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omments7.xml" ContentType="application/vnd.openxmlformats-officedocument.spreadsheetml.comments+xml"/>
  <Override PartName="/xl/drawings/drawing4.xml" ContentType="application/vnd.openxmlformats-officedocument.drawing+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workbookProtection workbookPassword="CDCA" lockStructure="1"/>
  <bookViews>
    <workbookView xWindow="-15" yWindow="-15" windowWidth="17520" windowHeight="8235" firstSheet="1" activeTab="6"/>
  </bookViews>
  <sheets>
    <sheet name="INTRO" sheetId="8" r:id="rId1"/>
    <sheet name="COUNTRY_INFO" sheetId="1" r:id="rId2"/>
    <sheet name="DEC" sheetId="6" state="hidden" r:id="rId3"/>
    <sheet name="ALB_MBD" sheetId="10" r:id="rId4"/>
    <sheet name="PZQ" sheetId="5" r:id="rId5"/>
    <sheet name="IVM" sheetId="2" r:id="rId6"/>
    <sheet name="SUMMARY" sheetId="7" r:id="rId7"/>
    <sheet name="SHIPMENT" sheetId="9" r:id="rId8"/>
  </sheets>
  <definedNames>
    <definedName name="_xlnm._FilterDatabase" localSheetId="1" hidden="1">COUNTRY_INFO!$A$7:$W$906</definedName>
    <definedName name="_xlnm.Print_Area" localSheetId="0">INTRO!$A$1:$F$52</definedName>
    <definedName name="_xlnm.Print_Area" localSheetId="7">SHIPMENT!$A$1:$I$58</definedName>
    <definedName name="_xlnm.Print_Area" localSheetId="6">SUMMARY!$A$1:$I$93</definedName>
  </definedNames>
  <calcPr calcId="144525"/>
</workbook>
</file>

<file path=xl/calcChain.xml><?xml version="1.0" encoding="utf-8"?>
<calcChain xmlns="http://schemas.openxmlformats.org/spreadsheetml/2006/main">
  <c r="G24" i="7" l="1"/>
  <c r="M93" i="1" l="1"/>
  <c r="G906" i="1" l="1"/>
  <c r="F906" i="1"/>
  <c r="E906" i="10" s="1"/>
  <c r="E906" i="1"/>
  <c r="D906" i="10" s="1"/>
  <c r="G905" i="1"/>
  <c r="O905" i="1" s="1"/>
  <c r="F905" i="1"/>
  <c r="E905" i="1"/>
  <c r="D905" i="10" s="1"/>
  <c r="G904" i="1"/>
  <c r="F904" i="1"/>
  <c r="E904" i="1"/>
  <c r="G903" i="1"/>
  <c r="F903" i="1"/>
  <c r="E903" i="1"/>
  <c r="D903" i="10" s="1"/>
  <c r="G902" i="1"/>
  <c r="F902" i="1"/>
  <c r="E902" i="10" s="1"/>
  <c r="E902" i="1"/>
  <c r="D902" i="10" s="1"/>
  <c r="G901" i="1"/>
  <c r="F901" i="1"/>
  <c r="E901" i="1"/>
  <c r="D901" i="10" s="1"/>
  <c r="G900" i="1"/>
  <c r="F900" i="1"/>
  <c r="E900" i="10" s="1"/>
  <c r="E900" i="1"/>
  <c r="G899" i="1"/>
  <c r="F899" i="1"/>
  <c r="E899" i="10" s="1"/>
  <c r="E899" i="1"/>
  <c r="D899" i="10" s="1"/>
  <c r="G898" i="1"/>
  <c r="F898" i="1"/>
  <c r="E898" i="10" s="1"/>
  <c r="E898" i="1"/>
  <c r="G897" i="1"/>
  <c r="F897" i="1"/>
  <c r="E897" i="1"/>
  <c r="D897" i="10" s="1"/>
  <c r="G896" i="1"/>
  <c r="E896" i="5" s="1"/>
  <c r="F896" i="1"/>
  <c r="E896" i="1"/>
  <c r="G895" i="1"/>
  <c r="F895" i="1"/>
  <c r="E895" i="1"/>
  <c r="D895" i="10" s="1"/>
  <c r="G894" i="1"/>
  <c r="F894" i="1"/>
  <c r="E894" i="1"/>
  <c r="D894" i="10" s="1"/>
  <c r="G893" i="1"/>
  <c r="F893" i="1"/>
  <c r="E893" i="1"/>
  <c r="D893" i="10" s="1"/>
  <c r="G892" i="1"/>
  <c r="F892" i="1"/>
  <c r="E892" i="1"/>
  <c r="G891" i="1"/>
  <c r="F891" i="1"/>
  <c r="E891" i="10" s="1"/>
  <c r="E891" i="1"/>
  <c r="D891" i="10" s="1"/>
  <c r="G890" i="1"/>
  <c r="F890" i="1"/>
  <c r="E890" i="1"/>
  <c r="G889" i="1"/>
  <c r="F889" i="1"/>
  <c r="E889" i="1"/>
  <c r="G888" i="1"/>
  <c r="E888" i="5" s="1"/>
  <c r="F888" i="1"/>
  <c r="E888" i="1"/>
  <c r="G887" i="1"/>
  <c r="E887" i="5" s="1"/>
  <c r="F887" i="1"/>
  <c r="E887" i="1"/>
  <c r="D887" i="10" s="1"/>
  <c r="G886" i="1"/>
  <c r="F886" i="1"/>
  <c r="O886" i="1" s="1"/>
  <c r="E886" i="1"/>
  <c r="D886" i="10" s="1"/>
  <c r="G885" i="1"/>
  <c r="F885" i="1"/>
  <c r="E885" i="1"/>
  <c r="D885" i="10" s="1"/>
  <c r="G884" i="1"/>
  <c r="F884" i="1"/>
  <c r="N884" i="1" s="1"/>
  <c r="E884" i="1"/>
  <c r="G883" i="1"/>
  <c r="F883" i="1"/>
  <c r="E883" i="10" s="1"/>
  <c r="E883" i="1"/>
  <c r="G882" i="1"/>
  <c r="F882" i="1"/>
  <c r="E882" i="1"/>
  <c r="G881" i="1"/>
  <c r="F881" i="1"/>
  <c r="E881" i="1"/>
  <c r="D881" i="10" s="1"/>
  <c r="G880" i="1"/>
  <c r="F880" i="1"/>
  <c r="E880" i="1"/>
  <c r="G879" i="1"/>
  <c r="F879" i="1"/>
  <c r="E879" i="1"/>
  <c r="D879" i="10" s="1"/>
  <c r="G878" i="1"/>
  <c r="F878" i="1"/>
  <c r="O878" i="1" s="1"/>
  <c r="E878" i="1"/>
  <c r="D878" i="10" s="1"/>
  <c r="G877" i="1"/>
  <c r="F877" i="1"/>
  <c r="E877" i="1"/>
  <c r="D877" i="10" s="1"/>
  <c r="G876" i="1"/>
  <c r="F876" i="1"/>
  <c r="E876" i="1"/>
  <c r="G875" i="1"/>
  <c r="F875" i="1"/>
  <c r="O875" i="1" s="1"/>
  <c r="E875" i="1"/>
  <c r="G874" i="1"/>
  <c r="F874" i="1"/>
  <c r="E874" i="1"/>
  <c r="G873" i="1"/>
  <c r="D873" i="2" s="1"/>
  <c r="F873" i="1"/>
  <c r="E873" i="1"/>
  <c r="D873" i="10" s="1"/>
  <c r="G872" i="1"/>
  <c r="E872" i="5" s="1"/>
  <c r="F872" i="1"/>
  <c r="E872" i="1"/>
  <c r="G871" i="1"/>
  <c r="F871" i="1"/>
  <c r="E871" i="1"/>
  <c r="D871" i="10" s="1"/>
  <c r="G870" i="1"/>
  <c r="F870" i="1"/>
  <c r="E870" i="10" s="1"/>
  <c r="E870" i="1"/>
  <c r="D870" i="10" s="1"/>
  <c r="G869" i="1"/>
  <c r="F869" i="1"/>
  <c r="E869" i="1"/>
  <c r="D869" i="10" s="1"/>
  <c r="G868" i="1"/>
  <c r="F868" i="1"/>
  <c r="E868" i="10" s="1"/>
  <c r="E868" i="1"/>
  <c r="G867" i="1"/>
  <c r="F867" i="1"/>
  <c r="D867" i="5" s="1"/>
  <c r="E867" i="1"/>
  <c r="D867" i="10" s="1"/>
  <c r="G866" i="1"/>
  <c r="F866" i="1"/>
  <c r="E866" i="1"/>
  <c r="G865" i="1"/>
  <c r="F865" i="1"/>
  <c r="E865" i="1"/>
  <c r="D865" i="10" s="1"/>
  <c r="G864" i="1"/>
  <c r="E864" i="5" s="1"/>
  <c r="F864" i="1"/>
  <c r="E864" i="1"/>
  <c r="G863" i="1"/>
  <c r="F863" i="1"/>
  <c r="E863" i="1"/>
  <c r="G862" i="1"/>
  <c r="F862" i="1"/>
  <c r="E862" i="1"/>
  <c r="D862" i="10" s="1"/>
  <c r="G861" i="1"/>
  <c r="F861" i="1"/>
  <c r="E861" i="1"/>
  <c r="D861" i="10" s="1"/>
  <c r="G860" i="1"/>
  <c r="F860" i="1"/>
  <c r="E860" i="1"/>
  <c r="G859" i="1"/>
  <c r="F859" i="1"/>
  <c r="E859" i="10" s="1"/>
  <c r="E859" i="1"/>
  <c r="D859" i="10" s="1"/>
  <c r="G858" i="1"/>
  <c r="F858" i="1"/>
  <c r="E858" i="1"/>
  <c r="G857" i="1"/>
  <c r="F857" i="1"/>
  <c r="E857" i="1"/>
  <c r="D857" i="10" s="1"/>
  <c r="G856" i="1"/>
  <c r="E856" i="5" s="1"/>
  <c r="F856" i="1"/>
  <c r="E856" i="1"/>
  <c r="G855" i="1"/>
  <c r="F855" i="1"/>
  <c r="E855" i="1"/>
  <c r="D855" i="10" s="1"/>
  <c r="G854" i="1"/>
  <c r="F854" i="1"/>
  <c r="E854" i="1"/>
  <c r="D854" i="10" s="1"/>
  <c r="G853" i="1"/>
  <c r="F853" i="1"/>
  <c r="E853" i="1"/>
  <c r="G852" i="1"/>
  <c r="F852" i="1"/>
  <c r="E852" i="1"/>
  <c r="G851" i="1"/>
  <c r="F851" i="1"/>
  <c r="D851" i="5" s="1"/>
  <c r="E851" i="1"/>
  <c r="D851" i="10" s="1"/>
  <c r="G850" i="1"/>
  <c r="F850" i="1"/>
  <c r="O850" i="1" s="1"/>
  <c r="E850" i="1"/>
  <c r="G849" i="1"/>
  <c r="F849" i="1"/>
  <c r="E849" i="1"/>
  <c r="G848" i="1"/>
  <c r="E848" i="5" s="1"/>
  <c r="F848" i="1"/>
  <c r="E848" i="1"/>
  <c r="G847" i="1"/>
  <c r="F847" i="1"/>
  <c r="E847" i="1"/>
  <c r="G846" i="1"/>
  <c r="F846" i="1"/>
  <c r="E846" i="1"/>
  <c r="G845" i="1"/>
  <c r="F845" i="1"/>
  <c r="E845" i="1"/>
  <c r="G844" i="1"/>
  <c r="F844" i="1"/>
  <c r="E844" i="10" s="1"/>
  <c r="E844" i="1"/>
  <c r="G843" i="1"/>
  <c r="F843" i="1"/>
  <c r="E843" i="10" s="1"/>
  <c r="E843" i="1"/>
  <c r="D843" i="10" s="1"/>
  <c r="G842" i="1"/>
  <c r="F842" i="1"/>
  <c r="E842" i="1"/>
  <c r="G841" i="1"/>
  <c r="F841" i="1"/>
  <c r="E841" i="1"/>
  <c r="G840" i="1"/>
  <c r="F840" i="1"/>
  <c r="E840" i="10" s="1"/>
  <c r="E840" i="1"/>
  <c r="G839" i="1"/>
  <c r="F839" i="1"/>
  <c r="E839" i="1"/>
  <c r="D839" i="10" s="1"/>
  <c r="G838" i="1"/>
  <c r="F838" i="1"/>
  <c r="E838" i="1"/>
  <c r="G837" i="1"/>
  <c r="F837" i="1"/>
  <c r="E837" i="1"/>
  <c r="G836" i="1"/>
  <c r="F836" i="1"/>
  <c r="E836" i="10" s="1"/>
  <c r="E836" i="1"/>
  <c r="G835" i="1"/>
  <c r="F835" i="1"/>
  <c r="E835" i="1"/>
  <c r="G834" i="1"/>
  <c r="F834" i="1"/>
  <c r="E834" i="1"/>
  <c r="G833" i="1"/>
  <c r="F833" i="1"/>
  <c r="E833" i="1"/>
  <c r="G832" i="1"/>
  <c r="F832" i="1"/>
  <c r="E832" i="1"/>
  <c r="G831" i="1"/>
  <c r="F831" i="1"/>
  <c r="E831" i="1"/>
  <c r="G830" i="1"/>
  <c r="F830" i="1"/>
  <c r="E830" i="1"/>
  <c r="G829" i="1"/>
  <c r="F829" i="1"/>
  <c r="E829" i="1"/>
  <c r="G828" i="1"/>
  <c r="F828" i="1"/>
  <c r="E828" i="1"/>
  <c r="G827" i="1"/>
  <c r="F827" i="1"/>
  <c r="E827" i="1"/>
  <c r="G826" i="1"/>
  <c r="F826" i="1"/>
  <c r="E826" i="1"/>
  <c r="G825" i="1"/>
  <c r="F825" i="1"/>
  <c r="E825" i="1"/>
  <c r="G824" i="1"/>
  <c r="F824" i="1"/>
  <c r="E824" i="1"/>
  <c r="G823" i="1"/>
  <c r="F823" i="1"/>
  <c r="E823" i="1"/>
  <c r="G822" i="1"/>
  <c r="F822" i="1"/>
  <c r="E822" i="1"/>
  <c r="G821" i="1"/>
  <c r="F821" i="1"/>
  <c r="E821" i="1"/>
  <c r="G820" i="1"/>
  <c r="F820" i="1"/>
  <c r="E820" i="1"/>
  <c r="G819" i="1"/>
  <c r="F819" i="1"/>
  <c r="E819" i="1"/>
  <c r="G818" i="1"/>
  <c r="F818" i="1"/>
  <c r="E818" i="1"/>
  <c r="G817" i="1"/>
  <c r="F817" i="1"/>
  <c r="E817" i="1"/>
  <c r="G816" i="1"/>
  <c r="F816" i="1"/>
  <c r="E816" i="1"/>
  <c r="G815" i="1"/>
  <c r="F815" i="1"/>
  <c r="E815" i="1"/>
  <c r="G814" i="1"/>
  <c r="F814" i="1"/>
  <c r="E814" i="1"/>
  <c r="G813" i="1"/>
  <c r="F813" i="1"/>
  <c r="E813" i="1"/>
  <c r="D813" i="10" s="1"/>
  <c r="G812" i="1"/>
  <c r="F812" i="1"/>
  <c r="E812" i="1"/>
  <c r="G811" i="1"/>
  <c r="E811" i="5" s="1"/>
  <c r="F811" i="1"/>
  <c r="D811" i="5" s="1"/>
  <c r="E811" i="1"/>
  <c r="D811" i="10" s="1"/>
  <c r="G810" i="1"/>
  <c r="F810" i="1"/>
  <c r="E810" i="1"/>
  <c r="G809" i="1"/>
  <c r="F809" i="1"/>
  <c r="E809" i="1"/>
  <c r="D809" i="10" s="1"/>
  <c r="G808" i="1"/>
  <c r="F808" i="1"/>
  <c r="E808" i="1"/>
  <c r="G807" i="1"/>
  <c r="F807" i="1"/>
  <c r="E807" i="1"/>
  <c r="D807" i="10" s="1"/>
  <c r="G806" i="1"/>
  <c r="F806" i="1"/>
  <c r="E806" i="1"/>
  <c r="G805" i="1"/>
  <c r="F805" i="1"/>
  <c r="E805" i="1"/>
  <c r="G804" i="1"/>
  <c r="F804" i="1"/>
  <c r="E804" i="1"/>
  <c r="G803" i="1"/>
  <c r="F803" i="1"/>
  <c r="E803" i="10" s="1"/>
  <c r="E803" i="1"/>
  <c r="D803" i="10" s="1"/>
  <c r="G802" i="1"/>
  <c r="F802" i="1"/>
  <c r="E802" i="10" s="1"/>
  <c r="E802" i="1"/>
  <c r="G801" i="1"/>
  <c r="F801" i="1"/>
  <c r="E801" i="1"/>
  <c r="D801" i="10" s="1"/>
  <c r="G800" i="1"/>
  <c r="F800" i="1"/>
  <c r="E800" i="1"/>
  <c r="G799" i="1"/>
  <c r="F799" i="1"/>
  <c r="E799" i="1"/>
  <c r="G798" i="1"/>
  <c r="F798" i="1"/>
  <c r="E798" i="1"/>
  <c r="G797" i="1"/>
  <c r="F797" i="1"/>
  <c r="E797" i="1"/>
  <c r="G796" i="1"/>
  <c r="F796" i="1"/>
  <c r="E796" i="1"/>
  <c r="G795" i="1"/>
  <c r="F795" i="1"/>
  <c r="O795" i="1" s="1"/>
  <c r="E795" i="1"/>
  <c r="G794" i="1"/>
  <c r="F794" i="1"/>
  <c r="E794" i="1"/>
  <c r="G793" i="1"/>
  <c r="F793" i="1"/>
  <c r="E793" i="1"/>
  <c r="G792" i="1"/>
  <c r="F792" i="1"/>
  <c r="E792" i="1"/>
  <c r="G791" i="1"/>
  <c r="F791" i="1"/>
  <c r="E791" i="1"/>
  <c r="G790" i="1"/>
  <c r="F790" i="1"/>
  <c r="E790" i="1"/>
  <c r="G789" i="1"/>
  <c r="F789" i="1"/>
  <c r="E789" i="1"/>
  <c r="D789" i="10" s="1"/>
  <c r="G788" i="1"/>
  <c r="F788" i="1"/>
  <c r="N788" i="1" s="1"/>
  <c r="E788" i="1"/>
  <c r="G787" i="1"/>
  <c r="F787" i="1"/>
  <c r="E787" i="1"/>
  <c r="G786" i="1"/>
  <c r="F786" i="1"/>
  <c r="E786" i="1"/>
  <c r="G785" i="1"/>
  <c r="F785" i="1"/>
  <c r="E785" i="1"/>
  <c r="G784" i="1"/>
  <c r="F784" i="1"/>
  <c r="E784" i="1"/>
  <c r="G783" i="1"/>
  <c r="F783" i="1"/>
  <c r="E783" i="1"/>
  <c r="D783" i="10" s="1"/>
  <c r="G782" i="1"/>
  <c r="F782" i="1"/>
  <c r="E782" i="1"/>
  <c r="D782" i="10" s="1"/>
  <c r="O782" i="10" s="1"/>
  <c r="G781" i="1"/>
  <c r="F781" i="1"/>
  <c r="E781" i="1"/>
  <c r="G780" i="1"/>
  <c r="F780" i="1"/>
  <c r="E780" i="1"/>
  <c r="G779" i="1"/>
  <c r="F779" i="1"/>
  <c r="E779" i="1"/>
  <c r="G778" i="1"/>
  <c r="F778" i="1"/>
  <c r="E778" i="1"/>
  <c r="G777" i="1"/>
  <c r="F777" i="1"/>
  <c r="E777" i="1"/>
  <c r="G776" i="1"/>
  <c r="F776" i="1"/>
  <c r="E776" i="1"/>
  <c r="G775" i="1"/>
  <c r="F775" i="1"/>
  <c r="E775" i="1"/>
  <c r="G774" i="1"/>
  <c r="F774" i="1"/>
  <c r="E774" i="1"/>
  <c r="G773" i="1"/>
  <c r="F773" i="1"/>
  <c r="E773" i="1"/>
  <c r="G772" i="1"/>
  <c r="F772" i="1"/>
  <c r="E772" i="1"/>
  <c r="G771" i="1"/>
  <c r="F771" i="1"/>
  <c r="E771" i="1"/>
  <c r="G770" i="1"/>
  <c r="F770" i="1"/>
  <c r="E770" i="1"/>
  <c r="G769" i="1"/>
  <c r="F769" i="1"/>
  <c r="E769" i="1"/>
  <c r="G768" i="1"/>
  <c r="F768" i="1"/>
  <c r="E768" i="1"/>
  <c r="G767" i="1"/>
  <c r="F767" i="1"/>
  <c r="E767" i="1"/>
  <c r="G766" i="1"/>
  <c r="F766" i="1"/>
  <c r="E766" i="1"/>
  <c r="G765" i="1"/>
  <c r="F765" i="1"/>
  <c r="E765" i="1"/>
  <c r="G764" i="1"/>
  <c r="F764" i="1"/>
  <c r="E764" i="1"/>
  <c r="G763" i="1"/>
  <c r="E763" i="5" s="1"/>
  <c r="F763" i="1"/>
  <c r="O763" i="1" s="1"/>
  <c r="E763" i="1"/>
  <c r="G762" i="1"/>
  <c r="F762" i="1"/>
  <c r="E762" i="10" s="1"/>
  <c r="E762" i="1"/>
  <c r="G761" i="1"/>
  <c r="D761" i="2" s="1"/>
  <c r="F761" i="1"/>
  <c r="E761" i="1"/>
  <c r="G760" i="1"/>
  <c r="F760" i="1"/>
  <c r="E760" i="1"/>
  <c r="G759" i="1"/>
  <c r="F759" i="1"/>
  <c r="E759" i="1"/>
  <c r="G758" i="1"/>
  <c r="F758" i="1"/>
  <c r="E758" i="1"/>
  <c r="D758" i="10" s="1"/>
  <c r="G757" i="1"/>
  <c r="F757" i="1"/>
  <c r="E757" i="1"/>
  <c r="N757" i="1" s="1"/>
  <c r="G756" i="1"/>
  <c r="F756" i="1"/>
  <c r="E756" i="1"/>
  <c r="G755" i="1"/>
  <c r="F755" i="1"/>
  <c r="E755" i="10" s="1"/>
  <c r="E755" i="1"/>
  <c r="G754" i="1"/>
  <c r="F754" i="1"/>
  <c r="E754" i="1"/>
  <c r="G753" i="1"/>
  <c r="F753" i="1"/>
  <c r="E753" i="1"/>
  <c r="D753" i="10" s="1"/>
  <c r="G752" i="1"/>
  <c r="E752" i="5" s="1"/>
  <c r="F752" i="1"/>
  <c r="E752" i="1"/>
  <c r="G751" i="1"/>
  <c r="F751" i="1"/>
  <c r="E751" i="1"/>
  <c r="G750" i="1"/>
  <c r="F750" i="1"/>
  <c r="E750" i="1"/>
  <c r="D750" i="10" s="1"/>
  <c r="G749" i="1"/>
  <c r="F749" i="1"/>
  <c r="E749" i="1"/>
  <c r="D749" i="10" s="1"/>
  <c r="G748" i="1"/>
  <c r="F748" i="1"/>
  <c r="E748" i="1"/>
  <c r="G747" i="1"/>
  <c r="F747" i="1"/>
  <c r="E747" i="10" s="1"/>
  <c r="E747" i="1"/>
  <c r="G746" i="1"/>
  <c r="F746" i="1"/>
  <c r="E746" i="1"/>
  <c r="G745" i="1"/>
  <c r="F745" i="1"/>
  <c r="E745" i="1"/>
  <c r="N745" i="1" s="1"/>
  <c r="G744" i="1"/>
  <c r="E744" i="5" s="1"/>
  <c r="F744" i="1"/>
  <c r="E744" i="1"/>
  <c r="G743" i="1"/>
  <c r="E743" i="5" s="1"/>
  <c r="F743" i="1"/>
  <c r="E743" i="1"/>
  <c r="G742" i="1"/>
  <c r="F742" i="1"/>
  <c r="E742" i="1"/>
  <c r="N742" i="1" s="1"/>
  <c r="G741" i="1"/>
  <c r="F741" i="1"/>
  <c r="E741" i="1"/>
  <c r="N741" i="1" s="1"/>
  <c r="G740" i="1"/>
  <c r="F740" i="1"/>
  <c r="E740" i="1"/>
  <c r="G739" i="1"/>
  <c r="F739" i="1"/>
  <c r="E739" i="10" s="1"/>
  <c r="E739" i="1"/>
  <c r="D739" i="10" s="1"/>
  <c r="G738" i="1"/>
  <c r="F738" i="1"/>
  <c r="E738" i="10" s="1"/>
  <c r="E738" i="1"/>
  <c r="G737" i="1"/>
  <c r="F737" i="1"/>
  <c r="E737" i="1"/>
  <c r="D737" i="10" s="1"/>
  <c r="G736" i="1"/>
  <c r="F736" i="1"/>
  <c r="E736" i="1"/>
  <c r="G735" i="1"/>
  <c r="F735" i="1"/>
  <c r="E735" i="1"/>
  <c r="G734" i="1"/>
  <c r="F734" i="1"/>
  <c r="D734" i="2" s="1"/>
  <c r="E734" i="1"/>
  <c r="D734" i="10" s="1"/>
  <c r="G733" i="1"/>
  <c r="F733" i="1"/>
  <c r="E733" i="1"/>
  <c r="G732" i="1"/>
  <c r="F732" i="1"/>
  <c r="E732" i="10" s="1"/>
  <c r="E732" i="1"/>
  <c r="G731" i="1"/>
  <c r="F731" i="1"/>
  <c r="E731" i="10" s="1"/>
  <c r="E731" i="1"/>
  <c r="G730" i="1"/>
  <c r="F730" i="1"/>
  <c r="E730" i="10" s="1"/>
  <c r="E730" i="1"/>
  <c r="G729" i="1"/>
  <c r="F729" i="1"/>
  <c r="E729" i="1"/>
  <c r="G728" i="1"/>
  <c r="F728" i="1"/>
  <c r="E728" i="10" s="1"/>
  <c r="E728" i="1"/>
  <c r="G727" i="1"/>
  <c r="F727" i="1"/>
  <c r="E727" i="1"/>
  <c r="G726" i="1"/>
  <c r="F726" i="1"/>
  <c r="E726" i="10" s="1"/>
  <c r="E726" i="1"/>
  <c r="D726" i="10" s="1"/>
  <c r="G725" i="1"/>
  <c r="F725" i="1"/>
  <c r="E725" i="1"/>
  <c r="D725" i="10" s="1"/>
  <c r="G724" i="1"/>
  <c r="F724" i="1"/>
  <c r="E724" i="1"/>
  <c r="G723" i="1"/>
  <c r="F723" i="1"/>
  <c r="E723" i="10" s="1"/>
  <c r="E723" i="1"/>
  <c r="G722" i="1"/>
  <c r="F722" i="1"/>
  <c r="E722" i="10" s="1"/>
  <c r="E722" i="1"/>
  <c r="G721" i="1"/>
  <c r="F721" i="1"/>
  <c r="E721" i="1"/>
  <c r="D721" i="10" s="1"/>
  <c r="G720" i="1"/>
  <c r="F720" i="1"/>
  <c r="E720" i="1"/>
  <c r="G719" i="1"/>
  <c r="F719" i="1"/>
  <c r="E719" i="1"/>
  <c r="G718" i="1"/>
  <c r="F718" i="1"/>
  <c r="E718" i="10" s="1"/>
  <c r="E718" i="1"/>
  <c r="D718" i="10" s="1"/>
  <c r="F718" i="10" s="1"/>
  <c r="G717" i="1"/>
  <c r="F717" i="1"/>
  <c r="E717" i="1"/>
  <c r="G716" i="1"/>
  <c r="F716" i="1"/>
  <c r="E716" i="1"/>
  <c r="G715" i="1"/>
  <c r="F715" i="1"/>
  <c r="E715" i="10" s="1"/>
  <c r="E715" i="1"/>
  <c r="G714" i="1"/>
  <c r="F714" i="1"/>
  <c r="E714" i="1"/>
  <c r="G713" i="1"/>
  <c r="F713" i="1"/>
  <c r="E713" i="1"/>
  <c r="G712" i="1"/>
  <c r="F712" i="1"/>
  <c r="E712" i="1"/>
  <c r="G711" i="1"/>
  <c r="F711" i="1"/>
  <c r="E711" i="1"/>
  <c r="G710" i="1"/>
  <c r="F710" i="1"/>
  <c r="E710" i="1"/>
  <c r="D710" i="10" s="1"/>
  <c r="G709" i="1"/>
  <c r="F709" i="1"/>
  <c r="E709" i="1"/>
  <c r="D709" i="10" s="1"/>
  <c r="G708" i="1"/>
  <c r="F708" i="1"/>
  <c r="E708" i="1"/>
  <c r="G707" i="1"/>
  <c r="E707" i="5" s="1"/>
  <c r="F707" i="1"/>
  <c r="D707" i="5" s="1"/>
  <c r="E707" i="1"/>
  <c r="G706" i="1"/>
  <c r="F706" i="1"/>
  <c r="E706" i="1"/>
  <c r="G705" i="1"/>
  <c r="F705" i="1"/>
  <c r="E705" i="1"/>
  <c r="N705" i="1" s="1"/>
  <c r="G704" i="1"/>
  <c r="F704" i="1"/>
  <c r="E704" i="1"/>
  <c r="G703" i="1"/>
  <c r="E703" i="5" s="1"/>
  <c r="F703" i="1"/>
  <c r="E703" i="1"/>
  <c r="G702" i="1"/>
  <c r="F702" i="1"/>
  <c r="E702" i="10" s="1"/>
  <c r="E702" i="1"/>
  <c r="N702" i="1" s="1"/>
  <c r="G701" i="1"/>
  <c r="F701" i="1"/>
  <c r="E701" i="1"/>
  <c r="G700" i="1"/>
  <c r="F700" i="1"/>
  <c r="E700" i="1"/>
  <c r="G699" i="1"/>
  <c r="F699" i="1"/>
  <c r="E699" i="10" s="1"/>
  <c r="E699" i="1"/>
  <c r="G698" i="1"/>
  <c r="F698" i="1"/>
  <c r="E698" i="1"/>
  <c r="G697" i="1"/>
  <c r="F697" i="1"/>
  <c r="E697" i="1"/>
  <c r="D697" i="10" s="1"/>
  <c r="G696" i="1"/>
  <c r="F696" i="1"/>
  <c r="E696" i="1"/>
  <c r="G695" i="1"/>
  <c r="F695" i="1"/>
  <c r="E695" i="1"/>
  <c r="G694" i="1"/>
  <c r="F694" i="1"/>
  <c r="E694" i="10" s="1"/>
  <c r="E694" i="1"/>
  <c r="D694" i="10" s="1"/>
  <c r="G693" i="1"/>
  <c r="F693" i="1"/>
  <c r="E693" i="1"/>
  <c r="G692" i="1"/>
  <c r="F692" i="1"/>
  <c r="E692" i="1"/>
  <c r="G691" i="1"/>
  <c r="F691" i="1"/>
  <c r="E691" i="10" s="1"/>
  <c r="E691" i="1"/>
  <c r="G690" i="1"/>
  <c r="F690" i="1"/>
  <c r="E690" i="1"/>
  <c r="G689" i="1"/>
  <c r="F689" i="1"/>
  <c r="E689" i="1"/>
  <c r="N689" i="1" s="1"/>
  <c r="G688" i="1"/>
  <c r="F688" i="1"/>
  <c r="E688" i="1"/>
  <c r="G687" i="1"/>
  <c r="F687" i="1"/>
  <c r="E687" i="1"/>
  <c r="G686" i="1"/>
  <c r="F686" i="1"/>
  <c r="E686" i="10" s="1"/>
  <c r="E686" i="1"/>
  <c r="D686" i="10" s="1"/>
  <c r="G685" i="1"/>
  <c r="F685" i="1"/>
  <c r="E685" i="1"/>
  <c r="G684" i="1"/>
  <c r="F684" i="1"/>
  <c r="E684" i="1"/>
  <c r="G683" i="1"/>
  <c r="F683" i="1"/>
  <c r="E683" i="10" s="1"/>
  <c r="E683" i="1"/>
  <c r="G682" i="1"/>
  <c r="F682" i="1"/>
  <c r="E682" i="1"/>
  <c r="G681" i="1"/>
  <c r="F681" i="1"/>
  <c r="E681" i="1"/>
  <c r="D681" i="10" s="1"/>
  <c r="G680" i="1"/>
  <c r="F680" i="1"/>
  <c r="E680" i="1"/>
  <c r="G679" i="1"/>
  <c r="F679" i="1"/>
  <c r="E679" i="1"/>
  <c r="G678" i="1"/>
  <c r="F678" i="1"/>
  <c r="E678" i="1"/>
  <c r="D678" i="10" s="1"/>
  <c r="G677" i="1"/>
  <c r="F677" i="1"/>
  <c r="E677" i="1"/>
  <c r="G676" i="1"/>
  <c r="F676" i="1"/>
  <c r="E676" i="1"/>
  <c r="G675" i="1"/>
  <c r="F675" i="1"/>
  <c r="E675" i="10" s="1"/>
  <c r="E675" i="1"/>
  <c r="G674" i="1"/>
  <c r="F674" i="1"/>
  <c r="E674" i="1"/>
  <c r="G673" i="1"/>
  <c r="F673" i="1"/>
  <c r="E673" i="1"/>
  <c r="N673" i="1" s="1"/>
  <c r="G672" i="1"/>
  <c r="F672" i="1"/>
  <c r="E672" i="1"/>
  <c r="G671" i="1"/>
  <c r="F671" i="1"/>
  <c r="E671" i="1"/>
  <c r="G670" i="1"/>
  <c r="F670" i="1"/>
  <c r="E670" i="1"/>
  <c r="N670" i="1" s="1"/>
  <c r="G669" i="1"/>
  <c r="F669" i="1"/>
  <c r="E669" i="1"/>
  <c r="G668" i="1"/>
  <c r="F668" i="1"/>
  <c r="E668" i="1"/>
  <c r="G667" i="1"/>
  <c r="F667" i="1"/>
  <c r="D667" i="5" s="1"/>
  <c r="E667" i="1"/>
  <c r="D667" i="10" s="1"/>
  <c r="G666" i="1"/>
  <c r="F666" i="1"/>
  <c r="E666" i="1"/>
  <c r="G665" i="1"/>
  <c r="F665" i="1"/>
  <c r="E665" i="1"/>
  <c r="D665" i="10" s="1"/>
  <c r="G664" i="1"/>
  <c r="F664" i="1"/>
  <c r="E664" i="1"/>
  <c r="G663" i="1"/>
  <c r="F663" i="1"/>
  <c r="E663" i="1"/>
  <c r="G662" i="1"/>
  <c r="F662" i="1"/>
  <c r="D662" i="5" s="1"/>
  <c r="E662" i="1"/>
  <c r="N662" i="1" s="1"/>
  <c r="G661" i="1"/>
  <c r="F661" i="1"/>
  <c r="E661" i="1"/>
  <c r="G660" i="1"/>
  <c r="F660" i="1"/>
  <c r="E660" i="1"/>
  <c r="G659" i="1"/>
  <c r="F659" i="1"/>
  <c r="D659" i="5" s="1"/>
  <c r="E659" i="1"/>
  <c r="D659" i="10" s="1"/>
  <c r="G658" i="1"/>
  <c r="F658" i="1"/>
  <c r="E658" i="1"/>
  <c r="G657" i="1"/>
  <c r="F657" i="1"/>
  <c r="E657" i="1"/>
  <c r="D657" i="10" s="1"/>
  <c r="G656" i="1"/>
  <c r="F656" i="1"/>
  <c r="E656" i="1"/>
  <c r="G655" i="1"/>
  <c r="F655" i="1"/>
  <c r="E655" i="1"/>
  <c r="D655" i="10" s="1"/>
  <c r="G654" i="1"/>
  <c r="F654" i="1"/>
  <c r="E654" i="10" s="1"/>
  <c r="E654" i="1"/>
  <c r="D654" i="10" s="1"/>
  <c r="G653" i="1"/>
  <c r="F653" i="1"/>
  <c r="E653" i="1"/>
  <c r="G652" i="1"/>
  <c r="F652" i="1"/>
  <c r="E652" i="1"/>
  <c r="G651" i="1"/>
  <c r="F651" i="1"/>
  <c r="D651" i="2" s="1"/>
  <c r="E651" i="1"/>
  <c r="G650" i="1"/>
  <c r="F650" i="1"/>
  <c r="E650" i="1"/>
  <c r="G649" i="1"/>
  <c r="F649" i="1"/>
  <c r="E649" i="1"/>
  <c r="D649" i="10" s="1"/>
  <c r="G648" i="1"/>
  <c r="F648" i="1"/>
  <c r="E648" i="1"/>
  <c r="G647" i="1"/>
  <c r="F647" i="1"/>
  <c r="E647" i="1"/>
  <c r="G646" i="1"/>
  <c r="F646" i="1"/>
  <c r="E646" i="10" s="1"/>
  <c r="E646" i="1"/>
  <c r="D646" i="10" s="1"/>
  <c r="G645" i="1"/>
  <c r="F645" i="1"/>
  <c r="E645" i="1"/>
  <c r="G644" i="1"/>
  <c r="F644" i="1"/>
  <c r="E644" i="1"/>
  <c r="G643" i="1"/>
  <c r="F643" i="1"/>
  <c r="E643" i="10" s="1"/>
  <c r="E643" i="1"/>
  <c r="G642" i="1"/>
  <c r="F642" i="1"/>
  <c r="E642" i="1"/>
  <c r="G641" i="1"/>
  <c r="F641" i="1"/>
  <c r="E641" i="1"/>
  <c r="D641" i="10" s="1"/>
  <c r="G640" i="1"/>
  <c r="F640" i="1"/>
  <c r="E640" i="1"/>
  <c r="G639" i="1"/>
  <c r="F639" i="1"/>
  <c r="E639" i="1"/>
  <c r="D639" i="10" s="1"/>
  <c r="G638" i="1"/>
  <c r="F638" i="1"/>
  <c r="E638" i="10" s="1"/>
  <c r="E638" i="1"/>
  <c r="N638" i="1" s="1"/>
  <c r="G637" i="1"/>
  <c r="F637" i="1"/>
  <c r="E637" i="1"/>
  <c r="G636" i="1"/>
  <c r="F636" i="1"/>
  <c r="E636" i="1"/>
  <c r="G635" i="1"/>
  <c r="F635" i="1"/>
  <c r="E635" i="10" s="1"/>
  <c r="E635" i="1"/>
  <c r="G634" i="1"/>
  <c r="F634" i="1"/>
  <c r="E634" i="1"/>
  <c r="G633" i="1"/>
  <c r="F633" i="1"/>
  <c r="E633" i="1"/>
  <c r="N633" i="1" s="1"/>
  <c r="G632" i="1"/>
  <c r="F632" i="1"/>
  <c r="E632" i="10" s="1"/>
  <c r="E632" i="1"/>
  <c r="G631" i="1"/>
  <c r="F631" i="1"/>
  <c r="E631" i="1"/>
  <c r="G630" i="1"/>
  <c r="F630" i="1"/>
  <c r="D630" i="2" s="1"/>
  <c r="E630" i="1"/>
  <c r="N630" i="1" s="1"/>
  <c r="G629" i="1"/>
  <c r="F629" i="1"/>
  <c r="E629" i="1"/>
  <c r="G628" i="1"/>
  <c r="F628" i="1"/>
  <c r="E628" i="10" s="1"/>
  <c r="E628" i="1"/>
  <c r="G627" i="1"/>
  <c r="F627" i="1"/>
  <c r="E627" i="10" s="1"/>
  <c r="E627" i="1"/>
  <c r="G626" i="1"/>
  <c r="F626" i="1"/>
  <c r="E626" i="1"/>
  <c r="G625" i="1"/>
  <c r="F625" i="1"/>
  <c r="E625" i="1"/>
  <c r="D625" i="10" s="1"/>
  <c r="G624" i="1"/>
  <c r="F624" i="1"/>
  <c r="E624" i="1"/>
  <c r="G623" i="1"/>
  <c r="F623" i="1"/>
  <c r="E623" i="1"/>
  <c r="G622" i="1"/>
  <c r="F622" i="1"/>
  <c r="O622" i="1" s="1"/>
  <c r="E622" i="1"/>
  <c r="D622" i="10" s="1"/>
  <c r="G621" i="1"/>
  <c r="F621" i="1"/>
  <c r="E621" i="1"/>
  <c r="G620" i="1"/>
  <c r="F620" i="1"/>
  <c r="E620" i="1"/>
  <c r="G619" i="1"/>
  <c r="F619" i="1"/>
  <c r="E619" i="10" s="1"/>
  <c r="E619" i="1"/>
  <c r="G618" i="1"/>
  <c r="F618" i="1"/>
  <c r="E618" i="1"/>
  <c r="G617" i="1"/>
  <c r="F617" i="1"/>
  <c r="E617" i="1"/>
  <c r="D617" i="10" s="1"/>
  <c r="G616" i="1"/>
  <c r="E616" i="5" s="1"/>
  <c r="F616" i="1"/>
  <c r="E616" i="1"/>
  <c r="G615" i="1"/>
  <c r="F615" i="1"/>
  <c r="E615" i="1"/>
  <c r="G614" i="1"/>
  <c r="F614" i="1"/>
  <c r="O614" i="1" s="1"/>
  <c r="E614" i="1"/>
  <c r="N614" i="1" s="1"/>
  <c r="G613" i="1"/>
  <c r="F613" i="1"/>
  <c r="E613" i="1"/>
  <c r="G612" i="1"/>
  <c r="F612" i="1"/>
  <c r="E612" i="1"/>
  <c r="G611" i="1"/>
  <c r="F611" i="1"/>
  <c r="E611" i="10" s="1"/>
  <c r="E611" i="1"/>
  <c r="G610" i="1"/>
  <c r="F610" i="1"/>
  <c r="E610" i="1"/>
  <c r="G609" i="1"/>
  <c r="D609" i="2" s="1"/>
  <c r="F609" i="1"/>
  <c r="E609" i="1"/>
  <c r="N609" i="1" s="1"/>
  <c r="G608" i="1"/>
  <c r="E608" i="5" s="1"/>
  <c r="F608" i="1"/>
  <c r="E608" i="1"/>
  <c r="G607" i="1"/>
  <c r="F607" i="1"/>
  <c r="E607" i="1"/>
  <c r="G606" i="1"/>
  <c r="F606" i="1"/>
  <c r="E606" i="10" s="1"/>
  <c r="E606" i="1"/>
  <c r="D606" i="10" s="1"/>
  <c r="G605" i="1"/>
  <c r="F605" i="1"/>
  <c r="E605" i="1"/>
  <c r="G604" i="1"/>
  <c r="F604" i="1"/>
  <c r="E604" i="1"/>
  <c r="G603" i="1"/>
  <c r="F603" i="1"/>
  <c r="E603" i="10" s="1"/>
  <c r="E603" i="1"/>
  <c r="D603" i="10" s="1"/>
  <c r="G602" i="1"/>
  <c r="F602" i="1"/>
  <c r="E602" i="1"/>
  <c r="G601" i="1"/>
  <c r="F601" i="1"/>
  <c r="E601" i="1"/>
  <c r="G600" i="1"/>
  <c r="F600" i="1"/>
  <c r="E600" i="1"/>
  <c r="G599" i="1"/>
  <c r="F599" i="1"/>
  <c r="E599" i="1"/>
  <c r="G598" i="1"/>
  <c r="F598" i="1"/>
  <c r="E598" i="1"/>
  <c r="G597" i="1"/>
  <c r="F597" i="1"/>
  <c r="E597" i="1"/>
  <c r="G596" i="1"/>
  <c r="F596" i="1"/>
  <c r="E596" i="1"/>
  <c r="G595" i="1"/>
  <c r="F595" i="1"/>
  <c r="E595" i="10" s="1"/>
  <c r="E595" i="1"/>
  <c r="G594" i="1"/>
  <c r="F594" i="1"/>
  <c r="E594" i="1"/>
  <c r="G593" i="1"/>
  <c r="F593" i="1"/>
  <c r="E593" i="1"/>
  <c r="G592" i="1"/>
  <c r="F592" i="1"/>
  <c r="E592" i="1"/>
  <c r="G591" i="1"/>
  <c r="F591" i="1"/>
  <c r="E591" i="1"/>
  <c r="G590" i="1"/>
  <c r="F590" i="1"/>
  <c r="D590" i="5" s="1"/>
  <c r="E590" i="1"/>
  <c r="N590" i="1" s="1"/>
  <c r="G589" i="1"/>
  <c r="D589" i="2" s="1"/>
  <c r="F589" i="1"/>
  <c r="E589" i="1"/>
  <c r="G588" i="1"/>
  <c r="F588" i="1"/>
  <c r="E588" i="1"/>
  <c r="G587" i="1"/>
  <c r="F587" i="1"/>
  <c r="O587" i="1" s="1"/>
  <c r="E587" i="1"/>
  <c r="D587" i="10" s="1"/>
  <c r="G586" i="1"/>
  <c r="F586" i="1"/>
  <c r="E586" i="1"/>
  <c r="G585" i="1"/>
  <c r="F585" i="1"/>
  <c r="E585" i="1"/>
  <c r="N585" i="1" s="1"/>
  <c r="G584" i="1"/>
  <c r="F584" i="1"/>
  <c r="E584" i="1"/>
  <c r="G583" i="1"/>
  <c r="F583" i="1"/>
  <c r="E583" i="1"/>
  <c r="D583" i="10" s="1"/>
  <c r="G582" i="1"/>
  <c r="F582" i="1"/>
  <c r="E582" i="10" s="1"/>
  <c r="E582" i="1"/>
  <c r="N582" i="1" s="1"/>
  <c r="G581" i="1"/>
  <c r="E581" i="5" s="1"/>
  <c r="F581" i="1"/>
  <c r="E581" i="1"/>
  <c r="G580" i="1"/>
  <c r="F580" i="1"/>
  <c r="E580" i="1"/>
  <c r="G579" i="1"/>
  <c r="F579" i="1"/>
  <c r="E579" i="1"/>
  <c r="G578" i="1"/>
  <c r="F578" i="1"/>
  <c r="E578" i="1"/>
  <c r="G577" i="1"/>
  <c r="F577" i="1"/>
  <c r="E577" i="1"/>
  <c r="G576" i="1"/>
  <c r="F576" i="1"/>
  <c r="E576" i="1"/>
  <c r="G575" i="1"/>
  <c r="F575" i="1"/>
  <c r="E575" i="1"/>
  <c r="G574" i="1"/>
  <c r="F574" i="1"/>
  <c r="D574" i="5" s="1"/>
  <c r="E574" i="1"/>
  <c r="D574" i="10" s="1"/>
  <c r="G573" i="1"/>
  <c r="F573" i="1"/>
  <c r="E573" i="1"/>
  <c r="G572" i="1"/>
  <c r="F572" i="1"/>
  <c r="E572" i="1"/>
  <c r="G571" i="1"/>
  <c r="F571" i="1"/>
  <c r="E571" i="1"/>
  <c r="G570" i="1"/>
  <c r="F570" i="1"/>
  <c r="E570" i="1"/>
  <c r="G569" i="1"/>
  <c r="F569" i="1"/>
  <c r="E569" i="1"/>
  <c r="N569" i="1" s="1"/>
  <c r="G568" i="1"/>
  <c r="F568" i="1"/>
  <c r="E568" i="1"/>
  <c r="G567" i="1"/>
  <c r="F567" i="1"/>
  <c r="E567" i="1"/>
  <c r="D567" i="10" s="1"/>
  <c r="G566" i="1"/>
  <c r="F566" i="1"/>
  <c r="E566" i="1"/>
  <c r="G565" i="1"/>
  <c r="F565" i="1"/>
  <c r="E565" i="1"/>
  <c r="G564" i="1"/>
  <c r="F564" i="1"/>
  <c r="E564" i="1"/>
  <c r="G563" i="1"/>
  <c r="F563" i="1"/>
  <c r="E563" i="10" s="1"/>
  <c r="E563" i="1"/>
  <c r="D563" i="10" s="1"/>
  <c r="G562" i="1"/>
  <c r="F562" i="1"/>
  <c r="E562" i="1"/>
  <c r="G561" i="1"/>
  <c r="F561" i="1"/>
  <c r="E561" i="1"/>
  <c r="N561" i="1" s="1"/>
  <c r="G560" i="1"/>
  <c r="F560" i="1"/>
  <c r="E560" i="1"/>
  <c r="G559" i="1"/>
  <c r="F559" i="1"/>
  <c r="E559" i="1"/>
  <c r="G558" i="1"/>
  <c r="F558" i="1"/>
  <c r="E558" i="1"/>
  <c r="G557" i="1"/>
  <c r="F557" i="1"/>
  <c r="E557" i="1"/>
  <c r="G556" i="1"/>
  <c r="F556" i="1"/>
  <c r="E556" i="1"/>
  <c r="G555" i="1"/>
  <c r="F555" i="1"/>
  <c r="E555" i="10" s="1"/>
  <c r="E555" i="1"/>
  <c r="G554" i="1"/>
  <c r="F554" i="1"/>
  <c r="E554" i="1"/>
  <c r="G553" i="1"/>
  <c r="F553" i="1"/>
  <c r="E553" i="1"/>
  <c r="G552" i="1"/>
  <c r="F552" i="1"/>
  <c r="E552" i="1"/>
  <c r="G551" i="1"/>
  <c r="F551" i="1"/>
  <c r="E551" i="1"/>
  <c r="D551" i="10" s="1"/>
  <c r="G550" i="1"/>
  <c r="F550" i="1"/>
  <c r="D550" i="5" s="1"/>
  <c r="E550" i="1"/>
  <c r="D550" i="10" s="1"/>
  <c r="G549" i="1"/>
  <c r="F549" i="1"/>
  <c r="E549" i="1"/>
  <c r="G548" i="1"/>
  <c r="F548" i="1"/>
  <c r="E548" i="1"/>
  <c r="G547" i="1"/>
  <c r="F547" i="1"/>
  <c r="O547" i="1" s="1"/>
  <c r="E547" i="1"/>
  <c r="D547" i="10" s="1"/>
  <c r="G546" i="1"/>
  <c r="F546" i="1"/>
  <c r="E546" i="1"/>
  <c r="G545" i="1"/>
  <c r="F545" i="1"/>
  <c r="E545" i="1"/>
  <c r="D545" i="10" s="1"/>
  <c r="G544" i="1"/>
  <c r="E544" i="5" s="1"/>
  <c r="F544" i="1"/>
  <c r="E544" i="1"/>
  <c r="G543" i="1"/>
  <c r="F543" i="1"/>
  <c r="E543" i="1"/>
  <c r="G542" i="1"/>
  <c r="F542" i="1"/>
  <c r="E542" i="1"/>
  <c r="G541" i="1"/>
  <c r="F541" i="1"/>
  <c r="E541" i="1"/>
  <c r="G540" i="1"/>
  <c r="F540" i="1"/>
  <c r="E540" i="1"/>
  <c r="G539" i="1"/>
  <c r="F539" i="1"/>
  <c r="E539" i="1"/>
  <c r="G538" i="1"/>
  <c r="F538" i="1"/>
  <c r="E538" i="1"/>
  <c r="G537" i="1"/>
  <c r="F537" i="1"/>
  <c r="E537" i="1"/>
  <c r="G536" i="1"/>
  <c r="F536" i="1"/>
  <c r="E536" i="1"/>
  <c r="G535" i="1"/>
  <c r="F535" i="1"/>
  <c r="E535" i="1"/>
  <c r="D535" i="10" s="1"/>
  <c r="G534" i="1"/>
  <c r="F534" i="1"/>
  <c r="E534" i="10" s="1"/>
  <c r="E534" i="1"/>
  <c r="N534" i="1" s="1"/>
  <c r="G533" i="1"/>
  <c r="F533" i="1"/>
  <c r="E533" i="1"/>
  <c r="G532" i="1"/>
  <c r="F532" i="1"/>
  <c r="E532" i="1"/>
  <c r="G531" i="1"/>
  <c r="F531" i="1"/>
  <c r="E531" i="10" s="1"/>
  <c r="E531" i="1"/>
  <c r="G530" i="1"/>
  <c r="F530" i="1"/>
  <c r="E530" i="1"/>
  <c r="G529" i="1"/>
  <c r="F529" i="1"/>
  <c r="E529" i="1"/>
  <c r="D529" i="10" s="1"/>
  <c r="G528" i="1"/>
  <c r="F528" i="1"/>
  <c r="E528" i="1"/>
  <c r="G527" i="1"/>
  <c r="F527" i="1"/>
  <c r="E527" i="1"/>
  <c r="G526" i="1"/>
  <c r="F526" i="1"/>
  <c r="E526" i="10" s="1"/>
  <c r="E526" i="1"/>
  <c r="D526" i="10" s="1"/>
  <c r="G525" i="1"/>
  <c r="F525" i="1"/>
  <c r="E525" i="1"/>
  <c r="G524" i="1"/>
  <c r="F524" i="1"/>
  <c r="E524" i="1"/>
  <c r="G523" i="1"/>
  <c r="F523" i="1"/>
  <c r="D523" i="2" s="1"/>
  <c r="E523" i="1"/>
  <c r="G522" i="1"/>
  <c r="F522" i="1"/>
  <c r="E522" i="1"/>
  <c r="G521" i="1"/>
  <c r="F521" i="1"/>
  <c r="E521" i="1"/>
  <c r="G520" i="1"/>
  <c r="F520" i="1"/>
  <c r="E520" i="10" s="1"/>
  <c r="E520" i="1"/>
  <c r="G519" i="1"/>
  <c r="F519" i="1"/>
  <c r="E519" i="1"/>
  <c r="G518" i="1"/>
  <c r="F518" i="1"/>
  <c r="O518" i="1" s="1"/>
  <c r="E518" i="1"/>
  <c r="D518" i="10" s="1"/>
  <c r="G517" i="1"/>
  <c r="F517" i="1"/>
  <c r="E517" i="1"/>
  <c r="G516" i="1"/>
  <c r="F516" i="1"/>
  <c r="E516" i="1"/>
  <c r="G515" i="1"/>
  <c r="F515" i="1"/>
  <c r="E515" i="10" s="1"/>
  <c r="E515" i="1"/>
  <c r="D515" i="10" s="1"/>
  <c r="G514" i="1"/>
  <c r="F514" i="1"/>
  <c r="E514" i="1"/>
  <c r="G513" i="1"/>
  <c r="F513" i="1"/>
  <c r="E513" i="1"/>
  <c r="G512" i="1"/>
  <c r="F512" i="1"/>
  <c r="E512" i="10" s="1"/>
  <c r="E512" i="1"/>
  <c r="G511" i="1"/>
  <c r="F511" i="1"/>
  <c r="E511" i="1"/>
  <c r="D511" i="10" s="1"/>
  <c r="G510" i="1"/>
  <c r="F510" i="1"/>
  <c r="E510" i="1"/>
  <c r="D510" i="10" s="1"/>
  <c r="G509" i="1"/>
  <c r="F509" i="1"/>
  <c r="E509" i="1"/>
  <c r="G508" i="1"/>
  <c r="F508" i="1"/>
  <c r="E508" i="10" s="1"/>
  <c r="E508" i="1"/>
  <c r="G507" i="1"/>
  <c r="F507" i="1"/>
  <c r="E507" i="10" s="1"/>
  <c r="E507" i="1"/>
  <c r="D507" i="10" s="1"/>
  <c r="G506" i="1"/>
  <c r="F506" i="1"/>
  <c r="E506" i="1"/>
  <c r="G505" i="1"/>
  <c r="F505" i="1"/>
  <c r="E505" i="1"/>
  <c r="G504" i="1"/>
  <c r="F504" i="1"/>
  <c r="E504" i="10" s="1"/>
  <c r="E504" i="1"/>
  <c r="G503" i="1"/>
  <c r="F503" i="1"/>
  <c r="E503" i="1"/>
  <c r="D503" i="10" s="1"/>
  <c r="G502" i="1"/>
  <c r="F502" i="1"/>
  <c r="E502" i="1"/>
  <c r="D502" i="10" s="1"/>
  <c r="G501" i="1"/>
  <c r="F501" i="1"/>
  <c r="E501" i="1"/>
  <c r="G500" i="1"/>
  <c r="F500" i="1"/>
  <c r="E500" i="1"/>
  <c r="G499" i="1"/>
  <c r="F499" i="1"/>
  <c r="E499" i="10" s="1"/>
  <c r="E499" i="1"/>
  <c r="G498" i="1"/>
  <c r="F498" i="1"/>
  <c r="E498" i="1"/>
  <c r="G497" i="1"/>
  <c r="F497" i="1"/>
  <c r="E497" i="1"/>
  <c r="G496" i="1"/>
  <c r="F496" i="1"/>
  <c r="E496" i="1"/>
  <c r="G495" i="1"/>
  <c r="F495" i="1"/>
  <c r="E495" i="1"/>
  <c r="D495" i="10" s="1"/>
  <c r="G494" i="1"/>
  <c r="F494" i="1"/>
  <c r="E494" i="1"/>
  <c r="D494" i="10" s="1"/>
  <c r="G493" i="1"/>
  <c r="F493" i="1"/>
  <c r="E493" i="1"/>
  <c r="G492" i="1"/>
  <c r="F492" i="1"/>
  <c r="E492" i="1"/>
  <c r="G491" i="1"/>
  <c r="F491" i="1"/>
  <c r="E491" i="10" s="1"/>
  <c r="E491" i="1"/>
  <c r="G490" i="1"/>
  <c r="F490" i="1"/>
  <c r="E490" i="1"/>
  <c r="G489" i="1"/>
  <c r="F489" i="1"/>
  <c r="E489" i="1"/>
  <c r="G488" i="1"/>
  <c r="F488" i="1"/>
  <c r="E488" i="1"/>
  <c r="G487" i="1"/>
  <c r="F487" i="1"/>
  <c r="E487" i="1"/>
  <c r="D487" i="10" s="1"/>
  <c r="G486" i="1"/>
  <c r="F486" i="1"/>
  <c r="E486" i="1"/>
  <c r="G485" i="1"/>
  <c r="F485" i="1"/>
  <c r="E485" i="1"/>
  <c r="G484" i="1"/>
  <c r="F484" i="1"/>
  <c r="E484" i="1"/>
  <c r="G483" i="1"/>
  <c r="F483" i="1"/>
  <c r="E483" i="10" s="1"/>
  <c r="E483" i="1"/>
  <c r="G482" i="1"/>
  <c r="F482" i="1"/>
  <c r="E482" i="1"/>
  <c r="G481" i="1"/>
  <c r="F481" i="1"/>
  <c r="E481" i="1"/>
  <c r="G480" i="1"/>
  <c r="F480" i="1"/>
  <c r="E480" i="1"/>
  <c r="G479" i="1"/>
  <c r="F479" i="1"/>
  <c r="E479" i="1"/>
  <c r="G478" i="1"/>
  <c r="F478" i="1"/>
  <c r="E478" i="1"/>
  <c r="D478" i="10" s="1"/>
  <c r="G477" i="1"/>
  <c r="D477" i="2" s="1"/>
  <c r="F477" i="1"/>
  <c r="E477" i="1"/>
  <c r="G476" i="1"/>
  <c r="F476" i="1"/>
  <c r="E476" i="1"/>
  <c r="G475" i="1"/>
  <c r="F475" i="1"/>
  <c r="E475" i="10" s="1"/>
  <c r="E475" i="1"/>
  <c r="G474" i="1"/>
  <c r="F474" i="1"/>
  <c r="E474" i="1"/>
  <c r="G473" i="1"/>
  <c r="F473" i="1"/>
  <c r="E473" i="1"/>
  <c r="G472" i="1"/>
  <c r="F472" i="1"/>
  <c r="E472" i="10" s="1"/>
  <c r="E472" i="1"/>
  <c r="G471" i="1"/>
  <c r="F471" i="1"/>
  <c r="E471" i="1"/>
  <c r="G470" i="1"/>
  <c r="F470" i="1"/>
  <c r="E470" i="1"/>
  <c r="D470" i="10" s="1"/>
  <c r="O470" i="10" s="1"/>
  <c r="G469" i="1"/>
  <c r="F469" i="1"/>
  <c r="E469" i="1"/>
  <c r="G468" i="1"/>
  <c r="F468" i="1"/>
  <c r="N468" i="1" s="1"/>
  <c r="E468" i="1"/>
  <c r="G467" i="1"/>
  <c r="F467" i="1"/>
  <c r="D467" i="5" s="1"/>
  <c r="E467" i="1"/>
  <c r="G466" i="1"/>
  <c r="F466" i="1"/>
  <c r="E466" i="1"/>
  <c r="G465" i="1"/>
  <c r="F465" i="1"/>
  <c r="E465" i="1"/>
  <c r="G464" i="1"/>
  <c r="F464" i="1"/>
  <c r="E464" i="1"/>
  <c r="G463" i="1"/>
  <c r="F463" i="1"/>
  <c r="E463" i="1"/>
  <c r="G462" i="1"/>
  <c r="F462" i="1"/>
  <c r="E462" i="1"/>
  <c r="N462" i="1" s="1"/>
  <c r="G461" i="1"/>
  <c r="O461" i="1" s="1"/>
  <c r="F461" i="1"/>
  <c r="E461" i="1"/>
  <c r="G460" i="1"/>
  <c r="F460" i="1"/>
  <c r="E460" i="1"/>
  <c r="G459" i="1"/>
  <c r="F459" i="1"/>
  <c r="E459" i="10" s="1"/>
  <c r="E459" i="1"/>
  <c r="G458" i="1"/>
  <c r="F458" i="1"/>
  <c r="E458" i="1"/>
  <c r="G457" i="1"/>
  <c r="F457" i="1"/>
  <c r="E457" i="1"/>
  <c r="G456" i="1"/>
  <c r="F456" i="1"/>
  <c r="E456" i="1"/>
  <c r="G455" i="1"/>
  <c r="F455" i="1"/>
  <c r="E455" i="1"/>
  <c r="G454" i="1"/>
  <c r="F454" i="1"/>
  <c r="E454" i="1"/>
  <c r="N454" i="1" s="1"/>
  <c r="G453" i="1"/>
  <c r="F453" i="1"/>
  <c r="E453" i="1"/>
  <c r="G452" i="1"/>
  <c r="F452" i="1"/>
  <c r="E452" i="1"/>
  <c r="G451" i="1"/>
  <c r="F451" i="1"/>
  <c r="E451" i="10" s="1"/>
  <c r="E451" i="1"/>
  <c r="G450" i="1"/>
  <c r="F450" i="1"/>
  <c r="E450" i="1"/>
  <c r="G449" i="1"/>
  <c r="F449" i="1"/>
  <c r="E449" i="1"/>
  <c r="G448" i="1"/>
  <c r="F448" i="1"/>
  <c r="E448" i="1"/>
  <c r="G447" i="1"/>
  <c r="F447" i="1"/>
  <c r="E447" i="1"/>
  <c r="G446" i="1"/>
  <c r="F446" i="1"/>
  <c r="E446" i="1"/>
  <c r="D446" i="10" s="1"/>
  <c r="G445" i="1"/>
  <c r="F445" i="1"/>
  <c r="E445" i="1"/>
  <c r="G444" i="1"/>
  <c r="F444" i="1"/>
  <c r="E444" i="1"/>
  <c r="G443" i="1"/>
  <c r="F443" i="1"/>
  <c r="E443" i="10" s="1"/>
  <c r="E443" i="1"/>
  <c r="G442" i="1"/>
  <c r="F442" i="1"/>
  <c r="E442" i="1"/>
  <c r="G441" i="1"/>
  <c r="F441" i="1"/>
  <c r="E441" i="1"/>
  <c r="G440" i="1"/>
  <c r="F440" i="1"/>
  <c r="E440" i="1"/>
  <c r="G439" i="1"/>
  <c r="F439" i="1"/>
  <c r="E439" i="1"/>
  <c r="G438" i="1"/>
  <c r="F438" i="1"/>
  <c r="E438" i="1"/>
  <c r="N438" i="1" s="1"/>
  <c r="G437" i="1"/>
  <c r="F437" i="1"/>
  <c r="E437" i="1"/>
  <c r="G436" i="1"/>
  <c r="F436" i="1"/>
  <c r="E436" i="1"/>
  <c r="G435" i="1"/>
  <c r="F435" i="1"/>
  <c r="E435" i="10" s="1"/>
  <c r="E435" i="1"/>
  <c r="G434" i="1"/>
  <c r="F434" i="1"/>
  <c r="E434" i="1"/>
  <c r="G433" i="1"/>
  <c r="F433" i="1"/>
  <c r="E433" i="1"/>
  <c r="G432" i="1"/>
  <c r="F432" i="1"/>
  <c r="E432" i="1"/>
  <c r="G431" i="1"/>
  <c r="F431" i="1"/>
  <c r="E431" i="1"/>
  <c r="G430" i="1"/>
  <c r="F430" i="1"/>
  <c r="E430" i="1"/>
  <c r="D430" i="10" s="1"/>
  <c r="G429" i="1"/>
  <c r="E429" i="5" s="1"/>
  <c r="F429" i="1"/>
  <c r="E429" i="1"/>
  <c r="G428" i="1"/>
  <c r="F428" i="1"/>
  <c r="E428" i="1"/>
  <c r="G427" i="1"/>
  <c r="F427" i="1"/>
  <c r="E427" i="10" s="1"/>
  <c r="E427" i="1"/>
  <c r="G426" i="1"/>
  <c r="F426" i="1"/>
  <c r="E426" i="1"/>
  <c r="G425" i="1"/>
  <c r="O425" i="1" s="1"/>
  <c r="F425" i="1"/>
  <c r="E425" i="1"/>
  <c r="G424" i="1"/>
  <c r="E424" i="5" s="1"/>
  <c r="F424" i="1"/>
  <c r="E424" i="1"/>
  <c r="G423" i="1"/>
  <c r="F423" i="1"/>
  <c r="E423" i="1"/>
  <c r="D423" i="10" s="1"/>
  <c r="G422" i="1"/>
  <c r="F422" i="1"/>
  <c r="E422" i="1"/>
  <c r="D422" i="10" s="1"/>
  <c r="G421" i="1"/>
  <c r="F421" i="1"/>
  <c r="E421" i="1"/>
  <c r="G420" i="1"/>
  <c r="F420" i="1"/>
  <c r="E420" i="1"/>
  <c r="G419" i="1"/>
  <c r="F419" i="1"/>
  <c r="O419" i="1" s="1"/>
  <c r="E419" i="1"/>
  <c r="G418" i="1"/>
  <c r="F418" i="1"/>
  <c r="E418" i="1"/>
  <c r="G417" i="1"/>
  <c r="F417" i="1"/>
  <c r="E417" i="1"/>
  <c r="G416" i="1"/>
  <c r="F416" i="1"/>
  <c r="N416" i="1" s="1"/>
  <c r="E416" i="1"/>
  <c r="G415" i="1"/>
  <c r="F415" i="1"/>
  <c r="E415" i="1"/>
  <c r="G414" i="1"/>
  <c r="F414" i="1"/>
  <c r="E414" i="1"/>
  <c r="G413" i="1"/>
  <c r="O413" i="1" s="1"/>
  <c r="F413" i="1"/>
  <c r="E413" i="1"/>
  <c r="G412" i="1"/>
  <c r="F412" i="1"/>
  <c r="E412" i="1"/>
  <c r="G411" i="1"/>
  <c r="F411" i="1"/>
  <c r="E411" i="10" s="1"/>
  <c r="E411" i="1"/>
  <c r="D411" i="10" s="1"/>
  <c r="G410" i="1"/>
  <c r="F410" i="1"/>
  <c r="E410" i="1"/>
  <c r="G409" i="1"/>
  <c r="F409" i="1"/>
  <c r="E409" i="1"/>
  <c r="G408" i="1"/>
  <c r="F408" i="1"/>
  <c r="E408" i="1"/>
  <c r="G407" i="1"/>
  <c r="F407" i="1"/>
  <c r="E407" i="1"/>
  <c r="D407" i="10" s="1"/>
  <c r="G406" i="1"/>
  <c r="F406" i="1"/>
  <c r="E406" i="1"/>
  <c r="D406" i="10" s="1"/>
  <c r="G405" i="1"/>
  <c r="F405" i="1"/>
  <c r="E405" i="1"/>
  <c r="G404" i="1"/>
  <c r="F404" i="1"/>
  <c r="E404" i="1"/>
  <c r="G403" i="1"/>
  <c r="F403" i="1"/>
  <c r="O403" i="1" s="1"/>
  <c r="E403" i="1"/>
  <c r="D403" i="10" s="1"/>
  <c r="G402" i="1"/>
  <c r="F402" i="1"/>
  <c r="E402" i="1"/>
  <c r="G401" i="1"/>
  <c r="F401" i="1"/>
  <c r="E401" i="1"/>
  <c r="G400" i="1"/>
  <c r="F400" i="1"/>
  <c r="E400" i="1"/>
  <c r="G399" i="1"/>
  <c r="F399" i="1"/>
  <c r="E399" i="1"/>
  <c r="D399" i="10" s="1"/>
  <c r="G398" i="1"/>
  <c r="F398" i="1"/>
  <c r="E398" i="1"/>
  <c r="D398" i="10" s="1"/>
  <c r="G397" i="1"/>
  <c r="F397" i="1"/>
  <c r="E397" i="1"/>
  <c r="G396" i="1"/>
  <c r="F396" i="1"/>
  <c r="E396" i="1"/>
  <c r="G395" i="1"/>
  <c r="F395" i="1"/>
  <c r="E395" i="10" s="1"/>
  <c r="E395" i="1"/>
  <c r="D395" i="10" s="1"/>
  <c r="G394" i="1"/>
  <c r="F394" i="1"/>
  <c r="E394" i="1"/>
  <c r="G393" i="1"/>
  <c r="F393" i="1"/>
  <c r="E393" i="1"/>
  <c r="G392" i="1"/>
  <c r="F392" i="1"/>
  <c r="E392" i="1"/>
  <c r="G391" i="1"/>
  <c r="F391" i="1"/>
  <c r="E391" i="1"/>
  <c r="G390" i="1"/>
  <c r="F390" i="1"/>
  <c r="E390" i="1"/>
  <c r="D390" i="10" s="1"/>
  <c r="G389" i="1"/>
  <c r="F389" i="1"/>
  <c r="E389" i="1"/>
  <c r="G388" i="1"/>
  <c r="F388" i="1"/>
  <c r="E388" i="1"/>
  <c r="G387" i="1"/>
  <c r="F387" i="1"/>
  <c r="D387" i="2" s="1"/>
  <c r="E387" i="1"/>
  <c r="D387" i="10" s="1"/>
  <c r="G386" i="1"/>
  <c r="F386" i="1"/>
  <c r="E386" i="1"/>
  <c r="G385" i="1"/>
  <c r="F385" i="1"/>
  <c r="E385" i="1"/>
  <c r="G384" i="1"/>
  <c r="F384" i="1"/>
  <c r="E384" i="10" s="1"/>
  <c r="E384" i="1"/>
  <c r="G383" i="1"/>
  <c r="F383" i="1"/>
  <c r="E383" i="1"/>
  <c r="G382" i="1"/>
  <c r="F382" i="1"/>
  <c r="E382" i="1"/>
  <c r="N382" i="1" s="1"/>
  <c r="G381" i="1"/>
  <c r="F381" i="1"/>
  <c r="E381" i="1"/>
  <c r="G380" i="1"/>
  <c r="F380" i="1"/>
  <c r="E380" i="1"/>
  <c r="G379" i="1"/>
  <c r="F379" i="1"/>
  <c r="E379" i="10" s="1"/>
  <c r="E379" i="1"/>
  <c r="D379" i="10" s="1"/>
  <c r="G378" i="1"/>
  <c r="F378" i="1"/>
  <c r="E378" i="1"/>
  <c r="G377" i="1"/>
  <c r="F377" i="1"/>
  <c r="E377" i="1"/>
  <c r="G376" i="1"/>
  <c r="F376" i="1"/>
  <c r="D376" i="5" s="1"/>
  <c r="E376" i="1"/>
  <c r="G375" i="1"/>
  <c r="F375" i="1"/>
  <c r="E375" i="1"/>
  <c r="G374" i="1"/>
  <c r="F374" i="1"/>
  <c r="E374" i="1"/>
  <c r="D374" i="10" s="1"/>
  <c r="G373" i="1"/>
  <c r="E373" i="5" s="1"/>
  <c r="F373" i="1"/>
  <c r="E373" i="1"/>
  <c r="G372" i="1"/>
  <c r="F372" i="1"/>
  <c r="E372" i="1"/>
  <c r="G371" i="1"/>
  <c r="F371" i="1"/>
  <c r="E371" i="10" s="1"/>
  <c r="E371" i="1"/>
  <c r="G370" i="1"/>
  <c r="F370" i="1"/>
  <c r="E370" i="1"/>
  <c r="G369" i="1"/>
  <c r="F369" i="1"/>
  <c r="E369" i="1"/>
  <c r="G368" i="1"/>
  <c r="F368" i="1"/>
  <c r="E368" i="1"/>
  <c r="G367" i="1"/>
  <c r="F367" i="1"/>
  <c r="E367" i="1"/>
  <c r="G366" i="1"/>
  <c r="F366" i="1"/>
  <c r="E366" i="1"/>
  <c r="D366" i="10" s="1"/>
  <c r="G365" i="1"/>
  <c r="F365" i="1"/>
  <c r="E365" i="1"/>
  <c r="G364" i="1"/>
  <c r="F364" i="1"/>
  <c r="D364" i="5" s="1"/>
  <c r="E364" i="1"/>
  <c r="G363" i="1"/>
  <c r="F363" i="1"/>
  <c r="E363" i="10" s="1"/>
  <c r="E363" i="1"/>
  <c r="G362" i="1"/>
  <c r="F362" i="1"/>
  <c r="E362" i="1"/>
  <c r="G361" i="1"/>
  <c r="E361" i="5" s="1"/>
  <c r="F361" i="1"/>
  <c r="E361" i="1"/>
  <c r="G360" i="1"/>
  <c r="F360" i="1"/>
  <c r="D360" i="5" s="1"/>
  <c r="E360" i="1"/>
  <c r="G359" i="1"/>
  <c r="F359" i="1"/>
  <c r="E359" i="1"/>
  <c r="D359" i="10" s="1"/>
  <c r="G358" i="1"/>
  <c r="F358" i="1"/>
  <c r="E358" i="1"/>
  <c r="G357" i="1"/>
  <c r="O357" i="1" s="1"/>
  <c r="F357" i="1"/>
  <c r="E357" i="1"/>
  <c r="G356" i="1"/>
  <c r="F356" i="1"/>
  <c r="E356" i="1"/>
  <c r="G355" i="1"/>
  <c r="F355" i="1"/>
  <c r="O355" i="1" s="1"/>
  <c r="E355" i="1"/>
  <c r="G354" i="1"/>
  <c r="F354" i="1"/>
  <c r="E354" i="1"/>
  <c r="G353" i="1"/>
  <c r="F353" i="1"/>
  <c r="E353" i="1"/>
  <c r="G352" i="1"/>
  <c r="E352" i="5" s="1"/>
  <c r="F352" i="1"/>
  <c r="N352" i="1" s="1"/>
  <c r="E352" i="1"/>
  <c r="G351" i="1"/>
  <c r="F351" i="1"/>
  <c r="E351" i="1"/>
  <c r="D351" i="10" s="1"/>
  <c r="G350" i="1"/>
  <c r="F350" i="1"/>
  <c r="E350" i="1"/>
  <c r="G349" i="1"/>
  <c r="F349" i="1"/>
  <c r="E349" i="1"/>
  <c r="G348" i="1"/>
  <c r="F348" i="1"/>
  <c r="D348" i="5" s="1"/>
  <c r="E348" i="1"/>
  <c r="G347" i="1"/>
  <c r="F347" i="1"/>
  <c r="O347" i="1" s="1"/>
  <c r="E347" i="1"/>
  <c r="D347" i="10" s="1"/>
  <c r="G346" i="1"/>
  <c r="F346" i="1"/>
  <c r="E346" i="1"/>
  <c r="G345" i="1"/>
  <c r="F345" i="1"/>
  <c r="E345" i="1"/>
  <c r="G344" i="1"/>
  <c r="E344" i="5" s="1"/>
  <c r="F344" i="1"/>
  <c r="E344" i="1"/>
  <c r="G343" i="1"/>
  <c r="F343" i="1"/>
  <c r="E343" i="1"/>
  <c r="G342" i="1"/>
  <c r="F342" i="1"/>
  <c r="E342" i="1"/>
  <c r="D342" i="10" s="1"/>
  <c r="G341" i="1"/>
  <c r="F341" i="1"/>
  <c r="E341" i="1"/>
  <c r="G340" i="1"/>
  <c r="F340" i="1"/>
  <c r="E340" i="1"/>
  <c r="G339" i="1"/>
  <c r="F339" i="1"/>
  <c r="E339" i="10" s="1"/>
  <c r="E339" i="1"/>
  <c r="G338" i="1"/>
  <c r="F338" i="1"/>
  <c r="E338" i="1"/>
  <c r="G337" i="1"/>
  <c r="F337" i="1"/>
  <c r="E337" i="1"/>
  <c r="G336" i="1"/>
  <c r="E336" i="5" s="1"/>
  <c r="F336" i="1"/>
  <c r="E336" i="1"/>
  <c r="G335" i="1"/>
  <c r="F335" i="1"/>
  <c r="E335" i="1"/>
  <c r="G334" i="1"/>
  <c r="F334" i="1"/>
  <c r="E334" i="1"/>
  <c r="D334" i="10" s="1"/>
  <c r="G333" i="1"/>
  <c r="E333" i="5" s="1"/>
  <c r="F333" i="1"/>
  <c r="E333" i="1"/>
  <c r="G332" i="1"/>
  <c r="F332" i="1"/>
  <c r="N332" i="1" s="1"/>
  <c r="E332" i="1"/>
  <c r="G331" i="1"/>
  <c r="F331" i="1"/>
  <c r="E331" i="10" s="1"/>
  <c r="E331" i="1"/>
  <c r="G330" i="1"/>
  <c r="F330" i="1"/>
  <c r="E330" i="1"/>
  <c r="G329" i="1"/>
  <c r="F329" i="1"/>
  <c r="E329" i="1"/>
  <c r="G328" i="1"/>
  <c r="F328" i="1"/>
  <c r="E328" i="1"/>
  <c r="G327" i="1"/>
  <c r="F327" i="1"/>
  <c r="E327" i="1"/>
  <c r="D327" i="10" s="1"/>
  <c r="G326" i="1"/>
  <c r="F326" i="1"/>
  <c r="E326" i="1"/>
  <c r="D326" i="10" s="1"/>
  <c r="G325" i="1"/>
  <c r="F325" i="1"/>
  <c r="E325" i="1"/>
  <c r="G324" i="1"/>
  <c r="F324" i="1"/>
  <c r="E324" i="1"/>
  <c r="G323" i="1"/>
  <c r="F323" i="1"/>
  <c r="E323" i="1"/>
  <c r="G322" i="1"/>
  <c r="F322" i="1"/>
  <c r="E322" i="1"/>
  <c r="G321" i="1"/>
  <c r="F321" i="1"/>
  <c r="E321" i="1"/>
  <c r="G320" i="1"/>
  <c r="F320" i="1"/>
  <c r="E320" i="10" s="1"/>
  <c r="E320" i="1"/>
  <c r="G319" i="1"/>
  <c r="F319" i="1"/>
  <c r="E319" i="1"/>
  <c r="G318" i="1"/>
  <c r="F318" i="1"/>
  <c r="E318" i="1"/>
  <c r="D318" i="10" s="1"/>
  <c r="G317" i="1"/>
  <c r="F317" i="1"/>
  <c r="E317" i="1"/>
  <c r="G316" i="1"/>
  <c r="F316" i="1"/>
  <c r="E316" i="10" s="1"/>
  <c r="E316" i="1"/>
  <c r="G315" i="1"/>
  <c r="F315" i="1"/>
  <c r="E315" i="10" s="1"/>
  <c r="E315" i="1"/>
  <c r="G314" i="1"/>
  <c r="F314" i="1"/>
  <c r="E314" i="1"/>
  <c r="G313" i="1"/>
  <c r="D313" i="2" s="1"/>
  <c r="F313" i="1"/>
  <c r="E313" i="1"/>
  <c r="G312" i="1"/>
  <c r="E312" i="5" s="1"/>
  <c r="F312" i="1"/>
  <c r="E312" i="1"/>
  <c r="G311" i="1"/>
  <c r="F311" i="1"/>
  <c r="E311" i="1"/>
  <c r="D311" i="10" s="1"/>
  <c r="G310" i="1"/>
  <c r="F310" i="1"/>
  <c r="E310" i="1"/>
  <c r="D310" i="10" s="1"/>
  <c r="G309" i="1"/>
  <c r="F309" i="1"/>
  <c r="E309" i="1"/>
  <c r="G308" i="1"/>
  <c r="F308" i="1"/>
  <c r="E308" i="1"/>
  <c r="G307" i="1"/>
  <c r="F307" i="1"/>
  <c r="E307" i="10" s="1"/>
  <c r="E307" i="1"/>
  <c r="G306" i="1"/>
  <c r="F306" i="1"/>
  <c r="E306" i="1"/>
  <c r="G305" i="1"/>
  <c r="F305" i="1"/>
  <c r="E305" i="1"/>
  <c r="G304" i="1"/>
  <c r="F304" i="1"/>
  <c r="E304" i="1"/>
  <c r="G303" i="1"/>
  <c r="F303" i="1"/>
  <c r="E303" i="1"/>
  <c r="D303" i="10" s="1"/>
  <c r="G302" i="1"/>
  <c r="F302" i="1"/>
  <c r="E302" i="1"/>
  <c r="D302" i="10" s="1"/>
  <c r="G301" i="1"/>
  <c r="F301" i="1"/>
  <c r="E301" i="1"/>
  <c r="G300" i="1"/>
  <c r="F300" i="1"/>
  <c r="D300" i="5" s="1"/>
  <c r="E300" i="1"/>
  <c r="G299" i="1"/>
  <c r="F299" i="1"/>
  <c r="E299" i="10" s="1"/>
  <c r="E299" i="1"/>
  <c r="D299" i="10" s="1"/>
  <c r="G298" i="1"/>
  <c r="F298" i="1"/>
  <c r="E298" i="1"/>
  <c r="G297" i="1"/>
  <c r="F297" i="1"/>
  <c r="E297" i="1"/>
  <c r="G296" i="1"/>
  <c r="E296" i="5" s="1"/>
  <c r="F296" i="1"/>
  <c r="D296" i="5" s="1"/>
  <c r="E296" i="1"/>
  <c r="G295" i="1"/>
  <c r="F295" i="1"/>
  <c r="E295" i="1"/>
  <c r="D295" i="10" s="1"/>
  <c r="G294" i="1"/>
  <c r="F294" i="1"/>
  <c r="E294" i="1"/>
  <c r="D294" i="10" s="1"/>
  <c r="G293" i="1"/>
  <c r="F293" i="1"/>
  <c r="E293" i="1"/>
  <c r="G292" i="1"/>
  <c r="F292" i="1"/>
  <c r="E292" i="1"/>
  <c r="G291" i="1"/>
  <c r="F291" i="1"/>
  <c r="E291" i="10" s="1"/>
  <c r="E291" i="1"/>
  <c r="D291" i="10" s="1"/>
  <c r="G290" i="1"/>
  <c r="F290" i="1"/>
  <c r="E290" i="1"/>
  <c r="G289" i="1"/>
  <c r="F289" i="1"/>
  <c r="E289" i="1"/>
  <c r="G288" i="1"/>
  <c r="E288" i="5" s="1"/>
  <c r="F288" i="1"/>
  <c r="E288" i="1"/>
  <c r="G287" i="1"/>
  <c r="F287" i="1"/>
  <c r="E287" i="1"/>
  <c r="D287" i="10" s="1"/>
  <c r="G286" i="1"/>
  <c r="F286" i="1"/>
  <c r="E286" i="1"/>
  <c r="D286" i="10" s="1"/>
  <c r="G285" i="1"/>
  <c r="O285" i="1" s="1"/>
  <c r="F285" i="1"/>
  <c r="E285" i="1"/>
  <c r="G284" i="1"/>
  <c r="F284" i="1"/>
  <c r="E284" i="1"/>
  <c r="G283" i="1"/>
  <c r="F283" i="1"/>
  <c r="E283" i="10" s="1"/>
  <c r="E283" i="1"/>
  <c r="D283" i="10" s="1"/>
  <c r="G282" i="1"/>
  <c r="F282" i="1"/>
  <c r="E282" i="1"/>
  <c r="G281" i="1"/>
  <c r="F281" i="1"/>
  <c r="E281" i="1"/>
  <c r="G280" i="1"/>
  <c r="F280" i="1"/>
  <c r="E280" i="1"/>
  <c r="G279" i="1"/>
  <c r="F279" i="1"/>
  <c r="E279" i="1"/>
  <c r="G278" i="1"/>
  <c r="F278" i="1"/>
  <c r="E278" i="1"/>
  <c r="N278" i="1" s="1"/>
  <c r="G277" i="1"/>
  <c r="F277" i="1"/>
  <c r="E277" i="1"/>
  <c r="G276" i="1"/>
  <c r="F276" i="1"/>
  <c r="D276" i="5" s="1"/>
  <c r="E276" i="1"/>
  <c r="G275" i="1"/>
  <c r="F275" i="1"/>
  <c r="E275" i="10" s="1"/>
  <c r="E275" i="1"/>
  <c r="D275" i="10" s="1"/>
  <c r="G274" i="1"/>
  <c r="F274" i="1"/>
  <c r="E274" i="1"/>
  <c r="G273" i="1"/>
  <c r="F273" i="1"/>
  <c r="E273" i="1"/>
  <c r="G272" i="1"/>
  <c r="F272" i="1"/>
  <c r="E272" i="10" s="1"/>
  <c r="E272" i="1"/>
  <c r="G271" i="1"/>
  <c r="F271" i="1"/>
  <c r="E271" i="1"/>
  <c r="D271" i="10" s="1"/>
  <c r="G270" i="1"/>
  <c r="F270" i="1"/>
  <c r="E270" i="1"/>
  <c r="G269" i="1"/>
  <c r="F269" i="1"/>
  <c r="E269" i="1"/>
  <c r="G268" i="1"/>
  <c r="F268" i="1"/>
  <c r="D268" i="5" s="1"/>
  <c r="E268" i="1"/>
  <c r="G267" i="1"/>
  <c r="F267" i="1"/>
  <c r="E267" i="1"/>
  <c r="G266" i="1"/>
  <c r="F266" i="1"/>
  <c r="E266" i="1"/>
  <c r="G265" i="1"/>
  <c r="F265" i="1"/>
  <c r="E265" i="1"/>
  <c r="G264" i="1"/>
  <c r="E264" i="5" s="1"/>
  <c r="F264" i="1"/>
  <c r="E264" i="1"/>
  <c r="G263" i="1"/>
  <c r="F263" i="1"/>
  <c r="E263" i="1"/>
  <c r="D263" i="10" s="1"/>
  <c r="G262" i="1"/>
  <c r="F262" i="1"/>
  <c r="E262" i="1"/>
  <c r="G261" i="1"/>
  <c r="E261" i="5" s="1"/>
  <c r="F261" i="1"/>
  <c r="E261" i="1"/>
  <c r="G260" i="1"/>
  <c r="F260" i="1"/>
  <c r="E260" i="1"/>
  <c r="G259" i="1"/>
  <c r="F259" i="1"/>
  <c r="D259" i="5" s="1"/>
  <c r="E259" i="1"/>
  <c r="G258" i="1"/>
  <c r="F258" i="1"/>
  <c r="E258" i="1"/>
  <c r="G257" i="1"/>
  <c r="E257" i="5" s="1"/>
  <c r="F257" i="1"/>
  <c r="E257" i="1"/>
  <c r="G256" i="1"/>
  <c r="E256" i="5" s="1"/>
  <c r="F256" i="1"/>
  <c r="E256" i="1"/>
  <c r="G255" i="1"/>
  <c r="F255" i="1"/>
  <c r="E255" i="1"/>
  <c r="G254" i="1"/>
  <c r="F254" i="1"/>
  <c r="E254" i="1"/>
  <c r="N254" i="1" s="1"/>
  <c r="G253" i="1"/>
  <c r="D253" i="2" s="1"/>
  <c r="F253" i="1"/>
  <c r="E253" i="1"/>
  <c r="G252" i="1"/>
  <c r="F252" i="1"/>
  <c r="E252" i="10" s="1"/>
  <c r="E252" i="1"/>
  <c r="G251" i="1"/>
  <c r="F251" i="1"/>
  <c r="E251" i="10" s="1"/>
  <c r="E251" i="1"/>
  <c r="D251" i="10" s="1"/>
  <c r="G250" i="1"/>
  <c r="F250" i="1"/>
  <c r="E250" i="1"/>
  <c r="G249" i="1"/>
  <c r="F249" i="1"/>
  <c r="E249" i="1"/>
  <c r="G248" i="1"/>
  <c r="F248" i="1"/>
  <c r="E248" i="1"/>
  <c r="G247" i="1"/>
  <c r="F247" i="1"/>
  <c r="E247" i="1"/>
  <c r="G246" i="1"/>
  <c r="F246" i="1"/>
  <c r="E246" i="1"/>
  <c r="N246" i="1" s="1"/>
  <c r="G245" i="1"/>
  <c r="E245" i="5" s="1"/>
  <c r="F245" i="1"/>
  <c r="E245" i="1"/>
  <c r="G244" i="1"/>
  <c r="F244" i="1"/>
  <c r="E244" i="1"/>
  <c r="G243" i="1"/>
  <c r="F243" i="1"/>
  <c r="D243" i="5" s="1"/>
  <c r="E243" i="1"/>
  <c r="D243" i="10" s="1"/>
  <c r="G242" i="1"/>
  <c r="F242" i="1"/>
  <c r="E242" i="1"/>
  <c r="G241" i="1"/>
  <c r="F241" i="1"/>
  <c r="E241" i="1"/>
  <c r="G240" i="1"/>
  <c r="E240" i="5" s="1"/>
  <c r="F240" i="1"/>
  <c r="D240" i="5" s="1"/>
  <c r="E240" i="1"/>
  <c r="G239" i="1"/>
  <c r="F239" i="1"/>
  <c r="E239" i="1"/>
  <c r="D239" i="10" s="1"/>
  <c r="G238" i="1"/>
  <c r="F238" i="1"/>
  <c r="E238" i="1"/>
  <c r="D238" i="10" s="1"/>
  <c r="G237" i="1"/>
  <c r="E237" i="5" s="1"/>
  <c r="F237" i="1"/>
  <c r="E237" i="1"/>
  <c r="G236" i="1"/>
  <c r="F236" i="1"/>
  <c r="E236" i="10" s="1"/>
  <c r="E236" i="1"/>
  <c r="G235" i="1"/>
  <c r="F235" i="1"/>
  <c r="O235" i="1" s="1"/>
  <c r="E235" i="1"/>
  <c r="G234" i="1"/>
  <c r="F234" i="1"/>
  <c r="E234" i="1"/>
  <c r="G233" i="1"/>
  <c r="O233" i="1" s="1"/>
  <c r="F233" i="1"/>
  <c r="E233" i="1"/>
  <c r="G232" i="1"/>
  <c r="E232" i="5" s="1"/>
  <c r="F232" i="1"/>
  <c r="E232" i="1"/>
  <c r="G231" i="1"/>
  <c r="F231" i="1"/>
  <c r="E231" i="1"/>
  <c r="G230" i="1"/>
  <c r="F230" i="1"/>
  <c r="E230" i="1"/>
  <c r="D230" i="10" s="1"/>
  <c r="G229" i="1"/>
  <c r="O229" i="1" s="1"/>
  <c r="F229" i="1"/>
  <c r="E229" i="1"/>
  <c r="G228" i="1"/>
  <c r="F228" i="1"/>
  <c r="E228" i="1"/>
  <c r="G227" i="1"/>
  <c r="F227" i="1"/>
  <c r="D227" i="2" s="1"/>
  <c r="E227" i="1"/>
  <c r="G226" i="1"/>
  <c r="F226" i="1"/>
  <c r="E226" i="1"/>
  <c r="G225" i="1"/>
  <c r="O225" i="1" s="1"/>
  <c r="F225" i="1"/>
  <c r="E225" i="1"/>
  <c r="G224" i="1"/>
  <c r="E224" i="5" s="1"/>
  <c r="F224" i="1"/>
  <c r="E224" i="1"/>
  <c r="G223" i="1"/>
  <c r="F223" i="1"/>
  <c r="E223" i="1"/>
  <c r="G222" i="1"/>
  <c r="F222" i="1"/>
  <c r="E222" i="1"/>
  <c r="D222" i="10" s="1"/>
  <c r="G221" i="1"/>
  <c r="D221" i="2" s="1"/>
  <c r="F221" i="1"/>
  <c r="E221" i="1"/>
  <c r="G220" i="1"/>
  <c r="F220" i="1"/>
  <c r="D220" i="5" s="1"/>
  <c r="E220" i="1"/>
  <c r="G219" i="1"/>
  <c r="F219" i="1"/>
  <c r="D219" i="5" s="1"/>
  <c r="E219" i="1"/>
  <c r="G218" i="1"/>
  <c r="F218" i="1"/>
  <c r="E218" i="1"/>
  <c r="G217" i="1"/>
  <c r="F217" i="1"/>
  <c r="E217" i="1"/>
  <c r="G216" i="1"/>
  <c r="E216" i="5" s="1"/>
  <c r="F216" i="1"/>
  <c r="E216" i="1"/>
  <c r="G215" i="1"/>
  <c r="F215" i="1"/>
  <c r="E215" i="1"/>
  <c r="D215" i="10" s="1"/>
  <c r="G214" i="1"/>
  <c r="F214" i="1"/>
  <c r="E214" i="1"/>
  <c r="D214" i="10" s="1"/>
  <c r="G213" i="1"/>
  <c r="F213" i="1"/>
  <c r="E213" i="1"/>
  <c r="G212" i="1"/>
  <c r="F212" i="1"/>
  <c r="D212" i="5" s="1"/>
  <c r="E212" i="1"/>
  <c r="G211" i="1"/>
  <c r="F211" i="1"/>
  <c r="E211" i="10" s="1"/>
  <c r="E211" i="1"/>
  <c r="G210" i="1"/>
  <c r="F210" i="1"/>
  <c r="E210" i="1"/>
  <c r="G209" i="1"/>
  <c r="F209" i="1"/>
  <c r="E209" i="1"/>
  <c r="G208" i="1"/>
  <c r="F208" i="1"/>
  <c r="N208" i="1" s="1"/>
  <c r="E208" i="1"/>
  <c r="G207" i="1"/>
  <c r="F207" i="1"/>
  <c r="E207" i="1"/>
  <c r="G206" i="1"/>
  <c r="F206" i="1"/>
  <c r="E206" i="1"/>
  <c r="N206" i="1" s="1"/>
  <c r="G205" i="1"/>
  <c r="F205" i="1"/>
  <c r="E205" i="1"/>
  <c r="G204" i="1"/>
  <c r="F204" i="1"/>
  <c r="N204" i="1" s="1"/>
  <c r="E204" i="1"/>
  <c r="G203" i="1"/>
  <c r="F203" i="1"/>
  <c r="E203" i="10" s="1"/>
  <c r="E203" i="1"/>
  <c r="G202" i="1"/>
  <c r="F202" i="1"/>
  <c r="E202" i="1"/>
  <c r="G201" i="1"/>
  <c r="F201" i="1"/>
  <c r="E201" i="1"/>
  <c r="G200" i="1"/>
  <c r="F200" i="1"/>
  <c r="N200" i="1" s="1"/>
  <c r="E200" i="1"/>
  <c r="G199" i="1"/>
  <c r="F199" i="1"/>
  <c r="E199" i="1"/>
  <c r="G198" i="1"/>
  <c r="F198" i="1"/>
  <c r="E198" i="1"/>
  <c r="N198" i="1" s="1"/>
  <c r="G197" i="1"/>
  <c r="F197" i="1"/>
  <c r="E197" i="1"/>
  <c r="G196" i="1"/>
  <c r="F196" i="1"/>
  <c r="E196" i="1"/>
  <c r="G195" i="1"/>
  <c r="F195" i="1"/>
  <c r="D195" i="5" s="1"/>
  <c r="E195" i="1"/>
  <c r="D195" i="10" s="1"/>
  <c r="G194" i="1"/>
  <c r="F194" i="1"/>
  <c r="E194" i="1"/>
  <c r="G193" i="1"/>
  <c r="F193" i="1"/>
  <c r="E193" i="1"/>
  <c r="G192" i="1"/>
  <c r="F192" i="1"/>
  <c r="E192" i="1"/>
  <c r="G191" i="1"/>
  <c r="F191" i="1"/>
  <c r="E191" i="1"/>
  <c r="D191" i="10" s="1"/>
  <c r="G190" i="1"/>
  <c r="F190" i="1"/>
  <c r="E190" i="1"/>
  <c r="D190" i="10" s="1"/>
  <c r="G189" i="1"/>
  <c r="F189" i="1"/>
  <c r="E189" i="1"/>
  <c r="G188" i="1"/>
  <c r="F188" i="1"/>
  <c r="D188" i="5" s="1"/>
  <c r="E188" i="1"/>
  <c r="G187" i="1"/>
  <c r="F187" i="1"/>
  <c r="E187" i="10" s="1"/>
  <c r="E187" i="1"/>
  <c r="D187" i="10" s="1"/>
  <c r="G186" i="1"/>
  <c r="F186" i="1"/>
  <c r="E186" i="1"/>
  <c r="G185" i="1"/>
  <c r="F185" i="1"/>
  <c r="E185" i="1"/>
  <c r="G184" i="1"/>
  <c r="F184" i="1"/>
  <c r="E184" i="1"/>
  <c r="G183" i="1"/>
  <c r="F183" i="1"/>
  <c r="E183" i="1"/>
  <c r="D183" i="10" s="1"/>
  <c r="G182" i="1"/>
  <c r="F182" i="1"/>
  <c r="E182" i="1"/>
  <c r="N182" i="1" s="1"/>
  <c r="G181" i="1"/>
  <c r="F181" i="1"/>
  <c r="E181" i="1"/>
  <c r="G180" i="1"/>
  <c r="F180" i="1"/>
  <c r="E180" i="10" s="1"/>
  <c r="E180" i="1"/>
  <c r="G179" i="1"/>
  <c r="F179" i="1"/>
  <c r="D179" i="5" s="1"/>
  <c r="E179" i="1"/>
  <c r="D179" i="10" s="1"/>
  <c r="G178" i="1"/>
  <c r="F178" i="1"/>
  <c r="E178" i="1"/>
  <c r="G177" i="1"/>
  <c r="F177" i="1"/>
  <c r="E177" i="1"/>
  <c r="G176" i="1"/>
  <c r="F176" i="1"/>
  <c r="E176" i="1"/>
  <c r="G175" i="1"/>
  <c r="F175" i="1"/>
  <c r="E175" i="1"/>
  <c r="G174" i="1"/>
  <c r="F174" i="1"/>
  <c r="E174" i="1"/>
  <c r="D174" i="10" s="1"/>
  <c r="G173" i="1"/>
  <c r="F173" i="1"/>
  <c r="E173" i="1"/>
  <c r="G172" i="1"/>
  <c r="F172" i="1"/>
  <c r="D172" i="5" s="1"/>
  <c r="E172" i="1"/>
  <c r="G171" i="1"/>
  <c r="F171" i="1"/>
  <c r="D171" i="5" s="1"/>
  <c r="E171" i="1"/>
  <c r="G170" i="1"/>
  <c r="F170" i="1"/>
  <c r="E170" i="1"/>
  <c r="G169" i="1"/>
  <c r="F169" i="1"/>
  <c r="E169" i="1"/>
  <c r="G168" i="1"/>
  <c r="F168" i="1"/>
  <c r="E168" i="10" s="1"/>
  <c r="E168" i="1"/>
  <c r="G167" i="1"/>
  <c r="F167" i="1"/>
  <c r="E167" i="1"/>
  <c r="D167" i="10" s="1"/>
  <c r="G166" i="1"/>
  <c r="F166" i="1"/>
  <c r="E166" i="1"/>
  <c r="D166" i="10" s="1"/>
  <c r="G165" i="1"/>
  <c r="F165" i="1"/>
  <c r="E165" i="1"/>
  <c r="G164" i="1"/>
  <c r="F164" i="1"/>
  <c r="E164" i="1"/>
  <c r="G163" i="1"/>
  <c r="F163" i="1"/>
  <c r="D163" i="5" s="1"/>
  <c r="E163" i="1"/>
  <c r="D163" i="10" s="1"/>
  <c r="G162" i="1"/>
  <c r="F162" i="1"/>
  <c r="E162" i="1"/>
  <c r="G161" i="1"/>
  <c r="F161" i="1"/>
  <c r="E161" i="1"/>
  <c r="G160" i="1"/>
  <c r="F160" i="1"/>
  <c r="E160" i="1"/>
  <c r="G159" i="1"/>
  <c r="F159" i="1"/>
  <c r="E159" i="1"/>
  <c r="D159" i="10" s="1"/>
  <c r="G158" i="1"/>
  <c r="F158" i="1"/>
  <c r="E158" i="1"/>
  <c r="N158" i="1" s="1"/>
  <c r="G157" i="1"/>
  <c r="F157" i="1"/>
  <c r="E157" i="1"/>
  <c r="G156" i="1"/>
  <c r="F156" i="1"/>
  <c r="E156" i="1"/>
  <c r="G155" i="1"/>
  <c r="F155" i="1"/>
  <c r="E155" i="10" s="1"/>
  <c r="E155" i="1"/>
  <c r="D155" i="10" s="1"/>
  <c r="G154" i="1"/>
  <c r="F154" i="1"/>
  <c r="E154" i="1"/>
  <c r="G153" i="1"/>
  <c r="F153" i="1"/>
  <c r="E153" i="1"/>
  <c r="G152" i="1"/>
  <c r="E152" i="5" s="1"/>
  <c r="F152" i="1"/>
  <c r="E152" i="1"/>
  <c r="G151" i="1"/>
  <c r="F151" i="1"/>
  <c r="E151" i="1"/>
  <c r="D151" i="10" s="1"/>
  <c r="G150" i="1"/>
  <c r="F150" i="1"/>
  <c r="E150" i="1"/>
  <c r="D150" i="10" s="1"/>
  <c r="G149" i="1"/>
  <c r="E149" i="5" s="1"/>
  <c r="F149" i="1"/>
  <c r="E149" i="1"/>
  <c r="G148" i="1"/>
  <c r="F148" i="1"/>
  <c r="E148" i="1"/>
  <c r="G147" i="1"/>
  <c r="F147" i="1"/>
  <c r="D147" i="5" s="1"/>
  <c r="E147" i="1"/>
  <c r="G146" i="1"/>
  <c r="F146" i="1"/>
  <c r="E146" i="1"/>
  <c r="G145" i="1"/>
  <c r="F145" i="1"/>
  <c r="E145" i="1"/>
  <c r="G144" i="1"/>
  <c r="F144" i="1"/>
  <c r="E144" i="10" s="1"/>
  <c r="E144" i="1"/>
  <c r="G143" i="1"/>
  <c r="F143" i="1"/>
  <c r="E143" i="1"/>
  <c r="D143" i="10" s="1"/>
  <c r="G142" i="1"/>
  <c r="F142" i="1"/>
  <c r="E142" i="1"/>
  <c r="D142" i="10" s="1"/>
  <c r="G141" i="1"/>
  <c r="F141" i="1"/>
  <c r="E141" i="1"/>
  <c r="G140" i="1"/>
  <c r="F140" i="1"/>
  <c r="E140" i="1"/>
  <c r="G139" i="1"/>
  <c r="F139" i="1"/>
  <c r="E139" i="1"/>
  <c r="G138" i="1"/>
  <c r="F138" i="1"/>
  <c r="E138" i="1"/>
  <c r="G137" i="1"/>
  <c r="F137" i="1"/>
  <c r="E137" i="1"/>
  <c r="G136" i="1"/>
  <c r="F136" i="1"/>
  <c r="E136" i="1"/>
  <c r="G135" i="1"/>
  <c r="F135" i="1"/>
  <c r="E135" i="1"/>
  <c r="G134" i="1"/>
  <c r="F134" i="1"/>
  <c r="E134" i="1"/>
  <c r="D134" i="10" s="1"/>
  <c r="G133" i="1"/>
  <c r="F133" i="1"/>
  <c r="E133" i="1"/>
  <c r="G132" i="1"/>
  <c r="F132" i="1"/>
  <c r="D132" i="5" s="1"/>
  <c r="E132" i="1"/>
  <c r="G131" i="1"/>
  <c r="F131" i="1"/>
  <c r="D131" i="5" s="1"/>
  <c r="E131" i="1"/>
  <c r="D131" i="10" s="1"/>
  <c r="G130" i="1"/>
  <c r="F130" i="1"/>
  <c r="E130" i="1"/>
  <c r="G129" i="1"/>
  <c r="F129" i="1"/>
  <c r="E129" i="1"/>
  <c r="G128" i="1"/>
  <c r="F128" i="1"/>
  <c r="E128" i="10" s="1"/>
  <c r="E128" i="1"/>
  <c r="G127" i="1"/>
  <c r="F127" i="1"/>
  <c r="E127" i="1"/>
  <c r="D127" i="10" s="1"/>
  <c r="G126" i="1"/>
  <c r="F126" i="1"/>
  <c r="E126" i="1"/>
  <c r="D126" i="10" s="1"/>
  <c r="G125" i="1"/>
  <c r="F125" i="1"/>
  <c r="E125" i="1"/>
  <c r="G124" i="1"/>
  <c r="F124" i="1"/>
  <c r="E124" i="10" s="1"/>
  <c r="E124" i="1"/>
  <c r="G123" i="1"/>
  <c r="F123" i="1"/>
  <c r="E123" i="10" s="1"/>
  <c r="E123" i="1"/>
  <c r="D123" i="10" s="1"/>
  <c r="G122" i="1"/>
  <c r="F122" i="1"/>
  <c r="E122" i="1"/>
  <c r="G121" i="1"/>
  <c r="F121" i="1"/>
  <c r="E121" i="1"/>
  <c r="G120" i="1"/>
  <c r="E120" i="5" s="1"/>
  <c r="F120" i="1"/>
  <c r="E120" i="1"/>
  <c r="G119" i="1"/>
  <c r="F119" i="1"/>
  <c r="E119" i="1"/>
  <c r="D119" i="10" s="1"/>
  <c r="G118" i="1"/>
  <c r="F118" i="1"/>
  <c r="E118" i="1"/>
  <c r="D118" i="10" s="1"/>
  <c r="G117" i="1"/>
  <c r="F117" i="1"/>
  <c r="E117" i="1"/>
  <c r="G116" i="1"/>
  <c r="F116" i="1"/>
  <c r="E116" i="10" s="1"/>
  <c r="E116" i="1"/>
  <c r="G115" i="1"/>
  <c r="F115" i="1"/>
  <c r="E115" i="1"/>
  <c r="G114" i="1"/>
  <c r="F114" i="1"/>
  <c r="E114" i="1"/>
  <c r="G113" i="1"/>
  <c r="F113" i="1"/>
  <c r="E113" i="1"/>
  <c r="G112" i="1"/>
  <c r="F112" i="1"/>
  <c r="E112" i="10" s="1"/>
  <c r="E112" i="1"/>
  <c r="G111" i="1"/>
  <c r="F111" i="1"/>
  <c r="E111" i="1"/>
  <c r="D111" i="10" s="1"/>
  <c r="G110" i="1"/>
  <c r="F110" i="1"/>
  <c r="E110" i="1"/>
  <c r="D110" i="10" s="1"/>
  <c r="G109" i="1"/>
  <c r="F109" i="1"/>
  <c r="E109" i="1"/>
  <c r="G108" i="1"/>
  <c r="F108" i="1"/>
  <c r="E108" i="10" s="1"/>
  <c r="E108" i="1"/>
  <c r="G107" i="1"/>
  <c r="F107" i="1"/>
  <c r="O107" i="1" s="1"/>
  <c r="E107" i="1"/>
  <c r="G106" i="1"/>
  <c r="F106" i="1"/>
  <c r="E106" i="1"/>
  <c r="G105" i="1"/>
  <c r="O105" i="1" s="1"/>
  <c r="F105" i="1"/>
  <c r="E105" i="1"/>
  <c r="G104" i="1"/>
  <c r="O104" i="1" s="1"/>
  <c r="F104" i="1"/>
  <c r="D104" i="5" s="1"/>
  <c r="E104" i="1"/>
  <c r="G103" i="1"/>
  <c r="F103" i="1"/>
  <c r="E103" i="1"/>
  <c r="D103" i="10" s="1"/>
  <c r="G102" i="1"/>
  <c r="F102" i="1"/>
  <c r="E102" i="1"/>
  <c r="D102" i="10" s="1"/>
  <c r="G101" i="1"/>
  <c r="E101" i="5" s="1"/>
  <c r="F101" i="1"/>
  <c r="E101" i="1"/>
  <c r="G100" i="1"/>
  <c r="F100" i="1"/>
  <c r="E100" i="10" s="1"/>
  <c r="E100" i="1"/>
  <c r="G99" i="1"/>
  <c r="F99" i="1"/>
  <c r="D99" i="5" s="1"/>
  <c r="E99" i="1"/>
  <c r="G98" i="1"/>
  <c r="F98" i="1"/>
  <c r="E98" i="1"/>
  <c r="G97" i="1"/>
  <c r="F97" i="1"/>
  <c r="E97" i="1"/>
  <c r="G96" i="1"/>
  <c r="F96" i="1"/>
  <c r="N96" i="1" s="1"/>
  <c r="E96" i="1"/>
  <c r="G95" i="1"/>
  <c r="F95" i="1"/>
  <c r="E95" i="1"/>
  <c r="D95" i="10" s="1"/>
  <c r="G94" i="1"/>
  <c r="F94" i="1"/>
  <c r="E94" i="1"/>
  <c r="D94" i="10" s="1"/>
  <c r="G93" i="1"/>
  <c r="O93" i="1" s="1"/>
  <c r="F93" i="1"/>
  <c r="E93" i="1"/>
  <c r="G92" i="1"/>
  <c r="F92" i="1"/>
  <c r="O92" i="1" s="1"/>
  <c r="E92" i="1"/>
  <c r="G91" i="1"/>
  <c r="F91" i="1"/>
  <c r="O91" i="1" s="1"/>
  <c r="E91" i="1"/>
  <c r="G90" i="1"/>
  <c r="F90" i="1"/>
  <c r="E90" i="1"/>
  <c r="G89" i="1"/>
  <c r="F89" i="1"/>
  <c r="E89" i="1"/>
  <c r="G88" i="1"/>
  <c r="F88" i="1"/>
  <c r="D88" i="5" s="1"/>
  <c r="E88" i="1"/>
  <c r="G87" i="1"/>
  <c r="F87" i="1"/>
  <c r="E87" i="1"/>
  <c r="D87" i="10" s="1"/>
  <c r="G86" i="1"/>
  <c r="F86" i="1"/>
  <c r="E86" i="1"/>
  <c r="D86" i="10" s="1"/>
  <c r="G85" i="1"/>
  <c r="F85" i="1"/>
  <c r="E85" i="1"/>
  <c r="G84" i="1"/>
  <c r="F84" i="1"/>
  <c r="O84" i="1" s="1"/>
  <c r="E84" i="1"/>
  <c r="G83" i="1"/>
  <c r="F83" i="1"/>
  <c r="E83" i="10" s="1"/>
  <c r="E83" i="1"/>
  <c r="G82" i="1"/>
  <c r="F82" i="1"/>
  <c r="E82" i="1"/>
  <c r="G81" i="1"/>
  <c r="F81" i="1"/>
  <c r="E81" i="1"/>
  <c r="G80" i="1"/>
  <c r="E80" i="5" s="1"/>
  <c r="F80" i="1"/>
  <c r="D80" i="5" s="1"/>
  <c r="E80" i="1"/>
  <c r="G79" i="1"/>
  <c r="F79" i="1"/>
  <c r="E79" i="1"/>
  <c r="D79" i="10" s="1"/>
  <c r="G78" i="1"/>
  <c r="F78" i="1"/>
  <c r="E78" i="1"/>
  <c r="N78" i="1" s="1"/>
  <c r="G77" i="1"/>
  <c r="F77" i="1"/>
  <c r="E77" i="1"/>
  <c r="G76" i="1"/>
  <c r="F76" i="1"/>
  <c r="N76" i="1" s="1"/>
  <c r="E76" i="1"/>
  <c r="G75" i="1"/>
  <c r="F75" i="1"/>
  <c r="E75" i="10" s="1"/>
  <c r="E75" i="1"/>
  <c r="D75" i="10" s="1"/>
  <c r="G74" i="1"/>
  <c r="F74" i="1"/>
  <c r="E74" i="1"/>
  <c r="G73" i="1"/>
  <c r="F73" i="1"/>
  <c r="E73" i="1"/>
  <c r="G72" i="1"/>
  <c r="E72" i="5" s="1"/>
  <c r="F72" i="1"/>
  <c r="D72" i="5" s="1"/>
  <c r="E72" i="1"/>
  <c r="G71" i="1"/>
  <c r="F71" i="1"/>
  <c r="E71" i="1"/>
  <c r="D71" i="10" s="1"/>
  <c r="G70" i="1"/>
  <c r="F70" i="1"/>
  <c r="E70" i="1"/>
  <c r="D70" i="10" s="1"/>
  <c r="G69" i="1"/>
  <c r="F69" i="1"/>
  <c r="E69" i="1"/>
  <c r="G68" i="1"/>
  <c r="F68" i="1"/>
  <c r="D68" i="5" s="1"/>
  <c r="E68" i="1"/>
  <c r="G67" i="1"/>
  <c r="F67" i="1"/>
  <c r="E67" i="10" s="1"/>
  <c r="E67" i="1"/>
  <c r="G66" i="1"/>
  <c r="F66" i="1"/>
  <c r="E66" i="1"/>
  <c r="G65" i="1"/>
  <c r="F65" i="1"/>
  <c r="E65" i="1"/>
  <c r="G64" i="1"/>
  <c r="F64" i="1"/>
  <c r="E64" i="1"/>
  <c r="G63" i="1"/>
  <c r="F63" i="1"/>
  <c r="E63" i="1"/>
  <c r="N63" i="1" s="1"/>
  <c r="G62" i="1"/>
  <c r="F62" i="1"/>
  <c r="E62" i="1"/>
  <c r="N62" i="1" s="1"/>
  <c r="G61" i="1"/>
  <c r="F61" i="1"/>
  <c r="E61" i="1"/>
  <c r="G60" i="1"/>
  <c r="F60" i="1"/>
  <c r="O60" i="1" s="1"/>
  <c r="E60" i="1"/>
  <c r="G59" i="1"/>
  <c r="F59" i="1"/>
  <c r="E59" i="10" s="1"/>
  <c r="E59" i="1"/>
  <c r="D59" i="10" s="1"/>
  <c r="G58" i="1"/>
  <c r="F58" i="1"/>
  <c r="E58" i="1"/>
  <c r="G57" i="1"/>
  <c r="F57" i="1"/>
  <c r="E57" i="1"/>
  <c r="G56" i="1"/>
  <c r="O56" i="1" s="1"/>
  <c r="F56" i="1"/>
  <c r="E56" i="1"/>
  <c r="G55" i="1"/>
  <c r="F55" i="1"/>
  <c r="E55" i="1"/>
  <c r="N55" i="1" s="1"/>
  <c r="G54" i="1"/>
  <c r="F54" i="1"/>
  <c r="E54" i="1"/>
  <c r="G53" i="1"/>
  <c r="F53" i="1"/>
  <c r="E53" i="1"/>
  <c r="G52" i="1"/>
  <c r="F52" i="1"/>
  <c r="E52" i="1"/>
  <c r="G51" i="1"/>
  <c r="F51" i="1"/>
  <c r="E51" i="1"/>
  <c r="G50" i="1"/>
  <c r="F50" i="1"/>
  <c r="E50" i="1"/>
  <c r="G49" i="1"/>
  <c r="F49" i="1"/>
  <c r="E49" i="1"/>
  <c r="G48" i="1"/>
  <c r="F48" i="1"/>
  <c r="E48" i="1"/>
  <c r="G47" i="1"/>
  <c r="F47" i="1"/>
  <c r="E47" i="1"/>
  <c r="G46" i="1"/>
  <c r="F46" i="1"/>
  <c r="E46" i="1"/>
  <c r="N46" i="1" s="1"/>
  <c r="G45" i="1"/>
  <c r="F45" i="1"/>
  <c r="E45" i="1"/>
  <c r="G44" i="1"/>
  <c r="F44" i="1"/>
  <c r="E44" i="10" s="1"/>
  <c r="E44" i="1"/>
  <c r="G43" i="1"/>
  <c r="F43" i="1"/>
  <c r="E43" i="1"/>
  <c r="G42" i="1"/>
  <c r="F42" i="1"/>
  <c r="E42" i="1"/>
  <c r="G41" i="1"/>
  <c r="F41" i="1"/>
  <c r="E41" i="1"/>
  <c r="G40" i="1"/>
  <c r="E40" i="5" s="1"/>
  <c r="F40" i="1"/>
  <c r="D40" i="5" s="1"/>
  <c r="E40" i="1"/>
  <c r="G39" i="1"/>
  <c r="F39" i="1"/>
  <c r="E39" i="1"/>
  <c r="G38" i="1"/>
  <c r="F38" i="1"/>
  <c r="E38" i="1"/>
  <c r="G37" i="1"/>
  <c r="F37" i="1"/>
  <c r="E37" i="1"/>
  <c r="G36" i="1"/>
  <c r="F36" i="1"/>
  <c r="E36" i="1"/>
  <c r="G35" i="1"/>
  <c r="F35" i="1"/>
  <c r="E35" i="1"/>
  <c r="G34" i="1"/>
  <c r="F34" i="1"/>
  <c r="E34" i="1"/>
  <c r="G33" i="1"/>
  <c r="F33" i="1"/>
  <c r="E33" i="1"/>
  <c r="G32" i="1"/>
  <c r="F32" i="1"/>
  <c r="E32" i="1"/>
  <c r="G31" i="1"/>
  <c r="F31" i="1"/>
  <c r="E31" i="1"/>
  <c r="D31" i="10" s="1"/>
  <c r="G30" i="1"/>
  <c r="F30" i="1"/>
  <c r="E30" i="1"/>
  <c r="D30" i="10" s="1"/>
  <c r="G29" i="1"/>
  <c r="F29" i="1"/>
  <c r="E29" i="1"/>
  <c r="G28" i="1"/>
  <c r="F28" i="1"/>
  <c r="O28" i="1" s="1"/>
  <c r="E28" i="1"/>
  <c r="G27" i="1"/>
  <c r="F27" i="1"/>
  <c r="E27" i="1"/>
  <c r="G26" i="1"/>
  <c r="F26" i="1"/>
  <c r="E26" i="1"/>
  <c r="G25" i="1"/>
  <c r="F25" i="1"/>
  <c r="E25" i="1"/>
  <c r="G24" i="1"/>
  <c r="F24" i="1"/>
  <c r="E24" i="1"/>
  <c r="G23" i="1"/>
  <c r="F23" i="1"/>
  <c r="E23" i="1"/>
  <c r="G22" i="1"/>
  <c r="F22" i="1"/>
  <c r="E22" i="1"/>
  <c r="G21" i="1"/>
  <c r="F21" i="1"/>
  <c r="E21" i="1"/>
  <c r="G20" i="1"/>
  <c r="F20" i="1"/>
  <c r="E20" i="1"/>
  <c r="G19" i="1"/>
  <c r="F19" i="1"/>
  <c r="E19" i="1"/>
  <c r="G18" i="1"/>
  <c r="F18" i="1"/>
  <c r="E18" i="1"/>
  <c r="G17" i="1"/>
  <c r="F17" i="1"/>
  <c r="E17" i="1"/>
  <c r="G16" i="1"/>
  <c r="F16" i="1"/>
  <c r="E16" i="10" s="1"/>
  <c r="E16" i="1"/>
  <c r="G15" i="1"/>
  <c r="F15" i="1"/>
  <c r="E15" i="1"/>
  <c r="D15" i="10" s="1"/>
  <c r="G14" i="1"/>
  <c r="F14" i="1"/>
  <c r="E14" i="1"/>
  <c r="D14" i="10" s="1"/>
  <c r="G13" i="1"/>
  <c r="F13" i="1"/>
  <c r="E13" i="1"/>
  <c r="G12" i="1"/>
  <c r="F12" i="1"/>
  <c r="E12" i="10" s="1"/>
  <c r="E12" i="1"/>
  <c r="G11" i="1"/>
  <c r="F11" i="1"/>
  <c r="E11" i="10" s="1"/>
  <c r="E11" i="1"/>
  <c r="D11" i="10" s="1"/>
  <c r="G10" i="1"/>
  <c r="F10" i="1"/>
  <c r="E10" i="1"/>
  <c r="G9" i="1"/>
  <c r="F9" i="1"/>
  <c r="E9" i="1"/>
  <c r="G906" i="2"/>
  <c r="F906" i="2"/>
  <c r="H906" i="2" s="1"/>
  <c r="J906" i="2" s="1"/>
  <c r="E906" i="2"/>
  <c r="D906" i="2"/>
  <c r="C906" i="2"/>
  <c r="B906" i="2"/>
  <c r="G906" i="5"/>
  <c r="E906" i="5"/>
  <c r="D906" i="5"/>
  <c r="F906" i="5" s="1"/>
  <c r="C906" i="5"/>
  <c r="B906" i="5"/>
  <c r="P906" i="10"/>
  <c r="AA906" i="10" s="1"/>
  <c r="O906" i="10"/>
  <c r="L906" i="10"/>
  <c r="X906" i="10" s="1"/>
  <c r="K906" i="10"/>
  <c r="H906" i="10"/>
  <c r="G906" i="10"/>
  <c r="I906" i="10" s="1"/>
  <c r="C906" i="10"/>
  <c r="B906" i="10"/>
  <c r="H906" i="6"/>
  <c r="I906" i="6" s="1"/>
  <c r="J906" i="6" s="1"/>
  <c r="F906" i="6"/>
  <c r="E906" i="6"/>
  <c r="D906" i="6"/>
  <c r="C906" i="6"/>
  <c r="B906" i="6"/>
  <c r="A906" i="6"/>
  <c r="N906" i="1"/>
  <c r="M906" i="1"/>
  <c r="L906" i="1"/>
  <c r="A906" i="1"/>
  <c r="A906" i="10" s="1"/>
  <c r="G905" i="2"/>
  <c r="F905" i="2"/>
  <c r="H905" i="2" s="1"/>
  <c r="J905" i="2" s="1"/>
  <c r="E905" i="2"/>
  <c r="D905" i="2"/>
  <c r="C905" i="2"/>
  <c r="B905" i="2"/>
  <c r="G905" i="5"/>
  <c r="E905" i="5"/>
  <c r="D905" i="5"/>
  <c r="C905" i="5"/>
  <c r="B905" i="5"/>
  <c r="P905" i="10"/>
  <c r="AA905" i="10" s="1"/>
  <c r="O905" i="10"/>
  <c r="L905" i="10"/>
  <c r="X905" i="10" s="1"/>
  <c r="K905" i="10"/>
  <c r="H905" i="10"/>
  <c r="G905" i="10"/>
  <c r="I905" i="10" s="1"/>
  <c r="E905" i="10"/>
  <c r="C905" i="10"/>
  <c r="B905" i="10"/>
  <c r="H905" i="6"/>
  <c r="I905" i="6" s="1"/>
  <c r="J905" i="6" s="1"/>
  <c r="F905" i="6"/>
  <c r="E905" i="6"/>
  <c r="D905" i="6"/>
  <c r="C905" i="6"/>
  <c r="B905" i="6"/>
  <c r="A905" i="6"/>
  <c r="N905" i="1"/>
  <c r="M905" i="1"/>
  <c r="L905" i="1"/>
  <c r="A905" i="1"/>
  <c r="G904" i="2"/>
  <c r="F904" i="2"/>
  <c r="H904" i="2" s="1"/>
  <c r="J904" i="2" s="1"/>
  <c r="E904" i="2"/>
  <c r="D904" i="2"/>
  <c r="C904" i="2"/>
  <c r="B904" i="2"/>
  <c r="G904" i="5"/>
  <c r="K904" i="5" s="1"/>
  <c r="N904" i="5" s="1"/>
  <c r="E904" i="5"/>
  <c r="C904" i="5"/>
  <c r="B904" i="5"/>
  <c r="P904" i="10"/>
  <c r="AA904" i="10" s="1"/>
  <c r="O904" i="10"/>
  <c r="L904" i="10"/>
  <c r="X904" i="10" s="1"/>
  <c r="K904" i="10"/>
  <c r="H904" i="10"/>
  <c r="G904" i="10"/>
  <c r="I904" i="10" s="1"/>
  <c r="D904" i="10"/>
  <c r="C904" i="10"/>
  <c r="B904" i="10"/>
  <c r="A904" i="10"/>
  <c r="H904" i="6"/>
  <c r="I904" i="6" s="1"/>
  <c r="J904" i="6" s="1"/>
  <c r="F904" i="6"/>
  <c r="E904" i="6"/>
  <c r="D904" i="6"/>
  <c r="C904" i="6"/>
  <c r="B904" i="6"/>
  <c r="A904" i="6"/>
  <c r="N904" i="1"/>
  <c r="M904" i="1"/>
  <c r="L904" i="1"/>
  <c r="A904" i="1"/>
  <c r="A904" i="2" s="1"/>
  <c r="G903" i="2"/>
  <c r="F903" i="2"/>
  <c r="H903" i="2" s="1"/>
  <c r="J903" i="2" s="1"/>
  <c r="E903" i="2"/>
  <c r="D903" i="2"/>
  <c r="C903" i="2"/>
  <c r="B903" i="2"/>
  <c r="G903" i="5"/>
  <c r="D903" i="5"/>
  <c r="C903" i="5"/>
  <c r="B903" i="5"/>
  <c r="P903" i="10"/>
  <c r="AA903" i="10" s="1"/>
  <c r="O903" i="10"/>
  <c r="L903" i="10"/>
  <c r="X903" i="10" s="1"/>
  <c r="K903" i="10"/>
  <c r="H903" i="10"/>
  <c r="G903" i="10"/>
  <c r="I903" i="10" s="1"/>
  <c r="E903" i="10"/>
  <c r="C903" i="10"/>
  <c r="B903" i="10"/>
  <c r="H903" i="6"/>
  <c r="I903" i="6" s="1"/>
  <c r="J903" i="6" s="1"/>
  <c r="F903" i="6"/>
  <c r="E903" i="6"/>
  <c r="D903" i="6"/>
  <c r="C903" i="6"/>
  <c r="B903" i="6"/>
  <c r="A903" i="6"/>
  <c r="N903" i="1"/>
  <c r="M903" i="1"/>
  <c r="L903" i="1"/>
  <c r="A903" i="1"/>
  <c r="A903" i="2" s="1"/>
  <c r="G902" i="2"/>
  <c r="F902" i="2"/>
  <c r="H902" i="2" s="1"/>
  <c r="J902" i="2" s="1"/>
  <c r="E902" i="2"/>
  <c r="D902" i="2"/>
  <c r="C902" i="2"/>
  <c r="B902" i="2"/>
  <c r="G902" i="5"/>
  <c r="E902" i="5"/>
  <c r="C902" i="5"/>
  <c r="B902" i="5"/>
  <c r="P902" i="10"/>
  <c r="AA902" i="10" s="1"/>
  <c r="O902" i="10"/>
  <c r="L902" i="10"/>
  <c r="X902" i="10" s="1"/>
  <c r="K902" i="10"/>
  <c r="H902" i="10"/>
  <c r="G902" i="10"/>
  <c r="I902" i="10" s="1"/>
  <c r="C902" i="10"/>
  <c r="B902" i="10"/>
  <c r="H902" i="6"/>
  <c r="I902" i="6" s="1"/>
  <c r="J902" i="6" s="1"/>
  <c r="F902" i="6"/>
  <c r="E902" i="6"/>
  <c r="D902" i="6"/>
  <c r="C902" i="6"/>
  <c r="B902" i="6"/>
  <c r="A902" i="6"/>
  <c r="N902" i="1"/>
  <c r="M902" i="1"/>
  <c r="L902" i="1"/>
  <c r="A902" i="1"/>
  <c r="G901" i="2"/>
  <c r="F901" i="2"/>
  <c r="H901" i="2" s="1"/>
  <c r="J901" i="2" s="1"/>
  <c r="E901" i="2"/>
  <c r="D901" i="2"/>
  <c r="C901" i="2"/>
  <c r="B901" i="2"/>
  <c r="G901" i="5"/>
  <c r="K901" i="5" s="1"/>
  <c r="N901" i="5" s="1"/>
  <c r="E901" i="5"/>
  <c r="D901" i="5"/>
  <c r="C901" i="5"/>
  <c r="B901" i="5"/>
  <c r="P901" i="10"/>
  <c r="AA901" i="10" s="1"/>
  <c r="O901" i="10"/>
  <c r="L901" i="10"/>
  <c r="X901" i="10" s="1"/>
  <c r="K901" i="10"/>
  <c r="H901" i="10"/>
  <c r="G901" i="10"/>
  <c r="I901" i="10" s="1"/>
  <c r="E901" i="10"/>
  <c r="C901" i="10"/>
  <c r="B901" i="10"/>
  <c r="H901" i="6"/>
  <c r="I901" i="6" s="1"/>
  <c r="J901" i="6" s="1"/>
  <c r="F901" i="6"/>
  <c r="E901" i="6"/>
  <c r="D901" i="6"/>
  <c r="C901" i="6"/>
  <c r="B901" i="6"/>
  <c r="A901" i="6"/>
  <c r="O901" i="1"/>
  <c r="N901" i="1"/>
  <c r="M901" i="1"/>
  <c r="L901" i="1"/>
  <c r="A901" i="1"/>
  <c r="A901" i="5" s="1"/>
  <c r="G900" i="2"/>
  <c r="F900" i="2"/>
  <c r="H900" i="2" s="1"/>
  <c r="J900" i="2" s="1"/>
  <c r="E900" i="2"/>
  <c r="D900" i="2"/>
  <c r="C900" i="2"/>
  <c r="B900" i="2"/>
  <c r="G900" i="5"/>
  <c r="K900" i="5" s="1"/>
  <c r="N900" i="5" s="1"/>
  <c r="E900" i="5"/>
  <c r="D900" i="5"/>
  <c r="C900" i="5"/>
  <c r="B900" i="5"/>
  <c r="P900" i="10"/>
  <c r="AA900" i="10" s="1"/>
  <c r="O900" i="10"/>
  <c r="L900" i="10"/>
  <c r="X900" i="10" s="1"/>
  <c r="K900" i="10"/>
  <c r="H900" i="10"/>
  <c r="G900" i="10"/>
  <c r="I900" i="10" s="1"/>
  <c r="D900" i="10"/>
  <c r="F900" i="10" s="1"/>
  <c r="C900" i="10"/>
  <c r="B900" i="10"/>
  <c r="H900" i="6"/>
  <c r="I900" i="6" s="1"/>
  <c r="J900" i="6" s="1"/>
  <c r="F900" i="6"/>
  <c r="E900" i="6"/>
  <c r="D900" i="6"/>
  <c r="C900" i="6"/>
  <c r="B900" i="6"/>
  <c r="A900" i="6"/>
  <c r="O900" i="1"/>
  <c r="N900" i="1"/>
  <c r="M900" i="1"/>
  <c r="L900" i="1"/>
  <c r="A900" i="1"/>
  <c r="A900" i="2" s="1"/>
  <c r="G899" i="2"/>
  <c r="F899" i="2"/>
  <c r="H899" i="2" s="1"/>
  <c r="J899" i="2" s="1"/>
  <c r="E899" i="2"/>
  <c r="D899" i="2"/>
  <c r="C899" i="2"/>
  <c r="B899" i="2"/>
  <c r="G899" i="5"/>
  <c r="K899" i="5" s="1"/>
  <c r="N899" i="5" s="1"/>
  <c r="E899" i="5"/>
  <c r="D899" i="5"/>
  <c r="C899" i="5"/>
  <c r="B899" i="5"/>
  <c r="P899" i="10"/>
  <c r="AA899" i="10" s="1"/>
  <c r="O899" i="10"/>
  <c r="L899" i="10"/>
  <c r="X899" i="10" s="1"/>
  <c r="K899" i="10"/>
  <c r="H899" i="10"/>
  <c r="G899" i="10"/>
  <c r="I899" i="10" s="1"/>
  <c r="C899" i="10"/>
  <c r="B899" i="10"/>
  <c r="H899" i="6"/>
  <c r="I899" i="6" s="1"/>
  <c r="J899" i="6" s="1"/>
  <c r="F899" i="6"/>
  <c r="E899" i="6"/>
  <c r="D899" i="6"/>
  <c r="C899" i="6"/>
  <c r="B899" i="6"/>
  <c r="A899" i="6"/>
  <c r="O899" i="1"/>
  <c r="N899" i="1"/>
  <c r="M899" i="1"/>
  <c r="L899" i="1"/>
  <c r="A899" i="1"/>
  <c r="A899" i="2" s="1"/>
  <c r="G898" i="2"/>
  <c r="F898" i="2"/>
  <c r="H898" i="2" s="1"/>
  <c r="J898" i="2" s="1"/>
  <c r="E898" i="2"/>
  <c r="D898" i="2"/>
  <c r="C898" i="2"/>
  <c r="B898" i="2"/>
  <c r="G898" i="5"/>
  <c r="K898" i="5" s="1"/>
  <c r="N898" i="5" s="1"/>
  <c r="E898" i="5"/>
  <c r="D898" i="5"/>
  <c r="C898" i="5"/>
  <c r="B898" i="5"/>
  <c r="P898" i="10"/>
  <c r="AA898" i="10" s="1"/>
  <c r="O898" i="10"/>
  <c r="L898" i="10"/>
  <c r="X898" i="10" s="1"/>
  <c r="K898" i="10"/>
  <c r="H898" i="10"/>
  <c r="G898" i="10"/>
  <c r="I898" i="10" s="1"/>
  <c r="D898" i="10"/>
  <c r="C898" i="10"/>
  <c r="B898" i="10"/>
  <c r="H898" i="6"/>
  <c r="I898" i="6" s="1"/>
  <c r="J898" i="6" s="1"/>
  <c r="F898" i="6"/>
  <c r="E898" i="6"/>
  <c r="D898" i="6"/>
  <c r="C898" i="6"/>
  <c r="B898" i="6"/>
  <c r="A898" i="6"/>
  <c r="O898" i="1"/>
  <c r="N898" i="1"/>
  <c r="M898" i="1"/>
  <c r="L898" i="1"/>
  <c r="A898" i="1"/>
  <c r="G897" i="2"/>
  <c r="F897" i="2"/>
  <c r="H897" i="2" s="1"/>
  <c r="J897" i="2" s="1"/>
  <c r="E897" i="2"/>
  <c r="D897" i="2"/>
  <c r="C897" i="2"/>
  <c r="B897" i="2"/>
  <c r="G897" i="5"/>
  <c r="K897" i="5" s="1"/>
  <c r="N897" i="5" s="1"/>
  <c r="E897" i="5"/>
  <c r="D897" i="5"/>
  <c r="C897" i="5"/>
  <c r="B897" i="5"/>
  <c r="P897" i="10"/>
  <c r="AA897" i="10" s="1"/>
  <c r="O897" i="10"/>
  <c r="L897" i="10"/>
  <c r="X897" i="10" s="1"/>
  <c r="K897" i="10"/>
  <c r="H897" i="10"/>
  <c r="G897" i="10"/>
  <c r="I897" i="10" s="1"/>
  <c r="E897" i="10"/>
  <c r="C897" i="10"/>
  <c r="B897" i="10"/>
  <c r="H897" i="6"/>
  <c r="I897" i="6" s="1"/>
  <c r="J897" i="6" s="1"/>
  <c r="F897" i="6"/>
  <c r="E897" i="6"/>
  <c r="D897" i="6"/>
  <c r="C897" i="6"/>
  <c r="B897" i="6"/>
  <c r="A897" i="6"/>
  <c r="O897" i="1"/>
  <c r="N897" i="1"/>
  <c r="M897" i="1"/>
  <c r="L897" i="1"/>
  <c r="A897" i="1"/>
  <c r="A897" i="2" s="1"/>
  <c r="G896" i="2"/>
  <c r="F896" i="2"/>
  <c r="H896" i="2" s="1"/>
  <c r="J896" i="2" s="1"/>
  <c r="E896" i="2"/>
  <c r="D896" i="2"/>
  <c r="C896" i="2"/>
  <c r="B896" i="2"/>
  <c r="G896" i="5"/>
  <c r="C896" i="5"/>
  <c r="B896" i="5"/>
  <c r="P896" i="10"/>
  <c r="AA896" i="10" s="1"/>
  <c r="O896" i="10"/>
  <c r="L896" i="10"/>
  <c r="X896" i="10" s="1"/>
  <c r="K896" i="10"/>
  <c r="H896" i="10"/>
  <c r="G896" i="10"/>
  <c r="I896" i="10" s="1"/>
  <c r="D896" i="10"/>
  <c r="C896" i="10"/>
  <c r="B896" i="10"/>
  <c r="H896" i="6"/>
  <c r="I896" i="6" s="1"/>
  <c r="J896" i="6" s="1"/>
  <c r="F896" i="6"/>
  <c r="E896" i="6"/>
  <c r="D896" i="6"/>
  <c r="C896" i="6"/>
  <c r="B896" i="6"/>
  <c r="A896" i="6"/>
  <c r="N896" i="1"/>
  <c r="M896" i="1"/>
  <c r="L896" i="1"/>
  <c r="A896" i="1"/>
  <c r="A896" i="2" s="1"/>
  <c r="G895" i="2"/>
  <c r="F895" i="2"/>
  <c r="H895" i="2" s="1"/>
  <c r="J895" i="2" s="1"/>
  <c r="E895" i="2"/>
  <c r="D895" i="2"/>
  <c r="C895" i="2"/>
  <c r="B895" i="2"/>
  <c r="G895" i="5"/>
  <c r="K895" i="5" s="1"/>
  <c r="N895" i="5" s="1"/>
  <c r="E895" i="5"/>
  <c r="D895" i="5"/>
  <c r="I895" i="5" s="1"/>
  <c r="C895" i="5"/>
  <c r="B895" i="5"/>
  <c r="P895" i="10"/>
  <c r="AA895" i="10" s="1"/>
  <c r="O895" i="10"/>
  <c r="L895" i="10"/>
  <c r="X895" i="10" s="1"/>
  <c r="K895" i="10"/>
  <c r="H895" i="10"/>
  <c r="G895" i="10"/>
  <c r="I895" i="10" s="1"/>
  <c r="E895" i="10"/>
  <c r="C895" i="10"/>
  <c r="B895" i="10"/>
  <c r="H895" i="6"/>
  <c r="I895" i="6" s="1"/>
  <c r="J895" i="6" s="1"/>
  <c r="F895" i="6"/>
  <c r="E895" i="6"/>
  <c r="D895" i="6"/>
  <c r="C895" i="6"/>
  <c r="B895" i="6"/>
  <c r="A895" i="6"/>
  <c r="O895" i="1"/>
  <c r="N895" i="1"/>
  <c r="M895" i="1"/>
  <c r="L895" i="1"/>
  <c r="A895" i="1"/>
  <c r="A895" i="2" s="1"/>
  <c r="G894" i="2"/>
  <c r="F894" i="2"/>
  <c r="H894" i="2" s="1"/>
  <c r="J894" i="2" s="1"/>
  <c r="E894" i="2"/>
  <c r="D894" i="2"/>
  <c r="C894" i="2"/>
  <c r="B894" i="2"/>
  <c r="G894" i="5"/>
  <c r="K894" i="5" s="1"/>
  <c r="N894" i="5" s="1"/>
  <c r="E894" i="5"/>
  <c r="C894" i="5"/>
  <c r="B894" i="5"/>
  <c r="P894" i="10"/>
  <c r="AA894" i="10" s="1"/>
  <c r="O894" i="10"/>
  <c r="L894" i="10"/>
  <c r="X894" i="10" s="1"/>
  <c r="K894" i="10"/>
  <c r="H894" i="10"/>
  <c r="G894" i="10"/>
  <c r="I894" i="10" s="1"/>
  <c r="C894" i="10"/>
  <c r="B894" i="10"/>
  <c r="H894" i="6"/>
  <c r="I894" i="6" s="1"/>
  <c r="J894" i="6" s="1"/>
  <c r="F894" i="6"/>
  <c r="E894" i="6"/>
  <c r="D894" i="6"/>
  <c r="C894" i="6"/>
  <c r="B894" i="6"/>
  <c r="A894" i="6"/>
  <c r="N894" i="1"/>
  <c r="M894" i="1"/>
  <c r="L894" i="1"/>
  <c r="A894" i="1"/>
  <c r="A894" i="5" s="1"/>
  <c r="G893" i="2"/>
  <c r="F893" i="2"/>
  <c r="H893" i="2" s="1"/>
  <c r="J893" i="2" s="1"/>
  <c r="E893" i="2"/>
  <c r="D893" i="2"/>
  <c r="C893" i="2"/>
  <c r="B893" i="2"/>
  <c r="G893" i="5"/>
  <c r="K893" i="5" s="1"/>
  <c r="N893" i="5" s="1"/>
  <c r="E893" i="5"/>
  <c r="D893" i="5"/>
  <c r="C893" i="5"/>
  <c r="B893" i="5"/>
  <c r="A893" i="5"/>
  <c r="P893" i="10"/>
  <c r="AA893" i="10" s="1"/>
  <c r="O893" i="10"/>
  <c r="L893" i="10"/>
  <c r="X893" i="10" s="1"/>
  <c r="K893" i="10"/>
  <c r="H893" i="10"/>
  <c r="G893" i="10"/>
  <c r="I893" i="10" s="1"/>
  <c r="E893" i="10"/>
  <c r="C893" i="10"/>
  <c r="B893" i="10"/>
  <c r="H893" i="6"/>
  <c r="I893" i="6" s="1"/>
  <c r="J893" i="6" s="1"/>
  <c r="F893" i="6"/>
  <c r="E893" i="6"/>
  <c r="D893" i="6"/>
  <c r="C893" i="6"/>
  <c r="B893" i="6"/>
  <c r="A893" i="6"/>
  <c r="O893" i="1"/>
  <c r="N893" i="1"/>
  <c r="M893" i="1"/>
  <c r="L893" i="1"/>
  <c r="A893" i="1"/>
  <c r="A893" i="2" s="1"/>
  <c r="G892" i="2"/>
  <c r="F892" i="2"/>
  <c r="H892" i="2" s="1"/>
  <c r="J892" i="2" s="1"/>
  <c r="E892" i="2"/>
  <c r="D892" i="2"/>
  <c r="C892" i="2"/>
  <c r="B892" i="2"/>
  <c r="A892" i="2"/>
  <c r="G892" i="5"/>
  <c r="E892" i="5"/>
  <c r="C892" i="5"/>
  <c r="B892" i="5"/>
  <c r="P892" i="10"/>
  <c r="AA892" i="10" s="1"/>
  <c r="O892" i="10"/>
  <c r="L892" i="10"/>
  <c r="X892" i="10" s="1"/>
  <c r="K892" i="10"/>
  <c r="H892" i="10"/>
  <c r="G892" i="10"/>
  <c r="I892" i="10" s="1"/>
  <c r="E892" i="10"/>
  <c r="D892" i="10"/>
  <c r="C892" i="10"/>
  <c r="B892" i="10"/>
  <c r="H892" i="6"/>
  <c r="I892" i="6" s="1"/>
  <c r="J892" i="6" s="1"/>
  <c r="F892" i="6"/>
  <c r="E892" i="6"/>
  <c r="D892" i="6"/>
  <c r="C892" i="6"/>
  <c r="B892" i="6"/>
  <c r="A892" i="6"/>
  <c r="N892" i="1"/>
  <c r="M892" i="1"/>
  <c r="L892" i="1"/>
  <c r="A892" i="1"/>
  <c r="G891" i="2"/>
  <c r="F891" i="2"/>
  <c r="H891" i="2" s="1"/>
  <c r="J891" i="2" s="1"/>
  <c r="E891" i="2"/>
  <c r="D891" i="2"/>
  <c r="C891" i="2"/>
  <c r="B891" i="2"/>
  <c r="G891" i="5"/>
  <c r="K891" i="5" s="1"/>
  <c r="N891" i="5" s="1"/>
  <c r="E891" i="5"/>
  <c r="D891" i="5"/>
  <c r="C891" i="5"/>
  <c r="B891" i="5"/>
  <c r="P891" i="10"/>
  <c r="AA891" i="10" s="1"/>
  <c r="O891" i="10"/>
  <c r="L891" i="10"/>
  <c r="X891" i="10" s="1"/>
  <c r="K891" i="10"/>
  <c r="H891" i="10"/>
  <c r="G891" i="10"/>
  <c r="I891" i="10" s="1"/>
  <c r="C891" i="10"/>
  <c r="B891" i="10"/>
  <c r="H891" i="6"/>
  <c r="I891" i="6" s="1"/>
  <c r="J891" i="6" s="1"/>
  <c r="F891" i="6"/>
  <c r="E891" i="6"/>
  <c r="D891" i="6"/>
  <c r="C891" i="6"/>
  <c r="B891" i="6"/>
  <c r="A891" i="6"/>
  <c r="O891" i="1"/>
  <c r="N891" i="1"/>
  <c r="M891" i="1"/>
  <c r="L891" i="1"/>
  <c r="A891" i="1"/>
  <c r="A891" i="2" s="1"/>
  <c r="G890" i="2"/>
  <c r="F890" i="2"/>
  <c r="H890" i="2" s="1"/>
  <c r="J890" i="2" s="1"/>
  <c r="E890" i="2"/>
  <c r="D890" i="2"/>
  <c r="C890" i="2"/>
  <c r="B890" i="2"/>
  <c r="G890" i="5"/>
  <c r="E890" i="5"/>
  <c r="C890" i="5"/>
  <c r="B890" i="5"/>
  <c r="L890" i="10"/>
  <c r="X890" i="10" s="1"/>
  <c r="K890" i="10"/>
  <c r="H890" i="10"/>
  <c r="G890" i="10"/>
  <c r="I890" i="10" s="1"/>
  <c r="D890" i="10"/>
  <c r="C890" i="10"/>
  <c r="B890" i="10"/>
  <c r="H890" i="6"/>
  <c r="I890" i="6" s="1"/>
  <c r="J890" i="6" s="1"/>
  <c r="F890" i="6"/>
  <c r="E890" i="6"/>
  <c r="D890" i="6"/>
  <c r="C890" i="6"/>
  <c r="B890" i="6"/>
  <c r="A890" i="6"/>
  <c r="M890" i="1"/>
  <c r="L890" i="1"/>
  <c r="A890" i="1"/>
  <c r="A890" i="10" s="1"/>
  <c r="G889" i="2"/>
  <c r="F889" i="2"/>
  <c r="H889" i="2" s="1"/>
  <c r="J889" i="2" s="1"/>
  <c r="E889" i="2"/>
  <c r="D889" i="2"/>
  <c r="C889" i="2"/>
  <c r="B889" i="2"/>
  <c r="G889" i="5"/>
  <c r="D889" i="5"/>
  <c r="C889" i="5"/>
  <c r="B889" i="5"/>
  <c r="L889" i="10"/>
  <c r="X889" i="10" s="1"/>
  <c r="K889" i="10"/>
  <c r="H889" i="10"/>
  <c r="G889" i="10"/>
  <c r="I889" i="10" s="1"/>
  <c r="E889" i="10"/>
  <c r="C889" i="10"/>
  <c r="B889" i="10"/>
  <c r="H889" i="6"/>
  <c r="I889" i="6" s="1"/>
  <c r="J889" i="6" s="1"/>
  <c r="F889" i="6"/>
  <c r="E889" i="6"/>
  <c r="D889" i="6"/>
  <c r="C889" i="6"/>
  <c r="B889" i="6"/>
  <c r="A889" i="6"/>
  <c r="M889" i="1"/>
  <c r="L889" i="1"/>
  <c r="A889" i="1"/>
  <c r="A889" i="2" s="1"/>
  <c r="G888" i="2"/>
  <c r="F888" i="2"/>
  <c r="H888" i="2" s="1"/>
  <c r="J888" i="2" s="1"/>
  <c r="E888" i="2"/>
  <c r="D888" i="2"/>
  <c r="C888" i="2"/>
  <c r="B888" i="2"/>
  <c r="G888" i="5"/>
  <c r="C888" i="5"/>
  <c r="B888" i="5"/>
  <c r="P888" i="10"/>
  <c r="AA888" i="10" s="1"/>
  <c r="O888" i="10"/>
  <c r="L888" i="10"/>
  <c r="X888" i="10" s="1"/>
  <c r="K888" i="10"/>
  <c r="H888" i="10"/>
  <c r="G888" i="10"/>
  <c r="I888" i="10" s="1"/>
  <c r="D888" i="10"/>
  <c r="C888" i="10"/>
  <c r="B888" i="10"/>
  <c r="A888" i="10"/>
  <c r="H888" i="6"/>
  <c r="I888" i="6" s="1"/>
  <c r="J888" i="6" s="1"/>
  <c r="F888" i="6"/>
  <c r="E888" i="6"/>
  <c r="D888" i="6"/>
  <c r="C888" i="6"/>
  <c r="B888" i="6"/>
  <c r="A888" i="6"/>
  <c r="N888" i="1"/>
  <c r="M888" i="1"/>
  <c r="L888" i="1"/>
  <c r="A888" i="1"/>
  <c r="A888" i="5" s="1"/>
  <c r="G887" i="2"/>
  <c r="F887" i="2"/>
  <c r="H887" i="2" s="1"/>
  <c r="J887" i="2" s="1"/>
  <c r="E887" i="2"/>
  <c r="D887" i="2"/>
  <c r="C887" i="2"/>
  <c r="B887" i="2"/>
  <c r="G887" i="5"/>
  <c r="K887" i="5" s="1"/>
  <c r="N887" i="5" s="1"/>
  <c r="D887" i="5"/>
  <c r="C887" i="5"/>
  <c r="B887" i="5"/>
  <c r="P887" i="10"/>
  <c r="AA887" i="10" s="1"/>
  <c r="O887" i="10"/>
  <c r="L887" i="10"/>
  <c r="X887" i="10" s="1"/>
  <c r="K887" i="10"/>
  <c r="H887" i="10"/>
  <c r="G887" i="10"/>
  <c r="I887" i="10" s="1"/>
  <c r="E887" i="10"/>
  <c r="C887" i="10"/>
  <c r="B887" i="10"/>
  <c r="H887" i="6"/>
  <c r="I887" i="6" s="1"/>
  <c r="J887" i="6" s="1"/>
  <c r="F887" i="6"/>
  <c r="E887" i="6"/>
  <c r="D887" i="6"/>
  <c r="C887" i="6"/>
  <c r="B887" i="6"/>
  <c r="A887" i="6"/>
  <c r="O887" i="1"/>
  <c r="N887" i="1"/>
  <c r="M887" i="1"/>
  <c r="L887" i="1"/>
  <c r="A887" i="1"/>
  <c r="A887" i="2" s="1"/>
  <c r="G886" i="2"/>
  <c r="F886" i="2"/>
  <c r="H886" i="2" s="1"/>
  <c r="J886" i="2" s="1"/>
  <c r="E886" i="2"/>
  <c r="D886" i="2"/>
  <c r="C886" i="2"/>
  <c r="B886" i="2"/>
  <c r="G886" i="5"/>
  <c r="E886" i="5"/>
  <c r="C886" i="5"/>
  <c r="B886" i="5"/>
  <c r="P886" i="10"/>
  <c r="AA886" i="10" s="1"/>
  <c r="O886" i="10"/>
  <c r="L886" i="10"/>
  <c r="X886" i="10" s="1"/>
  <c r="K886" i="10"/>
  <c r="H886" i="10"/>
  <c r="G886" i="10"/>
  <c r="I886" i="10" s="1"/>
  <c r="C886" i="10"/>
  <c r="B886" i="10"/>
  <c r="H886" i="6"/>
  <c r="I886" i="6" s="1"/>
  <c r="J886" i="6" s="1"/>
  <c r="F886" i="6"/>
  <c r="E886" i="6"/>
  <c r="D886" i="6"/>
  <c r="C886" i="6"/>
  <c r="B886" i="6"/>
  <c r="A886" i="6"/>
  <c r="N886" i="1"/>
  <c r="M886" i="1"/>
  <c r="L886" i="1"/>
  <c r="A886" i="1"/>
  <c r="A886" i="2" s="1"/>
  <c r="G885" i="2"/>
  <c r="F885" i="2"/>
  <c r="H885" i="2" s="1"/>
  <c r="J885" i="2" s="1"/>
  <c r="E885" i="2"/>
  <c r="D885" i="2"/>
  <c r="C885" i="2"/>
  <c r="B885" i="2"/>
  <c r="G885" i="5"/>
  <c r="D885" i="5"/>
  <c r="C885" i="5"/>
  <c r="B885" i="5"/>
  <c r="L885" i="10"/>
  <c r="X885" i="10" s="1"/>
  <c r="K885" i="10"/>
  <c r="H885" i="10"/>
  <c r="O885" i="10" s="1"/>
  <c r="G885" i="10"/>
  <c r="I885" i="10" s="1"/>
  <c r="E885" i="10"/>
  <c r="C885" i="10"/>
  <c r="B885" i="10"/>
  <c r="H885" i="6"/>
  <c r="I885" i="6" s="1"/>
  <c r="J885" i="6" s="1"/>
  <c r="F885" i="6"/>
  <c r="E885" i="6"/>
  <c r="D885" i="6"/>
  <c r="C885" i="6"/>
  <c r="B885" i="6"/>
  <c r="A885" i="6"/>
  <c r="N885" i="1"/>
  <c r="M885" i="1"/>
  <c r="L885" i="1"/>
  <c r="A885" i="1"/>
  <c r="G884" i="2"/>
  <c r="F884" i="2"/>
  <c r="H884" i="2" s="1"/>
  <c r="J884" i="2" s="1"/>
  <c r="E884" i="2"/>
  <c r="D884" i="2"/>
  <c r="C884" i="2"/>
  <c r="B884" i="2"/>
  <c r="G884" i="5"/>
  <c r="E884" i="5"/>
  <c r="C884" i="5"/>
  <c r="B884" i="5"/>
  <c r="L884" i="10"/>
  <c r="X884" i="10" s="1"/>
  <c r="K884" i="10"/>
  <c r="H884" i="10"/>
  <c r="G884" i="10"/>
  <c r="I884" i="10" s="1"/>
  <c r="D884" i="10"/>
  <c r="C884" i="10"/>
  <c r="B884" i="10"/>
  <c r="H884" i="6"/>
  <c r="I884" i="6" s="1"/>
  <c r="J884" i="6" s="1"/>
  <c r="F884" i="6"/>
  <c r="E884" i="6"/>
  <c r="D884" i="6"/>
  <c r="C884" i="6"/>
  <c r="B884" i="6"/>
  <c r="A884" i="6"/>
  <c r="M884" i="1"/>
  <c r="L884" i="1"/>
  <c r="A884" i="1"/>
  <c r="A884" i="10" s="1"/>
  <c r="G883" i="2"/>
  <c r="F883" i="2"/>
  <c r="H883" i="2" s="1"/>
  <c r="J883" i="2" s="1"/>
  <c r="E883" i="2"/>
  <c r="D883" i="2"/>
  <c r="C883" i="2"/>
  <c r="B883" i="2"/>
  <c r="G883" i="5"/>
  <c r="C883" i="5"/>
  <c r="B883" i="5"/>
  <c r="L883" i="10"/>
  <c r="X883" i="10" s="1"/>
  <c r="K883" i="10"/>
  <c r="H883" i="10"/>
  <c r="G883" i="10"/>
  <c r="I883" i="10" s="1"/>
  <c r="C883" i="10"/>
  <c r="B883" i="10"/>
  <c r="H883" i="6"/>
  <c r="I883" i="6" s="1"/>
  <c r="J883" i="6" s="1"/>
  <c r="F883" i="6"/>
  <c r="E883" i="6"/>
  <c r="D883" i="6"/>
  <c r="C883" i="6"/>
  <c r="B883" i="6"/>
  <c r="A883" i="6"/>
  <c r="M883" i="1"/>
  <c r="L883" i="1"/>
  <c r="A883" i="1"/>
  <c r="G882" i="2"/>
  <c r="F882" i="2"/>
  <c r="H882" i="2" s="1"/>
  <c r="J882" i="2" s="1"/>
  <c r="E882" i="2"/>
  <c r="D882" i="2"/>
  <c r="C882" i="2"/>
  <c r="B882" i="2"/>
  <c r="G882" i="5"/>
  <c r="K882" i="5" s="1"/>
  <c r="N882" i="5" s="1"/>
  <c r="E882" i="5"/>
  <c r="C882" i="5"/>
  <c r="B882" i="5"/>
  <c r="P882" i="10"/>
  <c r="AA882" i="10" s="1"/>
  <c r="O882" i="10"/>
  <c r="L882" i="10"/>
  <c r="X882" i="10" s="1"/>
  <c r="K882" i="10"/>
  <c r="H882" i="10"/>
  <c r="G882" i="10"/>
  <c r="I882" i="10" s="1"/>
  <c r="D882" i="10"/>
  <c r="C882" i="10"/>
  <c r="B882" i="10"/>
  <c r="H882" i="6"/>
  <c r="I882" i="6" s="1"/>
  <c r="J882" i="6" s="1"/>
  <c r="F882" i="6"/>
  <c r="E882" i="6"/>
  <c r="D882" i="6"/>
  <c r="C882" i="6"/>
  <c r="B882" i="6"/>
  <c r="A882" i="6"/>
  <c r="N882" i="1"/>
  <c r="M882" i="1"/>
  <c r="L882" i="1"/>
  <c r="A882" i="1"/>
  <c r="A882" i="5" s="1"/>
  <c r="G881" i="2"/>
  <c r="F881" i="2"/>
  <c r="H881" i="2" s="1"/>
  <c r="J881" i="2" s="1"/>
  <c r="E881" i="2"/>
  <c r="D881" i="2"/>
  <c r="C881" i="2"/>
  <c r="B881" i="2"/>
  <c r="G881" i="5"/>
  <c r="K881" i="5" s="1"/>
  <c r="N881" i="5" s="1"/>
  <c r="E881" i="5"/>
  <c r="D881" i="5"/>
  <c r="C881" i="5"/>
  <c r="B881" i="5"/>
  <c r="P881" i="10"/>
  <c r="AA881" i="10" s="1"/>
  <c r="O881" i="10"/>
  <c r="L881" i="10"/>
  <c r="X881" i="10" s="1"/>
  <c r="K881" i="10"/>
  <c r="H881" i="10"/>
  <c r="G881" i="10"/>
  <c r="I881" i="10" s="1"/>
  <c r="E881" i="10"/>
  <c r="C881" i="10"/>
  <c r="B881" i="10"/>
  <c r="H881" i="6"/>
  <c r="I881" i="6" s="1"/>
  <c r="J881" i="6" s="1"/>
  <c r="F881" i="6"/>
  <c r="E881" i="6"/>
  <c r="D881" i="6"/>
  <c r="C881" i="6"/>
  <c r="B881" i="6"/>
  <c r="A881" i="6"/>
  <c r="O881" i="1"/>
  <c r="N881" i="1"/>
  <c r="M881" i="1"/>
  <c r="L881" i="1"/>
  <c r="A881" i="1"/>
  <c r="A881" i="2" s="1"/>
  <c r="G880" i="2"/>
  <c r="F880" i="2"/>
  <c r="H880" i="2" s="1"/>
  <c r="J880" i="2" s="1"/>
  <c r="E880" i="2"/>
  <c r="D880" i="2"/>
  <c r="C880" i="2"/>
  <c r="B880" i="2"/>
  <c r="G880" i="5"/>
  <c r="K880" i="5" s="1"/>
  <c r="N880" i="5" s="1"/>
  <c r="E880" i="5"/>
  <c r="C880" i="5"/>
  <c r="B880" i="5"/>
  <c r="P880" i="10"/>
  <c r="AA880" i="10" s="1"/>
  <c r="O880" i="10"/>
  <c r="L880" i="10"/>
  <c r="X880" i="10" s="1"/>
  <c r="K880" i="10"/>
  <c r="H880" i="10"/>
  <c r="G880" i="10"/>
  <c r="I880" i="10" s="1"/>
  <c r="D880" i="10"/>
  <c r="C880" i="10"/>
  <c r="B880" i="10"/>
  <c r="H880" i="6"/>
  <c r="I880" i="6" s="1"/>
  <c r="J880" i="6" s="1"/>
  <c r="F880" i="6"/>
  <c r="E880" i="6"/>
  <c r="D880" i="6"/>
  <c r="C880" i="6"/>
  <c r="B880" i="6"/>
  <c r="A880" i="6"/>
  <c r="N880" i="1"/>
  <c r="M880" i="1"/>
  <c r="L880" i="1"/>
  <c r="A880" i="1"/>
  <c r="A880" i="5" s="1"/>
  <c r="G879" i="2"/>
  <c r="F879" i="2"/>
  <c r="H879" i="2" s="1"/>
  <c r="J879" i="2" s="1"/>
  <c r="E879" i="2"/>
  <c r="D879" i="2"/>
  <c r="C879" i="2"/>
  <c r="B879" i="2"/>
  <c r="G879" i="5"/>
  <c r="K879" i="5" s="1"/>
  <c r="N879" i="5" s="1"/>
  <c r="E879" i="5"/>
  <c r="D879" i="5"/>
  <c r="C879" i="5"/>
  <c r="B879" i="5"/>
  <c r="P879" i="10"/>
  <c r="AA879" i="10" s="1"/>
  <c r="O879" i="10"/>
  <c r="L879" i="10"/>
  <c r="X879" i="10" s="1"/>
  <c r="K879" i="10"/>
  <c r="H879" i="10"/>
  <c r="G879" i="10"/>
  <c r="I879" i="10" s="1"/>
  <c r="E879" i="10"/>
  <c r="C879" i="10"/>
  <c r="B879" i="10"/>
  <c r="H879" i="6"/>
  <c r="I879" i="6" s="1"/>
  <c r="J879" i="6" s="1"/>
  <c r="F879" i="6"/>
  <c r="E879" i="6"/>
  <c r="D879" i="6"/>
  <c r="C879" i="6"/>
  <c r="B879" i="6"/>
  <c r="A879" i="6"/>
  <c r="O879" i="1"/>
  <c r="N879" i="1"/>
  <c r="M879" i="1"/>
  <c r="L879" i="1"/>
  <c r="A879" i="1"/>
  <c r="A879" i="2" s="1"/>
  <c r="G878" i="2"/>
  <c r="F878" i="2"/>
  <c r="H878" i="2" s="1"/>
  <c r="J878" i="2" s="1"/>
  <c r="E878" i="2"/>
  <c r="D878" i="2"/>
  <c r="C878" i="2"/>
  <c r="B878" i="2"/>
  <c r="G878" i="5"/>
  <c r="K878" i="5" s="1"/>
  <c r="N878" i="5" s="1"/>
  <c r="E878" i="5"/>
  <c r="C878" i="5"/>
  <c r="B878" i="5"/>
  <c r="P878" i="10"/>
  <c r="AA878" i="10" s="1"/>
  <c r="O878" i="10"/>
  <c r="L878" i="10"/>
  <c r="X878" i="10" s="1"/>
  <c r="K878" i="10"/>
  <c r="H878" i="10"/>
  <c r="G878" i="10"/>
  <c r="I878" i="10" s="1"/>
  <c r="C878" i="10"/>
  <c r="B878" i="10"/>
  <c r="H878" i="6"/>
  <c r="I878" i="6" s="1"/>
  <c r="J878" i="6" s="1"/>
  <c r="F878" i="6"/>
  <c r="E878" i="6"/>
  <c r="D878" i="6"/>
  <c r="C878" i="6"/>
  <c r="B878" i="6"/>
  <c r="A878" i="6"/>
  <c r="N878" i="1"/>
  <c r="M878" i="1"/>
  <c r="L878" i="1"/>
  <c r="A878" i="1"/>
  <c r="A878" i="2" s="1"/>
  <c r="G877" i="2"/>
  <c r="F877" i="2"/>
  <c r="H877" i="2" s="1"/>
  <c r="J877" i="2" s="1"/>
  <c r="E877" i="2"/>
  <c r="D877" i="2"/>
  <c r="C877" i="2"/>
  <c r="B877" i="2"/>
  <c r="G877" i="5"/>
  <c r="K877" i="5" s="1"/>
  <c r="N877" i="5" s="1"/>
  <c r="E877" i="5"/>
  <c r="D877" i="5"/>
  <c r="C877" i="5"/>
  <c r="B877" i="5"/>
  <c r="P877" i="10"/>
  <c r="AA877" i="10" s="1"/>
  <c r="O877" i="10"/>
  <c r="L877" i="10"/>
  <c r="X877" i="10" s="1"/>
  <c r="K877" i="10"/>
  <c r="H877" i="10"/>
  <c r="G877" i="10"/>
  <c r="I877" i="10" s="1"/>
  <c r="E877" i="10"/>
  <c r="C877" i="10"/>
  <c r="B877" i="10"/>
  <c r="H877" i="6"/>
  <c r="I877" i="6" s="1"/>
  <c r="J877" i="6" s="1"/>
  <c r="F877" i="6"/>
  <c r="E877" i="6"/>
  <c r="D877" i="6"/>
  <c r="C877" i="6"/>
  <c r="B877" i="6"/>
  <c r="A877" i="6"/>
  <c r="O877" i="1"/>
  <c r="N877" i="1"/>
  <c r="M877" i="1"/>
  <c r="L877" i="1"/>
  <c r="A877" i="1"/>
  <c r="G876" i="2"/>
  <c r="F876" i="2"/>
  <c r="H876" i="2" s="1"/>
  <c r="J876" i="2" s="1"/>
  <c r="E876" i="2"/>
  <c r="D876" i="2"/>
  <c r="C876" i="2"/>
  <c r="B876" i="2"/>
  <c r="G876" i="5"/>
  <c r="K876" i="5" s="1"/>
  <c r="N876" i="5" s="1"/>
  <c r="E876" i="5"/>
  <c r="C876" i="5"/>
  <c r="B876" i="5"/>
  <c r="P876" i="10"/>
  <c r="AA876" i="10" s="1"/>
  <c r="O876" i="10"/>
  <c r="L876" i="10"/>
  <c r="X876" i="10" s="1"/>
  <c r="K876" i="10"/>
  <c r="H876" i="10"/>
  <c r="G876" i="10"/>
  <c r="I876" i="10" s="1"/>
  <c r="D876" i="10"/>
  <c r="C876" i="10"/>
  <c r="B876" i="10"/>
  <c r="H876" i="6"/>
  <c r="I876" i="6" s="1"/>
  <c r="J876" i="6" s="1"/>
  <c r="F876" i="6"/>
  <c r="E876" i="6"/>
  <c r="D876" i="6"/>
  <c r="C876" i="6"/>
  <c r="B876" i="6"/>
  <c r="A876" i="6"/>
  <c r="N876" i="1"/>
  <c r="M876" i="1"/>
  <c r="L876" i="1"/>
  <c r="A876" i="1"/>
  <c r="A876" i="5" s="1"/>
  <c r="G875" i="2"/>
  <c r="F875" i="2"/>
  <c r="H875" i="2" s="1"/>
  <c r="J875" i="2" s="1"/>
  <c r="E875" i="2"/>
  <c r="D875" i="2"/>
  <c r="C875" i="2"/>
  <c r="B875" i="2"/>
  <c r="G875" i="5"/>
  <c r="K875" i="5" s="1"/>
  <c r="N875" i="5" s="1"/>
  <c r="E875" i="5"/>
  <c r="C875" i="5"/>
  <c r="B875" i="5"/>
  <c r="A875" i="5"/>
  <c r="P875" i="10"/>
  <c r="AA875" i="10" s="1"/>
  <c r="O875" i="10"/>
  <c r="L875" i="10"/>
  <c r="X875" i="10" s="1"/>
  <c r="K875" i="10"/>
  <c r="H875" i="10"/>
  <c r="G875" i="10"/>
  <c r="I875" i="10" s="1"/>
  <c r="E875" i="10"/>
  <c r="D875" i="10"/>
  <c r="C875" i="10"/>
  <c r="B875" i="10"/>
  <c r="H875" i="6"/>
  <c r="I875" i="6" s="1"/>
  <c r="J875" i="6" s="1"/>
  <c r="F875" i="6"/>
  <c r="E875" i="6"/>
  <c r="D875" i="6"/>
  <c r="C875" i="6"/>
  <c r="B875" i="6"/>
  <c r="A875" i="6"/>
  <c r="N875" i="1"/>
  <c r="M875" i="1"/>
  <c r="L875" i="1"/>
  <c r="A875" i="1"/>
  <c r="A875" i="2" s="1"/>
  <c r="G874" i="2"/>
  <c r="F874" i="2"/>
  <c r="H874" i="2" s="1"/>
  <c r="J874" i="2" s="1"/>
  <c r="E874" i="2"/>
  <c r="D874" i="2"/>
  <c r="C874" i="2"/>
  <c r="B874" i="2"/>
  <c r="G874" i="5"/>
  <c r="K874" i="5" s="1"/>
  <c r="N874" i="5" s="1"/>
  <c r="E874" i="5"/>
  <c r="C874" i="5"/>
  <c r="B874" i="5"/>
  <c r="P874" i="10"/>
  <c r="AA874" i="10" s="1"/>
  <c r="O874" i="10"/>
  <c r="L874" i="10"/>
  <c r="X874" i="10" s="1"/>
  <c r="K874" i="10"/>
  <c r="H874" i="10"/>
  <c r="G874" i="10"/>
  <c r="I874" i="10" s="1"/>
  <c r="D874" i="10"/>
  <c r="C874" i="10"/>
  <c r="B874" i="10"/>
  <c r="H874" i="6"/>
  <c r="I874" i="6" s="1"/>
  <c r="J874" i="6" s="1"/>
  <c r="F874" i="6"/>
  <c r="E874" i="6"/>
  <c r="D874" i="6"/>
  <c r="C874" i="6"/>
  <c r="B874" i="6"/>
  <c r="A874" i="6"/>
  <c r="N874" i="1"/>
  <c r="M874" i="1"/>
  <c r="L874" i="1"/>
  <c r="A874" i="1"/>
  <c r="A874" i="2" s="1"/>
  <c r="F873" i="2"/>
  <c r="H873" i="2" s="1"/>
  <c r="J873" i="2" s="1"/>
  <c r="E873" i="2"/>
  <c r="G873" i="2" s="1"/>
  <c r="C873" i="2"/>
  <c r="B873" i="2"/>
  <c r="G873" i="5"/>
  <c r="K873" i="5" s="1"/>
  <c r="N873" i="5" s="1"/>
  <c r="E873" i="5"/>
  <c r="D873" i="5"/>
  <c r="C873" i="5"/>
  <c r="B873" i="5"/>
  <c r="P873" i="10"/>
  <c r="AA873" i="10" s="1"/>
  <c r="O873" i="10"/>
  <c r="L873" i="10"/>
  <c r="X873" i="10" s="1"/>
  <c r="K873" i="10"/>
  <c r="H873" i="10"/>
  <c r="G873" i="10"/>
  <c r="E873" i="10"/>
  <c r="C873" i="10"/>
  <c r="B873" i="10"/>
  <c r="H873" i="6"/>
  <c r="I873" i="6" s="1"/>
  <c r="J873" i="6" s="1"/>
  <c r="F873" i="6"/>
  <c r="E873" i="6"/>
  <c r="D873" i="6"/>
  <c r="C873" i="6"/>
  <c r="B873" i="6"/>
  <c r="A873" i="6"/>
  <c r="O873" i="1"/>
  <c r="N873" i="1"/>
  <c r="M873" i="1"/>
  <c r="L873" i="1"/>
  <c r="A873" i="1"/>
  <c r="A873" i="2" s="1"/>
  <c r="G872" i="2"/>
  <c r="F872" i="2"/>
  <c r="H872" i="2" s="1"/>
  <c r="J872" i="2" s="1"/>
  <c r="E872" i="2"/>
  <c r="D872" i="2"/>
  <c r="C872" i="2"/>
  <c r="B872" i="2"/>
  <c r="G872" i="5"/>
  <c r="C872" i="5"/>
  <c r="B872" i="5"/>
  <c r="P872" i="10"/>
  <c r="AA872" i="10" s="1"/>
  <c r="O872" i="10"/>
  <c r="L872" i="10"/>
  <c r="X872" i="10" s="1"/>
  <c r="K872" i="10"/>
  <c r="H872" i="10"/>
  <c r="G872" i="10"/>
  <c r="I872" i="10" s="1"/>
  <c r="E872" i="10"/>
  <c r="D872" i="10"/>
  <c r="C872" i="10"/>
  <c r="B872" i="10"/>
  <c r="H872" i="6"/>
  <c r="I872" i="6" s="1"/>
  <c r="J872" i="6" s="1"/>
  <c r="F872" i="6"/>
  <c r="E872" i="6"/>
  <c r="D872" i="6"/>
  <c r="C872" i="6"/>
  <c r="B872" i="6"/>
  <c r="A872" i="6"/>
  <c r="N872" i="1"/>
  <c r="M872" i="1"/>
  <c r="L872" i="1"/>
  <c r="A872" i="1"/>
  <c r="A872" i="5" s="1"/>
  <c r="G871" i="2"/>
  <c r="F871" i="2"/>
  <c r="H871" i="2" s="1"/>
  <c r="J871" i="2" s="1"/>
  <c r="E871" i="2"/>
  <c r="D871" i="2"/>
  <c r="C871" i="2"/>
  <c r="B871" i="2"/>
  <c r="G871" i="5"/>
  <c r="D871" i="5"/>
  <c r="C871" i="5"/>
  <c r="B871" i="5"/>
  <c r="P871" i="10"/>
  <c r="AA871" i="10" s="1"/>
  <c r="O871" i="10"/>
  <c r="L871" i="10"/>
  <c r="X871" i="10" s="1"/>
  <c r="K871" i="10"/>
  <c r="H871" i="10"/>
  <c r="G871" i="10"/>
  <c r="I871" i="10" s="1"/>
  <c r="E871" i="10"/>
  <c r="C871" i="10"/>
  <c r="B871" i="10"/>
  <c r="H871" i="6"/>
  <c r="I871" i="6" s="1"/>
  <c r="J871" i="6" s="1"/>
  <c r="F871" i="6"/>
  <c r="E871" i="6"/>
  <c r="D871" i="6"/>
  <c r="C871" i="6"/>
  <c r="B871" i="6"/>
  <c r="A871" i="6"/>
  <c r="N871" i="1"/>
  <c r="M871" i="1"/>
  <c r="L871" i="1"/>
  <c r="A871" i="1"/>
  <c r="A871" i="2" s="1"/>
  <c r="G870" i="2"/>
  <c r="F870" i="2"/>
  <c r="H870" i="2" s="1"/>
  <c r="J870" i="2" s="1"/>
  <c r="E870" i="2"/>
  <c r="D870" i="2"/>
  <c r="C870" i="2"/>
  <c r="B870" i="2"/>
  <c r="G870" i="5"/>
  <c r="K870" i="5" s="1"/>
  <c r="N870" i="5" s="1"/>
  <c r="E870" i="5"/>
  <c r="D870" i="5"/>
  <c r="C870" i="5"/>
  <c r="B870" i="5"/>
  <c r="P870" i="10"/>
  <c r="AA870" i="10" s="1"/>
  <c r="O870" i="10"/>
  <c r="L870" i="10"/>
  <c r="X870" i="10" s="1"/>
  <c r="K870" i="10"/>
  <c r="H870" i="10"/>
  <c r="G870" i="10"/>
  <c r="I870" i="10" s="1"/>
  <c r="C870" i="10"/>
  <c r="B870" i="10"/>
  <c r="H870" i="6"/>
  <c r="I870" i="6" s="1"/>
  <c r="J870" i="6" s="1"/>
  <c r="F870" i="6"/>
  <c r="E870" i="6"/>
  <c r="D870" i="6"/>
  <c r="C870" i="6"/>
  <c r="B870" i="6"/>
  <c r="A870" i="6"/>
  <c r="O870" i="1"/>
  <c r="N870" i="1"/>
  <c r="M870" i="1"/>
  <c r="L870" i="1"/>
  <c r="A870" i="1"/>
  <c r="A870" i="10" s="1"/>
  <c r="G869" i="2"/>
  <c r="F869" i="2"/>
  <c r="H869" i="2" s="1"/>
  <c r="J869" i="2" s="1"/>
  <c r="E869" i="2"/>
  <c r="D869" i="2"/>
  <c r="C869" i="2"/>
  <c r="B869" i="2"/>
  <c r="G869" i="5"/>
  <c r="D869" i="5"/>
  <c r="C869" i="5"/>
  <c r="B869" i="5"/>
  <c r="P869" i="10"/>
  <c r="AA869" i="10" s="1"/>
  <c r="O869" i="10"/>
  <c r="L869" i="10"/>
  <c r="X869" i="10" s="1"/>
  <c r="K869" i="10"/>
  <c r="H869" i="10"/>
  <c r="G869" i="10"/>
  <c r="I869" i="10" s="1"/>
  <c r="E869" i="10"/>
  <c r="C869" i="10"/>
  <c r="B869" i="10"/>
  <c r="H869" i="6"/>
  <c r="I869" i="6" s="1"/>
  <c r="J869" i="6" s="1"/>
  <c r="F869" i="6"/>
  <c r="E869" i="6"/>
  <c r="D869" i="6"/>
  <c r="C869" i="6"/>
  <c r="B869" i="6"/>
  <c r="A869" i="6"/>
  <c r="N869" i="1"/>
  <c r="M869" i="1"/>
  <c r="L869" i="1"/>
  <c r="A869" i="1"/>
  <c r="A869" i="10" s="1"/>
  <c r="G868" i="2"/>
  <c r="F868" i="2"/>
  <c r="H868" i="2" s="1"/>
  <c r="J868" i="2" s="1"/>
  <c r="E868" i="2"/>
  <c r="D868" i="2"/>
  <c r="C868" i="2"/>
  <c r="B868" i="2"/>
  <c r="G868" i="5"/>
  <c r="K868" i="5" s="1"/>
  <c r="N868" i="5" s="1"/>
  <c r="E868" i="5"/>
  <c r="D868" i="5"/>
  <c r="C868" i="5"/>
  <c r="B868" i="5"/>
  <c r="P868" i="10"/>
  <c r="AA868" i="10" s="1"/>
  <c r="O868" i="10"/>
  <c r="L868" i="10"/>
  <c r="X868" i="10" s="1"/>
  <c r="K868" i="10"/>
  <c r="H868" i="10"/>
  <c r="G868" i="10"/>
  <c r="I868" i="10" s="1"/>
  <c r="D868" i="10"/>
  <c r="C868" i="10"/>
  <c r="B868" i="10"/>
  <c r="H868" i="6"/>
  <c r="I868" i="6" s="1"/>
  <c r="J868" i="6" s="1"/>
  <c r="F868" i="6"/>
  <c r="E868" i="6"/>
  <c r="D868" i="6"/>
  <c r="C868" i="6"/>
  <c r="B868" i="6"/>
  <c r="A868" i="6"/>
  <c r="O868" i="1"/>
  <c r="N868" i="1"/>
  <c r="M868" i="1"/>
  <c r="L868" i="1"/>
  <c r="A868" i="1"/>
  <c r="A868" i="2" s="1"/>
  <c r="G867" i="2"/>
  <c r="F867" i="2"/>
  <c r="H867" i="2" s="1"/>
  <c r="J867" i="2" s="1"/>
  <c r="E867" i="2"/>
  <c r="D867" i="2"/>
  <c r="C867" i="2"/>
  <c r="B867" i="2"/>
  <c r="G867" i="5"/>
  <c r="K867" i="5" s="1"/>
  <c r="N867" i="5" s="1"/>
  <c r="E867" i="5"/>
  <c r="C867" i="5"/>
  <c r="B867" i="5"/>
  <c r="P867" i="10"/>
  <c r="AA867" i="10" s="1"/>
  <c r="O867" i="10"/>
  <c r="L867" i="10"/>
  <c r="X867" i="10" s="1"/>
  <c r="K867" i="10"/>
  <c r="H867" i="10"/>
  <c r="G867" i="10"/>
  <c r="I867" i="10" s="1"/>
  <c r="C867" i="10"/>
  <c r="B867" i="10"/>
  <c r="H867" i="6"/>
  <c r="I867" i="6" s="1"/>
  <c r="J867" i="6" s="1"/>
  <c r="F867" i="6"/>
  <c r="E867" i="6"/>
  <c r="D867" i="6"/>
  <c r="C867" i="6"/>
  <c r="B867" i="6"/>
  <c r="A867" i="6"/>
  <c r="N867" i="1"/>
  <c r="M867" i="1"/>
  <c r="L867" i="1"/>
  <c r="A867" i="1"/>
  <c r="A867" i="10" s="1"/>
  <c r="G866" i="2"/>
  <c r="F866" i="2"/>
  <c r="H866" i="2" s="1"/>
  <c r="J866" i="2" s="1"/>
  <c r="E866" i="2"/>
  <c r="D866" i="2"/>
  <c r="C866" i="2"/>
  <c r="B866" i="2"/>
  <c r="G866" i="5"/>
  <c r="E866" i="5"/>
  <c r="C866" i="5"/>
  <c r="B866" i="5"/>
  <c r="P866" i="10"/>
  <c r="AA866" i="10" s="1"/>
  <c r="O866" i="10"/>
  <c r="L866" i="10"/>
  <c r="X866" i="10" s="1"/>
  <c r="K866" i="10"/>
  <c r="H866" i="10"/>
  <c r="G866" i="10"/>
  <c r="I866" i="10" s="1"/>
  <c r="D866" i="10"/>
  <c r="C866" i="10"/>
  <c r="B866" i="10"/>
  <c r="H866" i="6"/>
  <c r="I866" i="6" s="1"/>
  <c r="J866" i="6" s="1"/>
  <c r="F866" i="6"/>
  <c r="E866" i="6"/>
  <c r="D866" i="6"/>
  <c r="C866" i="6"/>
  <c r="B866" i="6"/>
  <c r="A866" i="6"/>
  <c r="N866" i="1"/>
  <c r="M866" i="1"/>
  <c r="L866" i="1"/>
  <c r="A866" i="1"/>
  <c r="A866" i="2" s="1"/>
  <c r="G865" i="2"/>
  <c r="F865" i="2"/>
  <c r="H865" i="2" s="1"/>
  <c r="J865" i="2" s="1"/>
  <c r="E865" i="2"/>
  <c r="D865" i="2"/>
  <c r="C865" i="2"/>
  <c r="B865" i="2"/>
  <c r="G865" i="5"/>
  <c r="D865" i="5"/>
  <c r="C865" i="5"/>
  <c r="B865" i="5"/>
  <c r="P865" i="10"/>
  <c r="AA865" i="10" s="1"/>
  <c r="O865" i="10"/>
  <c r="L865" i="10"/>
  <c r="X865" i="10" s="1"/>
  <c r="K865" i="10"/>
  <c r="H865" i="10"/>
  <c r="G865" i="10"/>
  <c r="I865" i="10" s="1"/>
  <c r="E865" i="10"/>
  <c r="C865" i="10"/>
  <c r="B865" i="10"/>
  <c r="H865" i="6"/>
  <c r="I865" i="6" s="1"/>
  <c r="J865" i="6" s="1"/>
  <c r="F865" i="6"/>
  <c r="E865" i="6"/>
  <c r="D865" i="6"/>
  <c r="C865" i="6"/>
  <c r="B865" i="6"/>
  <c r="A865" i="6"/>
  <c r="N865" i="1"/>
  <c r="M865" i="1"/>
  <c r="L865" i="1"/>
  <c r="A865" i="1"/>
  <c r="A865" i="10" s="1"/>
  <c r="G864" i="2"/>
  <c r="F864" i="2"/>
  <c r="H864" i="2" s="1"/>
  <c r="J864" i="2" s="1"/>
  <c r="E864" i="2"/>
  <c r="D864" i="2"/>
  <c r="C864" i="2"/>
  <c r="B864" i="2"/>
  <c r="G864" i="5"/>
  <c r="C864" i="5"/>
  <c r="B864" i="5"/>
  <c r="L864" i="10"/>
  <c r="X864" i="10" s="1"/>
  <c r="K864" i="10"/>
  <c r="H864" i="10"/>
  <c r="G864" i="10"/>
  <c r="I864" i="10" s="1"/>
  <c r="D864" i="10"/>
  <c r="C864" i="10"/>
  <c r="B864" i="10"/>
  <c r="H864" i="6"/>
  <c r="I864" i="6" s="1"/>
  <c r="J864" i="6" s="1"/>
  <c r="F864" i="6"/>
  <c r="E864" i="6"/>
  <c r="D864" i="6"/>
  <c r="C864" i="6"/>
  <c r="B864" i="6"/>
  <c r="A864" i="6"/>
  <c r="M864" i="1"/>
  <c r="L864" i="1"/>
  <c r="A864" i="1"/>
  <c r="A864" i="2" s="1"/>
  <c r="G863" i="2"/>
  <c r="F863" i="2"/>
  <c r="H863" i="2" s="1"/>
  <c r="J863" i="2" s="1"/>
  <c r="E863" i="2"/>
  <c r="D863" i="2"/>
  <c r="C863" i="2"/>
  <c r="B863" i="2"/>
  <c r="G863" i="5"/>
  <c r="D863" i="5"/>
  <c r="C863" i="5"/>
  <c r="B863" i="5"/>
  <c r="L863" i="10"/>
  <c r="X863" i="10" s="1"/>
  <c r="K863" i="10"/>
  <c r="H863" i="10"/>
  <c r="G863" i="10"/>
  <c r="I863" i="10" s="1"/>
  <c r="E863" i="10"/>
  <c r="C863" i="10"/>
  <c r="B863" i="10"/>
  <c r="H863" i="6"/>
  <c r="I863" i="6" s="1"/>
  <c r="J863" i="6" s="1"/>
  <c r="F863" i="6"/>
  <c r="E863" i="6"/>
  <c r="D863" i="6"/>
  <c r="C863" i="6"/>
  <c r="B863" i="6"/>
  <c r="A863" i="6"/>
  <c r="M863" i="1"/>
  <c r="L863" i="1"/>
  <c r="A863" i="1"/>
  <c r="G862" i="2"/>
  <c r="F862" i="2"/>
  <c r="H862" i="2" s="1"/>
  <c r="J862" i="2" s="1"/>
  <c r="E862" i="2"/>
  <c r="D862" i="2"/>
  <c r="C862" i="2"/>
  <c r="B862" i="2"/>
  <c r="G862" i="5"/>
  <c r="E862" i="5"/>
  <c r="C862" i="5"/>
  <c r="B862" i="5"/>
  <c r="P862" i="10"/>
  <c r="AA862" i="10" s="1"/>
  <c r="O862" i="10"/>
  <c r="L862" i="10"/>
  <c r="X862" i="10" s="1"/>
  <c r="K862" i="10"/>
  <c r="H862" i="10"/>
  <c r="G862" i="10"/>
  <c r="I862" i="10" s="1"/>
  <c r="C862" i="10"/>
  <c r="B862" i="10"/>
  <c r="A862" i="10"/>
  <c r="H862" i="6"/>
  <c r="I862" i="6" s="1"/>
  <c r="J862" i="6" s="1"/>
  <c r="F862" i="6"/>
  <c r="E862" i="6"/>
  <c r="D862" i="6"/>
  <c r="C862" i="6"/>
  <c r="B862" i="6"/>
  <c r="A862" i="6"/>
  <c r="N862" i="1"/>
  <c r="M862" i="1"/>
  <c r="L862" i="1"/>
  <c r="A862" i="1"/>
  <c r="A862" i="2" s="1"/>
  <c r="G861" i="2"/>
  <c r="F861" i="2"/>
  <c r="H861" i="2" s="1"/>
  <c r="J861" i="2" s="1"/>
  <c r="E861" i="2"/>
  <c r="D861" i="2"/>
  <c r="C861" i="2"/>
  <c r="B861" i="2"/>
  <c r="G861" i="5"/>
  <c r="D861" i="5"/>
  <c r="C861" i="5"/>
  <c r="B861" i="5"/>
  <c r="P861" i="10"/>
  <c r="AA861" i="10" s="1"/>
  <c r="O861" i="10"/>
  <c r="L861" i="10"/>
  <c r="X861" i="10" s="1"/>
  <c r="K861" i="10"/>
  <c r="H861" i="10"/>
  <c r="G861" i="10"/>
  <c r="I861" i="10" s="1"/>
  <c r="E861" i="10"/>
  <c r="C861" i="10"/>
  <c r="B861" i="10"/>
  <c r="H861" i="6"/>
  <c r="I861" i="6" s="1"/>
  <c r="J861" i="6" s="1"/>
  <c r="F861" i="6"/>
  <c r="E861" i="6"/>
  <c r="D861" i="6"/>
  <c r="C861" i="6"/>
  <c r="B861" i="6"/>
  <c r="A861" i="6"/>
  <c r="N861" i="1"/>
  <c r="M861" i="1"/>
  <c r="L861" i="1"/>
  <c r="A861" i="1"/>
  <c r="A861" i="2" s="1"/>
  <c r="G860" i="2"/>
  <c r="F860" i="2"/>
  <c r="H860" i="2" s="1"/>
  <c r="J860" i="2" s="1"/>
  <c r="E860" i="2"/>
  <c r="D860" i="2"/>
  <c r="C860" i="2"/>
  <c r="B860" i="2"/>
  <c r="G860" i="5"/>
  <c r="E860" i="5"/>
  <c r="C860" i="5"/>
  <c r="B860" i="5"/>
  <c r="L860" i="10"/>
  <c r="X860" i="10" s="1"/>
  <c r="K860" i="10"/>
  <c r="H860" i="10"/>
  <c r="G860" i="10"/>
  <c r="I860" i="10" s="1"/>
  <c r="E860" i="10"/>
  <c r="D860" i="10"/>
  <c r="C860" i="10"/>
  <c r="B860" i="10"/>
  <c r="H860" i="6"/>
  <c r="I860" i="6" s="1"/>
  <c r="J860" i="6" s="1"/>
  <c r="F860" i="6"/>
  <c r="E860" i="6"/>
  <c r="D860" i="6"/>
  <c r="C860" i="6"/>
  <c r="B860" i="6"/>
  <c r="A860" i="6"/>
  <c r="M860" i="1"/>
  <c r="L860" i="1"/>
  <c r="A860" i="1"/>
  <c r="G859" i="2"/>
  <c r="F859" i="2"/>
  <c r="H859" i="2" s="1"/>
  <c r="J859" i="2" s="1"/>
  <c r="E859" i="2"/>
  <c r="D859" i="2"/>
  <c r="C859" i="2"/>
  <c r="B859" i="2"/>
  <c r="G859" i="5"/>
  <c r="C859" i="5"/>
  <c r="B859" i="5"/>
  <c r="P859" i="10"/>
  <c r="AA859" i="10" s="1"/>
  <c r="O859" i="10"/>
  <c r="L859" i="10"/>
  <c r="X859" i="10" s="1"/>
  <c r="K859" i="10"/>
  <c r="H859" i="10"/>
  <c r="G859" i="10"/>
  <c r="I859" i="10" s="1"/>
  <c r="C859" i="10"/>
  <c r="B859" i="10"/>
  <c r="H859" i="6"/>
  <c r="I859" i="6" s="1"/>
  <c r="J859" i="6" s="1"/>
  <c r="F859" i="6"/>
  <c r="E859" i="6"/>
  <c r="D859" i="6"/>
  <c r="C859" i="6"/>
  <c r="B859" i="6"/>
  <c r="A859" i="6"/>
  <c r="N859" i="1"/>
  <c r="M859" i="1"/>
  <c r="L859" i="1"/>
  <c r="A859" i="1"/>
  <c r="A859" i="2" s="1"/>
  <c r="G858" i="2"/>
  <c r="F858" i="2"/>
  <c r="H858" i="2" s="1"/>
  <c r="J858" i="2" s="1"/>
  <c r="E858" i="2"/>
  <c r="D858" i="2"/>
  <c r="C858" i="2"/>
  <c r="B858" i="2"/>
  <c r="G858" i="5"/>
  <c r="K858" i="5" s="1"/>
  <c r="N858" i="5" s="1"/>
  <c r="E858" i="5"/>
  <c r="C858" i="5"/>
  <c r="B858" i="5"/>
  <c r="L858" i="10"/>
  <c r="X858" i="10" s="1"/>
  <c r="K858" i="10"/>
  <c r="H858" i="10"/>
  <c r="G858" i="10"/>
  <c r="I858" i="10" s="1"/>
  <c r="D858" i="10"/>
  <c r="C858" i="10"/>
  <c r="B858" i="10"/>
  <c r="H858" i="6"/>
  <c r="I858" i="6" s="1"/>
  <c r="J858" i="6" s="1"/>
  <c r="F858" i="6"/>
  <c r="E858" i="6"/>
  <c r="D858" i="6"/>
  <c r="C858" i="6"/>
  <c r="B858" i="6"/>
  <c r="A858" i="6"/>
  <c r="N858" i="1"/>
  <c r="M858" i="1"/>
  <c r="L858" i="1"/>
  <c r="A858" i="1"/>
  <c r="A858" i="5" s="1"/>
  <c r="G857" i="2"/>
  <c r="F857" i="2"/>
  <c r="H857" i="2" s="1"/>
  <c r="J857" i="2" s="1"/>
  <c r="E857" i="2"/>
  <c r="D857" i="2"/>
  <c r="C857" i="2"/>
  <c r="B857" i="2"/>
  <c r="G857" i="5"/>
  <c r="D857" i="5"/>
  <c r="C857" i="5"/>
  <c r="B857" i="5"/>
  <c r="P857" i="10"/>
  <c r="AA857" i="10" s="1"/>
  <c r="O857" i="10"/>
  <c r="L857" i="10"/>
  <c r="X857" i="10" s="1"/>
  <c r="K857" i="10"/>
  <c r="H857" i="10"/>
  <c r="G857" i="10"/>
  <c r="I857" i="10" s="1"/>
  <c r="E857" i="10"/>
  <c r="C857" i="10"/>
  <c r="B857" i="10"/>
  <c r="H857" i="6"/>
  <c r="I857" i="6" s="1"/>
  <c r="J857" i="6" s="1"/>
  <c r="F857" i="6"/>
  <c r="E857" i="6"/>
  <c r="D857" i="6"/>
  <c r="C857" i="6"/>
  <c r="B857" i="6"/>
  <c r="A857" i="6"/>
  <c r="N857" i="1"/>
  <c r="M857" i="1"/>
  <c r="L857" i="1"/>
  <c r="A857" i="1"/>
  <c r="A857" i="10" s="1"/>
  <c r="G856" i="2"/>
  <c r="F856" i="2"/>
  <c r="H856" i="2" s="1"/>
  <c r="J856" i="2" s="1"/>
  <c r="E856" i="2"/>
  <c r="D856" i="2"/>
  <c r="C856" i="2"/>
  <c r="B856" i="2"/>
  <c r="G856" i="5"/>
  <c r="C856" i="5"/>
  <c r="B856" i="5"/>
  <c r="P856" i="10"/>
  <c r="AA856" i="10" s="1"/>
  <c r="O856" i="10"/>
  <c r="L856" i="10"/>
  <c r="X856" i="10" s="1"/>
  <c r="K856" i="10"/>
  <c r="H856" i="10"/>
  <c r="G856" i="10"/>
  <c r="I856" i="10" s="1"/>
  <c r="D856" i="10"/>
  <c r="C856" i="10"/>
  <c r="B856" i="10"/>
  <c r="A856" i="10"/>
  <c r="H856" i="6"/>
  <c r="I856" i="6" s="1"/>
  <c r="J856" i="6" s="1"/>
  <c r="F856" i="6"/>
  <c r="E856" i="6"/>
  <c r="D856" i="6"/>
  <c r="C856" i="6"/>
  <c r="B856" i="6"/>
  <c r="A856" i="6"/>
  <c r="N856" i="1"/>
  <c r="M856" i="1"/>
  <c r="L856" i="1"/>
  <c r="A856" i="1"/>
  <c r="A856" i="2" s="1"/>
  <c r="G855" i="2"/>
  <c r="F855" i="2"/>
  <c r="H855" i="2" s="1"/>
  <c r="J855" i="2" s="1"/>
  <c r="E855" i="2"/>
  <c r="D855" i="2"/>
  <c r="C855" i="2"/>
  <c r="B855" i="2"/>
  <c r="G855" i="5"/>
  <c r="E855" i="5"/>
  <c r="D855" i="5"/>
  <c r="C855" i="5"/>
  <c r="B855" i="5"/>
  <c r="P855" i="10"/>
  <c r="AA855" i="10" s="1"/>
  <c r="O855" i="10"/>
  <c r="L855" i="10"/>
  <c r="X855" i="10" s="1"/>
  <c r="K855" i="10"/>
  <c r="H855" i="10"/>
  <c r="G855" i="10"/>
  <c r="I855" i="10" s="1"/>
  <c r="E855" i="10"/>
  <c r="C855" i="10"/>
  <c r="B855" i="10"/>
  <c r="H855" i="6"/>
  <c r="I855" i="6" s="1"/>
  <c r="J855" i="6" s="1"/>
  <c r="F855" i="6"/>
  <c r="E855" i="6"/>
  <c r="D855" i="6"/>
  <c r="C855" i="6"/>
  <c r="B855" i="6"/>
  <c r="A855" i="6"/>
  <c r="O855" i="1"/>
  <c r="N855" i="1"/>
  <c r="M855" i="1"/>
  <c r="L855" i="1"/>
  <c r="A855" i="1"/>
  <c r="A855" i="2" s="1"/>
  <c r="G854" i="2"/>
  <c r="F854" i="2"/>
  <c r="H854" i="2" s="1"/>
  <c r="J854" i="2" s="1"/>
  <c r="E854" i="2"/>
  <c r="D854" i="2"/>
  <c r="C854" i="2"/>
  <c r="B854" i="2"/>
  <c r="G854" i="5"/>
  <c r="E854" i="5"/>
  <c r="C854" i="5"/>
  <c r="B854" i="5"/>
  <c r="L854" i="10"/>
  <c r="X854" i="10" s="1"/>
  <c r="K854" i="10"/>
  <c r="H854" i="10"/>
  <c r="G854" i="10"/>
  <c r="I854" i="10" s="1"/>
  <c r="C854" i="10"/>
  <c r="B854" i="10"/>
  <c r="H854" i="6"/>
  <c r="I854" i="6" s="1"/>
  <c r="J854" i="6" s="1"/>
  <c r="F854" i="6"/>
  <c r="E854" i="6"/>
  <c r="D854" i="6"/>
  <c r="C854" i="6"/>
  <c r="B854" i="6"/>
  <c r="A854" i="6"/>
  <c r="M854" i="1"/>
  <c r="L854" i="1"/>
  <c r="A854" i="1"/>
  <c r="A854" i="10" s="1"/>
  <c r="G853" i="2"/>
  <c r="F853" i="2"/>
  <c r="H853" i="2" s="1"/>
  <c r="J853" i="2" s="1"/>
  <c r="E853" i="2"/>
  <c r="D853" i="2"/>
  <c r="C853" i="2"/>
  <c r="B853" i="2"/>
  <c r="G853" i="5"/>
  <c r="D853" i="5"/>
  <c r="C853" i="5"/>
  <c r="B853" i="5"/>
  <c r="L853" i="10"/>
  <c r="X853" i="10" s="1"/>
  <c r="K853" i="10"/>
  <c r="H853" i="10"/>
  <c r="G853" i="10"/>
  <c r="I853" i="10" s="1"/>
  <c r="E853" i="10"/>
  <c r="C853" i="10"/>
  <c r="B853" i="10"/>
  <c r="H853" i="6"/>
  <c r="I853" i="6" s="1"/>
  <c r="J853" i="6" s="1"/>
  <c r="F853" i="6"/>
  <c r="E853" i="6"/>
  <c r="D853" i="6"/>
  <c r="C853" i="6"/>
  <c r="B853" i="6"/>
  <c r="A853" i="6"/>
  <c r="M853" i="1"/>
  <c r="L853" i="1"/>
  <c r="A853" i="1"/>
  <c r="A853" i="10" s="1"/>
  <c r="G852" i="2"/>
  <c r="F852" i="2"/>
  <c r="H852" i="2" s="1"/>
  <c r="J852" i="2" s="1"/>
  <c r="E852" i="2"/>
  <c r="D852" i="2"/>
  <c r="C852" i="2"/>
  <c r="B852" i="2"/>
  <c r="G852" i="5"/>
  <c r="K852" i="5" s="1"/>
  <c r="N852" i="5" s="1"/>
  <c r="E852" i="5"/>
  <c r="C852" i="5"/>
  <c r="B852" i="5"/>
  <c r="P852" i="10"/>
  <c r="AA852" i="10" s="1"/>
  <c r="O852" i="10"/>
  <c r="L852" i="10"/>
  <c r="X852" i="10" s="1"/>
  <c r="K852" i="10"/>
  <c r="H852" i="10"/>
  <c r="G852" i="10"/>
  <c r="I852" i="10" s="1"/>
  <c r="D852" i="10"/>
  <c r="C852" i="10"/>
  <c r="B852" i="10"/>
  <c r="H852" i="6"/>
  <c r="I852" i="6" s="1"/>
  <c r="J852" i="6" s="1"/>
  <c r="F852" i="6"/>
  <c r="E852" i="6"/>
  <c r="D852" i="6"/>
  <c r="C852" i="6"/>
  <c r="B852" i="6"/>
  <c r="A852" i="6"/>
  <c r="N852" i="1"/>
  <c r="M852" i="1"/>
  <c r="L852" i="1"/>
  <c r="A852" i="1"/>
  <c r="A852" i="10" s="1"/>
  <c r="G851" i="2"/>
  <c r="F851" i="2"/>
  <c r="H851" i="2" s="1"/>
  <c r="J851" i="2" s="1"/>
  <c r="E851" i="2"/>
  <c r="D851" i="2"/>
  <c r="C851" i="2"/>
  <c r="B851" i="2"/>
  <c r="G851" i="5"/>
  <c r="K851" i="5" s="1"/>
  <c r="N851" i="5" s="1"/>
  <c r="E851" i="5"/>
  <c r="C851" i="5"/>
  <c r="B851" i="5"/>
  <c r="P851" i="10"/>
  <c r="AA851" i="10" s="1"/>
  <c r="O851" i="10"/>
  <c r="L851" i="10"/>
  <c r="X851" i="10" s="1"/>
  <c r="K851" i="10"/>
  <c r="H851" i="10"/>
  <c r="G851" i="10"/>
  <c r="I851" i="10" s="1"/>
  <c r="C851" i="10"/>
  <c r="B851" i="10"/>
  <c r="H851" i="6"/>
  <c r="I851" i="6" s="1"/>
  <c r="J851" i="6" s="1"/>
  <c r="F851" i="6"/>
  <c r="E851" i="6"/>
  <c r="D851" i="6"/>
  <c r="C851" i="6"/>
  <c r="B851" i="6"/>
  <c r="A851" i="6"/>
  <c r="N851" i="1"/>
  <c r="M851" i="1"/>
  <c r="L851" i="1"/>
  <c r="A851" i="1"/>
  <c r="G850" i="2"/>
  <c r="F850" i="2"/>
  <c r="H850" i="2" s="1"/>
  <c r="J850" i="2" s="1"/>
  <c r="E850" i="2"/>
  <c r="D850" i="2"/>
  <c r="C850" i="2"/>
  <c r="B850" i="2"/>
  <c r="G850" i="5"/>
  <c r="E850" i="5"/>
  <c r="D850" i="5"/>
  <c r="C850" i="5"/>
  <c r="B850" i="5"/>
  <c r="P850" i="10"/>
  <c r="AA850" i="10" s="1"/>
  <c r="O850" i="10"/>
  <c r="L850" i="10"/>
  <c r="X850" i="10" s="1"/>
  <c r="K850" i="10"/>
  <c r="H850" i="10"/>
  <c r="G850" i="10"/>
  <c r="I850" i="10" s="1"/>
  <c r="E850" i="10"/>
  <c r="D850" i="10"/>
  <c r="C850" i="10"/>
  <c r="B850" i="10"/>
  <c r="H850" i="6"/>
  <c r="I850" i="6" s="1"/>
  <c r="J850" i="6" s="1"/>
  <c r="F850" i="6"/>
  <c r="E850" i="6"/>
  <c r="D850" i="6"/>
  <c r="C850" i="6"/>
  <c r="B850" i="6"/>
  <c r="A850" i="6"/>
  <c r="N850" i="1"/>
  <c r="M850" i="1"/>
  <c r="L850" i="1"/>
  <c r="A850" i="1"/>
  <c r="A850" i="10" s="1"/>
  <c r="G849" i="2"/>
  <c r="F849" i="2"/>
  <c r="H849" i="2" s="1"/>
  <c r="J849" i="2" s="1"/>
  <c r="E849" i="2"/>
  <c r="D849" i="2"/>
  <c r="C849" i="2"/>
  <c r="B849" i="2"/>
  <c r="G849" i="5"/>
  <c r="K849" i="5" s="1"/>
  <c r="N849" i="5" s="1"/>
  <c r="E849" i="5"/>
  <c r="D849" i="5"/>
  <c r="C849" i="5"/>
  <c r="B849" i="5"/>
  <c r="P849" i="10"/>
  <c r="AA849" i="10" s="1"/>
  <c r="O849" i="10"/>
  <c r="L849" i="10"/>
  <c r="X849" i="10" s="1"/>
  <c r="K849" i="10"/>
  <c r="H849" i="10"/>
  <c r="G849" i="10"/>
  <c r="I849" i="10" s="1"/>
  <c r="E849" i="10"/>
  <c r="D849" i="10"/>
  <c r="C849" i="10"/>
  <c r="B849" i="10"/>
  <c r="H849" i="6"/>
  <c r="I849" i="6" s="1"/>
  <c r="J849" i="6" s="1"/>
  <c r="F849" i="6"/>
  <c r="E849" i="6"/>
  <c r="D849" i="6"/>
  <c r="C849" i="6"/>
  <c r="B849" i="6"/>
  <c r="A849" i="6"/>
  <c r="O849" i="1"/>
  <c r="N849" i="1"/>
  <c r="M849" i="1"/>
  <c r="L849" i="1"/>
  <c r="A849" i="1"/>
  <c r="G848" i="2"/>
  <c r="F848" i="2"/>
  <c r="H848" i="2" s="1"/>
  <c r="J848" i="2" s="1"/>
  <c r="E848" i="2"/>
  <c r="D848" i="2"/>
  <c r="C848" i="2"/>
  <c r="B848" i="2"/>
  <c r="G848" i="5"/>
  <c r="C848" i="5"/>
  <c r="B848" i="5"/>
  <c r="P848" i="10"/>
  <c r="AA848" i="10" s="1"/>
  <c r="O848" i="10"/>
  <c r="L848" i="10"/>
  <c r="X848" i="10" s="1"/>
  <c r="K848" i="10"/>
  <c r="H848" i="10"/>
  <c r="G848" i="10"/>
  <c r="I848" i="10" s="1"/>
  <c r="E848" i="10"/>
  <c r="D848" i="10"/>
  <c r="C848" i="10"/>
  <c r="B848" i="10"/>
  <c r="H848" i="6"/>
  <c r="I848" i="6" s="1"/>
  <c r="J848" i="6" s="1"/>
  <c r="F848" i="6"/>
  <c r="E848" i="6"/>
  <c r="D848" i="6"/>
  <c r="C848" i="6"/>
  <c r="B848" i="6"/>
  <c r="A848" i="6"/>
  <c r="N848" i="1"/>
  <c r="M848" i="1"/>
  <c r="L848" i="1"/>
  <c r="A848" i="1"/>
  <c r="A848" i="5" s="1"/>
  <c r="G847" i="2"/>
  <c r="F847" i="2"/>
  <c r="H847" i="2" s="1"/>
  <c r="J847" i="2" s="1"/>
  <c r="E847" i="2"/>
  <c r="D847" i="2"/>
  <c r="C847" i="2"/>
  <c r="B847" i="2"/>
  <c r="G847" i="5"/>
  <c r="K847" i="5" s="1"/>
  <c r="N847" i="5" s="1"/>
  <c r="E847" i="5"/>
  <c r="D847" i="5"/>
  <c r="C847" i="5"/>
  <c r="B847" i="5"/>
  <c r="P847" i="10"/>
  <c r="AA847" i="10" s="1"/>
  <c r="O847" i="10"/>
  <c r="L847" i="10"/>
  <c r="X847" i="10" s="1"/>
  <c r="K847" i="10"/>
  <c r="H847" i="10"/>
  <c r="G847" i="10"/>
  <c r="I847" i="10" s="1"/>
  <c r="E847" i="10"/>
  <c r="D847" i="10"/>
  <c r="C847" i="10"/>
  <c r="B847" i="10"/>
  <c r="H847" i="6"/>
  <c r="I847" i="6" s="1"/>
  <c r="J847" i="6" s="1"/>
  <c r="F847" i="6"/>
  <c r="E847" i="6"/>
  <c r="D847" i="6"/>
  <c r="C847" i="6"/>
  <c r="B847" i="6"/>
  <c r="A847" i="6"/>
  <c r="O847" i="1"/>
  <c r="N847" i="1"/>
  <c r="M847" i="1"/>
  <c r="L847" i="1"/>
  <c r="A847" i="1"/>
  <c r="A847" i="2" s="1"/>
  <c r="G846" i="2"/>
  <c r="F846" i="2"/>
  <c r="H846" i="2" s="1"/>
  <c r="J846" i="2" s="1"/>
  <c r="E846" i="2"/>
  <c r="D846" i="2"/>
  <c r="C846" i="2"/>
  <c r="B846" i="2"/>
  <c r="G846" i="5"/>
  <c r="K846" i="5" s="1"/>
  <c r="N846" i="5" s="1"/>
  <c r="E846" i="5"/>
  <c r="D846" i="5"/>
  <c r="C846" i="5"/>
  <c r="B846" i="5"/>
  <c r="P846" i="10"/>
  <c r="AA846" i="10" s="1"/>
  <c r="O846" i="10"/>
  <c r="L846" i="10"/>
  <c r="X846" i="10" s="1"/>
  <c r="K846" i="10"/>
  <c r="H846" i="10"/>
  <c r="G846" i="10"/>
  <c r="I846" i="10" s="1"/>
  <c r="E846" i="10"/>
  <c r="D846" i="10"/>
  <c r="C846" i="10"/>
  <c r="B846" i="10"/>
  <c r="H846" i="6"/>
  <c r="I846" i="6" s="1"/>
  <c r="J846" i="6" s="1"/>
  <c r="F846" i="6"/>
  <c r="E846" i="6"/>
  <c r="D846" i="6"/>
  <c r="C846" i="6"/>
  <c r="B846" i="6"/>
  <c r="A846" i="6"/>
  <c r="O846" i="1"/>
  <c r="N846" i="1"/>
  <c r="M846" i="1"/>
  <c r="L846" i="1"/>
  <c r="A846" i="1"/>
  <c r="A846" i="2" s="1"/>
  <c r="G845" i="2"/>
  <c r="F845" i="2"/>
  <c r="H845" i="2" s="1"/>
  <c r="J845" i="2" s="1"/>
  <c r="E845" i="2"/>
  <c r="D845" i="2"/>
  <c r="C845" i="2"/>
  <c r="B845" i="2"/>
  <c r="G845" i="5"/>
  <c r="D845" i="5"/>
  <c r="C845" i="5"/>
  <c r="B845" i="5"/>
  <c r="L845" i="10"/>
  <c r="X845" i="10" s="1"/>
  <c r="K845" i="10"/>
  <c r="H845" i="10"/>
  <c r="G845" i="10"/>
  <c r="I845" i="10" s="1"/>
  <c r="E845" i="10"/>
  <c r="C845" i="10"/>
  <c r="B845" i="10"/>
  <c r="H845" i="6"/>
  <c r="I845" i="6" s="1"/>
  <c r="J845" i="6" s="1"/>
  <c r="F845" i="6"/>
  <c r="E845" i="6"/>
  <c r="D845" i="6"/>
  <c r="C845" i="6"/>
  <c r="B845" i="6"/>
  <c r="A845" i="6"/>
  <c r="M845" i="1"/>
  <c r="L845" i="1"/>
  <c r="A845" i="1"/>
  <c r="A845" i="2" s="1"/>
  <c r="G844" i="2"/>
  <c r="F844" i="2"/>
  <c r="H844" i="2" s="1"/>
  <c r="J844" i="2" s="1"/>
  <c r="E844" i="2"/>
  <c r="D844" i="2"/>
  <c r="C844" i="2"/>
  <c r="B844" i="2"/>
  <c r="G844" i="5"/>
  <c r="K844" i="5" s="1"/>
  <c r="N844" i="5" s="1"/>
  <c r="E844" i="5"/>
  <c r="D844" i="5"/>
  <c r="C844" i="5"/>
  <c r="B844" i="5"/>
  <c r="P844" i="10"/>
  <c r="AA844" i="10" s="1"/>
  <c r="O844" i="10"/>
  <c r="L844" i="10"/>
  <c r="X844" i="10" s="1"/>
  <c r="K844" i="10"/>
  <c r="H844" i="10"/>
  <c r="G844" i="10"/>
  <c r="I844" i="10" s="1"/>
  <c r="D844" i="10"/>
  <c r="C844" i="10"/>
  <c r="B844" i="10"/>
  <c r="H844" i="6"/>
  <c r="I844" i="6" s="1"/>
  <c r="J844" i="6" s="1"/>
  <c r="F844" i="6"/>
  <c r="E844" i="6"/>
  <c r="D844" i="6"/>
  <c r="C844" i="6"/>
  <c r="B844" i="6"/>
  <c r="A844" i="6"/>
  <c r="O844" i="1"/>
  <c r="N844" i="1"/>
  <c r="M844" i="1"/>
  <c r="L844" i="1"/>
  <c r="A844" i="1"/>
  <c r="G843" i="2"/>
  <c r="F843" i="2"/>
  <c r="H843" i="2" s="1"/>
  <c r="J843" i="2" s="1"/>
  <c r="E843" i="2"/>
  <c r="D843" i="2"/>
  <c r="C843" i="2"/>
  <c r="B843" i="2"/>
  <c r="G843" i="5"/>
  <c r="K843" i="5" s="1"/>
  <c r="N843" i="5" s="1"/>
  <c r="E843" i="5"/>
  <c r="D843" i="5"/>
  <c r="C843" i="5"/>
  <c r="B843" i="5"/>
  <c r="A843" i="5"/>
  <c r="P843" i="10"/>
  <c r="AA843" i="10" s="1"/>
  <c r="O843" i="10"/>
  <c r="L843" i="10"/>
  <c r="X843" i="10" s="1"/>
  <c r="K843" i="10"/>
  <c r="H843" i="10"/>
  <c r="G843" i="10"/>
  <c r="I843" i="10" s="1"/>
  <c r="C843" i="10"/>
  <c r="B843" i="10"/>
  <c r="H843" i="6"/>
  <c r="I843" i="6" s="1"/>
  <c r="J843" i="6" s="1"/>
  <c r="F843" i="6"/>
  <c r="E843" i="6"/>
  <c r="D843" i="6"/>
  <c r="C843" i="6"/>
  <c r="B843" i="6"/>
  <c r="A843" i="6"/>
  <c r="O843" i="1"/>
  <c r="N843" i="1"/>
  <c r="M843" i="1"/>
  <c r="L843" i="1"/>
  <c r="A843" i="1"/>
  <c r="A843" i="2" s="1"/>
  <c r="G842" i="2"/>
  <c r="F842" i="2"/>
  <c r="H842" i="2" s="1"/>
  <c r="J842" i="2" s="1"/>
  <c r="E842" i="2"/>
  <c r="D842" i="2"/>
  <c r="C842" i="2"/>
  <c r="B842" i="2"/>
  <c r="G842" i="5"/>
  <c r="K842" i="5" s="1"/>
  <c r="N842" i="5" s="1"/>
  <c r="E842" i="5"/>
  <c r="D842" i="5"/>
  <c r="C842" i="5"/>
  <c r="B842" i="5"/>
  <c r="P842" i="10"/>
  <c r="AA842" i="10" s="1"/>
  <c r="O842" i="10"/>
  <c r="L842" i="10"/>
  <c r="X842" i="10" s="1"/>
  <c r="K842" i="10"/>
  <c r="H842" i="10"/>
  <c r="G842" i="10"/>
  <c r="I842" i="10" s="1"/>
  <c r="E842" i="10"/>
  <c r="D842" i="10"/>
  <c r="C842" i="10"/>
  <c r="B842" i="10"/>
  <c r="H842" i="6"/>
  <c r="I842" i="6" s="1"/>
  <c r="J842" i="6" s="1"/>
  <c r="F842" i="6"/>
  <c r="E842" i="6"/>
  <c r="D842" i="6"/>
  <c r="C842" i="6"/>
  <c r="B842" i="6"/>
  <c r="A842" i="6"/>
  <c r="O842" i="1"/>
  <c r="N842" i="1"/>
  <c r="M842" i="1"/>
  <c r="L842" i="1"/>
  <c r="A842" i="1"/>
  <c r="A842" i="2" s="1"/>
  <c r="G841" i="2"/>
  <c r="F841" i="2"/>
  <c r="H841" i="2" s="1"/>
  <c r="J841" i="2" s="1"/>
  <c r="E841" i="2"/>
  <c r="D841" i="2"/>
  <c r="C841" i="2"/>
  <c r="B841" i="2"/>
  <c r="G841" i="5"/>
  <c r="K841" i="5" s="1"/>
  <c r="N841" i="5" s="1"/>
  <c r="E841" i="5"/>
  <c r="D841" i="5"/>
  <c r="I841" i="5" s="1"/>
  <c r="C841" i="5"/>
  <c r="B841" i="5"/>
  <c r="P841" i="10"/>
  <c r="AA841" i="10" s="1"/>
  <c r="O841" i="10"/>
  <c r="L841" i="10"/>
  <c r="X841" i="10" s="1"/>
  <c r="K841" i="10"/>
  <c r="H841" i="10"/>
  <c r="G841" i="10"/>
  <c r="I841" i="10" s="1"/>
  <c r="E841" i="10"/>
  <c r="D841" i="10"/>
  <c r="C841" i="10"/>
  <c r="B841" i="10"/>
  <c r="H841" i="6"/>
  <c r="I841" i="6" s="1"/>
  <c r="J841" i="6" s="1"/>
  <c r="F841" i="6"/>
  <c r="E841" i="6"/>
  <c r="D841" i="6"/>
  <c r="C841" i="6"/>
  <c r="B841" i="6"/>
  <c r="A841" i="6"/>
  <c r="O841" i="1"/>
  <c r="N841" i="1"/>
  <c r="M841" i="1"/>
  <c r="L841" i="1"/>
  <c r="A841" i="1"/>
  <c r="A841" i="2" s="1"/>
  <c r="G840" i="2"/>
  <c r="F840" i="2"/>
  <c r="H840" i="2" s="1"/>
  <c r="J840" i="2" s="1"/>
  <c r="E840" i="2"/>
  <c r="D840" i="2"/>
  <c r="C840" i="2"/>
  <c r="B840" i="2"/>
  <c r="G840" i="5"/>
  <c r="K840" i="5" s="1"/>
  <c r="N840" i="5" s="1"/>
  <c r="E840" i="5"/>
  <c r="D840" i="5"/>
  <c r="I840" i="5" s="1"/>
  <c r="C840" i="5"/>
  <c r="B840" i="5"/>
  <c r="P840" i="10"/>
  <c r="AA840" i="10" s="1"/>
  <c r="O840" i="10"/>
  <c r="L840" i="10"/>
  <c r="X840" i="10" s="1"/>
  <c r="K840" i="10"/>
  <c r="H840" i="10"/>
  <c r="G840" i="10"/>
  <c r="I840" i="10" s="1"/>
  <c r="D840" i="10"/>
  <c r="C840" i="10"/>
  <c r="B840" i="10"/>
  <c r="H840" i="6"/>
  <c r="I840" i="6" s="1"/>
  <c r="J840" i="6" s="1"/>
  <c r="F840" i="6"/>
  <c r="E840" i="6"/>
  <c r="D840" i="6"/>
  <c r="C840" i="6"/>
  <c r="B840" i="6"/>
  <c r="A840" i="6"/>
  <c r="O840" i="1"/>
  <c r="N840" i="1"/>
  <c r="M840" i="1"/>
  <c r="L840" i="1"/>
  <c r="A840" i="1"/>
  <c r="G839" i="2"/>
  <c r="F839" i="2"/>
  <c r="H839" i="2" s="1"/>
  <c r="J839" i="2" s="1"/>
  <c r="E839" i="2"/>
  <c r="D839" i="2"/>
  <c r="C839" i="2"/>
  <c r="B839" i="2"/>
  <c r="G839" i="5"/>
  <c r="K839" i="5" s="1"/>
  <c r="N839" i="5" s="1"/>
  <c r="E839" i="5"/>
  <c r="D839" i="5"/>
  <c r="C839" i="5"/>
  <c r="B839" i="5"/>
  <c r="P839" i="10"/>
  <c r="AA839" i="10" s="1"/>
  <c r="O839" i="10"/>
  <c r="L839" i="10"/>
  <c r="X839" i="10" s="1"/>
  <c r="K839" i="10"/>
  <c r="H839" i="10"/>
  <c r="G839" i="10"/>
  <c r="I839" i="10" s="1"/>
  <c r="E839" i="10"/>
  <c r="C839" i="10"/>
  <c r="B839" i="10"/>
  <c r="H839" i="6"/>
  <c r="I839" i="6" s="1"/>
  <c r="J839" i="6" s="1"/>
  <c r="F839" i="6"/>
  <c r="E839" i="6"/>
  <c r="D839" i="6"/>
  <c r="C839" i="6"/>
  <c r="B839" i="6"/>
  <c r="A839" i="6"/>
  <c r="O839" i="1"/>
  <c r="N839" i="1"/>
  <c r="M839" i="1"/>
  <c r="L839" i="1"/>
  <c r="A839" i="1"/>
  <c r="A839" i="5" s="1"/>
  <c r="G838" i="2"/>
  <c r="F838" i="2"/>
  <c r="H838" i="2" s="1"/>
  <c r="J838" i="2" s="1"/>
  <c r="E838" i="2"/>
  <c r="D838" i="2"/>
  <c r="C838" i="2"/>
  <c r="B838" i="2"/>
  <c r="G838" i="5"/>
  <c r="K838" i="5" s="1"/>
  <c r="N838" i="5" s="1"/>
  <c r="E838" i="5"/>
  <c r="D838" i="5"/>
  <c r="C838" i="5"/>
  <c r="B838" i="5"/>
  <c r="P838" i="10"/>
  <c r="AA838" i="10" s="1"/>
  <c r="O838" i="10"/>
  <c r="L838" i="10"/>
  <c r="X838" i="10" s="1"/>
  <c r="K838" i="10"/>
  <c r="H838" i="10"/>
  <c r="G838" i="10"/>
  <c r="I838" i="10" s="1"/>
  <c r="E838" i="10"/>
  <c r="D838" i="10"/>
  <c r="C838" i="10"/>
  <c r="B838" i="10"/>
  <c r="H838" i="6"/>
  <c r="I838" i="6" s="1"/>
  <c r="J838" i="6" s="1"/>
  <c r="F838" i="6"/>
  <c r="E838" i="6"/>
  <c r="D838" i="6"/>
  <c r="C838" i="6"/>
  <c r="B838" i="6"/>
  <c r="A838" i="6"/>
  <c r="O838" i="1"/>
  <c r="N838" i="1"/>
  <c r="M838" i="1"/>
  <c r="L838" i="1"/>
  <c r="A838" i="1"/>
  <c r="A838" i="2" s="1"/>
  <c r="G837" i="2"/>
  <c r="F837" i="2"/>
  <c r="H837" i="2" s="1"/>
  <c r="J837" i="2" s="1"/>
  <c r="E837" i="2"/>
  <c r="D837" i="2"/>
  <c r="C837" i="2"/>
  <c r="B837" i="2"/>
  <c r="G837" i="5"/>
  <c r="K837" i="5" s="1"/>
  <c r="N837" i="5" s="1"/>
  <c r="E837" i="5"/>
  <c r="D837" i="5"/>
  <c r="C837" i="5"/>
  <c r="B837" i="5"/>
  <c r="P837" i="10"/>
  <c r="AA837" i="10" s="1"/>
  <c r="O837" i="10"/>
  <c r="L837" i="10"/>
  <c r="X837" i="10" s="1"/>
  <c r="K837" i="10"/>
  <c r="H837" i="10"/>
  <c r="G837" i="10"/>
  <c r="I837" i="10" s="1"/>
  <c r="E837" i="10"/>
  <c r="D837" i="10"/>
  <c r="C837" i="10"/>
  <c r="B837" i="10"/>
  <c r="H837" i="6"/>
  <c r="I837" i="6" s="1"/>
  <c r="J837" i="6" s="1"/>
  <c r="F837" i="6"/>
  <c r="E837" i="6"/>
  <c r="D837" i="6"/>
  <c r="C837" i="6"/>
  <c r="B837" i="6"/>
  <c r="A837" i="6"/>
  <c r="O837" i="1"/>
  <c r="N837" i="1"/>
  <c r="M837" i="1"/>
  <c r="L837" i="1"/>
  <c r="A837" i="1"/>
  <c r="A837" i="2" s="1"/>
  <c r="G836" i="2"/>
  <c r="F836" i="2"/>
  <c r="H836" i="2" s="1"/>
  <c r="J836" i="2" s="1"/>
  <c r="E836" i="2"/>
  <c r="D836" i="2"/>
  <c r="C836" i="2"/>
  <c r="B836" i="2"/>
  <c r="G836" i="5"/>
  <c r="K836" i="5" s="1"/>
  <c r="N836" i="5" s="1"/>
  <c r="E836" i="5"/>
  <c r="D836" i="5"/>
  <c r="C836" i="5"/>
  <c r="B836" i="5"/>
  <c r="P836" i="10"/>
  <c r="AA836" i="10" s="1"/>
  <c r="O836" i="10"/>
  <c r="L836" i="10"/>
  <c r="X836" i="10" s="1"/>
  <c r="K836" i="10"/>
  <c r="H836" i="10"/>
  <c r="G836" i="10"/>
  <c r="I836" i="10" s="1"/>
  <c r="D836" i="10"/>
  <c r="C836" i="10"/>
  <c r="B836" i="10"/>
  <c r="H836" i="6"/>
  <c r="I836" i="6" s="1"/>
  <c r="J836" i="6" s="1"/>
  <c r="F836" i="6"/>
  <c r="E836" i="6"/>
  <c r="D836" i="6"/>
  <c r="C836" i="6"/>
  <c r="B836" i="6"/>
  <c r="A836" i="6"/>
  <c r="O836" i="1"/>
  <c r="N836" i="1"/>
  <c r="M836" i="1"/>
  <c r="L836" i="1"/>
  <c r="A836" i="1"/>
  <c r="A836" i="2" s="1"/>
  <c r="G835" i="2"/>
  <c r="F835" i="2"/>
  <c r="H835" i="2" s="1"/>
  <c r="J835" i="2" s="1"/>
  <c r="E835" i="2"/>
  <c r="D835" i="2"/>
  <c r="C835" i="2"/>
  <c r="B835" i="2"/>
  <c r="G835" i="5"/>
  <c r="K835" i="5" s="1"/>
  <c r="N835" i="5" s="1"/>
  <c r="E835" i="5"/>
  <c r="D835" i="5"/>
  <c r="C835" i="5"/>
  <c r="B835" i="5"/>
  <c r="P835" i="10"/>
  <c r="AA835" i="10" s="1"/>
  <c r="O835" i="10"/>
  <c r="L835" i="10"/>
  <c r="X835" i="10" s="1"/>
  <c r="K835" i="10"/>
  <c r="H835" i="10"/>
  <c r="G835" i="10"/>
  <c r="I835" i="10" s="1"/>
  <c r="E835" i="10"/>
  <c r="D835" i="10"/>
  <c r="C835" i="10"/>
  <c r="B835" i="10"/>
  <c r="H835" i="6"/>
  <c r="I835" i="6" s="1"/>
  <c r="J835" i="6" s="1"/>
  <c r="F835" i="6"/>
  <c r="E835" i="6"/>
  <c r="D835" i="6"/>
  <c r="C835" i="6"/>
  <c r="B835" i="6"/>
  <c r="A835" i="6"/>
  <c r="O835" i="1"/>
  <c r="N835" i="1"/>
  <c r="M835" i="1"/>
  <c r="L835" i="1"/>
  <c r="A835" i="1"/>
  <c r="G834" i="2"/>
  <c r="F834" i="2"/>
  <c r="H834" i="2" s="1"/>
  <c r="J834" i="2" s="1"/>
  <c r="E834" i="2"/>
  <c r="D834" i="2"/>
  <c r="C834" i="2"/>
  <c r="B834" i="2"/>
  <c r="G834" i="5"/>
  <c r="K834" i="5" s="1"/>
  <c r="N834" i="5" s="1"/>
  <c r="E834" i="5"/>
  <c r="D834" i="5"/>
  <c r="C834" i="5"/>
  <c r="B834" i="5"/>
  <c r="P834" i="10"/>
  <c r="AA834" i="10" s="1"/>
  <c r="O834" i="10"/>
  <c r="L834" i="10"/>
  <c r="X834" i="10" s="1"/>
  <c r="K834" i="10"/>
  <c r="H834" i="10"/>
  <c r="G834" i="10"/>
  <c r="I834" i="10" s="1"/>
  <c r="E834" i="10"/>
  <c r="D834" i="10"/>
  <c r="C834" i="10"/>
  <c r="B834" i="10"/>
  <c r="H834" i="6"/>
  <c r="I834" i="6" s="1"/>
  <c r="J834" i="6" s="1"/>
  <c r="F834" i="6"/>
  <c r="E834" i="6"/>
  <c r="D834" i="6"/>
  <c r="C834" i="6"/>
  <c r="B834" i="6"/>
  <c r="A834" i="6"/>
  <c r="O834" i="1"/>
  <c r="N834" i="1"/>
  <c r="M834" i="1"/>
  <c r="L834" i="1"/>
  <c r="A834" i="1"/>
  <c r="A834" i="5" s="1"/>
  <c r="G833" i="2"/>
  <c r="F833" i="2"/>
  <c r="H833" i="2" s="1"/>
  <c r="J833" i="2" s="1"/>
  <c r="E833" i="2"/>
  <c r="D833" i="2"/>
  <c r="C833" i="2"/>
  <c r="B833" i="2"/>
  <c r="G833" i="5"/>
  <c r="K833" i="5" s="1"/>
  <c r="N833" i="5" s="1"/>
  <c r="E833" i="5"/>
  <c r="D833" i="5"/>
  <c r="C833" i="5"/>
  <c r="B833" i="5"/>
  <c r="P833" i="10"/>
  <c r="AA833" i="10" s="1"/>
  <c r="O833" i="10"/>
  <c r="L833" i="10"/>
  <c r="X833" i="10" s="1"/>
  <c r="K833" i="10"/>
  <c r="H833" i="10"/>
  <c r="G833" i="10"/>
  <c r="I833" i="10" s="1"/>
  <c r="E833" i="10"/>
  <c r="D833" i="10"/>
  <c r="C833" i="10"/>
  <c r="B833" i="10"/>
  <c r="H833" i="6"/>
  <c r="I833" i="6" s="1"/>
  <c r="J833" i="6" s="1"/>
  <c r="F833" i="6"/>
  <c r="E833" i="6"/>
  <c r="D833" i="6"/>
  <c r="C833" i="6"/>
  <c r="B833" i="6"/>
  <c r="A833" i="6"/>
  <c r="O833" i="1"/>
  <c r="N833" i="1"/>
  <c r="M833" i="1"/>
  <c r="L833" i="1"/>
  <c r="A833" i="1"/>
  <c r="A833" i="2" s="1"/>
  <c r="G832" i="2"/>
  <c r="F832" i="2"/>
  <c r="H832" i="2" s="1"/>
  <c r="J832" i="2" s="1"/>
  <c r="E832" i="2"/>
  <c r="D832" i="2"/>
  <c r="C832" i="2"/>
  <c r="B832" i="2"/>
  <c r="G832" i="5"/>
  <c r="K832" i="5" s="1"/>
  <c r="N832" i="5" s="1"/>
  <c r="E832" i="5"/>
  <c r="D832" i="5"/>
  <c r="C832" i="5"/>
  <c r="B832" i="5"/>
  <c r="P832" i="10"/>
  <c r="AA832" i="10" s="1"/>
  <c r="O832" i="10"/>
  <c r="L832" i="10"/>
  <c r="X832" i="10" s="1"/>
  <c r="K832" i="10"/>
  <c r="H832" i="10"/>
  <c r="G832" i="10"/>
  <c r="I832" i="10" s="1"/>
  <c r="E832" i="10"/>
  <c r="D832" i="10"/>
  <c r="C832" i="10"/>
  <c r="B832" i="10"/>
  <c r="H832" i="6"/>
  <c r="I832" i="6" s="1"/>
  <c r="J832" i="6" s="1"/>
  <c r="F832" i="6"/>
  <c r="E832" i="6"/>
  <c r="D832" i="6"/>
  <c r="C832" i="6"/>
  <c r="B832" i="6"/>
  <c r="A832" i="6"/>
  <c r="O832" i="1"/>
  <c r="N832" i="1"/>
  <c r="M832" i="1"/>
  <c r="L832" i="1"/>
  <c r="A832" i="1"/>
  <c r="A832" i="2" s="1"/>
  <c r="G831" i="2"/>
  <c r="F831" i="2"/>
  <c r="H831" i="2" s="1"/>
  <c r="J831" i="2" s="1"/>
  <c r="E831" i="2"/>
  <c r="D831" i="2"/>
  <c r="C831" i="2"/>
  <c r="B831" i="2"/>
  <c r="A831" i="2"/>
  <c r="G831" i="5"/>
  <c r="K831" i="5" s="1"/>
  <c r="N831" i="5" s="1"/>
  <c r="E831" i="5"/>
  <c r="D831" i="5"/>
  <c r="C831" i="5"/>
  <c r="B831" i="5"/>
  <c r="P831" i="10"/>
  <c r="AA831" i="10" s="1"/>
  <c r="O831" i="10"/>
  <c r="L831" i="10"/>
  <c r="X831" i="10" s="1"/>
  <c r="K831" i="10"/>
  <c r="H831" i="10"/>
  <c r="G831" i="10"/>
  <c r="I831" i="10" s="1"/>
  <c r="E831" i="10"/>
  <c r="D831" i="10"/>
  <c r="C831" i="10"/>
  <c r="B831" i="10"/>
  <c r="H831" i="6"/>
  <c r="I831" i="6" s="1"/>
  <c r="J831" i="6" s="1"/>
  <c r="F831" i="6"/>
  <c r="E831" i="6"/>
  <c r="D831" i="6"/>
  <c r="C831" i="6"/>
  <c r="B831" i="6"/>
  <c r="A831" i="6"/>
  <c r="O831" i="1"/>
  <c r="N831" i="1"/>
  <c r="M831" i="1"/>
  <c r="L831" i="1"/>
  <c r="A831" i="1"/>
  <c r="G830" i="2"/>
  <c r="F830" i="2"/>
  <c r="H830" i="2" s="1"/>
  <c r="J830" i="2" s="1"/>
  <c r="E830" i="2"/>
  <c r="D830" i="2"/>
  <c r="C830" i="2"/>
  <c r="B830" i="2"/>
  <c r="G830" i="5"/>
  <c r="K830" i="5" s="1"/>
  <c r="N830" i="5" s="1"/>
  <c r="E830" i="5"/>
  <c r="D830" i="5"/>
  <c r="C830" i="5"/>
  <c r="B830" i="5"/>
  <c r="P830" i="10"/>
  <c r="AA830" i="10" s="1"/>
  <c r="O830" i="10"/>
  <c r="L830" i="10"/>
  <c r="X830" i="10" s="1"/>
  <c r="K830" i="10"/>
  <c r="H830" i="10"/>
  <c r="G830" i="10"/>
  <c r="I830" i="10" s="1"/>
  <c r="E830" i="10"/>
  <c r="D830" i="10"/>
  <c r="C830" i="10"/>
  <c r="B830" i="10"/>
  <c r="H830" i="6"/>
  <c r="I830" i="6" s="1"/>
  <c r="J830" i="6" s="1"/>
  <c r="F830" i="6"/>
  <c r="E830" i="6"/>
  <c r="D830" i="6"/>
  <c r="C830" i="6"/>
  <c r="B830" i="6"/>
  <c r="A830" i="6"/>
  <c r="O830" i="1"/>
  <c r="N830" i="1"/>
  <c r="M830" i="1"/>
  <c r="L830" i="1"/>
  <c r="A830" i="1"/>
  <c r="G829" i="2"/>
  <c r="F829" i="2"/>
  <c r="H829" i="2" s="1"/>
  <c r="J829" i="2" s="1"/>
  <c r="E829" i="2"/>
  <c r="D829" i="2"/>
  <c r="C829" i="2"/>
  <c r="B829" i="2"/>
  <c r="G829" i="5"/>
  <c r="K829" i="5" s="1"/>
  <c r="N829" i="5" s="1"/>
  <c r="E829" i="5"/>
  <c r="D829" i="5"/>
  <c r="C829" i="5"/>
  <c r="B829" i="5"/>
  <c r="A829" i="5"/>
  <c r="P829" i="10"/>
  <c r="AA829" i="10" s="1"/>
  <c r="O829" i="10"/>
  <c r="L829" i="10"/>
  <c r="X829" i="10" s="1"/>
  <c r="K829" i="10"/>
  <c r="H829" i="10"/>
  <c r="G829" i="10"/>
  <c r="I829" i="10" s="1"/>
  <c r="E829" i="10"/>
  <c r="D829" i="10"/>
  <c r="C829" i="10"/>
  <c r="B829" i="10"/>
  <c r="H829" i="6"/>
  <c r="I829" i="6" s="1"/>
  <c r="J829" i="6" s="1"/>
  <c r="F829" i="6"/>
  <c r="E829" i="6"/>
  <c r="D829" i="6"/>
  <c r="C829" i="6"/>
  <c r="B829" i="6"/>
  <c r="A829" i="6"/>
  <c r="O829" i="1"/>
  <c r="N829" i="1"/>
  <c r="M829" i="1"/>
  <c r="L829" i="1"/>
  <c r="A829" i="1"/>
  <c r="A829" i="2" s="1"/>
  <c r="G828" i="2"/>
  <c r="F828" i="2"/>
  <c r="H828" i="2" s="1"/>
  <c r="J828" i="2" s="1"/>
  <c r="E828" i="2"/>
  <c r="D828" i="2"/>
  <c r="C828" i="2"/>
  <c r="B828" i="2"/>
  <c r="G828" i="5"/>
  <c r="K828" i="5" s="1"/>
  <c r="N828" i="5" s="1"/>
  <c r="E828" i="5"/>
  <c r="D828" i="5"/>
  <c r="C828" i="5"/>
  <c r="B828" i="5"/>
  <c r="P828" i="10"/>
  <c r="AA828" i="10" s="1"/>
  <c r="O828" i="10"/>
  <c r="L828" i="10"/>
  <c r="X828" i="10" s="1"/>
  <c r="K828" i="10"/>
  <c r="H828" i="10"/>
  <c r="G828" i="10"/>
  <c r="I828" i="10" s="1"/>
  <c r="E828" i="10"/>
  <c r="D828" i="10"/>
  <c r="C828" i="10"/>
  <c r="B828" i="10"/>
  <c r="H828" i="6"/>
  <c r="I828" i="6" s="1"/>
  <c r="J828" i="6" s="1"/>
  <c r="F828" i="6"/>
  <c r="E828" i="6"/>
  <c r="D828" i="6"/>
  <c r="C828" i="6"/>
  <c r="B828" i="6"/>
  <c r="A828" i="6"/>
  <c r="O828" i="1"/>
  <c r="N828" i="1"/>
  <c r="M828" i="1"/>
  <c r="L828" i="1"/>
  <c r="A828" i="1"/>
  <c r="A828" i="2" s="1"/>
  <c r="G827" i="2"/>
  <c r="F827" i="2"/>
  <c r="H827" i="2" s="1"/>
  <c r="J827" i="2" s="1"/>
  <c r="E827" i="2"/>
  <c r="D827" i="2"/>
  <c r="C827" i="2"/>
  <c r="B827" i="2"/>
  <c r="G827" i="5"/>
  <c r="K827" i="5" s="1"/>
  <c r="N827" i="5" s="1"/>
  <c r="E827" i="5"/>
  <c r="D827" i="5"/>
  <c r="C827" i="5"/>
  <c r="B827" i="5"/>
  <c r="P827" i="10"/>
  <c r="AA827" i="10" s="1"/>
  <c r="O827" i="10"/>
  <c r="L827" i="10"/>
  <c r="X827" i="10" s="1"/>
  <c r="K827" i="10"/>
  <c r="H827" i="10"/>
  <c r="G827" i="10"/>
  <c r="I827" i="10" s="1"/>
  <c r="E827" i="10"/>
  <c r="D827" i="10"/>
  <c r="C827" i="10"/>
  <c r="B827" i="10"/>
  <c r="H827" i="6"/>
  <c r="I827" i="6" s="1"/>
  <c r="J827" i="6" s="1"/>
  <c r="F827" i="6"/>
  <c r="E827" i="6"/>
  <c r="D827" i="6"/>
  <c r="C827" i="6"/>
  <c r="B827" i="6"/>
  <c r="A827" i="6"/>
  <c r="O827" i="1"/>
  <c r="N827" i="1"/>
  <c r="M827" i="1"/>
  <c r="L827" i="1"/>
  <c r="A827" i="1"/>
  <c r="G826" i="2"/>
  <c r="F826" i="2"/>
  <c r="H826" i="2" s="1"/>
  <c r="J826" i="2" s="1"/>
  <c r="E826" i="2"/>
  <c r="D826" i="2"/>
  <c r="C826" i="2"/>
  <c r="B826" i="2"/>
  <c r="G826" i="5"/>
  <c r="K826" i="5" s="1"/>
  <c r="N826" i="5" s="1"/>
  <c r="E826" i="5"/>
  <c r="D826" i="5"/>
  <c r="C826" i="5"/>
  <c r="B826" i="5"/>
  <c r="P826" i="10"/>
  <c r="AA826" i="10" s="1"/>
  <c r="O826" i="10"/>
  <c r="L826" i="10"/>
  <c r="X826" i="10" s="1"/>
  <c r="K826" i="10"/>
  <c r="H826" i="10"/>
  <c r="G826" i="10"/>
  <c r="I826" i="10" s="1"/>
  <c r="E826" i="10"/>
  <c r="D826" i="10"/>
  <c r="C826" i="10"/>
  <c r="B826" i="10"/>
  <c r="H826" i="6"/>
  <c r="I826" i="6" s="1"/>
  <c r="J826" i="6" s="1"/>
  <c r="F826" i="6"/>
  <c r="E826" i="6"/>
  <c r="D826" i="6"/>
  <c r="C826" i="6"/>
  <c r="B826" i="6"/>
  <c r="A826" i="6"/>
  <c r="O826" i="1"/>
  <c r="N826" i="1"/>
  <c r="M826" i="1"/>
  <c r="L826" i="1"/>
  <c r="A826" i="1"/>
  <c r="A826" i="5" s="1"/>
  <c r="G825" i="2"/>
  <c r="F825" i="2"/>
  <c r="H825" i="2" s="1"/>
  <c r="J825" i="2" s="1"/>
  <c r="E825" i="2"/>
  <c r="D825" i="2"/>
  <c r="C825" i="2"/>
  <c r="B825" i="2"/>
  <c r="G825" i="5"/>
  <c r="K825" i="5" s="1"/>
  <c r="N825" i="5" s="1"/>
  <c r="E825" i="5"/>
  <c r="D825" i="5"/>
  <c r="I825" i="5" s="1"/>
  <c r="C825" i="5"/>
  <c r="B825" i="5"/>
  <c r="P825" i="10"/>
  <c r="AA825" i="10" s="1"/>
  <c r="O825" i="10"/>
  <c r="L825" i="10"/>
  <c r="X825" i="10" s="1"/>
  <c r="K825" i="10"/>
  <c r="H825" i="10"/>
  <c r="G825" i="10"/>
  <c r="I825" i="10" s="1"/>
  <c r="E825" i="10"/>
  <c r="D825" i="10"/>
  <c r="C825" i="10"/>
  <c r="B825" i="10"/>
  <c r="H825" i="6"/>
  <c r="I825" i="6" s="1"/>
  <c r="J825" i="6" s="1"/>
  <c r="F825" i="6"/>
  <c r="E825" i="6"/>
  <c r="D825" i="6"/>
  <c r="C825" i="6"/>
  <c r="B825" i="6"/>
  <c r="A825" i="6"/>
  <c r="O825" i="1"/>
  <c r="N825" i="1"/>
  <c r="M825" i="1"/>
  <c r="L825" i="1"/>
  <c r="A825" i="1"/>
  <c r="G824" i="2"/>
  <c r="F824" i="2"/>
  <c r="H824" i="2" s="1"/>
  <c r="J824" i="2" s="1"/>
  <c r="E824" i="2"/>
  <c r="D824" i="2"/>
  <c r="C824" i="2"/>
  <c r="B824" i="2"/>
  <c r="G824" i="5"/>
  <c r="K824" i="5" s="1"/>
  <c r="N824" i="5" s="1"/>
  <c r="E824" i="5"/>
  <c r="D824" i="5"/>
  <c r="C824" i="5"/>
  <c r="B824" i="5"/>
  <c r="P824" i="10"/>
  <c r="AA824" i="10" s="1"/>
  <c r="O824" i="10"/>
  <c r="L824" i="10"/>
  <c r="X824" i="10" s="1"/>
  <c r="K824" i="10"/>
  <c r="H824" i="10"/>
  <c r="G824" i="10"/>
  <c r="I824" i="10" s="1"/>
  <c r="E824" i="10"/>
  <c r="D824" i="10"/>
  <c r="C824" i="10"/>
  <c r="B824" i="10"/>
  <c r="H824" i="6"/>
  <c r="I824" i="6" s="1"/>
  <c r="J824" i="6" s="1"/>
  <c r="F824" i="6"/>
  <c r="E824" i="6"/>
  <c r="D824" i="6"/>
  <c r="C824" i="6"/>
  <c r="B824" i="6"/>
  <c r="A824" i="6"/>
  <c r="O824" i="1"/>
  <c r="N824" i="1"/>
  <c r="M824" i="1"/>
  <c r="L824" i="1"/>
  <c r="A824" i="1"/>
  <c r="A824" i="2" s="1"/>
  <c r="G823" i="2"/>
  <c r="F823" i="2"/>
  <c r="H823" i="2" s="1"/>
  <c r="J823" i="2" s="1"/>
  <c r="E823" i="2"/>
  <c r="D823" i="2"/>
  <c r="C823" i="2"/>
  <c r="B823" i="2"/>
  <c r="G823" i="5"/>
  <c r="K823" i="5" s="1"/>
  <c r="N823" i="5" s="1"/>
  <c r="E823" i="5"/>
  <c r="D823" i="5"/>
  <c r="C823" i="5"/>
  <c r="B823" i="5"/>
  <c r="P823" i="10"/>
  <c r="AA823" i="10" s="1"/>
  <c r="O823" i="10"/>
  <c r="L823" i="10"/>
  <c r="X823" i="10" s="1"/>
  <c r="K823" i="10"/>
  <c r="H823" i="10"/>
  <c r="G823" i="10"/>
  <c r="I823" i="10" s="1"/>
  <c r="E823" i="10"/>
  <c r="D823" i="10"/>
  <c r="C823" i="10"/>
  <c r="B823" i="10"/>
  <c r="H823" i="6"/>
  <c r="I823" i="6" s="1"/>
  <c r="J823" i="6" s="1"/>
  <c r="F823" i="6"/>
  <c r="E823" i="6"/>
  <c r="D823" i="6"/>
  <c r="C823" i="6"/>
  <c r="B823" i="6"/>
  <c r="A823" i="6"/>
  <c r="O823" i="1"/>
  <c r="N823" i="1"/>
  <c r="M823" i="1"/>
  <c r="L823" i="1"/>
  <c r="A823" i="1"/>
  <c r="A823" i="2" s="1"/>
  <c r="G822" i="2"/>
  <c r="F822" i="2"/>
  <c r="H822" i="2" s="1"/>
  <c r="J822" i="2" s="1"/>
  <c r="E822" i="2"/>
  <c r="D822" i="2"/>
  <c r="C822" i="2"/>
  <c r="B822" i="2"/>
  <c r="G822" i="5"/>
  <c r="K822" i="5" s="1"/>
  <c r="N822" i="5" s="1"/>
  <c r="E822" i="5"/>
  <c r="D822" i="5"/>
  <c r="C822" i="5"/>
  <c r="B822" i="5"/>
  <c r="P822" i="10"/>
  <c r="AA822" i="10" s="1"/>
  <c r="O822" i="10"/>
  <c r="L822" i="10"/>
  <c r="X822" i="10" s="1"/>
  <c r="K822" i="10"/>
  <c r="H822" i="10"/>
  <c r="G822" i="10"/>
  <c r="I822" i="10" s="1"/>
  <c r="E822" i="10"/>
  <c r="D822" i="10"/>
  <c r="C822" i="10"/>
  <c r="B822" i="10"/>
  <c r="H822" i="6"/>
  <c r="I822" i="6" s="1"/>
  <c r="J822" i="6" s="1"/>
  <c r="F822" i="6"/>
  <c r="E822" i="6"/>
  <c r="D822" i="6"/>
  <c r="C822" i="6"/>
  <c r="B822" i="6"/>
  <c r="A822" i="6"/>
  <c r="O822" i="1"/>
  <c r="N822" i="1"/>
  <c r="M822" i="1"/>
  <c r="L822" i="1"/>
  <c r="A822" i="1"/>
  <c r="A822" i="2" s="1"/>
  <c r="G821" i="2"/>
  <c r="F821" i="2"/>
  <c r="H821" i="2" s="1"/>
  <c r="J821" i="2" s="1"/>
  <c r="E821" i="2"/>
  <c r="D821" i="2"/>
  <c r="C821" i="2"/>
  <c r="B821" i="2"/>
  <c r="G821" i="5"/>
  <c r="K821" i="5" s="1"/>
  <c r="N821" i="5" s="1"/>
  <c r="E821" i="5"/>
  <c r="D821" i="5"/>
  <c r="C821" i="5"/>
  <c r="B821" i="5"/>
  <c r="P821" i="10"/>
  <c r="AA821" i="10" s="1"/>
  <c r="O821" i="10"/>
  <c r="L821" i="10"/>
  <c r="X821" i="10" s="1"/>
  <c r="K821" i="10"/>
  <c r="H821" i="10"/>
  <c r="G821" i="10"/>
  <c r="I821" i="10" s="1"/>
  <c r="E821" i="10"/>
  <c r="D821" i="10"/>
  <c r="C821" i="10"/>
  <c r="B821" i="10"/>
  <c r="H821" i="6"/>
  <c r="I821" i="6" s="1"/>
  <c r="J821" i="6" s="1"/>
  <c r="F821" i="6"/>
  <c r="E821" i="6"/>
  <c r="D821" i="6"/>
  <c r="C821" i="6"/>
  <c r="B821" i="6"/>
  <c r="A821" i="6"/>
  <c r="O821" i="1"/>
  <c r="N821" i="1"/>
  <c r="M821" i="1"/>
  <c r="L821" i="1"/>
  <c r="A821" i="1"/>
  <c r="A821" i="5" s="1"/>
  <c r="G820" i="2"/>
  <c r="F820" i="2"/>
  <c r="H820" i="2" s="1"/>
  <c r="J820" i="2" s="1"/>
  <c r="E820" i="2"/>
  <c r="D820" i="2"/>
  <c r="C820" i="2"/>
  <c r="B820" i="2"/>
  <c r="G820" i="5"/>
  <c r="K820" i="5" s="1"/>
  <c r="N820" i="5" s="1"/>
  <c r="E820" i="5"/>
  <c r="D820" i="5"/>
  <c r="C820" i="5"/>
  <c r="B820" i="5"/>
  <c r="P820" i="10"/>
  <c r="AA820" i="10" s="1"/>
  <c r="O820" i="10"/>
  <c r="L820" i="10"/>
  <c r="X820" i="10" s="1"/>
  <c r="K820" i="10"/>
  <c r="H820" i="10"/>
  <c r="G820" i="10"/>
  <c r="I820" i="10" s="1"/>
  <c r="E820" i="10"/>
  <c r="D820" i="10"/>
  <c r="C820" i="10"/>
  <c r="B820" i="10"/>
  <c r="H820" i="6"/>
  <c r="I820" i="6" s="1"/>
  <c r="J820" i="6" s="1"/>
  <c r="F820" i="6"/>
  <c r="E820" i="6"/>
  <c r="D820" i="6"/>
  <c r="C820" i="6"/>
  <c r="B820" i="6"/>
  <c r="A820" i="6"/>
  <c r="O820" i="1"/>
  <c r="N820" i="1"/>
  <c r="M820" i="1"/>
  <c r="L820" i="1"/>
  <c r="A820" i="1"/>
  <c r="A820" i="2" s="1"/>
  <c r="G819" i="2"/>
  <c r="F819" i="2"/>
  <c r="H819" i="2" s="1"/>
  <c r="J819" i="2" s="1"/>
  <c r="E819" i="2"/>
  <c r="D819" i="2"/>
  <c r="C819" i="2"/>
  <c r="B819" i="2"/>
  <c r="G819" i="5"/>
  <c r="K819" i="5" s="1"/>
  <c r="N819" i="5" s="1"/>
  <c r="E819" i="5"/>
  <c r="D819" i="5"/>
  <c r="C819" i="5"/>
  <c r="B819" i="5"/>
  <c r="P819" i="10"/>
  <c r="AA819" i="10" s="1"/>
  <c r="O819" i="10"/>
  <c r="L819" i="10"/>
  <c r="X819" i="10" s="1"/>
  <c r="K819" i="10"/>
  <c r="H819" i="10"/>
  <c r="G819" i="10"/>
  <c r="I819" i="10" s="1"/>
  <c r="E819" i="10"/>
  <c r="D819" i="10"/>
  <c r="C819" i="10"/>
  <c r="B819" i="10"/>
  <c r="H819" i="6"/>
  <c r="I819" i="6" s="1"/>
  <c r="J819" i="6" s="1"/>
  <c r="F819" i="6"/>
  <c r="E819" i="6"/>
  <c r="D819" i="6"/>
  <c r="C819" i="6"/>
  <c r="B819" i="6"/>
  <c r="A819" i="6"/>
  <c r="O819" i="1"/>
  <c r="N819" i="1"/>
  <c r="M819" i="1"/>
  <c r="L819" i="1"/>
  <c r="A819" i="1"/>
  <c r="A819" i="2" s="1"/>
  <c r="G818" i="2"/>
  <c r="F818" i="2"/>
  <c r="H818" i="2" s="1"/>
  <c r="J818" i="2" s="1"/>
  <c r="E818" i="2"/>
  <c r="D818" i="2"/>
  <c r="C818" i="2"/>
  <c r="B818" i="2"/>
  <c r="G818" i="5"/>
  <c r="K818" i="5" s="1"/>
  <c r="N818" i="5" s="1"/>
  <c r="E818" i="5"/>
  <c r="D818" i="5"/>
  <c r="C818" i="5"/>
  <c r="B818" i="5"/>
  <c r="P818" i="10"/>
  <c r="AA818" i="10" s="1"/>
  <c r="O818" i="10"/>
  <c r="L818" i="10"/>
  <c r="X818" i="10" s="1"/>
  <c r="K818" i="10"/>
  <c r="H818" i="10"/>
  <c r="G818" i="10"/>
  <c r="I818" i="10" s="1"/>
  <c r="E818" i="10"/>
  <c r="D818" i="10"/>
  <c r="C818" i="10"/>
  <c r="B818" i="10"/>
  <c r="H818" i="6"/>
  <c r="I818" i="6" s="1"/>
  <c r="J818" i="6" s="1"/>
  <c r="F818" i="6"/>
  <c r="E818" i="6"/>
  <c r="D818" i="6"/>
  <c r="C818" i="6"/>
  <c r="B818" i="6"/>
  <c r="A818" i="6"/>
  <c r="O818" i="1"/>
  <c r="N818" i="1"/>
  <c r="M818" i="1"/>
  <c r="L818" i="1"/>
  <c r="A818" i="1"/>
  <c r="G817" i="2"/>
  <c r="F817" i="2"/>
  <c r="H817" i="2" s="1"/>
  <c r="J817" i="2" s="1"/>
  <c r="E817" i="2"/>
  <c r="D817" i="2"/>
  <c r="C817" i="2"/>
  <c r="B817" i="2"/>
  <c r="G817" i="5"/>
  <c r="D817" i="5"/>
  <c r="C817" i="5"/>
  <c r="B817" i="5"/>
  <c r="P817" i="10"/>
  <c r="AA817" i="10" s="1"/>
  <c r="O817" i="10"/>
  <c r="L817" i="10"/>
  <c r="X817" i="10" s="1"/>
  <c r="K817" i="10"/>
  <c r="H817" i="10"/>
  <c r="G817" i="10"/>
  <c r="I817" i="10" s="1"/>
  <c r="E817" i="10"/>
  <c r="D817" i="10"/>
  <c r="C817" i="10"/>
  <c r="B817" i="10"/>
  <c r="H817" i="6"/>
  <c r="I817" i="6" s="1"/>
  <c r="J817" i="6" s="1"/>
  <c r="F817" i="6"/>
  <c r="E817" i="6"/>
  <c r="D817" i="6"/>
  <c r="C817" i="6"/>
  <c r="B817" i="6"/>
  <c r="A817" i="6"/>
  <c r="N817" i="1"/>
  <c r="M817" i="1"/>
  <c r="L817" i="1"/>
  <c r="A817" i="1"/>
  <c r="A817" i="5" s="1"/>
  <c r="G816" i="2"/>
  <c r="F816" i="2"/>
  <c r="H816" i="2" s="1"/>
  <c r="J816" i="2" s="1"/>
  <c r="E816" i="2"/>
  <c r="D816" i="2"/>
  <c r="C816" i="2"/>
  <c r="B816" i="2"/>
  <c r="G816" i="5"/>
  <c r="K816" i="5" s="1"/>
  <c r="N816" i="5" s="1"/>
  <c r="E816" i="5"/>
  <c r="D816" i="5"/>
  <c r="C816" i="5"/>
  <c r="B816" i="5"/>
  <c r="P816" i="10"/>
  <c r="AA816" i="10" s="1"/>
  <c r="O816" i="10"/>
  <c r="L816" i="10"/>
  <c r="X816" i="10" s="1"/>
  <c r="K816" i="10"/>
  <c r="H816" i="10"/>
  <c r="G816" i="10"/>
  <c r="I816" i="10" s="1"/>
  <c r="E816" i="10"/>
  <c r="D816" i="10"/>
  <c r="C816" i="10"/>
  <c r="B816" i="10"/>
  <c r="H816" i="6"/>
  <c r="I816" i="6" s="1"/>
  <c r="J816" i="6" s="1"/>
  <c r="F816" i="6"/>
  <c r="E816" i="6"/>
  <c r="D816" i="6"/>
  <c r="C816" i="6"/>
  <c r="B816" i="6"/>
  <c r="A816" i="6"/>
  <c r="O816" i="1"/>
  <c r="N816" i="1"/>
  <c r="M816" i="1"/>
  <c r="L816" i="1"/>
  <c r="A816" i="1"/>
  <c r="A816" i="2" s="1"/>
  <c r="G815" i="2"/>
  <c r="F815" i="2"/>
  <c r="H815" i="2" s="1"/>
  <c r="J815" i="2" s="1"/>
  <c r="E815" i="2"/>
  <c r="D815" i="2"/>
  <c r="C815" i="2"/>
  <c r="B815" i="2"/>
  <c r="G815" i="5"/>
  <c r="K815" i="5" s="1"/>
  <c r="N815" i="5" s="1"/>
  <c r="E815" i="5"/>
  <c r="D815" i="5"/>
  <c r="C815" i="5"/>
  <c r="B815" i="5"/>
  <c r="L815" i="10"/>
  <c r="X815" i="10" s="1"/>
  <c r="K815" i="10"/>
  <c r="H815" i="10"/>
  <c r="G815" i="10"/>
  <c r="I815" i="10" s="1"/>
  <c r="E815" i="10"/>
  <c r="C815" i="10"/>
  <c r="B815" i="10"/>
  <c r="H815" i="6"/>
  <c r="I815" i="6" s="1"/>
  <c r="J815" i="6" s="1"/>
  <c r="F815" i="6"/>
  <c r="E815" i="6"/>
  <c r="D815" i="6"/>
  <c r="C815" i="6"/>
  <c r="B815" i="6"/>
  <c r="A815" i="6"/>
  <c r="O815" i="1"/>
  <c r="M815" i="1"/>
  <c r="L815" i="1"/>
  <c r="A815" i="1"/>
  <c r="A815" i="2" s="1"/>
  <c r="G814" i="2"/>
  <c r="F814" i="2"/>
  <c r="H814" i="2" s="1"/>
  <c r="J814" i="2" s="1"/>
  <c r="E814" i="2"/>
  <c r="D814" i="2"/>
  <c r="C814" i="2"/>
  <c r="B814" i="2"/>
  <c r="G814" i="5"/>
  <c r="K814" i="5" s="1"/>
  <c r="N814" i="5" s="1"/>
  <c r="E814" i="5"/>
  <c r="C814" i="5"/>
  <c r="B814" i="5"/>
  <c r="P814" i="10"/>
  <c r="AA814" i="10" s="1"/>
  <c r="O814" i="10"/>
  <c r="L814" i="10"/>
  <c r="X814" i="10" s="1"/>
  <c r="K814" i="10"/>
  <c r="H814" i="10"/>
  <c r="G814" i="10"/>
  <c r="I814" i="10" s="1"/>
  <c r="E814" i="10"/>
  <c r="D814" i="10"/>
  <c r="C814" i="10"/>
  <c r="B814" i="10"/>
  <c r="H814" i="6"/>
  <c r="I814" i="6" s="1"/>
  <c r="J814" i="6" s="1"/>
  <c r="F814" i="6"/>
  <c r="E814" i="6"/>
  <c r="D814" i="6"/>
  <c r="C814" i="6"/>
  <c r="B814" i="6"/>
  <c r="A814" i="6"/>
  <c r="N814" i="1"/>
  <c r="M814" i="1"/>
  <c r="L814" i="1"/>
  <c r="A814" i="1"/>
  <c r="A814" i="2" s="1"/>
  <c r="G813" i="2"/>
  <c r="F813" i="2"/>
  <c r="H813" i="2" s="1"/>
  <c r="J813" i="2" s="1"/>
  <c r="E813" i="2"/>
  <c r="D813" i="2"/>
  <c r="C813" i="2"/>
  <c r="B813" i="2"/>
  <c r="G813" i="5"/>
  <c r="K813" i="5" s="1"/>
  <c r="N813" i="5" s="1"/>
  <c r="E813" i="5"/>
  <c r="D813" i="5"/>
  <c r="C813" i="5"/>
  <c r="B813" i="5"/>
  <c r="P813" i="10"/>
  <c r="AA813" i="10" s="1"/>
  <c r="O813" i="10"/>
  <c r="L813" i="10"/>
  <c r="X813" i="10" s="1"/>
  <c r="K813" i="10"/>
  <c r="H813" i="10"/>
  <c r="G813" i="10"/>
  <c r="I813" i="10" s="1"/>
  <c r="E813" i="10"/>
  <c r="C813" i="10"/>
  <c r="B813" i="10"/>
  <c r="H813" i="6"/>
  <c r="I813" i="6" s="1"/>
  <c r="J813" i="6" s="1"/>
  <c r="F813" i="6"/>
  <c r="E813" i="6"/>
  <c r="D813" i="6"/>
  <c r="C813" i="6"/>
  <c r="B813" i="6"/>
  <c r="A813" i="6"/>
  <c r="O813" i="1"/>
  <c r="N813" i="1"/>
  <c r="M813" i="1"/>
  <c r="L813" i="1"/>
  <c r="A813" i="1"/>
  <c r="A813" i="2" s="1"/>
  <c r="G812" i="2"/>
  <c r="F812" i="2"/>
  <c r="H812" i="2" s="1"/>
  <c r="J812" i="2" s="1"/>
  <c r="E812" i="2"/>
  <c r="D812" i="2"/>
  <c r="C812" i="2"/>
  <c r="B812" i="2"/>
  <c r="G812" i="5"/>
  <c r="K812" i="5" s="1"/>
  <c r="N812" i="5" s="1"/>
  <c r="E812" i="5"/>
  <c r="C812" i="5"/>
  <c r="B812" i="5"/>
  <c r="P812" i="10"/>
  <c r="AA812" i="10" s="1"/>
  <c r="O812" i="10"/>
  <c r="L812" i="10"/>
  <c r="X812" i="10" s="1"/>
  <c r="K812" i="10"/>
  <c r="H812" i="10"/>
  <c r="G812" i="10"/>
  <c r="I812" i="10" s="1"/>
  <c r="E812" i="10"/>
  <c r="D812" i="10"/>
  <c r="C812" i="10"/>
  <c r="B812" i="10"/>
  <c r="H812" i="6"/>
  <c r="I812" i="6" s="1"/>
  <c r="J812" i="6" s="1"/>
  <c r="F812" i="6"/>
  <c r="E812" i="6"/>
  <c r="D812" i="6"/>
  <c r="C812" i="6"/>
  <c r="B812" i="6"/>
  <c r="A812" i="6"/>
  <c r="N812" i="1"/>
  <c r="M812" i="1"/>
  <c r="L812" i="1"/>
  <c r="A812" i="1"/>
  <c r="G811" i="2"/>
  <c r="F811" i="2"/>
  <c r="H811" i="2" s="1"/>
  <c r="J811" i="2" s="1"/>
  <c r="E811" i="2"/>
  <c r="D811" i="2"/>
  <c r="C811" i="2"/>
  <c r="B811" i="2"/>
  <c r="G811" i="5"/>
  <c r="C811" i="5"/>
  <c r="B811" i="5"/>
  <c r="P811" i="10"/>
  <c r="AA811" i="10" s="1"/>
  <c r="O811" i="10"/>
  <c r="L811" i="10"/>
  <c r="X811" i="10" s="1"/>
  <c r="K811" i="10"/>
  <c r="H811" i="10"/>
  <c r="G811" i="10"/>
  <c r="I811" i="10" s="1"/>
  <c r="C811" i="10"/>
  <c r="B811" i="10"/>
  <c r="H811" i="6"/>
  <c r="I811" i="6" s="1"/>
  <c r="J811" i="6" s="1"/>
  <c r="F811" i="6"/>
  <c r="E811" i="6"/>
  <c r="D811" i="6"/>
  <c r="C811" i="6"/>
  <c r="B811" i="6"/>
  <c r="A811" i="6"/>
  <c r="N811" i="1"/>
  <c r="M811" i="1"/>
  <c r="L811" i="1"/>
  <c r="A811" i="1"/>
  <c r="A811" i="5" s="1"/>
  <c r="G810" i="2"/>
  <c r="F810" i="2"/>
  <c r="H810" i="2" s="1"/>
  <c r="J810" i="2" s="1"/>
  <c r="E810" i="2"/>
  <c r="D810" i="2"/>
  <c r="C810" i="2"/>
  <c r="B810" i="2"/>
  <c r="G810" i="5"/>
  <c r="E810" i="5"/>
  <c r="C810" i="5"/>
  <c r="B810" i="5"/>
  <c r="P810" i="10"/>
  <c r="AA810" i="10" s="1"/>
  <c r="O810" i="10"/>
  <c r="L810" i="10"/>
  <c r="X810" i="10" s="1"/>
  <c r="K810" i="10"/>
  <c r="H810" i="10"/>
  <c r="G810" i="10"/>
  <c r="I810" i="10" s="1"/>
  <c r="D810" i="10"/>
  <c r="C810" i="10"/>
  <c r="B810" i="10"/>
  <c r="A810" i="10"/>
  <c r="H810" i="6"/>
  <c r="I810" i="6" s="1"/>
  <c r="J810" i="6" s="1"/>
  <c r="F810" i="6"/>
  <c r="E810" i="6"/>
  <c r="D810" i="6"/>
  <c r="C810" i="6"/>
  <c r="B810" i="6"/>
  <c r="A810" i="6"/>
  <c r="N810" i="1"/>
  <c r="M810" i="1"/>
  <c r="L810" i="1"/>
  <c r="A810" i="1"/>
  <c r="A810" i="2" s="1"/>
  <c r="G809" i="2"/>
  <c r="F809" i="2"/>
  <c r="H809" i="2" s="1"/>
  <c r="J809" i="2" s="1"/>
  <c r="E809" i="2"/>
  <c r="D809" i="2"/>
  <c r="C809" i="2"/>
  <c r="B809" i="2"/>
  <c r="G809" i="5"/>
  <c r="D809" i="5"/>
  <c r="C809" i="5"/>
  <c r="B809" i="5"/>
  <c r="P809" i="10"/>
  <c r="AA809" i="10" s="1"/>
  <c r="O809" i="10"/>
  <c r="L809" i="10"/>
  <c r="X809" i="10" s="1"/>
  <c r="K809" i="10"/>
  <c r="H809" i="10"/>
  <c r="G809" i="10"/>
  <c r="I809" i="10" s="1"/>
  <c r="E809" i="10"/>
  <c r="C809" i="10"/>
  <c r="B809" i="10"/>
  <c r="H809" i="6"/>
  <c r="I809" i="6" s="1"/>
  <c r="J809" i="6" s="1"/>
  <c r="F809" i="6"/>
  <c r="E809" i="6"/>
  <c r="D809" i="6"/>
  <c r="C809" i="6"/>
  <c r="B809" i="6"/>
  <c r="A809" i="6"/>
  <c r="N809" i="1"/>
  <c r="M809" i="1"/>
  <c r="L809" i="1"/>
  <c r="A809" i="1"/>
  <c r="A809" i="2" s="1"/>
  <c r="G808" i="2"/>
  <c r="F808" i="2"/>
  <c r="H808" i="2" s="1"/>
  <c r="J808" i="2" s="1"/>
  <c r="E808" i="2"/>
  <c r="D808" i="2"/>
  <c r="C808" i="2"/>
  <c r="B808" i="2"/>
  <c r="G808" i="5"/>
  <c r="K808" i="5" s="1"/>
  <c r="N808" i="5" s="1"/>
  <c r="E808" i="5"/>
  <c r="C808" i="5"/>
  <c r="B808" i="5"/>
  <c r="P808" i="10"/>
  <c r="AA808" i="10" s="1"/>
  <c r="O808" i="10"/>
  <c r="L808" i="10"/>
  <c r="X808" i="10" s="1"/>
  <c r="K808" i="10"/>
  <c r="H808" i="10"/>
  <c r="G808" i="10"/>
  <c r="I808" i="10" s="1"/>
  <c r="E808" i="10"/>
  <c r="D808" i="10"/>
  <c r="C808" i="10"/>
  <c r="B808" i="10"/>
  <c r="H808" i="6"/>
  <c r="I808" i="6" s="1"/>
  <c r="J808" i="6" s="1"/>
  <c r="F808" i="6"/>
  <c r="E808" i="6"/>
  <c r="D808" i="6"/>
  <c r="C808" i="6"/>
  <c r="B808" i="6"/>
  <c r="A808" i="6"/>
  <c r="N808" i="1"/>
  <c r="M808" i="1"/>
  <c r="L808" i="1"/>
  <c r="A808" i="1"/>
  <c r="A808" i="2" s="1"/>
  <c r="G807" i="2"/>
  <c r="F807" i="2"/>
  <c r="H807" i="2" s="1"/>
  <c r="J807" i="2" s="1"/>
  <c r="E807" i="2"/>
  <c r="D807" i="2"/>
  <c r="C807" i="2"/>
  <c r="B807" i="2"/>
  <c r="G807" i="5"/>
  <c r="K807" i="5" s="1"/>
  <c r="N807" i="5" s="1"/>
  <c r="E807" i="5"/>
  <c r="D807" i="5"/>
  <c r="C807" i="5"/>
  <c r="B807" i="5"/>
  <c r="P807" i="10"/>
  <c r="AA807" i="10" s="1"/>
  <c r="O807" i="10"/>
  <c r="L807" i="10"/>
  <c r="X807" i="10" s="1"/>
  <c r="K807" i="10"/>
  <c r="H807" i="10"/>
  <c r="G807" i="10"/>
  <c r="I807" i="10" s="1"/>
  <c r="E807" i="10"/>
  <c r="C807" i="10"/>
  <c r="B807" i="10"/>
  <c r="H807" i="6"/>
  <c r="I807" i="6" s="1"/>
  <c r="J807" i="6" s="1"/>
  <c r="F807" i="6"/>
  <c r="E807" i="6"/>
  <c r="D807" i="6"/>
  <c r="C807" i="6"/>
  <c r="B807" i="6"/>
  <c r="A807" i="6"/>
  <c r="O807" i="1"/>
  <c r="N807" i="1"/>
  <c r="M807" i="1"/>
  <c r="L807" i="1"/>
  <c r="A807" i="1"/>
  <c r="G806" i="2"/>
  <c r="F806" i="2"/>
  <c r="H806" i="2" s="1"/>
  <c r="J806" i="2" s="1"/>
  <c r="E806" i="2"/>
  <c r="D806" i="2"/>
  <c r="C806" i="2"/>
  <c r="B806" i="2"/>
  <c r="G806" i="5"/>
  <c r="K806" i="5" s="1"/>
  <c r="N806" i="5" s="1"/>
  <c r="E806" i="5"/>
  <c r="D806" i="5"/>
  <c r="C806" i="5"/>
  <c r="B806" i="5"/>
  <c r="P806" i="10"/>
  <c r="AA806" i="10" s="1"/>
  <c r="O806" i="10"/>
  <c r="L806" i="10"/>
  <c r="X806" i="10" s="1"/>
  <c r="K806" i="10"/>
  <c r="H806" i="10"/>
  <c r="G806" i="10"/>
  <c r="I806" i="10" s="1"/>
  <c r="E806" i="10"/>
  <c r="D806" i="10"/>
  <c r="C806" i="10"/>
  <c r="B806" i="10"/>
  <c r="H806" i="6"/>
  <c r="I806" i="6" s="1"/>
  <c r="J806" i="6" s="1"/>
  <c r="F806" i="6"/>
  <c r="E806" i="6"/>
  <c r="D806" i="6"/>
  <c r="C806" i="6"/>
  <c r="B806" i="6"/>
  <c r="A806" i="6"/>
  <c r="O806" i="1"/>
  <c r="N806" i="1"/>
  <c r="M806" i="1"/>
  <c r="L806" i="1"/>
  <c r="A806" i="1"/>
  <c r="A806" i="2" s="1"/>
  <c r="G805" i="2"/>
  <c r="F805" i="2"/>
  <c r="H805" i="2" s="1"/>
  <c r="J805" i="2" s="1"/>
  <c r="E805" i="2"/>
  <c r="D805" i="2"/>
  <c r="C805" i="2"/>
  <c r="B805" i="2"/>
  <c r="G805" i="5"/>
  <c r="K805" i="5" s="1"/>
  <c r="N805" i="5" s="1"/>
  <c r="E805" i="5"/>
  <c r="D805" i="5"/>
  <c r="C805" i="5"/>
  <c r="B805" i="5"/>
  <c r="A805" i="5"/>
  <c r="P805" i="10"/>
  <c r="AA805" i="10" s="1"/>
  <c r="O805" i="10"/>
  <c r="L805" i="10"/>
  <c r="X805" i="10" s="1"/>
  <c r="K805" i="10"/>
  <c r="H805" i="10"/>
  <c r="G805" i="10"/>
  <c r="I805" i="10" s="1"/>
  <c r="E805" i="10"/>
  <c r="D805" i="10"/>
  <c r="C805" i="10"/>
  <c r="B805" i="10"/>
  <c r="H805" i="6"/>
  <c r="I805" i="6" s="1"/>
  <c r="J805" i="6" s="1"/>
  <c r="F805" i="6"/>
  <c r="E805" i="6"/>
  <c r="D805" i="6"/>
  <c r="C805" i="6"/>
  <c r="B805" i="6"/>
  <c r="A805" i="6"/>
  <c r="O805" i="1"/>
  <c r="N805" i="1"/>
  <c r="M805" i="1"/>
  <c r="L805" i="1"/>
  <c r="A805" i="1"/>
  <c r="A805" i="2" s="1"/>
  <c r="G804" i="2"/>
  <c r="F804" i="2"/>
  <c r="H804" i="2" s="1"/>
  <c r="J804" i="2" s="1"/>
  <c r="E804" i="2"/>
  <c r="D804" i="2"/>
  <c r="C804" i="2"/>
  <c r="B804" i="2"/>
  <c r="G804" i="5"/>
  <c r="K804" i="5" s="1"/>
  <c r="N804" i="5" s="1"/>
  <c r="E804" i="5"/>
  <c r="D804" i="5"/>
  <c r="C804" i="5"/>
  <c r="B804" i="5"/>
  <c r="P804" i="10"/>
  <c r="AA804" i="10" s="1"/>
  <c r="O804" i="10"/>
  <c r="L804" i="10"/>
  <c r="X804" i="10" s="1"/>
  <c r="K804" i="10"/>
  <c r="H804" i="10"/>
  <c r="G804" i="10"/>
  <c r="I804" i="10" s="1"/>
  <c r="E804" i="10"/>
  <c r="D804" i="10"/>
  <c r="C804" i="10"/>
  <c r="B804" i="10"/>
  <c r="H804" i="6"/>
  <c r="I804" i="6" s="1"/>
  <c r="J804" i="6" s="1"/>
  <c r="F804" i="6"/>
  <c r="E804" i="6"/>
  <c r="D804" i="6"/>
  <c r="C804" i="6"/>
  <c r="B804" i="6"/>
  <c r="A804" i="6"/>
  <c r="O804" i="1"/>
  <c r="N804" i="1"/>
  <c r="M804" i="1"/>
  <c r="L804" i="1"/>
  <c r="A804" i="1"/>
  <c r="G803" i="2"/>
  <c r="F803" i="2"/>
  <c r="H803" i="2" s="1"/>
  <c r="J803" i="2" s="1"/>
  <c r="E803" i="2"/>
  <c r="D803" i="2"/>
  <c r="C803" i="2"/>
  <c r="B803" i="2"/>
  <c r="G803" i="5"/>
  <c r="K803" i="5" s="1"/>
  <c r="N803" i="5" s="1"/>
  <c r="E803" i="5"/>
  <c r="D803" i="5"/>
  <c r="C803" i="5"/>
  <c r="B803" i="5"/>
  <c r="P803" i="10"/>
  <c r="AA803" i="10" s="1"/>
  <c r="O803" i="10"/>
  <c r="L803" i="10"/>
  <c r="X803" i="10" s="1"/>
  <c r="K803" i="10"/>
  <c r="H803" i="10"/>
  <c r="G803" i="10"/>
  <c r="I803" i="10" s="1"/>
  <c r="C803" i="10"/>
  <c r="B803" i="10"/>
  <c r="H803" i="6"/>
  <c r="I803" i="6" s="1"/>
  <c r="J803" i="6" s="1"/>
  <c r="F803" i="6"/>
  <c r="E803" i="6"/>
  <c r="D803" i="6"/>
  <c r="C803" i="6"/>
  <c r="B803" i="6"/>
  <c r="A803" i="6"/>
  <c r="O803" i="1"/>
  <c r="N803" i="1"/>
  <c r="M803" i="1"/>
  <c r="L803" i="1"/>
  <c r="A803" i="1"/>
  <c r="A803" i="2" s="1"/>
  <c r="G802" i="2"/>
  <c r="F802" i="2"/>
  <c r="H802" i="2" s="1"/>
  <c r="J802" i="2" s="1"/>
  <c r="E802" i="2"/>
  <c r="D802" i="2"/>
  <c r="C802" i="2"/>
  <c r="B802" i="2"/>
  <c r="G802" i="5"/>
  <c r="K802" i="5" s="1"/>
  <c r="N802" i="5" s="1"/>
  <c r="E802" i="5"/>
  <c r="D802" i="5"/>
  <c r="C802" i="5"/>
  <c r="B802" i="5"/>
  <c r="P802" i="10"/>
  <c r="AA802" i="10" s="1"/>
  <c r="O802" i="10"/>
  <c r="L802" i="10"/>
  <c r="X802" i="10" s="1"/>
  <c r="K802" i="10"/>
  <c r="H802" i="10"/>
  <c r="G802" i="10"/>
  <c r="I802" i="10" s="1"/>
  <c r="D802" i="10"/>
  <c r="F802" i="10" s="1"/>
  <c r="C802" i="10"/>
  <c r="B802" i="10"/>
  <c r="H802" i="6"/>
  <c r="I802" i="6" s="1"/>
  <c r="J802" i="6" s="1"/>
  <c r="F802" i="6"/>
  <c r="E802" i="6"/>
  <c r="D802" i="6"/>
  <c r="C802" i="6"/>
  <c r="B802" i="6"/>
  <c r="A802" i="6"/>
  <c r="O802" i="1"/>
  <c r="N802" i="1"/>
  <c r="M802" i="1"/>
  <c r="L802" i="1"/>
  <c r="A802" i="1"/>
  <c r="A802" i="2" s="1"/>
  <c r="G801" i="2"/>
  <c r="F801" i="2"/>
  <c r="H801" i="2" s="1"/>
  <c r="J801" i="2" s="1"/>
  <c r="E801" i="2"/>
  <c r="D801" i="2"/>
  <c r="C801" i="2"/>
  <c r="B801" i="2"/>
  <c r="A801" i="2"/>
  <c r="G801" i="5"/>
  <c r="K801" i="5" s="1"/>
  <c r="N801" i="5" s="1"/>
  <c r="E801" i="5"/>
  <c r="D801" i="5"/>
  <c r="C801" i="5"/>
  <c r="B801" i="5"/>
  <c r="P801" i="10"/>
  <c r="AA801" i="10" s="1"/>
  <c r="O801" i="10"/>
  <c r="L801" i="10"/>
  <c r="X801" i="10" s="1"/>
  <c r="K801" i="10"/>
  <c r="H801" i="10"/>
  <c r="G801" i="10"/>
  <c r="I801" i="10" s="1"/>
  <c r="E801" i="10"/>
  <c r="C801" i="10"/>
  <c r="B801" i="10"/>
  <c r="H801" i="6"/>
  <c r="I801" i="6" s="1"/>
  <c r="J801" i="6" s="1"/>
  <c r="F801" i="6"/>
  <c r="E801" i="6"/>
  <c r="D801" i="6"/>
  <c r="C801" i="6"/>
  <c r="B801" i="6"/>
  <c r="A801" i="6"/>
  <c r="O801" i="1"/>
  <c r="N801" i="1"/>
  <c r="M801" i="1"/>
  <c r="L801" i="1"/>
  <c r="A801" i="1"/>
  <c r="G800" i="2"/>
  <c r="F800" i="2"/>
  <c r="E800" i="2"/>
  <c r="D800" i="2"/>
  <c r="C800" i="2"/>
  <c r="B800" i="2"/>
  <c r="G800" i="5"/>
  <c r="K800" i="5" s="1"/>
  <c r="N800" i="5" s="1"/>
  <c r="E800" i="5"/>
  <c r="C800" i="5"/>
  <c r="B800" i="5"/>
  <c r="P800" i="10"/>
  <c r="AA800" i="10" s="1"/>
  <c r="O800" i="10"/>
  <c r="L800" i="10"/>
  <c r="X800" i="10" s="1"/>
  <c r="K800" i="10"/>
  <c r="H800" i="10"/>
  <c r="G800" i="10"/>
  <c r="I800" i="10" s="1"/>
  <c r="D800" i="10"/>
  <c r="C800" i="10"/>
  <c r="B800" i="10"/>
  <c r="H800" i="6"/>
  <c r="I800" i="6" s="1"/>
  <c r="J800" i="6" s="1"/>
  <c r="F800" i="6"/>
  <c r="E800" i="6"/>
  <c r="D800" i="6"/>
  <c r="C800" i="6"/>
  <c r="B800" i="6"/>
  <c r="A800" i="6"/>
  <c r="N800" i="1"/>
  <c r="M800" i="1"/>
  <c r="L800" i="1"/>
  <c r="A800" i="1"/>
  <c r="A800" i="2" s="1"/>
  <c r="G799" i="2"/>
  <c r="F799" i="2"/>
  <c r="H799" i="2" s="1"/>
  <c r="J799" i="2" s="1"/>
  <c r="E799" i="2"/>
  <c r="D799" i="2"/>
  <c r="C799" i="2"/>
  <c r="B799" i="2"/>
  <c r="G799" i="5"/>
  <c r="K799" i="5" s="1"/>
  <c r="N799" i="5" s="1"/>
  <c r="E799" i="5"/>
  <c r="D799" i="5"/>
  <c r="I799" i="5" s="1"/>
  <c r="C799" i="5"/>
  <c r="B799" i="5"/>
  <c r="P799" i="10"/>
  <c r="AA799" i="10" s="1"/>
  <c r="O799" i="10"/>
  <c r="L799" i="10"/>
  <c r="X799" i="10" s="1"/>
  <c r="K799" i="10"/>
  <c r="H799" i="10"/>
  <c r="G799" i="10"/>
  <c r="I799" i="10" s="1"/>
  <c r="E799" i="10"/>
  <c r="D799" i="10"/>
  <c r="C799" i="10"/>
  <c r="B799" i="10"/>
  <c r="H799" i="6"/>
  <c r="I799" i="6" s="1"/>
  <c r="J799" i="6" s="1"/>
  <c r="F799" i="6"/>
  <c r="E799" i="6"/>
  <c r="D799" i="6"/>
  <c r="C799" i="6"/>
  <c r="B799" i="6"/>
  <c r="A799" i="6"/>
  <c r="O799" i="1"/>
  <c r="N799" i="1"/>
  <c r="M799" i="1"/>
  <c r="L799" i="1"/>
  <c r="A799" i="1"/>
  <c r="A799" i="2" s="1"/>
  <c r="G798" i="2"/>
  <c r="F798" i="2"/>
  <c r="H798" i="2" s="1"/>
  <c r="J798" i="2" s="1"/>
  <c r="E798" i="2"/>
  <c r="D798" i="2"/>
  <c r="C798" i="2"/>
  <c r="B798" i="2"/>
  <c r="G798" i="5"/>
  <c r="K798" i="5" s="1"/>
  <c r="N798" i="5" s="1"/>
  <c r="E798" i="5"/>
  <c r="D798" i="5"/>
  <c r="I798" i="5" s="1"/>
  <c r="C798" i="5"/>
  <c r="B798" i="5"/>
  <c r="P798" i="10"/>
  <c r="AA798" i="10" s="1"/>
  <c r="O798" i="10"/>
  <c r="L798" i="10"/>
  <c r="X798" i="10" s="1"/>
  <c r="K798" i="10"/>
  <c r="H798" i="10"/>
  <c r="G798" i="10"/>
  <c r="I798" i="10" s="1"/>
  <c r="E798" i="10"/>
  <c r="D798" i="10"/>
  <c r="C798" i="10"/>
  <c r="B798" i="10"/>
  <c r="H798" i="6"/>
  <c r="I798" i="6" s="1"/>
  <c r="J798" i="6" s="1"/>
  <c r="F798" i="6"/>
  <c r="E798" i="6"/>
  <c r="D798" i="6"/>
  <c r="C798" i="6"/>
  <c r="B798" i="6"/>
  <c r="A798" i="6"/>
  <c r="O798" i="1"/>
  <c r="N798" i="1"/>
  <c r="M798" i="1"/>
  <c r="L798" i="1"/>
  <c r="A798" i="1"/>
  <c r="A798" i="2" s="1"/>
  <c r="G797" i="2"/>
  <c r="F797" i="2"/>
  <c r="H797" i="2" s="1"/>
  <c r="J797" i="2" s="1"/>
  <c r="E797" i="2"/>
  <c r="D797" i="2"/>
  <c r="C797" i="2"/>
  <c r="B797" i="2"/>
  <c r="G797" i="5"/>
  <c r="K797" i="5" s="1"/>
  <c r="N797" i="5" s="1"/>
  <c r="E797" i="5"/>
  <c r="D797" i="5"/>
  <c r="C797" i="5"/>
  <c r="B797" i="5"/>
  <c r="P797" i="10"/>
  <c r="AA797" i="10" s="1"/>
  <c r="O797" i="10"/>
  <c r="L797" i="10"/>
  <c r="X797" i="10" s="1"/>
  <c r="K797" i="10"/>
  <c r="H797" i="10"/>
  <c r="G797" i="10"/>
  <c r="I797" i="10" s="1"/>
  <c r="E797" i="10"/>
  <c r="D797" i="10"/>
  <c r="C797" i="10"/>
  <c r="B797" i="10"/>
  <c r="H797" i="6"/>
  <c r="I797" i="6" s="1"/>
  <c r="J797" i="6" s="1"/>
  <c r="F797" i="6"/>
  <c r="E797" i="6"/>
  <c r="D797" i="6"/>
  <c r="C797" i="6"/>
  <c r="B797" i="6"/>
  <c r="A797" i="6"/>
  <c r="O797" i="1"/>
  <c r="N797" i="1"/>
  <c r="M797" i="1"/>
  <c r="L797" i="1"/>
  <c r="A797" i="1"/>
  <c r="A797" i="2" s="1"/>
  <c r="G796" i="2"/>
  <c r="F796" i="2"/>
  <c r="H796" i="2" s="1"/>
  <c r="J796" i="2" s="1"/>
  <c r="E796" i="2"/>
  <c r="D796" i="2"/>
  <c r="C796" i="2"/>
  <c r="B796" i="2"/>
  <c r="G796" i="5"/>
  <c r="K796" i="5" s="1"/>
  <c r="N796" i="5" s="1"/>
  <c r="E796" i="5"/>
  <c r="D796" i="5"/>
  <c r="C796" i="5"/>
  <c r="B796" i="5"/>
  <c r="P796" i="10"/>
  <c r="AA796" i="10" s="1"/>
  <c r="O796" i="10"/>
  <c r="L796" i="10"/>
  <c r="X796" i="10" s="1"/>
  <c r="K796" i="10"/>
  <c r="H796" i="10"/>
  <c r="G796" i="10"/>
  <c r="I796" i="10" s="1"/>
  <c r="E796" i="10"/>
  <c r="D796" i="10"/>
  <c r="C796" i="10"/>
  <c r="B796" i="10"/>
  <c r="H796" i="6"/>
  <c r="I796" i="6" s="1"/>
  <c r="J796" i="6" s="1"/>
  <c r="F796" i="6"/>
  <c r="E796" i="6"/>
  <c r="D796" i="6"/>
  <c r="C796" i="6"/>
  <c r="B796" i="6"/>
  <c r="A796" i="6"/>
  <c r="O796" i="1"/>
  <c r="N796" i="1"/>
  <c r="M796" i="1"/>
  <c r="L796" i="1"/>
  <c r="A796" i="1"/>
  <c r="A796" i="2" s="1"/>
  <c r="G795" i="2"/>
  <c r="F795" i="2"/>
  <c r="H795" i="2" s="1"/>
  <c r="J795" i="2" s="1"/>
  <c r="E795" i="2"/>
  <c r="D795" i="2"/>
  <c r="C795" i="2"/>
  <c r="B795" i="2"/>
  <c r="G795" i="5"/>
  <c r="K795" i="5" s="1"/>
  <c r="N795" i="5" s="1"/>
  <c r="E795" i="5"/>
  <c r="C795" i="5"/>
  <c r="B795" i="5"/>
  <c r="P795" i="10"/>
  <c r="AA795" i="10" s="1"/>
  <c r="O795" i="10"/>
  <c r="L795" i="10"/>
  <c r="X795" i="10" s="1"/>
  <c r="K795" i="10"/>
  <c r="H795" i="10"/>
  <c r="G795" i="10"/>
  <c r="I795" i="10" s="1"/>
  <c r="E795" i="10"/>
  <c r="D795" i="10"/>
  <c r="C795" i="10"/>
  <c r="B795" i="10"/>
  <c r="H795" i="6"/>
  <c r="I795" i="6" s="1"/>
  <c r="J795" i="6" s="1"/>
  <c r="F795" i="6"/>
  <c r="E795" i="6"/>
  <c r="D795" i="6"/>
  <c r="C795" i="6"/>
  <c r="B795" i="6"/>
  <c r="A795" i="6"/>
  <c r="N795" i="1"/>
  <c r="M795" i="1"/>
  <c r="L795" i="1"/>
  <c r="A795" i="1"/>
  <c r="G794" i="2"/>
  <c r="F794" i="2"/>
  <c r="H794" i="2" s="1"/>
  <c r="J794" i="2" s="1"/>
  <c r="E794" i="2"/>
  <c r="D794" i="2"/>
  <c r="C794" i="2"/>
  <c r="B794" i="2"/>
  <c r="G794" i="5"/>
  <c r="E794" i="5"/>
  <c r="D794" i="5"/>
  <c r="C794" i="5"/>
  <c r="B794" i="5"/>
  <c r="P794" i="10"/>
  <c r="AA794" i="10" s="1"/>
  <c r="O794" i="10"/>
  <c r="L794" i="10"/>
  <c r="X794" i="10" s="1"/>
  <c r="K794" i="10"/>
  <c r="H794" i="10"/>
  <c r="G794" i="10"/>
  <c r="I794" i="10" s="1"/>
  <c r="D794" i="10"/>
  <c r="C794" i="10"/>
  <c r="B794" i="10"/>
  <c r="H794" i="6"/>
  <c r="I794" i="6" s="1"/>
  <c r="J794" i="6" s="1"/>
  <c r="F794" i="6"/>
  <c r="E794" i="6"/>
  <c r="D794" i="6"/>
  <c r="C794" i="6"/>
  <c r="B794" i="6"/>
  <c r="A794" i="6"/>
  <c r="N794" i="1"/>
  <c r="M794" i="1"/>
  <c r="L794" i="1"/>
  <c r="A794" i="1"/>
  <c r="A794" i="5" s="1"/>
  <c r="G793" i="2"/>
  <c r="F793" i="2"/>
  <c r="H793" i="2" s="1"/>
  <c r="J793" i="2" s="1"/>
  <c r="E793" i="2"/>
  <c r="D793" i="2"/>
  <c r="C793" i="2"/>
  <c r="B793" i="2"/>
  <c r="G793" i="5"/>
  <c r="K793" i="5" s="1"/>
  <c r="N793" i="5" s="1"/>
  <c r="E793" i="5"/>
  <c r="D793" i="5"/>
  <c r="C793" i="5"/>
  <c r="B793" i="5"/>
  <c r="P793" i="10"/>
  <c r="AA793" i="10" s="1"/>
  <c r="O793" i="10"/>
  <c r="L793" i="10"/>
  <c r="X793" i="10" s="1"/>
  <c r="K793" i="10"/>
  <c r="H793" i="10"/>
  <c r="G793" i="10"/>
  <c r="I793" i="10" s="1"/>
  <c r="E793" i="10"/>
  <c r="D793" i="10"/>
  <c r="C793" i="10"/>
  <c r="B793" i="10"/>
  <c r="H793" i="6"/>
  <c r="I793" i="6" s="1"/>
  <c r="J793" i="6" s="1"/>
  <c r="F793" i="6"/>
  <c r="E793" i="6"/>
  <c r="D793" i="6"/>
  <c r="C793" i="6"/>
  <c r="B793" i="6"/>
  <c r="A793" i="6"/>
  <c r="O793" i="1"/>
  <c r="N793" i="1"/>
  <c r="M793" i="1"/>
  <c r="L793" i="1"/>
  <c r="A793" i="1"/>
  <c r="A793" i="2" s="1"/>
  <c r="G792" i="2"/>
  <c r="F792" i="2"/>
  <c r="H792" i="2" s="1"/>
  <c r="J792" i="2" s="1"/>
  <c r="E792" i="2"/>
  <c r="D792" i="2"/>
  <c r="C792" i="2"/>
  <c r="B792" i="2"/>
  <c r="G792" i="5"/>
  <c r="K792" i="5" s="1"/>
  <c r="N792" i="5" s="1"/>
  <c r="E792" i="5"/>
  <c r="D792" i="5"/>
  <c r="C792" i="5"/>
  <c r="B792" i="5"/>
  <c r="P792" i="10"/>
  <c r="AA792" i="10" s="1"/>
  <c r="O792" i="10"/>
  <c r="L792" i="10"/>
  <c r="X792" i="10" s="1"/>
  <c r="K792" i="10"/>
  <c r="H792" i="10"/>
  <c r="G792" i="10"/>
  <c r="I792" i="10" s="1"/>
  <c r="E792" i="10"/>
  <c r="D792" i="10"/>
  <c r="C792" i="10"/>
  <c r="B792" i="10"/>
  <c r="H792" i="6"/>
  <c r="I792" i="6" s="1"/>
  <c r="J792" i="6" s="1"/>
  <c r="F792" i="6"/>
  <c r="E792" i="6"/>
  <c r="D792" i="6"/>
  <c r="C792" i="6"/>
  <c r="B792" i="6"/>
  <c r="A792" i="6"/>
  <c r="O792" i="1"/>
  <c r="N792" i="1"/>
  <c r="M792" i="1"/>
  <c r="L792" i="1"/>
  <c r="A792" i="1"/>
  <c r="A792" i="2" s="1"/>
  <c r="G791" i="2"/>
  <c r="F791" i="2"/>
  <c r="H791" i="2" s="1"/>
  <c r="J791" i="2" s="1"/>
  <c r="E791" i="2"/>
  <c r="D791" i="2"/>
  <c r="C791" i="2"/>
  <c r="B791" i="2"/>
  <c r="G791" i="5"/>
  <c r="K791" i="5" s="1"/>
  <c r="N791" i="5" s="1"/>
  <c r="E791" i="5"/>
  <c r="D791" i="5"/>
  <c r="C791" i="5"/>
  <c r="B791" i="5"/>
  <c r="P791" i="10"/>
  <c r="AA791" i="10" s="1"/>
  <c r="O791" i="10"/>
  <c r="L791" i="10"/>
  <c r="X791" i="10" s="1"/>
  <c r="K791" i="10"/>
  <c r="H791" i="10"/>
  <c r="G791" i="10"/>
  <c r="I791" i="10" s="1"/>
  <c r="E791" i="10"/>
  <c r="D791" i="10"/>
  <c r="C791" i="10"/>
  <c r="B791" i="10"/>
  <c r="H791" i="6"/>
  <c r="I791" i="6" s="1"/>
  <c r="J791" i="6" s="1"/>
  <c r="F791" i="6"/>
  <c r="E791" i="6"/>
  <c r="D791" i="6"/>
  <c r="C791" i="6"/>
  <c r="B791" i="6"/>
  <c r="A791" i="6"/>
  <c r="O791" i="1"/>
  <c r="N791" i="1"/>
  <c r="M791" i="1"/>
  <c r="L791" i="1"/>
  <c r="A791" i="1"/>
  <c r="G790" i="2"/>
  <c r="F790" i="2"/>
  <c r="H790" i="2" s="1"/>
  <c r="J790" i="2" s="1"/>
  <c r="E790" i="2"/>
  <c r="D790" i="2"/>
  <c r="C790" i="2"/>
  <c r="B790" i="2"/>
  <c r="G790" i="5"/>
  <c r="K790" i="5" s="1"/>
  <c r="N790" i="5" s="1"/>
  <c r="E790" i="5"/>
  <c r="D790" i="5"/>
  <c r="I790" i="5" s="1"/>
  <c r="C790" i="5"/>
  <c r="B790" i="5"/>
  <c r="P790" i="10"/>
  <c r="AA790" i="10" s="1"/>
  <c r="O790" i="10"/>
  <c r="L790" i="10"/>
  <c r="X790" i="10" s="1"/>
  <c r="K790" i="10"/>
  <c r="H790" i="10"/>
  <c r="G790" i="10"/>
  <c r="I790" i="10" s="1"/>
  <c r="E790" i="10"/>
  <c r="D790" i="10"/>
  <c r="C790" i="10"/>
  <c r="B790" i="10"/>
  <c r="H790" i="6"/>
  <c r="I790" i="6" s="1"/>
  <c r="J790" i="6" s="1"/>
  <c r="F790" i="6"/>
  <c r="E790" i="6"/>
  <c r="D790" i="6"/>
  <c r="C790" i="6"/>
  <c r="B790" i="6"/>
  <c r="A790" i="6"/>
  <c r="O790" i="1"/>
  <c r="N790" i="1"/>
  <c r="M790" i="1"/>
  <c r="L790" i="1"/>
  <c r="A790" i="1"/>
  <c r="A790" i="2" s="1"/>
  <c r="G789" i="2"/>
  <c r="F789" i="2"/>
  <c r="H789" i="2" s="1"/>
  <c r="J789" i="2" s="1"/>
  <c r="E789" i="2"/>
  <c r="D789" i="2"/>
  <c r="C789" i="2"/>
  <c r="B789" i="2"/>
  <c r="G789" i="5"/>
  <c r="K789" i="5" s="1"/>
  <c r="N789" i="5" s="1"/>
  <c r="E789" i="5"/>
  <c r="D789" i="5"/>
  <c r="C789" i="5"/>
  <c r="B789" i="5"/>
  <c r="P789" i="10"/>
  <c r="AA789" i="10" s="1"/>
  <c r="O789" i="10"/>
  <c r="L789" i="10"/>
  <c r="X789" i="10" s="1"/>
  <c r="K789" i="10"/>
  <c r="H789" i="10"/>
  <c r="G789" i="10"/>
  <c r="I789" i="10" s="1"/>
  <c r="E789" i="10"/>
  <c r="C789" i="10"/>
  <c r="B789" i="10"/>
  <c r="H789" i="6"/>
  <c r="I789" i="6" s="1"/>
  <c r="J789" i="6" s="1"/>
  <c r="F789" i="6"/>
  <c r="E789" i="6"/>
  <c r="D789" i="6"/>
  <c r="C789" i="6"/>
  <c r="B789" i="6"/>
  <c r="A789" i="6"/>
  <c r="O789" i="1"/>
  <c r="N789" i="1"/>
  <c r="M789" i="1"/>
  <c r="L789" i="1"/>
  <c r="A789" i="1"/>
  <c r="G788" i="2"/>
  <c r="F788" i="2"/>
  <c r="H788" i="2" s="1"/>
  <c r="J788" i="2" s="1"/>
  <c r="E788" i="2"/>
  <c r="D788" i="2"/>
  <c r="C788" i="2"/>
  <c r="B788" i="2"/>
  <c r="G788" i="5"/>
  <c r="K788" i="5" s="1"/>
  <c r="N788" i="5" s="1"/>
  <c r="E788" i="5"/>
  <c r="C788" i="5"/>
  <c r="B788" i="5"/>
  <c r="L788" i="10"/>
  <c r="X788" i="10" s="1"/>
  <c r="K788" i="10"/>
  <c r="H788" i="10"/>
  <c r="G788" i="10"/>
  <c r="I788" i="10" s="1"/>
  <c r="D788" i="10"/>
  <c r="C788" i="10"/>
  <c r="B788" i="10"/>
  <c r="H788" i="6"/>
  <c r="I788" i="6" s="1"/>
  <c r="J788" i="6" s="1"/>
  <c r="F788" i="6"/>
  <c r="E788" i="6"/>
  <c r="D788" i="6"/>
  <c r="C788" i="6"/>
  <c r="B788" i="6"/>
  <c r="A788" i="6"/>
  <c r="M788" i="1"/>
  <c r="L788" i="1"/>
  <c r="A788" i="1"/>
  <c r="A788" i="2" s="1"/>
  <c r="G787" i="2"/>
  <c r="F787" i="2"/>
  <c r="H787" i="2" s="1"/>
  <c r="J787" i="2" s="1"/>
  <c r="E787" i="2"/>
  <c r="D787" i="2"/>
  <c r="C787" i="2"/>
  <c r="B787" i="2"/>
  <c r="G787" i="5"/>
  <c r="K787" i="5" s="1"/>
  <c r="N787" i="5" s="1"/>
  <c r="E787" i="5"/>
  <c r="D787" i="5"/>
  <c r="I787" i="5" s="1"/>
  <c r="C787" i="5"/>
  <c r="B787" i="5"/>
  <c r="P787" i="10"/>
  <c r="AA787" i="10" s="1"/>
  <c r="O787" i="10"/>
  <c r="L787" i="10"/>
  <c r="X787" i="10" s="1"/>
  <c r="K787" i="10"/>
  <c r="H787" i="10"/>
  <c r="G787" i="10"/>
  <c r="I787" i="10" s="1"/>
  <c r="E787" i="10"/>
  <c r="D787" i="10"/>
  <c r="C787" i="10"/>
  <c r="B787" i="10"/>
  <c r="H787" i="6"/>
  <c r="I787" i="6" s="1"/>
  <c r="J787" i="6" s="1"/>
  <c r="F787" i="6"/>
  <c r="E787" i="6"/>
  <c r="D787" i="6"/>
  <c r="C787" i="6"/>
  <c r="B787" i="6"/>
  <c r="A787" i="6"/>
  <c r="O787" i="1"/>
  <c r="N787" i="1"/>
  <c r="M787" i="1"/>
  <c r="L787" i="1"/>
  <c r="A787" i="1"/>
  <c r="G786" i="2"/>
  <c r="F786" i="2"/>
  <c r="H786" i="2" s="1"/>
  <c r="J786" i="2" s="1"/>
  <c r="E786" i="2"/>
  <c r="D786" i="2"/>
  <c r="C786" i="2"/>
  <c r="B786" i="2"/>
  <c r="G786" i="5"/>
  <c r="K786" i="5" s="1"/>
  <c r="N786" i="5" s="1"/>
  <c r="E786" i="5"/>
  <c r="D786" i="5"/>
  <c r="C786" i="5"/>
  <c r="B786" i="5"/>
  <c r="L786" i="10"/>
  <c r="X786" i="10" s="1"/>
  <c r="K786" i="10"/>
  <c r="H786" i="10"/>
  <c r="G786" i="10"/>
  <c r="I786" i="10" s="1"/>
  <c r="E786" i="10"/>
  <c r="D786" i="10"/>
  <c r="C786" i="10"/>
  <c r="B786" i="10"/>
  <c r="H786" i="6"/>
  <c r="I786" i="6" s="1"/>
  <c r="J786" i="6" s="1"/>
  <c r="F786" i="6"/>
  <c r="E786" i="6"/>
  <c r="D786" i="6"/>
  <c r="C786" i="6"/>
  <c r="B786" i="6"/>
  <c r="A786" i="6"/>
  <c r="O786" i="1"/>
  <c r="M786" i="1"/>
  <c r="L786" i="1"/>
  <c r="A786" i="1"/>
  <c r="G785" i="2"/>
  <c r="F785" i="2"/>
  <c r="H785" i="2" s="1"/>
  <c r="J785" i="2" s="1"/>
  <c r="E785" i="2"/>
  <c r="D785" i="2"/>
  <c r="C785" i="2"/>
  <c r="B785" i="2"/>
  <c r="G785" i="5"/>
  <c r="K785" i="5" s="1"/>
  <c r="N785" i="5" s="1"/>
  <c r="E785" i="5"/>
  <c r="D785" i="5"/>
  <c r="C785" i="5"/>
  <c r="B785" i="5"/>
  <c r="P785" i="10"/>
  <c r="AA785" i="10" s="1"/>
  <c r="O785" i="10"/>
  <c r="L785" i="10"/>
  <c r="X785" i="10" s="1"/>
  <c r="K785" i="10"/>
  <c r="H785" i="10"/>
  <c r="G785" i="10"/>
  <c r="I785" i="10" s="1"/>
  <c r="E785" i="10"/>
  <c r="D785" i="10"/>
  <c r="C785" i="10"/>
  <c r="B785" i="10"/>
  <c r="H785" i="6"/>
  <c r="I785" i="6" s="1"/>
  <c r="J785" i="6" s="1"/>
  <c r="F785" i="6"/>
  <c r="E785" i="6"/>
  <c r="D785" i="6"/>
  <c r="C785" i="6"/>
  <c r="B785" i="6"/>
  <c r="A785" i="6"/>
  <c r="O785" i="1"/>
  <c r="N785" i="1"/>
  <c r="M785" i="1"/>
  <c r="L785" i="1"/>
  <c r="A785" i="1"/>
  <c r="A785" i="2" s="1"/>
  <c r="G784" i="2"/>
  <c r="F784" i="2"/>
  <c r="H784" i="2" s="1"/>
  <c r="J784" i="2" s="1"/>
  <c r="E784" i="2"/>
  <c r="D784" i="2"/>
  <c r="C784" i="2"/>
  <c r="B784" i="2"/>
  <c r="G784" i="5"/>
  <c r="K784" i="5" s="1"/>
  <c r="N784" i="5" s="1"/>
  <c r="E784" i="5"/>
  <c r="D784" i="5"/>
  <c r="C784" i="5"/>
  <c r="B784" i="5"/>
  <c r="L784" i="10"/>
  <c r="X784" i="10" s="1"/>
  <c r="K784" i="10"/>
  <c r="H784" i="10"/>
  <c r="G784" i="10"/>
  <c r="I784" i="10" s="1"/>
  <c r="D784" i="10"/>
  <c r="C784" i="10"/>
  <c r="B784" i="10"/>
  <c r="H784" i="6"/>
  <c r="I784" i="6" s="1"/>
  <c r="J784" i="6" s="1"/>
  <c r="F784" i="6"/>
  <c r="E784" i="6"/>
  <c r="D784" i="6"/>
  <c r="C784" i="6"/>
  <c r="B784" i="6"/>
  <c r="A784" i="6"/>
  <c r="O784" i="1"/>
  <c r="M784" i="1"/>
  <c r="L784" i="1"/>
  <c r="A784" i="1"/>
  <c r="A784" i="2" s="1"/>
  <c r="G783" i="2"/>
  <c r="F783" i="2"/>
  <c r="H783" i="2" s="1"/>
  <c r="J783" i="2" s="1"/>
  <c r="E783" i="2"/>
  <c r="D783" i="2"/>
  <c r="C783" i="2"/>
  <c r="B783" i="2"/>
  <c r="G783" i="5"/>
  <c r="K783" i="5" s="1"/>
  <c r="N783" i="5" s="1"/>
  <c r="E783" i="5"/>
  <c r="D783" i="5"/>
  <c r="C783" i="5"/>
  <c r="B783" i="5"/>
  <c r="P783" i="10"/>
  <c r="AA783" i="10" s="1"/>
  <c r="O783" i="10"/>
  <c r="L783" i="10"/>
  <c r="X783" i="10" s="1"/>
  <c r="K783" i="10"/>
  <c r="H783" i="10"/>
  <c r="G783" i="10"/>
  <c r="I783" i="10" s="1"/>
  <c r="E783" i="10"/>
  <c r="C783" i="10"/>
  <c r="B783" i="10"/>
  <c r="H783" i="6"/>
  <c r="I783" i="6" s="1"/>
  <c r="J783" i="6" s="1"/>
  <c r="F783" i="6"/>
  <c r="E783" i="6"/>
  <c r="D783" i="6"/>
  <c r="C783" i="6"/>
  <c r="B783" i="6"/>
  <c r="A783" i="6"/>
  <c r="O783" i="1"/>
  <c r="N783" i="1"/>
  <c r="M783" i="1"/>
  <c r="L783" i="1"/>
  <c r="A783" i="1"/>
  <c r="G782" i="2"/>
  <c r="F782" i="2"/>
  <c r="H782" i="2" s="1"/>
  <c r="J782" i="2" s="1"/>
  <c r="E782" i="2"/>
  <c r="D782" i="2"/>
  <c r="C782" i="2"/>
  <c r="B782" i="2"/>
  <c r="G782" i="5"/>
  <c r="K782" i="5" s="1"/>
  <c r="N782" i="5" s="1"/>
  <c r="E782" i="5"/>
  <c r="D782" i="5"/>
  <c r="C782" i="5"/>
  <c r="B782" i="5"/>
  <c r="L782" i="10"/>
  <c r="X782" i="10" s="1"/>
  <c r="K782" i="10"/>
  <c r="H782" i="10"/>
  <c r="G782" i="10"/>
  <c r="I782" i="10" s="1"/>
  <c r="C782" i="10"/>
  <c r="B782" i="10"/>
  <c r="H782" i="6"/>
  <c r="I782" i="6" s="1"/>
  <c r="J782" i="6" s="1"/>
  <c r="F782" i="6"/>
  <c r="E782" i="6"/>
  <c r="D782" i="6"/>
  <c r="C782" i="6"/>
  <c r="B782" i="6"/>
  <c r="A782" i="6"/>
  <c r="O782" i="1"/>
  <c r="M782" i="1"/>
  <c r="L782" i="1"/>
  <c r="A782" i="1"/>
  <c r="A782" i="2" s="1"/>
  <c r="G781" i="2"/>
  <c r="F781" i="2"/>
  <c r="H781" i="2" s="1"/>
  <c r="J781" i="2" s="1"/>
  <c r="E781" i="2"/>
  <c r="D781" i="2"/>
  <c r="C781" i="2"/>
  <c r="B781" i="2"/>
  <c r="G781" i="5"/>
  <c r="K781" i="5" s="1"/>
  <c r="N781" i="5" s="1"/>
  <c r="E781" i="5"/>
  <c r="D781" i="5"/>
  <c r="C781" i="5"/>
  <c r="B781" i="5"/>
  <c r="P781" i="10"/>
  <c r="AA781" i="10" s="1"/>
  <c r="O781" i="10"/>
  <c r="L781" i="10"/>
  <c r="X781" i="10" s="1"/>
  <c r="K781" i="10"/>
  <c r="H781" i="10"/>
  <c r="G781" i="10"/>
  <c r="I781" i="10" s="1"/>
  <c r="E781" i="10"/>
  <c r="D781" i="10"/>
  <c r="C781" i="10"/>
  <c r="B781" i="10"/>
  <c r="H781" i="6"/>
  <c r="I781" i="6" s="1"/>
  <c r="J781" i="6" s="1"/>
  <c r="F781" i="6"/>
  <c r="E781" i="6"/>
  <c r="D781" i="6"/>
  <c r="C781" i="6"/>
  <c r="B781" i="6"/>
  <c r="A781" i="6"/>
  <c r="O781" i="1"/>
  <c r="N781" i="1"/>
  <c r="M781" i="1"/>
  <c r="L781" i="1"/>
  <c r="A781" i="1"/>
  <c r="A781" i="5" s="1"/>
  <c r="G780" i="2"/>
  <c r="F780" i="2"/>
  <c r="H780" i="2" s="1"/>
  <c r="J780" i="2" s="1"/>
  <c r="E780" i="2"/>
  <c r="D780" i="2"/>
  <c r="C780" i="2"/>
  <c r="B780" i="2"/>
  <c r="G780" i="5"/>
  <c r="K780" i="5" s="1"/>
  <c r="N780" i="5" s="1"/>
  <c r="E780" i="5"/>
  <c r="C780" i="5"/>
  <c r="B780" i="5"/>
  <c r="L780" i="10"/>
  <c r="X780" i="10" s="1"/>
  <c r="K780" i="10"/>
  <c r="H780" i="10"/>
  <c r="G780" i="10"/>
  <c r="I780" i="10" s="1"/>
  <c r="D780" i="10"/>
  <c r="C780" i="10"/>
  <c r="B780" i="10"/>
  <c r="H780" i="6"/>
  <c r="I780" i="6" s="1"/>
  <c r="J780" i="6" s="1"/>
  <c r="F780" i="6"/>
  <c r="E780" i="6"/>
  <c r="D780" i="6"/>
  <c r="C780" i="6"/>
  <c r="B780" i="6"/>
  <c r="A780" i="6"/>
  <c r="M780" i="1"/>
  <c r="L780" i="1"/>
  <c r="A780" i="1"/>
  <c r="A780" i="5" s="1"/>
  <c r="G779" i="2"/>
  <c r="F779" i="2"/>
  <c r="H779" i="2" s="1"/>
  <c r="J779" i="2" s="1"/>
  <c r="E779" i="2"/>
  <c r="D779" i="2"/>
  <c r="C779" i="2"/>
  <c r="B779" i="2"/>
  <c r="G779" i="5"/>
  <c r="K779" i="5" s="1"/>
  <c r="N779" i="5" s="1"/>
  <c r="E779" i="5"/>
  <c r="D779" i="5"/>
  <c r="C779" i="5"/>
  <c r="B779" i="5"/>
  <c r="P779" i="10"/>
  <c r="AA779" i="10" s="1"/>
  <c r="O779" i="10"/>
  <c r="L779" i="10"/>
  <c r="K779" i="10"/>
  <c r="H779" i="10"/>
  <c r="G779" i="10"/>
  <c r="I779" i="10" s="1"/>
  <c r="E779" i="10"/>
  <c r="D779" i="10"/>
  <c r="C779" i="10"/>
  <c r="B779" i="10"/>
  <c r="H779" i="6"/>
  <c r="I779" i="6" s="1"/>
  <c r="J779" i="6" s="1"/>
  <c r="F779" i="6"/>
  <c r="E779" i="6"/>
  <c r="D779" i="6"/>
  <c r="C779" i="6"/>
  <c r="B779" i="6"/>
  <c r="A779" i="6"/>
  <c r="O779" i="1"/>
  <c r="N779" i="1"/>
  <c r="M779" i="1"/>
  <c r="L779" i="1"/>
  <c r="A779" i="1"/>
  <c r="A779" i="5" s="1"/>
  <c r="G778" i="2"/>
  <c r="F778" i="2"/>
  <c r="H778" i="2" s="1"/>
  <c r="J778" i="2" s="1"/>
  <c r="E778" i="2"/>
  <c r="D778" i="2"/>
  <c r="C778" i="2"/>
  <c r="B778" i="2"/>
  <c r="G778" i="5"/>
  <c r="E778" i="5"/>
  <c r="C778" i="5"/>
  <c r="B778" i="5"/>
  <c r="L778" i="10"/>
  <c r="X778" i="10" s="1"/>
  <c r="K778" i="10"/>
  <c r="H778" i="10"/>
  <c r="G778" i="10"/>
  <c r="I778" i="10" s="1"/>
  <c r="E778" i="10"/>
  <c r="D778" i="10"/>
  <c r="C778" i="10"/>
  <c r="B778" i="10"/>
  <c r="H778" i="6"/>
  <c r="I778" i="6" s="1"/>
  <c r="J778" i="6" s="1"/>
  <c r="F778" i="6"/>
  <c r="E778" i="6"/>
  <c r="D778" i="6"/>
  <c r="C778" i="6"/>
  <c r="B778" i="6"/>
  <c r="A778" i="6"/>
  <c r="O778" i="1"/>
  <c r="M778" i="1"/>
  <c r="L778" i="1"/>
  <c r="A778" i="1"/>
  <c r="A778" i="5" s="1"/>
  <c r="G777" i="2"/>
  <c r="F777" i="2"/>
  <c r="H777" i="2" s="1"/>
  <c r="J777" i="2" s="1"/>
  <c r="E777" i="2"/>
  <c r="D777" i="2"/>
  <c r="C777" i="2"/>
  <c r="B777" i="2"/>
  <c r="G777" i="5"/>
  <c r="K777" i="5" s="1"/>
  <c r="N777" i="5" s="1"/>
  <c r="E777" i="5"/>
  <c r="D777" i="5"/>
  <c r="C777" i="5"/>
  <c r="B777" i="5"/>
  <c r="P777" i="10"/>
  <c r="AA777" i="10" s="1"/>
  <c r="O777" i="10"/>
  <c r="L777" i="10"/>
  <c r="X777" i="10" s="1"/>
  <c r="K777" i="10"/>
  <c r="H777" i="10"/>
  <c r="G777" i="10"/>
  <c r="I777" i="10" s="1"/>
  <c r="E777" i="10"/>
  <c r="D777" i="10"/>
  <c r="C777" i="10"/>
  <c r="B777" i="10"/>
  <c r="H777" i="6"/>
  <c r="I777" i="6" s="1"/>
  <c r="J777" i="6" s="1"/>
  <c r="F777" i="6"/>
  <c r="E777" i="6"/>
  <c r="D777" i="6"/>
  <c r="C777" i="6"/>
  <c r="B777" i="6"/>
  <c r="A777" i="6"/>
  <c r="O777" i="1"/>
  <c r="N777" i="1"/>
  <c r="M777" i="1"/>
  <c r="L777" i="1"/>
  <c r="A777" i="1"/>
  <c r="A777" i="2" s="1"/>
  <c r="G776" i="2"/>
  <c r="F776" i="2"/>
  <c r="H776" i="2" s="1"/>
  <c r="J776" i="2" s="1"/>
  <c r="E776" i="2"/>
  <c r="D776" i="2"/>
  <c r="C776" i="2"/>
  <c r="B776" i="2"/>
  <c r="G776" i="5"/>
  <c r="K776" i="5" s="1"/>
  <c r="N776" i="5" s="1"/>
  <c r="E776" i="5"/>
  <c r="D776" i="5"/>
  <c r="C776" i="5"/>
  <c r="B776" i="5"/>
  <c r="P776" i="10"/>
  <c r="AA776" i="10" s="1"/>
  <c r="O776" i="10"/>
  <c r="L776" i="10"/>
  <c r="X776" i="10" s="1"/>
  <c r="K776" i="10"/>
  <c r="H776" i="10"/>
  <c r="G776" i="10"/>
  <c r="I776" i="10" s="1"/>
  <c r="E776" i="10"/>
  <c r="D776" i="10"/>
  <c r="C776" i="10"/>
  <c r="B776" i="10"/>
  <c r="H776" i="6"/>
  <c r="I776" i="6" s="1"/>
  <c r="J776" i="6" s="1"/>
  <c r="F776" i="6"/>
  <c r="E776" i="6"/>
  <c r="D776" i="6"/>
  <c r="C776" i="6"/>
  <c r="B776" i="6"/>
  <c r="A776" i="6"/>
  <c r="O776" i="1"/>
  <c r="N776" i="1"/>
  <c r="M776" i="1"/>
  <c r="L776" i="1"/>
  <c r="A776" i="1"/>
  <c r="G775" i="2"/>
  <c r="F775" i="2"/>
  <c r="H775" i="2" s="1"/>
  <c r="J775" i="2" s="1"/>
  <c r="E775" i="2"/>
  <c r="D775" i="2"/>
  <c r="C775" i="2"/>
  <c r="B775" i="2"/>
  <c r="G775" i="5"/>
  <c r="K775" i="5" s="1"/>
  <c r="N775" i="5" s="1"/>
  <c r="E775" i="5"/>
  <c r="D775" i="5"/>
  <c r="I775" i="5" s="1"/>
  <c r="C775" i="5"/>
  <c r="B775" i="5"/>
  <c r="L775" i="10"/>
  <c r="X775" i="10" s="1"/>
  <c r="K775" i="10"/>
  <c r="H775" i="10"/>
  <c r="G775" i="10"/>
  <c r="I775" i="10" s="1"/>
  <c r="E775" i="10"/>
  <c r="C775" i="10"/>
  <c r="B775" i="10"/>
  <c r="H775" i="6"/>
  <c r="I775" i="6" s="1"/>
  <c r="J775" i="6" s="1"/>
  <c r="F775" i="6"/>
  <c r="E775" i="6"/>
  <c r="D775" i="6"/>
  <c r="C775" i="6"/>
  <c r="B775" i="6"/>
  <c r="A775" i="6"/>
  <c r="O775" i="1"/>
  <c r="M775" i="1"/>
  <c r="L775" i="1"/>
  <c r="A775" i="1"/>
  <c r="A775" i="2" s="1"/>
  <c r="G774" i="2"/>
  <c r="F774" i="2"/>
  <c r="H774" i="2" s="1"/>
  <c r="J774" i="2" s="1"/>
  <c r="E774" i="2"/>
  <c r="D774" i="2"/>
  <c r="C774" i="2"/>
  <c r="B774" i="2"/>
  <c r="G774" i="5"/>
  <c r="K774" i="5" s="1"/>
  <c r="N774" i="5" s="1"/>
  <c r="E774" i="5"/>
  <c r="D774" i="5"/>
  <c r="I774" i="5" s="1"/>
  <c r="C774" i="5"/>
  <c r="B774" i="5"/>
  <c r="P774" i="10"/>
  <c r="AA774" i="10" s="1"/>
  <c r="O774" i="10"/>
  <c r="L774" i="10"/>
  <c r="X774" i="10" s="1"/>
  <c r="K774" i="10"/>
  <c r="H774" i="10"/>
  <c r="G774" i="10"/>
  <c r="I774" i="10" s="1"/>
  <c r="E774" i="10"/>
  <c r="D774" i="10"/>
  <c r="C774" i="10"/>
  <c r="B774" i="10"/>
  <c r="H774" i="6"/>
  <c r="I774" i="6" s="1"/>
  <c r="J774" i="6" s="1"/>
  <c r="F774" i="6"/>
  <c r="E774" i="6"/>
  <c r="D774" i="6"/>
  <c r="C774" i="6"/>
  <c r="B774" i="6"/>
  <c r="A774" i="6"/>
  <c r="O774" i="1"/>
  <c r="N774" i="1"/>
  <c r="M774" i="1"/>
  <c r="L774" i="1"/>
  <c r="A774" i="1"/>
  <c r="A774" i="10" s="1"/>
  <c r="G773" i="2"/>
  <c r="F773" i="2"/>
  <c r="H773" i="2" s="1"/>
  <c r="J773" i="2" s="1"/>
  <c r="E773" i="2"/>
  <c r="D773" i="2"/>
  <c r="C773" i="2"/>
  <c r="B773" i="2"/>
  <c r="G773" i="5"/>
  <c r="D773" i="5"/>
  <c r="C773" i="5"/>
  <c r="B773" i="5"/>
  <c r="A773" i="5"/>
  <c r="P773" i="10"/>
  <c r="AA773" i="10" s="1"/>
  <c r="O773" i="10"/>
  <c r="L773" i="10"/>
  <c r="X773" i="10" s="1"/>
  <c r="K773" i="10"/>
  <c r="H773" i="10"/>
  <c r="G773" i="10"/>
  <c r="I773" i="10" s="1"/>
  <c r="E773" i="10"/>
  <c r="D773" i="10"/>
  <c r="C773" i="10"/>
  <c r="B773" i="10"/>
  <c r="H773" i="6"/>
  <c r="I773" i="6" s="1"/>
  <c r="J773" i="6" s="1"/>
  <c r="F773" i="6"/>
  <c r="E773" i="6"/>
  <c r="D773" i="6"/>
  <c r="C773" i="6"/>
  <c r="B773" i="6"/>
  <c r="A773" i="6"/>
  <c r="N773" i="1"/>
  <c r="M773" i="1"/>
  <c r="L773" i="1"/>
  <c r="A773" i="1"/>
  <c r="A773" i="10" s="1"/>
  <c r="G772" i="2"/>
  <c r="F772" i="2"/>
  <c r="H772" i="2" s="1"/>
  <c r="J772" i="2" s="1"/>
  <c r="E772" i="2"/>
  <c r="D772" i="2"/>
  <c r="C772" i="2"/>
  <c r="B772" i="2"/>
  <c r="G772" i="5"/>
  <c r="K772" i="5" s="1"/>
  <c r="N772" i="5" s="1"/>
  <c r="E772" i="5"/>
  <c r="D772" i="5"/>
  <c r="C772" i="5"/>
  <c r="B772" i="5"/>
  <c r="P772" i="10"/>
  <c r="AA772" i="10" s="1"/>
  <c r="O772" i="10"/>
  <c r="L772" i="10"/>
  <c r="X772" i="10" s="1"/>
  <c r="K772" i="10"/>
  <c r="H772" i="10"/>
  <c r="G772" i="10"/>
  <c r="I772" i="10" s="1"/>
  <c r="E772" i="10"/>
  <c r="D772" i="10"/>
  <c r="C772" i="10"/>
  <c r="B772" i="10"/>
  <c r="H772" i="6"/>
  <c r="I772" i="6" s="1"/>
  <c r="J772" i="6" s="1"/>
  <c r="F772" i="6"/>
  <c r="E772" i="6"/>
  <c r="D772" i="6"/>
  <c r="C772" i="6"/>
  <c r="B772" i="6"/>
  <c r="A772" i="6"/>
  <c r="O772" i="1"/>
  <c r="N772" i="1"/>
  <c r="M772" i="1"/>
  <c r="L772" i="1"/>
  <c r="A772" i="1"/>
  <c r="A772" i="10" s="1"/>
  <c r="G771" i="2"/>
  <c r="F771" i="2"/>
  <c r="H771" i="2" s="1"/>
  <c r="J771" i="2" s="1"/>
  <c r="E771" i="2"/>
  <c r="D771" i="2"/>
  <c r="C771" i="2"/>
  <c r="B771" i="2"/>
  <c r="G771" i="5"/>
  <c r="K771" i="5" s="1"/>
  <c r="N771" i="5" s="1"/>
  <c r="E771" i="5"/>
  <c r="D771" i="5"/>
  <c r="I771" i="5" s="1"/>
  <c r="C771" i="5"/>
  <c r="B771" i="5"/>
  <c r="P771" i="10"/>
  <c r="AA771" i="10" s="1"/>
  <c r="O771" i="10"/>
  <c r="L771" i="10"/>
  <c r="X771" i="10" s="1"/>
  <c r="K771" i="10"/>
  <c r="H771" i="10"/>
  <c r="G771" i="10"/>
  <c r="I771" i="10" s="1"/>
  <c r="E771" i="10"/>
  <c r="D771" i="10"/>
  <c r="C771" i="10"/>
  <c r="B771" i="10"/>
  <c r="H771" i="6"/>
  <c r="I771" i="6" s="1"/>
  <c r="J771" i="6" s="1"/>
  <c r="F771" i="6"/>
  <c r="E771" i="6"/>
  <c r="D771" i="6"/>
  <c r="C771" i="6"/>
  <c r="B771" i="6"/>
  <c r="A771" i="6"/>
  <c r="O771" i="1"/>
  <c r="N771" i="1"/>
  <c r="M771" i="1"/>
  <c r="L771" i="1"/>
  <c r="A771" i="1"/>
  <c r="A771" i="5" s="1"/>
  <c r="G770" i="2"/>
  <c r="F770" i="2"/>
  <c r="H770" i="2" s="1"/>
  <c r="J770" i="2" s="1"/>
  <c r="E770" i="2"/>
  <c r="D770" i="2"/>
  <c r="C770" i="2"/>
  <c r="B770" i="2"/>
  <c r="G770" i="5"/>
  <c r="E770" i="5"/>
  <c r="D770" i="5"/>
  <c r="C770" i="5"/>
  <c r="B770" i="5"/>
  <c r="L770" i="10"/>
  <c r="X770" i="10" s="1"/>
  <c r="K770" i="10"/>
  <c r="H770" i="10"/>
  <c r="G770" i="10"/>
  <c r="I770" i="10" s="1"/>
  <c r="D770" i="10"/>
  <c r="C770" i="10"/>
  <c r="B770" i="10"/>
  <c r="H770" i="6"/>
  <c r="I770" i="6" s="1"/>
  <c r="J770" i="6" s="1"/>
  <c r="F770" i="6"/>
  <c r="E770" i="6"/>
  <c r="D770" i="6"/>
  <c r="C770" i="6"/>
  <c r="B770" i="6"/>
  <c r="A770" i="6"/>
  <c r="O770" i="1"/>
  <c r="M770" i="1"/>
  <c r="L770" i="1"/>
  <c r="A770" i="1"/>
  <c r="A770" i="2" s="1"/>
  <c r="G769" i="2"/>
  <c r="F769" i="2"/>
  <c r="H769" i="2" s="1"/>
  <c r="J769" i="2" s="1"/>
  <c r="E769" i="2"/>
  <c r="D769" i="2"/>
  <c r="C769" i="2"/>
  <c r="B769" i="2"/>
  <c r="G769" i="5"/>
  <c r="K769" i="5" s="1"/>
  <c r="N769" i="5" s="1"/>
  <c r="E769" i="5"/>
  <c r="D769" i="5"/>
  <c r="C769" i="5"/>
  <c r="B769" i="5"/>
  <c r="P769" i="10"/>
  <c r="AA769" i="10" s="1"/>
  <c r="O769" i="10"/>
  <c r="L769" i="10"/>
  <c r="X769" i="10" s="1"/>
  <c r="K769" i="10"/>
  <c r="H769" i="10"/>
  <c r="G769" i="10"/>
  <c r="I769" i="10" s="1"/>
  <c r="E769" i="10"/>
  <c r="D769" i="10"/>
  <c r="C769" i="10"/>
  <c r="B769" i="10"/>
  <c r="H769" i="6"/>
  <c r="I769" i="6" s="1"/>
  <c r="J769" i="6" s="1"/>
  <c r="F769" i="6"/>
  <c r="E769" i="6"/>
  <c r="D769" i="6"/>
  <c r="C769" i="6"/>
  <c r="B769" i="6"/>
  <c r="A769" i="6"/>
  <c r="O769" i="1"/>
  <c r="N769" i="1"/>
  <c r="M769" i="1"/>
  <c r="L769" i="1"/>
  <c r="A769" i="1"/>
  <c r="A769" i="5" s="1"/>
  <c r="G768" i="2"/>
  <c r="F768" i="2"/>
  <c r="H768" i="2" s="1"/>
  <c r="J768" i="2" s="1"/>
  <c r="E768" i="2"/>
  <c r="D768" i="2"/>
  <c r="C768" i="2"/>
  <c r="B768" i="2"/>
  <c r="G768" i="5"/>
  <c r="K768" i="5" s="1"/>
  <c r="N768" i="5" s="1"/>
  <c r="E768" i="5"/>
  <c r="D768" i="5"/>
  <c r="C768" i="5"/>
  <c r="B768" i="5"/>
  <c r="P768" i="10"/>
  <c r="AA768" i="10" s="1"/>
  <c r="O768" i="10"/>
  <c r="L768" i="10"/>
  <c r="X768" i="10" s="1"/>
  <c r="K768" i="10"/>
  <c r="H768" i="10"/>
  <c r="G768" i="10"/>
  <c r="I768" i="10" s="1"/>
  <c r="E768" i="10"/>
  <c r="D768" i="10"/>
  <c r="C768" i="10"/>
  <c r="B768" i="10"/>
  <c r="H768" i="6"/>
  <c r="I768" i="6" s="1"/>
  <c r="J768" i="6" s="1"/>
  <c r="F768" i="6"/>
  <c r="E768" i="6"/>
  <c r="D768" i="6"/>
  <c r="C768" i="6"/>
  <c r="B768" i="6"/>
  <c r="A768" i="6"/>
  <c r="O768" i="1"/>
  <c r="N768" i="1"/>
  <c r="M768" i="1"/>
  <c r="L768" i="1"/>
  <c r="A768" i="1"/>
  <c r="A768" i="2" s="1"/>
  <c r="G767" i="2"/>
  <c r="F767" i="2"/>
  <c r="H767" i="2" s="1"/>
  <c r="J767" i="2" s="1"/>
  <c r="E767" i="2"/>
  <c r="D767" i="2"/>
  <c r="C767" i="2"/>
  <c r="B767" i="2"/>
  <c r="G767" i="5"/>
  <c r="K767" i="5" s="1"/>
  <c r="N767" i="5" s="1"/>
  <c r="E767" i="5"/>
  <c r="D767" i="5"/>
  <c r="C767" i="5"/>
  <c r="B767" i="5"/>
  <c r="P767" i="10"/>
  <c r="AA767" i="10" s="1"/>
  <c r="O767" i="10"/>
  <c r="L767" i="10"/>
  <c r="X767" i="10" s="1"/>
  <c r="K767" i="10"/>
  <c r="H767" i="10"/>
  <c r="G767" i="10"/>
  <c r="I767" i="10" s="1"/>
  <c r="E767" i="10"/>
  <c r="D767" i="10"/>
  <c r="C767" i="10"/>
  <c r="B767" i="10"/>
  <c r="H767" i="6"/>
  <c r="I767" i="6" s="1"/>
  <c r="J767" i="6" s="1"/>
  <c r="F767" i="6"/>
  <c r="E767" i="6"/>
  <c r="D767" i="6"/>
  <c r="C767" i="6"/>
  <c r="B767" i="6"/>
  <c r="A767" i="6"/>
  <c r="O767" i="1"/>
  <c r="N767" i="1"/>
  <c r="M767" i="1"/>
  <c r="L767" i="1"/>
  <c r="A767" i="1"/>
  <c r="A767" i="2" s="1"/>
  <c r="G766" i="2"/>
  <c r="F766" i="2"/>
  <c r="H766" i="2" s="1"/>
  <c r="J766" i="2" s="1"/>
  <c r="E766" i="2"/>
  <c r="D766" i="2"/>
  <c r="C766" i="2"/>
  <c r="B766" i="2"/>
  <c r="G766" i="5"/>
  <c r="K766" i="5" s="1"/>
  <c r="N766" i="5" s="1"/>
  <c r="E766" i="5"/>
  <c r="D766" i="5"/>
  <c r="C766" i="5"/>
  <c r="B766" i="5"/>
  <c r="P766" i="10"/>
  <c r="AA766" i="10" s="1"/>
  <c r="O766" i="10"/>
  <c r="L766" i="10"/>
  <c r="X766" i="10" s="1"/>
  <c r="K766" i="10"/>
  <c r="H766" i="10"/>
  <c r="G766" i="10"/>
  <c r="I766" i="10" s="1"/>
  <c r="E766" i="10"/>
  <c r="D766" i="10"/>
  <c r="C766" i="10"/>
  <c r="B766" i="10"/>
  <c r="H766" i="6"/>
  <c r="I766" i="6" s="1"/>
  <c r="J766" i="6" s="1"/>
  <c r="F766" i="6"/>
  <c r="E766" i="6"/>
  <c r="D766" i="6"/>
  <c r="C766" i="6"/>
  <c r="B766" i="6"/>
  <c r="A766" i="6"/>
  <c r="O766" i="1"/>
  <c r="N766" i="1"/>
  <c r="M766" i="1"/>
  <c r="L766" i="1"/>
  <c r="A766" i="1"/>
  <c r="A766" i="2" s="1"/>
  <c r="G765" i="2"/>
  <c r="F765" i="2"/>
  <c r="H765" i="2" s="1"/>
  <c r="J765" i="2" s="1"/>
  <c r="E765" i="2"/>
  <c r="D765" i="2"/>
  <c r="C765" i="2"/>
  <c r="B765" i="2"/>
  <c r="G765" i="5"/>
  <c r="D765" i="5"/>
  <c r="C765" i="5"/>
  <c r="B765" i="5"/>
  <c r="P765" i="10"/>
  <c r="AA765" i="10" s="1"/>
  <c r="O765" i="10"/>
  <c r="L765" i="10"/>
  <c r="X765" i="10" s="1"/>
  <c r="K765" i="10"/>
  <c r="H765" i="10"/>
  <c r="G765" i="10"/>
  <c r="I765" i="10" s="1"/>
  <c r="E765" i="10"/>
  <c r="D765" i="10"/>
  <c r="C765" i="10"/>
  <c r="B765" i="10"/>
  <c r="H765" i="6"/>
  <c r="I765" i="6" s="1"/>
  <c r="J765" i="6" s="1"/>
  <c r="F765" i="6"/>
  <c r="E765" i="6"/>
  <c r="D765" i="6"/>
  <c r="C765" i="6"/>
  <c r="B765" i="6"/>
  <c r="A765" i="6"/>
  <c r="N765" i="1"/>
  <c r="M765" i="1"/>
  <c r="L765" i="1"/>
  <c r="A765" i="1"/>
  <c r="G764" i="2"/>
  <c r="F764" i="2"/>
  <c r="H764" i="2" s="1"/>
  <c r="J764" i="2" s="1"/>
  <c r="E764" i="2"/>
  <c r="D764" i="2"/>
  <c r="C764" i="2"/>
  <c r="B764" i="2"/>
  <c r="G764" i="5"/>
  <c r="E764" i="5"/>
  <c r="C764" i="5"/>
  <c r="B764" i="5"/>
  <c r="L764" i="10"/>
  <c r="X764" i="10" s="1"/>
  <c r="K764" i="10"/>
  <c r="H764" i="10"/>
  <c r="G764" i="10"/>
  <c r="I764" i="10" s="1"/>
  <c r="D764" i="10"/>
  <c r="C764" i="10"/>
  <c r="B764" i="10"/>
  <c r="H764" i="6"/>
  <c r="I764" i="6" s="1"/>
  <c r="J764" i="6" s="1"/>
  <c r="F764" i="6"/>
  <c r="E764" i="6"/>
  <c r="D764" i="6"/>
  <c r="C764" i="6"/>
  <c r="B764" i="6"/>
  <c r="A764" i="6"/>
  <c r="M764" i="1"/>
  <c r="L764" i="1"/>
  <c r="A764" i="1"/>
  <c r="A764" i="5" s="1"/>
  <c r="G763" i="2"/>
  <c r="F763" i="2"/>
  <c r="H763" i="2" s="1"/>
  <c r="J763" i="2" s="1"/>
  <c r="E763" i="2"/>
  <c r="D763" i="2"/>
  <c r="C763" i="2"/>
  <c r="B763" i="2"/>
  <c r="G763" i="5"/>
  <c r="C763" i="5"/>
  <c r="B763" i="5"/>
  <c r="P763" i="10"/>
  <c r="AA763" i="10" s="1"/>
  <c r="O763" i="10"/>
  <c r="L763" i="10"/>
  <c r="X763" i="10" s="1"/>
  <c r="K763" i="10"/>
  <c r="H763" i="10"/>
  <c r="G763" i="10"/>
  <c r="I763" i="10" s="1"/>
  <c r="E763" i="10"/>
  <c r="D763" i="10"/>
  <c r="C763" i="10"/>
  <c r="B763" i="10"/>
  <c r="H763" i="6"/>
  <c r="I763" i="6" s="1"/>
  <c r="J763" i="6" s="1"/>
  <c r="F763" i="6"/>
  <c r="E763" i="6"/>
  <c r="D763" i="6"/>
  <c r="C763" i="6"/>
  <c r="B763" i="6"/>
  <c r="A763" i="6"/>
  <c r="N763" i="1"/>
  <c r="M763" i="1"/>
  <c r="L763" i="1"/>
  <c r="A763" i="1"/>
  <c r="A763" i="2" s="1"/>
  <c r="G762" i="2"/>
  <c r="F762" i="2"/>
  <c r="E762" i="2"/>
  <c r="C762" i="2"/>
  <c r="B762" i="2"/>
  <c r="G762" i="5"/>
  <c r="K762" i="5" s="1"/>
  <c r="N762" i="5" s="1"/>
  <c r="E762" i="5"/>
  <c r="D762" i="5"/>
  <c r="I762" i="5" s="1"/>
  <c r="C762" i="5"/>
  <c r="B762" i="5"/>
  <c r="L762" i="10"/>
  <c r="X762" i="10" s="1"/>
  <c r="K762" i="10"/>
  <c r="H762" i="10"/>
  <c r="G762" i="10"/>
  <c r="I762" i="10" s="1"/>
  <c r="D762" i="10"/>
  <c r="F762" i="10" s="1"/>
  <c r="C762" i="10"/>
  <c r="B762" i="10"/>
  <c r="H762" i="6"/>
  <c r="I762" i="6" s="1"/>
  <c r="J762" i="6" s="1"/>
  <c r="F762" i="6"/>
  <c r="E762" i="6"/>
  <c r="D762" i="6"/>
  <c r="C762" i="6"/>
  <c r="B762" i="6"/>
  <c r="A762" i="6"/>
  <c r="O762" i="1"/>
  <c r="N762" i="1"/>
  <c r="M762" i="1"/>
  <c r="D762" i="2" s="1"/>
  <c r="L762" i="1"/>
  <c r="A762" i="1"/>
  <c r="A762" i="2" s="1"/>
  <c r="F761" i="2"/>
  <c r="H761" i="2" s="1"/>
  <c r="J761" i="2" s="1"/>
  <c r="E761" i="2"/>
  <c r="C761" i="2"/>
  <c r="B761" i="2"/>
  <c r="G761" i="5"/>
  <c r="K761" i="5" s="1"/>
  <c r="N761" i="5" s="1"/>
  <c r="E761" i="5"/>
  <c r="D761" i="5"/>
  <c r="C761" i="5"/>
  <c r="B761" i="5"/>
  <c r="P761" i="10"/>
  <c r="AA761" i="10" s="1"/>
  <c r="O761" i="10"/>
  <c r="H761" i="10"/>
  <c r="G761" i="10"/>
  <c r="E761" i="10"/>
  <c r="C761" i="10"/>
  <c r="B761" i="10"/>
  <c r="H761" i="6"/>
  <c r="I761" i="6" s="1"/>
  <c r="J761" i="6" s="1"/>
  <c r="F761" i="6"/>
  <c r="E761" i="6"/>
  <c r="D761" i="6"/>
  <c r="C761" i="6"/>
  <c r="B761" i="6"/>
  <c r="A761" i="6"/>
  <c r="O761" i="1"/>
  <c r="M761" i="1"/>
  <c r="L761" i="1"/>
  <c r="A761" i="1"/>
  <c r="A761" i="10" s="1"/>
  <c r="G760" i="2"/>
  <c r="F760" i="2"/>
  <c r="H760" i="2" s="1"/>
  <c r="J760" i="2" s="1"/>
  <c r="E760" i="2"/>
  <c r="D760" i="2"/>
  <c r="C760" i="2"/>
  <c r="B760" i="2"/>
  <c r="G760" i="5"/>
  <c r="K760" i="5" s="1"/>
  <c r="N760" i="5" s="1"/>
  <c r="E760" i="5"/>
  <c r="C760" i="5"/>
  <c r="B760" i="5"/>
  <c r="L760" i="10"/>
  <c r="X760" i="10" s="1"/>
  <c r="K760" i="10"/>
  <c r="H760" i="10"/>
  <c r="G760" i="10"/>
  <c r="I760" i="10" s="1"/>
  <c r="D760" i="10"/>
  <c r="C760" i="10"/>
  <c r="B760" i="10"/>
  <c r="H760" i="6"/>
  <c r="I760" i="6" s="1"/>
  <c r="J760" i="6" s="1"/>
  <c r="F760" i="6"/>
  <c r="E760" i="6"/>
  <c r="D760" i="6"/>
  <c r="C760" i="6"/>
  <c r="B760" i="6"/>
  <c r="A760" i="6"/>
  <c r="M760" i="1"/>
  <c r="L760" i="1"/>
  <c r="A760" i="1"/>
  <c r="A760" i="2" s="1"/>
  <c r="G759" i="2"/>
  <c r="F759" i="2"/>
  <c r="H759" i="2" s="1"/>
  <c r="J759" i="2" s="1"/>
  <c r="E759" i="2"/>
  <c r="D759" i="2"/>
  <c r="C759" i="2"/>
  <c r="B759" i="2"/>
  <c r="G759" i="5"/>
  <c r="K759" i="5" s="1"/>
  <c r="N759" i="5" s="1"/>
  <c r="E759" i="5"/>
  <c r="D759" i="5"/>
  <c r="C759" i="5"/>
  <c r="B759" i="5"/>
  <c r="L759" i="10"/>
  <c r="X759" i="10" s="1"/>
  <c r="K759" i="10"/>
  <c r="H759" i="10"/>
  <c r="G759" i="10"/>
  <c r="I759" i="10" s="1"/>
  <c r="E759" i="10"/>
  <c r="C759" i="10"/>
  <c r="B759" i="10"/>
  <c r="H759" i="6"/>
  <c r="I759" i="6" s="1"/>
  <c r="J759" i="6" s="1"/>
  <c r="F759" i="6"/>
  <c r="E759" i="6"/>
  <c r="D759" i="6"/>
  <c r="C759" i="6"/>
  <c r="B759" i="6"/>
  <c r="A759" i="6"/>
  <c r="O759" i="1"/>
  <c r="M759" i="1"/>
  <c r="L759" i="1"/>
  <c r="A759" i="1"/>
  <c r="A759" i="2" s="1"/>
  <c r="G758" i="2"/>
  <c r="F758" i="2"/>
  <c r="H758" i="2" s="1"/>
  <c r="J758" i="2" s="1"/>
  <c r="E758" i="2"/>
  <c r="D758" i="2"/>
  <c r="C758" i="2"/>
  <c r="B758" i="2"/>
  <c r="G758" i="5"/>
  <c r="K758" i="5" s="1"/>
  <c r="N758" i="5" s="1"/>
  <c r="E758" i="5"/>
  <c r="C758" i="5"/>
  <c r="B758" i="5"/>
  <c r="L758" i="10"/>
  <c r="X758" i="10" s="1"/>
  <c r="K758" i="10"/>
  <c r="H758" i="10"/>
  <c r="G758" i="10"/>
  <c r="I758" i="10" s="1"/>
  <c r="C758" i="10"/>
  <c r="B758" i="10"/>
  <c r="H758" i="6"/>
  <c r="I758" i="6" s="1"/>
  <c r="J758" i="6" s="1"/>
  <c r="F758" i="6"/>
  <c r="E758" i="6"/>
  <c r="D758" i="6"/>
  <c r="C758" i="6"/>
  <c r="B758" i="6"/>
  <c r="A758" i="6"/>
  <c r="O758" i="1"/>
  <c r="M758" i="1"/>
  <c r="L758" i="1"/>
  <c r="A758" i="1"/>
  <c r="A758" i="2" s="1"/>
  <c r="G757" i="2"/>
  <c r="F757" i="2"/>
  <c r="H757" i="2" s="1"/>
  <c r="J757" i="2" s="1"/>
  <c r="E757" i="2"/>
  <c r="D757" i="2"/>
  <c r="C757" i="2"/>
  <c r="B757" i="2"/>
  <c r="G757" i="5"/>
  <c r="K757" i="5" s="1"/>
  <c r="N757" i="5" s="1"/>
  <c r="E757" i="5"/>
  <c r="D757" i="5"/>
  <c r="C757" i="5"/>
  <c r="B757" i="5"/>
  <c r="L757" i="10"/>
  <c r="X757" i="10" s="1"/>
  <c r="K757" i="10"/>
  <c r="H757" i="10"/>
  <c r="G757" i="10"/>
  <c r="I757" i="10" s="1"/>
  <c r="E757" i="10"/>
  <c r="D757" i="10"/>
  <c r="C757" i="10"/>
  <c r="B757" i="10"/>
  <c r="H757" i="6"/>
  <c r="I757" i="6" s="1"/>
  <c r="J757" i="6" s="1"/>
  <c r="F757" i="6"/>
  <c r="E757" i="6"/>
  <c r="D757" i="6"/>
  <c r="C757" i="6"/>
  <c r="B757" i="6"/>
  <c r="A757" i="6"/>
  <c r="O757" i="1"/>
  <c r="M757" i="1"/>
  <c r="L757" i="1"/>
  <c r="A757" i="1"/>
  <c r="A757" i="2" s="1"/>
  <c r="G756" i="2"/>
  <c r="F756" i="2"/>
  <c r="H756" i="2" s="1"/>
  <c r="J756" i="2" s="1"/>
  <c r="E756" i="2"/>
  <c r="D756" i="2"/>
  <c r="C756" i="2"/>
  <c r="B756" i="2"/>
  <c r="G756" i="5"/>
  <c r="K756" i="5" s="1"/>
  <c r="N756" i="5" s="1"/>
  <c r="E756" i="5"/>
  <c r="D756" i="5"/>
  <c r="C756" i="5"/>
  <c r="B756" i="5"/>
  <c r="L756" i="10"/>
  <c r="X756" i="10" s="1"/>
  <c r="K756" i="10"/>
  <c r="H756" i="10"/>
  <c r="G756" i="10"/>
  <c r="I756" i="10" s="1"/>
  <c r="D756" i="10"/>
  <c r="C756" i="10"/>
  <c r="B756" i="10"/>
  <c r="A756" i="10"/>
  <c r="H756" i="6"/>
  <c r="I756" i="6" s="1"/>
  <c r="J756" i="6" s="1"/>
  <c r="F756" i="6"/>
  <c r="E756" i="6"/>
  <c r="D756" i="6"/>
  <c r="C756" i="6"/>
  <c r="B756" i="6"/>
  <c r="A756" i="6"/>
  <c r="O756" i="1"/>
  <c r="M756" i="1"/>
  <c r="L756" i="1"/>
  <c r="A756" i="1"/>
  <c r="A756" i="5" s="1"/>
  <c r="G755" i="2"/>
  <c r="F755" i="2"/>
  <c r="H755" i="2" s="1"/>
  <c r="J755" i="2" s="1"/>
  <c r="E755" i="2"/>
  <c r="D755" i="2"/>
  <c r="C755" i="2"/>
  <c r="B755" i="2"/>
  <c r="G755" i="5"/>
  <c r="K755" i="5" s="1"/>
  <c r="N755" i="5" s="1"/>
  <c r="E755" i="5"/>
  <c r="C755" i="5"/>
  <c r="B755" i="5"/>
  <c r="L755" i="10"/>
  <c r="X755" i="10" s="1"/>
  <c r="K755" i="10"/>
  <c r="H755" i="10"/>
  <c r="G755" i="10"/>
  <c r="I755" i="10" s="1"/>
  <c r="C755" i="10"/>
  <c r="B755" i="10"/>
  <c r="H755" i="6"/>
  <c r="I755" i="6" s="1"/>
  <c r="J755" i="6" s="1"/>
  <c r="F755" i="6"/>
  <c r="E755" i="6"/>
  <c r="D755" i="6"/>
  <c r="C755" i="6"/>
  <c r="B755" i="6"/>
  <c r="A755" i="6"/>
  <c r="M755" i="1"/>
  <c r="L755" i="1"/>
  <c r="A755" i="1"/>
  <c r="A755" i="2" s="1"/>
  <c r="G754" i="2"/>
  <c r="F754" i="2"/>
  <c r="H754" i="2" s="1"/>
  <c r="J754" i="2" s="1"/>
  <c r="E754" i="2"/>
  <c r="D754" i="2"/>
  <c r="C754" i="2"/>
  <c r="B754" i="2"/>
  <c r="G754" i="5"/>
  <c r="E754" i="5"/>
  <c r="C754" i="5"/>
  <c r="B754" i="5"/>
  <c r="L754" i="10"/>
  <c r="X754" i="10" s="1"/>
  <c r="K754" i="10"/>
  <c r="H754" i="10"/>
  <c r="G754" i="10"/>
  <c r="I754" i="10" s="1"/>
  <c r="D754" i="10"/>
  <c r="C754" i="10"/>
  <c r="B754" i="10"/>
  <c r="H754" i="6"/>
  <c r="I754" i="6" s="1"/>
  <c r="J754" i="6" s="1"/>
  <c r="F754" i="6"/>
  <c r="E754" i="6"/>
  <c r="D754" i="6"/>
  <c r="C754" i="6"/>
  <c r="B754" i="6"/>
  <c r="A754" i="6"/>
  <c r="O754" i="1"/>
  <c r="M754" i="1"/>
  <c r="L754" i="1"/>
  <c r="A754" i="1"/>
  <c r="A754" i="2" s="1"/>
  <c r="G753" i="2"/>
  <c r="F753" i="2"/>
  <c r="H753" i="2" s="1"/>
  <c r="J753" i="2" s="1"/>
  <c r="E753" i="2"/>
  <c r="D753" i="2"/>
  <c r="C753" i="2"/>
  <c r="B753" i="2"/>
  <c r="G753" i="5"/>
  <c r="K753" i="5" s="1"/>
  <c r="N753" i="5" s="1"/>
  <c r="E753" i="5"/>
  <c r="D753" i="5"/>
  <c r="C753" i="5"/>
  <c r="B753" i="5"/>
  <c r="L753" i="10"/>
  <c r="X753" i="10" s="1"/>
  <c r="K753" i="10"/>
  <c r="H753" i="10"/>
  <c r="G753" i="10"/>
  <c r="I753" i="10" s="1"/>
  <c r="E753" i="10"/>
  <c r="C753" i="10"/>
  <c r="B753" i="10"/>
  <c r="H753" i="6"/>
  <c r="I753" i="6" s="1"/>
  <c r="J753" i="6" s="1"/>
  <c r="F753" i="6"/>
  <c r="E753" i="6"/>
  <c r="D753" i="6"/>
  <c r="C753" i="6"/>
  <c r="B753" i="6"/>
  <c r="A753" i="6"/>
  <c r="O753" i="1"/>
  <c r="N753" i="1"/>
  <c r="M753" i="1"/>
  <c r="L753" i="1"/>
  <c r="A753" i="1"/>
  <c r="A753" i="5" s="1"/>
  <c r="G752" i="2"/>
  <c r="F752" i="2"/>
  <c r="H752" i="2" s="1"/>
  <c r="J752" i="2" s="1"/>
  <c r="E752" i="2"/>
  <c r="D752" i="2"/>
  <c r="C752" i="2"/>
  <c r="B752" i="2"/>
  <c r="G752" i="5"/>
  <c r="C752" i="5"/>
  <c r="B752" i="5"/>
  <c r="L752" i="10"/>
  <c r="X752" i="10" s="1"/>
  <c r="K752" i="10"/>
  <c r="H752" i="10"/>
  <c r="G752" i="10"/>
  <c r="I752" i="10" s="1"/>
  <c r="D752" i="10"/>
  <c r="C752" i="10"/>
  <c r="B752" i="10"/>
  <c r="H752" i="6"/>
  <c r="I752" i="6" s="1"/>
  <c r="J752" i="6" s="1"/>
  <c r="F752" i="6"/>
  <c r="E752" i="6"/>
  <c r="D752" i="6"/>
  <c r="C752" i="6"/>
  <c r="B752" i="6"/>
  <c r="A752" i="6"/>
  <c r="M752" i="1"/>
  <c r="L752" i="1"/>
  <c r="A752" i="1"/>
  <c r="A752" i="2" s="1"/>
  <c r="G751" i="2"/>
  <c r="F751" i="2"/>
  <c r="H751" i="2" s="1"/>
  <c r="J751" i="2" s="1"/>
  <c r="E751" i="2"/>
  <c r="D751" i="2"/>
  <c r="C751" i="2"/>
  <c r="B751" i="2"/>
  <c r="G751" i="5"/>
  <c r="E751" i="5"/>
  <c r="D751" i="5"/>
  <c r="C751" i="5"/>
  <c r="B751" i="5"/>
  <c r="L751" i="10"/>
  <c r="X751" i="10" s="1"/>
  <c r="K751" i="10"/>
  <c r="H751" i="10"/>
  <c r="G751" i="10"/>
  <c r="I751" i="10" s="1"/>
  <c r="E751" i="10"/>
  <c r="C751" i="10"/>
  <c r="B751" i="10"/>
  <c r="H751" i="6"/>
  <c r="I751" i="6" s="1"/>
  <c r="J751" i="6" s="1"/>
  <c r="F751" i="6"/>
  <c r="E751" i="6"/>
  <c r="D751" i="6"/>
  <c r="C751" i="6"/>
  <c r="B751" i="6"/>
  <c r="A751" i="6"/>
  <c r="O751" i="1"/>
  <c r="M751" i="1"/>
  <c r="L751" i="1"/>
  <c r="A751" i="1"/>
  <c r="A751" i="5" s="1"/>
  <c r="G750" i="2"/>
  <c r="F750" i="2"/>
  <c r="H750" i="2" s="1"/>
  <c r="J750" i="2" s="1"/>
  <c r="E750" i="2"/>
  <c r="D750" i="2"/>
  <c r="C750" i="2"/>
  <c r="B750" i="2"/>
  <c r="G750" i="5"/>
  <c r="E750" i="5"/>
  <c r="C750" i="5"/>
  <c r="B750" i="5"/>
  <c r="L750" i="10"/>
  <c r="X750" i="10" s="1"/>
  <c r="K750" i="10"/>
  <c r="H750" i="10"/>
  <c r="G750" i="10"/>
  <c r="I750" i="10" s="1"/>
  <c r="C750" i="10"/>
  <c r="B750" i="10"/>
  <c r="H750" i="6"/>
  <c r="I750" i="6" s="1"/>
  <c r="J750" i="6" s="1"/>
  <c r="F750" i="6"/>
  <c r="E750" i="6"/>
  <c r="D750" i="6"/>
  <c r="C750" i="6"/>
  <c r="B750" i="6"/>
  <c r="A750" i="6"/>
  <c r="M750" i="1"/>
  <c r="L750" i="1"/>
  <c r="A750" i="1"/>
  <c r="A750" i="2" s="1"/>
  <c r="G749" i="2"/>
  <c r="F749" i="2"/>
  <c r="H749" i="2" s="1"/>
  <c r="J749" i="2" s="1"/>
  <c r="E749" i="2"/>
  <c r="D749" i="2"/>
  <c r="C749" i="2"/>
  <c r="B749" i="2"/>
  <c r="G749" i="5"/>
  <c r="D749" i="5"/>
  <c r="C749" i="5"/>
  <c r="B749" i="5"/>
  <c r="L749" i="10"/>
  <c r="X749" i="10" s="1"/>
  <c r="K749" i="10"/>
  <c r="H749" i="10"/>
  <c r="O749" i="10" s="1"/>
  <c r="G749" i="10"/>
  <c r="I749" i="10" s="1"/>
  <c r="E749" i="10"/>
  <c r="C749" i="10"/>
  <c r="B749" i="10"/>
  <c r="H749" i="6"/>
  <c r="I749" i="6" s="1"/>
  <c r="J749" i="6" s="1"/>
  <c r="F749" i="6"/>
  <c r="E749" i="6"/>
  <c r="D749" i="6"/>
  <c r="C749" i="6"/>
  <c r="B749" i="6"/>
  <c r="A749" i="6"/>
  <c r="N749" i="1"/>
  <c r="M749" i="1"/>
  <c r="L749" i="1"/>
  <c r="A749" i="1"/>
  <c r="A749" i="2" s="1"/>
  <c r="G748" i="2"/>
  <c r="F748" i="2"/>
  <c r="H748" i="2" s="1"/>
  <c r="J748" i="2" s="1"/>
  <c r="E748" i="2"/>
  <c r="D748" i="2"/>
  <c r="C748" i="2"/>
  <c r="B748" i="2"/>
  <c r="G748" i="5"/>
  <c r="K748" i="5" s="1"/>
  <c r="N748" i="5" s="1"/>
  <c r="E748" i="5"/>
  <c r="C748" i="5"/>
  <c r="B748" i="5"/>
  <c r="L748" i="10"/>
  <c r="X748" i="10" s="1"/>
  <c r="K748" i="10"/>
  <c r="H748" i="10"/>
  <c r="G748" i="10"/>
  <c r="I748" i="10" s="1"/>
  <c r="D748" i="10"/>
  <c r="O748" i="10" s="1"/>
  <c r="C748" i="10"/>
  <c r="B748" i="10"/>
  <c r="H748" i="6"/>
  <c r="I748" i="6" s="1"/>
  <c r="J748" i="6" s="1"/>
  <c r="F748" i="6"/>
  <c r="E748" i="6"/>
  <c r="D748" i="6"/>
  <c r="C748" i="6"/>
  <c r="B748" i="6"/>
  <c r="A748" i="6"/>
  <c r="M748" i="1"/>
  <c r="L748" i="1"/>
  <c r="A748" i="1"/>
  <c r="G747" i="2"/>
  <c r="F747" i="2"/>
  <c r="H747" i="2" s="1"/>
  <c r="J747" i="2" s="1"/>
  <c r="E747" i="2"/>
  <c r="D747" i="2"/>
  <c r="C747" i="2"/>
  <c r="B747" i="2"/>
  <c r="G747" i="5"/>
  <c r="C747" i="5"/>
  <c r="B747" i="5"/>
  <c r="L747" i="10"/>
  <c r="X747" i="10" s="1"/>
  <c r="K747" i="10"/>
  <c r="H747" i="10"/>
  <c r="G747" i="10"/>
  <c r="I747" i="10" s="1"/>
  <c r="C747" i="10"/>
  <c r="B747" i="10"/>
  <c r="H747" i="6"/>
  <c r="I747" i="6" s="1"/>
  <c r="J747" i="6" s="1"/>
  <c r="F747" i="6"/>
  <c r="E747" i="6"/>
  <c r="D747" i="6"/>
  <c r="C747" i="6"/>
  <c r="B747" i="6"/>
  <c r="A747" i="6"/>
  <c r="M747" i="1"/>
  <c r="L747" i="1"/>
  <c r="A747" i="1"/>
  <c r="A747" i="5" s="1"/>
  <c r="G746" i="2"/>
  <c r="F746" i="2"/>
  <c r="H746" i="2" s="1"/>
  <c r="J746" i="2" s="1"/>
  <c r="E746" i="2"/>
  <c r="D746" i="2"/>
  <c r="C746" i="2"/>
  <c r="B746" i="2"/>
  <c r="G746" i="5"/>
  <c r="K746" i="5" s="1"/>
  <c r="N746" i="5" s="1"/>
  <c r="E746" i="5"/>
  <c r="D746" i="5"/>
  <c r="C746" i="5"/>
  <c r="B746" i="5"/>
  <c r="L746" i="10"/>
  <c r="X746" i="10" s="1"/>
  <c r="K746" i="10"/>
  <c r="H746" i="10"/>
  <c r="G746" i="10"/>
  <c r="I746" i="10" s="1"/>
  <c r="E746" i="10"/>
  <c r="D746" i="10"/>
  <c r="C746" i="10"/>
  <c r="B746" i="10"/>
  <c r="H746" i="6"/>
  <c r="I746" i="6" s="1"/>
  <c r="J746" i="6" s="1"/>
  <c r="F746" i="6"/>
  <c r="E746" i="6"/>
  <c r="D746" i="6"/>
  <c r="C746" i="6"/>
  <c r="B746" i="6"/>
  <c r="A746" i="6"/>
  <c r="O746" i="1"/>
  <c r="M746" i="1"/>
  <c r="L746" i="1"/>
  <c r="A746" i="1"/>
  <c r="A746" i="2" s="1"/>
  <c r="F745" i="2"/>
  <c r="H745" i="2" s="1"/>
  <c r="J745" i="2" s="1"/>
  <c r="E745" i="2"/>
  <c r="C745" i="2"/>
  <c r="B745" i="2"/>
  <c r="G745" i="5"/>
  <c r="D745" i="5"/>
  <c r="C745" i="5"/>
  <c r="B745" i="5"/>
  <c r="P745" i="10"/>
  <c r="AA745" i="10" s="1"/>
  <c r="O745" i="10"/>
  <c r="H745" i="10"/>
  <c r="G745" i="10"/>
  <c r="E745" i="10"/>
  <c r="D745" i="10"/>
  <c r="C745" i="10"/>
  <c r="B745" i="10"/>
  <c r="H745" i="6"/>
  <c r="I745" i="6" s="1"/>
  <c r="J745" i="6" s="1"/>
  <c r="F745" i="6"/>
  <c r="E745" i="6"/>
  <c r="D745" i="6"/>
  <c r="C745" i="6"/>
  <c r="B745" i="6"/>
  <c r="A745" i="6"/>
  <c r="M745" i="1"/>
  <c r="L745" i="1"/>
  <c r="A745" i="1"/>
  <c r="A745" i="2" s="1"/>
  <c r="F744" i="2"/>
  <c r="E744" i="2"/>
  <c r="C744" i="2"/>
  <c r="B744" i="2"/>
  <c r="G744" i="5"/>
  <c r="C744" i="5"/>
  <c r="B744" i="5"/>
  <c r="P744" i="10"/>
  <c r="AA744" i="10" s="1"/>
  <c r="O744" i="10"/>
  <c r="H744" i="10"/>
  <c r="G744" i="10"/>
  <c r="D744" i="10"/>
  <c r="C744" i="10"/>
  <c r="B744" i="10"/>
  <c r="H744" i="6"/>
  <c r="I744" i="6" s="1"/>
  <c r="J744" i="6" s="1"/>
  <c r="F744" i="6"/>
  <c r="E744" i="6"/>
  <c r="D744" i="6"/>
  <c r="C744" i="6"/>
  <c r="B744" i="6"/>
  <c r="A744" i="6"/>
  <c r="M744" i="1"/>
  <c r="L744" i="1"/>
  <c r="A744" i="1"/>
  <c r="A744" i="2" s="1"/>
  <c r="G743" i="2"/>
  <c r="F743" i="2"/>
  <c r="H743" i="2" s="1"/>
  <c r="J743" i="2" s="1"/>
  <c r="E743" i="2"/>
  <c r="D743" i="2"/>
  <c r="C743" i="2"/>
  <c r="B743" i="2"/>
  <c r="G743" i="5"/>
  <c r="K743" i="5" s="1"/>
  <c r="N743" i="5" s="1"/>
  <c r="D743" i="5"/>
  <c r="F743" i="5" s="1"/>
  <c r="C743" i="5"/>
  <c r="B743" i="5"/>
  <c r="L743" i="10"/>
  <c r="X743" i="10" s="1"/>
  <c r="K743" i="10"/>
  <c r="H743" i="10"/>
  <c r="G743" i="10"/>
  <c r="I743" i="10" s="1"/>
  <c r="E743" i="10"/>
  <c r="C743" i="10"/>
  <c r="B743" i="10"/>
  <c r="H743" i="6"/>
  <c r="I743" i="6" s="1"/>
  <c r="J743" i="6" s="1"/>
  <c r="F743" i="6"/>
  <c r="E743" i="6"/>
  <c r="D743" i="6"/>
  <c r="C743" i="6"/>
  <c r="B743" i="6"/>
  <c r="A743" i="6"/>
  <c r="O743" i="1"/>
  <c r="M743" i="1"/>
  <c r="L743" i="1"/>
  <c r="A743" i="1"/>
  <c r="A743" i="2" s="1"/>
  <c r="G742" i="2"/>
  <c r="F742" i="2"/>
  <c r="H742" i="2" s="1"/>
  <c r="J742" i="2" s="1"/>
  <c r="E742" i="2"/>
  <c r="D742" i="2"/>
  <c r="C742" i="2"/>
  <c r="B742" i="2"/>
  <c r="G742" i="5"/>
  <c r="K742" i="5" s="1"/>
  <c r="N742" i="5" s="1"/>
  <c r="E742" i="5"/>
  <c r="D742" i="5"/>
  <c r="I742" i="5" s="1"/>
  <c r="C742" i="5"/>
  <c r="B742" i="5"/>
  <c r="L742" i="10"/>
  <c r="X742" i="10" s="1"/>
  <c r="K742" i="10"/>
  <c r="H742" i="10"/>
  <c r="G742" i="10"/>
  <c r="I742" i="10" s="1"/>
  <c r="E742" i="10"/>
  <c r="C742" i="10"/>
  <c r="B742" i="10"/>
  <c r="H742" i="6"/>
  <c r="I742" i="6" s="1"/>
  <c r="J742" i="6" s="1"/>
  <c r="F742" i="6"/>
  <c r="E742" i="6"/>
  <c r="D742" i="6"/>
  <c r="C742" i="6"/>
  <c r="B742" i="6"/>
  <c r="A742" i="6"/>
  <c r="O742" i="1"/>
  <c r="M742" i="1"/>
  <c r="L742" i="1"/>
  <c r="A742" i="1"/>
  <c r="A742" i="2" s="1"/>
  <c r="F741" i="2"/>
  <c r="H741" i="2" s="1"/>
  <c r="J741" i="2" s="1"/>
  <c r="E741" i="2"/>
  <c r="C741" i="2"/>
  <c r="B741" i="2"/>
  <c r="G741" i="5"/>
  <c r="D741" i="5"/>
  <c r="C741" i="5"/>
  <c r="B741" i="5"/>
  <c r="P741" i="10"/>
  <c r="AA741" i="10" s="1"/>
  <c r="O741" i="10"/>
  <c r="H741" i="10"/>
  <c r="G741" i="10"/>
  <c r="E741" i="10"/>
  <c r="D741" i="10"/>
  <c r="C741" i="10"/>
  <c r="B741" i="10"/>
  <c r="H741" i="6"/>
  <c r="I741" i="6" s="1"/>
  <c r="J741" i="6" s="1"/>
  <c r="F741" i="6"/>
  <c r="E741" i="6"/>
  <c r="D741" i="6"/>
  <c r="C741" i="6"/>
  <c r="B741" i="6"/>
  <c r="A741" i="6"/>
  <c r="M741" i="1"/>
  <c r="L741" i="1"/>
  <c r="A741" i="1"/>
  <c r="A741" i="5" s="1"/>
  <c r="F740" i="2"/>
  <c r="H740" i="2" s="1"/>
  <c r="J740" i="2" s="1"/>
  <c r="E740" i="2"/>
  <c r="C740" i="2"/>
  <c r="B740" i="2"/>
  <c r="G740" i="5"/>
  <c r="E740" i="5"/>
  <c r="C740" i="5"/>
  <c r="B740" i="5"/>
  <c r="P740" i="10"/>
  <c r="AA740" i="10" s="1"/>
  <c r="O740" i="10"/>
  <c r="L740" i="10"/>
  <c r="X740" i="10" s="1"/>
  <c r="K740" i="10"/>
  <c r="H740" i="10"/>
  <c r="G740" i="10"/>
  <c r="D740" i="10"/>
  <c r="C740" i="10"/>
  <c r="B740" i="10"/>
  <c r="H740" i="6"/>
  <c r="I740" i="6" s="1"/>
  <c r="J740" i="6" s="1"/>
  <c r="F740" i="6"/>
  <c r="E740" i="6"/>
  <c r="D740" i="6"/>
  <c r="C740" i="6"/>
  <c r="B740" i="6"/>
  <c r="A740" i="6"/>
  <c r="N740" i="1"/>
  <c r="M740" i="1"/>
  <c r="L740" i="1"/>
  <c r="A740" i="1"/>
  <c r="A740" i="2" s="1"/>
  <c r="F739" i="2"/>
  <c r="H739" i="2" s="1"/>
  <c r="J739" i="2" s="1"/>
  <c r="E739" i="2"/>
  <c r="C739" i="2"/>
  <c r="B739" i="2"/>
  <c r="G739" i="5"/>
  <c r="C739" i="5"/>
  <c r="B739" i="5"/>
  <c r="P739" i="10"/>
  <c r="AA739" i="10" s="1"/>
  <c r="O739" i="10"/>
  <c r="H739" i="10"/>
  <c r="G739" i="10"/>
  <c r="C739" i="10"/>
  <c r="B739" i="10"/>
  <c r="H739" i="6"/>
  <c r="I739" i="6" s="1"/>
  <c r="J739" i="6" s="1"/>
  <c r="F739" i="6"/>
  <c r="E739" i="6"/>
  <c r="D739" i="6"/>
  <c r="C739" i="6"/>
  <c r="B739" i="6"/>
  <c r="A739" i="6"/>
  <c r="M739" i="1"/>
  <c r="L739" i="1"/>
  <c r="A739" i="1"/>
  <c r="A739" i="2" s="1"/>
  <c r="G738" i="2"/>
  <c r="F738" i="2"/>
  <c r="H738" i="2" s="1"/>
  <c r="J738" i="2" s="1"/>
  <c r="E738" i="2"/>
  <c r="D738" i="2"/>
  <c r="C738" i="2"/>
  <c r="B738" i="2"/>
  <c r="G738" i="5"/>
  <c r="K738" i="5" s="1"/>
  <c r="N738" i="5" s="1"/>
  <c r="E738" i="5"/>
  <c r="D738" i="5"/>
  <c r="C738" i="5"/>
  <c r="B738" i="5"/>
  <c r="P738" i="10"/>
  <c r="AA738" i="10" s="1"/>
  <c r="O738" i="10"/>
  <c r="L738" i="10"/>
  <c r="X738" i="10" s="1"/>
  <c r="K738" i="10"/>
  <c r="H738" i="10"/>
  <c r="G738" i="10"/>
  <c r="I738" i="10" s="1"/>
  <c r="D738" i="10"/>
  <c r="F738" i="10" s="1"/>
  <c r="C738" i="10"/>
  <c r="B738" i="10"/>
  <c r="H738" i="6"/>
  <c r="I738" i="6" s="1"/>
  <c r="J738" i="6" s="1"/>
  <c r="F738" i="6"/>
  <c r="E738" i="6"/>
  <c r="D738" i="6"/>
  <c r="C738" i="6"/>
  <c r="B738" i="6"/>
  <c r="A738" i="6"/>
  <c r="O738" i="1"/>
  <c r="N738" i="1"/>
  <c r="M738" i="1"/>
  <c r="L738" i="1"/>
  <c r="A738" i="1"/>
  <c r="F737" i="2"/>
  <c r="H737" i="2" s="1"/>
  <c r="J737" i="2" s="1"/>
  <c r="E737" i="2"/>
  <c r="C737" i="2"/>
  <c r="B737" i="2"/>
  <c r="G737" i="5"/>
  <c r="D737" i="5"/>
  <c r="C737" i="5"/>
  <c r="B737" i="5"/>
  <c r="P737" i="10"/>
  <c r="AA737" i="10" s="1"/>
  <c r="O737" i="10"/>
  <c r="H737" i="10"/>
  <c r="G737" i="10"/>
  <c r="E737" i="10"/>
  <c r="C737" i="10"/>
  <c r="B737" i="10"/>
  <c r="H737" i="6"/>
  <c r="I737" i="6" s="1"/>
  <c r="J737" i="6" s="1"/>
  <c r="F737" i="6"/>
  <c r="E737" i="6"/>
  <c r="D737" i="6"/>
  <c r="C737" i="6"/>
  <c r="B737" i="6"/>
  <c r="A737" i="6"/>
  <c r="M737" i="1"/>
  <c r="L737" i="1"/>
  <c r="A737" i="1"/>
  <c r="A737" i="2" s="1"/>
  <c r="G736" i="2"/>
  <c r="F736" i="2"/>
  <c r="H736" i="2" s="1"/>
  <c r="J736" i="2" s="1"/>
  <c r="E736" i="2"/>
  <c r="D736" i="2"/>
  <c r="C736" i="2"/>
  <c r="B736" i="2"/>
  <c r="G736" i="5"/>
  <c r="K736" i="5" s="1"/>
  <c r="N736" i="5" s="1"/>
  <c r="E736" i="5"/>
  <c r="D736" i="5"/>
  <c r="C736" i="5"/>
  <c r="B736" i="5"/>
  <c r="L736" i="10"/>
  <c r="X736" i="10" s="1"/>
  <c r="K736" i="10"/>
  <c r="H736" i="10"/>
  <c r="G736" i="10"/>
  <c r="I736" i="10" s="1"/>
  <c r="D736" i="10"/>
  <c r="C736" i="10"/>
  <c r="B736" i="10"/>
  <c r="H736" i="6"/>
  <c r="I736" i="6" s="1"/>
  <c r="J736" i="6" s="1"/>
  <c r="F736" i="6"/>
  <c r="E736" i="6"/>
  <c r="D736" i="6"/>
  <c r="C736" i="6"/>
  <c r="B736" i="6"/>
  <c r="A736" i="6"/>
  <c r="O736" i="1"/>
  <c r="M736" i="1"/>
  <c r="L736" i="1"/>
  <c r="A736" i="1"/>
  <c r="G735" i="2"/>
  <c r="F735" i="2"/>
  <c r="H735" i="2" s="1"/>
  <c r="J735" i="2" s="1"/>
  <c r="E735" i="2"/>
  <c r="D735" i="2"/>
  <c r="C735" i="2"/>
  <c r="B735" i="2"/>
  <c r="G735" i="5"/>
  <c r="K735" i="5" s="1"/>
  <c r="N735" i="5" s="1"/>
  <c r="E735" i="5"/>
  <c r="D735" i="5"/>
  <c r="C735" i="5"/>
  <c r="B735" i="5"/>
  <c r="L735" i="10"/>
  <c r="X735" i="10" s="1"/>
  <c r="K735" i="10"/>
  <c r="H735" i="10"/>
  <c r="G735" i="10"/>
  <c r="I735" i="10" s="1"/>
  <c r="E735" i="10"/>
  <c r="C735" i="10"/>
  <c r="B735" i="10"/>
  <c r="H735" i="6"/>
  <c r="I735" i="6" s="1"/>
  <c r="J735" i="6" s="1"/>
  <c r="F735" i="6"/>
  <c r="E735" i="6"/>
  <c r="D735" i="6"/>
  <c r="C735" i="6"/>
  <c r="B735" i="6"/>
  <c r="A735" i="6"/>
  <c r="O735" i="1"/>
  <c r="M735" i="1"/>
  <c r="L735" i="1"/>
  <c r="A735" i="1"/>
  <c r="A735" i="2" s="1"/>
  <c r="F734" i="2"/>
  <c r="H734" i="2" s="1"/>
  <c r="J734" i="2" s="1"/>
  <c r="E734" i="2"/>
  <c r="C734" i="2"/>
  <c r="B734" i="2"/>
  <c r="G734" i="5"/>
  <c r="K734" i="5" s="1"/>
  <c r="N734" i="5" s="1"/>
  <c r="E734" i="5"/>
  <c r="D734" i="5"/>
  <c r="C734" i="5"/>
  <c r="B734" i="5"/>
  <c r="A734" i="5"/>
  <c r="P734" i="10"/>
  <c r="AA734" i="10" s="1"/>
  <c r="O734" i="10"/>
  <c r="H734" i="10"/>
  <c r="G734" i="10"/>
  <c r="C734" i="10"/>
  <c r="B734" i="10"/>
  <c r="H734" i="6"/>
  <c r="I734" i="6" s="1"/>
  <c r="J734" i="6" s="1"/>
  <c r="F734" i="6"/>
  <c r="E734" i="6"/>
  <c r="D734" i="6"/>
  <c r="C734" i="6"/>
  <c r="B734" i="6"/>
  <c r="A734" i="6"/>
  <c r="O734" i="1"/>
  <c r="M734" i="1"/>
  <c r="L734" i="1"/>
  <c r="A734" i="1"/>
  <c r="A734" i="2" s="1"/>
  <c r="G733" i="2"/>
  <c r="F733" i="2"/>
  <c r="H733" i="2" s="1"/>
  <c r="J733" i="2" s="1"/>
  <c r="E733" i="2"/>
  <c r="D733" i="2"/>
  <c r="C733" i="2"/>
  <c r="B733" i="2"/>
  <c r="G733" i="5"/>
  <c r="K733" i="5" s="1"/>
  <c r="N733" i="5" s="1"/>
  <c r="E733" i="5"/>
  <c r="D733" i="5"/>
  <c r="C733" i="5"/>
  <c r="B733" i="5"/>
  <c r="P733" i="10"/>
  <c r="AA733" i="10" s="1"/>
  <c r="O733" i="10"/>
  <c r="L733" i="10"/>
  <c r="X733" i="10" s="1"/>
  <c r="K733" i="10"/>
  <c r="H733" i="10"/>
  <c r="G733" i="10"/>
  <c r="I733" i="10" s="1"/>
  <c r="E733" i="10"/>
  <c r="D733" i="10"/>
  <c r="C733" i="10"/>
  <c r="B733" i="10"/>
  <c r="H733" i="6"/>
  <c r="I733" i="6" s="1"/>
  <c r="J733" i="6" s="1"/>
  <c r="F733" i="6"/>
  <c r="E733" i="6"/>
  <c r="D733" i="6"/>
  <c r="C733" i="6"/>
  <c r="B733" i="6"/>
  <c r="A733" i="6"/>
  <c r="O733" i="1"/>
  <c r="N733" i="1"/>
  <c r="M733" i="1"/>
  <c r="L733" i="1"/>
  <c r="A733" i="1"/>
  <c r="G732" i="2"/>
  <c r="F732" i="2"/>
  <c r="H732" i="2" s="1"/>
  <c r="J732" i="2" s="1"/>
  <c r="E732" i="2"/>
  <c r="D732" i="2"/>
  <c r="C732" i="2"/>
  <c r="B732" i="2"/>
  <c r="G732" i="5"/>
  <c r="K732" i="5" s="1"/>
  <c r="N732" i="5" s="1"/>
  <c r="E732" i="5"/>
  <c r="D732" i="5"/>
  <c r="C732" i="5"/>
  <c r="B732" i="5"/>
  <c r="P732" i="10"/>
  <c r="AA732" i="10" s="1"/>
  <c r="O732" i="10"/>
  <c r="L732" i="10"/>
  <c r="X732" i="10" s="1"/>
  <c r="K732" i="10"/>
  <c r="H732" i="10"/>
  <c r="G732" i="10"/>
  <c r="I732" i="10" s="1"/>
  <c r="D732" i="10"/>
  <c r="C732" i="10"/>
  <c r="B732" i="10"/>
  <c r="H732" i="6"/>
  <c r="I732" i="6" s="1"/>
  <c r="J732" i="6" s="1"/>
  <c r="F732" i="6"/>
  <c r="E732" i="6"/>
  <c r="D732" i="6"/>
  <c r="C732" i="6"/>
  <c r="B732" i="6"/>
  <c r="A732" i="6"/>
  <c r="O732" i="1"/>
  <c r="N732" i="1"/>
  <c r="M732" i="1"/>
  <c r="L732" i="1"/>
  <c r="A732" i="1"/>
  <c r="A732" i="5" s="1"/>
  <c r="F731" i="2"/>
  <c r="H731" i="2" s="1"/>
  <c r="J731" i="2" s="1"/>
  <c r="E731" i="2"/>
  <c r="C731" i="2"/>
  <c r="B731" i="2"/>
  <c r="G731" i="5"/>
  <c r="K731" i="5" s="1"/>
  <c r="N731" i="5" s="1"/>
  <c r="E731" i="5"/>
  <c r="D731" i="5"/>
  <c r="I731" i="5" s="1"/>
  <c r="C731" i="5"/>
  <c r="B731" i="5"/>
  <c r="P731" i="10"/>
  <c r="AA731" i="10" s="1"/>
  <c r="O731" i="10"/>
  <c r="H731" i="10"/>
  <c r="G731" i="10"/>
  <c r="C731" i="10"/>
  <c r="B731" i="10"/>
  <c r="A731" i="10"/>
  <c r="H731" i="6"/>
  <c r="I731" i="6" s="1"/>
  <c r="J731" i="6" s="1"/>
  <c r="F731" i="6"/>
  <c r="E731" i="6"/>
  <c r="D731" i="6"/>
  <c r="C731" i="6"/>
  <c r="B731" i="6"/>
  <c r="A731" i="6"/>
  <c r="O731" i="1"/>
  <c r="M731" i="1"/>
  <c r="L731" i="1"/>
  <c r="A731" i="1"/>
  <c r="G730" i="2"/>
  <c r="F730" i="2"/>
  <c r="H730" i="2" s="1"/>
  <c r="J730" i="2" s="1"/>
  <c r="E730" i="2"/>
  <c r="D730" i="2"/>
  <c r="C730" i="2"/>
  <c r="B730" i="2"/>
  <c r="G730" i="5"/>
  <c r="K730" i="5" s="1"/>
  <c r="N730" i="5" s="1"/>
  <c r="E730" i="5"/>
  <c r="D730" i="5"/>
  <c r="I730" i="5" s="1"/>
  <c r="C730" i="5"/>
  <c r="B730" i="5"/>
  <c r="L730" i="10"/>
  <c r="X730" i="10" s="1"/>
  <c r="K730" i="10"/>
  <c r="H730" i="10"/>
  <c r="G730" i="10"/>
  <c r="I730" i="10" s="1"/>
  <c r="D730" i="10"/>
  <c r="F730" i="10" s="1"/>
  <c r="C730" i="10"/>
  <c r="B730" i="10"/>
  <c r="H730" i="6"/>
  <c r="I730" i="6" s="1"/>
  <c r="J730" i="6" s="1"/>
  <c r="F730" i="6"/>
  <c r="E730" i="6"/>
  <c r="D730" i="6"/>
  <c r="C730" i="6"/>
  <c r="B730" i="6"/>
  <c r="A730" i="6"/>
  <c r="O730" i="1"/>
  <c r="N730" i="1"/>
  <c r="M730" i="1"/>
  <c r="L730" i="1"/>
  <c r="A730" i="1"/>
  <c r="A730" i="10" s="1"/>
  <c r="G729" i="2"/>
  <c r="F729" i="2"/>
  <c r="H729" i="2" s="1"/>
  <c r="J729" i="2" s="1"/>
  <c r="E729" i="2"/>
  <c r="D729" i="2"/>
  <c r="C729" i="2"/>
  <c r="B729" i="2"/>
  <c r="G729" i="5"/>
  <c r="K729" i="5" s="1"/>
  <c r="N729" i="5" s="1"/>
  <c r="E729" i="5"/>
  <c r="D729" i="5"/>
  <c r="C729" i="5"/>
  <c r="B729" i="5"/>
  <c r="L729" i="10"/>
  <c r="X729" i="10" s="1"/>
  <c r="K729" i="10"/>
  <c r="H729" i="10"/>
  <c r="G729" i="10"/>
  <c r="I729" i="10" s="1"/>
  <c r="E729" i="10"/>
  <c r="C729" i="10"/>
  <c r="B729" i="10"/>
  <c r="H729" i="6"/>
  <c r="I729" i="6" s="1"/>
  <c r="J729" i="6" s="1"/>
  <c r="F729" i="6"/>
  <c r="E729" i="6"/>
  <c r="D729" i="6"/>
  <c r="C729" i="6"/>
  <c r="B729" i="6"/>
  <c r="A729" i="6"/>
  <c r="O729" i="1"/>
  <c r="M729" i="1"/>
  <c r="L729" i="1"/>
  <c r="A729" i="1"/>
  <c r="A729" i="2" s="1"/>
  <c r="G728" i="2"/>
  <c r="F728" i="2"/>
  <c r="H728" i="2" s="1"/>
  <c r="J728" i="2" s="1"/>
  <c r="E728" i="2"/>
  <c r="D728" i="2"/>
  <c r="C728" i="2"/>
  <c r="B728" i="2"/>
  <c r="G728" i="5"/>
  <c r="K728" i="5" s="1"/>
  <c r="N728" i="5" s="1"/>
  <c r="E728" i="5"/>
  <c r="D728" i="5"/>
  <c r="I728" i="5" s="1"/>
  <c r="C728" i="5"/>
  <c r="B728" i="5"/>
  <c r="P728" i="10"/>
  <c r="AA728" i="10" s="1"/>
  <c r="O728" i="10"/>
  <c r="L728" i="10"/>
  <c r="X728" i="10" s="1"/>
  <c r="K728" i="10"/>
  <c r="H728" i="10"/>
  <c r="G728" i="10"/>
  <c r="I728" i="10" s="1"/>
  <c r="D728" i="10"/>
  <c r="C728" i="10"/>
  <c r="B728" i="10"/>
  <c r="H728" i="6"/>
  <c r="I728" i="6" s="1"/>
  <c r="J728" i="6" s="1"/>
  <c r="F728" i="6"/>
  <c r="E728" i="6"/>
  <c r="D728" i="6"/>
  <c r="C728" i="6"/>
  <c r="B728" i="6"/>
  <c r="A728" i="6"/>
  <c r="O728" i="1"/>
  <c r="N728" i="1"/>
  <c r="M728" i="1"/>
  <c r="L728" i="1"/>
  <c r="A728" i="1"/>
  <c r="A728" i="2" s="1"/>
  <c r="G727" i="2"/>
  <c r="F727" i="2"/>
  <c r="H727" i="2" s="1"/>
  <c r="J727" i="2" s="1"/>
  <c r="E727" i="2"/>
  <c r="D727" i="2"/>
  <c r="C727" i="2"/>
  <c r="B727" i="2"/>
  <c r="G727" i="5"/>
  <c r="K727" i="5" s="1"/>
  <c r="N727" i="5" s="1"/>
  <c r="E727" i="5"/>
  <c r="D727" i="5"/>
  <c r="C727" i="5"/>
  <c r="B727" i="5"/>
  <c r="L727" i="10"/>
  <c r="X727" i="10" s="1"/>
  <c r="K727" i="10"/>
  <c r="H727" i="10"/>
  <c r="G727" i="10"/>
  <c r="I727" i="10" s="1"/>
  <c r="E727" i="10"/>
  <c r="C727" i="10"/>
  <c r="B727" i="10"/>
  <c r="H727" i="6"/>
  <c r="I727" i="6" s="1"/>
  <c r="J727" i="6" s="1"/>
  <c r="F727" i="6"/>
  <c r="E727" i="6"/>
  <c r="D727" i="6"/>
  <c r="C727" i="6"/>
  <c r="B727" i="6"/>
  <c r="A727" i="6"/>
  <c r="O727" i="1"/>
  <c r="M727" i="1"/>
  <c r="L727" i="1"/>
  <c r="A727" i="1"/>
  <c r="A727" i="2" s="1"/>
  <c r="G726" i="2"/>
  <c r="F726" i="2"/>
  <c r="H726" i="2" s="1"/>
  <c r="J726" i="2" s="1"/>
  <c r="E726" i="2"/>
  <c r="D726" i="2"/>
  <c r="C726" i="2"/>
  <c r="B726" i="2"/>
  <c r="G726" i="5"/>
  <c r="E726" i="5"/>
  <c r="C726" i="5"/>
  <c r="B726" i="5"/>
  <c r="L726" i="10"/>
  <c r="X726" i="10" s="1"/>
  <c r="K726" i="10"/>
  <c r="H726" i="10"/>
  <c r="G726" i="10"/>
  <c r="I726" i="10" s="1"/>
  <c r="C726" i="10"/>
  <c r="B726" i="10"/>
  <c r="H726" i="6"/>
  <c r="I726" i="6" s="1"/>
  <c r="J726" i="6" s="1"/>
  <c r="F726" i="6"/>
  <c r="E726" i="6"/>
  <c r="D726" i="6"/>
  <c r="C726" i="6"/>
  <c r="B726" i="6"/>
  <c r="A726" i="6"/>
  <c r="M726" i="1"/>
  <c r="L726" i="1"/>
  <c r="A726" i="1"/>
  <c r="A726" i="2" s="1"/>
  <c r="G725" i="2"/>
  <c r="F725" i="2"/>
  <c r="H725" i="2" s="1"/>
  <c r="J725" i="2" s="1"/>
  <c r="E725" i="2"/>
  <c r="D725" i="2"/>
  <c r="C725" i="2"/>
  <c r="B725" i="2"/>
  <c r="G725" i="5"/>
  <c r="K725" i="5" s="1"/>
  <c r="N725" i="5" s="1"/>
  <c r="E725" i="5"/>
  <c r="D725" i="5"/>
  <c r="C725" i="5"/>
  <c r="B725" i="5"/>
  <c r="L725" i="10"/>
  <c r="X725" i="10" s="1"/>
  <c r="K725" i="10"/>
  <c r="H725" i="10"/>
  <c r="G725" i="10"/>
  <c r="I725" i="10" s="1"/>
  <c r="E725" i="10"/>
  <c r="C725" i="10"/>
  <c r="B725" i="10"/>
  <c r="H725" i="6"/>
  <c r="I725" i="6" s="1"/>
  <c r="J725" i="6" s="1"/>
  <c r="F725" i="6"/>
  <c r="E725" i="6"/>
  <c r="D725" i="6"/>
  <c r="C725" i="6"/>
  <c r="B725" i="6"/>
  <c r="A725" i="6"/>
  <c r="O725" i="1"/>
  <c r="N725" i="1"/>
  <c r="M725" i="1"/>
  <c r="L725" i="1"/>
  <c r="A725" i="1"/>
  <c r="A725" i="2" s="1"/>
  <c r="G724" i="2"/>
  <c r="F724" i="2"/>
  <c r="H724" i="2" s="1"/>
  <c r="J724" i="2" s="1"/>
  <c r="E724" i="2"/>
  <c r="D724" i="2"/>
  <c r="C724" i="2"/>
  <c r="B724" i="2"/>
  <c r="G724" i="5"/>
  <c r="K724" i="5" s="1"/>
  <c r="N724" i="5" s="1"/>
  <c r="E724" i="5"/>
  <c r="D724" i="5"/>
  <c r="C724" i="5"/>
  <c r="B724" i="5"/>
  <c r="L724" i="10"/>
  <c r="X724" i="10" s="1"/>
  <c r="K724" i="10"/>
  <c r="H724" i="10"/>
  <c r="G724" i="10"/>
  <c r="I724" i="10" s="1"/>
  <c r="D724" i="10"/>
  <c r="C724" i="10"/>
  <c r="B724" i="10"/>
  <c r="H724" i="6"/>
  <c r="I724" i="6" s="1"/>
  <c r="J724" i="6" s="1"/>
  <c r="F724" i="6"/>
  <c r="E724" i="6"/>
  <c r="D724" i="6"/>
  <c r="C724" i="6"/>
  <c r="B724" i="6"/>
  <c r="A724" i="6"/>
  <c r="O724" i="1"/>
  <c r="M724" i="1"/>
  <c r="L724" i="1"/>
  <c r="A724" i="1"/>
  <c r="A724" i="2" s="1"/>
  <c r="G723" i="2"/>
  <c r="F723" i="2"/>
  <c r="H723" i="2" s="1"/>
  <c r="J723" i="2" s="1"/>
  <c r="E723" i="2"/>
  <c r="D723" i="2"/>
  <c r="C723" i="2"/>
  <c r="B723" i="2"/>
  <c r="G723" i="5"/>
  <c r="E723" i="5"/>
  <c r="C723" i="5"/>
  <c r="B723" i="5"/>
  <c r="L723" i="10"/>
  <c r="X723" i="10" s="1"/>
  <c r="K723" i="10"/>
  <c r="H723" i="10"/>
  <c r="G723" i="10"/>
  <c r="I723" i="10" s="1"/>
  <c r="C723" i="10"/>
  <c r="B723" i="10"/>
  <c r="H723" i="6"/>
  <c r="I723" i="6" s="1"/>
  <c r="J723" i="6" s="1"/>
  <c r="F723" i="6"/>
  <c r="E723" i="6"/>
  <c r="D723" i="6"/>
  <c r="C723" i="6"/>
  <c r="B723" i="6"/>
  <c r="A723" i="6"/>
  <c r="M723" i="1"/>
  <c r="L723" i="1"/>
  <c r="A723" i="1"/>
  <c r="G722" i="2"/>
  <c r="F722" i="2"/>
  <c r="H722" i="2" s="1"/>
  <c r="J722" i="2" s="1"/>
  <c r="E722" i="2"/>
  <c r="D722" i="2"/>
  <c r="C722" i="2"/>
  <c r="B722" i="2"/>
  <c r="G722" i="5"/>
  <c r="K722" i="5" s="1"/>
  <c r="N722" i="5" s="1"/>
  <c r="E722" i="5"/>
  <c r="D722" i="5"/>
  <c r="C722" i="5"/>
  <c r="B722" i="5"/>
  <c r="L722" i="10"/>
  <c r="X722" i="10" s="1"/>
  <c r="K722" i="10"/>
  <c r="H722" i="10"/>
  <c r="G722" i="10"/>
  <c r="I722" i="10" s="1"/>
  <c r="D722" i="10"/>
  <c r="F722" i="10" s="1"/>
  <c r="C722" i="10"/>
  <c r="B722" i="10"/>
  <c r="H722" i="6"/>
  <c r="I722" i="6" s="1"/>
  <c r="J722" i="6" s="1"/>
  <c r="F722" i="6"/>
  <c r="E722" i="6"/>
  <c r="D722" i="6"/>
  <c r="C722" i="6"/>
  <c r="B722" i="6"/>
  <c r="A722" i="6"/>
  <c r="O722" i="1"/>
  <c r="N722" i="1"/>
  <c r="M722" i="1"/>
  <c r="L722" i="1"/>
  <c r="A722" i="1"/>
  <c r="A722" i="2" s="1"/>
  <c r="G721" i="2"/>
  <c r="F721" i="2"/>
  <c r="H721" i="2" s="1"/>
  <c r="J721" i="2" s="1"/>
  <c r="E721" i="2"/>
  <c r="D721" i="2"/>
  <c r="C721" i="2"/>
  <c r="B721" i="2"/>
  <c r="G721" i="5"/>
  <c r="D721" i="5"/>
  <c r="C721" i="5"/>
  <c r="B721" i="5"/>
  <c r="L721" i="10"/>
  <c r="X721" i="10" s="1"/>
  <c r="K721" i="10"/>
  <c r="H721" i="10"/>
  <c r="G721" i="10"/>
  <c r="I721" i="10" s="1"/>
  <c r="E721" i="10"/>
  <c r="C721" i="10"/>
  <c r="B721" i="10"/>
  <c r="H721" i="6"/>
  <c r="I721" i="6" s="1"/>
  <c r="J721" i="6" s="1"/>
  <c r="F721" i="6"/>
  <c r="E721" i="6"/>
  <c r="D721" i="6"/>
  <c r="C721" i="6"/>
  <c r="B721" i="6"/>
  <c r="A721" i="6"/>
  <c r="M721" i="1"/>
  <c r="L721" i="1"/>
  <c r="A721" i="1"/>
  <c r="A721" i="2" s="1"/>
  <c r="G720" i="2"/>
  <c r="F720" i="2"/>
  <c r="H720" i="2" s="1"/>
  <c r="J720" i="2" s="1"/>
  <c r="E720" i="2"/>
  <c r="D720" i="2"/>
  <c r="C720" i="2"/>
  <c r="B720" i="2"/>
  <c r="G720" i="5"/>
  <c r="K720" i="5" s="1"/>
  <c r="N720" i="5" s="1"/>
  <c r="E720" i="5"/>
  <c r="D720" i="5"/>
  <c r="C720" i="5"/>
  <c r="B720" i="5"/>
  <c r="L720" i="10"/>
  <c r="X720" i="10" s="1"/>
  <c r="K720" i="10"/>
  <c r="H720" i="10"/>
  <c r="G720" i="10"/>
  <c r="I720" i="10" s="1"/>
  <c r="D720" i="10"/>
  <c r="C720" i="10"/>
  <c r="B720" i="10"/>
  <c r="H720" i="6"/>
  <c r="I720" i="6" s="1"/>
  <c r="J720" i="6" s="1"/>
  <c r="F720" i="6"/>
  <c r="E720" i="6"/>
  <c r="D720" i="6"/>
  <c r="C720" i="6"/>
  <c r="B720" i="6"/>
  <c r="A720" i="6"/>
  <c r="O720" i="1"/>
  <c r="M720" i="1"/>
  <c r="L720" i="1"/>
  <c r="A720" i="1"/>
  <c r="A720" i="10" s="1"/>
  <c r="G719" i="2"/>
  <c r="F719" i="2"/>
  <c r="H719" i="2" s="1"/>
  <c r="J719" i="2" s="1"/>
  <c r="E719" i="2"/>
  <c r="D719" i="2"/>
  <c r="C719" i="2"/>
  <c r="B719" i="2"/>
  <c r="G719" i="5"/>
  <c r="K719" i="5" s="1"/>
  <c r="N719" i="5" s="1"/>
  <c r="E719" i="5"/>
  <c r="D719" i="5"/>
  <c r="C719" i="5"/>
  <c r="B719" i="5"/>
  <c r="L719" i="10"/>
  <c r="X719" i="10" s="1"/>
  <c r="K719" i="10"/>
  <c r="H719" i="10"/>
  <c r="G719" i="10"/>
  <c r="I719" i="10" s="1"/>
  <c r="E719" i="10"/>
  <c r="C719" i="10"/>
  <c r="B719" i="10"/>
  <c r="H719" i="6"/>
  <c r="I719" i="6" s="1"/>
  <c r="J719" i="6" s="1"/>
  <c r="F719" i="6"/>
  <c r="E719" i="6"/>
  <c r="D719" i="6"/>
  <c r="C719" i="6"/>
  <c r="B719" i="6"/>
  <c r="A719" i="6"/>
  <c r="O719" i="1"/>
  <c r="M719" i="1"/>
  <c r="L719" i="1"/>
  <c r="A719" i="1"/>
  <c r="A719" i="2" s="1"/>
  <c r="G718" i="2"/>
  <c r="F718" i="2"/>
  <c r="H718" i="2" s="1"/>
  <c r="J718" i="2" s="1"/>
  <c r="E718" i="2"/>
  <c r="D718" i="2"/>
  <c r="C718" i="2"/>
  <c r="B718" i="2"/>
  <c r="G718" i="5"/>
  <c r="K718" i="5" s="1"/>
  <c r="N718" i="5" s="1"/>
  <c r="E718" i="5"/>
  <c r="C718" i="5"/>
  <c r="B718" i="5"/>
  <c r="L718" i="10"/>
  <c r="X718" i="10" s="1"/>
  <c r="K718" i="10"/>
  <c r="H718" i="10"/>
  <c r="G718" i="10"/>
  <c r="I718" i="10" s="1"/>
  <c r="C718" i="10"/>
  <c r="B718" i="10"/>
  <c r="H718" i="6"/>
  <c r="I718" i="6" s="1"/>
  <c r="J718" i="6" s="1"/>
  <c r="F718" i="6"/>
  <c r="E718" i="6"/>
  <c r="D718" i="6"/>
  <c r="C718" i="6"/>
  <c r="B718" i="6"/>
  <c r="A718" i="6"/>
  <c r="M718" i="1"/>
  <c r="L718" i="1"/>
  <c r="A718" i="1"/>
  <c r="G717" i="2"/>
  <c r="F717" i="2"/>
  <c r="H717" i="2" s="1"/>
  <c r="J717" i="2" s="1"/>
  <c r="E717" i="2"/>
  <c r="D717" i="2"/>
  <c r="C717" i="2"/>
  <c r="B717" i="2"/>
  <c r="G717" i="5"/>
  <c r="K717" i="5" s="1"/>
  <c r="N717" i="5" s="1"/>
  <c r="E717" i="5"/>
  <c r="D717" i="5"/>
  <c r="C717" i="5"/>
  <c r="B717" i="5"/>
  <c r="L717" i="10"/>
  <c r="X717" i="10" s="1"/>
  <c r="K717" i="10"/>
  <c r="H717" i="10"/>
  <c r="G717" i="10"/>
  <c r="I717" i="10" s="1"/>
  <c r="E717" i="10"/>
  <c r="D717" i="10"/>
  <c r="C717" i="10"/>
  <c r="B717" i="10"/>
  <c r="H717" i="6"/>
  <c r="I717" i="6" s="1"/>
  <c r="J717" i="6" s="1"/>
  <c r="F717" i="6"/>
  <c r="E717" i="6"/>
  <c r="D717" i="6"/>
  <c r="C717" i="6"/>
  <c r="B717" i="6"/>
  <c r="A717" i="6"/>
  <c r="O717" i="1"/>
  <c r="N717" i="1"/>
  <c r="M717" i="1"/>
  <c r="L717" i="1"/>
  <c r="A717" i="1"/>
  <c r="A717" i="2" s="1"/>
  <c r="G716" i="2"/>
  <c r="F716" i="2"/>
  <c r="H716" i="2" s="1"/>
  <c r="J716" i="2" s="1"/>
  <c r="E716" i="2"/>
  <c r="D716" i="2"/>
  <c r="C716" i="2"/>
  <c r="B716" i="2"/>
  <c r="G716" i="5"/>
  <c r="K716" i="5" s="1"/>
  <c r="N716" i="5" s="1"/>
  <c r="E716" i="5"/>
  <c r="D716" i="5"/>
  <c r="C716" i="5"/>
  <c r="B716" i="5"/>
  <c r="L716" i="10"/>
  <c r="X716" i="10" s="1"/>
  <c r="K716" i="10"/>
  <c r="H716" i="10"/>
  <c r="G716" i="10"/>
  <c r="I716" i="10" s="1"/>
  <c r="D716" i="10"/>
  <c r="C716" i="10"/>
  <c r="B716" i="10"/>
  <c r="H716" i="6"/>
  <c r="I716" i="6" s="1"/>
  <c r="J716" i="6" s="1"/>
  <c r="F716" i="6"/>
  <c r="E716" i="6"/>
  <c r="D716" i="6"/>
  <c r="C716" i="6"/>
  <c r="B716" i="6"/>
  <c r="A716" i="6"/>
  <c r="O716" i="1"/>
  <c r="M716" i="1"/>
  <c r="L716" i="1"/>
  <c r="A716" i="1"/>
  <c r="A716" i="2" s="1"/>
  <c r="G715" i="2"/>
  <c r="F715" i="2"/>
  <c r="H715" i="2" s="1"/>
  <c r="J715" i="2" s="1"/>
  <c r="E715" i="2"/>
  <c r="D715" i="2"/>
  <c r="C715" i="2"/>
  <c r="B715" i="2"/>
  <c r="G715" i="5"/>
  <c r="K715" i="5" s="1"/>
  <c r="N715" i="5" s="1"/>
  <c r="E715" i="5"/>
  <c r="D715" i="5"/>
  <c r="C715" i="5"/>
  <c r="B715" i="5"/>
  <c r="L715" i="10"/>
  <c r="X715" i="10" s="1"/>
  <c r="K715" i="10"/>
  <c r="H715" i="10"/>
  <c r="G715" i="10"/>
  <c r="I715" i="10" s="1"/>
  <c r="C715" i="10"/>
  <c r="B715" i="10"/>
  <c r="H715" i="6"/>
  <c r="I715" i="6" s="1"/>
  <c r="J715" i="6" s="1"/>
  <c r="F715" i="6"/>
  <c r="E715" i="6"/>
  <c r="D715" i="6"/>
  <c r="C715" i="6"/>
  <c r="B715" i="6"/>
  <c r="A715" i="6"/>
  <c r="O715" i="1"/>
  <c r="M715" i="1"/>
  <c r="L715" i="1"/>
  <c r="A715" i="1"/>
  <c r="A715" i="2" s="1"/>
  <c r="G714" i="2"/>
  <c r="F714" i="2"/>
  <c r="H714" i="2" s="1"/>
  <c r="J714" i="2" s="1"/>
  <c r="E714" i="2"/>
  <c r="D714" i="2"/>
  <c r="C714" i="2"/>
  <c r="B714" i="2"/>
  <c r="G714" i="5"/>
  <c r="K714" i="5" s="1"/>
  <c r="N714" i="5" s="1"/>
  <c r="E714" i="5"/>
  <c r="D714" i="5"/>
  <c r="C714" i="5"/>
  <c r="B714" i="5"/>
  <c r="L714" i="10"/>
  <c r="X714" i="10" s="1"/>
  <c r="K714" i="10"/>
  <c r="H714" i="10"/>
  <c r="G714" i="10"/>
  <c r="I714" i="10" s="1"/>
  <c r="E714" i="10"/>
  <c r="D714" i="10"/>
  <c r="C714" i="10"/>
  <c r="B714" i="10"/>
  <c r="H714" i="6"/>
  <c r="I714" i="6" s="1"/>
  <c r="J714" i="6" s="1"/>
  <c r="F714" i="6"/>
  <c r="E714" i="6"/>
  <c r="D714" i="6"/>
  <c r="C714" i="6"/>
  <c r="B714" i="6"/>
  <c r="A714" i="6"/>
  <c r="O714" i="1"/>
  <c r="N714" i="1"/>
  <c r="M714" i="1"/>
  <c r="L714" i="1"/>
  <c r="A714" i="1"/>
  <c r="A714" i="5" s="1"/>
  <c r="G713" i="2"/>
  <c r="F713" i="2"/>
  <c r="H713" i="2" s="1"/>
  <c r="J713" i="2" s="1"/>
  <c r="E713" i="2"/>
  <c r="D713" i="2"/>
  <c r="C713" i="2"/>
  <c r="B713" i="2"/>
  <c r="G713" i="5"/>
  <c r="K713" i="5" s="1"/>
  <c r="N713" i="5" s="1"/>
  <c r="E713" i="5"/>
  <c r="D713" i="5"/>
  <c r="C713" i="5"/>
  <c r="B713" i="5"/>
  <c r="L713" i="10"/>
  <c r="X713" i="10" s="1"/>
  <c r="K713" i="10"/>
  <c r="H713" i="10"/>
  <c r="G713" i="10"/>
  <c r="I713" i="10" s="1"/>
  <c r="E713" i="10"/>
  <c r="C713" i="10"/>
  <c r="B713" i="10"/>
  <c r="A713" i="10"/>
  <c r="H713" i="6"/>
  <c r="I713" i="6" s="1"/>
  <c r="J713" i="6" s="1"/>
  <c r="F713" i="6"/>
  <c r="E713" i="6"/>
  <c r="D713" i="6"/>
  <c r="C713" i="6"/>
  <c r="B713" i="6"/>
  <c r="A713" i="6"/>
  <c r="O713" i="1"/>
  <c r="M713" i="1"/>
  <c r="L713" i="1"/>
  <c r="A713" i="1"/>
  <c r="A713" i="5" s="1"/>
  <c r="G712" i="2"/>
  <c r="F712" i="2"/>
  <c r="H712" i="2" s="1"/>
  <c r="J712" i="2" s="1"/>
  <c r="E712" i="2"/>
  <c r="D712" i="2"/>
  <c r="C712" i="2"/>
  <c r="B712" i="2"/>
  <c r="G712" i="5"/>
  <c r="K712" i="5" s="1"/>
  <c r="N712" i="5" s="1"/>
  <c r="E712" i="5"/>
  <c r="D712" i="5"/>
  <c r="C712" i="5"/>
  <c r="B712" i="5"/>
  <c r="L712" i="10"/>
  <c r="X712" i="10" s="1"/>
  <c r="K712" i="10"/>
  <c r="H712" i="10"/>
  <c r="G712" i="10"/>
  <c r="I712" i="10" s="1"/>
  <c r="D712" i="10"/>
  <c r="C712" i="10"/>
  <c r="B712" i="10"/>
  <c r="H712" i="6"/>
  <c r="I712" i="6" s="1"/>
  <c r="J712" i="6" s="1"/>
  <c r="F712" i="6"/>
  <c r="E712" i="6"/>
  <c r="D712" i="6"/>
  <c r="C712" i="6"/>
  <c r="B712" i="6"/>
  <c r="A712" i="6"/>
  <c r="O712" i="1"/>
  <c r="M712" i="1"/>
  <c r="L712" i="1"/>
  <c r="A712" i="1"/>
  <c r="A712" i="2" s="1"/>
  <c r="G711" i="2"/>
  <c r="F711" i="2"/>
  <c r="H711" i="2" s="1"/>
  <c r="J711" i="2" s="1"/>
  <c r="E711" i="2"/>
  <c r="D711" i="2"/>
  <c r="C711" i="2"/>
  <c r="B711" i="2"/>
  <c r="G711" i="5"/>
  <c r="K711" i="5" s="1"/>
  <c r="N711" i="5" s="1"/>
  <c r="E711" i="5"/>
  <c r="D711" i="5"/>
  <c r="C711" i="5"/>
  <c r="B711" i="5"/>
  <c r="L711" i="10"/>
  <c r="X711" i="10" s="1"/>
  <c r="K711" i="10"/>
  <c r="H711" i="10"/>
  <c r="G711" i="10"/>
  <c r="I711" i="10" s="1"/>
  <c r="E711" i="10"/>
  <c r="C711" i="10"/>
  <c r="B711" i="10"/>
  <c r="H711" i="6"/>
  <c r="I711" i="6" s="1"/>
  <c r="J711" i="6" s="1"/>
  <c r="F711" i="6"/>
  <c r="E711" i="6"/>
  <c r="D711" i="6"/>
  <c r="C711" i="6"/>
  <c r="B711" i="6"/>
  <c r="A711" i="6"/>
  <c r="O711" i="1"/>
  <c r="M711" i="1"/>
  <c r="L711" i="1"/>
  <c r="A711" i="1"/>
  <c r="A711" i="2" s="1"/>
  <c r="G710" i="2"/>
  <c r="F710" i="2"/>
  <c r="H710" i="2" s="1"/>
  <c r="J710" i="2" s="1"/>
  <c r="E710" i="2"/>
  <c r="D710" i="2"/>
  <c r="C710" i="2"/>
  <c r="B710" i="2"/>
  <c r="G710" i="5"/>
  <c r="K710" i="5" s="1"/>
  <c r="N710" i="5" s="1"/>
  <c r="E710" i="5"/>
  <c r="D710" i="5"/>
  <c r="C710" i="5"/>
  <c r="B710" i="5"/>
  <c r="L710" i="10"/>
  <c r="X710" i="10" s="1"/>
  <c r="K710" i="10"/>
  <c r="H710" i="10"/>
  <c r="G710" i="10"/>
  <c r="I710" i="10" s="1"/>
  <c r="C710" i="10"/>
  <c r="B710" i="10"/>
  <c r="H710" i="6"/>
  <c r="I710" i="6" s="1"/>
  <c r="J710" i="6" s="1"/>
  <c r="F710" i="6"/>
  <c r="E710" i="6"/>
  <c r="D710" i="6"/>
  <c r="C710" i="6"/>
  <c r="B710" i="6"/>
  <c r="A710" i="6"/>
  <c r="O710" i="1"/>
  <c r="M710" i="1"/>
  <c r="L710" i="1"/>
  <c r="A710" i="1"/>
  <c r="G709" i="2"/>
  <c r="F709" i="2"/>
  <c r="H709" i="2" s="1"/>
  <c r="J709" i="2" s="1"/>
  <c r="E709" i="2"/>
  <c r="D709" i="2"/>
  <c r="C709" i="2"/>
  <c r="B709" i="2"/>
  <c r="G709" i="5"/>
  <c r="K709" i="5" s="1"/>
  <c r="N709" i="5" s="1"/>
  <c r="E709" i="5"/>
  <c r="D709" i="5"/>
  <c r="C709" i="5"/>
  <c r="B709" i="5"/>
  <c r="L709" i="10"/>
  <c r="X709" i="10" s="1"/>
  <c r="K709" i="10"/>
  <c r="H709" i="10"/>
  <c r="O709" i="10" s="1"/>
  <c r="G709" i="10"/>
  <c r="I709" i="10" s="1"/>
  <c r="E709" i="10"/>
  <c r="C709" i="10"/>
  <c r="B709" i="10"/>
  <c r="H709" i="6"/>
  <c r="I709" i="6" s="1"/>
  <c r="J709" i="6" s="1"/>
  <c r="F709" i="6"/>
  <c r="E709" i="6"/>
  <c r="D709" i="6"/>
  <c r="C709" i="6"/>
  <c r="B709" i="6"/>
  <c r="A709" i="6"/>
  <c r="O709" i="1"/>
  <c r="N709" i="1"/>
  <c r="M709" i="1"/>
  <c r="L709" i="1"/>
  <c r="A709" i="1"/>
  <c r="A709" i="10" s="1"/>
  <c r="G708" i="2"/>
  <c r="F708" i="2"/>
  <c r="H708" i="2" s="1"/>
  <c r="J708" i="2" s="1"/>
  <c r="E708" i="2"/>
  <c r="D708" i="2"/>
  <c r="C708" i="2"/>
  <c r="B708" i="2"/>
  <c r="G708" i="5"/>
  <c r="K708" i="5" s="1"/>
  <c r="N708" i="5" s="1"/>
  <c r="E708" i="5"/>
  <c r="C708" i="5"/>
  <c r="B708" i="5"/>
  <c r="L708" i="10"/>
  <c r="X708" i="10" s="1"/>
  <c r="K708" i="10"/>
  <c r="H708" i="10"/>
  <c r="G708" i="10"/>
  <c r="I708" i="10" s="1"/>
  <c r="D708" i="10"/>
  <c r="C708" i="10"/>
  <c r="B708" i="10"/>
  <c r="H708" i="6"/>
  <c r="I708" i="6" s="1"/>
  <c r="J708" i="6" s="1"/>
  <c r="F708" i="6"/>
  <c r="E708" i="6"/>
  <c r="D708" i="6"/>
  <c r="C708" i="6"/>
  <c r="B708" i="6"/>
  <c r="A708" i="6"/>
  <c r="M708" i="1"/>
  <c r="L708" i="1"/>
  <c r="A708" i="1"/>
  <c r="F707" i="2"/>
  <c r="H707" i="2" s="1"/>
  <c r="J707" i="2" s="1"/>
  <c r="E707" i="2"/>
  <c r="C707" i="2"/>
  <c r="B707" i="2"/>
  <c r="G707" i="5"/>
  <c r="C707" i="5"/>
  <c r="B707" i="5"/>
  <c r="P707" i="10"/>
  <c r="AA707" i="10" s="1"/>
  <c r="O707" i="10"/>
  <c r="H707" i="10"/>
  <c r="G707" i="10"/>
  <c r="C707" i="10"/>
  <c r="B707" i="10"/>
  <c r="H707" i="6"/>
  <c r="I707" i="6" s="1"/>
  <c r="J707" i="6" s="1"/>
  <c r="F707" i="6"/>
  <c r="E707" i="6"/>
  <c r="D707" i="6"/>
  <c r="C707" i="6"/>
  <c r="B707" i="6"/>
  <c r="A707" i="6"/>
  <c r="M707" i="1"/>
  <c r="L707" i="1"/>
  <c r="A707" i="1"/>
  <c r="A707" i="2" s="1"/>
  <c r="G706" i="2"/>
  <c r="F706" i="2"/>
  <c r="H706" i="2" s="1"/>
  <c r="J706" i="2" s="1"/>
  <c r="E706" i="2"/>
  <c r="D706" i="2"/>
  <c r="C706" i="2"/>
  <c r="B706" i="2"/>
  <c r="G706" i="5"/>
  <c r="K706" i="5" s="1"/>
  <c r="N706" i="5" s="1"/>
  <c r="E706" i="5"/>
  <c r="D706" i="5"/>
  <c r="C706" i="5"/>
  <c r="B706" i="5"/>
  <c r="L706" i="10"/>
  <c r="X706" i="10" s="1"/>
  <c r="K706" i="10"/>
  <c r="H706" i="10"/>
  <c r="G706" i="10"/>
  <c r="I706" i="10" s="1"/>
  <c r="E706" i="10"/>
  <c r="D706" i="10"/>
  <c r="C706" i="10"/>
  <c r="B706" i="10"/>
  <c r="H706" i="6"/>
  <c r="I706" i="6" s="1"/>
  <c r="J706" i="6" s="1"/>
  <c r="F706" i="6"/>
  <c r="E706" i="6"/>
  <c r="D706" i="6"/>
  <c r="C706" i="6"/>
  <c r="B706" i="6"/>
  <c r="A706" i="6"/>
  <c r="O706" i="1"/>
  <c r="N706" i="1"/>
  <c r="M706" i="1"/>
  <c r="L706" i="1"/>
  <c r="A706" i="1"/>
  <c r="A706" i="2" s="1"/>
  <c r="G705" i="2"/>
  <c r="F705" i="2"/>
  <c r="H705" i="2" s="1"/>
  <c r="J705" i="2" s="1"/>
  <c r="E705" i="2"/>
  <c r="D705" i="2"/>
  <c r="C705" i="2"/>
  <c r="B705" i="2"/>
  <c r="G705" i="5"/>
  <c r="K705" i="5" s="1"/>
  <c r="N705" i="5" s="1"/>
  <c r="E705" i="5"/>
  <c r="D705" i="5"/>
  <c r="C705" i="5"/>
  <c r="B705" i="5"/>
  <c r="L705" i="10"/>
  <c r="X705" i="10" s="1"/>
  <c r="K705" i="10"/>
  <c r="H705" i="10"/>
  <c r="G705" i="10"/>
  <c r="I705" i="10" s="1"/>
  <c r="E705" i="10"/>
  <c r="C705" i="10"/>
  <c r="B705" i="10"/>
  <c r="H705" i="6"/>
  <c r="I705" i="6" s="1"/>
  <c r="J705" i="6" s="1"/>
  <c r="F705" i="6"/>
  <c r="E705" i="6"/>
  <c r="D705" i="6"/>
  <c r="C705" i="6"/>
  <c r="B705" i="6"/>
  <c r="A705" i="6"/>
  <c r="O705" i="1"/>
  <c r="M705" i="1"/>
  <c r="L705" i="1"/>
  <c r="A705" i="1"/>
  <c r="A705" i="10" s="1"/>
  <c r="G704" i="2"/>
  <c r="F704" i="2"/>
  <c r="E704" i="2"/>
  <c r="C704" i="2"/>
  <c r="B704" i="2"/>
  <c r="G704" i="5"/>
  <c r="K704" i="5" s="1"/>
  <c r="N704" i="5" s="1"/>
  <c r="E704" i="5"/>
  <c r="C704" i="5"/>
  <c r="B704" i="5"/>
  <c r="L704" i="10"/>
  <c r="X704" i="10" s="1"/>
  <c r="K704" i="10"/>
  <c r="H704" i="10"/>
  <c r="G704" i="10"/>
  <c r="I704" i="10" s="1"/>
  <c r="D704" i="10"/>
  <c r="C704" i="10"/>
  <c r="B704" i="10"/>
  <c r="H704" i="6"/>
  <c r="I704" i="6" s="1"/>
  <c r="J704" i="6" s="1"/>
  <c r="F704" i="6"/>
  <c r="E704" i="6"/>
  <c r="D704" i="6"/>
  <c r="C704" i="6"/>
  <c r="B704" i="6"/>
  <c r="A704" i="6"/>
  <c r="M704" i="1"/>
  <c r="L704" i="1"/>
  <c r="A704" i="1"/>
  <c r="G703" i="2"/>
  <c r="F703" i="2"/>
  <c r="E703" i="2"/>
  <c r="C703" i="2"/>
  <c r="B703" i="2"/>
  <c r="G703" i="5"/>
  <c r="K703" i="5" s="1"/>
  <c r="N703" i="5" s="1"/>
  <c r="D703" i="5"/>
  <c r="F703" i="5" s="1"/>
  <c r="C703" i="5"/>
  <c r="B703" i="5"/>
  <c r="L703" i="10"/>
  <c r="X703" i="10" s="1"/>
  <c r="K703" i="10"/>
  <c r="H703" i="10"/>
  <c r="G703" i="10"/>
  <c r="I703" i="10" s="1"/>
  <c r="E703" i="10"/>
  <c r="C703" i="10"/>
  <c r="B703" i="10"/>
  <c r="H703" i="6"/>
  <c r="I703" i="6" s="1"/>
  <c r="J703" i="6" s="1"/>
  <c r="F703" i="6"/>
  <c r="E703" i="6"/>
  <c r="D703" i="6"/>
  <c r="C703" i="6"/>
  <c r="B703" i="6"/>
  <c r="A703" i="6"/>
  <c r="O703" i="1"/>
  <c r="M703" i="1"/>
  <c r="D703" i="2" s="1"/>
  <c r="L703" i="1"/>
  <c r="A703" i="1"/>
  <c r="G702" i="2"/>
  <c r="F702" i="2"/>
  <c r="E702" i="2"/>
  <c r="C702" i="2"/>
  <c r="B702" i="2"/>
  <c r="G702" i="5"/>
  <c r="E702" i="5"/>
  <c r="C702" i="5"/>
  <c r="B702" i="5"/>
  <c r="L702" i="10"/>
  <c r="X702" i="10" s="1"/>
  <c r="K702" i="10"/>
  <c r="H702" i="10"/>
  <c r="G702" i="10"/>
  <c r="I702" i="10" s="1"/>
  <c r="C702" i="10"/>
  <c r="B702" i="10"/>
  <c r="H702" i="6"/>
  <c r="I702" i="6" s="1"/>
  <c r="J702" i="6" s="1"/>
  <c r="F702" i="6"/>
  <c r="E702" i="6"/>
  <c r="D702" i="6"/>
  <c r="C702" i="6"/>
  <c r="B702" i="6"/>
  <c r="A702" i="6"/>
  <c r="M702" i="1"/>
  <c r="L702" i="1"/>
  <c r="A702" i="1"/>
  <c r="A702" i="2" s="1"/>
  <c r="G701" i="2"/>
  <c r="F701" i="2"/>
  <c r="E701" i="2"/>
  <c r="C701" i="2"/>
  <c r="B701" i="2"/>
  <c r="G701" i="5"/>
  <c r="K701" i="5" s="1"/>
  <c r="N701" i="5" s="1"/>
  <c r="E701" i="5"/>
  <c r="D701" i="5"/>
  <c r="C701" i="5"/>
  <c r="B701" i="5"/>
  <c r="L701" i="10"/>
  <c r="X701" i="10" s="1"/>
  <c r="K701" i="10"/>
  <c r="H701" i="10"/>
  <c r="G701" i="10"/>
  <c r="I701" i="10" s="1"/>
  <c r="E701" i="10"/>
  <c r="D701" i="10"/>
  <c r="C701" i="10"/>
  <c r="B701" i="10"/>
  <c r="H701" i="6"/>
  <c r="I701" i="6" s="1"/>
  <c r="J701" i="6" s="1"/>
  <c r="F701" i="6"/>
  <c r="E701" i="6"/>
  <c r="D701" i="6"/>
  <c r="C701" i="6"/>
  <c r="B701" i="6"/>
  <c r="A701" i="6"/>
  <c r="O701" i="1"/>
  <c r="N701" i="1"/>
  <c r="M701" i="1"/>
  <c r="L701" i="1"/>
  <c r="A701" i="1"/>
  <c r="A701" i="2" s="1"/>
  <c r="G700" i="2"/>
  <c r="F700" i="2"/>
  <c r="E700" i="2"/>
  <c r="C700" i="2"/>
  <c r="B700" i="2"/>
  <c r="G700" i="5"/>
  <c r="E700" i="5"/>
  <c r="C700" i="5"/>
  <c r="B700" i="5"/>
  <c r="L700" i="10"/>
  <c r="X700" i="10" s="1"/>
  <c r="K700" i="10"/>
  <c r="H700" i="10"/>
  <c r="G700" i="10"/>
  <c r="I700" i="10" s="1"/>
  <c r="D700" i="10"/>
  <c r="C700" i="10"/>
  <c r="B700" i="10"/>
  <c r="H700" i="6"/>
  <c r="I700" i="6" s="1"/>
  <c r="J700" i="6" s="1"/>
  <c r="F700" i="6"/>
  <c r="E700" i="6"/>
  <c r="D700" i="6"/>
  <c r="C700" i="6"/>
  <c r="B700" i="6"/>
  <c r="A700" i="6"/>
  <c r="M700" i="1"/>
  <c r="L700" i="1"/>
  <c r="A700" i="1"/>
  <c r="G699" i="2"/>
  <c r="F699" i="2"/>
  <c r="H699" i="2" s="1"/>
  <c r="J699" i="2" s="1"/>
  <c r="E699" i="2"/>
  <c r="D699" i="2"/>
  <c r="C699" i="2"/>
  <c r="B699" i="2"/>
  <c r="G699" i="5"/>
  <c r="K699" i="5" s="1"/>
  <c r="N699" i="5" s="1"/>
  <c r="E699" i="5"/>
  <c r="D699" i="5"/>
  <c r="C699" i="5"/>
  <c r="B699" i="5"/>
  <c r="L699" i="10"/>
  <c r="X699" i="10" s="1"/>
  <c r="K699" i="10"/>
  <c r="H699" i="10"/>
  <c r="G699" i="10"/>
  <c r="I699" i="10" s="1"/>
  <c r="C699" i="10"/>
  <c r="B699" i="10"/>
  <c r="A699" i="10"/>
  <c r="H699" i="6"/>
  <c r="I699" i="6" s="1"/>
  <c r="J699" i="6" s="1"/>
  <c r="F699" i="6"/>
  <c r="E699" i="6"/>
  <c r="D699" i="6"/>
  <c r="C699" i="6"/>
  <c r="B699" i="6"/>
  <c r="A699" i="6"/>
  <c r="O699" i="1"/>
  <c r="M699" i="1"/>
  <c r="L699" i="1"/>
  <c r="A699" i="1"/>
  <c r="A699" i="2" s="1"/>
  <c r="G698" i="2"/>
  <c r="F698" i="2"/>
  <c r="H698" i="2" s="1"/>
  <c r="J698" i="2" s="1"/>
  <c r="E698" i="2"/>
  <c r="D698" i="2"/>
  <c r="C698" i="2"/>
  <c r="B698" i="2"/>
  <c r="G698" i="5"/>
  <c r="K698" i="5" s="1"/>
  <c r="N698" i="5" s="1"/>
  <c r="E698" i="5"/>
  <c r="D698" i="5"/>
  <c r="C698" i="5"/>
  <c r="B698" i="5"/>
  <c r="L698" i="10"/>
  <c r="X698" i="10" s="1"/>
  <c r="K698" i="10"/>
  <c r="H698" i="10"/>
  <c r="G698" i="10"/>
  <c r="I698" i="10" s="1"/>
  <c r="E698" i="10"/>
  <c r="D698" i="10"/>
  <c r="C698" i="10"/>
  <c r="B698" i="10"/>
  <c r="H698" i="6"/>
  <c r="I698" i="6" s="1"/>
  <c r="J698" i="6" s="1"/>
  <c r="F698" i="6"/>
  <c r="E698" i="6"/>
  <c r="D698" i="6"/>
  <c r="C698" i="6"/>
  <c r="B698" i="6"/>
  <c r="A698" i="6"/>
  <c r="O698" i="1"/>
  <c r="N698" i="1"/>
  <c r="M698" i="1"/>
  <c r="L698" i="1"/>
  <c r="A698" i="1"/>
  <c r="A698" i="2" s="1"/>
  <c r="G697" i="2"/>
  <c r="F697" i="2"/>
  <c r="H697" i="2" s="1"/>
  <c r="J697" i="2" s="1"/>
  <c r="E697" i="2"/>
  <c r="D697" i="2"/>
  <c r="C697" i="2"/>
  <c r="B697" i="2"/>
  <c r="G697" i="5"/>
  <c r="K697" i="5" s="1"/>
  <c r="N697" i="5" s="1"/>
  <c r="E697" i="5"/>
  <c r="D697" i="5"/>
  <c r="C697" i="5"/>
  <c r="B697" i="5"/>
  <c r="L697" i="10"/>
  <c r="X697" i="10" s="1"/>
  <c r="K697" i="10"/>
  <c r="H697" i="10"/>
  <c r="G697" i="10"/>
  <c r="I697" i="10" s="1"/>
  <c r="E697" i="10"/>
  <c r="C697" i="10"/>
  <c r="B697" i="10"/>
  <c r="H697" i="6"/>
  <c r="I697" i="6" s="1"/>
  <c r="J697" i="6" s="1"/>
  <c r="F697" i="6"/>
  <c r="E697" i="6"/>
  <c r="D697" i="6"/>
  <c r="C697" i="6"/>
  <c r="B697" i="6"/>
  <c r="A697" i="6"/>
  <c r="O697" i="1"/>
  <c r="N697" i="1"/>
  <c r="M697" i="1"/>
  <c r="L697" i="1"/>
  <c r="A697" i="1"/>
  <c r="A697" i="2" s="1"/>
  <c r="G696" i="2"/>
  <c r="F696" i="2"/>
  <c r="H696" i="2" s="1"/>
  <c r="J696" i="2" s="1"/>
  <c r="E696" i="2"/>
  <c r="D696" i="2"/>
  <c r="C696" i="2"/>
  <c r="B696" i="2"/>
  <c r="G696" i="5"/>
  <c r="K696" i="5" s="1"/>
  <c r="N696" i="5" s="1"/>
  <c r="E696" i="5"/>
  <c r="D696" i="5"/>
  <c r="C696" i="5"/>
  <c r="B696" i="5"/>
  <c r="L696" i="10"/>
  <c r="X696" i="10" s="1"/>
  <c r="K696" i="10"/>
  <c r="H696" i="10"/>
  <c r="G696" i="10"/>
  <c r="I696" i="10" s="1"/>
  <c r="D696" i="10"/>
  <c r="C696" i="10"/>
  <c r="B696" i="10"/>
  <c r="H696" i="6"/>
  <c r="I696" i="6" s="1"/>
  <c r="J696" i="6" s="1"/>
  <c r="F696" i="6"/>
  <c r="E696" i="6"/>
  <c r="D696" i="6"/>
  <c r="C696" i="6"/>
  <c r="B696" i="6"/>
  <c r="A696" i="6"/>
  <c r="O696" i="1"/>
  <c r="M696" i="1"/>
  <c r="L696" i="1"/>
  <c r="A696" i="1"/>
  <c r="G695" i="2"/>
  <c r="F695" i="2"/>
  <c r="H695" i="2" s="1"/>
  <c r="J695" i="2" s="1"/>
  <c r="E695" i="2"/>
  <c r="D695" i="2"/>
  <c r="C695" i="2"/>
  <c r="B695" i="2"/>
  <c r="G695" i="5"/>
  <c r="K695" i="5" s="1"/>
  <c r="N695" i="5" s="1"/>
  <c r="E695" i="5"/>
  <c r="D695" i="5"/>
  <c r="C695" i="5"/>
  <c r="B695" i="5"/>
  <c r="L695" i="10"/>
  <c r="X695" i="10" s="1"/>
  <c r="K695" i="10"/>
  <c r="H695" i="10"/>
  <c r="G695" i="10"/>
  <c r="I695" i="10" s="1"/>
  <c r="E695" i="10"/>
  <c r="C695" i="10"/>
  <c r="B695" i="10"/>
  <c r="H695" i="6"/>
  <c r="I695" i="6" s="1"/>
  <c r="J695" i="6" s="1"/>
  <c r="F695" i="6"/>
  <c r="E695" i="6"/>
  <c r="D695" i="6"/>
  <c r="C695" i="6"/>
  <c r="B695" i="6"/>
  <c r="A695" i="6"/>
  <c r="O695" i="1"/>
  <c r="M695" i="1"/>
  <c r="L695" i="1"/>
  <c r="A695" i="1"/>
  <c r="A695" i="2" s="1"/>
  <c r="G694" i="2"/>
  <c r="F694" i="2"/>
  <c r="E694" i="2"/>
  <c r="C694" i="2"/>
  <c r="B694" i="2"/>
  <c r="G694" i="5"/>
  <c r="K694" i="5" s="1"/>
  <c r="N694" i="5" s="1"/>
  <c r="E694" i="5"/>
  <c r="D694" i="5"/>
  <c r="C694" i="5"/>
  <c r="B694" i="5"/>
  <c r="L694" i="10"/>
  <c r="X694" i="10" s="1"/>
  <c r="K694" i="10"/>
  <c r="H694" i="10"/>
  <c r="G694" i="10"/>
  <c r="I694" i="10" s="1"/>
  <c r="C694" i="10"/>
  <c r="B694" i="10"/>
  <c r="H694" i="6"/>
  <c r="I694" i="6" s="1"/>
  <c r="J694" i="6" s="1"/>
  <c r="F694" i="6"/>
  <c r="E694" i="6"/>
  <c r="D694" i="6"/>
  <c r="C694" i="6"/>
  <c r="B694" i="6"/>
  <c r="A694" i="6"/>
  <c r="O694" i="1"/>
  <c r="M694" i="1"/>
  <c r="D694" i="2" s="1"/>
  <c r="L694" i="1"/>
  <c r="A694" i="1"/>
  <c r="A694" i="2" s="1"/>
  <c r="G693" i="2"/>
  <c r="F693" i="2"/>
  <c r="H693" i="2" s="1"/>
  <c r="J693" i="2" s="1"/>
  <c r="E693" i="2"/>
  <c r="D693" i="2"/>
  <c r="C693" i="2"/>
  <c r="B693" i="2"/>
  <c r="G693" i="5"/>
  <c r="K693" i="5" s="1"/>
  <c r="N693" i="5" s="1"/>
  <c r="E693" i="5"/>
  <c r="D693" i="5"/>
  <c r="C693" i="5"/>
  <c r="B693" i="5"/>
  <c r="L693" i="10"/>
  <c r="X693" i="10" s="1"/>
  <c r="K693" i="10"/>
  <c r="H693" i="10"/>
  <c r="G693" i="10"/>
  <c r="I693" i="10" s="1"/>
  <c r="E693" i="10"/>
  <c r="D693" i="10"/>
  <c r="C693" i="10"/>
  <c r="B693" i="10"/>
  <c r="H693" i="6"/>
  <c r="I693" i="6" s="1"/>
  <c r="J693" i="6" s="1"/>
  <c r="F693" i="6"/>
  <c r="E693" i="6"/>
  <c r="D693" i="6"/>
  <c r="C693" i="6"/>
  <c r="B693" i="6"/>
  <c r="A693" i="6"/>
  <c r="O693" i="1"/>
  <c r="N693" i="1"/>
  <c r="M693" i="1"/>
  <c r="L693" i="1"/>
  <c r="A693" i="1"/>
  <c r="A693" i="2" s="1"/>
  <c r="G692" i="2"/>
  <c r="F692" i="2"/>
  <c r="H692" i="2" s="1"/>
  <c r="J692" i="2" s="1"/>
  <c r="E692" i="2"/>
  <c r="D692" i="2"/>
  <c r="C692" i="2"/>
  <c r="B692" i="2"/>
  <c r="G692" i="5"/>
  <c r="K692" i="5" s="1"/>
  <c r="N692" i="5" s="1"/>
  <c r="E692" i="5"/>
  <c r="D692" i="5"/>
  <c r="C692" i="5"/>
  <c r="B692" i="5"/>
  <c r="L692" i="10"/>
  <c r="X692" i="10" s="1"/>
  <c r="K692" i="10"/>
  <c r="H692" i="10"/>
  <c r="G692" i="10"/>
  <c r="I692" i="10" s="1"/>
  <c r="D692" i="10"/>
  <c r="C692" i="10"/>
  <c r="B692" i="10"/>
  <c r="H692" i="6"/>
  <c r="I692" i="6" s="1"/>
  <c r="J692" i="6" s="1"/>
  <c r="F692" i="6"/>
  <c r="E692" i="6"/>
  <c r="D692" i="6"/>
  <c r="C692" i="6"/>
  <c r="B692" i="6"/>
  <c r="A692" i="6"/>
  <c r="O692" i="1"/>
  <c r="M692" i="1"/>
  <c r="L692" i="1"/>
  <c r="A692" i="1"/>
  <c r="A692" i="5" s="1"/>
  <c r="G691" i="2"/>
  <c r="F691" i="2"/>
  <c r="H691" i="2" s="1"/>
  <c r="J691" i="2" s="1"/>
  <c r="E691" i="2"/>
  <c r="D691" i="2"/>
  <c r="C691" i="2"/>
  <c r="B691" i="2"/>
  <c r="G691" i="5"/>
  <c r="K691" i="5" s="1"/>
  <c r="N691" i="5" s="1"/>
  <c r="E691" i="5"/>
  <c r="D691" i="5"/>
  <c r="C691" i="5"/>
  <c r="B691" i="5"/>
  <c r="L691" i="10"/>
  <c r="X691" i="10" s="1"/>
  <c r="K691" i="10"/>
  <c r="H691" i="10"/>
  <c r="G691" i="10"/>
  <c r="I691" i="10" s="1"/>
  <c r="C691" i="10"/>
  <c r="B691" i="10"/>
  <c r="H691" i="6"/>
  <c r="I691" i="6" s="1"/>
  <c r="J691" i="6" s="1"/>
  <c r="F691" i="6"/>
  <c r="E691" i="6"/>
  <c r="D691" i="6"/>
  <c r="C691" i="6"/>
  <c r="B691" i="6"/>
  <c r="A691" i="6"/>
  <c r="O691" i="1"/>
  <c r="M691" i="1"/>
  <c r="L691" i="1"/>
  <c r="A691" i="1"/>
  <c r="G690" i="2"/>
  <c r="F690" i="2"/>
  <c r="H690" i="2" s="1"/>
  <c r="J690" i="2" s="1"/>
  <c r="E690" i="2"/>
  <c r="D690" i="2"/>
  <c r="C690" i="2"/>
  <c r="B690" i="2"/>
  <c r="G690" i="5"/>
  <c r="K690" i="5" s="1"/>
  <c r="N690" i="5" s="1"/>
  <c r="E690" i="5"/>
  <c r="D690" i="5"/>
  <c r="C690" i="5"/>
  <c r="B690" i="5"/>
  <c r="L690" i="10"/>
  <c r="X690" i="10" s="1"/>
  <c r="K690" i="10"/>
  <c r="H690" i="10"/>
  <c r="G690" i="10"/>
  <c r="I690" i="10" s="1"/>
  <c r="E690" i="10"/>
  <c r="D690" i="10"/>
  <c r="C690" i="10"/>
  <c r="B690" i="10"/>
  <c r="H690" i="6"/>
  <c r="I690" i="6" s="1"/>
  <c r="J690" i="6" s="1"/>
  <c r="F690" i="6"/>
  <c r="E690" i="6"/>
  <c r="D690" i="6"/>
  <c r="C690" i="6"/>
  <c r="B690" i="6"/>
  <c r="A690" i="6"/>
  <c r="O690" i="1"/>
  <c r="N690" i="1"/>
  <c r="M690" i="1"/>
  <c r="L690" i="1"/>
  <c r="A690" i="1"/>
  <c r="A690" i="2" s="1"/>
  <c r="G689" i="2"/>
  <c r="F689" i="2"/>
  <c r="H689" i="2" s="1"/>
  <c r="J689" i="2" s="1"/>
  <c r="E689" i="2"/>
  <c r="D689" i="2"/>
  <c r="C689" i="2"/>
  <c r="B689" i="2"/>
  <c r="G689" i="5"/>
  <c r="K689" i="5" s="1"/>
  <c r="N689" i="5" s="1"/>
  <c r="E689" i="5"/>
  <c r="D689" i="5"/>
  <c r="C689" i="5"/>
  <c r="B689" i="5"/>
  <c r="L689" i="10"/>
  <c r="X689" i="10" s="1"/>
  <c r="K689" i="10"/>
  <c r="H689" i="10"/>
  <c r="G689" i="10"/>
  <c r="I689" i="10" s="1"/>
  <c r="E689" i="10"/>
  <c r="C689" i="10"/>
  <c r="B689" i="10"/>
  <c r="H689" i="6"/>
  <c r="I689" i="6" s="1"/>
  <c r="J689" i="6" s="1"/>
  <c r="F689" i="6"/>
  <c r="E689" i="6"/>
  <c r="D689" i="6"/>
  <c r="C689" i="6"/>
  <c r="B689" i="6"/>
  <c r="A689" i="6"/>
  <c r="O689" i="1"/>
  <c r="M689" i="1"/>
  <c r="L689" i="1"/>
  <c r="A689" i="1"/>
  <c r="A689" i="2" s="1"/>
  <c r="G688" i="2"/>
  <c r="F688" i="2"/>
  <c r="H688" i="2" s="1"/>
  <c r="J688" i="2" s="1"/>
  <c r="E688" i="2"/>
  <c r="D688" i="2"/>
  <c r="C688" i="2"/>
  <c r="B688" i="2"/>
  <c r="G688" i="5"/>
  <c r="K688" i="5" s="1"/>
  <c r="N688" i="5" s="1"/>
  <c r="E688" i="5"/>
  <c r="D688" i="5"/>
  <c r="I688" i="5" s="1"/>
  <c r="C688" i="5"/>
  <c r="B688" i="5"/>
  <c r="L688" i="10"/>
  <c r="X688" i="10" s="1"/>
  <c r="K688" i="10"/>
  <c r="H688" i="10"/>
  <c r="G688" i="10"/>
  <c r="I688" i="10" s="1"/>
  <c r="D688" i="10"/>
  <c r="C688" i="10"/>
  <c r="B688" i="10"/>
  <c r="A688" i="10"/>
  <c r="H688" i="6"/>
  <c r="I688" i="6" s="1"/>
  <c r="J688" i="6" s="1"/>
  <c r="F688" i="6"/>
  <c r="E688" i="6"/>
  <c r="D688" i="6"/>
  <c r="C688" i="6"/>
  <c r="B688" i="6"/>
  <c r="A688" i="6"/>
  <c r="O688" i="1"/>
  <c r="M688" i="1"/>
  <c r="L688" i="1"/>
  <c r="A688" i="1"/>
  <c r="A688" i="5" s="1"/>
  <c r="G687" i="2"/>
  <c r="F687" i="2"/>
  <c r="H687" i="2" s="1"/>
  <c r="J687" i="2" s="1"/>
  <c r="E687" i="2"/>
  <c r="D687" i="2"/>
  <c r="C687" i="2"/>
  <c r="B687" i="2"/>
  <c r="G687" i="5"/>
  <c r="K687" i="5" s="1"/>
  <c r="N687" i="5" s="1"/>
  <c r="E687" i="5"/>
  <c r="D687" i="5"/>
  <c r="C687" i="5"/>
  <c r="B687" i="5"/>
  <c r="L687" i="10"/>
  <c r="X687" i="10" s="1"/>
  <c r="K687" i="10"/>
  <c r="H687" i="10"/>
  <c r="G687" i="10"/>
  <c r="I687" i="10" s="1"/>
  <c r="E687" i="10"/>
  <c r="C687" i="10"/>
  <c r="B687" i="10"/>
  <c r="H687" i="6"/>
  <c r="I687" i="6" s="1"/>
  <c r="J687" i="6" s="1"/>
  <c r="F687" i="6"/>
  <c r="E687" i="6"/>
  <c r="D687" i="6"/>
  <c r="C687" i="6"/>
  <c r="B687" i="6"/>
  <c r="A687" i="6"/>
  <c r="O687" i="1"/>
  <c r="M687" i="1"/>
  <c r="L687" i="1"/>
  <c r="A687" i="1"/>
  <c r="A687" i="2" s="1"/>
  <c r="G686" i="2"/>
  <c r="F686" i="2"/>
  <c r="H686" i="2" s="1"/>
  <c r="J686" i="2" s="1"/>
  <c r="E686" i="2"/>
  <c r="D686" i="2"/>
  <c r="C686" i="2"/>
  <c r="B686" i="2"/>
  <c r="G686" i="5"/>
  <c r="K686" i="5" s="1"/>
  <c r="N686" i="5" s="1"/>
  <c r="E686" i="5"/>
  <c r="D686" i="5"/>
  <c r="I686" i="5" s="1"/>
  <c r="C686" i="5"/>
  <c r="B686" i="5"/>
  <c r="L686" i="10"/>
  <c r="X686" i="10" s="1"/>
  <c r="K686" i="10"/>
  <c r="H686" i="10"/>
  <c r="G686" i="10"/>
  <c r="I686" i="10" s="1"/>
  <c r="C686" i="10"/>
  <c r="B686" i="10"/>
  <c r="H686" i="6"/>
  <c r="I686" i="6" s="1"/>
  <c r="J686" i="6" s="1"/>
  <c r="F686" i="6"/>
  <c r="E686" i="6"/>
  <c r="D686" i="6"/>
  <c r="C686" i="6"/>
  <c r="B686" i="6"/>
  <c r="A686" i="6"/>
  <c r="O686" i="1"/>
  <c r="M686" i="1"/>
  <c r="L686" i="1"/>
  <c r="A686" i="1"/>
  <c r="G685" i="2"/>
  <c r="F685" i="2"/>
  <c r="E685" i="2"/>
  <c r="C685" i="2"/>
  <c r="B685" i="2"/>
  <c r="G685" i="5"/>
  <c r="K685" i="5" s="1"/>
  <c r="N685" i="5" s="1"/>
  <c r="E685" i="5"/>
  <c r="D685" i="5"/>
  <c r="C685" i="5"/>
  <c r="B685" i="5"/>
  <c r="L685" i="10"/>
  <c r="X685" i="10" s="1"/>
  <c r="K685" i="10"/>
  <c r="H685" i="10"/>
  <c r="G685" i="10"/>
  <c r="I685" i="10" s="1"/>
  <c r="E685" i="10"/>
  <c r="D685" i="10"/>
  <c r="C685" i="10"/>
  <c r="B685" i="10"/>
  <c r="H685" i="6"/>
  <c r="I685" i="6" s="1"/>
  <c r="J685" i="6" s="1"/>
  <c r="F685" i="6"/>
  <c r="E685" i="6"/>
  <c r="D685" i="6"/>
  <c r="C685" i="6"/>
  <c r="B685" i="6"/>
  <c r="A685" i="6"/>
  <c r="O685" i="1"/>
  <c r="N685" i="1"/>
  <c r="M685" i="1"/>
  <c r="L685" i="1"/>
  <c r="A685" i="1"/>
  <c r="A685" i="2" s="1"/>
  <c r="G684" i="2"/>
  <c r="F684" i="2"/>
  <c r="E684" i="2"/>
  <c r="C684" i="2"/>
  <c r="B684" i="2"/>
  <c r="G684" i="5"/>
  <c r="K684" i="5" s="1"/>
  <c r="N684" i="5" s="1"/>
  <c r="E684" i="5"/>
  <c r="D684" i="5"/>
  <c r="C684" i="5"/>
  <c r="B684" i="5"/>
  <c r="L684" i="10"/>
  <c r="X684" i="10" s="1"/>
  <c r="K684" i="10"/>
  <c r="H684" i="10"/>
  <c r="G684" i="10"/>
  <c r="I684" i="10" s="1"/>
  <c r="D684" i="10"/>
  <c r="C684" i="10"/>
  <c r="B684" i="10"/>
  <c r="H684" i="6"/>
  <c r="I684" i="6" s="1"/>
  <c r="J684" i="6" s="1"/>
  <c r="F684" i="6"/>
  <c r="E684" i="6"/>
  <c r="D684" i="6"/>
  <c r="C684" i="6"/>
  <c r="B684" i="6"/>
  <c r="A684" i="6"/>
  <c r="O684" i="1"/>
  <c r="M684" i="1"/>
  <c r="L684" i="1"/>
  <c r="A684" i="1"/>
  <c r="A684" i="2" s="1"/>
  <c r="G683" i="2"/>
  <c r="F683" i="2"/>
  <c r="E683" i="2"/>
  <c r="C683" i="2"/>
  <c r="B683" i="2"/>
  <c r="G683" i="5"/>
  <c r="K683" i="5" s="1"/>
  <c r="N683" i="5" s="1"/>
  <c r="E683" i="5"/>
  <c r="D683" i="5"/>
  <c r="C683" i="5"/>
  <c r="B683" i="5"/>
  <c r="L683" i="10"/>
  <c r="X683" i="10" s="1"/>
  <c r="K683" i="10"/>
  <c r="H683" i="10"/>
  <c r="G683" i="10"/>
  <c r="I683" i="10" s="1"/>
  <c r="C683" i="10"/>
  <c r="B683" i="10"/>
  <c r="H683" i="6"/>
  <c r="I683" i="6" s="1"/>
  <c r="J683" i="6" s="1"/>
  <c r="F683" i="6"/>
  <c r="E683" i="6"/>
  <c r="D683" i="6"/>
  <c r="C683" i="6"/>
  <c r="B683" i="6"/>
  <c r="A683" i="6"/>
  <c r="O683" i="1"/>
  <c r="M683" i="1"/>
  <c r="L683" i="1"/>
  <c r="A683" i="1"/>
  <c r="A683" i="2" s="1"/>
  <c r="G682" i="2"/>
  <c r="F682" i="2"/>
  <c r="E682" i="2"/>
  <c r="C682" i="2"/>
  <c r="B682" i="2"/>
  <c r="G682" i="5"/>
  <c r="K682" i="5" s="1"/>
  <c r="N682" i="5" s="1"/>
  <c r="E682" i="5"/>
  <c r="D682" i="5"/>
  <c r="C682" i="5"/>
  <c r="B682" i="5"/>
  <c r="L682" i="10"/>
  <c r="X682" i="10" s="1"/>
  <c r="K682" i="10"/>
  <c r="H682" i="10"/>
  <c r="G682" i="10"/>
  <c r="I682" i="10" s="1"/>
  <c r="E682" i="10"/>
  <c r="D682" i="10"/>
  <c r="C682" i="10"/>
  <c r="B682" i="10"/>
  <c r="H682" i="6"/>
  <c r="I682" i="6" s="1"/>
  <c r="J682" i="6" s="1"/>
  <c r="F682" i="6"/>
  <c r="E682" i="6"/>
  <c r="D682" i="6"/>
  <c r="C682" i="6"/>
  <c r="B682" i="6"/>
  <c r="A682" i="6"/>
  <c r="O682" i="1"/>
  <c r="N682" i="1"/>
  <c r="M682" i="1"/>
  <c r="D682" i="2" s="1"/>
  <c r="L682" i="1"/>
  <c r="A682" i="1"/>
  <c r="G681" i="2"/>
  <c r="F681" i="2"/>
  <c r="E681" i="2"/>
  <c r="C681" i="2"/>
  <c r="B681" i="2"/>
  <c r="G681" i="5"/>
  <c r="K681" i="5" s="1"/>
  <c r="N681" i="5" s="1"/>
  <c r="E681" i="5"/>
  <c r="D681" i="5"/>
  <c r="C681" i="5"/>
  <c r="B681" i="5"/>
  <c r="L681" i="10"/>
  <c r="X681" i="10" s="1"/>
  <c r="K681" i="10"/>
  <c r="H681" i="10"/>
  <c r="G681" i="10"/>
  <c r="I681" i="10" s="1"/>
  <c r="E681" i="10"/>
  <c r="C681" i="10"/>
  <c r="B681" i="10"/>
  <c r="H681" i="6"/>
  <c r="I681" i="6" s="1"/>
  <c r="J681" i="6" s="1"/>
  <c r="F681" i="6"/>
  <c r="E681" i="6"/>
  <c r="D681" i="6"/>
  <c r="C681" i="6"/>
  <c r="B681" i="6"/>
  <c r="A681" i="6"/>
  <c r="O681" i="1"/>
  <c r="M681" i="1"/>
  <c r="L681" i="1"/>
  <c r="A681" i="1"/>
  <c r="A681" i="10" s="1"/>
  <c r="G680" i="2"/>
  <c r="F680" i="2"/>
  <c r="E680" i="2"/>
  <c r="C680" i="2"/>
  <c r="B680" i="2"/>
  <c r="G680" i="5"/>
  <c r="K680" i="5" s="1"/>
  <c r="N680" i="5" s="1"/>
  <c r="E680" i="5"/>
  <c r="D680" i="5"/>
  <c r="C680" i="5"/>
  <c r="B680" i="5"/>
  <c r="L680" i="10"/>
  <c r="X680" i="10" s="1"/>
  <c r="K680" i="10"/>
  <c r="H680" i="10"/>
  <c r="G680" i="10"/>
  <c r="I680" i="10" s="1"/>
  <c r="D680" i="10"/>
  <c r="C680" i="10"/>
  <c r="B680" i="10"/>
  <c r="H680" i="6"/>
  <c r="I680" i="6" s="1"/>
  <c r="J680" i="6" s="1"/>
  <c r="F680" i="6"/>
  <c r="E680" i="6"/>
  <c r="D680" i="6"/>
  <c r="C680" i="6"/>
  <c r="B680" i="6"/>
  <c r="A680" i="6"/>
  <c r="O680" i="1"/>
  <c r="M680" i="1"/>
  <c r="L680" i="1"/>
  <c r="A680" i="1"/>
  <c r="A680" i="2" s="1"/>
  <c r="G679" i="2"/>
  <c r="F679" i="2"/>
  <c r="E679" i="2"/>
  <c r="C679" i="2"/>
  <c r="B679" i="2"/>
  <c r="G679" i="5"/>
  <c r="K679" i="5" s="1"/>
  <c r="N679" i="5" s="1"/>
  <c r="E679" i="5"/>
  <c r="D679" i="5"/>
  <c r="C679" i="5"/>
  <c r="B679" i="5"/>
  <c r="L679" i="10"/>
  <c r="X679" i="10" s="1"/>
  <c r="K679" i="10"/>
  <c r="H679" i="10"/>
  <c r="G679" i="10"/>
  <c r="I679" i="10" s="1"/>
  <c r="E679" i="10"/>
  <c r="C679" i="10"/>
  <c r="B679" i="10"/>
  <c r="H679" i="6"/>
  <c r="I679" i="6" s="1"/>
  <c r="J679" i="6" s="1"/>
  <c r="F679" i="6"/>
  <c r="E679" i="6"/>
  <c r="D679" i="6"/>
  <c r="C679" i="6"/>
  <c r="B679" i="6"/>
  <c r="A679" i="6"/>
  <c r="O679" i="1"/>
  <c r="M679" i="1"/>
  <c r="D679" i="2" s="1"/>
  <c r="L679" i="1"/>
  <c r="A679" i="1"/>
  <c r="A679" i="2" s="1"/>
  <c r="G678" i="2"/>
  <c r="F678" i="2"/>
  <c r="E678" i="2"/>
  <c r="C678" i="2"/>
  <c r="B678" i="2"/>
  <c r="G678" i="5"/>
  <c r="K678" i="5" s="1"/>
  <c r="N678" i="5" s="1"/>
  <c r="E678" i="5"/>
  <c r="D678" i="5"/>
  <c r="C678" i="5"/>
  <c r="B678" i="5"/>
  <c r="L678" i="10"/>
  <c r="X678" i="10" s="1"/>
  <c r="K678" i="10"/>
  <c r="H678" i="10"/>
  <c r="G678" i="10"/>
  <c r="I678" i="10" s="1"/>
  <c r="E678" i="10"/>
  <c r="C678" i="10"/>
  <c r="B678" i="10"/>
  <c r="H678" i="6"/>
  <c r="I678" i="6" s="1"/>
  <c r="J678" i="6" s="1"/>
  <c r="F678" i="6"/>
  <c r="E678" i="6"/>
  <c r="D678" i="6"/>
  <c r="C678" i="6"/>
  <c r="B678" i="6"/>
  <c r="A678" i="6"/>
  <c r="O678" i="1"/>
  <c r="M678" i="1"/>
  <c r="L678" i="1"/>
  <c r="A678" i="1"/>
  <c r="A678" i="2" s="1"/>
  <c r="G677" i="2"/>
  <c r="F677" i="2"/>
  <c r="E677" i="2"/>
  <c r="C677" i="2"/>
  <c r="B677" i="2"/>
  <c r="G677" i="5"/>
  <c r="K677" i="5" s="1"/>
  <c r="N677" i="5" s="1"/>
  <c r="E677" i="5"/>
  <c r="D677" i="5"/>
  <c r="C677" i="5"/>
  <c r="B677" i="5"/>
  <c r="L677" i="10"/>
  <c r="X677" i="10" s="1"/>
  <c r="K677" i="10"/>
  <c r="H677" i="10"/>
  <c r="G677" i="10"/>
  <c r="I677" i="10" s="1"/>
  <c r="E677" i="10"/>
  <c r="D677" i="10"/>
  <c r="C677" i="10"/>
  <c r="B677" i="10"/>
  <c r="H677" i="6"/>
  <c r="I677" i="6" s="1"/>
  <c r="J677" i="6" s="1"/>
  <c r="F677" i="6"/>
  <c r="E677" i="6"/>
  <c r="D677" i="6"/>
  <c r="C677" i="6"/>
  <c r="B677" i="6"/>
  <c r="A677" i="6"/>
  <c r="O677" i="1"/>
  <c r="N677" i="1"/>
  <c r="M677" i="1"/>
  <c r="L677" i="1"/>
  <c r="A677" i="1"/>
  <c r="A677" i="5" s="1"/>
  <c r="G676" i="2"/>
  <c r="F676" i="2"/>
  <c r="E676" i="2"/>
  <c r="C676" i="2"/>
  <c r="B676" i="2"/>
  <c r="G676" i="5"/>
  <c r="K676" i="5" s="1"/>
  <c r="N676" i="5" s="1"/>
  <c r="E676" i="5"/>
  <c r="D676" i="5"/>
  <c r="I676" i="5" s="1"/>
  <c r="C676" i="5"/>
  <c r="B676" i="5"/>
  <c r="L676" i="10"/>
  <c r="X676" i="10" s="1"/>
  <c r="K676" i="10"/>
  <c r="H676" i="10"/>
  <c r="G676" i="10"/>
  <c r="I676" i="10" s="1"/>
  <c r="D676" i="10"/>
  <c r="C676" i="10"/>
  <c r="B676" i="10"/>
  <c r="H676" i="6"/>
  <c r="I676" i="6" s="1"/>
  <c r="J676" i="6" s="1"/>
  <c r="F676" i="6"/>
  <c r="E676" i="6"/>
  <c r="D676" i="6"/>
  <c r="C676" i="6"/>
  <c r="B676" i="6"/>
  <c r="A676" i="6"/>
  <c r="O676" i="1"/>
  <c r="M676" i="1"/>
  <c r="L676" i="1"/>
  <c r="A676" i="1"/>
  <c r="A676" i="2" s="1"/>
  <c r="G675" i="2"/>
  <c r="F675" i="2"/>
  <c r="E675" i="2"/>
  <c r="C675" i="2"/>
  <c r="B675" i="2"/>
  <c r="G675" i="5"/>
  <c r="K675" i="5" s="1"/>
  <c r="N675" i="5" s="1"/>
  <c r="E675" i="5"/>
  <c r="C675" i="5"/>
  <c r="B675" i="5"/>
  <c r="L675" i="10"/>
  <c r="X675" i="10" s="1"/>
  <c r="K675" i="10"/>
  <c r="H675" i="10"/>
  <c r="G675" i="10"/>
  <c r="I675" i="10" s="1"/>
  <c r="C675" i="10"/>
  <c r="B675" i="10"/>
  <c r="H675" i="6"/>
  <c r="I675" i="6" s="1"/>
  <c r="J675" i="6" s="1"/>
  <c r="F675" i="6"/>
  <c r="E675" i="6"/>
  <c r="D675" i="6"/>
  <c r="C675" i="6"/>
  <c r="B675" i="6"/>
  <c r="A675" i="6"/>
  <c r="M675" i="1"/>
  <c r="L675" i="1"/>
  <c r="A675" i="1"/>
  <c r="A675" i="2" s="1"/>
  <c r="G674" i="2"/>
  <c r="F674" i="2"/>
  <c r="H674" i="2" s="1"/>
  <c r="J674" i="2" s="1"/>
  <c r="E674" i="2"/>
  <c r="D674" i="2"/>
  <c r="C674" i="2"/>
  <c r="B674" i="2"/>
  <c r="G674" i="5"/>
  <c r="K674" i="5" s="1"/>
  <c r="N674" i="5" s="1"/>
  <c r="E674" i="5"/>
  <c r="D674" i="5"/>
  <c r="C674" i="5"/>
  <c r="B674" i="5"/>
  <c r="L674" i="10"/>
  <c r="X674" i="10" s="1"/>
  <c r="K674" i="10"/>
  <c r="H674" i="10"/>
  <c r="G674" i="10"/>
  <c r="I674" i="10" s="1"/>
  <c r="E674" i="10"/>
  <c r="D674" i="10"/>
  <c r="C674" i="10"/>
  <c r="B674" i="10"/>
  <c r="H674" i="6"/>
  <c r="I674" i="6" s="1"/>
  <c r="J674" i="6" s="1"/>
  <c r="F674" i="6"/>
  <c r="E674" i="6"/>
  <c r="D674" i="6"/>
  <c r="C674" i="6"/>
  <c r="B674" i="6"/>
  <c r="A674" i="6"/>
  <c r="O674" i="1"/>
  <c r="N674" i="1"/>
  <c r="M674" i="1"/>
  <c r="L674" i="1"/>
  <c r="A674" i="1"/>
  <c r="G673" i="2"/>
  <c r="F673" i="2"/>
  <c r="H673" i="2" s="1"/>
  <c r="J673" i="2" s="1"/>
  <c r="E673" i="2"/>
  <c r="D673" i="2"/>
  <c r="C673" i="2"/>
  <c r="B673" i="2"/>
  <c r="G673" i="5"/>
  <c r="K673" i="5" s="1"/>
  <c r="N673" i="5" s="1"/>
  <c r="E673" i="5"/>
  <c r="D673" i="5"/>
  <c r="C673" i="5"/>
  <c r="B673" i="5"/>
  <c r="L673" i="10"/>
  <c r="X673" i="10" s="1"/>
  <c r="K673" i="10"/>
  <c r="H673" i="10"/>
  <c r="G673" i="10"/>
  <c r="I673" i="10" s="1"/>
  <c r="E673" i="10"/>
  <c r="D673" i="10"/>
  <c r="C673" i="10"/>
  <c r="B673" i="10"/>
  <c r="H673" i="6"/>
  <c r="I673" i="6" s="1"/>
  <c r="J673" i="6" s="1"/>
  <c r="F673" i="6"/>
  <c r="E673" i="6"/>
  <c r="D673" i="6"/>
  <c r="C673" i="6"/>
  <c r="B673" i="6"/>
  <c r="A673" i="6"/>
  <c r="O673" i="1"/>
  <c r="M673" i="1"/>
  <c r="L673" i="1"/>
  <c r="A673" i="1"/>
  <c r="A673" i="2" s="1"/>
  <c r="G672" i="2"/>
  <c r="F672" i="2"/>
  <c r="H672" i="2" s="1"/>
  <c r="J672" i="2" s="1"/>
  <c r="E672" i="2"/>
  <c r="D672" i="2"/>
  <c r="C672" i="2"/>
  <c r="B672" i="2"/>
  <c r="G672" i="5"/>
  <c r="K672" i="5" s="1"/>
  <c r="N672" i="5" s="1"/>
  <c r="E672" i="5"/>
  <c r="D672" i="5"/>
  <c r="C672" i="5"/>
  <c r="B672" i="5"/>
  <c r="L672" i="10"/>
  <c r="X672" i="10" s="1"/>
  <c r="K672" i="10"/>
  <c r="H672" i="10"/>
  <c r="G672" i="10"/>
  <c r="I672" i="10" s="1"/>
  <c r="D672" i="10"/>
  <c r="C672" i="10"/>
  <c r="B672" i="10"/>
  <c r="H672" i="6"/>
  <c r="I672" i="6" s="1"/>
  <c r="J672" i="6" s="1"/>
  <c r="F672" i="6"/>
  <c r="E672" i="6"/>
  <c r="D672" i="6"/>
  <c r="C672" i="6"/>
  <c r="B672" i="6"/>
  <c r="A672" i="6"/>
  <c r="O672" i="1"/>
  <c r="M672" i="1"/>
  <c r="L672" i="1"/>
  <c r="A672" i="1"/>
  <c r="A672" i="5" s="1"/>
  <c r="G671" i="2"/>
  <c r="F671" i="2"/>
  <c r="H671" i="2" s="1"/>
  <c r="J671" i="2" s="1"/>
  <c r="E671" i="2"/>
  <c r="D671" i="2"/>
  <c r="C671" i="2"/>
  <c r="B671" i="2"/>
  <c r="G671" i="5"/>
  <c r="K671" i="5" s="1"/>
  <c r="N671" i="5" s="1"/>
  <c r="E671" i="5"/>
  <c r="D671" i="5"/>
  <c r="C671" i="5"/>
  <c r="B671" i="5"/>
  <c r="L671" i="10"/>
  <c r="X671" i="10" s="1"/>
  <c r="K671" i="10"/>
  <c r="H671" i="10"/>
  <c r="G671" i="10"/>
  <c r="I671" i="10" s="1"/>
  <c r="E671" i="10"/>
  <c r="C671" i="10"/>
  <c r="B671" i="10"/>
  <c r="H671" i="6"/>
  <c r="I671" i="6" s="1"/>
  <c r="J671" i="6" s="1"/>
  <c r="F671" i="6"/>
  <c r="E671" i="6"/>
  <c r="D671" i="6"/>
  <c r="C671" i="6"/>
  <c r="B671" i="6"/>
  <c r="A671" i="6"/>
  <c r="O671" i="1"/>
  <c r="M671" i="1"/>
  <c r="L671" i="1"/>
  <c r="A671" i="1"/>
  <c r="A671" i="2" s="1"/>
  <c r="G670" i="2"/>
  <c r="F670" i="2"/>
  <c r="H670" i="2" s="1"/>
  <c r="J670" i="2" s="1"/>
  <c r="E670" i="2"/>
  <c r="D670" i="2"/>
  <c r="C670" i="2"/>
  <c r="B670" i="2"/>
  <c r="G670" i="5"/>
  <c r="K670" i="5" s="1"/>
  <c r="N670" i="5" s="1"/>
  <c r="E670" i="5"/>
  <c r="D670" i="5"/>
  <c r="C670" i="5"/>
  <c r="B670" i="5"/>
  <c r="L670" i="10"/>
  <c r="X670" i="10" s="1"/>
  <c r="K670" i="10"/>
  <c r="H670" i="10"/>
  <c r="G670" i="10"/>
  <c r="I670" i="10" s="1"/>
  <c r="E670" i="10"/>
  <c r="C670" i="10"/>
  <c r="B670" i="10"/>
  <c r="H670" i="6"/>
  <c r="I670" i="6" s="1"/>
  <c r="J670" i="6" s="1"/>
  <c r="F670" i="6"/>
  <c r="E670" i="6"/>
  <c r="D670" i="6"/>
  <c r="C670" i="6"/>
  <c r="B670" i="6"/>
  <c r="A670" i="6"/>
  <c r="O670" i="1"/>
  <c r="M670" i="1"/>
  <c r="L670" i="1"/>
  <c r="A670" i="1"/>
  <c r="A670" i="2" s="1"/>
  <c r="G669" i="2"/>
  <c r="F669" i="2"/>
  <c r="H669" i="2" s="1"/>
  <c r="J669" i="2" s="1"/>
  <c r="E669" i="2"/>
  <c r="D669" i="2"/>
  <c r="C669" i="2"/>
  <c r="B669" i="2"/>
  <c r="G669" i="5"/>
  <c r="D669" i="5"/>
  <c r="C669" i="5"/>
  <c r="B669" i="5"/>
  <c r="L669" i="10"/>
  <c r="X669" i="10" s="1"/>
  <c r="K669" i="10"/>
  <c r="H669" i="10"/>
  <c r="G669" i="10"/>
  <c r="I669" i="10" s="1"/>
  <c r="E669" i="10"/>
  <c r="D669" i="10"/>
  <c r="C669" i="10"/>
  <c r="B669" i="10"/>
  <c r="H669" i="6"/>
  <c r="I669" i="6" s="1"/>
  <c r="J669" i="6" s="1"/>
  <c r="F669" i="6"/>
  <c r="E669" i="6"/>
  <c r="D669" i="6"/>
  <c r="C669" i="6"/>
  <c r="B669" i="6"/>
  <c r="A669" i="6"/>
  <c r="N669" i="1"/>
  <c r="M669" i="1"/>
  <c r="L669" i="1"/>
  <c r="A669" i="1"/>
  <c r="A669" i="2" s="1"/>
  <c r="G668" i="2"/>
  <c r="F668" i="2"/>
  <c r="H668" i="2" s="1"/>
  <c r="J668" i="2" s="1"/>
  <c r="E668" i="2"/>
  <c r="D668" i="2"/>
  <c r="C668" i="2"/>
  <c r="B668" i="2"/>
  <c r="G668" i="5"/>
  <c r="K668" i="5" s="1"/>
  <c r="N668" i="5" s="1"/>
  <c r="E668" i="5"/>
  <c r="D668" i="5"/>
  <c r="C668" i="5"/>
  <c r="B668" i="5"/>
  <c r="L668" i="10"/>
  <c r="X668" i="10" s="1"/>
  <c r="K668" i="10"/>
  <c r="H668" i="10"/>
  <c r="G668" i="10"/>
  <c r="I668" i="10" s="1"/>
  <c r="D668" i="10"/>
  <c r="C668" i="10"/>
  <c r="B668" i="10"/>
  <c r="H668" i="6"/>
  <c r="I668" i="6" s="1"/>
  <c r="J668" i="6" s="1"/>
  <c r="F668" i="6"/>
  <c r="E668" i="6"/>
  <c r="D668" i="6"/>
  <c r="C668" i="6"/>
  <c r="B668" i="6"/>
  <c r="A668" i="6"/>
  <c r="O668" i="1"/>
  <c r="M668" i="1"/>
  <c r="L668" i="1"/>
  <c r="A668" i="1"/>
  <c r="G667" i="2"/>
  <c r="F667" i="2"/>
  <c r="H667" i="2" s="1"/>
  <c r="J667" i="2" s="1"/>
  <c r="E667" i="2"/>
  <c r="D667" i="2"/>
  <c r="C667" i="2"/>
  <c r="B667" i="2"/>
  <c r="G667" i="5"/>
  <c r="K667" i="5" s="1"/>
  <c r="N667" i="5" s="1"/>
  <c r="E667" i="5"/>
  <c r="C667" i="5"/>
  <c r="B667" i="5"/>
  <c r="P667" i="10"/>
  <c r="AA667" i="10" s="1"/>
  <c r="O667" i="10"/>
  <c r="L667" i="10"/>
  <c r="X667" i="10" s="1"/>
  <c r="K667" i="10"/>
  <c r="H667" i="10"/>
  <c r="G667" i="10"/>
  <c r="I667" i="10" s="1"/>
  <c r="C667" i="10"/>
  <c r="B667" i="10"/>
  <c r="H667" i="6"/>
  <c r="I667" i="6" s="1"/>
  <c r="J667" i="6" s="1"/>
  <c r="F667" i="6"/>
  <c r="E667" i="6"/>
  <c r="D667" i="6"/>
  <c r="C667" i="6"/>
  <c r="B667" i="6"/>
  <c r="A667" i="6"/>
  <c r="N667" i="1"/>
  <c r="M667" i="1"/>
  <c r="L667" i="1"/>
  <c r="A667" i="1"/>
  <c r="A667" i="2" s="1"/>
  <c r="G666" i="2"/>
  <c r="F666" i="2"/>
  <c r="H666" i="2" s="1"/>
  <c r="J666" i="2" s="1"/>
  <c r="E666" i="2"/>
  <c r="D666" i="2"/>
  <c r="C666" i="2"/>
  <c r="B666" i="2"/>
  <c r="G666" i="5"/>
  <c r="K666" i="5" s="1"/>
  <c r="N666" i="5" s="1"/>
  <c r="E666" i="5"/>
  <c r="D666" i="5"/>
  <c r="C666" i="5"/>
  <c r="B666" i="5"/>
  <c r="L666" i="10"/>
  <c r="X666" i="10" s="1"/>
  <c r="K666" i="10"/>
  <c r="H666" i="10"/>
  <c r="G666" i="10"/>
  <c r="I666" i="10" s="1"/>
  <c r="E666" i="10"/>
  <c r="D666" i="10"/>
  <c r="C666" i="10"/>
  <c r="B666" i="10"/>
  <c r="H666" i="6"/>
  <c r="I666" i="6" s="1"/>
  <c r="J666" i="6" s="1"/>
  <c r="F666" i="6"/>
  <c r="E666" i="6"/>
  <c r="D666" i="6"/>
  <c r="C666" i="6"/>
  <c r="B666" i="6"/>
  <c r="A666" i="6"/>
  <c r="O666" i="1"/>
  <c r="N666" i="1"/>
  <c r="M666" i="1"/>
  <c r="L666" i="1"/>
  <c r="A666" i="1"/>
  <c r="A666" i="2" s="1"/>
  <c r="G665" i="2"/>
  <c r="F665" i="2"/>
  <c r="H665" i="2" s="1"/>
  <c r="J665" i="2" s="1"/>
  <c r="E665" i="2"/>
  <c r="D665" i="2"/>
  <c r="C665" i="2"/>
  <c r="B665" i="2"/>
  <c r="G665" i="5"/>
  <c r="K665" i="5" s="1"/>
  <c r="N665" i="5" s="1"/>
  <c r="E665" i="5"/>
  <c r="D665" i="5"/>
  <c r="C665" i="5"/>
  <c r="B665" i="5"/>
  <c r="L665" i="10"/>
  <c r="X665" i="10" s="1"/>
  <c r="K665" i="10"/>
  <c r="H665" i="10"/>
  <c r="G665" i="10"/>
  <c r="I665" i="10" s="1"/>
  <c r="E665" i="10"/>
  <c r="C665" i="10"/>
  <c r="B665" i="10"/>
  <c r="H665" i="6"/>
  <c r="I665" i="6" s="1"/>
  <c r="J665" i="6" s="1"/>
  <c r="F665" i="6"/>
  <c r="E665" i="6"/>
  <c r="D665" i="6"/>
  <c r="C665" i="6"/>
  <c r="B665" i="6"/>
  <c r="A665" i="6"/>
  <c r="O665" i="1"/>
  <c r="M665" i="1"/>
  <c r="L665" i="1"/>
  <c r="A665" i="1"/>
  <c r="A665" i="2" s="1"/>
  <c r="G664" i="2"/>
  <c r="F664" i="2"/>
  <c r="H664" i="2" s="1"/>
  <c r="J664" i="2" s="1"/>
  <c r="E664" i="2"/>
  <c r="D664" i="2"/>
  <c r="C664" i="2"/>
  <c r="B664" i="2"/>
  <c r="G664" i="5"/>
  <c r="K664" i="5" s="1"/>
  <c r="N664" i="5" s="1"/>
  <c r="E664" i="5"/>
  <c r="C664" i="5"/>
  <c r="B664" i="5"/>
  <c r="L664" i="10"/>
  <c r="X664" i="10" s="1"/>
  <c r="K664" i="10"/>
  <c r="H664" i="10"/>
  <c r="G664" i="10"/>
  <c r="I664" i="10" s="1"/>
  <c r="D664" i="10"/>
  <c r="C664" i="10"/>
  <c r="B664" i="10"/>
  <c r="H664" i="6"/>
  <c r="I664" i="6" s="1"/>
  <c r="J664" i="6" s="1"/>
  <c r="F664" i="6"/>
  <c r="E664" i="6"/>
  <c r="D664" i="6"/>
  <c r="C664" i="6"/>
  <c r="B664" i="6"/>
  <c r="A664" i="6"/>
  <c r="M664" i="1"/>
  <c r="L664" i="1"/>
  <c r="A664" i="1"/>
  <c r="G663" i="2"/>
  <c r="F663" i="2"/>
  <c r="H663" i="2" s="1"/>
  <c r="J663" i="2" s="1"/>
  <c r="E663" i="2"/>
  <c r="D663" i="2"/>
  <c r="C663" i="2"/>
  <c r="B663" i="2"/>
  <c r="G663" i="5"/>
  <c r="K663" i="5" s="1"/>
  <c r="N663" i="5" s="1"/>
  <c r="E663" i="5"/>
  <c r="D663" i="5"/>
  <c r="C663" i="5"/>
  <c r="B663" i="5"/>
  <c r="L663" i="10"/>
  <c r="X663" i="10" s="1"/>
  <c r="K663" i="10"/>
  <c r="H663" i="10"/>
  <c r="G663" i="10"/>
  <c r="I663" i="10" s="1"/>
  <c r="E663" i="10"/>
  <c r="C663" i="10"/>
  <c r="B663" i="10"/>
  <c r="H663" i="6"/>
  <c r="I663" i="6" s="1"/>
  <c r="J663" i="6" s="1"/>
  <c r="F663" i="6"/>
  <c r="E663" i="6"/>
  <c r="D663" i="6"/>
  <c r="C663" i="6"/>
  <c r="B663" i="6"/>
  <c r="A663" i="6"/>
  <c r="O663" i="1"/>
  <c r="M663" i="1"/>
  <c r="L663" i="1"/>
  <c r="A663" i="1"/>
  <c r="A663" i="5" s="1"/>
  <c r="G662" i="2"/>
  <c r="F662" i="2"/>
  <c r="H662" i="2" s="1"/>
  <c r="J662" i="2" s="1"/>
  <c r="E662" i="2"/>
  <c r="D662" i="2"/>
  <c r="C662" i="2"/>
  <c r="B662" i="2"/>
  <c r="G662" i="5"/>
  <c r="K662" i="5" s="1"/>
  <c r="N662" i="5" s="1"/>
  <c r="E662" i="5"/>
  <c r="C662" i="5"/>
  <c r="B662" i="5"/>
  <c r="L662" i="10"/>
  <c r="X662" i="10" s="1"/>
  <c r="K662" i="10"/>
  <c r="H662" i="10"/>
  <c r="G662" i="10"/>
  <c r="I662" i="10" s="1"/>
  <c r="C662" i="10"/>
  <c r="B662" i="10"/>
  <c r="H662" i="6"/>
  <c r="I662" i="6" s="1"/>
  <c r="J662" i="6" s="1"/>
  <c r="F662" i="6"/>
  <c r="E662" i="6"/>
  <c r="D662" i="6"/>
  <c r="C662" i="6"/>
  <c r="B662" i="6"/>
  <c r="A662" i="6"/>
  <c r="M662" i="1"/>
  <c r="L662" i="1"/>
  <c r="A662" i="1"/>
  <c r="A662" i="2" s="1"/>
  <c r="G661" i="2"/>
  <c r="F661" i="2"/>
  <c r="H661" i="2" s="1"/>
  <c r="J661" i="2" s="1"/>
  <c r="E661" i="2"/>
  <c r="D661" i="2"/>
  <c r="C661" i="2"/>
  <c r="B661" i="2"/>
  <c r="G661" i="5"/>
  <c r="K661" i="5" s="1"/>
  <c r="N661" i="5" s="1"/>
  <c r="E661" i="5"/>
  <c r="D661" i="5"/>
  <c r="C661" i="5"/>
  <c r="B661" i="5"/>
  <c r="P661" i="10"/>
  <c r="AA661" i="10" s="1"/>
  <c r="O661" i="10"/>
  <c r="L661" i="10"/>
  <c r="X661" i="10" s="1"/>
  <c r="K661" i="10"/>
  <c r="H661" i="10"/>
  <c r="G661" i="10"/>
  <c r="I661" i="10" s="1"/>
  <c r="E661" i="10"/>
  <c r="D661" i="10"/>
  <c r="C661" i="10"/>
  <c r="B661" i="10"/>
  <c r="H661" i="6"/>
  <c r="I661" i="6" s="1"/>
  <c r="J661" i="6" s="1"/>
  <c r="F661" i="6"/>
  <c r="E661" i="6"/>
  <c r="D661" i="6"/>
  <c r="C661" i="6"/>
  <c r="B661" i="6"/>
  <c r="A661" i="6"/>
  <c r="O661" i="1"/>
  <c r="N661" i="1"/>
  <c r="M661" i="1"/>
  <c r="L661" i="1"/>
  <c r="A661" i="1"/>
  <c r="A661" i="2" s="1"/>
  <c r="G660" i="2"/>
  <c r="F660" i="2"/>
  <c r="H660" i="2" s="1"/>
  <c r="J660" i="2" s="1"/>
  <c r="E660" i="2"/>
  <c r="D660" i="2"/>
  <c r="C660" i="2"/>
  <c r="B660" i="2"/>
  <c r="G660" i="5"/>
  <c r="K660" i="5" s="1"/>
  <c r="N660" i="5" s="1"/>
  <c r="E660" i="5"/>
  <c r="D660" i="5"/>
  <c r="C660" i="5"/>
  <c r="B660" i="5"/>
  <c r="L660" i="10"/>
  <c r="X660" i="10" s="1"/>
  <c r="K660" i="10"/>
  <c r="H660" i="10"/>
  <c r="G660" i="10"/>
  <c r="I660" i="10" s="1"/>
  <c r="D660" i="10"/>
  <c r="C660" i="10"/>
  <c r="B660" i="10"/>
  <c r="H660" i="6"/>
  <c r="I660" i="6" s="1"/>
  <c r="J660" i="6" s="1"/>
  <c r="F660" i="6"/>
  <c r="E660" i="6"/>
  <c r="D660" i="6"/>
  <c r="C660" i="6"/>
  <c r="B660" i="6"/>
  <c r="A660" i="6"/>
  <c r="O660" i="1"/>
  <c r="M660" i="1"/>
  <c r="L660" i="1"/>
  <c r="A660" i="1"/>
  <c r="A660" i="2" s="1"/>
  <c r="G659" i="2"/>
  <c r="F659" i="2"/>
  <c r="H659" i="2" s="1"/>
  <c r="J659" i="2" s="1"/>
  <c r="E659" i="2"/>
  <c r="D659" i="2"/>
  <c r="C659" i="2"/>
  <c r="B659" i="2"/>
  <c r="G659" i="5"/>
  <c r="K659" i="5" s="1"/>
  <c r="N659" i="5" s="1"/>
  <c r="E659" i="5"/>
  <c r="C659" i="5"/>
  <c r="B659" i="5"/>
  <c r="P659" i="10"/>
  <c r="AA659" i="10" s="1"/>
  <c r="O659" i="10"/>
  <c r="L659" i="10"/>
  <c r="X659" i="10" s="1"/>
  <c r="K659" i="10"/>
  <c r="H659" i="10"/>
  <c r="G659" i="10"/>
  <c r="I659" i="10" s="1"/>
  <c r="C659" i="10"/>
  <c r="B659" i="10"/>
  <c r="H659" i="6"/>
  <c r="I659" i="6" s="1"/>
  <c r="J659" i="6" s="1"/>
  <c r="F659" i="6"/>
  <c r="E659" i="6"/>
  <c r="D659" i="6"/>
  <c r="C659" i="6"/>
  <c r="B659" i="6"/>
  <c r="A659" i="6"/>
  <c r="N659" i="1"/>
  <c r="M659" i="1"/>
  <c r="L659" i="1"/>
  <c r="A659" i="1"/>
  <c r="A659" i="2" s="1"/>
  <c r="G658" i="2"/>
  <c r="F658" i="2"/>
  <c r="H658" i="2" s="1"/>
  <c r="J658" i="2" s="1"/>
  <c r="E658" i="2"/>
  <c r="D658" i="2"/>
  <c r="C658" i="2"/>
  <c r="B658" i="2"/>
  <c r="G658" i="5"/>
  <c r="K658" i="5" s="1"/>
  <c r="N658" i="5" s="1"/>
  <c r="E658" i="5"/>
  <c r="D658" i="5"/>
  <c r="I658" i="5" s="1"/>
  <c r="C658" i="5"/>
  <c r="B658" i="5"/>
  <c r="P658" i="10"/>
  <c r="AA658" i="10" s="1"/>
  <c r="O658" i="10"/>
  <c r="L658" i="10"/>
  <c r="X658" i="10" s="1"/>
  <c r="K658" i="10"/>
  <c r="H658" i="10"/>
  <c r="G658" i="10"/>
  <c r="I658" i="10" s="1"/>
  <c r="E658" i="10"/>
  <c r="D658" i="10"/>
  <c r="C658" i="10"/>
  <c r="B658" i="10"/>
  <c r="H658" i="6"/>
  <c r="I658" i="6" s="1"/>
  <c r="J658" i="6" s="1"/>
  <c r="F658" i="6"/>
  <c r="E658" i="6"/>
  <c r="D658" i="6"/>
  <c r="C658" i="6"/>
  <c r="B658" i="6"/>
  <c r="A658" i="6"/>
  <c r="O658" i="1"/>
  <c r="N658" i="1"/>
  <c r="M658" i="1"/>
  <c r="L658" i="1"/>
  <c r="A658" i="1"/>
  <c r="G657" i="2"/>
  <c r="F657" i="2"/>
  <c r="H657" i="2" s="1"/>
  <c r="J657" i="2" s="1"/>
  <c r="E657" i="2"/>
  <c r="D657" i="2"/>
  <c r="C657" i="2"/>
  <c r="B657" i="2"/>
  <c r="G657" i="5"/>
  <c r="K657" i="5" s="1"/>
  <c r="N657" i="5" s="1"/>
  <c r="E657" i="5"/>
  <c r="D657" i="5"/>
  <c r="C657" i="5"/>
  <c r="B657" i="5"/>
  <c r="L657" i="10"/>
  <c r="X657" i="10" s="1"/>
  <c r="K657" i="10"/>
  <c r="H657" i="10"/>
  <c r="G657" i="10"/>
  <c r="I657" i="10" s="1"/>
  <c r="E657" i="10"/>
  <c r="C657" i="10"/>
  <c r="B657" i="10"/>
  <c r="H657" i="6"/>
  <c r="I657" i="6" s="1"/>
  <c r="J657" i="6" s="1"/>
  <c r="F657" i="6"/>
  <c r="E657" i="6"/>
  <c r="D657" i="6"/>
  <c r="C657" i="6"/>
  <c r="B657" i="6"/>
  <c r="A657" i="6"/>
  <c r="O657" i="1"/>
  <c r="M657" i="1"/>
  <c r="L657" i="1"/>
  <c r="A657" i="1"/>
  <c r="A657" i="5" s="1"/>
  <c r="G656" i="2"/>
  <c r="F656" i="2"/>
  <c r="H656" i="2" s="1"/>
  <c r="J656" i="2" s="1"/>
  <c r="E656" i="2"/>
  <c r="D656" i="2"/>
  <c r="C656" i="2"/>
  <c r="B656" i="2"/>
  <c r="G656" i="5"/>
  <c r="K656" i="5" s="1"/>
  <c r="N656" i="5" s="1"/>
  <c r="E656" i="5"/>
  <c r="D656" i="5"/>
  <c r="C656" i="5"/>
  <c r="B656" i="5"/>
  <c r="L656" i="10"/>
  <c r="X656" i="10" s="1"/>
  <c r="K656" i="10"/>
  <c r="H656" i="10"/>
  <c r="G656" i="10"/>
  <c r="I656" i="10" s="1"/>
  <c r="D656" i="10"/>
  <c r="C656" i="10"/>
  <c r="B656" i="10"/>
  <c r="H656" i="6"/>
  <c r="I656" i="6" s="1"/>
  <c r="J656" i="6" s="1"/>
  <c r="F656" i="6"/>
  <c r="E656" i="6"/>
  <c r="D656" i="6"/>
  <c r="C656" i="6"/>
  <c r="B656" i="6"/>
  <c r="A656" i="6"/>
  <c r="O656" i="1"/>
  <c r="M656" i="1"/>
  <c r="L656" i="1"/>
  <c r="A656" i="1"/>
  <c r="A656" i="2" s="1"/>
  <c r="G655" i="2"/>
  <c r="F655" i="2"/>
  <c r="H655" i="2" s="1"/>
  <c r="J655" i="2" s="1"/>
  <c r="E655" i="2"/>
  <c r="D655" i="2"/>
  <c r="C655" i="2"/>
  <c r="B655" i="2"/>
  <c r="G655" i="5"/>
  <c r="K655" i="5" s="1"/>
  <c r="N655" i="5" s="1"/>
  <c r="E655" i="5"/>
  <c r="D655" i="5"/>
  <c r="C655" i="5"/>
  <c r="B655" i="5"/>
  <c r="P655" i="10"/>
  <c r="AA655" i="10" s="1"/>
  <c r="O655" i="10"/>
  <c r="L655" i="10"/>
  <c r="X655" i="10" s="1"/>
  <c r="K655" i="10"/>
  <c r="H655" i="10"/>
  <c r="G655" i="10"/>
  <c r="I655" i="10" s="1"/>
  <c r="E655" i="10"/>
  <c r="C655" i="10"/>
  <c r="B655" i="10"/>
  <c r="H655" i="6"/>
  <c r="I655" i="6" s="1"/>
  <c r="J655" i="6" s="1"/>
  <c r="F655" i="6"/>
  <c r="E655" i="6"/>
  <c r="D655" i="6"/>
  <c r="C655" i="6"/>
  <c r="B655" i="6"/>
  <c r="A655" i="6"/>
  <c r="O655" i="1"/>
  <c r="N655" i="1"/>
  <c r="M655" i="1"/>
  <c r="L655" i="1"/>
  <c r="A655" i="1"/>
  <c r="A655" i="2" s="1"/>
  <c r="G654" i="2"/>
  <c r="F654" i="2"/>
  <c r="H654" i="2" s="1"/>
  <c r="J654" i="2" s="1"/>
  <c r="E654" i="2"/>
  <c r="D654" i="2"/>
  <c r="C654" i="2"/>
  <c r="B654" i="2"/>
  <c r="G654" i="5"/>
  <c r="K654" i="5" s="1"/>
  <c r="N654" i="5" s="1"/>
  <c r="E654" i="5"/>
  <c r="D654" i="5"/>
  <c r="C654" i="5"/>
  <c r="B654" i="5"/>
  <c r="L654" i="10"/>
  <c r="X654" i="10" s="1"/>
  <c r="K654" i="10"/>
  <c r="H654" i="10"/>
  <c r="G654" i="10"/>
  <c r="I654" i="10" s="1"/>
  <c r="C654" i="10"/>
  <c r="B654" i="10"/>
  <c r="H654" i="6"/>
  <c r="I654" i="6" s="1"/>
  <c r="J654" i="6" s="1"/>
  <c r="F654" i="6"/>
  <c r="E654" i="6"/>
  <c r="D654" i="6"/>
  <c r="C654" i="6"/>
  <c r="B654" i="6"/>
  <c r="A654" i="6"/>
  <c r="O654" i="1"/>
  <c r="M654" i="1"/>
  <c r="L654" i="1"/>
  <c r="A654" i="1"/>
  <c r="G653" i="2"/>
  <c r="F653" i="2"/>
  <c r="H653" i="2" s="1"/>
  <c r="J653" i="2" s="1"/>
  <c r="E653" i="2"/>
  <c r="D653" i="2"/>
  <c r="C653" i="2"/>
  <c r="B653" i="2"/>
  <c r="G653" i="5"/>
  <c r="K653" i="5" s="1"/>
  <c r="N653" i="5" s="1"/>
  <c r="E653" i="5"/>
  <c r="D653" i="5"/>
  <c r="C653" i="5"/>
  <c r="B653" i="5"/>
  <c r="P653" i="10"/>
  <c r="AA653" i="10" s="1"/>
  <c r="O653" i="10"/>
  <c r="L653" i="10"/>
  <c r="X653" i="10" s="1"/>
  <c r="K653" i="10"/>
  <c r="H653" i="10"/>
  <c r="G653" i="10"/>
  <c r="I653" i="10" s="1"/>
  <c r="E653" i="10"/>
  <c r="D653" i="10"/>
  <c r="C653" i="10"/>
  <c r="B653" i="10"/>
  <c r="H653" i="6"/>
  <c r="I653" i="6" s="1"/>
  <c r="J653" i="6" s="1"/>
  <c r="F653" i="6"/>
  <c r="E653" i="6"/>
  <c r="D653" i="6"/>
  <c r="C653" i="6"/>
  <c r="B653" i="6"/>
  <c r="A653" i="6"/>
  <c r="O653" i="1"/>
  <c r="N653" i="1"/>
  <c r="M653" i="1"/>
  <c r="L653" i="1"/>
  <c r="A653" i="1"/>
  <c r="A653" i="5" s="1"/>
  <c r="G652" i="2"/>
  <c r="F652" i="2"/>
  <c r="H652" i="2" s="1"/>
  <c r="J652" i="2" s="1"/>
  <c r="E652" i="2"/>
  <c r="D652" i="2"/>
  <c r="C652" i="2"/>
  <c r="B652" i="2"/>
  <c r="G652" i="5"/>
  <c r="E652" i="5"/>
  <c r="C652" i="5"/>
  <c r="B652" i="5"/>
  <c r="P652" i="10"/>
  <c r="AA652" i="10" s="1"/>
  <c r="O652" i="10"/>
  <c r="L652" i="10"/>
  <c r="X652" i="10" s="1"/>
  <c r="K652" i="10"/>
  <c r="H652" i="10"/>
  <c r="G652" i="10"/>
  <c r="I652" i="10" s="1"/>
  <c r="D652" i="10"/>
  <c r="C652" i="10"/>
  <c r="B652" i="10"/>
  <c r="H652" i="6"/>
  <c r="I652" i="6" s="1"/>
  <c r="J652" i="6" s="1"/>
  <c r="F652" i="6"/>
  <c r="E652" i="6"/>
  <c r="D652" i="6"/>
  <c r="C652" i="6"/>
  <c r="B652" i="6"/>
  <c r="A652" i="6"/>
  <c r="N652" i="1"/>
  <c r="M652" i="1"/>
  <c r="L652" i="1"/>
  <c r="A652" i="1"/>
  <c r="A652" i="2" s="1"/>
  <c r="F651" i="2"/>
  <c r="H651" i="2" s="1"/>
  <c r="J651" i="2" s="1"/>
  <c r="E651" i="2"/>
  <c r="C651" i="2"/>
  <c r="B651" i="2"/>
  <c r="G651" i="5"/>
  <c r="E651" i="5"/>
  <c r="C651" i="5"/>
  <c r="B651" i="5"/>
  <c r="P651" i="10"/>
  <c r="AA651" i="10" s="1"/>
  <c r="O651" i="10"/>
  <c r="H651" i="10"/>
  <c r="G651" i="10"/>
  <c r="C651" i="10"/>
  <c r="B651" i="10"/>
  <c r="H651" i="6"/>
  <c r="I651" i="6" s="1"/>
  <c r="J651" i="6" s="1"/>
  <c r="F651" i="6"/>
  <c r="E651" i="6"/>
  <c r="D651" i="6"/>
  <c r="C651" i="6"/>
  <c r="B651" i="6"/>
  <c r="A651" i="6"/>
  <c r="M651" i="1"/>
  <c r="L651" i="1"/>
  <c r="A651" i="1"/>
  <c r="A651" i="2" s="1"/>
  <c r="G650" i="2"/>
  <c r="F650" i="2"/>
  <c r="H650" i="2" s="1"/>
  <c r="J650" i="2" s="1"/>
  <c r="E650" i="2"/>
  <c r="D650" i="2"/>
  <c r="C650" i="2"/>
  <c r="B650" i="2"/>
  <c r="G650" i="5"/>
  <c r="K650" i="5" s="1"/>
  <c r="N650" i="5" s="1"/>
  <c r="E650" i="5"/>
  <c r="D650" i="5"/>
  <c r="C650" i="5"/>
  <c r="B650" i="5"/>
  <c r="A650" i="5"/>
  <c r="L650" i="10"/>
  <c r="X650" i="10" s="1"/>
  <c r="K650" i="10"/>
  <c r="H650" i="10"/>
  <c r="G650" i="10"/>
  <c r="I650" i="10" s="1"/>
  <c r="E650" i="10"/>
  <c r="D650" i="10"/>
  <c r="C650" i="10"/>
  <c r="B650" i="10"/>
  <c r="H650" i="6"/>
  <c r="I650" i="6" s="1"/>
  <c r="J650" i="6" s="1"/>
  <c r="F650" i="6"/>
  <c r="E650" i="6"/>
  <c r="D650" i="6"/>
  <c r="C650" i="6"/>
  <c r="B650" i="6"/>
  <c r="A650" i="6"/>
  <c r="O650" i="1"/>
  <c r="N650" i="1"/>
  <c r="M650" i="1"/>
  <c r="L650" i="1"/>
  <c r="A650" i="1"/>
  <c r="A650" i="2" s="1"/>
  <c r="G649" i="2"/>
  <c r="F649" i="2"/>
  <c r="H649" i="2" s="1"/>
  <c r="J649" i="2" s="1"/>
  <c r="E649" i="2"/>
  <c r="D649" i="2"/>
  <c r="C649" i="2"/>
  <c r="B649" i="2"/>
  <c r="G649" i="5"/>
  <c r="K649" i="5" s="1"/>
  <c r="N649" i="5" s="1"/>
  <c r="E649" i="5"/>
  <c r="D649" i="5"/>
  <c r="I649" i="5" s="1"/>
  <c r="C649" i="5"/>
  <c r="B649" i="5"/>
  <c r="L649" i="10"/>
  <c r="X649" i="10" s="1"/>
  <c r="K649" i="10"/>
  <c r="H649" i="10"/>
  <c r="G649" i="10"/>
  <c r="I649" i="10" s="1"/>
  <c r="E649" i="10"/>
  <c r="C649" i="10"/>
  <c r="B649" i="10"/>
  <c r="H649" i="6"/>
  <c r="I649" i="6" s="1"/>
  <c r="J649" i="6" s="1"/>
  <c r="F649" i="6"/>
  <c r="E649" i="6"/>
  <c r="D649" i="6"/>
  <c r="C649" i="6"/>
  <c r="B649" i="6"/>
  <c r="A649" i="6"/>
  <c r="O649" i="1"/>
  <c r="M649" i="1"/>
  <c r="L649" i="1"/>
  <c r="A649" i="1"/>
  <c r="A649" i="2" s="1"/>
  <c r="G648" i="2"/>
  <c r="F648" i="2"/>
  <c r="H648" i="2" s="1"/>
  <c r="J648" i="2" s="1"/>
  <c r="E648" i="2"/>
  <c r="D648" i="2"/>
  <c r="C648" i="2"/>
  <c r="B648" i="2"/>
  <c r="G648" i="5"/>
  <c r="K648" i="5" s="1"/>
  <c r="N648" i="5" s="1"/>
  <c r="E648" i="5"/>
  <c r="D648" i="5"/>
  <c r="C648" i="5"/>
  <c r="B648" i="5"/>
  <c r="L648" i="10"/>
  <c r="X648" i="10" s="1"/>
  <c r="K648" i="10"/>
  <c r="H648" i="10"/>
  <c r="G648" i="10"/>
  <c r="I648" i="10" s="1"/>
  <c r="D648" i="10"/>
  <c r="C648" i="10"/>
  <c r="B648" i="10"/>
  <c r="H648" i="6"/>
  <c r="I648" i="6" s="1"/>
  <c r="J648" i="6" s="1"/>
  <c r="F648" i="6"/>
  <c r="E648" i="6"/>
  <c r="D648" i="6"/>
  <c r="C648" i="6"/>
  <c r="B648" i="6"/>
  <c r="A648" i="6"/>
  <c r="O648" i="1"/>
  <c r="M648" i="1"/>
  <c r="L648" i="1"/>
  <c r="A648" i="1"/>
  <c r="A648" i="5" s="1"/>
  <c r="G647" i="2"/>
  <c r="F647" i="2"/>
  <c r="H647" i="2" s="1"/>
  <c r="J647" i="2" s="1"/>
  <c r="E647" i="2"/>
  <c r="D647" i="2"/>
  <c r="C647" i="2"/>
  <c r="B647" i="2"/>
  <c r="G647" i="5"/>
  <c r="K647" i="5" s="1"/>
  <c r="N647" i="5" s="1"/>
  <c r="E647" i="5"/>
  <c r="D647" i="5"/>
  <c r="C647" i="5"/>
  <c r="B647" i="5"/>
  <c r="L647" i="10"/>
  <c r="X647" i="10" s="1"/>
  <c r="K647" i="10"/>
  <c r="H647" i="10"/>
  <c r="G647" i="10"/>
  <c r="I647" i="10" s="1"/>
  <c r="E647" i="10"/>
  <c r="C647" i="10"/>
  <c r="B647" i="10"/>
  <c r="H647" i="6"/>
  <c r="I647" i="6" s="1"/>
  <c r="J647" i="6" s="1"/>
  <c r="F647" i="6"/>
  <c r="E647" i="6"/>
  <c r="D647" i="6"/>
  <c r="C647" i="6"/>
  <c r="B647" i="6"/>
  <c r="A647" i="6"/>
  <c r="O647" i="1"/>
  <c r="M647" i="1"/>
  <c r="L647" i="1"/>
  <c r="A647" i="1"/>
  <c r="A647" i="2" s="1"/>
  <c r="G646" i="2"/>
  <c r="F646" i="2"/>
  <c r="H646" i="2" s="1"/>
  <c r="J646" i="2" s="1"/>
  <c r="E646" i="2"/>
  <c r="D646" i="2"/>
  <c r="C646" i="2"/>
  <c r="B646" i="2"/>
  <c r="G646" i="5"/>
  <c r="K646" i="5" s="1"/>
  <c r="N646" i="5" s="1"/>
  <c r="E646" i="5"/>
  <c r="D646" i="5"/>
  <c r="C646" i="5"/>
  <c r="B646" i="5"/>
  <c r="L646" i="10"/>
  <c r="X646" i="10" s="1"/>
  <c r="K646" i="10"/>
  <c r="H646" i="10"/>
  <c r="G646" i="10"/>
  <c r="I646" i="10" s="1"/>
  <c r="C646" i="10"/>
  <c r="B646" i="10"/>
  <c r="H646" i="6"/>
  <c r="I646" i="6" s="1"/>
  <c r="J646" i="6" s="1"/>
  <c r="F646" i="6"/>
  <c r="E646" i="6"/>
  <c r="D646" i="6"/>
  <c r="C646" i="6"/>
  <c r="B646" i="6"/>
  <c r="A646" i="6"/>
  <c r="O646" i="1"/>
  <c r="M646" i="1"/>
  <c r="L646" i="1"/>
  <c r="A646" i="1"/>
  <c r="A646" i="2" s="1"/>
  <c r="G645" i="2"/>
  <c r="F645" i="2"/>
  <c r="H645" i="2" s="1"/>
  <c r="J645" i="2" s="1"/>
  <c r="E645" i="2"/>
  <c r="D645" i="2"/>
  <c r="C645" i="2"/>
  <c r="B645" i="2"/>
  <c r="G645" i="5"/>
  <c r="K645" i="5" s="1"/>
  <c r="N645" i="5" s="1"/>
  <c r="E645" i="5"/>
  <c r="D645" i="5"/>
  <c r="C645" i="5"/>
  <c r="B645" i="5"/>
  <c r="L645" i="10"/>
  <c r="X645" i="10" s="1"/>
  <c r="K645" i="10"/>
  <c r="H645" i="10"/>
  <c r="G645" i="10"/>
  <c r="I645" i="10" s="1"/>
  <c r="E645" i="10"/>
  <c r="D645" i="10"/>
  <c r="C645" i="10"/>
  <c r="B645" i="10"/>
  <c r="H645" i="6"/>
  <c r="I645" i="6" s="1"/>
  <c r="J645" i="6" s="1"/>
  <c r="F645" i="6"/>
  <c r="E645" i="6"/>
  <c r="D645" i="6"/>
  <c r="C645" i="6"/>
  <c r="B645" i="6"/>
  <c r="A645" i="6"/>
  <c r="O645" i="1"/>
  <c r="N645" i="1"/>
  <c r="M645" i="1"/>
  <c r="L645" i="1"/>
  <c r="A645" i="1"/>
  <c r="A645" i="2" s="1"/>
  <c r="G644" i="2"/>
  <c r="F644" i="2"/>
  <c r="H644" i="2" s="1"/>
  <c r="J644" i="2" s="1"/>
  <c r="E644" i="2"/>
  <c r="D644" i="2"/>
  <c r="C644" i="2"/>
  <c r="B644" i="2"/>
  <c r="G644" i="5"/>
  <c r="K644" i="5" s="1"/>
  <c r="N644" i="5" s="1"/>
  <c r="E644" i="5"/>
  <c r="C644" i="5"/>
  <c r="B644" i="5"/>
  <c r="L644" i="10"/>
  <c r="X644" i="10" s="1"/>
  <c r="K644" i="10"/>
  <c r="H644" i="10"/>
  <c r="G644" i="10"/>
  <c r="I644" i="10" s="1"/>
  <c r="D644" i="10"/>
  <c r="C644" i="10"/>
  <c r="B644" i="10"/>
  <c r="H644" i="6"/>
  <c r="I644" i="6" s="1"/>
  <c r="J644" i="6" s="1"/>
  <c r="F644" i="6"/>
  <c r="E644" i="6"/>
  <c r="D644" i="6"/>
  <c r="C644" i="6"/>
  <c r="B644" i="6"/>
  <c r="A644" i="6"/>
  <c r="M644" i="1"/>
  <c r="L644" i="1"/>
  <c r="A644" i="1"/>
  <c r="A644" i="2" s="1"/>
  <c r="G643" i="2"/>
  <c r="F643" i="2"/>
  <c r="H643" i="2" s="1"/>
  <c r="J643" i="2" s="1"/>
  <c r="E643" i="2"/>
  <c r="D643" i="2"/>
  <c r="C643" i="2"/>
  <c r="B643" i="2"/>
  <c r="G643" i="5"/>
  <c r="K643" i="5" s="1"/>
  <c r="N643" i="5" s="1"/>
  <c r="E643" i="5"/>
  <c r="D643" i="5"/>
  <c r="C643" i="5"/>
  <c r="B643" i="5"/>
  <c r="L643" i="10"/>
  <c r="X643" i="10" s="1"/>
  <c r="K643" i="10"/>
  <c r="H643" i="10"/>
  <c r="G643" i="10"/>
  <c r="I643" i="10" s="1"/>
  <c r="C643" i="10"/>
  <c r="B643" i="10"/>
  <c r="H643" i="6"/>
  <c r="I643" i="6" s="1"/>
  <c r="J643" i="6" s="1"/>
  <c r="F643" i="6"/>
  <c r="E643" i="6"/>
  <c r="D643" i="6"/>
  <c r="C643" i="6"/>
  <c r="B643" i="6"/>
  <c r="A643" i="6"/>
  <c r="O643" i="1"/>
  <c r="M643" i="1"/>
  <c r="L643" i="1"/>
  <c r="A643" i="1"/>
  <c r="A643" i="2" s="1"/>
  <c r="F642" i="2"/>
  <c r="H642" i="2" s="1"/>
  <c r="J642" i="2" s="1"/>
  <c r="E642" i="2"/>
  <c r="D642" i="2"/>
  <c r="C642" i="2"/>
  <c r="B642" i="2"/>
  <c r="G642" i="5"/>
  <c r="K642" i="5" s="1"/>
  <c r="N642" i="5" s="1"/>
  <c r="E642" i="5"/>
  <c r="D642" i="5"/>
  <c r="C642" i="5"/>
  <c r="B642" i="5"/>
  <c r="P642" i="10"/>
  <c r="AA642" i="10" s="1"/>
  <c r="O642" i="10"/>
  <c r="H642" i="10"/>
  <c r="G642" i="10"/>
  <c r="E642" i="10"/>
  <c r="D642" i="10"/>
  <c r="C642" i="10"/>
  <c r="B642" i="10"/>
  <c r="H642" i="6"/>
  <c r="I642" i="6" s="1"/>
  <c r="J642" i="6" s="1"/>
  <c r="F642" i="6"/>
  <c r="E642" i="6"/>
  <c r="D642" i="6"/>
  <c r="C642" i="6"/>
  <c r="B642" i="6"/>
  <c r="A642" i="6"/>
  <c r="O642" i="1"/>
  <c r="N642" i="1"/>
  <c r="M642" i="1"/>
  <c r="L642" i="1"/>
  <c r="A642" i="1"/>
  <c r="A642" i="2" s="1"/>
  <c r="G641" i="2"/>
  <c r="F641" i="2"/>
  <c r="H641" i="2" s="1"/>
  <c r="J641" i="2" s="1"/>
  <c r="E641" i="2"/>
  <c r="D641" i="2"/>
  <c r="C641" i="2"/>
  <c r="B641" i="2"/>
  <c r="G641" i="5"/>
  <c r="K641" i="5" s="1"/>
  <c r="N641" i="5" s="1"/>
  <c r="E641" i="5"/>
  <c r="D641" i="5"/>
  <c r="C641" i="5"/>
  <c r="B641" i="5"/>
  <c r="L641" i="10"/>
  <c r="X641" i="10" s="1"/>
  <c r="K641" i="10"/>
  <c r="H641" i="10"/>
  <c r="G641" i="10"/>
  <c r="I641" i="10" s="1"/>
  <c r="E641" i="10"/>
  <c r="C641" i="10"/>
  <c r="B641" i="10"/>
  <c r="H641" i="6"/>
  <c r="I641" i="6" s="1"/>
  <c r="J641" i="6" s="1"/>
  <c r="F641" i="6"/>
  <c r="E641" i="6"/>
  <c r="D641" i="6"/>
  <c r="C641" i="6"/>
  <c r="B641" i="6"/>
  <c r="A641" i="6"/>
  <c r="O641" i="1"/>
  <c r="N641" i="1"/>
  <c r="M641" i="1"/>
  <c r="L641" i="1"/>
  <c r="A641" i="1"/>
  <c r="A641" i="2" s="1"/>
  <c r="F640" i="2"/>
  <c r="H640" i="2" s="1"/>
  <c r="J640" i="2" s="1"/>
  <c r="E640" i="2"/>
  <c r="C640" i="2"/>
  <c r="B640" i="2"/>
  <c r="G640" i="5"/>
  <c r="K640" i="5" s="1"/>
  <c r="N640" i="5" s="1"/>
  <c r="E640" i="5"/>
  <c r="D640" i="5"/>
  <c r="C640" i="5"/>
  <c r="B640" i="5"/>
  <c r="P640" i="10"/>
  <c r="AA640" i="10" s="1"/>
  <c r="O640" i="10"/>
  <c r="H640" i="10"/>
  <c r="G640" i="10"/>
  <c r="D640" i="10"/>
  <c r="C640" i="10"/>
  <c r="B640" i="10"/>
  <c r="H640" i="6"/>
  <c r="I640" i="6" s="1"/>
  <c r="J640" i="6" s="1"/>
  <c r="F640" i="6"/>
  <c r="E640" i="6"/>
  <c r="D640" i="6"/>
  <c r="C640" i="6"/>
  <c r="B640" i="6"/>
  <c r="A640" i="6"/>
  <c r="O640" i="1"/>
  <c r="M640" i="1"/>
  <c r="L640" i="1"/>
  <c r="A640" i="1"/>
  <c r="A640" i="2" s="1"/>
  <c r="G639" i="2"/>
  <c r="F639" i="2"/>
  <c r="H639" i="2" s="1"/>
  <c r="J639" i="2" s="1"/>
  <c r="E639" i="2"/>
  <c r="D639" i="2"/>
  <c r="C639" i="2"/>
  <c r="B639" i="2"/>
  <c r="G639" i="5"/>
  <c r="K639" i="5" s="1"/>
  <c r="N639" i="5" s="1"/>
  <c r="E639" i="5"/>
  <c r="D639" i="5"/>
  <c r="I639" i="5" s="1"/>
  <c r="C639" i="5"/>
  <c r="B639" i="5"/>
  <c r="L639" i="10"/>
  <c r="X639" i="10" s="1"/>
  <c r="K639" i="10"/>
  <c r="H639" i="10"/>
  <c r="O639" i="10" s="1"/>
  <c r="G639" i="10"/>
  <c r="I639" i="10" s="1"/>
  <c r="E639" i="10"/>
  <c r="C639" i="10"/>
  <c r="B639" i="10"/>
  <c r="H639" i="6"/>
  <c r="I639" i="6" s="1"/>
  <c r="J639" i="6" s="1"/>
  <c r="F639" i="6"/>
  <c r="E639" i="6"/>
  <c r="D639" i="6"/>
  <c r="C639" i="6"/>
  <c r="B639" i="6"/>
  <c r="A639" i="6"/>
  <c r="O639" i="1"/>
  <c r="M639" i="1"/>
  <c r="L639" i="1"/>
  <c r="A639" i="1"/>
  <c r="A639" i="2" s="1"/>
  <c r="G638" i="2"/>
  <c r="F638" i="2"/>
  <c r="E638" i="2"/>
  <c r="C638" i="2"/>
  <c r="B638" i="2"/>
  <c r="G638" i="5"/>
  <c r="K638" i="5" s="1"/>
  <c r="N638" i="5" s="1"/>
  <c r="E638" i="5"/>
  <c r="D638" i="5"/>
  <c r="C638" i="5"/>
  <c r="B638" i="5"/>
  <c r="L638" i="10"/>
  <c r="X638" i="10" s="1"/>
  <c r="K638" i="10"/>
  <c r="H638" i="10"/>
  <c r="G638" i="10"/>
  <c r="I638" i="10" s="1"/>
  <c r="C638" i="10"/>
  <c r="B638" i="10"/>
  <c r="H638" i="6"/>
  <c r="I638" i="6" s="1"/>
  <c r="J638" i="6" s="1"/>
  <c r="F638" i="6"/>
  <c r="E638" i="6"/>
  <c r="D638" i="6"/>
  <c r="C638" i="6"/>
  <c r="B638" i="6"/>
  <c r="A638" i="6"/>
  <c r="O638" i="1"/>
  <c r="M638" i="1"/>
  <c r="L638" i="1"/>
  <c r="A638" i="1"/>
  <c r="A638" i="5" s="1"/>
  <c r="G637" i="2"/>
  <c r="F637" i="2"/>
  <c r="H637" i="2" s="1"/>
  <c r="J637" i="2" s="1"/>
  <c r="E637" i="2"/>
  <c r="D637" i="2"/>
  <c r="C637" i="2"/>
  <c r="B637" i="2"/>
  <c r="G637" i="5"/>
  <c r="K637" i="5" s="1"/>
  <c r="N637" i="5" s="1"/>
  <c r="E637" i="5"/>
  <c r="D637" i="5"/>
  <c r="C637" i="5"/>
  <c r="B637" i="5"/>
  <c r="P637" i="10"/>
  <c r="AA637" i="10" s="1"/>
  <c r="O637" i="10"/>
  <c r="L637" i="10"/>
  <c r="X637" i="10" s="1"/>
  <c r="K637" i="10"/>
  <c r="H637" i="10"/>
  <c r="G637" i="10"/>
  <c r="I637" i="10" s="1"/>
  <c r="E637" i="10"/>
  <c r="D637" i="10"/>
  <c r="C637" i="10"/>
  <c r="B637" i="10"/>
  <c r="H637" i="6"/>
  <c r="I637" i="6" s="1"/>
  <c r="J637" i="6" s="1"/>
  <c r="F637" i="6"/>
  <c r="E637" i="6"/>
  <c r="D637" i="6"/>
  <c r="C637" i="6"/>
  <c r="B637" i="6"/>
  <c r="A637" i="6"/>
  <c r="O637" i="1"/>
  <c r="N637" i="1"/>
  <c r="M637" i="1"/>
  <c r="L637" i="1"/>
  <c r="A637" i="1"/>
  <c r="G636" i="2"/>
  <c r="F636" i="2"/>
  <c r="H636" i="2" s="1"/>
  <c r="J636" i="2" s="1"/>
  <c r="E636" i="2"/>
  <c r="D636" i="2"/>
  <c r="C636" i="2"/>
  <c r="B636" i="2"/>
  <c r="G636" i="5"/>
  <c r="K636" i="5" s="1"/>
  <c r="N636" i="5" s="1"/>
  <c r="E636" i="5"/>
  <c r="D636" i="5"/>
  <c r="C636" i="5"/>
  <c r="B636" i="5"/>
  <c r="L636" i="10"/>
  <c r="X636" i="10" s="1"/>
  <c r="K636" i="10"/>
  <c r="H636" i="10"/>
  <c r="G636" i="10"/>
  <c r="I636" i="10" s="1"/>
  <c r="D636" i="10"/>
  <c r="C636" i="10"/>
  <c r="B636" i="10"/>
  <c r="H636" i="6"/>
  <c r="I636" i="6" s="1"/>
  <c r="J636" i="6" s="1"/>
  <c r="F636" i="6"/>
  <c r="E636" i="6"/>
  <c r="D636" i="6"/>
  <c r="C636" i="6"/>
  <c r="B636" i="6"/>
  <c r="A636" i="6"/>
  <c r="O636" i="1"/>
  <c r="M636" i="1"/>
  <c r="L636" i="1"/>
  <c r="A636" i="1"/>
  <c r="A636" i="2" s="1"/>
  <c r="F635" i="2"/>
  <c r="H635" i="2" s="1"/>
  <c r="J635" i="2" s="1"/>
  <c r="E635" i="2"/>
  <c r="C635" i="2"/>
  <c r="B635" i="2"/>
  <c r="G635" i="5"/>
  <c r="K635" i="5" s="1"/>
  <c r="N635" i="5" s="1"/>
  <c r="E635" i="5"/>
  <c r="D635" i="5"/>
  <c r="C635" i="5"/>
  <c r="B635" i="5"/>
  <c r="P635" i="10"/>
  <c r="AA635" i="10" s="1"/>
  <c r="O635" i="10"/>
  <c r="H635" i="10"/>
  <c r="G635" i="10"/>
  <c r="C635" i="10"/>
  <c r="B635" i="10"/>
  <c r="H635" i="6"/>
  <c r="I635" i="6" s="1"/>
  <c r="J635" i="6" s="1"/>
  <c r="F635" i="6"/>
  <c r="E635" i="6"/>
  <c r="D635" i="6"/>
  <c r="C635" i="6"/>
  <c r="B635" i="6"/>
  <c r="A635" i="6"/>
  <c r="O635" i="1"/>
  <c r="M635" i="1"/>
  <c r="L635" i="1"/>
  <c r="A635" i="1"/>
  <c r="A635" i="2" s="1"/>
  <c r="G634" i="2"/>
  <c r="F634" i="2"/>
  <c r="H634" i="2" s="1"/>
  <c r="J634" i="2" s="1"/>
  <c r="E634" i="2"/>
  <c r="D634" i="2"/>
  <c r="C634" i="2"/>
  <c r="B634" i="2"/>
  <c r="G634" i="5"/>
  <c r="K634" i="5" s="1"/>
  <c r="N634" i="5" s="1"/>
  <c r="E634" i="5"/>
  <c r="D634" i="5"/>
  <c r="C634" i="5"/>
  <c r="B634" i="5"/>
  <c r="L634" i="10"/>
  <c r="X634" i="10" s="1"/>
  <c r="K634" i="10"/>
  <c r="H634" i="10"/>
  <c r="G634" i="10"/>
  <c r="I634" i="10" s="1"/>
  <c r="E634" i="10"/>
  <c r="D634" i="10"/>
  <c r="O634" i="10" s="1"/>
  <c r="C634" i="10"/>
  <c r="B634" i="10"/>
  <c r="H634" i="6"/>
  <c r="I634" i="6" s="1"/>
  <c r="J634" i="6" s="1"/>
  <c r="F634" i="6"/>
  <c r="E634" i="6"/>
  <c r="D634" i="6"/>
  <c r="C634" i="6"/>
  <c r="B634" i="6"/>
  <c r="A634" i="6"/>
  <c r="O634" i="1"/>
  <c r="N634" i="1"/>
  <c r="M634" i="1"/>
  <c r="L634" i="1"/>
  <c r="A634" i="1"/>
  <c r="G633" i="2"/>
  <c r="F633" i="2"/>
  <c r="H633" i="2" s="1"/>
  <c r="J633" i="2" s="1"/>
  <c r="E633" i="2"/>
  <c r="D633" i="2"/>
  <c r="C633" i="2"/>
  <c r="B633" i="2"/>
  <c r="G633" i="5"/>
  <c r="K633" i="5" s="1"/>
  <c r="N633" i="5" s="1"/>
  <c r="E633" i="5"/>
  <c r="D633" i="5"/>
  <c r="C633" i="5"/>
  <c r="B633" i="5"/>
  <c r="L633" i="10"/>
  <c r="X633" i="10" s="1"/>
  <c r="K633" i="10"/>
  <c r="H633" i="10"/>
  <c r="G633" i="10"/>
  <c r="I633" i="10" s="1"/>
  <c r="E633" i="10"/>
  <c r="D633" i="10"/>
  <c r="C633" i="10"/>
  <c r="B633" i="10"/>
  <c r="H633" i="6"/>
  <c r="I633" i="6" s="1"/>
  <c r="J633" i="6" s="1"/>
  <c r="F633" i="6"/>
  <c r="E633" i="6"/>
  <c r="D633" i="6"/>
  <c r="C633" i="6"/>
  <c r="B633" i="6"/>
  <c r="A633" i="6"/>
  <c r="O633" i="1"/>
  <c r="M633" i="1"/>
  <c r="L633" i="1"/>
  <c r="A633" i="1"/>
  <c r="A633" i="2" s="1"/>
  <c r="G632" i="2"/>
  <c r="F632" i="2"/>
  <c r="H632" i="2" s="1"/>
  <c r="J632" i="2" s="1"/>
  <c r="E632" i="2"/>
  <c r="D632" i="2"/>
  <c r="C632" i="2"/>
  <c r="B632" i="2"/>
  <c r="G632" i="5"/>
  <c r="K632" i="5" s="1"/>
  <c r="N632" i="5" s="1"/>
  <c r="E632" i="5"/>
  <c r="D632" i="5"/>
  <c r="I632" i="5" s="1"/>
  <c r="C632" i="5"/>
  <c r="B632" i="5"/>
  <c r="L632" i="10"/>
  <c r="X632" i="10" s="1"/>
  <c r="K632" i="10"/>
  <c r="H632" i="10"/>
  <c r="G632" i="10"/>
  <c r="I632" i="10" s="1"/>
  <c r="D632" i="10"/>
  <c r="C632" i="10"/>
  <c r="B632" i="10"/>
  <c r="H632" i="6"/>
  <c r="I632" i="6" s="1"/>
  <c r="J632" i="6" s="1"/>
  <c r="F632" i="6"/>
  <c r="E632" i="6"/>
  <c r="D632" i="6"/>
  <c r="C632" i="6"/>
  <c r="B632" i="6"/>
  <c r="A632" i="6"/>
  <c r="O632" i="1"/>
  <c r="M632" i="1"/>
  <c r="L632" i="1"/>
  <c r="A632" i="1"/>
  <c r="A632" i="2" s="1"/>
  <c r="G631" i="2"/>
  <c r="F631" i="2"/>
  <c r="H631" i="2" s="1"/>
  <c r="J631" i="2" s="1"/>
  <c r="E631" i="2"/>
  <c r="D631" i="2"/>
  <c r="C631" i="2"/>
  <c r="B631" i="2"/>
  <c r="G631" i="5"/>
  <c r="K631" i="5" s="1"/>
  <c r="N631" i="5" s="1"/>
  <c r="E631" i="5"/>
  <c r="D631" i="5"/>
  <c r="C631" i="5"/>
  <c r="B631" i="5"/>
  <c r="L631" i="10"/>
  <c r="X631" i="10" s="1"/>
  <c r="K631" i="10"/>
  <c r="H631" i="10"/>
  <c r="G631" i="10"/>
  <c r="I631" i="10" s="1"/>
  <c r="E631" i="10"/>
  <c r="C631" i="10"/>
  <c r="B631" i="10"/>
  <c r="H631" i="6"/>
  <c r="I631" i="6" s="1"/>
  <c r="J631" i="6" s="1"/>
  <c r="F631" i="6"/>
  <c r="E631" i="6"/>
  <c r="D631" i="6"/>
  <c r="C631" i="6"/>
  <c r="B631" i="6"/>
  <c r="A631" i="6"/>
  <c r="O631" i="1"/>
  <c r="M631" i="1"/>
  <c r="L631" i="1"/>
  <c r="A631" i="1"/>
  <c r="A631" i="2" s="1"/>
  <c r="F630" i="2"/>
  <c r="H630" i="2" s="1"/>
  <c r="J630" i="2" s="1"/>
  <c r="E630" i="2"/>
  <c r="C630" i="2"/>
  <c r="B630" i="2"/>
  <c r="A630" i="2"/>
  <c r="G630" i="5"/>
  <c r="K630" i="5" s="1"/>
  <c r="N630" i="5" s="1"/>
  <c r="E630" i="5"/>
  <c r="D630" i="5"/>
  <c r="C630" i="5"/>
  <c r="B630" i="5"/>
  <c r="P630" i="10"/>
  <c r="AA630" i="10" s="1"/>
  <c r="O630" i="10"/>
  <c r="H630" i="10"/>
  <c r="G630" i="10"/>
  <c r="E630" i="10"/>
  <c r="C630" i="10"/>
  <c r="B630" i="10"/>
  <c r="H630" i="6"/>
  <c r="I630" i="6" s="1"/>
  <c r="J630" i="6" s="1"/>
  <c r="F630" i="6"/>
  <c r="E630" i="6"/>
  <c r="D630" i="6"/>
  <c r="C630" i="6"/>
  <c r="B630" i="6"/>
  <c r="A630" i="6"/>
  <c r="O630" i="1"/>
  <c r="M630" i="1"/>
  <c r="L630" i="1"/>
  <c r="A630" i="1"/>
  <c r="A630" i="5" s="1"/>
  <c r="G629" i="2"/>
  <c r="F629" i="2"/>
  <c r="H629" i="2" s="1"/>
  <c r="J629" i="2" s="1"/>
  <c r="E629" i="2"/>
  <c r="D629" i="2"/>
  <c r="C629" i="2"/>
  <c r="B629" i="2"/>
  <c r="G629" i="5"/>
  <c r="K629" i="5" s="1"/>
  <c r="N629" i="5" s="1"/>
  <c r="E629" i="5"/>
  <c r="D629" i="5"/>
  <c r="C629" i="5"/>
  <c r="B629" i="5"/>
  <c r="L629" i="10"/>
  <c r="X629" i="10" s="1"/>
  <c r="K629" i="10"/>
  <c r="H629" i="10"/>
  <c r="G629" i="10"/>
  <c r="I629" i="10" s="1"/>
  <c r="E629" i="10"/>
  <c r="D629" i="10"/>
  <c r="C629" i="10"/>
  <c r="B629" i="10"/>
  <c r="H629" i="6"/>
  <c r="I629" i="6" s="1"/>
  <c r="J629" i="6" s="1"/>
  <c r="F629" i="6"/>
  <c r="E629" i="6"/>
  <c r="D629" i="6"/>
  <c r="C629" i="6"/>
  <c r="B629" i="6"/>
  <c r="A629" i="6"/>
  <c r="O629" i="1"/>
  <c r="N629" i="1"/>
  <c r="M629" i="1"/>
  <c r="L629" i="1"/>
  <c r="A629" i="1"/>
  <c r="A629" i="2" s="1"/>
  <c r="G628" i="2"/>
  <c r="F628" i="2"/>
  <c r="H628" i="2" s="1"/>
  <c r="J628" i="2" s="1"/>
  <c r="E628" i="2"/>
  <c r="D628" i="2"/>
  <c r="C628" i="2"/>
  <c r="B628" i="2"/>
  <c r="G628" i="5"/>
  <c r="K628" i="5" s="1"/>
  <c r="N628" i="5" s="1"/>
  <c r="E628" i="5"/>
  <c r="D628" i="5"/>
  <c r="C628" i="5"/>
  <c r="B628" i="5"/>
  <c r="L628" i="10"/>
  <c r="X628" i="10" s="1"/>
  <c r="K628" i="10"/>
  <c r="H628" i="10"/>
  <c r="G628" i="10"/>
  <c r="I628" i="10" s="1"/>
  <c r="D628" i="10"/>
  <c r="C628" i="10"/>
  <c r="B628" i="10"/>
  <c r="H628" i="6"/>
  <c r="I628" i="6" s="1"/>
  <c r="J628" i="6" s="1"/>
  <c r="F628" i="6"/>
  <c r="E628" i="6"/>
  <c r="D628" i="6"/>
  <c r="C628" i="6"/>
  <c r="B628" i="6"/>
  <c r="A628" i="6"/>
  <c r="O628" i="1"/>
  <c r="M628" i="1"/>
  <c r="L628" i="1"/>
  <c r="A628" i="1"/>
  <c r="A628" i="2" s="1"/>
  <c r="G627" i="2"/>
  <c r="F627" i="2"/>
  <c r="H627" i="2" s="1"/>
  <c r="J627" i="2" s="1"/>
  <c r="E627" i="2"/>
  <c r="D627" i="2"/>
  <c r="C627" i="2"/>
  <c r="B627" i="2"/>
  <c r="G627" i="5"/>
  <c r="K627" i="5" s="1"/>
  <c r="N627" i="5" s="1"/>
  <c r="E627" i="5"/>
  <c r="D627" i="5"/>
  <c r="C627" i="5"/>
  <c r="B627" i="5"/>
  <c r="L627" i="10"/>
  <c r="X627" i="10" s="1"/>
  <c r="K627" i="10"/>
  <c r="H627" i="10"/>
  <c r="G627" i="10"/>
  <c r="I627" i="10" s="1"/>
  <c r="C627" i="10"/>
  <c r="B627" i="10"/>
  <c r="H627" i="6"/>
  <c r="I627" i="6" s="1"/>
  <c r="J627" i="6" s="1"/>
  <c r="F627" i="6"/>
  <c r="E627" i="6"/>
  <c r="D627" i="6"/>
  <c r="C627" i="6"/>
  <c r="B627" i="6"/>
  <c r="A627" i="6"/>
  <c r="O627" i="1"/>
  <c r="M627" i="1"/>
  <c r="L627" i="1"/>
  <c r="A627" i="1"/>
  <c r="G626" i="2"/>
  <c r="F626" i="2"/>
  <c r="H626" i="2" s="1"/>
  <c r="J626" i="2" s="1"/>
  <c r="E626" i="2"/>
  <c r="D626" i="2"/>
  <c r="C626" i="2"/>
  <c r="B626" i="2"/>
  <c r="G626" i="5"/>
  <c r="K626" i="5" s="1"/>
  <c r="N626" i="5" s="1"/>
  <c r="E626" i="5"/>
  <c r="D626" i="5"/>
  <c r="C626" i="5"/>
  <c r="B626" i="5"/>
  <c r="L626" i="10"/>
  <c r="X626" i="10" s="1"/>
  <c r="K626" i="10"/>
  <c r="H626" i="10"/>
  <c r="G626" i="10"/>
  <c r="I626" i="10" s="1"/>
  <c r="E626" i="10"/>
  <c r="D626" i="10"/>
  <c r="C626" i="10"/>
  <c r="B626" i="10"/>
  <c r="H626" i="6"/>
  <c r="I626" i="6" s="1"/>
  <c r="J626" i="6" s="1"/>
  <c r="F626" i="6"/>
  <c r="E626" i="6"/>
  <c r="D626" i="6"/>
  <c r="C626" i="6"/>
  <c r="B626" i="6"/>
  <c r="A626" i="6"/>
  <c r="O626" i="1"/>
  <c r="N626" i="1"/>
  <c r="M626" i="1"/>
  <c r="L626" i="1"/>
  <c r="A626" i="1"/>
  <c r="A626" i="2" s="1"/>
  <c r="G625" i="2"/>
  <c r="F625" i="2"/>
  <c r="H625" i="2" s="1"/>
  <c r="J625" i="2" s="1"/>
  <c r="E625" i="2"/>
  <c r="D625" i="2"/>
  <c r="C625" i="2"/>
  <c r="B625" i="2"/>
  <c r="G625" i="5"/>
  <c r="K625" i="5" s="1"/>
  <c r="N625" i="5" s="1"/>
  <c r="E625" i="5"/>
  <c r="D625" i="5"/>
  <c r="C625" i="5"/>
  <c r="B625" i="5"/>
  <c r="L625" i="10"/>
  <c r="X625" i="10" s="1"/>
  <c r="K625" i="10"/>
  <c r="H625" i="10"/>
  <c r="G625" i="10"/>
  <c r="I625" i="10" s="1"/>
  <c r="E625" i="10"/>
  <c r="C625" i="10"/>
  <c r="B625" i="10"/>
  <c r="H625" i="6"/>
  <c r="I625" i="6" s="1"/>
  <c r="J625" i="6" s="1"/>
  <c r="F625" i="6"/>
  <c r="E625" i="6"/>
  <c r="D625" i="6"/>
  <c r="C625" i="6"/>
  <c r="B625" i="6"/>
  <c r="A625" i="6"/>
  <c r="O625" i="1"/>
  <c r="N625" i="1"/>
  <c r="M625" i="1"/>
  <c r="L625" i="1"/>
  <c r="A625" i="1"/>
  <c r="A625" i="2" s="1"/>
  <c r="G624" i="2"/>
  <c r="F624" i="2"/>
  <c r="H624" i="2" s="1"/>
  <c r="J624" i="2" s="1"/>
  <c r="E624" i="2"/>
  <c r="D624" i="2"/>
  <c r="C624" i="2"/>
  <c r="B624" i="2"/>
  <c r="G624" i="5"/>
  <c r="K624" i="5" s="1"/>
  <c r="N624" i="5" s="1"/>
  <c r="E624" i="5"/>
  <c r="C624" i="5"/>
  <c r="B624" i="5"/>
  <c r="L624" i="10"/>
  <c r="X624" i="10" s="1"/>
  <c r="K624" i="10"/>
  <c r="H624" i="10"/>
  <c r="G624" i="10"/>
  <c r="I624" i="10" s="1"/>
  <c r="D624" i="10"/>
  <c r="C624" i="10"/>
  <c r="B624" i="10"/>
  <c r="H624" i="6"/>
  <c r="I624" i="6" s="1"/>
  <c r="J624" i="6" s="1"/>
  <c r="F624" i="6"/>
  <c r="E624" i="6"/>
  <c r="D624" i="6"/>
  <c r="C624" i="6"/>
  <c r="B624" i="6"/>
  <c r="A624" i="6"/>
  <c r="M624" i="1"/>
  <c r="L624" i="1"/>
  <c r="A624" i="1"/>
  <c r="A624" i="2" s="1"/>
  <c r="G623" i="2"/>
  <c r="F623" i="2"/>
  <c r="E623" i="2"/>
  <c r="C623" i="2"/>
  <c r="B623" i="2"/>
  <c r="G623" i="5"/>
  <c r="K623" i="5" s="1"/>
  <c r="N623" i="5" s="1"/>
  <c r="E623" i="5"/>
  <c r="D623" i="5"/>
  <c r="C623" i="5"/>
  <c r="B623" i="5"/>
  <c r="L623" i="10"/>
  <c r="X623" i="10" s="1"/>
  <c r="K623" i="10"/>
  <c r="H623" i="10"/>
  <c r="G623" i="10"/>
  <c r="I623" i="10" s="1"/>
  <c r="E623" i="10"/>
  <c r="C623" i="10"/>
  <c r="B623" i="10"/>
  <c r="H623" i="6"/>
  <c r="I623" i="6" s="1"/>
  <c r="J623" i="6" s="1"/>
  <c r="F623" i="6"/>
  <c r="E623" i="6"/>
  <c r="D623" i="6"/>
  <c r="C623" i="6"/>
  <c r="B623" i="6"/>
  <c r="A623" i="6"/>
  <c r="O623" i="1"/>
  <c r="M623" i="1"/>
  <c r="D623" i="2" s="1"/>
  <c r="L623" i="1"/>
  <c r="A623" i="1"/>
  <c r="G622" i="2"/>
  <c r="F622" i="2"/>
  <c r="E622" i="2"/>
  <c r="C622" i="2"/>
  <c r="B622" i="2"/>
  <c r="G622" i="5"/>
  <c r="E622" i="5"/>
  <c r="C622" i="5"/>
  <c r="B622" i="5"/>
  <c r="L622" i="10"/>
  <c r="X622" i="10" s="1"/>
  <c r="K622" i="10"/>
  <c r="H622" i="10"/>
  <c r="G622" i="10"/>
  <c r="I622" i="10" s="1"/>
  <c r="E622" i="10"/>
  <c r="C622" i="10"/>
  <c r="B622" i="10"/>
  <c r="H622" i="6"/>
  <c r="I622" i="6" s="1"/>
  <c r="J622" i="6" s="1"/>
  <c r="F622" i="6"/>
  <c r="E622" i="6"/>
  <c r="D622" i="6"/>
  <c r="C622" i="6"/>
  <c r="B622" i="6"/>
  <c r="A622" i="6"/>
  <c r="M622" i="1"/>
  <c r="L622" i="1"/>
  <c r="A622" i="1"/>
  <c r="A622" i="10" s="1"/>
  <c r="G621" i="2"/>
  <c r="F621" i="2"/>
  <c r="E621" i="2"/>
  <c r="C621" i="2"/>
  <c r="B621" i="2"/>
  <c r="G621" i="5"/>
  <c r="K621" i="5" s="1"/>
  <c r="N621" i="5" s="1"/>
  <c r="E621" i="5"/>
  <c r="D621" i="5"/>
  <c r="C621" i="5"/>
  <c r="B621" i="5"/>
  <c r="A621" i="5"/>
  <c r="L621" i="10"/>
  <c r="X621" i="10" s="1"/>
  <c r="K621" i="10"/>
  <c r="H621" i="10"/>
  <c r="G621" i="10"/>
  <c r="I621" i="10" s="1"/>
  <c r="E621" i="10"/>
  <c r="D621" i="10"/>
  <c r="C621" i="10"/>
  <c r="B621" i="10"/>
  <c r="H621" i="6"/>
  <c r="I621" i="6" s="1"/>
  <c r="J621" i="6" s="1"/>
  <c r="F621" i="6"/>
  <c r="E621" i="6"/>
  <c r="D621" i="6"/>
  <c r="C621" i="6"/>
  <c r="B621" i="6"/>
  <c r="A621" i="6"/>
  <c r="O621" i="1"/>
  <c r="N621" i="1"/>
  <c r="M621" i="1"/>
  <c r="L621" i="1"/>
  <c r="A621" i="1"/>
  <c r="A621" i="2" s="1"/>
  <c r="G620" i="2"/>
  <c r="F620" i="2"/>
  <c r="E620" i="2"/>
  <c r="C620" i="2"/>
  <c r="B620" i="2"/>
  <c r="G620" i="5"/>
  <c r="K620" i="5" s="1"/>
  <c r="N620" i="5" s="1"/>
  <c r="E620" i="5"/>
  <c r="D620" i="5"/>
  <c r="C620" i="5"/>
  <c r="B620" i="5"/>
  <c r="L620" i="10"/>
  <c r="X620" i="10" s="1"/>
  <c r="K620" i="10"/>
  <c r="H620" i="10"/>
  <c r="G620" i="10"/>
  <c r="I620" i="10" s="1"/>
  <c r="D620" i="10"/>
  <c r="C620" i="10"/>
  <c r="B620" i="10"/>
  <c r="H620" i="6"/>
  <c r="I620" i="6" s="1"/>
  <c r="J620" i="6" s="1"/>
  <c r="F620" i="6"/>
  <c r="E620" i="6"/>
  <c r="D620" i="6"/>
  <c r="C620" i="6"/>
  <c r="B620" i="6"/>
  <c r="A620" i="6"/>
  <c r="O620" i="1"/>
  <c r="M620" i="1"/>
  <c r="D620" i="2" s="1"/>
  <c r="L620" i="1"/>
  <c r="A620" i="1"/>
  <c r="F619" i="2"/>
  <c r="E619" i="2"/>
  <c r="C619" i="2"/>
  <c r="B619" i="2"/>
  <c r="G619" i="5"/>
  <c r="K619" i="5" s="1"/>
  <c r="N619" i="5" s="1"/>
  <c r="E619" i="5"/>
  <c r="D619" i="5"/>
  <c r="C619" i="5"/>
  <c r="B619" i="5"/>
  <c r="P619" i="10"/>
  <c r="AA619" i="10" s="1"/>
  <c r="O619" i="10"/>
  <c r="H619" i="10"/>
  <c r="G619" i="10"/>
  <c r="C619" i="10"/>
  <c r="B619" i="10"/>
  <c r="H619" i="6"/>
  <c r="I619" i="6" s="1"/>
  <c r="J619" i="6" s="1"/>
  <c r="F619" i="6"/>
  <c r="E619" i="6"/>
  <c r="D619" i="6"/>
  <c r="C619" i="6"/>
  <c r="B619" i="6"/>
  <c r="A619" i="6"/>
  <c r="O619" i="1"/>
  <c r="M619" i="1"/>
  <c r="L619" i="1"/>
  <c r="A619" i="1"/>
  <c r="A619" i="2" s="1"/>
  <c r="G618" i="2"/>
  <c r="F618" i="2"/>
  <c r="E618" i="2"/>
  <c r="C618" i="2"/>
  <c r="B618" i="2"/>
  <c r="G618" i="5"/>
  <c r="K618" i="5" s="1"/>
  <c r="N618" i="5" s="1"/>
  <c r="E618" i="5"/>
  <c r="D618" i="5"/>
  <c r="C618" i="5"/>
  <c r="B618" i="5"/>
  <c r="L618" i="10"/>
  <c r="X618" i="10" s="1"/>
  <c r="K618" i="10"/>
  <c r="H618" i="10"/>
  <c r="G618" i="10"/>
  <c r="I618" i="10" s="1"/>
  <c r="E618" i="10"/>
  <c r="D618" i="10"/>
  <c r="C618" i="10"/>
  <c r="B618" i="10"/>
  <c r="H618" i="6"/>
  <c r="I618" i="6" s="1"/>
  <c r="J618" i="6" s="1"/>
  <c r="F618" i="6"/>
  <c r="E618" i="6"/>
  <c r="D618" i="6"/>
  <c r="C618" i="6"/>
  <c r="B618" i="6"/>
  <c r="A618" i="6"/>
  <c r="O618" i="1"/>
  <c r="N618" i="1"/>
  <c r="M618" i="1"/>
  <c r="D618" i="2" s="1"/>
  <c r="L618" i="1"/>
  <c r="A618" i="1"/>
  <c r="F617" i="2"/>
  <c r="E617" i="2"/>
  <c r="C617" i="2"/>
  <c r="B617" i="2"/>
  <c r="G617" i="5"/>
  <c r="D617" i="5"/>
  <c r="C617" i="5"/>
  <c r="B617" i="5"/>
  <c r="P617" i="10"/>
  <c r="AA617" i="10" s="1"/>
  <c r="O617" i="10"/>
  <c r="H617" i="10"/>
  <c r="G617" i="10"/>
  <c r="E617" i="10"/>
  <c r="C617" i="10"/>
  <c r="B617" i="10"/>
  <c r="H617" i="6"/>
  <c r="I617" i="6" s="1"/>
  <c r="J617" i="6" s="1"/>
  <c r="F617" i="6"/>
  <c r="E617" i="6"/>
  <c r="D617" i="6"/>
  <c r="C617" i="6"/>
  <c r="B617" i="6"/>
  <c r="A617" i="6"/>
  <c r="N617" i="1"/>
  <c r="M617" i="1"/>
  <c r="L617" i="1"/>
  <c r="A617" i="1"/>
  <c r="A617" i="2" s="1"/>
  <c r="F616" i="2"/>
  <c r="E616" i="2"/>
  <c r="C616" i="2"/>
  <c r="B616" i="2"/>
  <c r="G616" i="5"/>
  <c r="C616" i="5"/>
  <c r="B616" i="5"/>
  <c r="A616" i="5"/>
  <c r="P616" i="10"/>
  <c r="AA616" i="10" s="1"/>
  <c r="O616" i="10"/>
  <c r="H616" i="10"/>
  <c r="G616" i="10"/>
  <c r="D616" i="10"/>
  <c r="C616" i="10"/>
  <c r="B616" i="10"/>
  <c r="H616" i="6"/>
  <c r="I616" i="6" s="1"/>
  <c r="J616" i="6" s="1"/>
  <c r="F616" i="6"/>
  <c r="E616" i="6"/>
  <c r="D616" i="6"/>
  <c r="C616" i="6"/>
  <c r="B616" i="6"/>
  <c r="A616" i="6"/>
  <c r="M616" i="1"/>
  <c r="L616" i="1"/>
  <c r="A616" i="1"/>
  <c r="A616" i="2" s="1"/>
  <c r="F615" i="2"/>
  <c r="E615" i="2"/>
  <c r="D615" i="2"/>
  <c r="C615" i="2"/>
  <c r="B615" i="2"/>
  <c r="G615" i="5"/>
  <c r="E615" i="5"/>
  <c r="D615" i="5"/>
  <c r="C615" i="5"/>
  <c r="B615" i="5"/>
  <c r="P615" i="10"/>
  <c r="AA615" i="10" s="1"/>
  <c r="O615" i="10"/>
  <c r="H615" i="10"/>
  <c r="G615" i="10"/>
  <c r="E615" i="10"/>
  <c r="C615" i="10"/>
  <c r="B615" i="10"/>
  <c r="H615" i="6"/>
  <c r="I615" i="6" s="1"/>
  <c r="J615" i="6" s="1"/>
  <c r="F615" i="6"/>
  <c r="E615" i="6"/>
  <c r="D615" i="6"/>
  <c r="C615" i="6"/>
  <c r="B615" i="6"/>
  <c r="A615" i="6"/>
  <c r="O615" i="1"/>
  <c r="M615" i="1"/>
  <c r="L615" i="1"/>
  <c r="A615" i="1"/>
  <c r="A615" i="5" s="1"/>
  <c r="G614" i="2"/>
  <c r="F614" i="2"/>
  <c r="E614" i="2"/>
  <c r="C614" i="2"/>
  <c r="B614" i="2"/>
  <c r="G614" i="5"/>
  <c r="E614" i="5"/>
  <c r="D614" i="5"/>
  <c r="C614" i="5"/>
  <c r="B614" i="5"/>
  <c r="L614" i="10"/>
  <c r="X614" i="10" s="1"/>
  <c r="K614" i="10"/>
  <c r="H614" i="10"/>
  <c r="G614" i="10"/>
  <c r="I614" i="10" s="1"/>
  <c r="E614" i="10"/>
  <c r="C614" i="10"/>
  <c r="B614" i="10"/>
  <c r="H614" i="6"/>
  <c r="I614" i="6" s="1"/>
  <c r="J614" i="6" s="1"/>
  <c r="F614" i="6"/>
  <c r="E614" i="6"/>
  <c r="D614" i="6"/>
  <c r="C614" i="6"/>
  <c r="B614" i="6"/>
  <c r="A614" i="6"/>
  <c r="M614" i="1"/>
  <c r="L614" i="1"/>
  <c r="A614" i="1"/>
  <c r="A614" i="2" s="1"/>
  <c r="G613" i="2"/>
  <c r="F613" i="2"/>
  <c r="E613" i="2"/>
  <c r="C613" i="2"/>
  <c r="B613" i="2"/>
  <c r="G613" i="5"/>
  <c r="D613" i="5"/>
  <c r="C613" i="5"/>
  <c r="B613" i="5"/>
  <c r="L613" i="10"/>
  <c r="X613" i="10" s="1"/>
  <c r="K613" i="10"/>
  <c r="H613" i="10"/>
  <c r="G613" i="10"/>
  <c r="I613" i="10" s="1"/>
  <c r="E613" i="10"/>
  <c r="D613" i="10"/>
  <c r="C613" i="10"/>
  <c r="B613" i="10"/>
  <c r="H613" i="6"/>
  <c r="I613" i="6" s="1"/>
  <c r="J613" i="6" s="1"/>
  <c r="F613" i="6"/>
  <c r="E613" i="6"/>
  <c r="D613" i="6"/>
  <c r="C613" i="6"/>
  <c r="B613" i="6"/>
  <c r="A613" i="6"/>
  <c r="N613" i="1"/>
  <c r="M613" i="1"/>
  <c r="L613" i="1"/>
  <c r="A613" i="1"/>
  <c r="A613" i="5" s="1"/>
  <c r="F612" i="2"/>
  <c r="E612" i="2"/>
  <c r="C612" i="2"/>
  <c r="B612" i="2"/>
  <c r="G612" i="5"/>
  <c r="E612" i="5"/>
  <c r="C612" i="5"/>
  <c r="B612" i="5"/>
  <c r="P612" i="10"/>
  <c r="AA612" i="10" s="1"/>
  <c r="O612" i="10"/>
  <c r="H612" i="10"/>
  <c r="G612" i="10"/>
  <c r="D612" i="10"/>
  <c r="C612" i="10"/>
  <c r="B612" i="10"/>
  <c r="A612" i="10"/>
  <c r="H612" i="6"/>
  <c r="I612" i="6" s="1"/>
  <c r="J612" i="6" s="1"/>
  <c r="F612" i="6"/>
  <c r="E612" i="6"/>
  <c r="D612" i="6"/>
  <c r="C612" i="6"/>
  <c r="B612" i="6"/>
  <c r="A612" i="6"/>
  <c r="M612" i="1"/>
  <c r="L612" i="1"/>
  <c r="A612" i="1"/>
  <c r="A612" i="5" s="1"/>
  <c r="F611" i="2"/>
  <c r="E611" i="2"/>
  <c r="C611" i="2"/>
  <c r="B611" i="2"/>
  <c r="G611" i="5"/>
  <c r="K611" i="5" s="1"/>
  <c r="N611" i="5" s="1"/>
  <c r="E611" i="5"/>
  <c r="C611" i="5"/>
  <c r="B611" i="5"/>
  <c r="P611" i="10"/>
  <c r="AA611" i="10" s="1"/>
  <c r="O611" i="10"/>
  <c r="H611" i="10"/>
  <c r="G611" i="10"/>
  <c r="C611" i="10"/>
  <c r="B611" i="10"/>
  <c r="H611" i="6"/>
  <c r="I611" i="6" s="1"/>
  <c r="J611" i="6" s="1"/>
  <c r="F611" i="6"/>
  <c r="E611" i="6"/>
  <c r="D611" i="6"/>
  <c r="C611" i="6"/>
  <c r="B611" i="6"/>
  <c r="A611" i="6"/>
  <c r="M611" i="1"/>
  <c r="L611" i="1"/>
  <c r="A611" i="1"/>
  <c r="A611" i="2" s="1"/>
  <c r="F610" i="2"/>
  <c r="E610" i="2"/>
  <c r="D610" i="2"/>
  <c r="C610" i="2"/>
  <c r="B610" i="2"/>
  <c r="G610" i="5"/>
  <c r="E610" i="5"/>
  <c r="D610" i="5"/>
  <c r="C610" i="5"/>
  <c r="B610" i="5"/>
  <c r="A610" i="5"/>
  <c r="P610" i="10"/>
  <c r="AA610" i="10" s="1"/>
  <c r="O610" i="10"/>
  <c r="H610" i="10"/>
  <c r="G610" i="10"/>
  <c r="E610" i="10"/>
  <c r="D610" i="10"/>
  <c r="C610" i="10"/>
  <c r="B610" i="10"/>
  <c r="H610" i="6"/>
  <c r="I610" i="6" s="1"/>
  <c r="J610" i="6" s="1"/>
  <c r="F610" i="6"/>
  <c r="E610" i="6"/>
  <c r="D610" i="6"/>
  <c r="C610" i="6"/>
  <c r="B610" i="6"/>
  <c r="A610" i="6"/>
  <c r="O610" i="1"/>
  <c r="N610" i="1"/>
  <c r="M610" i="1"/>
  <c r="L610" i="1"/>
  <c r="A610" i="1"/>
  <c r="A610" i="2" s="1"/>
  <c r="F609" i="2"/>
  <c r="E609" i="2"/>
  <c r="C609" i="2"/>
  <c r="B609" i="2"/>
  <c r="G609" i="5"/>
  <c r="K609" i="5" s="1"/>
  <c r="N609" i="5" s="1"/>
  <c r="E609" i="5"/>
  <c r="D609" i="5"/>
  <c r="C609" i="5"/>
  <c r="B609" i="5"/>
  <c r="A609" i="5"/>
  <c r="P609" i="10"/>
  <c r="AA609" i="10" s="1"/>
  <c r="O609" i="10"/>
  <c r="H609" i="10"/>
  <c r="G609" i="10"/>
  <c r="E609" i="10"/>
  <c r="C609" i="10"/>
  <c r="B609" i="10"/>
  <c r="H609" i="6"/>
  <c r="I609" i="6" s="1"/>
  <c r="J609" i="6" s="1"/>
  <c r="F609" i="6"/>
  <c r="E609" i="6"/>
  <c r="D609" i="6"/>
  <c r="C609" i="6"/>
  <c r="B609" i="6"/>
  <c r="A609" i="6"/>
  <c r="O609" i="1"/>
  <c r="M609" i="1"/>
  <c r="L609" i="1"/>
  <c r="A609" i="1"/>
  <c r="A609" i="2" s="1"/>
  <c r="F608" i="2"/>
  <c r="E608" i="2"/>
  <c r="C608" i="2"/>
  <c r="B608" i="2"/>
  <c r="G608" i="5"/>
  <c r="C608" i="5"/>
  <c r="B608" i="5"/>
  <c r="P608" i="10"/>
  <c r="AA608" i="10" s="1"/>
  <c r="O608" i="10"/>
  <c r="H608" i="10"/>
  <c r="G608" i="10"/>
  <c r="D608" i="10"/>
  <c r="C608" i="10"/>
  <c r="B608" i="10"/>
  <c r="H608" i="6"/>
  <c r="I608" i="6" s="1"/>
  <c r="J608" i="6" s="1"/>
  <c r="F608" i="6"/>
  <c r="E608" i="6"/>
  <c r="D608" i="6"/>
  <c r="C608" i="6"/>
  <c r="B608" i="6"/>
  <c r="A608" i="6"/>
  <c r="M608" i="1"/>
  <c r="L608" i="1"/>
  <c r="A608" i="1"/>
  <c r="A608" i="2" s="1"/>
  <c r="F607" i="2"/>
  <c r="E607" i="2"/>
  <c r="D607" i="2"/>
  <c r="C607" i="2"/>
  <c r="B607" i="2"/>
  <c r="G607" i="5"/>
  <c r="E607" i="5"/>
  <c r="D607" i="5"/>
  <c r="C607" i="5"/>
  <c r="B607" i="5"/>
  <c r="P607" i="10"/>
  <c r="AA607" i="10" s="1"/>
  <c r="O607" i="10"/>
  <c r="H607" i="10"/>
  <c r="G607" i="10"/>
  <c r="E607" i="10"/>
  <c r="C607" i="10"/>
  <c r="B607" i="10"/>
  <c r="H607" i="6"/>
  <c r="I607" i="6" s="1"/>
  <c r="J607" i="6" s="1"/>
  <c r="F607" i="6"/>
  <c r="E607" i="6"/>
  <c r="D607" i="6"/>
  <c r="C607" i="6"/>
  <c r="B607" i="6"/>
  <c r="A607" i="6"/>
  <c r="O607" i="1"/>
  <c r="M607" i="1"/>
  <c r="L607" i="1"/>
  <c r="A607" i="1"/>
  <c r="G606" i="2"/>
  <c r="F606" i="2"/>
  <c r="E606" i="2"/>
  <c r="C606" i="2"/>
  <c r="B606" i="2"/>
  <c r="G606" i="5"/>
  <c r="E606" i="5"/>
  <c r="D606" i="5"/>
  <c r="C606" i="5"/>
  <c r="B606" i="5"/>
  <c r="L606" i="10"/>
  <c r="X606" i="10" s="1"/>
  <c r="K606" i="10"/>
  <c r="H606" i="10"/>
  <c r="G606" i="10"/>
  <c r="I606" i="10" s="1"/>
  <c r="C606" i="10"/>
  <c r="B606" i="10"/>
  <c r="H606" i="6"/>
  <c r="I606" i="6" s="1"/>
  <c r="J606" i="6" s="1"/>
  <c r="F606" i="6"/>
  <c r="E606" i="6"/>
  <c r="D606" i="6"/>
  <c r="C606" i="6"/>
  <c r="B606" i="6"/>
  <c r="A606" i="6"/>
  <c r="M606" i="1"/>
  <c r="D606" i="2" s="1"/>
  <c r="L606" i="1"/>
  <c r="A606" i="1"/>
  <c r="A606" i="10" s="1"/>
  <c r="G605" i="2"/>
  <c r="F605" i="2"/>
  <c r="E605" i="2"/>
  <c r="C605" i="2"/>
  <c r="B605" i="2"/>
  <c r="G605" i="5"/>
  <c r="K605" i="5" s="1"/>
  <c r="N605" i="5" s="1"/>
  <c r="E605" i="5"/>
  <c r="D605" i="5"/>
  <c r="C605" i="5"/>
  <c r="B605" i="5"/>
  <c r="L605" i="10"/>
  <c r="X605" i="10" s="1"/>
  <c r="K605" i="10"/>
  <c r="H605" i="10"/>
  <c r="G605" i="10"/>
  <c r="I605" i="10" s="1"/>
  <c r="E605" i="10"/>
  <c r="D605" i="10"/>
  <c r="C605" i="10"/>
  <c r="B605" i="10"/>
  <c r="H605" i="6"/>
  <c r="I605" i="6" s="1"/>
  <c r="J605" i="6" s="1"/>
  <c r="F605" i="6"/>
  <c r="E605" i="6"/>
  <c r="D605" i="6"/>
  <c r="C605" i="6"/>
  <c r="B605" i="6"/>
  <c r="A605" i="6"/>
  <c r="O605" i="1"/>
  <c r="N605" i="1"/>
  <c r="M605" i="1"/>
  <c r="L605" i="1"/>
  <c r="A605" i="1"/>
  <c r="A605" i="2" s="1"/>
  <c r="G604" i="2"/>
  <c r="F604" i="2"/>
  <c r="E604" i="2"/>
  <c r="C604" i="2"/>
  <c r="B604" i="2"/>
  <c r="G604" i="5"/>
  <c r="K604" i="5" s="1"/>
  <c r="N604" i="5" s="1"/>
  <c r="E604" i="5"/>
  <c r="D604" i="5"/>
  <c r="C604" i="5"/>
  <c r="B604" i="5"/>
  <c r="A604" i="5"/>
  <c r="L604" i="10"/>
  <c r="X604" i="10" s="1"/>
  <c r="K604" i="10"/>
  <c r="H604" i="10"/>
  <c r="G604" i="10"/>
  <c r="I604" i="10" s="1"/>
  <c r="D604" i="10"/>
  <c r="C604" i="10"/>
  <c r="B604" i="10"/>
  <c r="H604" i="6"/>
  <c r="I604" i="6" s="1"/>
  <c r="J604" i="6" s="1"/>
  <c r="F604" i="6"/>
  <c r="E604" i="6"/>
  <c r="D604" i="6"/>
  <c r="C604" i="6"/>
  <c r="B604" i="6"/>
  <c r="A604" i="6"/>
  <c r="O604" i="1"/>
  <c r="M604" i="1"/>
  <c r="L604" i="1"/>
  <c r="A604" i="1"/>
  <c r="A604" i="2" s="1"/>
  <c r="G603" i="2"/>
  <c r="F603" i="2"/>
  <c r="E603" i="2"/>
  <c r="C603" i="2"/>
  <c r="B603" i="2"/>
  <c r="G603" i="5"/>
  <c r="K603" i="5" s="1"/>
  <c r="N603" i="5" s="1"/>
  <c r="E603" i="5"/>
  <c r="D603" i="5"/>
  <c r="C603" i="5"/>
  <c r="B603" i="5"/>
  <c r="A603" i="5"/>
  <c r="P603" i="10"/>
  <c r="AA603" i="10" s="1"/>
  <c r="O603" i="10"/>
  <c r="L603" i="10"/>
  <c r="K603" i="10"/>
  <c r="H603" i="10"/>
  <c r="G603" i="10"/>
  <c r="I603" i="10" s="1"/>
  <c r="C603" i="10"/>
  <c r="B603" i="10"/>
  <c r="H603" i="6"/>
  <c r="I603" i="6" s="1"/>
  <c r="J603" i="6" s="1"/>
  <c r="F603" i="6"/>
  <c r="E603" i="6"/>
  <c r="D603" i="6"/>
  <c r="C603" i="6"/>
  <c r="B603" i="6"/>
  <c r="A603" i="6"/>
  <c r="O603" i="1"/>
  <c r="N603" i="1"/>
  <c r="M603" i="1"/>
  <c r="L603" i="1"/>
  <c r="A603" i="1"/>
  <c r="G602" i="2"/>
  <c r="F602" i="2"/>
  <c r="E602" i="2"/>
  <c r="C602" i="2"/>
  <c r="B602" i="2"/>
  <c r="G602" i="5"/>
  <c r="K602" i="5" s="1"/>
  <c r="N602" i="5" s="1"/>
  <c r="E602" i="5"/>
  <c r="D602" i="5"/>
  <c r="C602" i="5"/>
  <c r="B602" i="5"/>
  <c r="A602" i="5"/>
  <c r="L602" i="10"/>
  <c r="X602" i="10" s="1"/>
  <c r="K602" i="10"/>
  <c r="H602" i="10"/>
  <c r="G602" i="10"/>
  <c r="I602" i="10" s="1"/>
  <c r="E602" i="10"/>
  <c r="D602" i="10"/>
  <c r="C602" i="10"/>
  <c r="B602" i="10"/>
  <c r="H602" i="6"/>
  <c r="I602" i="6" s="1"/>
  <c r="J602" i="6" s="1"/>
  <c r="F602" i="6"/>
  <c r="E602" i="6"/>
  <c r="D602" i="6"/>
  <c r="C602" i="6"/>
  <c r="B602" i="6"/>
  <c r="A602" i="6"/>
  <c r="O602" i="1"/>
  <c r="N602" i="1"/>
  <c r="M602" i="1"/>
  <c r="D602" i="2" s="1"/>
  <c r="L602" i="1"/>
  <c r="A602" i="1"/>
  <c r="A602" i="2" s="1"/>
  <c r="G601" i="2"/>
  <c r="F601" i="2"/>
  <c r="E601" i="2"/>
  <c r="C601" i="2"/>
  <c r="B601" i="2"/>
  <c r="G601" i="5"/>
  <c r="K601" i="5" s="1"/>
  <c r="N601" i="5" s="1"/>
  <c r="E601" i="5"/>
  <c r="D601" i="5"/>
  <c r="C601" i="5"/>
  <c r="B601" i="5"/>
  <c r="L601" i="10"/>
  <c r="X601" i="10" s="1"/>
  <c r="K601" i="10"/>
  <c r="H601" i="10"/>
  <c r="G601" i="10"/>
  <c r="I601" i="10" s="1"/>
  <c r="E601" i="10"/>
  <c r="D601" i="10"/>
  <c r="C601" i="10"/>
  <c r="B601" i="10"/>
  <c r="H601" i="6"/>
  <c r="I601" i="6" s="1"/>
  <c r="J601" i="6" s="1"/>
  <c r="F601" i="6"/>
  <c r="E601" i="6"/>
  <c r="D601" i="6"/>
  <c r="C601" i="6"/>
  <c r="B601" i="6"/>
  <c r="A601" i="6"/>
  <c r="O601" i="1"/>
  <c r="N601" i="1"/>
  <c r="M601" i="1"/>
  <c r="L601" i="1"/>
  <c r="A601" i="1"/>
  <c r="A601" i="2" s="1"/>
  <c r="G600" i="2"/>
  <c r="F600" i="2"/>
  <c r="E600" i="2"/>
  <c r="C600" i="2"/>
  <c r="B600" i="2"/>
  <c r="G600" i="5"/>
  <c r="K600" i="5" s="1"/>
  <c r="N600" i="5" s="1"/>
  <c r="E600" i="5"/>
  <c r="D600" i="5"/>
  <c r="C600" i="5"/>
  <c r="B600" i="5"/>
  <c r="P600" i="10"/>
  <c r="AA600" i="10" s="1"/>
  <c r="O600" i="10"/>
  <c r="L600" i="10"/>
  <c r="X600" i="10" s="1"/>
  <c r="K600" i="10"/>
  <c r="H600" i="10"/>
  <c r="G600" i="10"/>
  <c r="I600" i="10" s="1"/>
  <c r="E600" i="10"/>
  <c r="D600" i="10"/>
  <c r="C600" i="10"/>
  <c r="B600" i="10"/>
  <c r="H600" i="6"/>
  <c r="I600" i="6" s="1"/>
  <c r="J600" i="6" s="1"/>
  <c r="F600" i="6"/>
  <c r="E600" i="6"/>
  <c r="D600" i="6"/>
  <c r="C600" i="6"/>
  <c r="B600" i="6"/>
  <c r="A600" i="6"/>
  <c r="O600" i="1"/>
  <c r="N600" i="1"/>
  <c r="M600" i="1"/>
  <c r="L600" i="1"/>
  <c r="A600" i="1"/>
  <c r="A600" i="2" s="1"/>
  <c r="G599" i="2"/>
  <c r="F599" i="2"/>
  <c r="E599" i="2"/>
  <c r="C599" i="2"/>
  <c r="B599" i="2"/>
  <c r="G599" i="5"/>
  <c r="K599" i="5" s="1"/>
  <c r="N599" i="5" s="1"/>
  <c r="E599" i="5"/>
  <c r="D599" i="5"/>
  <c r="C599" i="5"/>
  <c r="B599" i="5"/>
  <c r="L599" i="10"/>
  <c r="X599" i="10" s="1"/>
  <c r="K599" i="10"/>
  <c r="H599" i="10"/>
  <c r="G599" i="10"/>
  <c r="I599" i="10" s="1"/>
  <c r="E599" i="10"/>
  <c r="C599" i="10"/>
  <c r="B599" i="10"/>
  <c r="H599" i="6"/>
  <c r="I599" i="6" s="1"/>
  <c r="J599" i="6" s="1"/>
  <c r="F599" i="6"/>
  <c r="E599" i="6"/>
  <c r="D599" i="6"/>
  <c r="C599" i="6"/>
  <c r="B599" i="6"/>
  <c r="A599" i="6"/>
  <c r="O599" i="1"/>
  <c r="M599" i="1"/>
  <c r="D599" i="2" s="1"/>
  <c r="L599" i="1"/>
  <c r="A599" i="1"/>
  <c r="A599" i="2" s="1"/>
  <c r="G598" i="2"/>
  <c r="F598" i="2"/>
  <c r="E598" i="2"/>
  <c r="C598" i="2"/>
  <c r="B598" i="2"/>
  <c r="G598" i="5"/>
  <c r="K598" i="5" s="1"/>
  <c r="N598" i="5" s="1"/>
  <c r="E598" i="5"/>
  <c r="D598" i="5"/>
  <c r="C598" i="5"/>
  <c r="B598" i="5"/>
  <c r="P598" i="10"/>
  <c r="AA598" i="10" s="1"/>
  <c r="O598" i="10"/>
  <c r="L598" i="10"/>
  <c r="X598" i="10" s="1"/>
  <c r="K598" i="10"/>
  <c r="H598" i="10"/>
  <c r="G598" i="10"/>
  <c r="I598" i="10" s="1"/>
  <c r="E598" i="10"/>
  <c r="D598" i="10"/>
  <c r="C598" i="10"/>
  <c r="B598" i="10"/>
  <c r="H598" i="6"/>
  <c r="I598" i="6" s="1"/>
  <c r="J598" i="6" s="1"/>
  <c r="F598" i="6"/>
  <c r="E598" i="6"/>
  <c r="D598" i="6"/>
  <c r="C598" i="6"/>
  <c r="B598" i="6"/>
  <c r="A598" i="6"/>
  <c r="O598" i="1"/>
  <c r="N598" i="1"/>
  <c r="M598" i="1"/>
  <c r="D598" i="2" s="1"/>
  <c r="L598" i="1"/>
  <c r="A598" i="1"/>
  <c r="A598" i="5" s="1"/>
  <c r="G597" i="2"/>
  <c r="F597" i="2"/>
  <c r="E597" i="2"/>
  <c r="C597" i="2"/>
  <c r="B597" i="2"/>
  <c r="G597" i="5"/>
  <c r="K597" i="5" s="1"/>
  <c r="N597" i="5" s="1"/>
  <c r="E597" i="5"/>
  <c r="D597" i="5"/>
  <c r="C597" i="5"/>
  <c r="B597" i="5"/>
  <c r="L597" i="10"/>
  <c r="X597" i="10" s="1"/>
  <c r="K597" i="10"/>
  <c r="H597" i="10"/>
  <c r="G597" i="10"/>
  <c r="I597" i="10" s="1"/>
  <c r="E597" i="10"/>
  <c r="D597" i="10"/>
  <c r="C597" i="10"/>
  <c r="B597" i="10"/>
  <c r="H597" i="6"/>
  <c r="I597" i="6" s="1"/>
  <c r="J597" i="6" s="1"/>
  <c r="F597" i="6"/>
  <c r="E597" i="6"/>
  <c r="D597" i="6"/>
  <c r="C597" i="6"/>
  <c r="B597" i="6"/>
  <c r="A597" i="6"/>
  <c r="O597" i="1"/>
  <c r="N597" i="1"/>
  <c r="M597" i="1"/>
  <c r="L597" i="1"/>
  <c r="A597" i="1"/>
  <c r="A597" i="2" s="1"/>
  <c r="G596" i="2"/>
  <c r="F596" i="2"/>
  <c r="E596" i="2"/>
  <c r="C596" i="2"/>
  <c r="B596" i="2"/>
  <c r="G596" i="5"/>
  <c r="K596" i="5" s="1"/>
  <c r="N596" i="5" s="1"/>
  <c r="E596" i="5"/>
  <c r="C596" i="5"/>
  <c r="B596" i="5"/>
  <c r="L596" i="10"/>
  <c r="X596" i="10" s="1"/>
  <c r="K596" i="10"/>
  <c r="H596" i="10"/>
  <c r="G596" i="10"/>
  <c r="I596" i="10" s="1"/>
  <c r="U596" i="10" s="1"/>
  <c r="D596" i="10"/>
  <c r="C596" i="10"/>
  <c r="B596" i="10"/>
  <c r="H596" i="6"/>
  <c r="I596" i="6" s="1"/>
  <c r="J596" i="6" s="1"/>
  <c r="F596" i="6"/>
  <c r="E596" i="6"/>
  <c r="D596" i="6"/>
  <c r="C596" i="6"/>
  <c r="B596" i="6"/>
  <c r="A596" i="6"/>
  <c r="M596" i="1"/>
  <c r="L596" i="1"/>
  <c r="A596" i="1"/>
  <c r="G595" i="2"/>
  <c r="F595" i="2"/>
  <c r="E595" i="2"/>
  <c r="C595" i="2"/>
  <c r="B595" i="2"/>
  <c r="G595" i="5"/>
  <c r="K595" i="5" s="1"/>
  <c r="N595" i="5" s="1"/>
  <c r="E595" i="5"/>
  <c r="C595" i="5"/>
  <c r="B595" i="5"/>
  <c r="L595" i="10"/>
  <c r="X595" i="10" s="1"/>
  <c r="K595" i="10"/>
  <c r="H595" i="10"/>
  <c r="G595" i="10"/>
  <c r="I595" i="10" s="1"/>
  <c r="C595" i="10"/>
  <c r="B595" i="10"/>
  <c r="A595" i="10"/>
  <c r="H595" i="6"/>
  <c r="I595" i="6" s="1"/>
  <c r="J595" i="6" s="1"/>
  <c r="F595" i="6"/>
  <c r="E595" i="6"/>
  <c r="D595" i="6"/>
  <c r="C595" i="6"/>
  <c r="B595" i="6"/>
  <c r="A595" i="6"/>
  <c r="M595" i="1"/>
  <c r="L595" i="1"/>
  <c r="A595" i="1"/>
  <c r="A595" i="5" s="1"/>
  <c r="G594" i="2"/>
  <c r="F594" i="2"/>
  <c r="E594" i="2"/>
  <c r="C594" i="2"/>
  <c r="B594" i="2"/>
  <c r="G594" i="5"/>
  <c r="K594" i="5" s="1"/>
  <c r="N594" i="5" s="1"/>
  <c r="E594" i="5"/>
  <c r="D594" i="5"/>
  <c r="C594" i="5"/>
  <c r="B594" i="5"/>
  <c r="P594" i="10"/>
  <c r="AA594" i="10" s="1"/>
  <c r="O594" i="10"/>
  <c r="L594" i="10"/>
  <c r="X594" i="10" s="1"/>
  <c r="K594" i="10"/>
  <c r="H594" i="10"/>
  <c r="G594" i="10"/>
  <c r="I594" i="10" s="1"/>
  <c r="E594" i="10"/>
  <c r="D594" i="10"/>
  <c r="C594" i="10"/>
  <c r="B594" i="10"/>
  <c r="H594" i="6"/>
  <c r="I594" i="6" s="1"/>
  <c r="J594" i="6" s="1"/>
  <c r="F594" i="6"/>
  <c r="E594" i="6"/>
  <c r="D594" i="6"/>
  <c r="C594" i="6"/>
  <c r="B594" i="6"/>
  <c r="A594" i="6"/>
  <c r="O594" i="1"/>
  <c r="N594" i="1"/>
  <c r="M594" i="1"/>
  <c r="D594" i="2" s="1"/>
  <c r="L594" i="1"/>
  <c r="A594" i="1"/>
  <c r="A594" i="2" s="1"/>
  <c r="G593" i="2"/>
  <c r="F593" i="2"/>
  <c r="E593" i="2"/>
  <c r="C593" i="2"/>
  <c r="B593" i="2"/>
  <c r="G593" i="5"/>
  <c r="K593" i="5" s="1"/>
  <c r="N593" i="5" s="1"/>
  <c r="E593" i="5"/>
  <c r="D593" i="5"/>
  <c r="C593" i="5"/>
  <c r="B593" i="5"/>
  <c r="A593" i="5"/>
  <c r="L593" i="10"/>
  <c r="X593" i="10" s="1"/>
  <c r="K593" i="10"/>
  <c r="H593" i="10"/>
  <c r="G593" i="10"/>
  <c r="I593" i="10" s="1"/>
  <c r="E593" i="10"/>
  <c r="D593" i="10"/>
  <c r="C593" i="10"/>
  <c r="B593" i="10"/>
  <c r="H593" i="6"/>
  <c r="I593" i="6" s="1"/>
  <c r="J593" i="6" s="1"/>
  <c r="F593" i="6"/>
  <c r="E593" i="6"/>
  <c r="D593" i="6"/>
  <c r="C593" i="6"/>
  <c r="B593" i="6"/>
  <c r="A593" i="6"/>
  <c r="O593" i="1"/>
  <c r="N593" i="1"/>
  <c r="M593" i="1"/>
  <c r="L593" i="1"/>
  <c r="A593" i="1"/>
  <c r="A593" i="2" s="1"/>
  <c r="G592" i="2"/>
  <c r="F592" i="2"/>
  <c r="E592" i="2"/>
  <c r="C592" i="2"/>
  <c r="B592" i="2"/>
  <c r="G592" i="5"/>
  <c r="K592" i="5" s="1"/>
  <c r="N592" i="5" s="1"/>
  <c r="E592" i="5"/>
  <c r="C592" i="5"/>
  <c r="B592" i="5"/>
  <c r="L592" i="10"/>
  <c r="X592" i="10" s="1"/>
  <c r="K592" i="10"/>
  <c r="H592" i="10"/>
  <c r="G592" i="10"/>
  <c r="I592" i="10" s="1"/>
  <c r="D592" i="10"/>
  <c r="C592" i="10"/>
  <c r="B592" i="10"/>
  <c r="H592" i="6"/>
  <c r="I592" i="6" s="1"/>
  <c r="J592" i="6" s="1"/>
  <c r="F592" i="6"/>
  <c r="E592" i="6"/>
  <c r="D592" i="6"/>
  <c r="C592" i="6"/>
  <c r="B592" i="6"/>
  <c r="A592" i="6"/>
  <c r="M592" i="1"/>
  <c r="L592" i="1"/>
  <c r="A592" i="1"/>
  <c r="G591" i="2"/>
  <c r="F591" i="2"/>
  <c r="E591" i="2"/>
  <c r="C591" i="2"/>
  <c r="B591" i="2"/>
  <c r="G591" i="5"/>
  <c r="K591" i="5" s="1"/>
  <c r="N591" i="5" s="1"/>
  <c r="E591" i="5"/>
  <c r="D591" i="5"/>
  <c r="C591" i="5"/>
  <c r="B591" i="5"/>
  <c r="L591" i="10"/>
  <c r="X591" i="10" s="1"/>
  <c r="K591" i="10"/>
  <c r="H591" i="10"/>
  <c r="G591" i="10"/>
  <c r="I591" i="10" s="1"/>
  <c r="E591" i="10"/>
  <c r="D591" i="10"/>
  <c r="C591" i="10"/>
  <c r="B591" i="10"/>
  <c r="H591" i="6"/>
  <c r="I591" i="6" s="1"/>
  <c r="J591" i="6" s="1"/>
  <c r="F591" i="6"/>
  <c r="E591" i="6"/>
  <c r="D591" i="6"/>
  <c r="C591" i="6"/>
  <c r="B591" i="6"/>
  <c r="A591" i="6"/>
  <c r="O591" i="1"/>
  <c r="M591" i="1"/>
  <c r="D591" i="2" s="1"/>
  <c r="L591" i="1"/>
  <c r="A591" i="1"/>
  <c r="A591" i="5" s="1"/>
  <c r="G590" i="2"/>
  <c r="F590" i="2"/>
  <c r="E590" i="2"/>
  <c r="C590" i="2"/>
  <c r="B590" i="2"/>
  <c r="G590" i="5"/>
  <c r="K590" i="5" s="1"/>
  <c r="N590" i="5" s="1"/>
  <c r="E590" i="5"/>
  <c r="C590" i="5"/>
  <c r="B590" i="5"/>
  <c r="L590" i="10"/>
  <c r="X590" i="10" s="1"/>
  <c r="K590" i="10"/>
  <c r="H590" i="10"/>
  <c r="G590" i="10"/>
  <c r="I590" i="10" s="1"/>
  <c r="C590" i="10"/>
  <c r="B590" i="10"/>
  <c r="H590" i="6"/>
  <c r="I590" i="6" s="1"/>
  <c r="J590" i="6" s="1"/>
  <c r="F590" i="6"/>
  <c r="E590" i="6"/>
  <c r="D590" i="6"/>
  <c r="C590" i="6"/>
  <c r="B590" i="6"/>
  <c r="A590" i="6"/>
  <c r="O590" i="1"/>
  <c r="M590" i="1"/>
  <c r="L590" i="1"/>
  <c r="A590" i="1"/>
  <c r="F589" i="2"/>
  <c r="E589" i="2"/>
  <c r="G589" i="2" s="1"/>
  <c r="C589" i="2"/>
  <c r="B589" i="2"/>
  <c r="G589" i="5"/>
  <c r="K589" i="5" s="1"/>
  <c r="N589" i="5" s="1"/>
  <c r="E589" i="5"/>
  <c r="D589" i="5"/>
  <c r="C589" i="5"/>
  <c r="B589" i="5"/>
  <c r="P589" i="10"/>
  <c r="AA589" i="10" s="1"/>
  <c r="O589" i="10"/>
  <c r="H589" i="10"/>
  <c r="G589" i="10"/>
  <c r="E589" i="10"/>
  <c r="D589" i="10"/>
  <c r="C589" i="10"/>
  <c r="B589" i="10"/>
  <c r="H589" i="6"/>
  <c r="I589" i="6" s="1"/>
  <c r="J589" i="6" s="1"/>
  <c r="F589" i="6"/>
  <c r="E589" i="6"/>
  <c r="D589" i="6"/>
  <c r="C589" i="6"/>
  <c r="B589" i="6"/>
  <c r="A589" i="6"/>
  <c r="O589" i="1"/>
  <c r="N589" i="1"/>
  <c r="M589" i="1"/>
  <c r="L589" i="1"/>
  <c r="A589" i="1"/>
  <c r="A589" i="2" s="1"/>
  <c r="G588" i="2"/>
  <c r="F588" i="2"/>
  <c r="E588" i="2"/>
  <c r="C588" i="2"/>
  <c r="B588" i="2"/>
  <c r="G588" i="5"/>
  <c r="K588" i="5" s="1"/>
  <c r="N588" i="5" s="1"/>
  <c r="E588" i="5"/>
  <c r="D588" i="5"/>
  <c r="I588" i="5" s="1"/>
  <c r="C588" i="5"/>
  <c r="B588" i="5"/>
  <c r="L588" i="10"/>
  <c r="X588" i="10" s="1"/>
  <c r="K588" i="10"/>
  <c r="H588" i="10"/>
  <c r="G588" i="10"/>
  <c r="I588" i="10" s="1"/>
  <c r="D588" i="10"/>
  <c r="C588" i="10"/>
  <c r="B588" i="10"/>
  <c r="H588" i="6"/>
  <c r="I588" i="6" s="1"/>
  <c r="J588" i="6" s="1"/>
  <c r="F588" i="6"/>
  <c r="E588" i="6"/>
  <c r="D588" i="6"/>
  <c r="C588" i="6"/>
  <c r="B588" i="6"/>
  <c r="A588" i="6"/>
  <c r="O588" i="1"/>
  <c r="M588" i="1"/>
  <c r="L588" i="1"/>
  <c r="A588" i="1"/>
  <c r="A588" i="5" s="1"/>
  <c r="G587" i="2"/>
  <c r="F587" i="2"/>
  <c r="E587" i="2"/>
  <c r="C587" i="2"/>
  <c r="B587" i="2"/>
  <c r="G587" i="5"/>
  <c r="K587" i="5" s="1"/>
  <c r="N587" i="5" s="1"/>
  <c r="E587" i="5"/>
  <c r="C587" i="5"/>
  <c r="B587" i="5"/>
  <c r="P587" i="10"/>
  <c r="AA587" i="10" s="1"/>
  <c r="O587" i="10"/>
  <c r="L587" i="10"/>
  <c r="X587" i="10" s="1"/>
  <c r="K587" i="10"/>
  <c r="H587" i="10"/>
  <c r="G587" i="10"/>
  <c r="I587" i="10" s="1"/>
  <c r="C587" i="10"/>
  <c r="B587" i="10"/>
  <c r="H587" i="6"/>
  <c r="I587" i="6" s="1"/>
  <c r="J587" i="6" s="1"/>
  <c r="F587" i="6"/>
  <c r="E587" i="6"/>
  <c r="D587" i="6"/>
  <c r="C587" i="6"/>
  <c r="B587" i="6"/>
  <c r="A587" i="6"/>
  <c r="N587" i="1"/>
  <c r="M587" i="1"/>
  <c r="L587" i="1"/>
  <c r="A587" i="1"/>
  <c r="A587" i="2" s="1"/>
  <c r="G586" i="2"/>
  <c r="F586" i="2"/>
  <c r="E586" i="2"/>
  <c r="C586" i="2"/>
  <c r="B586" i="2"/>
  <c r="G586" i="5"/>
  <c r="K586" i="5" s="1"/>
  <c r="N586" i="5" s="1"/>
  <c r="E586" i="5"/>
  <c r="D586" i="5"/>
  <c r="C586" i="5"/>
  <c r="B586" i="5"/>
  <c r="P586" i="10"/>
  <c r="AA586" i="10" s="1"/>
  <c r="O586" i="10"/>
  <c r="L586" i="10"/>
  <c r="X586" i="10" s="1"/>
  <c r="K586" i="10"/>
  <c r="H586" i="10"/>
  <c r="G586" i="10"/>
  <c r="I586" i="10" s="1"/>
  <c r="E586" i="10"/>
  <c r="D586" i="10"/>
  <c r="C586" i="10"/>
  <c r="B586" i="10"/>
  <c r="H586" i="6"/>
  <c r="I586" i="6" s="1"/>
  <c r="J586" i="6" s="1"/>
  <c r="F586" i="6"/>
  <c r="E586" i="6"/>
  <c r="D586" i="6"/>
  <c r="C586" i="6"/>
  <c r="B586" i="6"/>
  <c r="A586" i="6"/>
  <c r="O586" i="1"/>
  <c r="N586" i="1"/>
  <c r="M586" i="1"/>
  <c r="D586" i="2" s="1"/>
  <c r="L586" i="1"/>
  <c r="A586" i="1"/>
  <c r="G585" i="2"/>
  <c r="F585" i="2"/>
  <c r="E585" i="2"/>
  <c r="C585" i="2"/>
  <c r="B585" i="2"/>
  <c r="G585" i="5"/>
  <c r="K585" i="5" s="1"/>
  <c r="N585" i="5" s="1"/>
  <c r="E585" i="5"/>
  <c r="D585" i="5"/>
  <c r="C585" i="5"/>
  <c r="B585" i="5"/>
  <c r="L585" i="10"/>
  <c r="X585" i="10" s="1"/>
  <c r="K585" i="10"/>
  <c r="H585" i="10"/>
  <c r="G585" i="10"/>
  <c r="I585" i="10" s="1"/>
  <c r="E585" i="10"/>
  <c r="D585" i="10"/>
  <c r="C585" i="10"/>
  <c r="B585" i="10"/>
  <c r="H585" i="6"/>
  <c r="I585" i="6" s="1"/>
  <c r="J585" i="6" s="1"/>
  <c r="F585" i="6"/>
  <c r="E585" i="6"/>
  <c r="D585" i="6"/>
  <c r="C585" i="6"/>
  <c r="B585" i="6"/>
  <c r="A585" i="6"/>
  <c r="O585" i="1"/>
  <c r="M585" i="1"/>
  <c r="L585" i="1"/>
  <c r="A585" i="1"/>
  <c r="A585" i="2" s="1"/>
  <c r="G584" i="2"/>
  <c r="F584" i="2"/>
  <c r="E584" i="2"/>
  <c r="C584" i="2"/>
  <c r="B584" i="2"/>
  <c r="G584" i="5"/>
  <c r="K584" i="5" s="1"/>
  <c r="N584" i="5" s="1"/>
  <c r="E584" i="5"/>
  <c r="C584" i="5"/>
  <c r="B584" i="5"/>
  <c r="L584" i="10"/>
  <c r="X584" i="10" s="1"/>
  <c r="K584" i="10"/>
  <c r="H584" i="10"/>
  <c r="G584" i="10"/>
  <c r="I584" i="10" s="1"/>
  <c r="D584" i="10"/>
  <c r="C584" i="10"/>
  <c r="B584" i="10"/>
  <c r="H584" i="6"/>
  <c r="I584" i="6" s="1"/>
  <c r="J584" i="6" s="1"/>
  <c r="F584" i="6"/>
  <c r="E584" i="6"/>
  <c r="D584" i="6"/>
  <c r="C584" i="6"/>
  <c r="B584" i="6"/>
  <c r="A584" i="6"/>
  <c r="M584" i="1"/>
  <c r="L584" i="1"/>
  <c r="A584" i="1"/>
  <c r="A584" i="2" s="1"/>
  <c r="G583" i="2"/>
  <c r="F583" i="2"/>
  <c r="E583" i="2"/>
  <c r="C583" i="2"/>
  <c r="B583" i="2"/>
  <c r="G583" i="5"/>
  <c r="E583" i="5"/>
  <c r="D583" i="5"/>
  <c r="C583" i="5"/>
  <c r="B583" i="5"/>
  <c r="P583" i="10"/>
  <c r="AA583" i="10" s="1"/>
  <c r="O583" i="10"/>
  <c r="L583" i="10"/>
  <c r="X583" i="10" s="1"/>
  <c r="K583" i="10"/>
  <c r="H583" i="10"/>
  <c r="G583" i="10"/>
  <c r="I583" i="10" s="1"/>
  <c r="E583" i="10"/>
  <c r="C583" i="10"/>
  <c r="B583" i="10"/>
  <c r="H583" i="6"/>
  <c r="I583" i="6" s="1"/>
  <c r="J583" i="6" s="1"/>
  <c r="F583" i="6"/>
  <c r="E583" i="6"/>
  <c r="D583" i="6"/>
  <c r="C583" i="6"/>
  <c r="B583" i="6"/>
  <c r="A583" i="6"/>
  <c r="O583" i="1"/>
  <c r="N583" i="1"/>
  <c r="M583" i="1"/>
  <c r="D583" i="2" s="1"/>
  <c r="L583" i="1"/>
  <c r="A583" i="1"/>
  <c r="A583" i="2" s="1"/>
  <c r="G582" i="2"/>
  <c r="F582" i="2"/>
  <c r="E582" i="2"/>
  <c r="D582" i="2"/>
  <c r="C582" i="2"/>
  <c r="B582" i="2"/>
  <c r="G582" i="5"/>
  <c r="K582" i="5" s="1"/>
  <c r="N582" i="5" s="1"/>
  <c r="E582" i="5"/>
  <c r="D582" i="5"/>
  <c r="I582" i="5" s="1"/>
  <c r="C582" i="5"/>
  <c r="B582" i="5"/>
  <c r="L582" i="10"/>
  <c r="X582" i="10" s="1"/>
  <c r="K582" i="10"/>
  <c r="H582" i="10"/>
  <c r="G582" i="10"/>
  <c r="I582" i="10" s="1"/>
  <c r="C582" i="10"/>
  <c r="B582" i="10"/>
  <c r="H582" i="6"/>
  <c r="I582" i="6" s="1"/>
  <c r="J582" i="6" s="1"/>
  <c r="F582" i="6"/>
  <c r="E582" i="6"/>
  <c r="D582" i="6"/>
  <c r="C582" i="6"/>
  <c r="B582" i="6"/>
  <c r="A582" i="6"/>
  <c r="O582" i="1"/>
  <c r="M582" i="1"/>
  <c r="L582" i="1"/>
  <c r="A582" i="1"/>
  <c r="G581" i="2"/>
  <c r="F581" i="2"/>
  <c r="E581" i="2"/>
  <c r="C581" i="2"/>
  <c r="B581" i="2"/>
  <c r="G581" i="5"/>
  <c r="D581" i="5"/>
  <c r="C581" i="5"/>
  <c r="B581" i="5"/>
  <c r="P581" i="10"/>
  <c r="AA581" i="10" s="1"/>
  <c r="O581" i="10"/>
  <c r="L581" i="10"/>
  <c r="X581" i="10" s="1"/>
  <c r="K581" i="10"/>
  <c r="H581" i="10"/>
  <c r="G581" i="10"/>
  <c r="I581" i="10" s="1"/>
  <c r="E581" i="10"/>
  <c r="D581" i="10"/>
  <c r="C581" i="10"/>
  <c r="B581" i="10"/>
  <c r="H581" i="6"/>
  <c r="I581" i="6" s="1"/>
  <c r="J581" i="6" s="1"/>
  <c r="F581" i="6"/>
  <c r="E581" i="6"/>
  <c r="D581" i="6"/>
  <c r="C581" i="6"/>
  <c r="B581" i="6"/>
  <c r="A581" i="6"/>
  <c r="N581" i="1"/>
  <c r="M581" i="1"/>
  <c r="L581" i="1"/>
  <c r="A581" i="1"/>
  <c r="A581" i="2" s="1"/>
  <c r="G580" i="2"/>
  <c r="F580" i="2"/>
  <c r="H580" i="2" s="1"/>
  <c r="J580" i="2" s="1"/>
  <c r="E580" i="2"/>
  <c r="D580" i="2"/>
  <c r="C580" i="2"/>
  <c r="B580" i="2"/>
  <c r="G580" i="5"/>
  <c r="K580" i="5" s="1"/>
  <c r="N580" i="5" s="1"/>
  <c r="E580" i="5"/>
  <c r="C580" i="5"/>
  <c r="B580" i="5"/>
  <c r="A580" i="5"/>
  <c r="L580" i="10"/>
  <c r="X580" i="10" s="1"/>
  <c r="K580" i="10"/>
  <c r="H580" i="10"/>
  <c r="G580" i="10"/>
  <c r="I580" i="10" s="1"/>
  <c r="D580" i="10"/>
  <c r="C580" i="10"/>
  <c r="B580" i="10"/>
  <c r="A580" i="10"/>
  <c r="H580" i="6"/>
  <c r="I580" i="6" s="1"/>
  <c r="J580" i="6" s="1"/>
  <c r="F580" i="6"/>
  <c r="E580" i="6"/>
  <c r="D580" i="6"/>
  <c r="C580" i="6"/>
  <c r="B580" i="6"/>
  <c r="A580" i="6"/>
  <c r="M580" i="1"/>
  <c r="L580" i="1"/>
  <c r="A580" i="1"/>
  <c r="A580" i="2" s="1"/>
  <c r="G579" i="2"/>
  <c r="F579" i="2"/>
  <c r="H579" i="2" s="1"/>
  <c r="J579" i="2" s="1"/>
  <c r="E579" i="2"/>
  <c r="D579" i="2"/>
  <c r="C579" i="2"/>
  <c r="B579" i="2"/>
  <c r="G579" i="5"/>
  <c r="K579" i="5" s="1"/>
  <c r="N579" i="5" s="1"/>
  <c r="E579" i="5"/>
  <c r="D579" i="5"/>
  <c r="C579" i="5"/>
  <c r="B579" i="5"/>
  <c r="P579" i="10"/>
  <c r="AA579" i="10" s="1"/>
  <c r="O579" i="10"/>
  <c r="L579" i="10"/>
  <c r="X579" i="10" s="1"/>
  <c r="K579" i="10"/>
  <c r="H579" i="10"/>
  <c r="G579" i="10"/>
  <c r="I579" i="10" s="1"/>
  <c r="E579" i="10"/>
  <c r="D579" i="10"/>
  <c r="C579" i="10"/>
  <c r="B579" i="10"/>
  <c r="H579" i="6"/>
  <c r="I579" i="6" s="1"/>
  <c r="J579" i="6" s="1"/>
  <c r="F579" i="6"/>
  <c r="E579" i="6"/>
  <c r="D579" i="6"/>
  <c r="C579" i="6"/>
  <c r="B579" i="6"/>
  <c r="A579" i="6"/>
  <c r="O579" i="1"/>
  <c r="N579" i="1"/>
  <c r="M579" i="1"/>
  <c r="L579" i="1"/>
  <c r="A579" i="1"/>
  <c r="A579" i="2" s="1"/>
  <c r="G578" i="2"/>
  <c r="F578" i="2"/>
  <c r="H578" i="2" s="1"/>
  <c r="J578" i="2" s="1"/>
  <c r="E578" i="2"/>
  <c r="D578" i="2"/>
  <c r="C578" i="2"/>
  <c r="B578" i="2"/>
  <c r="G578" i="5"/>
  <c r="K578" i="5" s="1"/>
  <c r="N578" i="5" s="1"/>
  <c r="E578" i="5"/>
  <c r="D578" i="5"/>
  <c r="C578" i="5"/>
  <c r="B578" i="5"/>
  <c r="L578" i="10"/>
  <c r="X578" i="10" s="1"/>
  <c r="K578" i="10"/>
  <c r="H578" i="10"/>
  <c r="G578" i="10"/>
  <c r="I578" i="10" s="1"/>
  <c r="E578" i="10"/>
  <c r="D578" i="10"/>
  <c r="C578" i="10"/>
  <c r="B578" i="10"/>
  <c r="H578" i="6"/>
  <c r="I578" i="6" s="1"/>
  <c r="J578" i="6" s="1"/>
  <c r="F578" i="6"/>
  <c r="E578" i="6"/>
  <c r="D578" i="6"/>
  <c r="C578" i="6"/>
  <c r="B578" i="6"/>
  <c r="A578" i="6"/>
  <c r="O578" i="1"/>
  <c r="N578" i="1"/>
  <c r="M578" i="1"/>
  <c r="L578" i="1"/>
  <c r="A578" i="1"/>
  <c r="A578" i="5" s="1"/>
  <c r="G577" i="2"/>
  <c r="F577" i="2"/>
  <c r="E577" i="2"/>
  <c r="C577" i="2"/>
  <c r="B577" i="2"/>
  <c r="G577" i="5"/>
  <c r="K577" i="5" s="1"/>
  <c r="N577" i="5" s="1"/>
  <c r="E577" i="5"/>
  <c r="D577" i="5"/>
  <c r="C577" i="5"/>
  <c r="B577" i="5"/>
  <c r="P577" i="10"/>
  <c r="AA577" i="10" s="1"/>
  <c r="O577" i="10"/>
  <c r="L577" i="10"/>
  <c r="X577" i="10" s="1"/>
  <c r="K577" i="10"/>
  <c r="H577" i="10"/>
  <c r="G577" i="10"/>
  <c r="I577" i="10" s="1"/>
  <c r="E577" i="10"/>
  <c r="D577" i="10"/>
  <c r="C577" i="10"/>
  <c r="B577" i="10"/>
  <c r="H577" i="6"/>
  <c r="I577" i="6" s="1"/>
  <c r="J577" i="6" s="1"/>
  <c r="F577" i="6"/>
  <c r="E577" i="6"/>
  <c r="D577" i="6"/>
  <c r="C577" i="6"/>
  <c r="B577" i="6"/>
  <c r="A577" i="6"/>
  <c r="O577" i="1"/>
  <c r="N577" i="1"/>
  <c r="M577" i="1"/>
  <c r="D577" i="2" s="1"/>
  <c r="L577" i="1"/>
  <c r="A577" i="1"/>
  <c r="A577" i="2" s="1"/>
  <c r="G576" i="2"/>
  <c r="F576" i="2"/>
  <c r="E576" i="2"/>
  <c r="C576" i="2"/>
  <c r="B576" i="2"/>
  <c r="G576" i="5"/>
  <c r="K576" i="5" s="1"/>
  <c r="N576" i="5" s="1"/>
  <c r="E576" i="5"/>
  <c r="D576" i="5"/>
  <c r="C576" i="5"/>
  <c r="B576" i="5"/>
  <c r="L576" i="10"/>
  <c r="X576" i="10" s="1"/>
  <c r="K576" i="10"/>
  <c r="H576" i="10"/>
  <c r="G576" i="10"/>
  <c r="I576" i="10" s="1"/>
  <c r="D576" i="10"/>
  <c r="C576" i="10"/>
  <c r="B576" i="10"/>
  <c r="H576" i="6"/>
  <c r="I576" i="6" s="1"/>
  <c r="J576" i="6" s="1"/>
  <c r="F576" i="6"/>
  <c r="E576" i="6"/>
  <c r="D576" i="6"/>
  <c r="C576" i="6"/>
  <c r="B576" i="6"/>
  <c r="A576" i="6"/>
  <c r="O576" i="1"/>
  <c r="M576" i="1"/>
  <c r="L576" i="1"/>
  <c r="A576" i="1"/>
  <c r="G575" i="2"/>
  <c r="F575" i="2"/>
  <c r="H575" i="2" s="1"/>
  <c r="J575" i="2" s="1"/>
  <c r="E575" i="2"/>
  <c r="D575" i="2"/>
  <c r="C575" i="2"/>
  <c r="B575" i="2"/>
  <c r="G575" i="5"/>
  <c r="K575" i="5" s="1"/>
  <c r="N575" i="5" s="1"/>
  <c r="E575" i="5"/>
  <c r="D575" i="5"/>
  <c r="C575" i="5"/>
  <c r="B575" i="5"/>
  <c r="L575" i="10"/>
  <c r="X575" i="10" s="1"/>
  <c r="K575" i="10"/>
  <c r="H575" i="10"/>
  <c r="G575" i="10"/>
  <c r="I575" i="10" s="1"/>
  <c r="E575" i="10"/>
  <c r="C575" i="10"/>
  <c r="B575" i="10"/>
  <c r="H575" i="6"/>
  <c r="I575" i="6" s="1"/>
  <c r="J575" i="6" s="1"/>
  <c r="F575" i="6"/>
  <c r="E575" i="6"/>
  <c r="D575" i="6"/>
  <c r="C575" i="6"/>
  <c r="B575" i="6"/>
  <c r="A575" i="6"/>
  <c r="O575" i="1"/>
  <c r="M575" i="1"/>
  <c r="L575" i="1"/>
  <c r="A575" i="1"/>
  <c r="G574" i="2"/>
  <c r="F574" i="2"/>
  <c r="H574" i="2" s="1"/>
  <c r="J574" i="2" s="1"/>
  <c r="E574" i="2"/>
  <c r="D574" i="2"/>
  <c r="C574" i="2"/>
  <c r="B574" i="2"/>
  <c r="G574" i="5"/>
  <c r="K574" i="5" s="1"/>
  <c r="N574" i="5" s="1"/>
  <c r="E574" i="5"/>
  <c r="C574" i="5"/>
  <c r="B574" i="5"/>
  <c r="L574" i="10"/>
  <c r="X574" i="10" s="1"/>
  <c r="K574" i="10"/>
  <c r="H574" i="10"/>
  <c r="G574" i="10"/>
  <c r="I574" i="10" s="1"/>
  <c r="E574" i="10"/>
  <c r="C574" i="10"/>
  <c r="B574" i="10"/>
  <c r="H574" i="6"/>
  <c r="I574" i="6" s="1"/>
  <c r="J574" i="6" s="1"/>
  <c r="F574" i="6"/>
  <c r="E574" i="6"/>
  <c r="D574" i="6"/>
  <c r="C574" i="6"/>
  <c r="B574" i="6"/>
  <c r="A574" i="6"/>
  <c r="O574" i="1"/>
  <c r="M574" i="1"/>
  <c r="L574" i="1"/>
  <c r="A574" i="1"/>
  <c r="A574" i="5" s="1"/>
  <c r="G573" i="2"/>
  <c r="F573" i="2"/>
  <c r="H573" i="2" s="1"/>
  <c r="J573" i="2" s="1"/>
  <c r="E573" i="2"/>
  <c r="D573" i="2"/>
  <c r="C573" i="2"/>
  <c r="B573" i="2"/>
  <c r="G573" i="5"/>
  <c r="K573" i="5" s="1"/>
  <c r="N573" i="5" s="1"/>
  <c r="E573" i="5"/>
  <c r="D573" i="5"/>
  <c r="I573" i="5" s="1"/>
  <c r="C573" i="5"/>
  <c r="B573" i="5"/>
  <c r="P573" i="10"/>
  <c r="AA573" i="10" s="1"/>
  <c r="O573" i="10"/>
  <c r="L573" i="10"/>
  <c r="X573" i="10" s="1"/>
  <c r="K573" i="10"/>
  <c r="H573" i="10"/>
  <c r="G573" i="10"/>
  <c r="I573" i="10" s="1"/>
  <c r="E573" i="10"/>
  <c r="D573" i="10"/>
  <c r="C573" i="10"/>
  <c r="B573" i="10"/>
  <c r="H573" i="6"/>
  <c r="I573" i="6" s="1"/>
  <c r="J573" i="6" s="1"/>
  <c r="F573" i="6"/>
  <c r="E573" i="6"/>
  <c r="D573" i="6"/>
  <c r="C573" i="6"/>
  <c r="B573" i="6"/>
  <c r="A573" i="6"/>
  <c r="O573" i="1"/>
  <c r="N573" i="1"/>
  <c r="M573" i="1"/>
  <c r="L573" i="1"/>
  <c r="A573" i="1"/>
  <c r="G572" i="2"/>
  <c r="F572" i="2"/>
  <c r="E572" i="2"/>
  <c r="C572" i="2"/>
  <c r="B572" i="2"/>
  <c r="G572" i="5"/>
  <c r="K572" i="5" s="1"/>
  <c r="N572" i="5" s="1"/>
  <c r="E572" i="5"/>
  <c r="D572" i="5"/>
  <c r="C572" i="5"/>
  <c r="B572" i="5"/>
  <c r="L572" i="10"/>
  <c r="X572" i="10" s="1"/>
  <c r="K572" i="10"/>
  <c r="H572" i="10"/>
  <c r="G572" i="10"/>
  <c r="I572" i="10" s="1"/>
  <c r="D572" i="10"/>
  <c r="C572" i="10"/>
  <c r="B572" i="10"/>
  <c r="H572" i="6"/>
  <c r="I572" i="6" s="1"/>
  <c r="J572" i="6" s="1"/>
  <c r="F572" i="6"/>
  <c r="E572" i="6"/>
  <c r="D572" i="6"/>
  <c r="C572" i="6"/>
  <c r="B572" i="6"/>
  <c r="A572" i="6"/>
  <c r="O572" i="1"/>
  <c r="M572" i="1"/>
  <c r="L572" i="1"/>
  <c r="A572" i="1"/>
  <c r="A572" i="2" s="1"/>
  <c r="G571" i="2"/>
  <c r="F571" i="2"/>
  <c r="H571" i="2" s="1"/>
  <c r="J571" i="2" s="1"/>
  <c r="E571" i="2"/>
  <c r="D571" i="2"/>
  <c r="C571" i="2"/>
  <c r="B571" i="2"/>
  <c r="G571" i="5"/>
  <c r="K571" i="5" s="1"/>
  <c r="N571" i="5" s="1"/>
  <c r="E571" i="5"/>
  <c r="D571" i="5"/>
  <c r="C571" i="5"/>
  <c r="B571" i="5"/>
  <c r="A571" i="5"/>
  <c r="P571" i="10"/>
  <c r="AA571" i="10" s="1"/>
  <c r="O571" i="10"/>
  <c r="L571" i="10"/>
  <c r="X571" i="10" s="1"/>
  <c r="K571" i="10"/>
  <c r="H571" i="10"/>
  <c r="G571" i="10"/>
  <c r="I571" i="10" s="1"/>
  <c r="E571" i="10"/>
  <c r="D571" i="10"/>
  <c r="C571" i="10"/>
  <c r="B571" i="10"/>
  <c r="H571" i="6"/>
  <c r="I571" i="6" s="1"/>
  <c r="J571" i="6" s="1"/>
  <c r="F571" i="6"/>
  <c r="E571" i="6"/>
  <c r="D571" i="6"/>
  <c r="C571" i="6"/>
  <c r="B571" i="6"/>
  <c r="A571" i="6"/>
  <c r="O571" i="1"/>
  <c r="N571" i="1"/>
  <c r="M571" i="1"/>
  <c r="L571" i="1"/>
  <c r="A571" i="1"/>
  <c r="A571" i="2" s="1"/>
  <c r="G570" i="2"/>
  <c r="F570" i="2"/>
  <c r="H570" i="2" s="1"/>
  <c r="J570" i="2" s="1"/>
  <c r="E570" i="2"/>
  <c r="D570" i="2"/>
  <c r="C570" i="2"/>
  <c r="B570" i="2"/>
  <c r="G570" i="5"/>
  <c r="K570" i="5" s="1"/>
  <c r="N570" i="5" s="1"/>
  <c r="E570" i="5"/>
  <c r="D570" i="5"/>
  <c r="C570" i="5"/>
  <c r="B570" i="5"/>
  <c r="P570" i="10"/>
  <c r="AA570" i="10" s="1"/>
  <c r="O570" i="10"/>
  <c r="L570" i="10"/>
  <c r="X570" i="10" s="1"/>
  <c r="K570" i="10"/>
  <c r="H570" i="10"/>
  <c r="G570" i="10"/>
  <c r="I570" i="10" s="1"/>
  <c r="E570" i="10"/>
  <c r="D570" i="10"/>
  <c r="C570" i="10"/>
  <c r="B570" i="10"/>
  <c r="H570" i="6"/>
  <c r="I570" i="6" s="1"/>
  <c r="J570" i="6" s="1"/>
  <c r="F570" i="6"/>
  <c r="E570" i="6"/>
  <c r="D570" i="6"/>
  <c r="C570" i="6"/>
  <c r="B570" i="6"/>
  <c r="A570" i="6"/>
  <c r="O570" i="1"/>
  <c r="N570" i="1"/>
  <c r="M570" i="1"/>
  <c r="L570" i="1"/>
  <c r="A570" i="1"/>
  <c r="A570" i="2" s="1"/>
  <c r="G569" i="2"/>
  <c r="F569" i="2"/>
  <c r="H569" i="2" s="1"/>
  <c r="J569" i="2" s="1"/>
  <c r="E569" i="2"/>
  <c r="D569" i="2"/>
  <c r="C569" i="2"/>
  <c r="B569" i="2"/>
  <c r="G569" i="5"/>
  <c r="K569" i="5" s="1"/>
  <c r="N569" i="5" s="1"/>
  <c r="E569" i="5"/>
  <c r="D569" i="5"/>
  <c r="C569" i="5"/>
  <c r="B569" i="5"/>
  <c r="L569" i="10"/>
  <c r="X569" i="10" s="1"/>
  <c r="K569" i="10"/>
  <c r="H569" i="10"/>
  <c r="G569" i="10"/>
  <c r="I569" i="10" s="1"/>
  <c r="E569" i="10"/>
  <c r="C569" i="10"/>
  <c r="B569" i="10"/>
  <c r="H569" i="6"/>
  <c r="I569" i="6" s="1"/>
  <c r="J569" i="6" s="1"/>
  <c r="F569" i="6"/>
  <c r="E569" i="6"/>
  <c r="D569" i="6"/>
  <c r="C569" i="6"/>
  <c r="B569" i="6"/>
  <c r="A569" i="6"/>
  <c r="O569" i="1"/>
  <c r="M569" i="1"/>
  <c r="L569" i="1"/>
  <c r="A569" i="1"/>
  <c r="A569" i="5" s="1"/>
  <c r="G568" i="2"/>
  <c r="F568" i="2"/>
  <c r="H568" i="2" s="1"/>
  <c r="J568" i="2" s="1"/>
  <c r="E568" i="2"/>
  <c r="D568" i="2"/>
  <c r="C568" i="2"/>
  <c r="B568" i="2"/>
  <c r="G568" i="5"/>
  <c r="K568" i="5" s="1"/>
  <c r="N568" i="5" s="1"/>
  <c r="E568" i="5"/>
  <c r="D568" i="5"/>
  <c r="C568" i="5"/>
  <c r="B568" i="5"/>
  <c r="L568" i="10"/>
  <c r="X568" i="10" s="1"/>
  <c r="K568" i="10"/>
  <c r="H568" i="10"/>
  <c r="G568" i="10"/>
  <c r="I568" i="10" s="1"/>
  <c r="D568" i="10"/>
  <c r="C568" i="10"/>
  <c r="B568" i="10"/>
  <c r="H568" i="6"/>
  <c r="I568" i="6" s="1"/>
  <c r="J568" i="6" s="1"/>
  <c r="F568" i="6"/>
  <c r="E568" i="6"/>
  <c r="D568" i="6"/>
  <c r="C568" i="6"/>
  <c r="B568" i="6"/>
  <c r="A568" i="6"/>
  <c r="O568" i="1"/>
  <c r="M568" i="1"/>
  <c r="L568" i="1"/>
  <c r="A568" i="1"/>
  <c r="A568" i="2" s="1"/>
  <c r="F567" i="2"/>
  <c r="E567" i="2"/>
  <c r="D567" i="2"/>
  <c r="C567" i="2"/>
  <c r="B567" i="2"/>
  <c r="G567" i="5"/>
  <c r="K567" i="5" s="1"/>
  <c r="N567" i="5" s="1"/>
  <c r="E567" i="5"/>
  <c r="D567" i="5"/>
  <c r="C567" i="5"/>
  <c r="B567" i="5"/>
  <c r="P567" i="10"/>
  <c r="AA567" i="10" s="1"/>
  <c r="O567" i="10"/>
  <c r="L567" i="10"/>
  <c r="X567" i="10" s="1"/>
  <c r="K567" i="10"/>
  <c r="H567" i="10"/>
  <c r="G567" i="10"/>
  <c r="E567" i="10"/>
  <c r="C567" i="10"/>
  <c r="B567" i="10"/>
  <c r="H567" i="6"/>
  <c r="I567" i="6" s="1"/>
  <c r="J567" i="6" s="1"/>
  <c r="F567" i="6"/>
  <c r="E567" i="6"/>
  <c r="D567" i="6"/>
  <c r="C567" i="6"/>
  <c r="B567" i="6"/>
  <c r="A567" i="6"/>
  <c r="O567" i="1"/>
  <c r="N567" i="1"/>
  <c r="M567" i="1"/>
  <c r="L567" i="1"/>
  <c r="A567" i="1"/>
  <c r="G566" i="2"/>
  <c r="F566" i="2"/>
  <c r="H566" i="2" s="1"/>
  <c r="J566" i="2" s="1"/>
  <c r="E566" i="2"/>
  <c r="D566" i="2"/>
  <c r="C566" i="2"/>
  <c r="B566" i="2"/>
  <c r="G566" i="5"/>
  <c r="K566" i="5" s="1"/>
  <c r="N566" i="5" s="1"/>
  <c r="E566" i="5"/>
  <c r="D566" i="5"/>
  <c r="C566" i="5"/>
  <c r="B566" i="5"/>
  <c r="P566" i="10"/>
  <c r="AA566" i="10" s="1"/>
  <c r="O566" i="10"/>
  <c r="L566" i="10"/>
  <c r="X566" i="10" s="1"/>
  <c r="K566" i="10"/>
  <c r="H566" i="10"/>
  <c r="G566" i="10"/>
  <c r="I566" i="10" s="1"/>
  <c r="E566" i="10"/>
  <c r="D566" i="10"/>
  <c r="C566" i="10"/>
  <c r="B566" i="10"/>
  <c r="H566" i="6"/>
  <c r="I566" i="6" s="1"/>
  <c r="J566" i="6" s="1"/>
  <c r="F566" i="6"/>
  <c r="E566" i="6"/>
  <c r="D566" i="6"/>
  <c r="C566" i="6"/>
  <c r="B566" i="6"/>
  <c r="A566" i="6"/>
  <c r="O566" i="1"/>
  <c r="N566" i="1"/>
  <c r="M566" i="1"/>
  <c r="L566" i="1"/>
  <c r="A566" i="1"/>
  <c r="G565" i="2"/>
  <c r="F565" i="2"/>
  <c r="E565" i="2"/>
  <c r="C565" i="2"/>
  <c r="B565" i="2"/>
  <c r="G565" i="5"/>
  <c r="K565" i="5" s="1"/>
  <c r="N565" i="5" s="1"/>
  <c r="E565" i="5"/>
  <c r="D565" i="5"/>
  <c r="I565" i="5" s="1"/>
  <c r="C565" i="5"/>
  <c r="B565" i="5"/>
  <c r="L565" i="10"/>
  <c r="X565" i="10" s="1"/>
  <c r="K565" i="10"/>
  <c r="H565" i="10"/>
  <c r="G565" i="10"/>
  <c r="I565" i="10" s="1"/>
  <c r="E565" i="10"/>
  <c r="D565" i="10"/>
  <c r="C565" i="10"/>
  <c r="B565" i="10"/>
  <c r="H565" i="6"/>
  <c r="I565" i="6" s="1"/>
  <c r="J565" i="6" s="1"/>
  <c r="F565" i="6"/>
  <c r="E565" i="6"/>
  <c r="D565" i="6"/>
  <c r="C565" i="6"/>
  <c r="B565" i="6"/>
  <c r="A565" i="6"/>
  <c r="O565" i="1"/>
  <c r="N565" i="1"/>
  <c r="M565" i="1"/>
  <c r="L565" i="1"/>
  <c r="A565" i="1"/>
  <c r="A565" i="2" s="1"/>
  <c r="G564" i="2"/>
  <c r="F564" i="2"/>
  <c r="E564" i="2"/>
  <c r="C564" i="2"/>
  <c r="B564" i="2"/>
  <c r="G564" i="5"/>
  <c r="K564" i="5" s="1"/>
  <c r="N564" i="5" s="1"/>
  <c r="E564" i="5"/>
  <c r="C564" i="5"/>
  <c r="B564" i="5"/>
  <c r="L564" i="10"/>
  <c r="X564" i="10" s="1"/>
  <c r="K564" i="10"/>
  <c r="H564" i="10"/>
  <c r="G564" i="10"/>
  <c r="I564" i="10" s="1"/>
  <c r="D564" i="10"/>
  <c r="C564" i="10"/>
  <c r="B564" i="10"/>
  <c r="H564" i="6"/>
  <c r="I564" i="6" s="1"/>
  <c r="J564" i="6" s="1"/>
  <c r="F564" i="6"/>
  <c r="E564" i="6"/>
  <c r="D564" i="6"/>
  <c r="C564" i="6"/>
  <c r="B564" i="6"/>
  <c r="A564" i="6"/>
  <c r="M564" i="1"/>
  <c r="D564" i="2" s="1"/>
  <c r="L564" i="1"/>
  <c r="A564" i="1"/>
  <c r="F563" i="2"/>
  <c r="H563" i="2" s="1"/>
  <c r="J563" i="2" s="1"/>
  <c r="E563" i="2"/>
  <c r="C563" i="2"/>
  <c r="B563" i="2"/>
  <c r="G563" i="5"/>
  <c r="K563" i="5" s="1"/>
  <c r="N563" i="5" s="1"/>
  <c r="E563" i="5"/>
  <c r="D563" i="5"/>
  <c r="C563" i="5"/>
  <c r="B563" i="5"/>
  <c r="P563" i="10"/>
  <c r="AA563" i="10" s="1"/>
  <c r="O563" i="10"/>
  <c r="L563" i="10"/>
  <c r="X563" i="10" s="1"/>
  <c r="K563" i="10"/>
  <c r="H563" i="10"/>
  <c r="G563" i="10"/>
  <c r="C563" i="10"/>
  <c r="B563" i="10"/>
  <c r="H563" i="6"/>
  <c r="I563" i="6" s="1"/>
  <c r="J563" i="6" s="1"/>
  <c r="F563" i="6"/>
  <c r="E563" i="6"/>
  <c r="D563" i="6"/>
  <c r="C563" i="6"/>
  <c r="B563" i="6"/>
  <c r="A563" i="6"/>
  <c r="O563" i="1"/>
  <c r="N563" i="1"/>
  <c r="M563" i="1"/>
  <c r="L563" i="1"/>
  <c r="A563" i="1"/>
  <c r="A563" i="2" s="1"/>
  <c r="G562" i="2"/>
  <c r="F562" i="2"/>
  <c r="H562" i="2" s="1"/>
  <c r="J562" i="2" s="1"/>
  <c r="E562" i="2"/>
  <c r="D562" i="2"/>
  <c r="C562" i="2"/>
  <c r="B562" i="2"/>
  <c r="G562" i="5"/>
  <c r="K562" i="5" s="1"/>
  <c r="N562" i="5" s="1"/>
  <c r="E562" i="5"/>
  <c r="D562" i="5"/>
  <c r="C562" i="5"/>
  <c r="B562" i="5"/>
  <c r="L562" i="10"/>
  <c r="X562" i="10" s="1"/>
  <c r="K562" i="10"/>
  <c r="H562" i="10"/>
  <c r="G562" i="10"/>
  <c r="I562" i="10" s="1"/>
  <c r="E562" i="10"/>
  <c r="D562" i="10"/>
  <c r="C562" i="10"/>
  <c r="B562" i="10"/>
  <c r="H562" i="6"/>
  <c r="I562" i="6" s="1"/>
  <c r="J562" i="6" s="1"/>
  <c r="F562" i="6"/>
  <c r="E562" i="6"/>
  <c r="D562" i="6"/>
  <c r="C562" i="6"/>
  <c r="B562" i="6"/>
  <c r="A562" i="6"/>
  <c r="O562" i="1"/>
  <c r="N562" i="1"/>
  <c r="M562" i="1"/>
  <c r="L562" i="1"/>
  <c r="A562" i="1"/>
  <c r="A562" i="2" s="1"/>
  <c r="G561" i="2"/>
  <c r="F561" i="2"/>
  <c r="H561" i="2" s="1"/>
  <c r="J561" i="2" s="1"/>
  <c r="E561" i="2"/>
  <c r="D561" i="2"/>
  <c r="C561" i="2"/>
  <c r="B561" i="2"/>
  <c r="G561" i="5"/>
  <c r="K561" i="5" s="1"/>
  <c r="N561" i="5" s="1"/>
  <c r="E561" i="5"/>
  <c r="D561" i="5"/>
  <c r="C561" i="5"/>
  <c r="B561" i="5"/>
  <c r="L561" i="10"/>
  <c r="X561" i="10" s="1"/>
  <c r="K561" i="10"/>
  <c r="H561" i="10"/>
  <c r="G561" i="10"/>
  <c r="I561" i="10" s="1"/>
  <c r="E561" i="10"/>
  <c r="C561" i="10"/>
  <c r="B561" i="10"/>
  <c r="H561" i="6"/>
  <c r="I561" i="6" s="1"/>
  <c r="J561" i="6" s="1"/>
  <c r="F561" i="6"/>
  <c r="E561" i="6"/>
  <c r="D561" i="6"/>
  <c r="C561" i="6"/>
  <c r="B561" i="6"/>
  <c r="A561" i="6"/>
  <c r="O561" i="1"/>
  <c r="M561" i="1"/>
  <c r="L561" i="1"/>
  <c r="A561" i="1"/>
  <c r="A561" i="2" s="1"/>
  <c r="G560" i="2"/>
  <c r="F560" i="2"/>
  <c r="H560" i="2" s="1"/>
  <c r="J560" i="2" s="1"/>
  <c r="E560" i="2"/>
  <c r="D560" i="2"/>
  <c r="C560" i="2"/>
  <c r="B560" i="2"/>
  <c r="G560" i="5"/>
  <c r="K560" i="5" s="1"/>
  <c r="N560" i="5" s="1"/>
  <c r="E560" i="5"/>
  <c r="D560" i="5"/>
  <c r="C560" i="5"/>
  <c r="B560" i="5"/>
  <c r="P560" i="10"/>
  <c r="AA560" i="10" s="1"/>
  <c r="O560" i="10"/>
  <c r="L560" i="10"/>
  <c r="X560" i="10" s="1"/>
  <c r="K560" i="10"/>
  <c r="H560" i="10"/>
  <c r="G560" i="10"/>
  <c r="I560" i="10" s="1"/>
  <c r="E560" i="10"/>
  <c r="D560" i="10"/>
  <c r="C560" i="10"/>
  <c r="B560" i="10"/>
  <c r="H560" i="6"/>
  <c r="I560" i="6" s="1"/>
  <c r="J560" i="6" s="1"/>
  <c r="F560" i="6"/>
  <c r="E560" i="6"/>
  <c r="D560" i="6"/>
  <c r="C560" i="6"/>
  <c r="B560" i="6"/>
  <c r="A560" i="6"/>
  <c r="O560" i="1"/>
  <c r="N560" i="1"/>
  <c r="M560" i="1"/>
  <c r="L560" i="1"/>
  <c r="A560" i="1"/>
  <c r="G559" i="2"/>
  <c r="F559" i="2"/>
  <c r="E559" i="2"/>
  <c r="C559" i="2"/>
  <c r="B559" i="2"/>
  <c r="G559" i="5"/>
  <c r="K559" i="5" s="1"/>
  <c r="N559" i="5" s="1"/>
  <c r="E559" i="5"/>
  <c r="D559" i="5"/>
  <c r="C559" i="5"/>
  <c r="B559" i="5"/>
  <c r="L559" i="10"/>
  <c r="X559" i="10" s="1"/>
  <c r="K559" i="10"/>
  <c r="H559" i="10"/>
  <c r="G559" i="10"/>
  <c r="I559" i="10" s="1"/>
  <c r="E559" i="10"/>
  <c r="C559" i="10"/>
  <c r="B559" i="10"/>
  <c r="H559" i="6"/>
  <c r="I559" i="6" s="1"/>
  <c r="J559" i="6" s="1"/>
  <c r="F559" i="6"/>
  <c r="E559" i="6"/>
  <c r="D559" i="6"/>
  <c r="C559" i="6"/>
  <c r="B559" i="6"/>
  <c r="A559" i="6"/>
  <c r="O559" i="1"/>
  <c r="M559" i="1"/>
  <c r="D559" i="2" s="1"/>
  <c r="L559" i="1"/>
  <c r="A559" i="1"/>
  <c r="G558" i="2"/>
  <c r="F558" i="2"/>
  <c r="E558" i="2"/>
  <c r="C558" i="2"/>
  <c r="B558" i="2"/>
  <c r="G558" i="5"/>
  <c r="K558" i="5" s="1"/>
  <c r="N558" i="5" s="1"/>
  <c r="E558" i="5"/>
  <c r="D558" i="5"/>
  <c r="C558" i="5"/>
  <c r="B558" i="5"/>
  <c r="P558" i="10"/>
  <c r="AA558" i="10" s="1"/>
  <c r="O558" i="10"/>
  <c r="L558" i="10"/>
  <c r="X558" i="10" s="1"/>
  <c r="K558" i="10"/>
  <c r="H558" i="10"/>
  <c r="G558" i="10"/>
  <c r="I558" i="10" s="1"/>
  <c r="E558" i="10"/>
  <c r="D558" i="10"/>
  <c r="C558" i="10"/>
  <c r="B558" i="10"/>
  <c r="H558" i="6"/>
  <c r="I558" i="6" s="1"/>
  <c r="J558" i="6" s="1"/>
  <c r="F558" i="6"/>
  <c r="E558" i="6"/>
  <c r="D558" i="6"/>
  <c r="C558" i="6"/>
  <c r="B558" i="6"/>
  <c r="A558" i="6"/>
  <c r="O558" i="1"/>
  <c r="N558" i="1"/>
  <c r="M558" i="1"/>
  <c r="L558" i="1"/>
  <c r="A558" i="1"/>
  <c r="A558" i="2" s="1"/>
  <c r="G557" i="2"/>
  <c r="F557" i="2"/>
  <c r="H557" i="2" s="1"/>
  <c r="J557" i="2" s="1"/>
  <c r="E557" i="2"/>
  <c r="D557" i="2"/>
  <c r="C557" i="2"/>
  <c r="B557" i="2"/>
  <c r="G557" i="5"/>
  <c r="K557" i="5" s="1"/>
  <c r="N557" i="5" s="1"/>
  <c r="E557" i="5"/>
  <c r="D557" i="5"/>
  <c r="C557" i="5"/>
  <c r="B557" i="5"/>
  <c r="L557" i="10"/>
  <c r="X557" i="10" s="1"/>
  <c r="K557" i="10"/>
  <c r="H557" i="10"/>
  <c r="G557" i="10"/>
  <c r="I557" i="10" s="1"/>
  <c r="E557" i="10"/>
  <c r="D557" i="10"/>
  <c r="C557" i="10"/>
  <c r="B557" i="10"/>
  <c r="H557" i="6"/>
  <c r="I557" i="6" s="1"/>
  <c r="J557" i="6" s="1"/>
  <c r="F557" i="6"/>
  <c r="E557" i="6"/>
  <c r="D557" i="6"/>
  <c r="C557" i="6"/>
  <c r="B557" i="6"/>
  <c r="A557" i="6"/>
  <c r="O557" i="1"/>
  <c r="N557" i="1"/>
  <c r="M557" i="1"/>
  <c r="L557" i="1"/>
  <c r="A557" i="1"/>
  <c r="A557" i="2" s="1"/>
  <c r="G556" i="2"/>
  <c r="F556" i="2"/>
  <c r="H556" i="2" s="1"/>
  <c r="J556" i="2" s="1"/>
  <c r="E556" i="2"/>
  <c r="C556" i="2"/>
  <c r="B556" i="2"/>
  <c r="G556" i="5"/>
  <c r="E556" i="5"/>
  <c r="C556" i="5"/>
  <c r="B556" i="5"/>
  <c r="P556" i="10"/>
  <c r="AA556" i="10" s="1"/>
  <c r="O556" i="10"/>
  <c r="L556" i="10"/>
  <c r="X556" i="10" s="1"/>
  <c r="K556" i="10"/>
  <c r="H556" i="10"/>
  <c r="G556" i="10"/>
  <c r="I556" i="10" s="1"/>
  <c r="D556" i="10"/>
  <c r="C556" i="10"/>
  <c r="B556" i="10"/>
  <c r="H556" i="6"/>
  <c r="I556" i="6" s="1"/>
  <c r="J556" i="6" s="1"/>
  <c r="F556" i="6"/>
  <c r="E556" i="6"/>
  <c r="D556" i="6"/>
  <c r="C556" i="6"/>
  <c r="B556" i="6"/>
  <c r="A556" i="6"/>
  <c r="N556" i="1"/>
  <c r="M556" i="1"/>
  <c r="D556" i="2" s="1"/>
  <c r="L556" i="1"/>
  <c r="A556" i="1"/>
  <c r="G555" i="2"/>
  <c r="F555" i="2"/>
  <c r="H555" i="2" s="1"/>
  <c r="J555" i="2" s="1"/>
  <c r="E555" i="2"/>
  <c r="D555" i="2"/>
  <c r="C555" i="2"/>
  <c r="B555" i="2"/>
  <c r="G555" i="5"/>
  <c r="K555" i="5" s="1"/>
  <c r="N555" i="5" s="1"/>
  <c r="E555" i="5"/>
  <c r="C555" i="5"/>
  <c r="B555" i="5"/>
  <c r="L555" i="10"/>
  <c r="X555" i="10" s="1"/>
  <c r="K555" i="10"/>
  <c r="H555" i="10"/>
  <c r="G555" i="10"/>
  <c r="I555" i="10" s="1"/>
  <c r="C555" i="10"/>
  <c r="B555" i="10"/>
  <c r="H555" i="6"/>
  <c r="I555" i="6" s="1"/>
  <c r="J555" i="6" s="1"/>
  <c r="F555" i="6"/>
  <c r="E555" i="6"/>
  <c r="D555" i="6"/>
  <c r="C555" i="6"/>
  <c r="B555" i="6"/>
  <c r="A555" i="6"/>
  <c r="M555" i="1"/>
  <c r="L555" i="1"/>
  <c r="A555" i="1"/>
  <c r="G554" i="2"/>
  <c r="F554" i="2"/>
  <c r="E554" i="2"/>
  <c r="C554" i="2"/>
  <c r="B554" i="2"/>
  <c r="G554" i="5"/>
  <c r="K554" i="5" s="1"/>
  <c r="N554" i="5" s="1"/>
  <c r="E554" i="5"/>
  <c r="D554" i="5"/>
  <c r="C554" i="5"/>
  <c r="B554" i="5"/>
  <c r="L554" i="10"/>
  <c r="X554" i="10" s="1"/>
  <c r="K554" i="10"/>
  <c r="H554" i="10"/>
  <c r="G554" i="10"/>
  <c r="I554" i="10" s="1"/>
  <c r="E554" i="10"/>
  <c r="D554" i="10"/>
  <c r="C554" i="10"/>
  <c r="B554" i="10"/>
  <c r="H554" i="6"/>
  <c r="I554" i="6" s="1"/>
  <c r="J554" i="6" s="1"/>
  <c r="F554" i="6"/>
  <c r="E554" i="6"/>
  <c r="D554" i="6"/>
  <c r="C554" i="6"/>
  <c r="B554" i="6"/>
  <c r="A554" i="6"/>
  <c r="O554" i="1"/>
  <c r="N554" i="1"/>
  <c r="M554" i="1"/>
  <c r="D554" i="2" s="1"/>
  <c r="L554" i="1"/>
  <c r="A554" i="1"/>
  <c r="A554" i="5" s="1"/>
  <c r="G553" i="2"/>
  <c r="F553" i="2"/>
  <c r="H553" i="2" s="1"/>
  <c r="J553" i="2" s="1"/>
  <c r="E553" i="2"/>
  <c r="C553" i="2"/>
  <c r="B553" i="2"/>
  <c r="G553" i="5"/>
  <c r="K553" i="5" s="1"/>
  <c r="N553" i="5" s="1"/>
  <c r="E553" i="5"/>
  <c r="D553" i="5"/>
  <c r="C553" i="5"/>
  <c r="B553" i="5"/>
  <c r="P553" i="10"/>
  <c r="AA553" i="10" s="1"/>
  <c r="O553" i="10"/>
  <c r="L553" i="10"/>
  <c r="X553" i="10" s="1"/>
  <c r="K553" i="10"/>
  <c r="H553" i="10"/>
  <c r="G553" i="10"/>
  <c r="I553" i="10" s="1"/>
  <c r="E553" i="10"/>
  <c r="D553" i="10"/>
  <c r="C553" i="10"/>
  <c r="B553" i="10"/>
  <c r="H553" i="6"/>
  <c r="I553" i="6" s="1"/>
  <c r="J553" i="6" s="1"/>
  <c r="F553" i="6"/>
  <c r="E553" i="6"/>
  <c r="D553" i="6"/>
  <c r="C553" i="6"/>
  <c r="B553" i="6"/>
  <c r="A553" i="6"/>
  <c r="O553" i="1"/>
  <c r="N553" i="1"/>
  <c r="M553" i="1"/>
  <c r="D553" i="2" s="1"/>
  <c r="L553" i="1"/>
  <c r="A553" i="1"/>
  <c r="A553" i="10" s="1"/>
  <c r="G552" i="2"/>
  <c r="F552" i="2"/>
  <c r="H552" i="2" s="1"/>
  <c r="J552" i="2" s="1"/>
  <c r="E552" i="2"/>
  <c r="D552" i="2"/>
  <c r="C552" i="2"/>
  <c r="B552" i="2"/>
  <c r="G552" i="5"/>
  <c r="K552" i="5" s="1"/>
  <c r="N552" i="5" s="1"/>
  <c r="E552" i="5"/>
  <c r="C552" i="5"/>
  <c r="B552" i="5"/>
  <c r="L552" i="10"/>
  <c r="X552" i="10" s="1"/>
  <c r="K552" i="10"/>
  <c r="H552" i="10"/>
  <c r="G552" i="10"/>
  <c r="I552" i="10" s="1"/>
  <c r="D552" i="10"/>
  <c r="C552" i="10"/>
  <c r="B552" i="10"/>
  <c r="H552" i="6"/>
  <c r="I552" i="6" s="1"/>
  <c r="J552" i="6" s="1"/>
  <c r="F552" i="6"/>
  <c r="E552" i="6"/>
  <c r="D552" i="6"/>
  <c r="C552" i="6"/>
  <c r="B552" i="6"/>
  <c r="A552" i="6"/>
  <c r="M552" i="1"/>
  <c r="L552" i="1"/>
  <c r="A552" i="1"/>
  <c r="A552" i="2" s="1"/>
  <c r="G551" i="2"/>
  <c r="F551" i="2"/>
  <c r="H551" i="2" s="1"/>
  <c r="J551" i="2" s="1"/>
  <c r="E551" i="2"/>
  <c r="D551" i="2"/>
  <c r="C551" i="2"/>
  <c r="B551" i="2"/>
  <c r="G551" i="5"/>
  <c r="E551" i="5"/>
  <c r="D551" i="5"/>
  <c r="C551" i="5"/>
  <c r="B551" i="5"/>
  <c r="A551" i="5"/>
  <c r="P551" i="10"/>
  <c r="AA551" i="10" s="1"/>
  <c r="O551" i="10"/>
  <c r="L551" i="10"/>
  <c r="X551" i="10" s="1"/>
  <c r="K551" i="10"/>
  <c r="H551" i="10"/>
  <c r="G551" i="10"/>
  <c r="I551" i="10" s="1"/>
  <c r="E551" i="10"/>
  <c r="C551" i="10"/>
  <c r="B551" i="10"/>
  <c r="H551" i="6"/>
  <c r="I551" i="6" s="1"/>
  <c r="J551" i="6" s="1"/>
  <c r="F551" i="6"/>
  <c r="E551" i="6"/>
  <c r="D551" i="6"/>
  <c r="C551" i="6"/>
  <c r="B551" i="6"/>
  <c r="A551" i="6"/>
  <c r="O551" i="1"/>
  <c r="N551" i="1"/>
  <c r="M551" i="1"/>
  <c r="L551" i="1"/>
  <c r="A551" i="1"/>
  <c r="A551" i="2" s="1"/>
  <c r="G550" i="2"/>
  <c r="F550" i="2"/>
  <c r="E550" i="2"/>
  <c r="C550" i="2"/>
  <c r="B550" i="2"/>
  <c r="G550" i="5"/>
  <c r="E550" i="5"/>
  <c r="C550" i="5"/>
  <c r="B550" i="5"/>
  <c r="P550" i="10"/>
  <c r="AA550" i="10" s="1"/>
  <c r="O550" i="10"/>
  <c r="L550" i="10"/>
  <c r="X550" i="10" s="1"/>
  <c r="K550" i="10"/>
  <c r="H550" i="10"/>
  <c r="G550" i="10"/>
  <c r="I550" i="10" s="1"/>
  <c r="E550" i="10"/>
  <c r="C550" i="10"/>
  <c r="B550" i="10"/>
  <c r="H550" i="6"/>
  <c r="I550" i="6" s="1"/>
  <c r="J550" i="6" s="1"/>
  <c r="F550" i="6"/>
  <c r="E550" i="6"/>
  <c r="D550" i="6"/>
  <c r="C550" i="6"/>
  <c r="B550" i="6"/>
  <c r="A550" i="6"/>
  <c r="O550" i="1"/>
  <c r="N550" i="1"/>
  <c r="M550" i="1"/>
  <c r="L550" i="1"/>
  <c r="A550" i="1"/>
  <c r="G549" i="2"/>
  <c r="F549" i="2"/>
  <c r="H549" i="2" s="1"/>
  <c r="J549" i="2" s="1"/>
  <c r="E549" i="2"/>
  <c r="D549" i="2"/>
  <c r="C549" i="2"/>
  <c r="B549" i="2"/>
  <c r="G549" i="5"/>
  <c r="K549" i="5" s="1"/>
  <c r="N549" i="5" s="1"/>
  <c r="E549" i="5"/>
  <c r="D549" i="5"/>
  <c r="C549" i="5"/>
  <c r="B549" i="5"/>
  <c r="L549" i="10"/>
  <c r="X549" i="10" s="1"/>
  <c r="K549" i="10"/>
  <c r="H549" i="10"/>
  <c r="G549" i="10"/>
  <c r="I549" i="10" s="1"/>
  <c r="E549" i="10"/>
  <c r="D549" i="10"/>
  <c r="C549" i="10"/>
  <c r="B549" i="10"/>
  <c r="H549" i="6"/>
  <c r="I549" i="6" s="1"/>
  <c r="J549" i="6" s="1"/>
  <c r="F549" i="6"/>
  <c r="E549" i="6"/>
  <c r="D549" i="6"/>
  <c r="C549" i="6"/>
  <c r="B549" i="6"/>
  <c r="A549" i="6"/>
  <c r="O549" i="1"/>
  <c r="N549" i="1"/>
  <c r="M549" i="1"/>
  <c r="L549" i="1"/>
  <c r="A549" i="1"/>
  <c r="A549" i="5" s="1"/>
  <c r="G548" i="2"/>
  <c r="F548" i="2"/>
  <c r="H548" i="2" s="1"/>
  <c r="J548" i="2" s="1"/>
  <c r="E548" i="2"/>
  <c r="D548" i="2"/>
  <c r="C548" i="2"/>
  <c r="B548" i="2"/>
  <c r="G548" i="5"/>
  <c r="E548" i="5"/>
  <c r="C548" i="5"/>
  <c r="B548" i="5"/>
  <c r="P548" i="10"/>
  <c r="AA548" i="10" s="1"/>
  <c r="O548" i="10"/>
  <c r="L548" i="10"/>
  <c r="X548" i="10" s="1"/>
  <c r="K548" i="10"/>
  <c r="H548" i="10"/>
  <c r="G548" i="10"/>
  <c r="I548" i="10" s="1"/>
  <c r="D548" i="10"/>
  <c r="C548" i="10"/>
  <c r="B548" i="10"/>
  <c r="H548" i="6"/>
  <c r="I548" i="6" s="1"/>
  <c r="J548" i="6" s="1"/>
  <c r="F548" i="6"/>
  <c r="E548" i="6"/>
  <c r="D548" i="6"/>
  <c r="C548" i="6"/>
  <c r="B548" i="6"/>
  <c r="A548" i="6"/>
  <c r="N548" i="1"/>
  <c r="M548" i="1"/>
  <c r="L548" i="1"/>
  <c r="A548" i="1"/>
  <c r="G547" i="2"/>
  <c r="F547" i="2"/>
  <c r="E547" i="2"/>
  <c r="C547" i="2"/>
  <c r="B547" i="2"/>
  <c r="G547" i="5"/>
  <c r="E547" i="5"/>
  <c r="C547" i="5"/>
  <c r="B547" i="5"/>
  <c r="P547" i="10"/>
  <c r="AA547" i="10" s="1"/>
  <c r="O547" i="10"/>
  <c r="L547" i="10"/>
  <c r="X547" i="10" s="1"/>
  <c r="K547" i="10"/>
  <c r="H547" i="10"/>
  <c r="G547" i="10"/>
  <c r="I547" i="10" s="1"/>
  <c r="C547" i="10"/>
  <c r="B547" i="10"/>
  <c r="H547" i="6"/>
  <c r="I547" i="6" s="1"/>
  <c r="J547" i="6" s="1"/>
  <c r="F547" i="6"/>
  <c r="E547" i="6"/>
  <c r="D547" i="6"/>
  <c r="C547" i="6"/>
  <c r="B547" i="6"/>
  <c r="A547" i="6"/>
  <c r="N547" i="1"/>
  <c r="M547" i="1"/>
  <c r="L547" i="1"/>
  <c r="A547" i="1"/>
  <c r="G546" i="2"/>
  <c r="F546" i="2"/>
  <c r="H546" i="2" s="1"/>
  <c r="J546" i="2" s="1"/>
  <c r="E546" i="2"/>
  <c r="D546" i="2"/>
  <c r="C546" i="2"/>
  <c r="B546" i="2"/>
  <c r="G546" i="5"/>
  <c r="E546" i="5"/>
  <c r="D546" i="5"/>
  <c r="C546" i="5"/>
  <c r="B546" i="5"/>
  <c r="L546" i="10"/>
  <c r="X546" i="10" s="1"/>
  <c r="K546" i="10"/>
  <c r="H546" i="10"/>
  <c r="G546" i="10"/>
  <c r="I546" i="10" s="1"/>
  <c r="E546" i="10"/>
  <c r="D546" i="10"/>
  <c r="C546" i="10"/>
  <c r="B546" i="10"/>
  <c r="H546" i="6"/>
  <c r="I546" i="6" s="1"/>
  <c r="J546" i="6" s="1"/>
  <c r="F546" i="6"/>
  <c r="E546" i="6"/>
  <c r="D546" i="6"/>
  <c r="C546" i="6"/>
  <c r="B546" i="6"/>
  <c r="A546" i="6"/>
  <c r="O546" i="1"/>
  <c r="N546" i="1"/>
  <c r="M546" i="1"/>
  <c r="L546" i="1"/>
  <c r="A546" i="1"/>
  <c r="A546" i="2" s="1"/>
  <c r="G545" i="2"/>
  <c r="F545" i="2"/>
  <c r="E545" i="2"/>
  <c r="C545" i="2"/>
  <c r="B545" i="2"/>
  <c r="G545" i="5"/>
  <c r="D545" i="5"/>
  <c r="C545" i="5"/>
  <c r="B545" i="5"/>
  <c r="L545" i="10"/>
  <c r="X545" i="10" s="1"/>
  <c r="K545" i="10"/>
  <c r="H545" i="10"/>
  <c r="G545" i="10"/>
  <c r="I545" i="10" s="1"/>
  <c r="E545" i="10"/>
  <c r="C545" i="10"/>
  <c r="B545" i="10"/>
  <c r="H545" i="6"/>
  <c r="I545" i="6" s="1"/>
  <c r="J545" i="6" s="1"/>
  <c r="F545" i="6"/>
  <c r="E545" i="6"/>
  <c r="D545" i="6"/>
  <c r="C545" i="6"/>
  <c r="B545" i="6"/>
  <c r="A545" i="6"/>
  <c r="M545" i="1"/>
  <c r="D545" i="2" s="1"/>
  <c r="L545" i="1"/>
  <c r="A545" i="1"/>
  <c r="A545" i="2" s="1"/>
  <c r="G544" i="2"/>
  <c r="F544" i="2"/>
  <c r="H544" i="2" s="1"/>
  <c r="J544" i="2" s="1"/>
  <c r="E544" i="2"/>
  <c r="D544" i="2"/>
  <c r="C544" i="2"/>
  <c r="B544" i="2"/>
  <c r="G544" i="5"/>
  <c r="C544" i="5"/>
  <c r="B544" i="5"/>
  <c r="P544" i="10"/>
  <c r="AA544" i="10" s="1"/>
  <c r="O544" i="10"/>
  <c r="L544" i="10"/>
  <c r="X544" i="10" s="1"/>
  <c r="K544" i="10"/>
  <c r="H544" i="10"/>
  <c r="G544" i="10"/>
  <c r="I544" i="10" s="1"/>
  <c r="D544" i="10"/>
  <c r="C544" i="10"/>
  <c r="B544" i="10"/>
  <c r="H544" i="6"/>
  <c r="I544" i="6" s="1"/>
  <c r="J544" i="6" s="1"/>
  <c r="F544" i="6"/>
  <c r="E544" i="6"/>
  <c r="D544" i="6"/>
  <c r="C544" i="6"/>
  <c r="B544" i="6"/>
  <c r="A544" i="6"/>
  <c r="N544" i="1"/>
  <c r="M544" i="1"/>
  <c r="L544" i="1"/>
  <c r="A544" i="1"/>
  <c r="G543" i="2"/>
  <c r="F543" i="2"/>
  <c r="H543" i="2" s="1"/>
  <c r="J543" i="2" s="1"/>
  <c r="E543" i="2"/>
  <c r="D543" i="2"/>
  <c r="C543" i="2"/>
  <c r="B543" i="2"/>
  <c r="G543" i="5"/>
  <c r="E543" i="5"/>
  <c r="D543" i="5"/>
  <c r="C543" i="5"/>
  <c r="B543" i="5"/>
  <c r="L543" i="10"/>
  <c r="X543" i="10" s="1"/>
  <c r="K543" i="10"/>
  <c r="H543" i="10"/>
  <c r="G543" i="10"/>
  <c r="I543" i="10" s="1"/>
  <c r="E543" i="10"/>
  <c r="C543" i="10"/>
  <c r="B543" i="10"/>
  <c r="H543" i="6"/>
  <c r="I543" i="6" s="1"/>
  <c r="J543" i="6" s="1"/>
  <c r="F543" i="6"/>
  <c r="E543" i="6"/>
  <c r="D543" i="6"/>
  <c r="C543" i="6"/>
  <c r="B543" i="6"/>
  <c r="A543" i="6"/>
  <c r="O543" i="1"/>
  <c r="M543" i="1"/>
  <c r="L543" i="1"/>
  <c r="A543" i="1"/>
  <c r="A543" i="5" s="1"/>
  <c r="G542" i="2"/>
  <c r="F542" i="2"/>
  <c r="H542" i="2" s="1"/>
  <c r="J542" i="2" s="1"/>
  <c r="E542" i="2"/>
  <c r="D542" i="2"/>
  <c r="C542" i="2"/>
  <c r="B542" i="2"/>
  <c r="G542" i="5"/>
  <c r="K542" i="5" s="1"/>
  <c r="N542" i="5" s="1"/>
  <c r="E542" i="5"/>
  <c r="D542" i="5"/>
  <c r="C542" i="5"/>
  <c r="B542" i="5"/>
  <c r="P542" i="10"/>
  <c r="AA542" i="10" s="1"/>
  <c r="O542" i="10"/>
  <c r="L542" i="10"/>
  <c r="X542" i="10" s="1"/>
  <c r="K542" i="10"/>
  <c r="H542" i="10"/>
  <c r="G542" i="10"/>
  <c r="I542" i="10" s="1"/>
  <c r="E542" i="10"/>
  <c r="D542" i="10"/>
  <c r="C542" i="10"/>
  <c r="B542" i="10"/>
  <c r="H542" i="6"/>
  <c r="I542" i="6" s="1"/>
  <c r="J542" i="6" s="1"/>
  <c r="F542" i="6"/>
  <c r="E542" i="6"/>
  <c r="D542" i="6"/>
  <c r="C542" i="6"/>
  <c r="B542" i="6"/>
  <c r="A542" i="6"/>
  <c r="O542" i="1"/>
  <c r="N542" i="1"/>
  <c r="M542" i="1"/>
  <c r="L542" i="1"/>
  <c r="A542" i="1"/>
  <c r="G541" i="2"/>
  <c r="F541" i="2"/>
  <c r="H541" i="2" s="1"/>
  <c r="J541" i="2" s="1"/>
  <c r="E541" i="2"/>
  <c r="D541" i="2"/>
  <c r="C541" i="2"/>
  <c r="B541" i="2"/>
  <c r="G541" i="5"/>
  <c r="K541" i="5" s="1"/>
  <c r="N541" i="5" s="1"/>
  <c r="E541" i="5"/>
  <c r="D541" i="5"/>
  <c r="C541" i="5"/>
  <c r="B541" i="5"/>
  <c r="L541" i="10"/>
  <c r="X541" i="10" s="1"/>
  <c r="K541" i="10"/>
  <c r="H541" i="10"/>
  <c r="G541" i="10"/>
  <c r="I541" i="10" s="1"/>
  <c r="E541" i="10"/>
  <c r="D541" i="10"/>
  <c r="C541" i="10"/>
  <c r="B541" i="10"/>
  <c r="H541" i="6"/>
  <c r="I541" i="6" s="1"/>
  <c r="J541" i="6" s="1"/>
  <c r="F541" i="6"/>
  <c r="E541" i="6"/>
  <c r="D541" i="6"/>
  <c r="C541" i="6"/>
  <c r="B541" i="6"/>
  <c r="A541" i="6"/>
  <c r="O541" i="1"/>
  <c r="N541" i="1"/>
  <c r="M541" i="1"/>
  <c r="L541" i="1"/>
  <c r="A541" i="1"/>
  <c r="G540" i="2"/>
  <c r="F540" i="2"/>
  <c r="H540" i="2" s="1"/>
  <c r="J540" i="2" s="1"/>
  <c r="E540" i="2"/>
  <c r="D540" i="2"/>
  <c r="C540" i="2"/>
  <c r="B540" i="2"/>
  <c r="G540" i="5"/>
  <c r="K540" i="5" s="1"/>
  <c r="N540" i="5" s="1"/>
  <c r="E540" i="5"/>
  <c r="D540" i="5"/>
  <c r="C540" i="5"/>
  <c r="B540" i="5"/>
  <c r="P540" i="10"/>
  <c r="AA540" i="10" s="1"/>
  <c r="O540" i="10"/>
  <c r="L540" i="10"/>
  <c r="X540" i="10" s="1"/>
  <c r="K540" i="10"/>
  <c r="H540" i="10"/>
  <c r="G540" i="10"/>
  <c r="I540" i="10" s="1"/>
  <c r="E540" i="10"/>
  <c r="D540" i="10"/>
  <c r="C540" i="10"/>
  <c r="B540" i="10"/>
  <c r="H540" i="6"/>
  <c r="I540" i="6" s="1"/>
  <c r="J540" i="6" s="1"/>
  <c r="F540" i="6"/>
  <c r="E540" i="6"/>
  <c r="D540" i="6"/>
  <c r="C540" i="6"/>
  <c r="B540" i="6"/>
  <c r="A540" i="6"/>
  <c r="O540" i="1"/>
  <c r="N540" i="1"/>
  <c r="M540" i="1"/>
  <c r="L540" i="1"/>
  <c r="A540" i="1"/>
  <c r="A540" i="2" s="1"/>
  <c r="G539" i="2"/>
  <c r="F539" i="2"/>
  <c r="H539" i="2" s="1"/>
  <c r="J539" i="2" s="1"/>
  <c r="E539" i="2"/>
  <c r="D539" i="2"/>
  <c r="C539" i="2"/>
  <c r="B539" i="2"/>
  <c r="G539" i="5"/>
  <c r="K539" i="5" s="1"/>
  <c r="N539" i="5" s="1"/>
  <c r="E539" i="5"/>
  <c r="D539" i="5"/>
  <c r="I539" i="5" s="1"/>
  <c r="C539" i="5"/>
  <c r="B539" i="5"/>
  <c r="P539" i="10"/>
  <c r="AA539" i="10" s="1"/>
  <c r="O539" i="10"/>
  <c r="L539" i="10"/>
  <c r="X539" i="10" s="1"/>
  <c r="K539" i="10"/>
  <c r="H539" i="10"/>
  <c r="G539" i="10"/>
  <c r="I539" i="10" s="1"/>
  <c r="E539" i="10"/>
  <c r="D539" i="10"/>
  <c r="C539" i="10"/>
  <c r="B539" i="10"/>
  <c r="H539" i="6"/>
  <c r="I539" i="6" s="1"/>
  <c r="J539" i="6" s="1"/>
  <c r="F539" i="6"/>
  <c r="E539" i="6"/>
  <c r="D539" i="6"/>
  <c r="C539" i="6"/>
  <c r="B539" i="6"/>
  <c r="A539" i="6"/>
  <c r="O539" i="1"/>
  <c r="N539" i="1"/>
  <c r="M539" i="1"/>
  <c r="L539" i="1"/>
  <c r="A539" i="1"/>
  <c r="A539" i="10" s="1"/>
  <c r="G538" i="2"/>
  <c r="F538" i="2"/>
  <c r="H538" i="2" s="1"/>
  <c r="J538" i="2" s="1"/>
  <c r="E538" i="2"/>
  <c r="D538" i="2"/>
  <c r="C538" i="2"/>
  <c r="B538" i="2"/>
  <c r="G538" i="5"/>
  <c r="E538" i="5"/>
  <c r="D538" i="5"/>
  <c r="C538" i="5"/>
  <c r="B538" i="5"/>
  <c r="A538" i="5"/>
  <c r="L538" i="10"/>
  <c r="X538" i="10" s="1"/>
  <c r="K538" i="10"/>
  <c r="H538" i="10"/>
  <c r="G538" i="10"/>
  <c r="I538" i="10" s="1"/>
  <c r="E538" i="10"/>
  <c r="D538" i="10"/>
  <c r="C538" i="10"/>
  <c r="B538" i="10"/>
  <c r="H538" i="6"/>
  <c r="I538" i="6" s="1"/>
  <c r="J538" i="6" s="1"/>
  <c r="F538" i="6"/>
  <c r="E538" i="6"/>
  <c r="D538" i="6"/>
  <c r="C538" i="6"/>
  <c r="B538" i="6"/>
  <c r="A538" i="6"/>
  <c r="O538" i="1"/>
  <c r="N538" i="1"/>
  <c r="M538" i="1"/>
  <c r="L538" i="1"/>
  <c r="A538" i="1"/>
  <c r="A538" i="2" s="1"/>
  <c r="G537" i="2"/>
  <c r="F537" i="2"/>
  <c r="H537" i="2" s="1"/>
  <c r="J537" i="2" s="1"/>
  <c r="E537" i="2"/>
  <c r="D537" i="2"/>
  <c r="C537" i="2"/>
  <c r="B537" i="2"/>
  <c r="G537" i="5"/>
  <c r="K537" i="5" s="1"/>
  <c r="N537" i="5" s="1"/>
  <c r="E537" i="5"/>
  <c r="D537" i="5"/>
  <c r="C537" i="5"/>
  <c r="B537" i="5"/>
  <c r="P537" i="10"/>
  <c r="AA537" i="10" s="1"/>
  <c r="O537" i="10"/>
  <c r="L537" i="10"/>
  <c r="X537" i="10" s="1"/>
  <c r="K537" i="10"/>
  <c r="H537" i="10"/>
  <c r="G537" i="10"/>
  <c r="I537" i="10" s="1"/>
  <c r="E537" i="10"/>
  <c r="D537" i="10"/>
  <c r="C537" i="10"/>
  <c r="B537" i="10"/>
  <c r="H537" i="6"/>
  <c r="I537" i="6" s="1"/>
  <c r="J537" i="6" s="1"/>
  <c r="F537" i="6"/>
  <c r="E537" i="6"/>
  <c r="D537" i="6"/>
  <c r="C537" i="6"/>
  <c r="B537" i="6"/>
  <c r="A537" i="6"/>
  <c r="O537" i="1"/>
  <c r="N537" i="1"/>
  <c r="M537" i="1"/>
  <c r="L537" i="1"/>
  <c r="A537" i="1"/>
  <c r="A537" i="10" s="1"/>
  <c r="F536" i="2"/>
  <c r="H536" i="2" s="1"/>
  <c r="J536" i="2" s="1"/>
  <c r="E536" i="2"/>
  <c r="C536" i="2"/>
  <c r="B536" i="2"/>
  <c r="G536" i="5"/>
  <c r="K536" i="5" s="1"/>
  <c r="N536" i="5" s="1"/>
  <c r="E536" i="5"/>
  <c r="D536" i="5"/>
  <c r="I536" i="5" s="1"/>
  <c r="C536" i="5"/>
  <c r="B536" i="5"/>
  <c r="P536" i="10"/>
  <c r="AA536" i="10" s="1"/>
  <c r="O536" i="10"/>
  <c r="H536" i="10"/>
  <c r="G536" i="10"/>
  <c r="D536" i="10"/>
  <c r="C536" i="10"/>
  <c r="B536" i="10"/>
  <c r="H536" i="6"/>
  <c r="I536" i="6" s="1"/>
  <c r="J536" i="6" s="1"/>
  <c r="F536" i="6"/>
  <c r="E536" i="6"/>
  <c r="D536" i="6"/>
  <c r="C536" i="6"/>
  <c r="B536" i="6"/>
  <c r="A536" i="6"/>
  <c r="O536" i="1"/>
  <c r="M536" i="1"/>
  <c r="L536" i="1"/>
  <c r="A536" i="1"/>
  <c r="A536" i="10" s="1"/>
  <c r="G535" i="2"/>
  <c r="F535" i="2"/>
  <c r="H535" i="2" s="1"/>
  <c r="J535" i="2" s="1"/>
  <c r="E535" i="2"/>
  <c r="D535" i="2"/>
  <c r="C535" i="2"/>
  <c r="B535" i="2"/>
  <c r="G535" i="5"/>
  <c r="K535" i="5" s="1"/>
  <c r="N535" i="5" s="1"/>
  <c r="E535" i="5"/>
  <c r="D535" i="5"/>
  <c r="C535" i="5"/>
  <c r="B535" i="5"/>
  <c r="L535" i="10"/>
  <c r="X535" i="10" s="1"/>
  <c r="K535" i="10"/>
  <c r="H535" i="10"/>
  <c r="O535" i="10" s="1"/>
  <c r="G535" i="10"/>
  <c r="I535" i="10" s="1"/>
  <c r="E535" i="10"/>
  <c r="C535" i="10"/>
  <c r="B535" i="10"/>
  <c r="H535" i="6"/>
  <c r="I535" i="6" s="1"/>
  <c r="J535" i="6" s="1"/>
  <c r="F535" i="6"/>
  <c r="E535" i="6"/>
  <c r="D535" i="6"/>
  <c r="C535" i="6"/>
  <c r="B535" i="6"/>
  <c r="A535" i="6"/>
  <c r="O535" i="1"/>
  <c r="M535" i="1"/>
  <c r="L535" i="1"/>
  <c r="A535" i="1"/>
  <c r="A535" i="10" s="1"/>
  <c r="G534" i="2"/>
  <c r="F534" i="2"/>
  <c r="H534" i="2" s="1"/>
  <c r="J534" i="2" s="1"/>
  <c r="E534" i="2"/>
  <c r="D534" i="2"/>
  <c r="C534" i="2"/>
  <c r="B534" i="2"/>
  <c r="G534" i="5"/>
  <c r="K534" i="5" s="1"/>
  <c r="N534" i="5" s="1"/>
  <c r="E534" i="5"/>
  <c r="D534" i="5"/>
  <c r="C534" i="5"/>
  <c r="B534" i="5"/>
  <c r="L534" i="10"/>
  <c r="X534" i="10" s="1"/>
  <c r="K534" i="10"/>
  <c r="H534" i="10"/>
  <c r="G534" i="10"/>
  <c r="I534" i="10" s="1"/>
  <c r="C534" i="10"/>
  <c r="B534" i="10"/>
  <c r="H534" i="6"/>
  <c r="I534" i="6" s="1"/>
  <c r="J534" i="6" s="1"/>
  <c r="F534" i="6"/>
  <c r="E534" i="6"/>
  <c r="D534" i="6"/>
  <c r="C534" i="6"/>
  <c r="B534" i="6"/>
  <c r="A534" i="6"/>
  <c r="O534" i="1"/>
  <c r="M534" i="1"/>
  <c r="L534" i="1"/>
  <c r="A534" i="1"/>
  <c r="A534" i="10" s="1"/>
  <c r="G533" i="2"/>
  <c r="F533" i="2"/>
  <c r="H533" i="2" s="1"/>
  <c r="J533" i="2" s="1"/>
  <c r="E533" i="2"/>
  <c r="D533" i="2"/>
  <c r="C533" i="2"/>
  <c r="B533" i="2"/>
  <c r="G533" i="5"/>
  <c r="K533" i="5" s="1"/>
  <c r="N533" i="5" s="1"/>
  <c r="E533" i="5"/>
  <c r="D533" i="5"/>
  <c r="C533" i="5"/>
  <c r="B533" i="5"/>
  <c r="P533" i="10"/>
  <c r="AA533" i="10" s="1"/>
  <c r="O533" i="10"/>
  <c r="L533" i="10"/>
  <c r="X533" i="10" s="1"/>
  <c r="K533" i="10"/>
  <c r="H533" i="10"/>
  <c r="G533" i="10"/>
  <c r="I533" i="10" s="1"/>
  <c r="E533" i="10"/>
  <c r="D533" i="10"/>
  <c r="C533" i="10"/>
  <c r="B533" i="10"/>
  <c r="H533" i="6"/>
  <c r="I533" i="6" s="1"/>
  <c r="J533" i="6" s="1"/>
  <c r="F533" i="6"/>
  <c r="E533" i="6"/>
  <c r="D533" i="6"/>
  <c r="C533" i="6"/>
  <c r="B533" i="6"/>
  <c r="A533" i="6"/>
  <c r="O533" i="1"/>
  <c r="N533" i="1"/>
  <c r="M533" i="1"/>
  <c r="L533" i="1"/>
  <c r="A533" i="1"/>
  <c r="A533" i="5" s="1"/>
  <c r="G532" i="2"/>
  <c r="F532" i="2"/>
  <c r="H532" i="2" s="1"/>
  <c r="J532" i="2" s="1"/>
  <c r="E532" i="2"/>
  <c r="D532" i="2"/>
  <c r="C532" i="2"/>
  <c r="B532" i="2"/>
  <c r="G532" i="5"/>
  <c r="K532" i="5" s="1"/>
  <c r="N532" i="5" s="1"/>
  <c r="E532" i="5"/>
  <c r="C532" i="5"/>
  <c r="B532" i="5"/>
  <c r="L532" i="10"/>
  <c r="X532" i="10" s="1"/>
  <c r="K532" i="10"/>
  <c r="H532" i="10"/>
  <c r="G532" i="10"/>
  <c r="I532" i="10" s="1"/>
  <c r="D532" i="10"/>
  <c r="C532" i="10"/>
  <c r="B532" i="10"/>
  <c r="H532" i="6"/>
  <c r="I532" i="6" s="1"/>
  <c r="J532" i="6" s="1"/>
  <c r="F532" i="6"/>
  <c r="E532" i="6"/>
  <c r="D532" i="6"/>
  <c r="C532" i="6"/>
  <c r="B532" i="6"/>
  <c r="A532" i="6"/>
  <c r="M532" i="1"/>
  <c r="L532" i="1"/>
  <c r="A532" i="1"/>
  <c r="G531" i="2"/>
  <c r="F531" i="2"/>
  <c r="H531" i="2" s="1"/>
  <c r="J531" i="2" s="1"/>
  <c r="E531" i="2"/>
  <c r="D531" i="2"/>
  <c r="C531" i="2"/>
  <c r="B531" i="2"/>
  <c r="G531" i="5"/>
  <c r="E531" i="5"/>
  <c r="C531" i="5"/>
  <c r="B531" i="5"/>
  <c r="L531" i="10"/>
  <c r="X531" i="10" s="1"/>
  <c r="K531" i="10"/>
  <c r="H531" i="10"/>
  <c r="G531" i="10"/>
  <c r="I531" i="10" s="1"/>
  <c r="D531" i="10"/>
  <c r="C531" i="10"/>
  <c r="B531" i="10"/>
  <c r="H531" i="6"/>
  <c r="I531" i="6" s="1"/>
  <c r="J531" i="6" s="1"/>
  <c r="F531" i="6"/>
  <c r="E531" i="6"/>
  <c r="D531" i="6"/>
  <c r="C531" i="6"/>
  <c r="B531" i="6"/>
  <c r="A531" i="6"/>
  <c r="M531" i="1"/>
  <c r="L531" i="1"/>
  <c r="A531" i="1"/>
  <c r="A531" i="10" s="1"/>
  <c r="G530" i="2"/>
  <c r="F530" i="2"/>
  <c r="H530" i="2" s="1"/>
  <c r="J530" i="2" s="1"/>
  <c r="E530" i="2"/>
  <c r="D530" i="2"/>
  <c r="C530" i="2"/>
  <c r="B530" i="2"/>
  <c r="G530" i="5"/>
  <c r="K530" i="5" s="1"/>
  <c r="N530" i="5" s="1"/>
  <c r="E530" i="5"/>
  <c r="D530" i="5"/>
  <c r="C530" i="5"/>
  <c r="B530" i="5"/>
  <c r="P530" i="10"/>
  <c r="AA530" i="10" s="1"/>
  <c r="O530" i="10"/>
  <c r="L530" i="10"/>
  <c r="X530" i="10" s="1"/>
  <c r="K530" i="10"/>
  <c r="H530" i="10"/>
  <c r="G530" i="10"/>
  <c r="I530" i="10" s="1"/>
  <c r="E530" i="10"/>
  <c r="D530" i="10"/>
  <c r="C530" i="10"/>
  <c r="B530" i="10"/>
  <c r="H530" i="6"/>
  <c r="I530" i="6" s="1"/>
  <c r="J530" i="6" s="1"/>
  <c r="F530" i="6"/>
  <c r="E530" i="6"/>
  <c r="D530" i="6"/>
  <c r="C530" i="6"/>
  <c r="B530" i="6"/>
  <c r="A530" i="6"/>
  <c r="O530" i="1"/>
  <c r="N530" i="1"/>
  <c r="M530" i="1"/>
  <c r="L530" i="1"/>
  <c r="A530" i="1"/>
  <c r="A530" i="2" s="1"/>
  <c r="G529" i="2"/>
  <c r="F529" i="2"/>
  <c r="H529" i="2" s="1"/>
  <c r="J529" i="2" s="1"/>
  <c r="E529" i="2"/>
  <c r="D529" i="2"/>
  <c r="C529" i="2"/>
  <c r="B529" i="2"/>
  <c r="G529" i="5"/>
  <c r="K529" i="5" s="1"/>
  <c r="N529" i="5" s="1"/>
  <c r="E529" i="5"/>
  <c r="D529" i="5"/>
  <c r="C529" i="5"/>
  <c r="B529" i="5"/>
  <c r="P529" i="10"/>
  <c r="AA529" i="10" s="1"/>
  <c r="O529" i="10"/>
  <c r="L529" i="10"/>
  <c r="X529" i="10" s="1"/>
  <c r="K529" i="10"/>
  <c r="H529" i="10"/>
  <c r="G529" i="10"/>
  <c r="I529" i="10" s="1"/>
  <c r="E529" i="10"/>
  <c r="C529" i="10"/>
  <c r="B529" i="10"/>
  <c r="H529" i="6"/>
  <c r="I529" i="6" s="1"/>
  <c r="J529" i="6" s="1"/>
  <c r="F529" i="6"/>
  <c r="E529" i="6"/>
  <c r="D529" i="6"/>
  <c r="C529" i="6"/>
  <c r="B529" i="6"/>
  <c r="A529" i="6"/>
  <c r="O529" i="1"/>
  <c r="N529" i="1"/>
  <c r="M529" i="1"/>
  <c r="L529" i="1"/>
  <c r="A529" i="1"/>
  <c r="G528" i="2"/>
  <c r="F528" i="2"/>
  <c r="H528" i="2" s="1"/>
  <c r="J528" i="2" s="1"/>
  <c r="E528" i="2"/>
  <c r="D528" i="2"/>
  <c r="C528" i="2"/>
  <c r="B528" i="2"/>
  <c r="G528" i="5"/>
  <c r="K528" i="5" s="1"/>
  <c r="N528" i="5" s="1"/>
  <c r="E528" i="5"/>
  <c r="D528" i="5"/>
  <c r="C528" i="5"/>
  <c r="B528" i="5"/>
  <c r="L528" i="10"/>
  <c r="X528" i="10" s="1"/>
  <c r="K528" i="10"/>
  <c r="H528" i="10"/>
  <c r="G528" i="10"/>
  <c r="I528" i="10" s="1"/>
  <c r="D528" i="10"/>
  <c r="C528" i="10"/>
  <c r="B528" i="10"/>
  <c r="H528" i="6"/>
  <c r="I528" i="6" s="1"/>
  <c r="J528" i="6" s="1"/>
  <c r="F528" i="6"/>
  <c r="E528" i="6"/>
  <c r="D528" i="6"/>
  <c r="C528" i="6"/>
  <c r="B528" i="6"/>
  <c r="A528" i="6"/>
  <c r="O528" i="1"/>
  <c r="M528" i="1"/>
  <c r="L528" i="1"/>
  <c r="A528" i="1"/>
  <c r="A528" i="2" s="1"/>
  <c r="G527" i="2"/>
  <c r="F527" i="2"/>
  <c r="H527" i="2" s="1"/>
  <c r="J527" i="2" s="1"/>
  <c r="E527" i="2"/>
  <c r="D527" i="2"/>
  <c r="C527" i="2"/>
  <c r="B527" i="2"/>
  <c r="G527" i="5"/>
  <c r="K527" i="5" s="1"/>
  <c r="N527" i="5" s="1"/>
  <c r="E527" i="5"/>
  <c r="D527" i="5"/>
  <c r="C527" i="5"/>
  <c r="B527" i="5"/>
  <c r="L527" i="10"/>
  <c r="X527" i="10" s="1"/>
  <c r="K527" i="10"/>
  <c r="H527" i="10"/>
  <c r="G527" i="10"/>
  <c r="I527" i="10" s="1"/>
  <c r="E527" i="10"/>
  <c r="C527" i="10"/>
  <c r="B527" i="10"/>
  <c r="H527" i="6"/>
  <c r="I527" i="6" s="1"/>
  <c r="J527" i="6" s="1"/>
  <c r="F527" i="6"/>
  <c r="E527" i="6"/>
  <c r="D527" i="6"/>
  <c r="C527" i="6"/>
  <c r="B527" i="6"/>
  <c r="A527" i="6"/>
  <c r="O527" i="1"/>
  <c r="M527" i="1"/>
  <c r="L527" i="1"/>
  <c r="A527" i="1"/>
  <c r="A527" i="5" s="1"/>
  <c r="G526" i="2"/>
  <c r="F526" i="2"/>
  <c r="H526" i="2" s="1"/>
  <c r="J526" i="2" s="1"/>
  <c r="E526" i="2"/>
  <c r="D526" i="2"/>
  <c r="C526" i="2"/>
  <c r="B526" i="2"/>
  <c r="G526" i="5"/>
  <c r="K526" i="5" s="1"/>
  <c r="N526" i="5" s="1"/>
  <c r="E526" i="5"/>
  <c r="D526" i="5"/>
  <c r="C526" i="5"/>
  <c r="B526" i="5"/>
  <c r="L526" i="10"/>
  <c r="X526" i="10" s="1"/>
  <c r="K526" i="10"/>
  <c r="H526" i="10"/>
  <c r="G526" i="10"/>
  <c r="I526" i="10" s="1"/>
  <c r="C526" i="10"/>
  <c r="B526" i="10"/>
  <c r="H526" i="6"/>
  <c r="I526" i="6" s="1"/>
  <c r="J526" i="6" s="1"/>
  <c r="F526" i="6"/>
  <c r="E526" i="6"/>
  <c r="D526" i="6"/>
  <c r="C526" i="6"/>
  <c r="B526" i="6"/>
  <c r="A526" i="6"/>
  <c r="M526" i="1"/>
  <c r="L526" i="1"/>
  <c r="A526" i="1"/>
  <c r="A526" i="2" s="1"/>
  <c r="G525" i="2"/>
  <c r="F525" i="2"/>
  <c r="H525" i="2" s="1"/>
  <c r="J525" i="2" s="1"/>
  <c r="E525" i="2"/>
  <c r="D525" i="2"/>
  <c r="C525" i="2"/>
  <c r="B525" i="2"/>
  <c r="G525" i="5"/>
  <c r="K525" i="5" s="1"/>
  <c r="N525" i="5" s="1"/>
  <c r="E525" i="5"/>
  <c r="D525" i="5"/>
  <c r="C525" i="5"/>
  <c r="B525" i="5"/>
  <c r="P525" i="10"/>
  <c r="AA525" i="10" s="1"/>
  <c r="O525" i="10"/>
  <c r="L525" i="10"/>
  <c r="X525" i="10" s="1"/>
  <c r="K525" i="10"/>
  <c r="H525" i="10"/>
  <c r="G525" i="10"/>
  <c r="I525" i="10" s="1"/>
  <c r="E525" i="10"/>
  <c r="D525" i="10"/>
  <c r="C525" i="10"/>
  <c r="B525" i="10"/>
  <c r="H525" i="6"/>
  <c r="I525" i="6" s="1"/>
  <c r="J525" i="6" s="1"/>
  <c r="F525" i="6"/>
  <c r="E525" i="6"/>
  <c r="D525" i="6"/>
  <c r="C525" i="6"/>
  <c r="B525" i="6"/>
  <c r="A525" i="6"/>
  <c r="O525" i="1"/>
  <c r="N525" i="1"/>
  <c r="M525" i="1"/>
  <c r="L525" i="1"/>
  <c r="A525" i="1"/>
  <c r="A525" i="2" s="1"/>
  <c r="G524" i="2"/>
  <c r="F524" i="2"/>
  <c r="H524" i="2" s="1"/>
  <c r="J524" i="2" s="1"/>
  <c r="E524" i="2"/>
  <c r="D524" i="2"/>
  <c r="C524" i="2"/>
  <c r="B524" i="2"/>
  <c r="G524" i="5"/>
  <c r="K524" i="5" s="1"/>
  <c r="N524" i="5" s="1"/>
  <c r="E524" i="5"/>
  <c r="D524" i="5"/>
  <c r="C524" i="5"/>
  <c r="B524" i="5"/>
  <c r="L524" i="10"/>
  <c r="X524" i="10" s="1"/>
  <c r="K524" i="10"/>
  <c r="H524" i="10"/>
  <c r="G524" i="10"/>
  <c r="I524" i="10" s="1"/>
  <c r="D524" i="10"/>
  <c r="C524" i="10"/>
  <c r="B524" i="10"/>
  <c r="H524" i="6"/>
  <c r="I524" i="6" s="1"/>
  <c r="J524" i="6" s="1"/>
  <c r="F524" i="6"/>
  <c r="E524" i="6"/>
  <c r="D524" i="6"/>
  <c r="C524" i="6"/>
  <c r="B524" i="6"/>
  <c r="A524" i="6"/>
  <c r="O524" i="1"/>
  <c r="M524" i="1"/>
  <c r="L524" i="1"/>
  <c r="A524" i="1"/>
  <c r="A524" i="10" s="1"/>
  <c r="F523" i="2"/>
  <c r="H523" i="2" s="1"/>
  <c r="J523" i="2" s="1"/>
  <c r="E523" i="2"/>
  <c r="C523" i="2"/>
  <c r="B523" i="2"/>
  <c r="G523" i="5"/>
  <c r="K523" i="5" s="1"/>
  <c r="N523" i="5" s="1"/>
  <c r="E523" i="5"/>
  <c r="D523" i="5"/>
  <c r="C523" i="5"/>
  <c r="B523" i="5"/>
  <c r="P523" i="10"/>
  <c r="AA523" i="10" s="1"/>
  <c r="O523" i="10"/>
  <c r="H523" i="10"/>
  <c r="G523" i="10"/>
  <c r="C523" i="10"/>
  <c r="B523" i="10"/>
  <c r="H523" i="6"/>
  <c r="I523" i="6" s="1"/>
  <c r="J523" i="6" s="1"/>
  <c r="F523" i="6"/>
  <c r="E523" i="6"/>
  <c r="D523" i="6"/>
  <c r="C523" i="6"/>
  <c r="B523" i="6"/>
  <c r="A523" i="6"/>
  <c r="O523" i="1"/>
  <c r="M523" i="1"/>
  <c r="L523" i="1"/>
  <c r="A523" i="1"/>
  <c r="G522" i="2"/>
  <c r="F522" i="2"/>
  <c r="H522" i="2" s="1"/>
  <c r="J522" i="2" s="1"/>
  <c r="E522" i="2"/>
  <c r="D522" i="2"/>
  <c r="C522" i="2"/>
  <c r="B522" i="2"/>
  <c r="G522" i="5"/>
  <c r="K522" i="5" s="1"/>
  <c r="N522" i="5" s="1"/>
  <c r="E522" i="5"/>
  <c r="D522" i="5"/>
  <c r="I522" i="5" s="1"/>
  <c r="C522" i="5"/>
  <c r="B522" i="5"/>
  <c r="P522" i="10"/>
  <c r="AA522" i="10" s="1"/>
  <c r="O522" i="10"/>
  <c r="L522" i="10"/>
  <c r="X522" i="10" s="1"/>
  <c r="K522" i="10"/>
  <c r="H522" i="10"/>
  <c r="G522" i="10"/>
  <c r="I522" i="10" s="1"/>
  <c r="E522" i="10"/>
  <c r="D522" i="10"/>
  <c r="C522" i="10"/>
  <c r="B522" i="10"/>
  <c r="H522" i="6"/>
  <c r="I522" i="6" s="1"/>
  <c r="J522" i="6" s="1"/>
  <c r="F522" i="6"/>
  <c r="E522" i="6"/>
  <c r="D522" i="6"/>
  <c r="C522" i="6"/>
  <c r="B522" i="6"/>
  <c r="A522" i="6"/>
  <c r="O522" i="1"/>
  <c r="N522" i="1"/>
  <c r="M522" i="1"/>
  <c r="L522" i="1"/>
  <c r="A522" i="1"/>
  <c r="A522" i="2" s="1"/>
  <c r="G521" i="2"/>
  <c r="F521" i="2"/>
  <c r="H521" i="2" s="1"/>
  <c r="J521" i="2" s="1"/>
  <c r="E521" i="2"/>
  <c r="D521" i="2"/>
  <c r="C521" i="2"/>
  <c r="B521" i="2"/>
  <c r="G521" i="5"/>
  <c r="K521" i="5" s="1"/>
  <c r="N521" i="5" s="1"/>
  <c r="E521" i="5"/>
  <c r="D521" i="5"/>
  <c r="C521" i="5"/>
  <c r="B521" i="5"/>
  <c r="P521" i="10"/>
  <c r="AA521" i="10" s="1"/>
  <c r="O521" i="10"/>
  <c r="L521" i="10"/>
  <c r="X521" i="10" s="1"/>
  <c r="K521" i="10"/>
  <c r="H521" i="10"/>
  <c r="G521" i="10"/>
  <c r="I521" i="10" s="1"/>
  <c r="E521" i="10"/>
  <c r="D521" i="10"/>
  <c r="C521" i="10"/>
  <c r="B521" i="10"/>
  <c r="H521" i="6"/>
  <c r="I521" i="6" s="1"/>
  <c r="J521" i="6" s="1"/>
  <c r="F521" i="6"/>
  <c r="E521" i="6"/>
  <c r="D521" i="6"/>
  <c r="C521" i="6"/>
  <c r="B521" i="6"/>
  <c r="A521" i="6"/>
  <c r="O521" i="1"/>
  <c r="N521" i="1"/>
  <c r="M521" i="1"/>
  <c r="L521" i="1"/>
  <c r="A521" i="1"/>
  <c r="A521" i="2" s="1"/>
  <c r="G520" i="2"/>
  <c r="F520" i="2"/>
  <c r="H520" i="2" s="1"/>
  <c r="J520" i="2" s="1"/>
  <c r="E520" i="2"/>
  <c r="D520" i="2"/>
  <c r="C520" i="2"/>
  <c r="B520" i="2"/>
  <c r="G520" i="5"/>
  <c r="K520" i="5" s="1"/>
  <c r="N520" i="5" s="1"/>
  <c r="E520" i="5"/>
  <c r="D520" i="5"/>
  <c r="C520" i="5"/>
  <c r="B520" i="5"/>
  <c r="P520" i="10"/>
  <c r="AA520" i="10" s="1"/>
  <c r="O520" i="10"/>
  <c r="L520" i="10"/>
  <c r="X520" i="10" s="1"/>
  <c r="K520" i="10"/>
  <c r="H520" i="10"/>
  <c r="G520" i="10"/>
  <c r="I520" i="10" s="1"/>
  <c r="D520" i="10"/>
  <c r="C520" i="10"/>
  <c r="B520" i="10"/>
  <c r="H520" i="6"/>
  <c r="I520" i="6" s="1"/>
  <c r="J520" i="6" s="1"/>
  <c r="F520" i="6"/>
  <c r="E520" i="6"/>
  <c r="D520" i="6"/>
  <c r="C520" i="6"/>
  <c r="B520" i="6"/>
  <c r="A520" i="6"/>
  <c r="O520" i="1"/>
  <c r="N520" i="1"/>
  <c r="M520" i="1"/>
  <c r="L520" i="1"/>
  <c r="A520" i="1"/>
  <c r="A520" i="2" s="1"/>
  <c r="G519" i="2"/>
  <c r="F519" i="2"/>
  <c r="H519" i="2" s="1"/>
  <c r="J519" i="2" s="1"/>
  <c r="E519" i="2"/>
  <c r="D519" i="2"/>
  <c r="C519" i="2"/>
  <c r="B519" i="2"/>
  <c r="G519" i="5"/>
  <c r="K519" i="5" s="1"/>
  <c r="N519" i="5" s="1"/>
  <c r="E519" i="5"/>
  <c r="D519" i="5"/>
  <c r="I519" i="5" s="1"/>
  <c r="C519" i="5"/>
  <c r="B519" i="5"/>
  <c r="L519" i="10"/>
  <c r="X519" i="10" s="1"/>
  <c r="K519" i="10"/>
  <c r="H519" i="10"/>
  <c r="G519" i="10"/>
  <c r="I519" i="10" s="1"/>
  <c r="E519" i="10"/>
  <c r="C519" i="10"/>
  <c r="B519" i="10"/>
  <c r="H519" i="6"/>
  <c r="I519" i="6" s="1"/>
  <c r="J519" i="6" s="1"/>
  <c r="F519" i="6"/>
  <c r="E519" i="6"/>
  <c r="D519" i="6"/>
  <c r="C519" i="6"/>
  <c r="B519" i="6"/>
  <c r="A519" i="6"/>
  <c r="O519" i="1"/>
  <c r="M519" i="1"/>
  <c r="L519" i="1"/>
  <c r="A519" i="1"/>
  <c r="A519" i="5" s="1"/>
  <c r="G518" i="2"/>
  <c r="F518" i="2"/>
  <c r="H518" i="2" s="1"/>
  <c r="J518" i="2" s="1"/>
  <c r="E518" i="2"/>
  <c r="D518" i="2"/>
  <c r="C518" i="2"/>
  <c r="B518" i="2"/>
  <c r="G518" i="5"/>
  <c r="K518" i="5" s="1"/>
  <c r="N518" i="5" s="1"/>
  <c r="E518" i="5"/>
  <c r="C518" i="5"/>
  <c r="B518" i="5"/>
  <c r="L518" i="10"/>
  <c r="X518" i="10" s="1"/>
  <c r="K518" i="10"/>
  <c r="H518" i="10"/>
  <c r="G518" i="10"/>
  <c r="I518" i="10" s="1"/>
  <c r="E518" i="10"/>
  <c r="C518" i="10"/>
  <c r="B518" i="10"/>
  <c r="H518" i="6"/>
  <c r="I518" i="6" s="1"/>
  <c r="J518" i="6" s="1"/>
  <c r="F518" i="6"/>
  <c r="E518" i="6"/>
  <c r="D518" i="6"/>
  <c r="C518" i="6"/>
  <c r="B518" i="6"/>
  <c r="A518" i="6"/>
  <c r="M518" i="1"/>
  <c r="L518" i="1"/>
  <c r="A518" i="1"/>
  <c r="A518" i="10" s="1"/>
  <c r="G517" i="2"/>
  <c r="F517" i="2"/>
  <c r="H517" i="2" s="1"/>
  <c r="J517" i="2" s="1"/>
  <c r="E517" i="2"/>
  <c r="D517" i="2"/>
  <c r="C517" i="2"/>
  <c r="B517" i="2"/>
  <c r="G517" i="5"/>
  <c r="K517" i="5" s="1"/>
  <c r="N517" i="5" s="1"/>
  <c r="E517" i="5"/>
  <c r="D517" i="5"/>
  <c r="C517" i="5"/>
  <c r="B517" i="5"/>
  <c r="L517" i="10"/>
  <c r="X517" i="10" s="1"/>
  <c r="K517" i="10"/>
  <c r="H517" i="10"/>
  <c r="G517" i="10"/>
  <c r="I517" i="10" s="1"/>
  <c r="E517" i="10"/>
  <c r="D517" i="10"/>
  <c r="C517" i="10"/>
  <c r="B517" i="10"/>
  <c r="H517" i="6"/>
  <c r="I517" i="6" s="1"/>
  <c r="J517" i="6" s="1"/>
  <c r="F517" i="6"/>
  <c r="E517" i="6"/>
  <c r="D517" i="6"/>
  <c r="C517" i="6"/>
  <c r="B517" i="6"/>
  <c r="A517" i="6"/>
  <c r="O517" i="1"/>
  <c r="N517" i="1"/>
  <c r="M517" i="1"/>
  <c r="L517" i="1"/>
  <c r="A517" i="1"/>
  <c r="G516" i="2"/>
  <c r="F516" i="2"/>
  <c r="H516" i="2" s="1"/>
  <c r="J516" i="2" s="1"/>
  <c r="E516" i="2"/>
  <c r="D516" i="2"/>
  <c r="C516" i="2"/>
  <c r="B516" i="2"/>
  <c r="G516" i="5"/>
  <c r="K516" i="5" s="1"/>
  <c r="N516" i="5" s="1"/>
  <c r="E516" i="5"/>
  <c r="D516" i="5"/>
  <c r="C516" i="5"/>
  <c r="B516" i="5"/>
  <c r="L516" i="10"/>
  <c r="X516" i="10" s="1"/>
  <c r="K516" i="10"/>
  <c r="H516" i="10"/>
  <c r="G516" i="10"/>
  <c r="I516" i="10" s="1"/>
  <c r="D516" i="10"/>
  <c r="C516" i="10"/>
  <c r="B516" i="10"/>
  <c r="H516" i="6"/>
  <c r="I516" i="6" s="1"/>
  <c r="J516" i="6" s="1"/>
  <c r="F516" i="6"/>
  <c r="E516" i="6"/>
  <c r="D516" i="6"/>
  <c r="C516" i="6"/>
  <c r="B516" i="6"/>
  <c r="A516" i="6"/>
  <c r="O516" i="1"/>
  <c r="M516" i="1"/>
  <c r="L516" i="1"/>
  <c r="A516" i="1"/>
  <c r="G515" i="2"/>
  <c r="F515" i="2"/>
  <c r="H515" i="2" s="1"/>
  <c r="J515" i="2" s="1"/>
  <c r="E515" i="2"/>
  <c r="D515" i="2"/>
  <c r="C515" i="2"/>
  <c r="B515" i="2"/>
  <c r="G515" i="5"/>
  <c r="K515" i="5" s="1"/>
  <c r="N515" i="5" s="1"/>
  <c r="E515" i="5"/>
  <c r="D515" i="5"/>
  <c r="C515" i="5"/>
  <c r="B515" i="5"/>
  <c r="A515" i="5"/>
  <c r="P515" i="10"/>
  <c r="AA515" i="10" s="1"/>
  <c r="O515" i="10"/>
  <c r="L515" i="10"/>
  <c r="X515" i="10" s="1"/>
  <c r="K515" i="10"/>
  <c r="H515" i="10"/>
  <c r="G515" i="10"/>
  <c r="I515" i="10" s="1"/>
  <c r="C515" i="10"/>
  <c r="B515" i="10"/>
  <c r="H515" i="6"/>
  <c r="I515" i="6" s="1"/>
  <c r="J515" i="6" s="1"/>
  <c r="F515" i="6"/>
  <c r="E515" i="6"/>
  <c r="D515" i="6"/>
  <c r="C515" i="6"/>
  <c r="B515" i="6"/>
  <c r="A515" i="6"/>
  <c r="O515" i="1"/>
  <c r="N515" i="1"/>
  <c r="M515" i="1"/>
  <c r="L515" i="1"/>
  <c r="A515" i="1"/>
  <c r="A515" i="2" s="1"/>
  <c r="G514" i="2"/>
  <c r="F514" i="2"/>
  <c r="H514" i="2" s="1"/>
  <c r="J514" i="2" s="1"/>
  <c r="E514" i="2"/>
  <c r="D514" i="2"/>
  <c r="C514" i="2"/>
  <c r="B514" i="2"/>
  <c r="G514" i="5"/>
  <c r="K514" i="5" s="1"/>
  <c r="N514" i="5" s="1"/>
  <c r="E514" i="5"/>
  <c r="D514" i="5"/>
  <c r="C514" i="5"/>
  <c r="B514" i="5"/>
  <c r="P514" i="10"/>
  <c r="AA514" i="10" s="1"/>
  <c r="O514" i="10"/>
  <c r="L514" i="10"/>
  <c r="X514" i="10" s="1"/>
  <c r="K514" i="10"/>
  <c r="H514" i="10"/>
  <c r="G514" i="10"/>
  <c r="I514" i="10" s="1"/>
  <c r="E514" i="10"/>
  <c r="D514" i="10"/>
  <c r="C514" i="10"/>
  <c r="B514" i="10"/>
  <c r="H514" i="6"/>
  <c r="I514" i="6" s="1"/>
  <c r="J514" i="6" s="1"/>
  <c r="F514" i="6"/>
  <c r="E514" i="6"/>
  <c r="D514" i="6"/>
  <c r="C514" i="6"/>
  <c r="B514" i="6"/>
  <c r="A514" i="6"/>
  <c r="O514" i="1"/>
  <c r="N514" i="1"/>
  <c r="M514" i="1"/>
  <c r="L514" i="1"/>
  <c r="A514" i="1"/>
  <c r="A514" i="5" s="1"/>
  <c r="G513" i="2"/>
  <c r="F513" i="2"/>
  <c r="H513" i="2" s="1"/>
  <c r="J513" i="2" s="1"/>
  <c r="E513" i="2"/>
  <c r="D513" i="2"/>
  <c r="C513" i="2"/>
  <c r="B513" i="2"/>
  <c r="G513" i="5"/>
  <c r="K513" i="5" s="1"/>
  <c r="N513" i="5" s="1"/>
  <c r="E513" i="5"/>
  <c r="D513" i="5"/>
  <c r="C513" i="5"/>
  <c r="B513" i="5"/>
  <c r="P513" i="10"/>
  <c r="AA513" i="10" s="1"/>
  <c r="O513" i="10"/>
  <c r="L513" i="10"/>
  <c r="X513" i="10" s="1"/>
  <c r="K513" i="10"/>
  <c r="H513" i="10"/>
  <c r="G513" i="10"/>
  <c r="I513" i="10" s="1"/>
  <c r="E513" i="10"/>
  <c r="D513" i="10"/>
  <c r="C513" i="10"/>
  <c r="B513" i="10"/>
  <c r="H513" i="6"/>
  <c r="I513" i="6" s="1"/>
  <c r="J513" i="6" s="1"/>
  <c r="F513" i="6"/>
  <c r="E513" i="6"/>
  <c r="D513" i="6"/>
  <c r="C513" i="6"/>
  <c r="B513" i="6"/>
  <c r="A513" i="6"/>
  <c r="O513" i="1"/>
  <c r="N513" i="1"/>
  <c r="M513" i="1"/>
  <c r="L513" i="1"/>
  <c r="A513" i="1"/>
  <c r="G512" i="2"/>
  <c r="F512" i="2"/>
  <c r="H512" i="2" s="1"/>
  <c r="J512" i="2" s="1"/>
  <c r="E512" i="2"/>
  <c r="D512" i="2"/>
  <c r="C512" i="2"/>
  <c r="B512" i="2"/>
  <c r="G512" i="5"/>
  <c r="K512" i="5" s="1"/>
  <c r="N512" i="5" s="1"/>
  <c r="E512" i="5"/>
  <c r="D512" i="5"/>
  <c r="C512" i="5"/>
  <c r="B512" i="5"/>
  <c r="P512" i="10"/>
  <c r="AA512" i="10" s="1"/>
  <c r="O512" i="10"/>
  <c r="L512" i="10"/>
  <c r="X512" i="10" s="1"/>
  <c r="K512" i="10"/>
  <c r="H512" i="10"/>
  <c r="G512" i="10"/>
  <c r="I512" i="10" s="1"/>
  <c r="D512" i="10"/>
  <c r="C512" i="10"/>
  <c r="B512" i="10"/>
  <c r="H512" i="6"/>
  <c r="I512" i="6" s="1"/>
  <c r="J512" i="6" s="1"/>
  <c r="F512" i="6"/>
  <c r="E512" i="6"/>
  <c r="D512" i="6"/>
  <c r="C512" i="6"/>
  <c r="B512" i="6"/>
  <c r="A512" i="6"/>
  <c r="O512" i="1"/>
  <c r="N512" i="1"/>
  <c r="M512" i="1"/>
  <c r="L512" i="1"/>
  <c r="A512" i="1"/>
  <c r="A512" i="2" s="1"/>
  <c r="G511" i="2"/>
  <c r="F511" i="2"/>
  <c r="H511" i="2" s="1"/>
  <c r="J511" i="2" s="1"/>
  <c r="E511" i="2"/>
  <c r="D511" i="2"/>
  <c r="C511" i="2"/>
  <c r="B511" i="2"/>
  <c r="G511" i="5"/>
  <c r="K511" i="5" s="1"/>
  <c r="N511" i="5" s="1"/>
  <c r="E511" i="5"/>
  <c r="D511" i="5"/>
  <c r="C511" i="5"/>
  <c r="B511" i="5"/>
  <c r="P511" i="10"/>
  <c r="AA511" i="10" s="1"/>
  <c r="O511" i="10"/>
  <c r="L511" i="10"/>
  <c r="X511" i="10" s="1"/>
  <c r="K511" i="10"/>
  <c r="H511" i="10"/>
  <c r="G511" i="10"/>
  <c r="I511" i="10" s="1"/>
  <c r="E511" i="10"/>
  <c r="C511" i="10"/>
  <c r="B511" i="10"/>
  <c r="H511" i="6"/>
  <c r="I511" i="6" s="1"/>
  <c r="J511" i="6" s="1"/>
  <c r="F511" i="6"/>
  <c r="E511" i="6"/>
  <c r="D511" i="6"/>
  <c r="C511" i="6"/>
  <c r="B511" i="6"/>
  <c r="A511" i="6"/>
  <c r="O511" i="1"/>
  <c r="N511" i="1"/>
  <c r="M511" i="1"/>
  <c r="L511" i="1"/>
  <c r="A511" i="1"/>
  <c r="G510" i="2"/>
  <c r="F510" i="2"/>
  <c r="H510" i="2" s="1"/>
  <c r="J510" i="2" s="1"/>
  <c r="E510" i="2"/>
  <c r="D510" i="2"/>
  <c r="C510" i="2"/>
  <c r="B510" i="2"/>
  <c r="G510" i="5"/>
  <c r="K510" i="5" s="1"/>
  <c r="N510" i="5" s="1"/>
  <c r="E510" i="5"/>
  <c r="D510" i="5"/>
  <c r="C510" i="5"/>
  <c r="B510" i="5"/>
  <c r="P510" i="10"/>
  <c r="AA510" i="10" s="1"/>
  <c r="O510" i="10"/>
  <c r="L510" i="10"/>
  <c r="X510" i="10" s="1"/>
  <c r="K510" i="10"/>
  <c r="H510" i="10"/>
  <c r="G510" i="10"/>
  <c r="I510" i="10" s="1"/>
  <c r="E510" i="10"/>
  <c r="C510" i="10"/>
  <c r="B510" i="10"/>
  <c r="H510" i="6"/>
  <c r="I510" i="6" s="1"/>
  <c r="J510" i="6" s="1"/>
  <c r="F510" i="6"/>
  <c r="E510" i="6"/>
  <c r="D510" i="6"/>
  <c r="C510" i="6"/>
  <c r="B510" i="6"/>
  <c r="A510" i="6"/>
  <c r="O510" i="1"/>
  <c r="N510" i="1"/>
  <c r="M510" i="1"/>
  <c r="L510" i="1"/>
  <c r="A510" i="1"/>
  <c r="A510" i="2" s="1"/>
  <c r="G509" i="2"/>
  <c r="F509" i="2"/>
  <c r="H509" i="2" s="1"/>
  <c r="J509" i="2" s="1"/>
  <c r="E509" i="2"/>
  <c r="D509" i="2"/>
  <c r="C509" i="2"/>
  <c r="B509" i="2"/>
  <c r="G509" i="5"/>
  <c r="K509" i="5" s="1"/>
  <c r="N509" i="5" s="1"/>
  <c r="E509" i="5"/>
  <c r="D509" i="5"/>
  <c r="C509" i="5"/>
  <c r="B509" i="5"/>
  <c r="P509" i="10"/>
  <c r="AA509" i="10" s="1"/>
  <c r="O509" i="10"/>
  <c r="L509" i="10"/>
  <c r="X509" i="10" s="1"/>
  <c r="K509" i="10"/>
  <c r="H509" i="10"/>
  <c r="G509" i="10"/>
  <c r="I509" i="10" s="1"/>
  <c r="E509" i="10"/>
  <c r="D509" i="10"/>
  <c r="C509" i="10"/>
  <c r="B509" i="10"/>
  <c r="H509" i="6"/>
  <c r="I509" i="6" s="1"/>
  <c r="J509" i="6" s="1"/>
  <c r="F509" i="6"/>
  <c r="E509" i="6"/>
  <c r="D509" i="6"/>
  <c r="C509" i="6"/>
  <c r="B509" i="6"/>
  <c r="A509" i="6"/>
  <c r="O509" i="1"/>
  <c r="N509" i="1"/>
  <c r="M509" i="1"/>
  <c r="L509" i="1"/>
  <c r="A509" i="1"/>
  <c r="G508" i="2"/>
  <c r="F508" i="2"/>
  <c r="H508" i="2" s="1"/>
  <c r="J508" i="2" s="1"/>
  <c r="E508" i="2"/>
  <c r="D508" i="2"/>
  <c r="C508" i="2"/>
  <c r="B508" i="2"/>
  <c r="G508" i="5"/>
  <c r="K508" i="5" s="1"/>
  <c r="N508" i="5" s="1"/>
  <c r="E508" i="5"/>
  <c r="D508" i="5"/>
  <c r="C508" i="5"/>
  <c r="B508" i="5"/>
  <c r="P508" i="10"/>
  <c r="AA508" i="10" s="1"/>
  <c r="O508" i="10"/>
  <c r="L508" i="10"/>
  <c r="X508" i="10" s="1"/>
  <c r="K508" i="10"/>
  <c r="H508" i="10"/>
  <c r="G508" i="10"/>
  <c r="I508" i="10" s="1"/>
  <c r="D508" i="10"/>
  <c r="C508" i="10"/>
  <c r="B508" i="10"/>
  <c r="H508" i="6"/>
  <c r="I508" i="6" s="1"/>
  <c r="J508" i="6" s="1"/>
  <c r="F508" i="6"/>
  <c r="E508" i="6"/>
  <c r="D508" i="6"/>
  <c r="C508" i="6"/>
  <c r="B508" i="6"/>
  <c r="A508" i="6"/>
  <c r="O508" i="1"/>
  <c r="N508" i="1"/>
  <c r="M508" i="1"/>
  <c r="L508" i="1"/>
  <c r="A508" i="1"/>
  <c r="A508" i="5" s="1"/>
  <c r="G507" i="2"/>
  <c r="F507" i="2"/>
  <c r="H507" i="2" s="1"/>
  <c r="J507" i="2" s="1"/>
  <c r="E507" i="2"/>
  <c r="D507" i="2"/>
  <c r="C507" i="2"/>
  <c r="B507" i="2"/>
  <c r="G507" i="5"/>
  <c r="K507" i="5" s="1"/>
  <c r="N507" i="5" s="1"/>
  <c r="E507" i="5"/>
  <c r="D507" i="5"/>
  <c r="C507" i="5"/>
  <c r="B507" i="5"/>
  <c r="A507" i="5"/>
  <c r="P507" i="10"/>
  <c r="AA507" i="10" s="1"/>
  <c r="O507" i="10"/>
  <c r="L507" i="10"/>
  <c r="X507" i="10" s="1"/>
  <c r="K507" i="10"/>
  <c r="H507" i="10"/>
  <c r="G507" i="10"/>
  <c r="I507" i="10" s="1"/>
  <c r="C507" i="10"/>
  <c r="B507" i="10"/>
  <c r="H507" i="6"/>
  <c r="I507" i="6" s="1"/>
  <c r="J507" i="6" s="1"/>
  <c r="F507" i="6"/>
  <c r="E507" i="6"/>
  <c r="D507" i="6"/>
  <c r="C507" i="6"/>
  <c r="B507" i="6"/>
  <c r="A507" i="6"/>
  <c r="O507" i="1"/>
  <c r="N507" i="1"/>
  <c r="M507" i="1"/>
  <c r="L507" i="1"/>
  <c r="A507" i="1"/>
  <c r="A507" i="2" s="1"/>
  <c r="G506" i="2"/>
  <c r="F506" i="2"/>
  <c r="H506" i="2" s="1"/>
  <c r="J506" i="2" s="1"/>
  <c r="E506" i="2"/>
  <c r="D506" i="2"/>
  <c r="C506" i="2"/>
  <c r="B506" i="2"/>
  <c r="G506" i="5"/>
  <c r="K506" i="5" s="1"/>
  <c r="N506" i="5" s="1"/>
  <c r="E506" i="5"/>
  <c r="D506" i="5"/>
  <c r="C506" i="5"/>
  <c r="B506" i="5"/>
  <c r="P506" i="10"/>
  <c r="AA506" i="10" s="1"/>
  <c r="O506" i="10"/>
  <c r="L506" i="10"/>
  <c r="X506" i="10" s="1"/>
  <c r="K506" i="10"/>
  <c r="H506" i="10"/>
  <c r="G506" i="10"/>
  <c r="I506" i="10" s="1"/>
  <c r="E506" i="10"/>
  <c r="D506" i="10"/>
  <c r="C506" i="10"/>
  <c r="B506" i="10"/>
  <c r="H506" i="6"/>
  <c r="I506" i="6" s="1"/>
  <c r="J506" i="6" s="1"/>
  <c r="F506" i="6"/>
  <c r="E506" i="6"/>
  <c r="D506" i="6"/>
  <c r="C506" i="6"/>
  <c r="B506" i="6"/>
  <c r="A506" i="6"/>
  <c r="O506" i="1"/>
  <c r="N506" i="1"/>
  <c r="M506" i="1"/>
  <c r="L506" i="1"/>
  <c r="A506" i="1"/>
  <c r="A506" i="2" s="1"/>
  <c r="G505" i="2"/>
  <c r="F505" i="2"/>
  <c r="H505" i="2" s="1"/>
  <c r="J505" i="2" s="1"/>
  <c r="E505" i="2"/>
  <c r="D505" i="2"/>
  <c r="C505" i="2"/>
  <c r="B505" i="2"/>
  <c r="G505" i="5"/>
  <c r="K505" i="5" s="1"/>
  <c r="N505" i="5" s="1"/>
  <c r="E505" i="5"/>
  <c r="D505" i="5"/>
  <c r="C505" i="5"/>
  <c r="B505" i="5"/>
  <c r="P505" i="10"/>
  <c r="AA505" i="10" s="1"/>
  <c r="O505" i="10"/>
  <c r="L505" i="10"/>
  <c r="X505" i="10" s="1"/>
  <c r="K505" i="10"/>
  <c r="H505" i="10"/>
  <c r="G505" i="10"/>
  <c r="I505" i="10" s="1"/>
  <c r="E505" i="10"/>
  <c r="D505" i="10"/>
  <c r="C505" i="10"/>
  <c r="B505" i="10"/>
  <c r="H505" i="6"/>
  <c r="I505" i="6" s="1"/>
  <c r="J505" i="6" s="1"/>
  <c r="F505" i="6"/>
  <c r="E505" i="6"/>
  <c r="D505" i="6"/>
  <c r="C505" i="6"/>
  <c r="B505" i="6"/>
  <c r="A505" i="6"/>
  <c r="O505" i="1"/>
  <c r="N505" i="1"/>
  <c r="M505" i="1"/>
  <c r="L505" i="1"/>
  <c r="A505" i="1"/>
  <c r="A505" i="2" s="1"/>
  <c r="G504" i="2"/>
  <c r="F504" i="2"/>
  <c r="H504" i="2" s="1"/>
  <c r="J504" i="2" s="1"/>
  <c r="E504" i="2"/>
  <c r="D504" i="2"/>
  <c r="C504" i="2"/>
  <c r="B504" i="2"/>
  <c r="G504" i="5"/>
  <c r="K504" i="5" s="1"/>
  <c r="N504" i="5" s="1"/>
  <c r="E504" i="5"/>
  <c r="D504" i="5"/>
  <c r="C504" i="5"/>
  <c r="B504" i="5"/>
  <c r="P504" i="10"/>
  <c r="AA504" i="10" s="1"/>
  <c r="O504" i="10"/>
  <c r="L504" i="10"/>
  <c r="X504" i="10" s="1"/>
  <c r="K504" i="10"/>
  <c r="H504" i="10"/>
  <c r="G504" i="10"/>
  <c r="I504" i="10" s="1"/>
  <c r="D504" i="10"/>
  <c r="C504" i="10"/>
  <c r="B504" i="10"/>
  <c r="H504" i="6"/>
  <c r="I504" i="6" s="1"/>
  <c r="J504" i="6" s="1"/>
  <c r="F504" i="6"/>
  <c r="E504" i="6"/>
  <c r="D504" i="6"/>
  <c r="C504" i="6"/>
  <c r="B504" i="6"/>
  <c r="A504" i="6"/>
  <c r="O504" i="1"/>
  <c r="N504" i="1"/>
  <c r="M504" i="1"/>
  <c r="L504" i="1"/>
  <c r="A504" i="1"/>
  <c r="A504" i="5" s="1"/>
  <c r="G503" i="2"/>
  <c r="F503" i="2"/>
  <c r="H503" i="2" s="1"/>
  <c r="J503" i="2" s="1"/>
  <c r="E503" i="2"/>
  <c r="D503" i="2"/>
  <c r="C503" i="2"/>
  <c r="B503" i="2"/>
  <c r="G503" i="5"/>
  <c r="K503" i="5" s="1"/>
  <c r="N503" i="5" s="1"/>
  <c r="E503" i="5"/>
  <c r="D503" i="5"/>
  <c r="C503" i="5"/>
  <c r="B503" i="5"/>
  <c r="A503" i="5"/>
  <c r="P503" i="10"/>
  <c r="AA503" i="10" s="1"/>
  <c r="O503" i="10"/>
  <c r="L503" i="10"/>
  <c r="X503" i="10" s="1"/>
  <c r="K503" i="10"/>
  <c r="H503" i="10"/>
  <c r="G503" i="10"/>
  <c r="I503" i="10" s="1"/>
  <c r="E503" i="10"/>
  <c r="C503" i="10"/>
  <c r="B503" i="10"/>
  <c r="H503" i="6"/>
  <c r="I503" i="6" s="1"/>
  <c r="J503" i="6" s="1"/>
  <c r="F503" i="6"/>
  <c r="E503" i="6"/>
  <c r="D503" i="6"/>
  <c r="C503" i="6"/>
  <c r="B503" i="6"/>
  <c r="A503" i="6"/>
  <c r="O503" i="1"/>
  <c r="N503" i="1"/>
  <c r="M503" i="1"/>
  <c r="L503" i="1"/>
  <c r="A503" i="1"/>
  <c r="A503" i="2" s="1"/>
  <c r="G502" i="2"/>
  <c r="F502" i="2"/>
  <c r="H502" i="2" s="1"/>
  <c r="J502" i="2" s="1"/>
  <c r="E502" i="2"/>
  <c r="D502" i="2"/>
  <c r="C502" i="2"/>
  <c r="B502" i="2"/>
  <c r="G502" i="5"/>
  <c r="K502" i="5" s="1"/>
  <c r="N502" i="5" s="1"/>
  <c r="E502" i="5"/>
  <c r="D502" i="5"/>
  <c r="I502" i="5" s="1"/>
  <c r="C502" i="5"/>
  <c r="B502" i="5"/>
  <c r="P502" i="10"/>
  <c r="AA502" i="10" s="1"/>
  <c r="O502" i="10"/>
  <c r="L502" i="10"/>
  <c r="X502" i="10" s="1"/>
  <c r="K502" i="10"/>
  <c r="H502" i="10"/>
  <c r="G502" i="10"/>
  <c r="I502" i="10" s="1"/>
  <c r="E502" i="10"/>
  <c r="C502" i="10"/>
  <c r="B502" i="10"/>
  <c r="H502" i="6"/>
  <c r="I502" i="6" s="1"/>
  <c r="J502" i="6" s="1"/>
  <c r="F502" i="6"/>
  <c r="E502" i="6"/>
  <c r="D502" i="6"/>
  <c r="C502" i="6"/>
  <c r="B502" i="6"/>
  <c r="A502" i="6"/>
  <c r="O502" i="1"/>
  <c r="N502" i="1"/>
  <c r="M502" i="1"/>
  <c r="L502" i="1"/>
  <c r="A502" i="1"/>
  <c r="G501" i="2"/>
  <c r="F501" i="2"/>
  <c r="H501" i="2" s="1"/>
  <c r="J501" i="2" s="1"/>
  <c r="E501" i="2"/>
  <c r="D501" i="2"/>
  <c r="C501" i="2"/>
  <c r="B501" i="2"/>
  <c r="G501" i="5"/>
  <c r="K501" i="5" s="1"/>
  <c r="N501" i="5" s="1"/>
  <c r="E501" i="5"/>
  <c r="D501" i="5"/>
  <c r="C501" i="5"/>
  <c r="B501" i="5"/>
  <c r="L501" i="10"/>
  <c r="X501" i="10" s="1"/>
  <c r="K501" i="10"/>
  <c r="H501" i="10"/>
  <c r="G501" i="10"/>
  <c r="I501" i="10" s="1"/>
  <c r="E501" i="10"/>
  <c r="D501" i="10"/>
  <c r="C501" i="10"/>
  <c r="B501" i="10"/>
  <c r="H501" i="6"/>
  <c r="I501" i="6" s="1"/>
  <c r="J501" i="6" s="1"/>
  <c r="F501" i="6"/>
  <c r="E501" i="6"/>
  <c r="D501" i="6"/>
  <c r="C501" i="6"/>
  <c r="B501" i="6"/>
  <c r="A501" i="6"/>
  <c r="O501" i="1"/>
  <c r="N501" i="1"/>
  <c r="M501" i="1"/>
  <c r="L501" i="1"/>
  <c r="A501" i="1"/>
  <c r="A501" i="2" s="1"/>
  <c r="G500" i="2"/>
  <c r="F500" i="2"/>
  <c r="H500" i="2" s="1"/>
  <c r="J500" i="2" s="1"/>
  <c r="E500" i="2"/>
  <c r="D500" i="2"/>
  <c r="C500" i="2"/>
  <c r="B500" i="2"/>
  <c r="G500" i="5"/>
  <c r="K500" i="5" s="1"/>
  <c r="N500" i="5" s="1"/>
  <c r="E500" i="5"/>
  <c r="C500" i="5"/>
  <c r="B500" i="5"/>
  <c r="L500" i="10"/>
  <c r="X500" i="10" s="1"/>
  <c r="K500" i="10"/>
  <c r="H500" i="10"/>
  <c r="G500" i="10"/>
  <c r="I500" i="10" s="1"/>
  <c r="D500" i="10"/>
  <c r="C500" i="10"/>
  <c r="B500" i="10"/>
  <c r="H500" i="6"/>
  <c r="I500" i="6" s="1"/>
  <c r="J500" i="6" s="1"/>
  <c r="F500" i="6"/>
  <c r="E500" i="6"/>
  <c r="D500" i="6"/>
  <c r="C500" i="6"/>
  <c r="B500" i="6"/>
  <c r="A500" i="6"/>
  <c r="M500" i="1"/>
  <c r="L500" i="1"/>
  <c r="A500" i="1"/>
  <c r="G499" i="2"/>
  <c r="F499" i="2"/>
  <c r="H499" i="2" s="1"/>
  <c r="J499" i="2" s="1"/>
  <c r="E499" i="2"/>
  <c r="D499" i="2"/>
  <c r="C499" i="2"/>
  <c r="B499" i="2"/>
  <c r="G499" i="5"/>
  <c r="K499" i="5" s="1"/>
  <c r="N499" i="5" s="1"/>
  <c r="E499" i="5"/>
  <c r="C499" i="5"/>
  <c r="B499" i="5"/>
  <c r="L499" i="10"/>
  <c r="X499" i="10" s="1"/>
  <c r="K499" i="10"/>
  <c r="H499" i="10"/>
  <c r="G499" i="10"/>
  <c r="I499" i="10" s="1"/>
  <c r="C499" i="10"/>
  <c r="B499" i="10"/>
  <c r="H499" i="6"/>
  <c r="I499" i="6" s="1"/>
  <c r="J499" i="6" s="1"/>
  <c r="F499" i="6"/>
  <c r="E499" i="6"/>
  <c r="D499" i="6"/>
  <c r="C499" i="6"/>
  <c r="B499" i="6"/>
  <c r="A499" i="6"/>
  <c r="M499" i="1"/>
  <c r="L499" i="1"/>
  <c r="A499" i="1"/>
  <c r="A499" i="5" s="1"/>
  <c r="G498" i="2"/>
  <c r="F498" i="2"/>
  <c r="H498" i="2" s="1"/>
  <c r="J498" i="2" s="1"/>
  <c r="E498" i="2"/>
  <c r="D498" i="2"/>
  <c r="C498" i="2"/>
  <c r="B498" i="2"/>
  <c r="G498" i="5"/>
  <c r="K498" i="5" s="1"/>
  <c r="N498" i="5" s="1"/>
  <c r="E498" i="5"/>
  <c r="D498" i="5"/>
  <c r="C498" i="5"/>
  <c r="B498" i="5"/>
  <c r="L498" i="10"/>
  <c r="X498" i="10" s="1"/>
  <c r="K498" i="10"/>
  <c r="H498" i="10"/>
  <c r="G498" i="10"/>
  <c r="I498" i="10" s="1"/>
  <c r="E498" i="10"/>
  <c r="D498" i="10"/>
  <c r="C498" i="10"/>
  <c r="B498" i="10"/>
  <c r="H498" i="6"/>
  <c r="I498" i="6" s="1"/>
  <c r="J498" i="6" s="1"/>
  <c r="F498" i="6"/>
  <c r="E498" i="6"/>
  <c r="D498" i="6"/>
  <c r="C498" i="6"/>
  <c r="B498" i="6"/>
  <c r="A498" i="6"/>
  <c r="O498" i="1"/>
  <c r="N498" i="1"/>
  <c r="M498" i="1"/>
  <c r="L498" i="1"/>
  <c r="A498" i="1"/>
  <c r="A498" i="2" s="1"/>
  <c r="G497" i="2"/>
  <c r="F497" i="2"/>
  <c r="H497" i="2" s="1"/>
  <c r="J497" i="2" s="1"/>
  <c r="E497" i="2"/>
  <c r="D497" i="2"/>
  <c r="C497" i="2"/>
  <c r="B497" i="2"/>
  <c r="G497" i="5"/>
  <c r="K497" i="5" s="1"/>
  <c r="N497" i="5" s="1"/>
  <c r="E497" i="5"/>
  <c r="D497" i="5"/>
  <c r="C497" i="5"/>
  <c r="B497" i="5"/>
  <c r="L497" i="10"/>
  <c r="X497" i="10" s="1"/>
  <c r="K497" i="10"/>
  <c r="H497" i="10"/>
  <c r="G497" i="10"/>
  <c r="I497" i="10" s="1"/>
  <c r="E497" i="10"/>
  <c r="D497" i="10"/>
  <c r="C497" i="10"/>
  <c r="B497" i="10"/>
  <c r="H497" i="6"/>
  <c r="I497" i="6" s="1"/>
  <c r="J497" i="6" s="1"/>
  <c r="F497" i="6"/>
  <c r="E497" i="6"/>
  <c r="D497" i="6"/>
  <c r="C497" i="6"/>
  <c r="B497" i="6"/>
  <c r="A497" i="6"/>
  <c r="O497" i="1"/>
  <c r="N497" i="1"/>
  <c r="M497" i="1"/>
  <c r="L497" i="1"/>
  <c r="A497" i="1"/>
  <c r="A497" i="10" s="1"/>
  <c r="G496" i="2"/>
  <c r="F496" i="2"/>
  <c r="H496" i="2" s="1"/>
  <c r="J496" i="2" s="1"/>
  <c r="E496" i="2"/>
  <c r="D496" i="2"/>
  <c r="C496" i="2"/>
  <c r="B496" i="2"/>
  <c r="G496" i="5"/>
  <c r="K496" i="5" s="1"/>
  <c r="N496" i="5" s="1"/>
  <c r="E496" i="5"/>
  <c r="C496" i="5"/>
  <c r="B496" i="5"/>
  <c r="L496" i="10"/>
  <c r="X496" i="10" s="1"/>
  <c r="K496" i="10"/>
  <c r="H496" i="10"/>
  <c r="G496" i="10"/>
  <c r="I496" i="10" s="1"/>
  <c r="D496" i="10"/>
  <c r="C496" i="10"/>
  <c r="B496" i="10"/>
  <c r="H496" i="6"/>
  <c r="I496" i="6" s="1"/>
  <c r="J496" i="6" s="1"/>
  <c r="F496" i="6"/>
  <c r="E496" i="6"/>
  <c r="D496" i="6"/>
  <c r="C496" i="6"/>
  <c r="B496" i="6"/>
  <c r="A496" i="6"/>
  <c r="M496" i="1"/>
  <c r="L496" i="1"/>
  <c r="A496" i="1"/>
  <c r="A496" i="2" s="1"/>
  <c r="G495" i="2"/>
  <c r="F495" i="2"/>
  <c r="H495" i="2" s="1"/>
  <c r="J495" i="2" s="1"/>
  <c r="E495" i="2"/>
  <c r="D495" i="2"/>
  <c r="C495" i="2"/>
  <c r="B495" i="2"/>
  <c r="G495" i="5"/>
  <c r="K495" i="5" s="1"/>
  <c r="N495" i="5" s="1"/>
  <c r="E495" i="5"/>
  <c r="D495" i="5"/>
  <c r="C495" i="5"/>
  <c r="B495" i="5"/>
  <c r="P495" i="10"/>
  <c r="AA495" i="10" s="1"/>
  <c r="O495" i="10"/>
  <c r="L495" i="10"/>
  <c r="X495" i="10" s="1"/>
  <c r="K495" i="10"/>
  <c r="H495" i="10"/>
  <c r="G495" i="10"/>
  <c r="I495" i="10" s="1"/>
  <c r="E495" i="10"/>
  <c r="C495" i="10"/>
  <c r="B495" i="10"/>
  <c r="H495" i="6"/>
  <c r="I495" i="6" s="1"/>
  <c r="J495" i="6" s="1"/>
  <c r="F495" i="6"/>
  <c r="E495" i="6"/>
  <c r="D495" i="6"/>
  <c r="C495" i="6"/>
  <c r="B495" i="6"/>
  <c r="A495" i="6"/>
  <c r="O495" i="1"/>
  <c r="N495" i="1"/>
  <c r="M495" i="1"/>
  <c r="L495" i="1"/>
  <c r="A495" i="1"/>
  <c r="A495" i="2" s="1"/>
  <c r="G494" i="2"/>
  <c r="F494" i="2"/>
  <c r="H494" i="2" s="1"/>
  <c r="J494" i="2" s="1"/>
  <c r="E494" i="2"/>
  <c r="D494" i="2"/>
  <c r="C494" i="2"/>
  <c r="B494" i="2"/>
  <c r="G494" i="5"/>
  <c r="K494" i="5" s="1"/>
  <c r="N494" i="5" s="1"/>
  <c r="E494" i="5"/>
  <c r="D494" i="5"/>
  <c r="C494" i="5"/>
  <c r="B494" i="5"/>
  <c r="L494" i="10"/>
  <c r="X494" i="10" s="1"/>
  <c r="K494" i="10"/>
  <c r="H494" i="10"/>
  <c r="G494" i="10"/>
  <c r="I494" i="10" s="1"/>
  <c r="E494" i="10"/>
  <c r="C494" i="10"/>
  <c r="B494" i="10"/>
  <c r="H494" i="6"/>
  <c r="I494" i="6" s="1"/>
  <c r="J494" i="6" s="1"/>
  <c r="F494" i="6"/>
  <c r="E494" i="6"/>
  <c r="D494" i="6"/>
  <c r="C494" i="6"/>
  <c r="B494" i="6"/>
  <c r="A494" i="6"/>
  <c r="O494" i="1"/>
  <c r="M494" i="1"/>
  <c r="L494" i="1"/>
  <c r="A494" i="1"/>
  <c r="A494" i="2" s="1"/>
  <c r="G493" i="2"/>
  <c r="F493" i="2"/>
  <c r="H493" i="2" s="1"/>
  <c r="J493" i="2" s="1"/>
  <c r="E493" i="2"/>
  <c r="D493" i="2"/>
  <c r="C493" i="2"/>
  <c r="B493" i="2"/>
  <c r="A493" i="2"/>
  <c r="G493" i="5"/>
  <c r="K493" i="5" s="1"/>
  <c r="N493" i="5" s="1"/>
  <c r="E493" i="5"/>
  <c r="D493" i="5"/>
  <c r="C493" i="5"/>
  <c r="B493" i="5"/>
  <c r="L493" i="10"/>
  <c r="X493" i="10" s="1"/>
  <c r="K493" i="10"/>
  <c r="H493" i="10"/>
  <c r="G493" i="10"/>
  <c r="I493" i="10" s="1"/>
  <c r="E493" i="10"/>
  <c r="D493" i="10"/>
  <c r="C493" i="10"/>
  <c r="B493" i="10"/>
  <c r="H493" i="6"/>
  <c r="I493" i="6" s="1"/>
  <c r="J493" i="6" s="1"/>
  <c r="F493" i="6"/>
  <c r="E493" i="6"/>
  <c r="D493" i="6"/>
  <c r="C493" i="6"/>
  <c r="B493" i="6"/>
  <c r="A493" i="6"/>
  <c r="O493" i="1"/>
  <c r="N493" i="1"/>
  <c r="M493" i="1"/>
  <c r="L493" i="1"/>
  <c r="A493" i="1"/>
  <c r="A493" i="5" s="1"/>
  <c r="G492" i="2"/>
  <c r="F492" i="2"/>
  <c r="H492" i="2" s="1"/>
  <c r="J492" i="2" s="1"/>
  <c r="E492" i="2"/>
  <c r="D492" i="2"/>
  <c r="C492" i="2"/>
  <c r="B492" i="2"/>
  <c r="G492" i="5"/>
  <c r="K492" i="5" s="1"/>
  <c r="N492" i="5" s="1"/>
  <c r="E492" i="5"/>
  <c r="C492" i="5"/>
  <c r="B492" i="5"/>
  <c r="L492" i="10"/>
  <c r="X492" i="10" s="1"/>
  <c r="K492" i="10"/>
  <c r="H492" i="10"/>
  <c r="G492" i="10"/>
  <c r="I492" i="10" s="1"/>
  <c r="D492" i="10"/>
  <c r="C492" i="10"/>
  <c r="B492" i="10"/>
  <c r="A492" i="10"/>
  <c r="H492" i="6"/>
  <c r="I492" i="6" s="1"/>
  <c r="J492" i="6" s="1"/>
  <c r="F492" i="6"/>
  <c r="E492" i="6"/>
  <c r="D492" i="6"/>
  <c r="C492" i="6"/>
  <c r="B492" i="6"/>
  <c r="A492" i="6"/>
  <c r="M492" i="1"/>
  <c r="L492" i="1"/>
  <c r="A492" i="1"/>
  <c r="A492" i="2" s="1"/>
  <c r="G491" i="2"/>
  <c r="F491" i="2"/>
  <c r="H491" i="2" s="1"/>
  <c r="J491" i="2" s="1"/>
  <c r="E491" i="2"/>
  <c r="D491" i="2"/>
  <c r="C491" i="2"/>
  <c r="B491" i="2"/>
  <c r="G491" i="5"/>
  <c r="K491" i="5" s="1"/>
  <c r="N491" i="5" s="1"/>
  <c r="E491" i="5"/>
  <c r="D491" i="5"/>
  <c r="C491" i="5"/>
  <c r="B491" i="5"/>
  <c r="L491" i="10"/>
  <c r="X491" i="10" s="1"/>
  <c r="K491" i="10"/>
  <c r="H491" i="10"/>
  <c r="G491" i="10"/>
  <c r="I491" i="10" s="1"/>
  <c r="C491" i="10"/>
  <c r="B491" i="10"/>
  <c r="H491" i="6"/>
  <c r="I491" i="6" s="1"/>
  <c r="J491" i="6" s="1"/>
  <c r="F491" i="6"/>
  <c r="E491" i="6"/>
  <c r="D491" i="6"/>
  <c r="C491" i="6"/>
  <c r="B491" i="6"/>
  <c r="A491" i="6"/>
  <c r="O491" i="1"/>
  <c r="M491" i="1"/>
  <c r="L491" i="1"/>
  <c r="A491" i="1"/>
  <c r="A491" i="2" s="1"/>
  <c r="G490" i="2"/>
  <c r="F490" i="2"/>
  <c r="H490" i="2" s="1"/>
  <c r="J490" i="2" s="1"/>
  <c r="E490" i="2"/>
  <c r="D490" i="2"/>
  <c r="C490" i="2"/>
  <c r="B490" i="2"/>
  <c r="G490" i="5"/>
  <c r="K490" i="5" s="1"/>
  <c r="N490" i="5" s="1"/>
  <c r="E490" i="5"/>
  <c r="D490" i="5"/>
  <c r="C490" i="5"/>
  <c r="B490" i="5"/>
  <c r="L490" i="10"/>
  <c r="X490" i="10" s="1"/>
  <c r="K490" i="10"/>
  <c r="H490" i="10"/>
  <c r="G490" i="10"/>
  <c r="I490" i="10" s="1"/>
  <c r="E490" i="10"/>
  <c r="D490" i="10"/>
  <c r="C490" i="10"/>
  <c r="B490" i="10"/>
  <c r="H490" i="6"/>
  <c r="I490" i="6" s="1"/>
  <c r="J490" i="6" s="1"/>
  <c r="F490" i="6"/>
  <c r="E490" i="6"/>
  <c r="D490" i="6"/>
  <c r="C490" i="6"/>
  <c r="B490" i="6"/>
  <c r="A490" i="6"/>
  <c r="O490" i="1"/>
  <c r="N490" i="1"/>
  <c r="M490" i="1"/>
  <c r="L490" i="1"/>
  <c r="A490" i="1"/>
  <c r="G489" i="2"/>
  <c r="F489" i="2"/>
  <c r="H489" i="2" s="1"/>
  <c r="J489" i="2" s="1"/>
  <c r="E489" i="2"/>
  <c r="D489" i="2"/>
  <c r="C489" i="2"/>
  <c r="B489" i="2"/>
  <c r="G489" i="5"/>
  <c r="K489" i="5" s="1"/>
  <c r="N489" i="5" s="1"/>
  <c r="E489" i="5"/>
  <c r="D489" i="5"/>
  <c r="C489" i="5"/>
  <c r="B489" i="5"/>
  <c r="L489" i="10"/>
  <c r="X489" i="10" s="1"/>
  <c r="K489" i="10"/>
  <c r="H489" i="10"/>
  <c r="G489" i="10"/>
  <c r="I489" i="10" s="1"/>
  <c r="E489" i="10"/>
  <c r="D489" i="10"/>
  <c r="C489" i="10"/>
  <c r="B489" i="10"/>
  <c r="H489" i="6"/>
  <c r="I489" i="6" s="1"/>
  <c r="J489" i="6" s="1"/>
  <c r="F489" i="6"/>
  <c r="E489" i="6"/>
  <c r="D489" i="6"/>
  <c r="C489" i="6"/>
  <c r="B489" i="6"/>
  <c r="A489" i="6"/>
  <c r="O489" i="1"/>
  <c r="N489" i="1"/>
  <c r="M489" i="1"/>
  <c r="L489" i="1"/>
  <c r="A489" i="1"/>
  <c r="A489" i="5" s="1"/>
  <c r="G488" i="2"/>
  <c r="F488" i="2"/>
  <c r="E488" i="2"/>
  <c r="C488" i="2"/>
  <c r="B488" i="2"/>
  <c r="G488" i="5"/>
  <c r="K488" i="5" s="1"/>
  <c r="N488" i="5" s="1"/>
  <c r="E488" i="5"/>
  <c r="D488" i="5"/>
  <c r="C488" i="5"/>
  <c r="B488" i="5"/>
  <c r="L488" i="10"/>
  <c r="X488" i="10" s="1"/>
  <c r="K488" i="10"/>
  <c r="H488" i="10"/>
  <c r="G488" i="10"/>
  <c r="I488" i="10" s="1"/>
  <c r="D488" i="10"/>
  <c r="C488" i="10"/>
  <c r="B488" i="10"/>
  <c r="H488" i="6"/>
  <c r="I488" i="6" s="1"/>
  <c r="J488" i="6" s="1"/>
  <c r="F488" i="6"/>
  <c r="E488" i="6"/>
  <c r="D488" i="6"/>
  <c r="C488" i="6"/>
  <c r="B488" i="6"/>
  <c r="A488" i="6"/>
  <c r="O488" i="1"/>
  <c r="M488" i="1"/>
  <c r="L488" i="1"/>
  <c r="A488" i="1"/>
  <c r="A488" i="10" s="1"/>
  <c r="F487" i="2"/>
  <c r="E487" i="2"/>
  <c r="D487" i="2"/>
  <c r="C487" i="2"/>
  <c r="B487" i="2"/>
  <c r="G487" i="5"/>
  <c r="K487" i="5" s="1"/>
  <c r="N487" i="5" s="1"/>
  <c r="E487" i="5"/>
  <c r="D487" i="5"/>
  <c r="C487" i="5"/>
  <c r="B487" i="5"/>
  <c r="P487" i="10"/>
  <c r="AA487" i="10" s="1"/>
  <c r="O487" i="10"/>
  <c r="H487" i="10"/>
  <c r="K487" i="10" s="1"/>
  <c r="G487" i="10"/>
  <c r="E487" i="10"/>
  <c r="C487" i="10"/>
  <c r="B487" i="10"/>
  <c r="H487" i="6"/>
  <c r="I487" i="6" s="1"/>
  <c r="J487" i="6" s="1"/>
  <c r="F487" i="6"/>
  <c r="E487" i="6"/>
  <c r="D487" i="6"/>
  <c r="C487" i="6"/>
  <c r="B487" i="6"/>
  <c r="A487" i="6"/>
  <c r="O487" i="1"/>
  <c r="M487" i="1"/>
  <c r="L487" i="1"/>
  <c r="A487" i="1"/>
  <c r="G486" i="2"/>
  <c r="F486" i="2"/>
  <c r="E486" i="2"/>
  <c r="C486" i="2"/>
  <c r="B486" i="2"/>
  <c r="G486" i="5"/>
  <c r="K486" i="5" s="1"/>
  <c r="N486" i="5" s="1"/>
  <c r="E486" i="5"/>
  <c r="D486" i="5"/>
  <c r="C486" i="5"/>
  <c r="B486" i="5"/>
  <c r="P486" i="10"/>
  <c r="AA486" i="10" s="1"/>
  <c r="O486" i="10"/>
  <c r="L486" i="10"/>
  <c r="X486" i="10" s="1"/>
  <c r="K486" i="10"/>
  <c r="H486" i="10"/>
  <c r="G486" i="10"/>
  <c r="I486" i="10" s="1"/>
  <c r="E486" i="10"/>
  <c r="D486" i="10"/>
  <c r="C486" i="10"/>
  <c r="B486" i="10"/>
  <c r="H486" i="6"/>
  <c r="I486" i="6" s="1"/>
  <c r="J486" i="6" s="1"/>
  <c r="F486" i="6"/>
  <c r="E486" i="6"/>
  <c r="D486" i="6"/>
  <c r="C486" i="6"/>
  <c r="B486" i="6"/>
  <c r="A486" i="6"/>
  <c r="O486" i="1"/>
  <c r="N486" i="1"/>
  <c r="M486" i="1"/>
  <c r="D486" i="2" s="1"/>
  <c r="L486" i="1"/>
  <c r="A486" i="1"/>
  <c r="A486" i="5" s="1"/>
  <c r="G485" i="2"/>
  <c r="F485" i="2"/>
  <c r="E485" i="2"/>
  <c r="C485" i="2"/>
  <c r="B485" i="2"/>
  <c r="G485" i="5"/>
  <c r="K485" i="5" s="1"/>
  <c r="N485" i="5" s="1"/>
  <c r="E485" i="5"/>
  <c r="D485" i="5"/>
  <c r="I485" i="5" s="1"/>
  <c r="C485" i="5"/>
  <c r="B485" i="5"/>
  <c r="L485" i="10"/>
  <c r="X485" i="10" s="1"/>
  <c r="K485" i="10"/>
  <c r="H485" i="10"/>
  <c r="G485" i="10"/>
  <c r="I485" i="10" s="1"/>
  <c r="E485" i="10"/>
  <c r="D485" i="10"/>
  <c r="C485" i="10"/>
  <c r="B485" i="10"/>
  <c r="H485" i="6"/>
  <c r="I485" i="6" s="1"/>
  <c r="J485" i="6" s="1"/>
  <c r="F485" i="6"/>
  <c r="E485" i="6"/>
  <c r="D485" i="6"/>
  <c r="C485" i="6"/>
  <c r="B485" i="6"/>
  <c r="A485" i="6"/>
  <c r="O485" i="1"/>
  <c r="N485" i="1"/>
  <c r="M485" i="1"/>
  <c r="D485" i="2" s="1"/>
  <c r="L485" i="1"/>
  <c r="A485" i="1"/>
  <c r="G484" i="2"/>
  <c r="F484" i="2"/>
  <c r="E484" i="2"/>
  <c r="C484" i="2"/>
  <c r="B484" i="2"/>
  <c r="G484" i="5"/>
  <c r="K484" i="5" s="1"/>
  <c r="N484" i="5" s="1"/>
  <c r="E484" i="5"/>
  <c r="D484" i="5"/>
  <c r="C484" i="5"/>
  <c r="B484" i="5"/>
  <c r="L484" i="10"/>
  <c r="X484" i="10" s="1"/>
  <c r="K484" i="10"/>
  <c r="H484" i="10"/>
  <c r="G484" i="10"/>
  <c r="I484" i="10" s="1"/>
  <c r="D484" i="10"/>
  <c r="C484" i="10"/>
  <c r="B484" i="10"/>
  <c r="A484" i="10"/>
  <c r="H484" i="6"/>
  <c r="I484" i="6" s="1"/>
  <c r="J484" i="6" s="1"/>
  <c r="F484" i="6"/>
  <c r="E484" i="6"/>
  <c r="D484" i="6"/>
  <c r="C484" i="6"/>
  <c r="B484" i="6"/>
  <c r="A484" i="6"/>
  <c r="O484" i="1"/>
  <c r="M484" i="1"/>
  <c r="L484" i="1"/>
  <c r="A484" i="1"/>
  <c r="A484" i="2" s="1"/>
  <c r="G483" i="2"/>
  <c r="F483" i="2"/>
  <c r="E483" i="2"/>
  <c r="C483" i="2"/>
  <c r="B483" i="2"/>
  <c r="G483" i="5"/>
  <c r="E483" i="5"/>
  <c r="C483" i="5"/>
  <c r="B483" i="5"/>
  <c r="L483" i="10"/>
  <c r="X483" i="10" s="1"/>
  <c r="K483" i="10"/>
  <c r="H483" i="10"/>
  <c r="G483" i="10"/>
  <c r="I483" i="10" s="1"/>
  <c r="C483" i="10"/>
  <c r="B483" i="10"/>
  <c r="H483" i="6"/>
  <c r="I483" i="6" s="1"/>
  <c r="J483" i="6" s="1"/>
  <c r="F483" i="6"/>
  <c r="E483" i="6"/>
  <c r="D483" i="6"/>
  <c r="C483" i="6"/>
  <c r="B483" i="6"/>
  <c r="A483" i="6"/>
  <c r="M483" i="1"/>
  <c r="L483" i="1"/>
  <c r="A483" i="1"/>
  <c r="A483" i="2" s="1"/>
  <c r="G482" i="2"/>
  <c r="F482" i="2"/>
  <c r="E482" i="2"/>
  <c r="C482" i="2"/>
  <c r="B482" i="2"/>
  <c r="G482" i="5"/>
  <c r="K482" i="5" s="1"/>
  <c r="N482" i="5" s="1"/>
  <c r="E482" i="5"/>
  <c r="D482" i="5"/>
  <c r="C482" i="5"/>
  <c r="B482" i="5"/>
  <c r="L482" i="10"/>
  <c r="X482" i="10" s="1"/>
  <c r="K482" i="10"/>
  <c r="H482" i="10"/>
  <c r="G482" i="10"/>
  <c r="I482" i="10" s="1"/>
  <c r="E482" i="10"/>
  <c r="D482" i="10"/>
  <c r="C482" i="10"/>
  <c r="B482" i="10"/>
  <c r="H482" i="6"/>
  <c r="I482" i="6" s="1"/>
  <c r="J482" i="6" s="1"/>
  <c r="F482" i="6"/>
  <c r="E482" i="6"/>
  <c r="D482" i="6"/>
  <c r="C482" i="6"/>
  <c r="B482" i="6"/>
  <c r="A482" i="6"/>
  <c r="O482" i="1"/>
  <c r="N482" i="1"/>
  <c r="M482" i="1"/>
  <c r="D482" i="2" s="1"/>
  <c r="L482" i="1"/>
  <c r="A482" i="1"/>
  <c r="A482" i="2" s="1"/>
  <c r="G481" i="2"/>
  <c r="F481" i="2"/>
  <c r="E481" i="2"/>
  <c r="C481" i="2"/>
  <c r="B481" i="2"/>
  <c r="G481" i="5"/>
  <c r="K481" i="5" s="1"/>
  <c r="N481" i="5" s="1"/>
  <c r="E481" i="5"/>
  <c r="D481" i="5"/>
  <c r="C481" i="5"/>
  <c r="B481" i="5"/>
  <c r="L481" i="10"/>
  <c r="X481" i="10" s="1"/>
  <c r="K481" i="10"/>
  <c r="H481" i="10"/>
  <c r="G481" i="10"/>
  <c r="I481" i="10" s="1"/>
  <c r="E481" i="10"/>
  <c r="D481" i="10"/>
  <c r="C481" i="10"/>
  <c r="B481" i="10"/>
  <c r="H481" i="6"/>
  <c r="I481" i="6" s="1"/>
  <c r="J481" i="6" s="1"/>
  <c r="F481" i="6"/>
  <c r="E481" i="6"/>
  <c r="D481" i="6"/>
  <c r="C481" i="6"/>
  <c r="B481" i="6"/>
  <c r="A481" i="6"/>
  <c r="O481" i="1"/>
  <c r="N481" i="1"/>
  <c r="M481" i="1"/>
  <c r="L481" i="1"/>
  <c r="A481" i="1"/>
  <c r="G480" i="2"/>
  <c r="F480" i="2"/>
  <c r="E480" i="2"/>
  <c r="C480" i="2"/>
  <c r="B480" i="2"/>
  <c r="G480" i="5"/>
  <c r="K480" i="5" s="1"/>
  <c r="N480" i="5" s="1"/>
  <c r="E480" i="5"/>
  <c r="D480" i="5"/>
  <c r="C480" i="5"/>
  <c r="B480" i="5"/>
  <c r="L480" i="10"/>
  <c r="X480" i="10" s="1"/>
  <c r="K480" i="10"/>
  <c r="H480" i="10"/>
  <c r="G480" i="10"/>
  <c r="I480" i="10" s="1"/>
  <c r="D480" i="10"/>
  <c r="C480" i="10"/>
  <c r="B480" i="10"/>
  <c r="H480" i="6"/>
  <c r="I480" i="6" s="1"/>
  <c r="J480" i="6" s="1"/>
  <c r="F480" i="6"/>
  <c r="E480" i="6"/>
  <c r="D480" i="6"/>
  <c r="C480" i="6"/>
  <c r="B480" i="6"/>
  <c r="A480" i="6"/>
  <c r="O480" i="1"/>
  <c r="M480" i="1"/>
  <c r="L480" i="1"/>
  <c r="A480" i="1"/>
  <c r="A480" i="5" s="1"/>
  <c r="F479" i="2"/>
  <c r="E479" i="2"/>
  <c r="D479" i="2"/>
  <c r="C479" i="2"/>
  <c r="B479" i="2"/>
  <c r="G479" i="5"/>
  <c r="K479" i="5" s="1"/>
  <c r="N479" i="5" s="1"/>
  <c r="E479" i="5"/>
  <c r="D479" i="5"/>
  <c r="C479" i="5"/>
  <c r="B479" i="5"/>
  <c r="A479" i="5"/>
  <c r="P479" i="10"/>
  <c r="AA479" i="10" s="1"/>
  <c r="O479" i="10"/>
  <c r="H479" i="10"/>
  <c r="G479" i="10"/>
  <c r="E479" i="10"/>
  <c r="C479" i="10"/>
  <c r="B479" i="10"/>
  <c r="H479" i="6"/>
  <c r="I479" i="6" s="1"/>
  <c r="J479" i="6" s="1"/>
  <c r="F479" i="6"/>
  <c r="E479" i="6"/>
  <c r="D479" i="6"/>
  <c r="C479" i="6"/>
  <c r="B479" i="6"/>
  <c r="A479" i="6"/>
  <c r="O479" i="1"/>
  <c r="M479" i="1"/>
  <c r="L479" i="1"/>
  <c r="A479" i="1"/>
  <c r="G478" i="2"/>
  <c r="F478" i="2"/>
  <c r="E478" i="2"/>
  <c r="C478" i="2"/>
  <c r="B478" i="2"/>
  <c r="G478" i="5"/>
  <c r="K478" i="5" s="1"/>
  <c r="N478" i="5" s="1"/>
  <c r="E478" i="5"/>
  <c r="D478" i="5"/>
  <c r="C478" i="5"/>
  <c r="B478" i="5"/>
  <c r="L478" i="10"/>
  <c r="X478" i="10" s="1"/>
  <c r="K478" i="10"/>
  <c r="H478" i="10"/>
  <c r="G478" i="10"/>
  <c r="I478" i="10" s="1"/>
  <c r="E478" i="10"/>
  <c r="C478" i="10"/>
  <c r="B478" i="10"/>
  <c r="H478" i="6"/>
  <c r="I478" i="6" s="1"/>
  <c r="J478" i="6" s="1"/>
  <c r="F478" i="6"/>
  <c r="E478" i="6"/>
  <c r="D478" i="6"/>
  <c r="C478" i="6"/>
  <c r="B478" i="6"/>
  <c r="A478" i="6"/>
  <c r="O478" i="1"/>
  <c r="M478" i="1"/>
  <c r="D478" i="2" s="1"/>
  <c r="L478" i="1"/>
  <c r="A478" i="1"/>
  <c r="F477" i="2"/>
  <c r="E477" i="2"/>
  <c r="C477" i="2"/>
  <c r="B477" i="2"/>
  <c r="G477" i="5"/>
  <c r="K477" i="5" s="1"/>
  <c r="N477" i="5" s="1"/>
  <c r="E477" i="5"/>
  <c r="D477" i="5"/>
  <c r="C477" i="5"/>
  <c r="B477" i="5"/>
  <c r="P477" i="10"/>
  <c r="AA477" i="10" s="1"/>
  <c r="O477" i="10"/>
  <c r="H477" i="10"/>
  <c r="G477" i="10"/>
  <c r="E477" i="10"/>
  <c r="D477" i="10"/>
  <c r="C477" i="10"/>
  <c r="B477" i="10"/>
  <c r="H477" i="6"/>
  <c r="I477" i="6" s="1"/>
  <c r="J477" i="6" s="1"/>
  <c r="F477" i="6"/>
  <c r="E477" i="6"/>
  <c r="D477" i="6"/>
  <c r="C477" i="6"/>
  <c r="B477" i="6"/>
  <c r="A477" i="6"/>
  <c r="O477" i="1"/>
  <c r="N477" i="1"/>
  <c r="M477" i="1"/>
  <c r="L477" i="1"/>
  <c r="A477" i="1"/>
  <c r="A477" i="2" s="1"/>
  <c r="G476" i="2"/>
  <c r="F476" i="2"/>
  <c r="E476" i="2"/>
  <c r="C476" i="2"/>
  <c r="B476" i="2"/>
  <c r="G476" i="5"/>
  <c r="E476" i="5"/>
  <c r="C476" i="5"/>
  <c r="B476" i="5"/>
  <c r="L476" i="10"/>
  <c r="X476" i="10" s="1"/>
  <c r="K476" i="10"/>
  <c r="H476" i="10"/>
  <c r="G476" i="10"/>
  <c r="I476" i="10" s="1"/>
  <c r="D476" i="10"/>
  <c r="C476" i="10"/>
  <c r="B476" i="10"/>
  <c r="H476" i="6"/>
  <c r="I476" i="6" s="1"/>
  <c r="J476" i="6" s="1"/>
  <c r="F476" i="6"/>
  <c r="E476" i="6"/>
  <c r="D476" i="6"/>
  <c r="C476" i="6"/>
  <c r="B476" i="6"/>
  <c r="A476" i="6"/>
  <c r="M476" i="1"/>
  <c r="D476" i="2" s="1"/>
  <c r="L476" i="1"/>
  <c r="A476" i="1"/>
  <c r="A476" i="5" s="1"/>
  <c r="G475" i="2"/>
  <c r="F475" i="2"/>
  <c r="E475" i="2"/>
  <c r="C475" i="2"/>
  <c r="B475" i="2"/>
  <c r="G475" i="5"/>
  <c r="K475" i="5" s="1"/>
  <c r="N475" i="5" s="1"/>
  <c r="E475" i="5"/>
  <c r="D475" i="5"/>
  <c r="C475" i="5"/>
  <c r="B475" i="5"/>
  <c r="L475" i="10"/>
  <c r="X475" i="10" s="1"/>
  <c r="K475" i="10"/>
  <c r="H475" i="10"/>
  <c r="G475" i="10"/>
  <c r="I475" i="10" s="1"/>
  <c r="C475" i="10"/>
  <c r="B475" i="10"/>
  <c r="H475" i="6"/>
  <c r="I475" i="6" s="1"/>
  <c r="J475" i="6" s="1"/>
  <c r="F475" i="6"/>
  <c r="E475" i="6"/>
  <c r="D475" i="6"/>
  <c r="C475" i="6"/>
  <c r="B475" i="6"/>
  <c r="A475" i="6"/>
  <c r="O475" i="1"/>
  <c r="M475" i="1"/>
  <c r="L475" i="1"/>
  <c r="A475" i="1"/>
  <c r="G474" i="2"/>
  <c r="F474" i="2"/>
  <c r="E474" i="2"/>
  <c r="C474" i="2"/>
  <c r="B474" i="2"/>
  <c r="G474" i="5"/>
  <c r="K474" i="5" s="1"/>
  <c r="N474" i="5" s="1"/>
  <c r="E474" i="5"/>
  <c r="D474" i="5"/>
  <c r="C474" i="5"/>
  <c r="B474" i="5"/>
  <c r="L474" i="10"/>
  <c r="X474" i="10" s="1"/>
  <c r="K474" i="10"/>
  <c r="H474" i="10"/>
  <c r="G474" i="10"/>
  <c r="I474" i="10" s="1"/>
  <c r="E474" i="10"/>
  <c r="D474" i="10"/>
  <c r="C474" i="10"/>
  <c r="B474" i="10"/>
  <c r="H474" i="6"/>
  <c r="I474" i="6" s="1"/>
  <c r="J474" i="6" s="1"/>
  <c r="F474" i="6"/>
  <c r="E474" i="6"/>
  <c r="D474" i="6"/>
  <c r="C474" i="6"/>
  <c r="B474" i="6"/>
  <c r="A474" i="6"/>
  <c r="O474" i="1"/>
  <c r="N474" i="1"/>
  <c r="M474" i="1"/>
  <c r="D474" i="2" s="1"/>
  <c r="L474" i="1"/>
  <c r="A474" i="1"/>
  <c r="G473" i="2"/>
  <c r="F473" i="2"/>
  <c r="E473" i="2"/>
  <c r="C473" i="2"/>
  <c r="B473" i="2"/>
  <c r="G473" i="5"/>
  <c r="K473" i="5" s="1"/>
  <c r="N473" i="5" s="1"/>
  <c r="E473" i="5"/>
  <c r="D473" i="5"/>
  <c r="C473" i="5"/>
  <c r="B473" i="5"/>
  <c r="L473" i="10"/>
  <c r="X473" i="10" s="1"/>
  <c r="K473" i="10"/>
  <c r="H473" i="10"/>
  <c r="G473" i="10"/>
  <c r="I473" i="10" s="1"/>
  <c r="E473" i="10"/>
  <c r="D473" i="10"/>
  <c r="C473" i="10"/>
  <c r="B473" i="10"/>
  <c r="H473" i="6"/>
  <c r="I473" i="6" s="1"/>
  <c r="J473" i="6" s="1"/>
  <c r="F473" i="6"/>
  <c r="E473" i="6"/>
  <c r="D473" i="6"/>
  <c r="C473" i="6"/>
  <c r="B473" i="6"/>
  <c r="A473" i="6"/>
  <c r="O473" i="1"/>
  <c r="N473" i="1"/>
  <c r="M473" i="1"/>
  <c r="L473" i="1"/>
  <c r="A473" i="1"/>
  <c r="G472" i="2"/>
  <c r="F472" i="2"/>
  <c r="E472" i="2"/>
  <c r="C472" i="2"/>
  <c r="B472" i="2"/>
  <c r="G472" i="5"/>
  <c r="K472" i="5" s="1"/>
  <c r="N472" i="5" s="1"/>
  <c r="E472" i="5"/>
  <c r="D472" i="5"/>
  <c r="C472" i="5"/>
  <c r="B472" i="5"/>
  <c r="L472" i="10"/>
  <c r="X472" i="10" s="1"/>
  <c r="K472" i="10"/>
  <c r="H472" i="10"/>
  <c r="G472" i="10"/>
  <c r="I472" i="10" s="1"/>
  <c r="D472" i="10"/>
  <c r="C472" i="10"/>
  <c r="B472" i="10"/>
  <c r="H472" i="6"/>
  <c r="I472" i="6" s="1"/>
  <c r="J472" i="6" s="1"/>
  <c r="F472" i="6"/>
  <c r="E472" i="6"/>
  <c r="D472" i="6"/>
  <c r="C472" i="6"/>
  <c r="B472" i="6"/>
  <c r="A472" i="6"/>
  <c r="O472" i="1"/>
  <c r="M472" i="1"/>
  <c r="L472" i="1"/>
  <c r="A472" i="1"/>
  <c r="A472" i="2" s="1"/>
  <c r="G471" i="2"/>
  <c r="F471" i="2"/>
  <c r="E471" i="2"/>
  <c r="C471" i="2"/>
  <c r="B471" i="2"/>
  <c r="G471" i="5"/>
  <c r="E471" i="5"/>
  <c r="D471" i="5"/>
  <c r="C471" i="5"/>
  <c r="B471" i="5"/>
  <c r="L471" i="10"/>
  <c r="X471" i="10" s="1"/>
  <c r="K471" i="10"/>
  <c r="H471" i="10"/>
  <c r="G471" i="10"/>
  <c r="I471" i="10" s="1"/>
  <c r="E471" i="10"/>
  <c r="C471" i="10"/>
  <c r="B471" i="10"/>
  <c r="H471" i="6"/>
  <c r="I471" i="6" s="1"/>
  <c r="J471" i="6" s="1"/>
  <c r="F471" i="6"/>
  <c r="E471" i="6"/>
  <c r="D471" i="6"/>
  <c r="C471" i="6"/>
  <c r="B471" i="6"/>
  <c r="A471" i="6"/>
  <c r="O471" i="1"/>
  <c r="M471" i="1"/>
  <c r="D471" i="2" s="1"/>
  <c r="L471" i="1"/>
  <c r="A471" i="1"/>
  <c r="G470" i="2"/>
  <c r="F470" i="2"/>
  <c r="E470" i="2"/>
  <c r="C470" i="2"/>
  <c r="B470" i="2"/>
  <c r="G470" i="5"/>
  <c r="E470" i="5"/>
  <c r="D470" i="5"/>
  <c r="C470" i="5"/>
  <c r="B470" i="5"/>
  <c r="L470" i="10"/>
  <c r="X470" i="10" s="1"/>
  <c r="K470" i="10"/>
  <c r="H470" i="10"/>
  <c r="G470" i="10"/>
  <c r="I470" i="10" s="1"/>
  <c r="E470" i="10"/>
  <c r="C470" i="10"/>
  <c r="B470" i="10"/>
  <c r="H470" i="6"/>
  <c r="I470" i="6" s="1"/>
  <c r="J470" i="6" s="1"/>
  <c r="F470" i="6"/>
  <c r="E470" i="6"/>
  <c r="D470" i="6"/>
  <c r="C470" i="6"/>
  <c r="B470" i="6"/>
  <c r="A470" i="6"/>
  <c r="O470" i="1"/>
  <c r="M470" i="1"/>
  <c r="D470" i="2" s="1"/>
  <c r="L470" i="1"/>
  <c r="A470" i="1"/>
  <c r="A470" i="2" s="1"/>
  <c r="G469" i="2"/>
  <c r="F469" i="2"/>
  <c r="E469" i="2"/>
  <c r="C469" i="2"/>
  <c r="B469" i="2"/>
  <c r="G469" i="5"/>
  <c r="K469" i="5" s="1"/>
  <c r="N469" i="5" s="1"/>
  <c r="E469" i="5"/>
  <c r="D469" i="5"/>
  <c r="C469" i="5"/>
  <c r="B469" i="5"/>
  <c r="P469" i="10"/>
  <c r="AA469" i="10" s="1"/>
  <c r="O469" i="10"/>
  <c r="L469" i="10"/>
  <c r="X469" i="10" s="1"/>
  <c r="K469" i="10"/>
  <c r="H469" i="10"/>
  <c r="G469" i="10"/>
  <c r="I469" i="10" s="1"/>
  <c r="E469" i="10"/>
  <c r="D469" i="10"/>
  <c r="C469" i="10"/>
  <c r="B469" i="10"/>
  <c r="H469" i="6"/>
  <c r="I469" i="6" s="1"/>
  <c r="J469" i="6" s="1"/>
  <c r="F469" i="6"/>
  <c r="E469" i="6"/>
  <c r="D469" i="6"/>
  <c r="C469" i="6"/>
  <c r="B469" i="6"/>
  <c r="A469" i="6"/>
  <c r="O469" i="1"/>
  <c r="N469" i="1"/>
  <c r="M469" i="1"/>
  <c r="D469" i="2" s="1"/>
  <c r="L469" i="1"/>
  <c r="A469" i="1"/>
  <c r="A469" i="5" s="1"/>
  <c r="G468" i="2"/>
  <c r="F468" i="2"/>
  <c r="E468" i="2"/>
  <c r="C468" i="2"/>
  <c r="B468" i="2"/>
  <c r="G468" i="5"/>
  <c r="K468" i="5" s="1"/>
  <c r="N468" i="5" s="1"/>
  <c r="E468" i="5"/>
  <c r="D468" i="5"/>
  <c r="C468" i="5"/>
  <c r="B468" i="5"/>
  <c r="L468" i="10"/>
  <c r="X468" i="10" s="1"/>
  <c r="K468" i="10"/>
  <c r="H468" i="10"/>
  <c r="G468" i="10"/>
  <c r="I468" i="10" s="1"/>
  <c r="E468" i="10"/>
  <c r="D468" i="10"/>
  <c r="C468" i="10"/>
  <c r="B468" i="10"/>
  <c r="H468" i="6"/>
  <c r="I468" i="6" s="1"/>
  <c r="J468" i="6" s="1"/>
  <c r="F468" i="6"/>
  <c r="E468" i="6"/>
  <c r="D468" i="6"/>
  <c r="C468" i="6"/>
  <c r="B468" i="6"/>
  <c r="A468" i="6"/>
  <c r="O468" i="1"/>
  <c r="M468" i="1"/>
  <c r="L468" i="1"/>
  <c r="A468" i="1"/>
  <c r="A468" i="2" s="1"/>
  <c r="G467" i="2"/>
  <c r="F467" i="2"/>
  <c r="E467" i="2"/>
  <c r="C467" i="2"/>
  <c r="B467" i="2"/>
  <c r="G467" i="5"/>
  <c r="E467" i="5"/>
  <c r="C467" i="5"/>
  <c r="B467" i="5"/>
  <c r="A467" i="5"/>
  <c r="L467" i="10"/>
  <c r="X467" i="10" s="1"/>
  <c r="K467" i="10"/>
  <c r="H467" i="10"/>
  <c r="G467" i="10"/>
  <c r="I467" i="10" s="1"/>
  <c r="C467" i="10"/>
  <c r="B467" i="10"/>
  <c r="A467" i="10"/>
  <c r="H467" i="6"/>
  <c r="I467" i="6" s="1"/>
  <c r="J467" i="6" s="1"/>
  <c r="F467" i="6"/>
  <c r="E467" i="6"/>
  <c r="D467" i="6"/>
  <c r="C467" i="6"/>
  <c r="B467" i="6"/>
  <c r="A467" i="6"/>
  <c r="M467" i="1"/>
  <c r="L467" i="1"/>
  <c r="A467" i="1"/>
  <c r="A467" i="2" s="1"/>
  <c r="G466" i="2"/>
  <c r="F466" i="2"/>
  <c r="E466" i="2"/>
  <c r="C466" i="2"/>
  <c r="B466" i="2"/>
  <c r="G466" i="5"/>
  <c r="K466" i="5" s="1"/>
  <c r="N466" i="5" s="1"/>
  <c r="E466" i="5"/>
  <c r="D466" i="5"/>
  <c r="C466" i="5"/>
  <c r="B466" i="5"/>
  <c r="P466" i="10"/>
  <c r="AA466" i="10" s="1"/>
  <c r="O466" i="10"/>
  <c r="L466" i="10"/>
  <c r="X466" i="10" s="1"/>
  <c r="K466" i="10"/>
  <c r="H466" i="10"/>
  <c r="G466" i="10"/>
  <c r="I466" i="10" s="1"/>
  <c r="E466" i="10"/>
  <c r="D466" i="10"/>
  <c r="C466" i="10"/>
  <c r="B466" i="10"/>
  <c r="H466" i="6"/>
  <c r="I466" i="6" s="1"/>
  <c r="J466" i="6" s="1"/>
  <c r="F466" i="6"/>
  <c r="E466" i="6"/>
  <c r="D466" i="6"/>
  <c r="C466" i="6"/>
  <c r="B466" i="6"/>
  <c r="A466" i="6"/>
  <c r="O466" i="1"/>
  <c r="N466" i="1"/>
  <c r="M466" i="1"/>
  <c r="D466" i="2" s="1"/>
  <c r="L466" i="1"/>
  <c r="A466" i="1"/>
  <c r="G465" i="2"/>
  <c r="F465" i="2"/>
  <c r="E465" i="2"/>
  <c r="C465" i="2"/>
  <c r="B465" i="2"/>
  <c r="G465" i="5"/>
  <c r="K465" i="5" s="1"/>
  <c r="N465" i="5" s="1"/>
  <c r="E465" i="5"/>
  <c r="D465" i="5"/>
  <c r="C465" i="5"/>
  <c r="B465" i="5"/>
  <c r="L465" i="10"/>
  <c r="X465" i="10" s="1"/>
  <c r="K465" i="10"/>
  <c r="H465" i="10"/>
  <c r="G465" i="10"/>
  <c r="I465" i="10" s="1"/>
  <c r="E465" i="10"/>
  <c r="D465" i="10"/>
  <c r="C465" i="10"/>
  <c r="B465" i="10"/>
  <c r="H465" i="6"/>
  <c r="I465" i="6" s="1"/>
  <c r="J465" i="6" s="1"/>
  <c r="F465" i="6"/>
  <c r="E465" i="6"/>
  <c r="D465" i="6"/>
  <c r="C465" i="6"/>
  <c r="B465" i="6"/>
  <c r="A465" i="6"/>
  <c r="O465" i="1"/>
  <c r="N465" i="1"/>
  <c r="M465" i="1"/>
  <c r="L465" i="1"/>
  <c r="A465" i="1"/>
  <c r="G464" i="2"/>
  <c r="F464" i="2"/>
  <c r="E464" i="2"/>
  <c r="C464" i="2"/>
  <c r="B464" i="2"/>
  <c r="G464" i="5"/>
  <c r="K464" i="5" s="1"/>
  <c r="N464" i="5" s="1"/>
  <c r="E464" i="5"/>
  <c r="C464" i="5"/>
  <c r="B464" i="5"/>
  <c r="L464" i="10"/>
  <c r="X464" i="10" s="1"/>
  <c r="K464" i="10"/>
  <c r="H464" i="10"/>
  <c r="G464" i="10"/>
  <c r="I464" i="10" s="1"/>
  <c r="D464" i="10"/>
  <c r="C464" i="10"/>
  <c r="B464" i="10"/>
  <c r="H464" i="6"/>
  <c r="I464" i="6" s="1"/>
  <c r="J464" i="6" s="1"/>
  <c r="F464" i="6"/>
  <c r="E464" i="6"/>
  <c r="D464" i="6"/>
  <c r="C464" i="6"/>
  <c r="B464" i="6"/>
  <c r="A464" i="6"/>
  <c r="M464" i="1"/>
  <c r="L464" i="1"/>
  <c r="A464" i="1"/>
  <c r="A464" i="5" s="1"/>
  <c r="G463" i="2"/>
  <c r="F463" i="2"/>
  <c r="E463" i="2"/>
  <c r="C463" i="2"/>
  <c r="B463" i="2"/>
  <c r="G463" i="5"/>
  <c r="E463" i="5"/>
  <c r="D463" i="5"/>
  <c r="C463" i="5"/>
  <c r="B463" i="5"/>
  <c r="L463" i="10"/>
  <c r="X463" i="10" s="1"/>
  <c r="K463" i="10"/>
  <c r="H463" i="10"/>
  <c r="G463" i="10"/>
  <c r="I463" i="10" s="1"/>
  <c r="E463" i="10"/>
  <c r="C463" i="10"/>
  <c r="B463" i="10"/>
  <c r="H463" i="6"/>
  <c r="I463" i="6" s="1"/>
  <c r="J463" i="6" s="1"/>
  <c r="F463" i="6"/>
  <c r="E463" i="6"/>
  <c r="D463" i="6"/>
  <c r="C463" i="6"/>
  <c r="B463" i="6"/>
  <c r="A463" i="6"/>
  <c r="O463" i="1"/>
  <c r="M463" i="1"/>
  <c r="D463" i="2" s="1"/>
  <c r="L463" i="1"/>
  <c r="A463" i="1"/>
  <c r="A463" i="2" s="1"/>
  <c r="G462" i="2"/>
  <c r="F462" i="2"/>
  <c r="E462" i="2"/>
  <c r="C462" i="2"/>
  <c r="B462" i="2"/>
  <c r="G462" i="5"/>
  <c r="E462" i="5"/>
  <c r="D462" i="5"/>
  <c r="C462" i="5"/>
  <c r="B462" i="5"/>
  <c r="L462" i="10"/>
  <c r="K462" i="10"/>
  <c r="H462" i="10"/>
  <c r="G462" i="10"/>
  <c r="I462" i="10" s="1"/>
  <c r="E462" i="10"/>
  <c r="C462" i="10"/>
  <c r="B462" i="10"/>
  <c r="H462" i="6"/>
  <c r="I462" i="6" s="1"/>
  <c r="J462" i="6" s="1"/>
  <c r="F462" i="6"/>
  <c r="E462" i="6"/>
  <c r="D462" i="6"/>
  <c r="C462" i="6"/>
  <c r="B462" i="6"/>
  <c r="A462" i="6"/>
  <c r="O462" i="1"/>
  <c r="M462" i="1"/>
  <c r="D462" i="2" s="1"/>
  <c r="L462" i="1"/>
  <c r="A462" i="1"/>
  <c r="A462" i="5" s="1"/>
  <c r="G461" i="2"/>
  <c r="F461" i="2"/>
  <c r="E461" i="2"/>
  <c r="C461" i="2"/>
  <c r="B461" i="2"/>
  <c r="G461" i="5"/>
  <c r="E461" i="5"/>
  <c r="D461" i="5"/>
  <c r="C461" i="5"/>
  <c r="B461" i="5"/>
  <c r="L461" i="10"/>
  <c r="X461" i="10" s="1"/>
  <c r="K461" i="10"/>
  <c r="H461" i="10"/>
  <c r="G461" i="10"/>
  <c r="I461" i="10" s="1"/>
  <c r="E461" i="10"/>
  <c r="D461" i="10"/>
  <c r="C461" i="10"/>
  <c r="B461" i="10"/>
  <c r="H461" i="6"/>
  <c r="I461" i="6" s="1"/>
  <c r="J461" i="6" s="1"/>
  <c r="F461" i="6"/>
  <c r="E461" i="6"/>
  <c r="D461" i="6"/>
  <c r="C461" i="6"/>
  <c r="B461" i="6"/>
  <c r="A461" i="6"/>
  <c r="N461" i="1"/>
  <c r="M461" i="1"/>
  <c r="D461" i="2" s="1"/>
  <c r="L461" i="1"/>
  <c r="A461" i="1"/>
  <c r="A461" i="5" s="1"/>
  <c r="G460" i="2"/>
  <c r="F460" i="2"/>
  <c r="E460" i="2"/>
  <c r="C460" i="2"/>
  <c r="B460" i="2"/>
  <c r="G460" i="5"/>
  <c r="E460" i="5"/>
  <c r="C460" i="5"/>
  <c r="B460" i="5"/>
  <c r="L460" i="10"/>
  <c r="X460" i="10" s="1"/>
  <c r="K460" i="10"/>
  <c r="H460" i="10"/>
  <c r="G460" i="10"/>
  <c r="I460" i="10" s="1"/>
  <c r="D460" i="10"/>
  <c r="C460" i="10"/>
  <c r="B460" i="10"/>
  <c r="H460" i="6"/>
  <c r="I460" i="6" s="1"/>
  <c r="J460" i="6" s="1"/>
  <c r="F460" i="6"/>
  <c r="E460" i="6"/>
  <c r="D460" i="6"/>
  <c r="C460" i="6"/>
  <c r="B460" i="6"/>
  <c r="A460" i="6"/>
  <c r="M460" i="1"/>
  <c r="L460" i="1"/>
  <c r="A460" i="1"/>
  <c r="A460" i="2" s="1"/>
  <c r="G459" i="2"/>
  <c r="F459" i="2"/>
  <c r="E459" i="2"/>
  <c r="C459" i="2"/>
  <c r="B459" i="2"/>
  <c r="G459" i="5"/>
  <c r="K459" i="5" s="1"/>
  <c r="N459" i="5" s="1"/>
  <c r="E459" i="5"/>
  <c r="D459" i="5"/>
  <c r="C459" i="5"/>
  <c r="B459" i="5"/>
  <c r="L459" i="10"/>
  <c r="X459" i="10" s="1"/>
  <c r="K459" i="10"/>
  <c r="H459" i="10"/>
  <c r="G459" i="10"/>
  <c r="I459" i="10" s="1"/>
  <c r="C459" i="10"/>
  <c r="B459" i="10"/>
  <c r="H459" i="6"/>
  <c r="I459" i="6" s="1"/>
  <c r="J459" i="6" s="1"/>
  <c r="F459" i="6"/>
  <c r="E459" i="6"/>
  <c r="D459" i="6"/>
  <c r="C459" i="6"/>
  <c r="B459" i="6"/>
  <c r="A459" i="6"/>
  <c r="O459" i="1"/>
  <c r="M459" i="1"/>
  <c r="L459" i="1"/>
  <c r="A459" i="1"/>
  <c r="G458" i="2"/>
  <c r="F458" i="2"/>
  <c r="E458" i="2"/>
  <c r="C458" i="2"/>
  <c r="B458" i="2"/>
  <c r="G458" i="5"/>
  <c r="K458" i="5" s="1"/>
  <c r="N458" i="5" s="1"/>
  <c r="E458" i="5"/>
  <c r="D458" i="5"/>
  <c r="C458" i="5"/>
  <c r="B458" i="5"/>
  <c r="L458" i="10"/>
  <c r="X458" i="10" s="1"/>
  <c r="K458" i="10"/>
  <c r="H458" i="10"/>
  <c r="G458" i="10"/>
  <c r="I458" i="10" s="1"/>
  <c r="E458" i="10"/>
  <c r="D458" i="10"/>
  <c r="C458" i="10"/>
  <c r="B458" i="10"/>
  <c r="H458" i="6"/>
  <c r="I458" i="6" s="1"/>
  <c r="J458" i="6" s="1"/>
  <c r="F458" i="6"/>
  <c r="E458" i="6"/>
  <c r="D458" i="6"/>
  <c r="C458" i="6"/>
  <c r="B458" i="6"/>
  <c r="A458" i="6"/>
  <c r="O458" i="1"/>
  <c r="N458" i="1"/>
  <c r="M458" i="1"/>
  <c r="D458" i="2" s="1"/>
  <c r="L458" i="1"/>
  <c r="A458" i="1"/>
  <c r="A458" i="2" s="1"/>
  <c r="G457" i="2"/>
  <c r="F457" i="2"/>
  <c r="E457" i="2"/>
  <c r="C457" i="2"/>
  <c r="B457" i="2"/>
  <c r="G457" i="5"/>
  <c r="K457" i="5" s="1"/>
  <c r="N457" i="5" s="1"/>
  <c r="E457" i="5"/>
  <c r="D457" i="5"/>
  <c r="C457" i="5"/>
  <c r="B457" i="5"/>
  <c r="L457" i="10"/>
  <c r="X457" i="10" s="1"/>
  <c r="K457" i="10"/>
  <c r="H457" i="10"/>
  <c r="G457" i="10"/>
  <c r="I457" i="10" s="1"/>
  <c r="E457" i="10"/>
  <c r="D457" i="10"/>
  <c r="C457" i="10"/>
  <c r="B457" i="10"/>
  <c r="H457" i="6"/>
  <c r="I457" i="6" s="1"/>
  <c r="J457" i="6" s="1"/>
  <c r="F457" i="6"/>
  <c r="E457" i="6"/>
  <c r="D457" i="6"/>
  <c r="C457" i="6"/>
  <c r="B457" i="6"/>
  <c r="A457" i="6"/>
  <c r="O457" i="1"/>
  <c r="N457" i="1"/>
  <c r="M457" i="1"/>
  <c r="D457" i="2" s="1"/>
  <c r="L457" i="1"/>
  <c r="A457" i="1"/>
  <c r="A457" i="5" s="1"/>
  <c r="G456" i="2"/>
  <c r="F456" i="2"/>
  <c r="E456" i="2"/>
  <c r="C456" i="2"/>
  <c r="B456" i="2"/>
  <c r="G456" i="5"/>
  <c r="K456" i="5" s="1"/>
  <c r="N456" i="5" s="1"/>
  <c r="E456" i="5"/>
  <c r="D456" i="5"/>
  <c r="I456" i="5" s="1"/>
  <c r="C456" i="5"/>
  <c r="B456" i="5"/>
  <c r="P456" i="10"/>
  <c r="AA456" i="10" s="1"/>
  <c r="O456" i="10"/>
  <c r="L456" i="10"/>
  <c r="X456" i="10" s="1"/>
  <c r="K456" i="10"/>
  <c r="H456" i="10"/>
  <c r="G456" i="10"/>
  <c r="I456" i="10" s="1"/>
  <c r="E456" i="10"/>
  <c r="D456" i="10"/>
  <c r="C456" i="10"/>
  <c r="B456" i="10"/>
  <c r="H456" i="6"/>
  <c r="I456" i="6" s="1"/>
  <c r="J456" i="6" s="1"/>
  <c r="F456" i="6"/>
  <c r="E456" i="6"/>
  <c r="D456" i="6"/>
  <c r="C456" i="6"/>
  <c r="B456" i="6"/>
  <c r="A456" i="6"/>
  <c r="O456" i="1"/>
  <c r="N456" i="1"/>
  <c r="M456" i="1"/>
  <c r="L456" i="1"/>
  <c r="A456" i="1"/>
  <c r="A456" i="2" s="1"/>
  <c r="G455" i="2"/>
  <c r="F455" i="2"/>
  <c r="E455" i="2"/>
  <c r="C455" i="2"/>
  <c r="B455" i="2"/>
  <c r="G455" i="5"/>
  <c r="E455" i="5"/>
  <c r="D455" i="5"/>
  <c r="C455" i="5"/>
  <c r="B455" i="5"/>
  <c r="L455" i="10"/>
  <c r="X455" i="10" s="1"/>
  <c r="K455" i="10"/>
  <c r="H455" i="10"/>
  <c r="G455" i="10"/>
  <c r="I455" i="10" s="1"/>
  <c r="E455" i="10"/>
  <c r="C455" i="10"/>
  <c r="B455" i="10"/>
  <c r="H455" i="6"/>
  <c r="I455" i="6" s="1"/>
  <c r="J455" i="6" s="1"/>
  <c r="F455" i="6"/>
  <c r="E455" i="6"/>
  <c r="D455" i="6"/>
  <c r="C455" i="6"/>
  <c r="B455" i="6"/>
  <c r="A455" i="6"/>
  <c r="O455" i="1"/>
  <c r="M455" i="1"/>
  <c r="D455" i="2" s="1"/>
  <c r="L455" i="1"/>
  <c r="A455" i="1"/>
  <c r="G454" i="2"/>
  <c r="F454" i="2"/>
  <c r="E454" i="2"/>
  <c r="C454" i="2"/>
  <c r="B454" i="2"/>
  <c r="G454" i="5"/>
  <c r="K454" i="5" s="1"/>
  <c r="N454" i="5" s="1"/>
  <c r="E454" i="5"/>
  <c r="D454" i="5"/>
  <c r="C454" i="5"/>
  <c r="B454" i="5"/>
  <c r="L454" i="10"/>
  <c r="X454" i="10" s="1"/>
  <c r="K454" i="10"/>
  <c r="H454" i="10"/>
  <c r="G454" i="10"/>
  <c r="I454" i="10" s="1"/>
  <c r="E454" i="10"/>
  <c r="C454" i="10"/>
  <c r="B454" i="10"/>
  <c r="H454" i="6"/>
  <c r="I454" i="6" s="1"/>
  <c r="J454" i="6" s="1"/>
  <c r="F454" i="6"/>
  <c r="E454" i="6"/>
  <c r="D454" i="6"/>
  <c r="C454" i="6"/>
  <c r="B454" i="6"/>
  <c r="A454" i="6"/>
  <c r="O454" i="1"/>
  <c r="M454" i="1"/>
  <c r="D454" i="2" s="1"/>
  <c r="L454" i="1"/>
  <c r="A454" i="1"/>
  <c r="A454" i="2" s="1"/>
  <c r="G453" i="2"/>
  <c r="F453" i="2"/>
  <c r="E453" i="2"/>
  <c r="C453" i="2"/>
  <c r="B453" i="2"/>
  <c r="G453" i="5"/>
  <c r="K453" i="5" s="1"/>
  <c r="N453" i="5" s="1"/>
  <c r="E453" i="5"/>
  <c r="D453" i="5"/>
  <c r="C453" i="5"/>
  <c r="B453" i="5"/>
  <c r="L453" i="10"/>
  <c r="X453" i="10" s="1"/>
  <c r="K453" i="10"/>
  <c r="H453" i="10"/>
  <c r="G453" i="10"/>
  <c r="I453" i="10" s="1"/>
  <c r="E453" i="10"/>
  <c r="D453" i="10"/>
  <c r="C453" i="10"/>
  <c r="B453" i="10"/>
  <c r="H453" i="6"/>
  <c r="I453" i="6" s="1"/>
  <c r="J453" i="6" s="1"/>
  <c r="F453" i="6"/>
  <c r="E453" i="6"/>
  <c r="D453" i="6"/>
  <c r="C453" i="6"/>
  <c r="B453" i="6"/>
  <c r="A453" i="6"/>
  <c r="O453" i="1"/>
  <c r="N453" i="1"/>
  <c r="M453" i="1"/>
  <c r="L453" i="1"/>
  <c r="A453" i="1"/>
  <c r="A453" i="10" s="1"/>
  <c r="G452" i="2"/>
  <c r="F452" i="2"/>
  <c r="E452" i="2"/>
  <c r="C452" i="2"/>
  <c r="B452" i="2"/>
  <c r="G452" i="5"/>
  <c r="K452" i="5" s="1"/>
  <c r="N452" i="5" s="1"/>
  <c r="E452" i="5"/>
  <c r="C452" i="5"/>
  <c r="B452" i="5"/>
  <c r="A452" i="5"/>
  <c r="L452" i="10"/>
  <c r="X452" i="10" s="1"/>
  <c r="K452" i="10"/>
  <c r="H452" i="10"/>
  <c r="G452" i="10"/>
  <c r="I452" i="10" s="1"/>
  <c r="D452" i="10"/>
  <c r="C452" i="10"/>
  <c r="B452" i="10"/>
  <c r="H452" i="6"/>
  <c r="I452" i="6" s="1"/>
  <c r="J452" i="6" s="1"/>
  <c r="F452" i="6"/>
  <c r="E452" i="6"/>
  <c r="D452" i="6"/>
  <c r="C452" i="6"/>
  <c r="B452" i="6"/>
  <c r="A452" i="6"/>
  <c r="M452" i="1"/>
  <c r="L452" i="1"/>
  <c r="A452" i="1"/>
  <c r="A452" i="2" s="1"/>
  <c r="G451" i="2"/>
  <c r="F451" i="2"/>
  <c r="E451" i="2"/>
  <c r="C451" i="2"/>
  <c r="B451" i="2"/>
  <c r="G451" i="5"/>
  <c r="K451" i="5" s="1"/>
  <c r="N451" i="5" s="1"/>
  <c r="E451" i="5"/>
  <c r="D451" i="5"/>
  <c r="C451" i="5"/>
  <c r="B451" i="5"/>
  <c r="L451" i="10"/>
  <c r="X451" i="10" s="1"/>
  <c r="K451" i="10"/>
  <c r="H451" i="10"/>
  <c r="G451" i="10"/>
  <c r="I451" i="10" s="1"/>
  <c r="D451" i="10"/>
  <c r="C451" i="10"/>
  <c r="B451" i="10"/>
  <c r="H451" i="6"/>
  <c r="I451" i="6" s="1"/>
  <c r="J451" i="6" s="1"/>
  <c r="F451" i="6"/>
  <c r="E451" i="6"/>
  <c r="D451" i="6"/>
  <c r="C451" i="6"/>
  <c r="B451" i="6"/>
  <c r="A451" i="6"/>
  <c r="O451" i="1"/>
  <c r="M451" i="1"/>
  <c r="L451" i="1"/>
  <c r="A451" i="1"/>
  <c r="G450" i="2"/>
  <c r="F450" i="2"/>
  <c r="E450" i="2"/>
  <c r="C450" i="2"/>
  <c r="B450" i="2"/>
  <c r="G450" i="5"/>
  <c r="K450" i="5" s="1"/>
  <c r="N450" i="5" s="1"/>
  <c r="E450" i="5"/>
  <c r="D450" i="5"/>
  <c r="C450" i="5"/>
  <c r="B450" i="5"/>
  <c r="L450" i="10"/>
  <c r="X450" i="10" s="1"/>
  <c r="K450" i="10"/>
  <c r="H450" i="10"/>
  <c r="G450" i="10"/>
  <c r="I450" i="10" s="1"/>
  <c r="E450" i="10"/>
  <c r="D450" i="10"/>
  <c r="C450" i="10"/>
  <c r="B450" i="10"/>
  <c r="H450" i="6"/>
  <c r="I450" i="6" s="1"/>
  <c r="J450" i="6" s="1"/>
  <c r="F450" i="6"/>
  <c r="E450" i="6"/>
  <c r="D450" i="6"/>
  <c r="C450" i="6"/>
  <c r="B450" i="6"/>
  <c r="A450" i="6"/>
  <c r="O450" i="1"/>
  <c r="N450" i="1"/>
  <c r="M450" i="1"/>
  <c r="D450" i="2" s="1"/>
  <c r="L450" i="1"/>
  <c r="A450" i="1"/>
  <c r="A450" i="5" s="1"/>
  <c r="G449" i="2"/>
  <c r="F449" i="2"/>
  <c r="E449" i="2"/>
  <c r="C449" i="2"/>
  <c r="B449" i="2"/>
  <c r="G449" i="5"/>
  <c r="K449" i="5" s="1"/>
  <c r="N449" i="5" s="1"/>
  <c r="E449" i="5"/>
  <c r="D449" i="5"/>
  <c r="I449" i="5" s="1"/>
  <c r="C449" i="5"/>
  <c r="B449" i="5"/>
  <c r="L449" i="10"/>
  <c r="X449" i="10" s="1"/>
  <c r="K449" i="10"/>
  <c r="H449" i="10"/>
  <c r="G449" i="10"/>
  <c r="I449" i="10" s="1"/>
  <c r="E449" i="10"/>
  <c r="D449" i="10"/>
  <c r="C449" i="10"/>
  <c r="B449" i="10"/>
  <c r="H449" i="6"/>
  <c r="I449" i="6" s="1"/>
  <c r="J449" i="6" s="1"/>
  <c r="F449" i="6"/>
  <c r="E449" i="6"/>
  <c r="D449" i="6"/>
  <c r="C449" i="6"/>
  <c r="B449" i="6"/>
  <c r="A449" i="6"/>
  <c r="O449" i="1"/>
  <c r="N449" i="1"/>
  <c r="M449" i="1"/>
  <c r="L449" i="1"/>
  <c r="A449" i="1"/>
  <c r="G448" i="2"/>
  <c r="F448" i="2"/>
  <c r="E448" i="2"/>
  <c r="C448" i="2"/>
  <c r="B448" i="2"/>
  <c r="G448" i="5"/>
  <c r="K448" i="5" s="1"/>
  <c r="N448" i="5" s="1"/>
  <c r="E448" i="5"/>
  <c r="D448" i="5"/>
  <c r="C448" i="5"/>
  <c r="B448" i="5"/>
  <c r="A448" i="5"/>
  <c r="L448" i="10"/>
  <c r="X448" i="10" s="1"/>
  <c r="K448" i="10"/>
  <c r="H448" i="10"/>
  <c r="G448" i="10"/>
  <c r="I448" i="10" s="1"/>
  <c r="D448" i="10"/>
  <c r="C448" i="10"/>
  <c r="B448" i="10"/>
  <c r="A448" i="10"/>
  <c r="H448" i="6"/>
  <c r="I448" i="6" s="1"/>
  <c r="J448" i="6" s="1"/>
  <c r="F448" i="6"/>
  <c r="E448" i="6"/>
  <c r="D448" i="6"/>
  <c r="C448" i="6"/>
  <c r="B448" i="6"/>
  <c r="A448" i="6"/>
  <c r="O448" i="1"/>
  <c r="M448" i="1"/>
  <c r="L448" i="1"/>
  <c r="A448" i="1"/>
  <c r="A448" i="2" s="1"/>
  <c r="G447" i="2"/>
  <c r="F447" i="2"/>
  <c r="E447" i="2"/>
  <c r="C447" i="2"/>
  <c r="B447" i="2"/>
  <c r="G447" i="5"/>
  <c r="K447" i="5" s="1"/>
  <c r="N447" i="5" s="1"/>
  <c r="E447" i="5"/>
  <c r="D447" i="5"/>
  <c r="C447" i="5"/>
  <c r="B447" i="5"/>
  <c r="L447" i="10"/>
  <c r="X447" i="10" s="1"/>
  <c r="K447" i="10"/>
  <c r="H447" i="10"/>
  <c r="G447" i="10"/>
  <c r="I447" i="10" s="1"/>
  <c r="E447" i="10"/>
  <c r="D447" i="10"/>
  <c r="C447" i="10"/>
  <c r="B447" i="10"/>
  <c r="H447" i="6"/>
  <c r="I447" i="6" s="1"/>
  <c r="J447" i="6" s="1"/>
  <c r="F447" i="6"/>
  <c r="E447" i="6"/>
  <c r="D447" i="6"/>
  <c r="C447" i="6"/>
  <c r="B447" i="6"/>
  <c r="A447" i="6"/>
  <c r="O447" i="1"/>
  <c r="N447" i="1"/>
  <c r="M447" i="1"/>
  <c r="D447" i="2" s="1"/>
  <c r="L447" i="1"/>
  <c r="A447" i="1"/>
  <c r="A447" i="5" s="1"/>
  <c r="G446" i="2"/>
  <c r="F446" i="2"/>
  <c r="E446" i="2"/>
  <c r="C446" i="2"/>
  <c r="B446" i="2"/>
  <c r="G446" i="5"/>
  <c r="K446" i="5" s="1"/>
  <c r="N446" i="5" s="1"/>
  <c r="E446" i="5"/>
  <c r="D446" i="5"/>
  <c r="C446" i="5"/>
  <c r="B446" i="5"/>
  <c r="L446" i="10"/>
  <c r="X446" i="10" s="1"/>
  <c r="K446" i="10"/>
  <c r="H446" i="10"/>
  <c r="G446" i="10"/>
  <c r="I446" i="10" s="1"/>
  <c r="E446" i="10"/>
  <c r="C446" i="10"/>
  <c r="B446" i="10"/>
  <c r="H446" i="6"/>
  <c r="I446" i="6" s="1"/>
  <c r="J446" i="6" s="1"/>
  <c r="F446" i="6"/>
  <c r="E446" i="6"/>
  <c r="D446" i="6"/>
  <c r="C446" i="6"/>
  <c r="B446" i="6"/>
  <c r="A446" i="6"/>
  <c r="O446" i="1"/>
  <c r="M446" i="1"/>
  <c r="D446" i="2" s="1"/>
  <c r="L446" i="1"/>
  <c r="A446" i="1"/>
  <c r="A446" i="2" s="1"/>
  <c r="G445" i="2"/>
  <c r="F445" i="2"/>
  <c r="E445" i="2"/>
  <c r="C445" i="2"/>
  <c r="B445" i="2"/>
  <c r="G445" i="5"/>
  <c r="K445" i="5" s="1"/>
  <c r="N445" i="5" s="1"/>
  <c r="E445" i="5"/>
  <c r="D445" i="5"/>
  <c r="C445" i="5"/>
  <c r="B445" i="5"/>
  <c r="L445" i="10"/>
  <c r="X445" i="10" s="1"/>
  <c r="K445" i="10"/>
  <c r="H445" i="10"/>
  <c r="G445" i="10"/>
  <c r="I445" i="10" s="1"/>
  <c r="E445" i="10"/>
  <c r="D445" i="10"/>
  <c r="C445" i="10"/>
  <c r="B445" i="10"/>
  <c r="H445" i="6"/>
  <c r="I445" i="6" s="1"/>
  <c r="J445" i="6" s="1"/>
  <c r="F445" i="6"/>
  <c r="E445" i="6"/>
  <c r="D445" i="6"/>
  <c r="C445" i="6"/>
  <c r="B445" i="6"/>
  <c r="A445" i="6"/>
  <c r="O445" i="1"/>
  <c r="N445" i="1"/>
  <c r="M445" i="1"/>
  <c r="D445" i="2" s="1"/>
  <c r="L445" i="1"/>
  <c r="A445" i="1"/>
  <c r="A445" i="10" s="1"/>
  <c r="G444" i="2"/>
  <c r="F444" i="2"/>
  <c r="E444" i="2"/>
  <c r="C444" i="2"/>
  <c r="B444" i="2"/>
  <c r="G444" i="5"/>
  <c r="K444" i="5" s="1"/>
  <c r="N444" i="5" s="1"/>
  <c r="E444" i="5"/>
  <c r="D444" i="5"/>
  <c r="C444" i="5"/>
  <c r="B444" i="5"/>
  <c r="L444" i="10"/>
  <c r="X444" i="10" s="1"/>
  <c r="K444" i="10"/>
  <c r="H444" i="10"/>
  <c r="G444" i="10"/>
  <c r="I444" i="10" s="1"/>
  <c r="D444" i="10"/>
  <c r="C444" i="10"/>
  <c r="B444" i="10"/>
  <c r="H444" i="6"/>
  <c r="I444" i="6" s="1"/>
  <c r="J444" i="6" s="1"/>
  <c r="F444" i="6"/>
  <c r="E444" i="6"/>
  <c r="D444" i="6"/>
  <c r="C444" i="6"/>
  <c r="B444" i="6"/>
  <c r="A444" i="6"/>
  <c r="O444" i="1"/>
  <c r="M444" i="1"/>
  <c r="D444" i="2" s="1"/>
  <c r="L444" i="1"/>
  <c r="A444" i="1"/>
  <c r="G443" i="2"/>
  <c r="F443" i="2"/>
  <c r="E443" i="2"/>
  <c r="C443" i="2"/>
  <c r="B443" i="2"/>
  <c r="G443" i="5"/>
  <c r="K443" i="5" s="1"/>
  <c r="N443" i="5" s="1"/>
  <c r="E443" i="5"/>
  <c r="C443" i="5"/>
  <c r="B443" i="5"/>
  <c r="L443" i="10"/>
  <c r="X443" i="10" s="1"/>
  <c r="K443" i="10"/>
  <c r="H443" i="10"/>
  <c r="G443" i="10"/>
  <c r="I443" i="10" s="1"/>
  <c r="D443" i="10"/>
  <c r="C443" i="10"/>
  <c r="B443" i="10"/>
  <c r="H443" i="6"/>
  <c r="I443" i="6" s="1"/>
  <c r="J443" i="6" s="1"/>
  <c r="F443" i="6"/>
  <c r="E443" i="6"/>
  <c r="D443" i="6"/>
  <c r="C443" i="6"/>
  <c r="B443" i="6"/>
  <c r="A443" i="6"/>
  <c r="M443" i="1"/>
  <c r="L443" i="1"/>
  <c r="A443" i="1"/>
  <c r="A443" i="5" s="1"/>
  <c r="G442" i="2"/>
  <c r="F442" i="2"/>
  <c r="E442" i="2"/>
  <c r="C442" i="2"/>
  <c r="B442" i="2"/>
  <c r="G442" i="5"/>
  <c r="K442" i="5" s="1"/>
  <c r="N442" i="5" s="1"/>
  <c r="E442" i="5"/>
  <c r="D442" i="5"/>
  <c r="C442" i="5"/>
  <c r="B442" i="5"/>
  <c r="L442" i="10"/>
  <c r="X442" i="10" s="1"/>
  <c r="K442" i="10"/>
  <c r="H442" i="10"/>
  <c r="G442" i="10"/>
  <c r="I442" i="10" s="1"/>
  <c r="E442" i="10"/>
  <c r="D442" i="10"/>
  <c r="C442" i="10"/>
  <c r="B442" i="10"/>
  <c r="H442" i="6"/>
  <c r="I442" i="6" s="1"/>
  <c r="J442" i="6" s="1"/>
  <c r="F442" i="6"/>
  <c r="E442" i="6"/>
  <c r="D442" i="6"/>
  <c r="C442" i="6"/>
  <c r="B442" i="6"/>
  <c r="A442" i="6"/>
  <c r="O442" i="1"/>
  <c r="N442" i="1"/>
  <c r="M442" i="1"/>
  <c r="D442" i="2" s="1"/>
  <c r="L442" i="1"/>
  <c r="A442" i="1"/>
  <c r="G441" i="2"/>
  <c r="F441" i="2"/>
  <c r="E441" i="2"/>
  <c r="C441" i="2"/>
  <c r="B441" i="2"/>
  <c r="G441" i="5"/>
  <c r="K441" i="5" s="1"/>
  <c r="N441" i="5" s="1"/>
  <c r="E441" i="5"/>
  <c r="D441" i="5"/>
  <c r="C441" i="5"/>
  <c r="B441" i="5"/>
  <c r="L441" i="10"/>
  <c r="X441" i="10" s="1"/>
  <c r="K441" i="10"/>
  <c r="H441" i="10"/>
  <c r="G441" i="10"/>
  <c r="I441" i="10" s="1"/>
  <c r="E441" i="10"/>
  <c r="D441" i="10"/>
  <c r="C441" i="10"/>
  <c r="B441" i="10"/>
  <c r="H441" i="6"/>
  <c r="I441" i="6" s="1"/>
  <c r="J441" i="6" s="1"/>
  <c r="F441" i="6"/>
  <c r="E441" i="6"/>
  <c r="D441" i="6"/>
  <c r="C441" i="6"/>
  <c r="B441" i="6"/>
  <c r="A441" i="6"/>
  <c r="O441" i="1"/>
  <c r="N441" i="1"/>
  <c r="M441" i="1"/>
  <c r="L441" i="1"/>
  <c r="A441" i="1"/>
  <c r="A441" i="2" s="1"/>
  <c r="G440" i="2"/>
  <c r="F440" i="2"/>
  <c r="H440" i="2" s="1"/>
  <c r="J440" i="2" s="1"/>
  <c r="E440" i="2"/>
  <c r="D440" i="2"/>
  <c r="C440" i="2"/>
  <c r="B440" i="2"/>
  <c r="G440" i="5"/>
  <c r="K440" i="5" s="1"/>
  <c r="N440" i="5" s="1"/>
  <c r="E440" i="5"/>
  <c r="C440" i="5"/>
  <c r="B440" i="5"/>
  <c r="A440" i="5"/>
  <c r="L440" i="10"/>
  <c r="X440" i="10" s="1"/>
  <c r="K440" i="10"/>
  <c r="H440" i="10"/>
  <c r="G440" i="10"/>
  <c r="I440" i="10" s="1"/>
  <c r="D440" i="10"/>
  <c r="C440" i="10"/>
  <c r="B440" i="10"/>
  <c r="H440" i="6"/>
  <c r="I440" i="6" s="1"/>
  <c r="J440" i="6" s="1"/>
  <c r="F440" i="6"/>
  <c r="E440" i="6"/>
  <c r="D440" i="6"/>
  <c r="C440" i="6"/>
  <c r="B440" i="6"/>
  <c r="A440" i="6"/>
  <c r="M440" i="1"/>
  <c r="L440" i="1"/>
  <c r="A440" i="1"/>
  <c r="A440" i="2" s="1"/>
  <c r="G439" i="2"/>
  <c r="F439" i="2"/>
  <c r="H439" i="2" s="1"/>
  <c r="J439" i="2" s="1"/>
  <c r="E439" i="2"/>
  <c r="D439" i="2"/>
  <c r="C439" i="2"/>
  <c r="B439" i="2"/>
  <c r="G439" i="5"/>
  <c r="K439" i="5" s="1"/>
  <c r="N439" i="5" s="1"/>
  <c r="E439" i="5"/>
  <c r="D439" i="5"/>
  <c r="C439" i="5"/>
  <c r="B439" i="5"/>
  <c r="A439" i="5"/>
  <c r="L439" i="10"/>
  <c r="K439" i="10"/>
  <c r="H439" i="10"/>
  <c r="G439" i="10"/>
  <c r="I439" i="10" s="1"/>
  <c r="E439" i="10"/>
  <c r="C439" i="10"/>
  <c r="B439" i="10"/>
  <c r="H439" i="6"/>
  <c r="I439" i="6" s="1"/>
  <c r="J439" i="6" s="1"/>
  <c r="F439" i="6"/>
  <c r="E439" i="6"/>
  <c r="D439" i="6"/>
  <c r="C439" i="6"/>
  <c r="B439" i="6"/>
  <c r="A439" i="6"/>
  <c r="O439" i="1"/>
  <c r="M439" i="1"/>
  <c r="L439" i="1"/>
  <c r="A439" i="1"/>
  <c r="A439" i="2" s="1"/>
  <c r="G438" i="2"/>
  <c r="F438" i="2"/>
  <c r="H438" i="2" s="1"/>
  <c r="J438" i="2" s="1"/>
  <c r="E438" i="2"/>
  <c r="D438" i="2"/>
  <c r="C438" i="2"/>
  <c r="B438" i="2"/>
  <c r="G438" i="5"/>
  <c r="K438" i="5" s="1"/>
  <c r="N438" i="5" s="1"/>
  <c r="E438" i="5"/>
  <c r="D438" i="5"/>
  <c r="C438" i="5"/>
  <c r="B438" i="5"/>
  <c r="L438" i="10"/>
  <c r="X438" i="10" s="1"/>
  <c r="K438" i="10"/>
  <c r="H438" i="10"/>
  <c r="G438" i="10"/>
  <c r="I438" i="10" s="1"/>
  <c r="E438" i="10"/>
  <c r="C438" i="10"/>
  <c r="B438" i="10"/>
  <c r="H438" i="6"/>
  <c r="I438" i="6" s="1"/>
  <c r="J438" i="6" s="1"/>
  <c r="F438" i="6"/>
  <c r="E438" i="6"/>
  <c r="D438" i="6"/>
  <c r="C438" i="6"/>
  <c r="B438" i="6"/>
  <c r="A438" i="6"/>
  <c r="O438" i="1"/>
  <c r="M438" i="1"/>
  <c r="L438" i="1"/>
  <c r="A438" i="1"/>
  <c r="A438" i="5" s="1"/>
  <c r="G437" i="2"/>
  <c r="F437" i="2"/>
  <c r="E437" i="2"/>
  <c r="C437" i="2"/>
  <c r="B437" i="2"/>
  <c r="G437" i="5"/>
  <c r="K437" i="5" s="1"/>
  <c r="N437" i="5" s="1"/>
  <c r="E437" i="5"/>
  <c r="D437" i="5"/>
  <c r="C437" i="5"/>
  <c r="B437" i="5"/>
  <c r="L437" i="10"/>
  <c r="X437" i="10" s="1"/>
  <c r="K437" i="10"/>
  <c r="H437" i="10"/>
  <c r="G437" i="10"/>
  <c r="I437" i="10" s="1"/>
  <c r="E437" i="10"/>
  <c r="D437" i="10"/>
  <c r="C437" i="10"/>
  <c r="B437" i="10"/>
  <c r="H437" i="6"/>
  <c r="I437" i="6" s="1"/>
  <c r="J437" i="6" s="1"/>
  <c r="F437" i="6"/>
  <c r="E437" i="6"/>
  <c r="D437" i="6"/>
  <c r="C437" i="6"/>
  <c r="B437" i="6"/>
  <c r="A437" i="6"/>
  <c r="O437" i="1"/>
  <c r="N437" i="1"/>
  <c r="M437" i="1"/>
  <c r="L437" i="1"/>
  <c r="A437" i="1"/>
  <c r="G436" i="2"/>
  <c r="F436" i="2"/>
  <c r="H436" i="2" s="1"/>
  <c r="J436" i="2" s="1"/>
  <c r="E436" i="2"/>
  <c r="D436" i="2"/>
  <c r="C436" i="2"/>
  <c r="B436" i="2"/>
  <c r="G436" i="5"/>
  <c r="K436" i="5" s="1"/>
  <c r="N436" i="5" s="1"/>
  <c r="E436" i="5"/>
  <c r="D436" i="5"/>
  <c r="C436" i="5"/>
  <c r="B436" i="5"/>
  <c r="A436" i="5"/>
  <c r="P436" i="10"/>
  <c r="AA436" i="10" s="1"/>
  <c r="O436" i="10"/>
  <c r="L436" i="10"/>
  <c r="X436" i="10" s="1"/>
  <c r="K436" i="10"/>
  <c r="H436" i="10"/>
  <c r="G436" i="10"/>
  <c r="I436" i="10" s="1"/>
  <c r="E436" i="10"/>
  <c r="D436" i="10"/>
  <c r="C436" i="10"/>
  <c r="B436" i="10"/>
  <c r="H436" i="6"/>
  <c r="I436" i="6" s="1"/>
  <c r="J436" i="6" s="1"/>
  <c r="F436" i="6"/>
  <c r="E436" i="6"/>
  <c r="D436" i="6"/>
  <c r="C436" i="6"/>
  <c r="B436" i="6"/>
  <c r="A436" i="6"/>
  <c r="O436" i="1"/>
  <c r="N436" i="1"/>
  <c r="M436" i="1"/>
  <c r="L436" i="1"/>
  <c r="A436" i="1"/>
  <c r="A436" i="2" s="1"/>
  <c r="G435" i="2"/>
  <c r="F435" i="2"/>
  <c r="H435" i="2" s="1"/>
  <c r="J435" i="2" s="1"/>
  <c r="E435" i="2"/>
  <c r="D435" i="2"/>
  <c r="C435" i="2"/>
  <c r="B435" i="2"/>
  <c r="G435" i="5"/>
  <c r="K435" i="5" s="1"/>
  <c r="N435" i="5" s="1"/>
  <c r="E435" i="5"/>
  <c r="D435" i="5"/>
  <c r="C435" i="5"/>
  <c r="B435" i="5"/>
  <c r="L435" i="10"/>
  <c r="X435" i="10" s="1"/>
  <c r="K435" i="10"/>
  <c r="H435" i="10"/>
  <c r="G435" i="10"/>
  <c r="I435" i="10" s="1"/>
  <c r="C435" i="10"/>
  <c r="B435" i="10"/>
  <c r="H435" i="6"/>
  <c r="I435" i="6" s="1"/>
  <c r="J435" i="6" s="1"/>
  <c r="F435" i="6"/>
  <c r="E435" i="6"/>
  <c r="D435" i="6"/>
  <c r="C435" i="6"/>
  <c r="B435" i="6"/>
  <c r="A435" i="6"/>
  <c r="O435" i="1"/>
  <c r="M435" i="1"/>
  <c r="L435" i="1"/>
  <c r="A435" i="1"/>
  <c r="G434" i="2"/>
  <c r="F434" i="2"/>
  <c r="E434" i="2"/>
  <c r="C434" i="2"/>
  <c r="B434" i="2"/>
  <c r="G434" i="5"/>
  <c r="K434" i="5" s="1"/>
  <c r="N434" i="5" s="1"/>
  <c r="E434" i="5"/>
  <c r="D434" i="5"/>
  <c r="C434" i="5"/>
  <c r="B434" i="5"/>
  <c r="L434" i="10"/>
  <c r="X434" i="10" s="1"/>
  <c r="K434" i="10"/>
  <c r="H434" i="10"/>
  <c r="G434" i="10"/>
  <c r="I434" i="10" s="1"/>
  <c r="E434" i="10"/>
  <c r="D434" i="10"/>
  <c r="C434" i="10"/>
  <c r="B434" i="10"/>
  <c r="H434" i="6"/>
  <c r="I434" i="6" s="1"/>
  <c r="J434" i="6" s="1"/>
  <c r="F434" i="6"/>
  <c r="E434" i="6"/>
  <c r="D434" i="6"/>
  <c r="C434" i="6"/>
  <c r="B434" i="6"/>
  <c r="A434" i="6"/>
  <c r="O434" i="1"/>
  <c r="N434" i="1"/>
  <c r="M434" i="1"/>
  <c r="D434" i="2" s="1"/>
  <c r="L434" i="1"/>
  <c r="A434" i="1"/>
  <c r="A434" i="5" s="1"/>
  <c r="G433" i="2"/>
  <c r="F433" i="2"/>
  <c r="E433" i="2"/>
  <c r="C433" i="2"/>
  <c r="B433" i="2"/>
  <c r="G433" i="5"/>
  <c r="K433" i="5" s="1"/>
  <c r="N433" i="5" s="1"/>
  <c r="E433" i="5"/>
  <c r="D433" i="5"/>
  <c r="I433" i="5" s="1"/>
  <c r="C433" i="5"/>
  <c r="B433" i="5"/>
  <c r="A433" i="5"/>
  <c r="L433" i="10"/>
  <c r="X433" i="10" s="1"/>
  <c r="K433" i="10"/>
  <c r="H433" i="10"/>
  <c r="G433" i="10"/>
  <c r="I433" i="10" s="1"/>
  <c r="E433" i="10"/>
  <c r="D433" i="10"/>
  <c r="C433" i="10"/>
  <c r="B433" i="10"/>
  <c r="H433" i="6"/>
  <c r="I433" i="6" s="1"/>
  <c r="J433" i="6" s="1"/>
  <c r="F433" i="6"/>
  <c r="E433" i="6"/>
  <c r="D433" i="6"/>
  <c r="C433" i="6"/>
  <c r="B433" i="6"/>
  <c r="A433" i="6"/>
  <c r="O433" i="1"/>
  <c r="N433" i="1"/>
  <c r="M433" i="1"/>
  <c r="L433" i="1"/>
  <c r="A433" i="1"/>
  <c r="A433" i="10" s="1"/>
  <c r="G432" i="2"/>
  <c r="F432" i="2"/>
  <c r="E432" i="2"/>
  <c r="C432" i="2"/>
  <c r="B432" i="2"/>
  <c r="G432" i="5"/>
  <c r="K432" i="5" s="1"/>
  <c r="N432" i="5" s="1"/>
  <c r="E432" i="5"/>
  <c r="D432" i="5"/>
  <c r="C432" i="5"/>
  <c r="B432" i="5"/>
  <c r="P432" i="10"/>
  <c r="AA432" i="10" s="1"/>
  <c r="O432" i="10"/>
  <c r="L432" i="10"/>
  <c r="X432" i="10" s="1"/>
  <c r="K432" i="10"/>
  <c r="H432" i="10"/>
  <c r="G432" i="10"/>
  <c r="I432" i="10" s="1"/>
  <c r="E432" i="10"/>
  <c r="D432" i="10"/>
  <c r="C432" i="10"/>
  <c r="B432" i="10"/>
  <c r="H432" i="6"/>
  <c r="I432" i="6" s="1"/>
  <c r="J432" i="6" s="1"/>
  <c r="F432" i="6"/>
  <c r="E432" i="6"/>
  <c r="D432" i="6"/>
  <c r="C432" i="6"/>
  <c r="B432" i="6"/>
  <c r="A432" i="6"/>
  <c r="O432" i="1"/>
  <c r="N432" i="1"/>
  <c r="M432" i="1"/>
  <c r="L432" i="1"/>
  <c r="A432" i="1"/>
  <c r="A432" i="10" s="1"/>
  <c r="F431" i="2"/>
  <c r="E431" i="2"/>
  <c r="D431" i="2"/>
  <c r="C431" i="2"/>
  <c r="B431" i="2"/>
  <c r="G431" i="5"/>
  <c r="K431" i="5" s="1"/>
  <c r="N431" i="5" s="1"/>
  <c r="E431" i="5"/>
  <c r="D431" i="5"/>
  <c r="C431" i="5"/>
  <c r="B431" i="5"/>
  <c r="A431" i="5"/>
  <c r="P431" i="10"/>
  <c r="AA431" i="10" s="1"/>
  <c r="O431" i="10"/>
  <c r="H431" i="10"/>
  <c r="G431" i="10"/>
  <c r="E431" i="10"/>
  <c r="C431" i="10"/>
  <c r="B431" i="10"/>
  <c r="H431" i="6"/>
  <c r="I431" i="6" s="1"/>
  <c r="J431" i="6" s="1"/>
  <c r="F431" i="6"/>
  <c r="E431" i="6"/>
  <c r="D431" i="6"/>
  <c r="C431" i="6"/>
  <c r="B431" i="6"/>
  <c r="A431" i="6"/>
  <c r="O431" i="1"/>
  <c r="M431" i="1"/>
  <c r="L431" i="1"/>
  <c r="A431" i="1"/>
  <c r="A431" i="2" s="1"/>
  <c r="G430" i="2"/>
  <c r="F430" i="2"/>
  <c r="E430" i="2"/>
  <c r="C430" i="2"/>
  <c r="B430" i="2"/>
  <c r="G430" i="5"/>
  <c r="E430" i="5"/>
  <c r="D430" i="5"/>
  <c r="C430" i="5"/>
  <c r="B430" i="5"/>
  <c r="A430" i="5"/>
  <c r="L430" i="10"/>
  <c r="X430" i="10" s="1"/>
  <c r="K430" i="10"/>
  <c r="H430" i="10"/>
  <c r="G430" i="10"/>
  <c r="I430" i="10" s="1"/>
  <c r="E430" i="10"/>
  <c r="C430" i="10"/>
  <c r="B430" i="10"/>
  <c r="H430" i="6"/>
  <c r="I430" i="6" s="1"/>
  <c r="J430" i="6" s="1"/>
  <c r="F430" i="6"/>
  <c r="E430" i="6"/>
  <c r="D430" i="6"/>
  <c r="C430" i="6"/>
  <c r="B430" i="6"/>
  <c r="A430" i="6"/>
  <c r="O430" i="1"/>
  <c r="M430" i="1"/>
  <c r="D430" i="2" s="1"/>
  <c r="L430" i="1"/>
  <c r="A430" i="1"/>
  <c r="A430" i="2" s="1"/>
  <c r="G429" i="2"/>
  <c r="F429" i="2"/>
  <c r="E429" i="2"/>
  <c r="C429" i="2"/>
  <c r="B429" i="2"/>
  <c r="G429" i="5"/>
  <c r="K429" i="5" s="1"/>
  <c r="N429" i="5" s="1"/>
  <c r="D429" i="5"/>
  <c r="C429" i="5"/>
  <c r="B429" i="5"/>
  <c r="L429" i="10"/>
  <c r="X429" i="10" s="1"/>
  <c r="K429" i="10"/>
  <c r="H429" i="10"/>
  <c r="G429" i="10"/>
  <c r="I429" i="10" s="1"/>
  <c r="E429" i="10"/>
  <c r="D429" i="10"/>
  <c r="C429" i="10"/>
  <c r="B429" i="10"/>
  <c r="H429" i="6"/>
  <c r="I429" i="6" s="1"/>
  <c r="J429" i="6" s="1"/>
  <c r="F429" i="6"/>
  <c r="E429" i="6"/>
  <c r="D429" i="6"/>
  <c r="C429" i="6"/>
  <c r="B429" i="6"/>
  <c r="A429" i="6"/>
  <c r="N429" i="1"/>
  <c r="M429" i="1"/>
  <c r="L429" i="1"/>
  <c r="A429" i="1"/>
  <c r="A429" i="2" s="1"/>
  <c r="G428" i="2"/>
  <c r="F428" i="2"/>
  <c r="H428" i="2" s="1"/>
  <c r="J428" i="2" s="1"/>
  <c r="E428" i="2"/>
  <c r="D428" i="2"/>
  <c r="C428" i="2"/>
  <c r="B428" i="2"/>
  <c r="A428" i="2"/>
  <c r="G428" i="5"/>
  <c r="E428" i="5"/>
  <c r="C428" i="5"/>
  <c r="B428" i="5"/>
  <c r="L428" i="10"/>
  <c r="X428" i="10" s="1"/>
  <c r="K428" i="10"/>
  <c r="H428" i="10"/>
  <c r="G428" i="10"/>
  <c r="I428" i="10" s="1"/>
  <c r="D428" i="10"/>
  <c r="C428" i="10"/>
  <c r="B428" i="10"/>
  <c r="H428" i="6"/>
  <c r="I428" i="6" s="1"/>
  <c r="J428" i="6" s="1"/>
  <c r="F428" i="6"/>
  <c r="E428" i="6"/>
  <c r="D428" i="6"/>
  <c r="C428" i="6"/>
  <c r="B428" i="6"/>
  <c r="A428" i="6"/>
  <c r="M428" i="1"/>
  <c r="L428" i="1"/>
  <c r="A428" i="1"/>
  <c r="G427" i="2"/>
  <c r="F427" i="2"/>
  <c r="H427" i="2" s="1"/>
  <c r="J427" i="2" s="1"/>
  <c r="E427" i="2"/>
  <c r="D427" i="2"/>
  <c r="C427" i="2"/>
  <c r="B427" i="2"/>
  <c r="G427" i="5"/>
  <c r="K427" i="5" s="1"/>
  <c r="N427" i="5" s="1"/>
  <c r="E427" i="5"/>
  <c r="D427" i="5"/>
  <c r="C427" i="5"/>
  <c r="B427" i="5"/>
  <c r="L427" i="10"/>
  <c r="X427" i="10" s="1"/>
  <c r="K427" i="10"/>
  <c r="H427" i="10"/>
  <c r="G427" i="10"/>
  <c r="I427" i="10" s="1"/>
  <c r="D427" i="10"/>
  <c r="C427" i="10"/>
  <c r="B427" i="10"/>
  <c r="H427" i="6"/>
  <c r="I427" i="6" s="1"/>
  <c r="J427" i="6" s="1"/>
  <c r="F427" i="6"/>
  <c r="E427" i="6"/>
  <c r="D427" i="6"/>
  <c r="C427" i="6"/>
  <c r="B427" i="6"/>
  <c r="A427" i="6"/>
  <c r="O427" i="1"/>
  <c r="M427" i="1"/>
  <c r="L427" i="1"/>
  <c r="A427" i="1"/>
  <c r="G426" i="2"/>
  <c r="F426" i="2"/>
  <c r="H426" i="2" s="1"/>
  <c r="J426" i="2" s="1"/>
  <c r="E426" i="2"/>
  <c r="D426" i="2"/>
  <c r="C426" i="2"/>
  <c r="B426" i="2"/>
  <c r="G426" i="5"/>
  <c r="K426" i="5" s="1"/>
  <c r="N426" i="5" s="1"/>
  <c r="E426" i="5"/>
  <c r="D426" i="5"/>
  <c r="C426" i="5"/>
  <c r="B426" i="5"/>
  <c r="P426" i="10"/>
  <c r="AA426" i="10" s="1"/>
  <c r="O426" i="10"/>
  <c r="L426" i="10"/>
  <c r="X426" i="10" s="1"/>
  <c r="K426" i="10"/>
  <c r="H426" i="10"/>
  <c r="G426" i="10"/>
  <c r="I426" i="10" s="1"/>
  <c r="E426" i="10"/>
  <c r="D426" i="10"/>
  <c r="C426" i="10"/>
  <c r="B426" i="10"/>
  <c r="H426" i="6"/>
  <c r="I426" i="6" s="1"/>
  <c r="J426" i="6" s="1"/>
  <c r="F426" i="6"/>
  <c r="E426" i="6"/>
  <c r="D426" i="6"/>
  <c r="C426" i="6"/>
  <c r="B426" i="6"/>
  <c r="A426" i="6"/>
  <c r="O426" i="1"/>
  <c r="N426" i="1"/>
  <c r="M426" i="1"/>
  <c r="L426" i="1"/>
  <c r="A426" i="1"/>
  <c r="A426" i="5" s="1"/>
  <c r="G425" i="2"/>
  <c r="F425" i="2"/>
  <c r="H425" i="2" s="1"/>
  <c r="J425" i="2" s="1"/>
  <c r="E425" i="2"/>
  <c r="D425" i="2"/>
  <c r="C425" i="2"/>
  <c r="B425" i="2"/>
  <c r="G425" i="5"/>
  <c r="E425" i="5"/>
  <c r="D425" i="5"/>
  <c r="C425" i="5"/>
  <c r="B425" i="5"/>
  <c r="P425" i="10"/>
  <c r="AA425" i="10" s="1"/>
  <c r="O425" i="10"/>
  <c r="L425" i="10"/>
  <c r="X425" i="10" s="1"/>
  <c r="K425" i="10"/>
  <c r="H425" i="10"/>
  <c r="G425" i="10"/>
  <c r="I425" i="10" s="1"/>
  <c r="E425" i="10"/>
  <c r="D425" i="10"/>
  <c r="C425" i="10"/>
  <c r="B425" i="10"/>
  <c r="H425" i="6"/>
  <c r="I425" i="6" s="1"/>
  <c r="J425" i="6" s="1"/>
  <c r="F425" i="6"/>
  <c r="E425" i="6"/>
  <c r="D425" i="6"/>
  <c r="C425" i="6"/>
  <c r="B425" i="6"/>
  <c r="A425" i="6"/>
  <c r="N425" i="1"/>
  <c r="M425" i="1"/>
  <c r="L425" i="1"/>
  <c r="A425" i="1"/>
  <c r="G424" i="2"/>
  <c r="F424" i="2"/>
  <c r="H424" i="2" s="1"/>
  <c r="J424" i="2" s="1"/>
  <c r="E424" i="2"/>
  <c r="D424" i="2"/>
  <c r="C424" i="2"/>
  <c r="B424" i="2"/>
  <c r="G424" i="5"/>
  <c r="D424" i="5"/>
  <c r="C424" i="5"/>
  <c r="B424" i="5"/>
  <c r="A424" i="5"/>
  <c r="L424" i="10"/>
  <c r="X424" i="10" s="1"/>
  <c r="K424" i="10"/>
  <c r="H424" i="10"/>
  <c r="G424" i="10"/>
  <c r="I424" i="10" s="1"/>
  <c r="D424" i="10"/>
  <c r="C424" i="10"/>
  <c r="B424" i="10"/>
  <c r="H424" i="6"/>
  <c r="I424" i="6" s="1"/>
  <c r="J424" i="6" s="1"/>
  <c r="F424" i="6"/>
  <c r="E424" i="6"/>
  <c r="D424" i="6"/>
  <c r="C424" i="6"/>
  <c r="B424" i="6"/>
  <c r="A424" i="6"/>
  <c r="M424" i="1"/>
  <c r="L424" i="1"/>
  <c r="A424" i="1"/>
  <c r="A424" i="2" s="1"/>
  <c r="G423" i="2"/>
  <c r="F423" i="2"/>
  <c r="H423" i="2" s="1"/>
  <c r="J423" i="2" s="1"/>
  <c r="E423" i="2"/>
  <c r="D423" i="2"/>
  <c r="C423" i="2"/>
  <c r="B423" i="2"/>
  <c r="G423" i="5"/>
  <c r="E423" i="5"/>
  <c r="D423" i="5"/>
  <c r="C423" i="5"/>
  <c r="B423" i="5"/>
  <c r="P423" i="10"/>
  <c r="AA423" i="10" s="1"/>
  <c r="O423" i="10"/>
  <c r="L423" i="10"/>
  <c r="X423" i="10" s="1"/>
  <c r="K423" i="10"/>
  <c r="H423" i="10"/>
  <c r="G423" i="10"/>
  <c r="I423" i="10" s="1"/>
  <c r="E423" i="10"/>
  <c r="C423" i="10"/>
  <c r="B423" i="10"/>
  <c r="H423" i="6"/>
  <c r="I423" i="6" s="1"/>
  <c r="J423" i="6" s="1"/>
  <c r="F423" i="6"/>
  <c r="E423" i="6"/>
  <c r="D423" i="6"/>
  <c r="C423" i="6"/>
  <c r="B423" i="6"/>
  <c r="A423" i="6"/>
  <c r="O423" i="1"/>
  <c r="N423" i="1"/>
  <c r="M423" i="1"/>
  <c r="L423" i="1"/>
  <c r="A423" i="1"/>
  <c r="A423" i="2" s="1"/>
  <c r="G422" i="2"/>
  <c r="F422" i="2"/>
  <c r="H422" i="2" s="1"/>
  <c r="J422" i="2" s="1"/>
  <c r="E422" i="2"/>
  <c r="D422" i="2"/>
  <c r="C422" i="2"/>
  <c r="B422" i="2"/>
  <c r="G422" i="5"/>
  <c r="E422" i="5"/>
  <c r="D422" i="5"/>
  <c r="C422" i="5"/>
  <c r="B422" i="5"/>
  <c r="P422" i="10"/>
  <c r="AA422" i="10" s="1"/>
  <c r="O422" i="10"/>
  <c r="L422" i="10"/>
  <c r="X422" i="10" s="1"/>
  <c r="K422" i="10"/>
  <c r="H422" i="10"/>
  <c r="G422" i="10"/>
  <c r="I422" i="10" s="1"/>
  <c r="E422" i="10"/>
  <c r="C422" i="10"/>
  <c r="B422" i="10"/>
  <c r="H422" i="6"/>
  <c r="I422" i="6" s="1"/>
  <c r="J422" i="6" s="1"/>
  <c r="F422" i="6"/>
  <c r="E422" i="6"/>
  <c r="D422" i="6"/>
  <c r="C422" i="6"/>
  <c r="B422" i="6"/>
  <c r="A422" i="6"/>
  <c r="O422" i="1"/>
  <c r="N422" i="1"/>
  <c r="M422" i="1"/>
  <c r="L422" i="1"/>
  <c r="A422" i="1"/>
  <c r="G421" i="2"/>
  <c r="F421" i="2"/>
  <c r="H421" i="2" s="1"/>
  <c r="J421" i="2" s="1"/>
  <c r="E421" i="2"/>
  <c r="D421" i="2"/>
  <c r="C421" i="2"/>
  <c r="B421" i="2"/>
  <c r="G421" i="5"/>
  <c r="K421" i="5" s="1"/>
  <c r="N421" i="5" s="1"/>
  <c r="E421" i="5"/>
  <c r="D421" i="5"/>
  <c r="C421" i="5"/>
  <c r="B421" i="5"/>
  <c r="P421" i="10"/>
  <c r="AA421" i="10" s="1"/>
  <c r="O421" i="10"/>
  <c r="L421" i="10"/>
  <c r="X421" i="10" s="1"/>
  <c r="K421" i="10"/>
  <c r="H421" i="10"/>
  <c r="G421" i="10"/>
  <c r="I421" i="10" s="1"/>
  <c r="E421" i="10"/>
  <c r="D421" i="10"/>
  <c r="C421" i="10"/>
  <c r="B421" i="10"/>
  <c r="H421" i="6"/>
  <c r="I421" i="6" s="1"/>
  <c r="J421" i="6" s="1"/>
  <c r="F421" i="6"/>
  <c r="E421" i="6"/>
  <c r="D421" i="6"/>
  <c r="C421" i="6"/>
  <c r="B421" i="6"/>
  <c r="A421" i="6"/>
  <c r="O421" i="1"/>
  <c r="N421" i="1"/>
  <c r="M421" i="1"/>
  <c r="L421" i="1"/>
  <c r="A421" i="1"/>
  <c r="G420" i="2"/>
  <c r="F420" i="2"/>
  <c r="H420" i="2" s="1"/>
  <c r="J420" i="2" s="1"/>
  <c r="E420" i="2"/>
  <c r="D420" i="2"/>
  <c r="C420" i="2"/>
  <c r="B420" i="2"/>
  <c r="G420" i="5"/>
  <c r="K420" i="5" s="1"/>
  <c r="N420" i="5" s="1"/>
  <c r="E420" i="5"/>
  <c r="D420" i="5"/>
  <c r="C420" i="5"/>
  <c r="B420" i="5"/>
  <c r="A420" i="5"/>
  <c r="P420" i="10"/>
  <c r="AA420" i="10" s="1"/>
  <c r="O420" i="10"/>
  <c r="L420" i="10"/>
  <c r="X420" i="10" s="1"/>
  <c r="K420" i="10"/>
  <c r="H420" i="10"/>
  <c r="G420" i="10"/>
  <c r="I420" i="10" s="1"/>
  <c r="E420" i="10"/>
  <c r="D420" i="10"/>
  <c r="C420" i="10"/>
  <c r="B420" i="10"/>
  <c r="H420" i="6"/>
  <c r="I420" i="6" s="1"/>
  <c r="J420" i="6" s="1"/>
  <c r="F420" i="6"/>
  <c r="E420" i="6"/>
  <c r="D420" i="6"/>
  <c r="C420" i="6"/>
  <c r="B420" i="6"/>
  <c r="A420" i="6"/>
  <c r="O420" i="1"/>
  <c r="N420" i="1"/>
  <c r="M420" i="1"/>
  <c r="L420" i="1"/>
  <c r="A420" i="1"/>
  <c r="A420" i="2" s="1"/>
  <c r="G419" i="2"/>
  <c r="F419" i="2"/>
  <c r="H419" i="2" s="1"/>
  <c r="J419" i="2" s="1"/>
  <c r="E419" i="2"/>
  <c r="D419" i="2"/>
  <c r="C419" i="2"/>
  <c r="B419" i="2"/>
  <c r="G419" i="5"/>
  <c r="K419" i="5" s="1"/>
  <c r="N419" i="5" s="1"/>
  <c r="E419" i="5"/>
  <c r="C419" i="5"/>
  <c r="B419" i="5"/>
  <c r="P419" i="10"/>
  <c r="AA419" i="10" s="1"/>
  <c r="O419" i="10"/>
  <c r="L419" i="10"/>
  <c r="X419" i="10" s="1"/>
  <c r="K419" i="10"/>
  <c r="H419" i="10"/>
  <c r="G419" i="10"/>
  <c r="I419" i="10" s="1"/>
  <c r="D419" i="10"/>
  <c r="C419" i="10"/>
  <c r="B419" i="10"/>
  <c r="H419" i="6"/>
  <c r="I419" i="6" s="1"/>
  <c r="J419" i="6" s="1"/>
  <c r="F419" i="6"/>
  <c r="E419" i="6"/>
  <c r="D419" i="6"/>
  <c r="C419" i="6"/>
  <c r="B419" i="6"/>
  <c r="A419" i="6"/>
  <c r="N419" i="1"/>
  <c r="M419" i="1"/>
  <c r="L419" i="1"/>
  <c r="A419" i="1"/>
  <c r="G418" i="2"/>
  <c r="F418" i="2"/>
  <c r="H418" i="2" s="1"/>
  <c r="J418" i="2" s="1"/>
  <c r="E418" i="2"/>
  <c r="D418" i="2"/>
  <c r="C418" i="2"/>
  <c r="B418" i="2"/>
  <c r="G418" i="5"/>
  <c r="E418" i="5"/>
  <c r="D418" i="5"/>
  <c r="C418" i="5"/>
  <c r="B418" i="5"/>
  <c r="L418" i="10"/>
  <c r="X418" i="10" s="1"/>
  <c r="K418" i="10"/>
  <c r="H418" i="10"/>
  <c r="G418" i="10"/>
  <c r="I418" i="10" s="1"/>
  <c r="E418" i="10"/>
  <c r="D418" i="10"/>
  <c r="C418" i="10"/>
  <c r="B418" i="10"/>
  <c r="H418" i="6"/>
  <c r="I418" i="6" s="1"/>
  <c r="J418" i="6" s="1"/>
  <c r="F418" i="6"/>
  <c r="E418" i="6"/>
  <c r="D418" i="6"/>
  <c r="C418" i="6"/>
  <c r="B418" i="6"/>
  <c r="A418" i="6"/>
  <c r="O418" i="1"/>
  <c r="N418" i="1"/>
  <c r="M418" i="1"/>
  <c r="L418" i="1"/>
  <c r="A418" i="1"/>
  <c r="A418" i="5" s="1"/>
  <c r="G417" i="2"/>
  <c r="F417" i="2"/>
  <c r="H417" i="2" s="1"/>
  <c r="J417" i="2" s="1"/>
  <c r="E417" i="2"/>
  <c r="D417" i="2"/>
  <c r="C417" i="2"/>
  <c r="B417" i="2"/>
  <c r="G417" i="5"/>
  <c r="K417" i="5" s="1"/>
  <c r="N417" i="5" s="1"/>
  <c r="E417" i="5"/>
  <c r="D417" i="5"/>
  <c r="C417" i="5"/>
  <c r="B417" i="5"/>
  <c r="L417" i="10"/>
  <c r="X417" i="10" s="1"/>
  <c r="K417" i="10"/>
  <c r="H417" i="10"/>
  <c r="G417" i="10"/>
  <c r="I417" i="10" s="1"/>
  <c r="E417" i="10"/>
  <c r="D417" i="10"/>
  <c r="C417" i="10"/>
  <c r="B417" i="10"/>
  <c r="H417" i="6"/>
  <c r="I417" i="6" s="1"/>
  <c r="J417" i="6" s="1"/>
  <c r="F417" i="6"/>
  <c r="E417" i="6"/>
  <c r="D417" i="6"/>
  <c r="C417" i="6"/>
  <c r="B417" i="6"/>
  <c r="A417" i="6"/>
  <c r="O417" i="1"/>
  <c r="N417" i="1"/>
  <c r="M417" i="1"/>
  <c r="L417" i="1"/>
  <c r="A417" i="1"/>
  <c r="A417" i="2" s="1"/>
  <c r="G416" i="2"/>
  <c r="F416" i="2"/>
  <c r="H416" i="2" s="1"/>
  <c r="J416" i="2" s="1"/>
  <c r="E416" i="2"/>
  <c r="D416" i="2"/>
  <c r="C416" i="2"/>
  <c r="B416" i="2"/>
  <c r="G416" i="5"/>
  <c r="K416" i="5" s="1"/>
  <c r="N416" i="5" s="1"/>
  <c r="E416" i="5"/>
  <c r="D416" i="5"/>
  <c r="C416" i="5"/>
  <c r="B416" i="5"/>
  <c r="L416" i="10"/>
  <c r="X416" i="10" s="1"/>
  <c r="K416" i="10"/>
  <c r="H416" i="10"/>
  <c r="G416" i="10"/>
  <c r="I416" i="10" s="1"/>
  <c r="D416" i="10"/>
  <c r="C416" i="10"/>
  <c r="B416" i="10"/>
  <c r="H416" i="6"/>
  <c r="I416" i="6" s="1"/>
  <c r="J416" i="6" s="1"/>
  <c r="F416" i="6"/>
  <c r="E416" i="6"/>
  <c r="D416" i="6"/>
  <c r="C416" i="6"/>
  <c r="B416" i="6"/>
  <c r="A416" i="6"/>
  <c r="O416" i="1"/>
  <c r="M416" i="1"/>
  <c r="L416" i="1"/>
  <c r="A416" i="1"/>
  <c r="A416" i="2" s="1"/>
  <c r="G415" i="2"/>
  <c r="F415" i="2"/>
  <c r="H415" i="2" s="1"/>
  <c r="J415" i="2" s="1"/>
  <c r="E415" i="2"/>
  <c r="D415" i="2"/>
  <c r="C415" i="2"/>
  <c r="B415" i="2"/>
  <c r="G415" i="5"/>
  <c r="K415" i="5" s="1"/>
  <c r="N415" i="5" s="1"/>
  <c r="E415" i="5"/>
  <c r="D415" i="5"/>
  <c r="C415" i="5"/>
  <c r="B415" i="5"/>
  <c r="L415" i="10"/>
  <c r="X415" i="10" s="1"/>
  <c r="K415" i="10"/>
  <c r="H415" i="10"/>
  <c r="G415" i="10"/>
  <c r="I415" i="10" s="1"/>
  <c r="E415" i="10"/>
  <c r="C415" i="10"/>
  <c r="B415" i="10"/>
  <c r="H415" i="6"/>
  <c r="I415" i="6" s="1"/>
  <c r="J415" i="6" s="1"/>
  <c r="F415" i="6"/>
  <c r="E415" i="6"/>
  <c r="D415" i="6"/>
  <c r="C415" i="6"/>
  <c r="B415" i="6"/>
  <c r="A415" i="6"/>
  <c r="O415" i="1"/>
  <c r="M415" i="1"/>
  <c r="L415" i="1"/>
  <c r="A415" i="1"/>
  <c r="A415" i="2" s="1"/>
  <c r="G414" i="2"/>
  <c r="F414" i="2"/>
  <c r="H414" i="2" s="1"/>
  <c r="J414" i="2" s="1"/>
  <c r="E414" i="2"/>
  <c r="D414" i="2"/>
  <c r="C414" i="2"/>
  <c r="B414" i="2"/>
  <c r="G414" i="5"/>
  <c r="K414" i="5" s="1"/>
  <c r="N414" i="5" s="1"/>
  <c r="E414" i="5"/>
  <c r="D414" i="5"/>
  <c r="C414" i="5"/>
  <c r="B414" i="5"/>
  <c r="P414" i="10"/>
  <c r="AA414" i="10" s="1"/>
  <c r="O414" i="10"/>
  <c r="L414" i="10"/>
  <c r="K414" i="10"/>
  <c r="H414" i="10"/>
  <c r="G414" i="10"/>
  <c r="I414" i="10" s="1"/>
  <c r="E414" i="10"/>
  <c r="D414" i="10"/>
  <c r="C414" i="10"/>
  <c r="B414" i="10"/>
  <c r="H414" i="6"/>
  <c r="I414" i="6" s="1"/>
  <c r="J414" i="6" s="1"/>
  <c r="F414" i="6"/>
  <c r="E414" i="6"/>
  <c r="D414" i="6"/>
  <c r="C414" i="6"/>
  <c r="B414" i="6"/>
  <c r="A414" i="6"/>
  <c r="O414" i="1"/>
  <c r="N414" i="1"/>
  <c r="M414" i="1"/>
  <c r="L414" i="1"/>
  <c r="A414" i="1"/>
  <c r="G413" i="2"/>
  <c r="F413" i="2"/>
  <c r="H413" i="2" s="1"/>
  <c r="J413" i="2" s="1"/>
  <c r="E413" i="2"/>
  <c r="D413" i="2"/>
  <c r="C413" i="2"/>
  <c r="B413" i="2"/>
  <c r="G413" i="5"/>
  <c r="D413" i="5"/>
  <c r="C413" i="5"/>
  <c r="B413" i="5"/>
  <c r="L413" i="10"/>
  <c r="X413" i="10" s="1"/>
  <c r="K413" i="10"/>
  <c r="H413" i="10"/>
  <c r="G413" i="10"/>
  <c r="I413" i="10" s="1"/>
  <c r="E413" i="10"/>
  <c r="D413" i="10"/>
  <c r="C413" i="10"/>
  <c r="B413" i="10"/>
  <c r="H413" i="6"/>
  <c r="I413" i="6" s="1"/>
  <c r="J413" i="6" s="1"/>
  <c r="F413" i="6"/>
  <c r="E413" i="6"/>
  <c r="D413" i="6"/>
  <c r="C413" i="6"/>
  <c r="B413" i="6"/>
  <c r="A413" i="6"/>
  <c r="N413" i="1"/>
  <c r="M413" i="1"/>
  <c r="L413" i="1"/>
  <c r="A413" i="1"/>
  <c r="A413" i="5" s="1"/>
  <c r="G412" i="2"/>
  <c r="F412" i="2"/>
  <c r="H412" i="2" s="1"/>
  <c r="J412" i="2" s="1"/>
  <c r="E412" i="2"/>
  <c r="D412" i="2"/>
  <c r="C412" i="2"/>
  <c r="B412" i="2"/>
  <c r="G412" i="5"/>
  <c r="E412" i="5"/>
  <c r="C412" i="5"/>
  <c r="B412" i="5"/>
  <c r="L412" i="10"/>
  <c r="X412" i="10" s="1"/>
  <c r="K412" i="10"/>
  <c r="H412" i="10"/>
  <c r="G412" i="10"/>
  <c r="I412" i="10" s="1"/>
  <c r="D412" i="10"/>
  <c r="C412" i="10"/>
  <c r="B412" i="10"/>
  <c r="H412" i="6"/>
  <c r="I412" i="6" s="1"/>
  <c r="J412" i="6" s="1"/>
  <c r="F412" i="6"/>
  <c r="E412" i="6"/>
  <c r="D412" i="6"/>
  <c r="C412" i="6"/>
  <c r="B412" i="6"/>
  <c r="A412" i="6"/>
  <c r="M412" i="1"/>
  <c r="L412" i="1"/>
  <c r="A412" i="1"/>
  <c r="G411" i="2"/>
  <c r="F411" i="2"/>
  <c r="H411" i="2" s="1"/>
  <c r="J411" i="2" s="1"/>
  <c r="E411" i="2"/>
  <c r="D411" i="2"/>
  <c r="C411" i="2"/>
  <c r="B411" i="2"/>
  <c r="G411" i="5"/>
  <c r="K411" i="5" s="1"/>
  <c r="N411" i="5" s="1"/>
  <c r="E411" i="5"/>
  <c r="C411" i="5"/>
  <c r="B411" i="5"/>
  <c r="P411" i="10"/>
  <c r="AA411" i="10" s="1"/>
  <c r="O411" i="10"/>
  <c r="L411" i="10"/>
  <c r="X411" i="10" s="1"/>
  <c r="K411" i="10"/>
  <c r="H411" i="10"/>
  <c r="G411" i="10"/>
  <c r="I411" i="10" s="1"/>
  <c r="C411" i="10"/>
  <c r="B411" i="10"/>
  <c r="H411" i="6"/>
  <c r="I411" i="6" s="1"/>
  <c r="J411" i="6" s="1"/>
  <c r="F411" i="6"/>
  <c r="E411" i="6"/>
  <c r="D411" i="6"/>
  <c r="C411" i="6"/>
  <c r="B411" i="6"/>
  <c r="A411" i="6"/>
  <c r="N411" i="1"/>
  <c r="M411" i="1"/>
  <c r="L411" i="1"/>
  <c r="A411" i="1"/>
  <c r="A411" i="2" s="1"/>
  <c r="G410" i="2"/>
  <c r="F410" i="2"/>
  <c r="H410" i="2" s="1"/>
  <c r="J410" i="2" s="1"/>
  <c r="E410" i="2"/>
  <c r="D410" i="2"/>
  <c r="C410" i="2"/>
  <c r="B410" i="2"/>
  <c r="G410" i="5"/>
  <c r="K410" i="5" s="1"/>
  <c r="N410" i="5" s="1"/>
  <c r="E410" i="5"/>
  <c r="D410" i="5"/>
  <c r="C410" i="5"/>
  <c r="B410" i="5"/>
  <c r="L410" i="10"/>
  <c r="X410" i="10" s="1"/>
  <c r="K410" i="10"/>
  <c r="H410" i="10"/>
  <c r="G410" i="10"/>
  <c r="I410" i="10" s="1"/>
  <c r="E410" i="10"/>
  <c r="D410" i="10"/>
  <c r="C410" i="10"/>
  <c r="B410" i="10"/>
  <c r="H410" i="6"/>
  <c r="I410" i="6" s="1"/>
  <c r="J410" i="6" s="1"/>
  <c r="F410" i="6"/>
  <c r="E410" i="6"/>
  <c r="D410" i="6"/>
  <c r="C410" i="6"/>
  <c r="B410" i="6"/>
  <c r="A410" i="6"/>
  <c r="O410" i="1"/>
  <c r="N410" i="1"/>
  <c r="M410" i="1"/>
  <c r="L410" i="1"/>
  <c r="A410" i="1"/>
  <c r="G409" i="2"/>
  <c r="F409" i="2"/>
  <c r="H409" i="2" s="1"/>
  <c r="J409" i="2" s="1"/>
  <c r="E409" i="2"/>
  <c r="D409" i="2"/>
  <c r="C409" i="2"/>
  <c r="B409" i="2"/>
  <c r="G409" i="5"/>
  <c r="K409" i="5" s="1"/>
  <c r="N409" i="5" s="1"/>
  <c r="E409" i="5"/>
  <c r="D409" i="5"/>
  <c r="I409" i="5" s="1"/>
  <c r="C409" i="5"/>
  <c r="B409" i="5"/>
  <c r="A409" i="5"/>
  <c r="P409" i="10"/>
  <c r="AA409" i="10" s="1"/>
  <c r="O409" i="10"/>
  <c r="L409" i="10"/>
  <c r="X409" i="10" s="1"/>
  <c r="K409" i="10"/>
  <c r="H409" i="10"/>
  <c r="G409" i="10"/>
  <c r="I409" i="10" s="1"/>
  <c r="E409" i="10"/>
  <c r="D409" i="10"/>
  <c r="C409" i="10"/>
  <c r="B409" i="10"/>
  <c r="H409" i="6"/>
  <c r="I409" i="6" s="1"/>
  <c r="J409" i="6" s="1"/>
  <c r="F409" i="6"/>
  <c r="E409" i="6"/>
  <c r="D409" i="6"/>
  <c r="C409" i="6"/>
  <c r="B409" i="6"/>
  <c r="A409" i="6"/>
  <c r="O409" i="1"/>
  <c r="N409" i="1"/>
  <c r="M409" i="1"/>
  <c r="L409" i="1"/>
  <c r="A409" i="1"/>
  <c r="A409" i="10" s="1"/>
  <c r="G408" i="2"/>
  <c r="F408" i="2"/>
  <c r="H408" i="2" s="1"/>
  <c r="J408" i="2" s="1"/>
  <c r="E408" i="2"/>
  <c r="D408" i="2"/>
  <c r="C408" i="2"/>
  <c r="B408" i="2"/>
  <c r="G408" i="5"/>
  <c r="K408" i="5" s="1"/>
  <c r="N408" i="5" s="1"/>
  <c r="E408" i="5"/>
  <c r="D408" i="5"/>
  <c r="C408" i="5"/>
  <c r="B408" i="5"/>
  <c r="L408" i="10"/>
  <c r="X408" i="10" s="1"/>
  <c r="K408" i="10"/>
  <c r="H408" i="10"/>
  <c r="G408" i="10"/>
  <c r="I408" i="10" s="1"/>
  <c r="D408" i="10"/>
  <c r="C408" i="10"/>
  <c r="B408" i="10"/>
  <c r="H408" i="6"/>
  <c r="I408" i="6" s="1"/>
  <c r="J408" i="6" s="1"/>
  <c r="F408" i="6"/>
  <c r="E408" i="6"/>
  <c r="D408" i="6"/>
  <c r="C408" i="6"/>
  <c r="B408" i="6"/>
  <c r="A408" i="6"/>
  <c r="O408" i="1"/>
  <c r="M408" i="1"/>
  <c r="L408" i="1"/>
  <c r="A408" i="1"/>
  <c r="A408" i="2" s="1"/>
  <c r="G407" i="2"/>
  <c r="F407" i="2"/>
  <c r="H407" i="2" s="1"/>
  <c r="J407" i="2" s="1"/>
  <c r="E407" i="2"/>
  <c r="D407" i="2"/>
  <c r="C407" i="2"/>
  <c r="B407" i="2"/>
  <c r="G407" i="5"/>
  <c r="K407" i="5" s="1"/>
  <c r="N407" i="5" s="1"/>
  <c r="E407" i="5"/>
  <c r="D407" i="5"/>
  <c r="C407" i="5"/>
  <c r="B407" i="5"/>
  <c r="P407" i="10"/>
  <c r="AA407" i="10" s="1"/>
  <c r="O407" i="10"/>
  <c r="L407" i="10"/>
  <c r="X407" i="10" s="1"/>
  <c r="K407" i="10"/>
  <c r="H407" i="10"/>
  <c r="G407" i="10"/>
  <c r="I407" i="10" s="1"/>
  <c r="E407" i="10"/>
  <c r="C407" i="10"/>
  <c r="B407" i="10"/>
  <c r="H407" i="6"/>
  <c r="I407" i="6" s="1"/>
  <c r="J407" i="6" s="1"/>
  <c r="F407" i="6"/>
  <c r="E407" i="6"/>
  <c r="D407" i="6"/>
  <c r="C407" i="6"/>
  <c r="B407" i="6"/>
  <c r="A407" i="6"/>
  <c r="O407" i="1"/>
  <c r="N407" i="1"/>
  <c r="M407" i="1"/>
  <c r="L407" i="1"/>
  <c r="A407" i="1"/>
  <c r="G406" i="2"/>
  <c r="F406" i="2"/>
  <c r="H406" i="2" s="1"/>
  <c r="J406" i="2" s="1"/>
  <c r="E406" i="2"/>
  <c r="D406" i="2"/>
  <c r="C406" i="2"/>
  <c r="B406" i="2"/>
  <c r="A406" i="2"/>
  <c r="G406" i="5"/>
  <c r="K406" i="5" s="1"/>
  <c r="N406" i="5" s="1"/>
  <c r="E406" i="5"/>
  <c r="D406" i="5"/>
  <c r="C406" i="5"/>
  <c r="B406" i="5"/>
  <c r="P406" i="10"/>
  <c r="AA406" i="10" s="1"/>
  <c r="O406" i="10"/>
  <c r="L406" i="10"/>
  <c r="X406" i="10" s="1"/>
  <c r="K406" i="10"/>
  <c r="H406" i="10"/>
  <c r="G406" i="10"/>
  <c r="I406" i="10" s="1"/>
  <c r="E406" i="10"/>
  <c r="C406" i="10"/>
  <c r="B406" i="10"/>
  <c r="H406" i="6"/>
  <c r="I406" i="6" s="1"/>
  <c r="J406" i="6" s="1"/>
  <c r="F406" i="6"/>
  <c r="E406" i="6"/>
  <c r="D406" i="6"/>
  <c r="C406" i="6"/>
  <c r="B406" i="6"/>
  <c r="A406" i="6"/>
  <c r="O406" i="1"/>
  <c r="N406" i="1"/>
  <c r="M406" i="1"/>
  <c r="L406" i="1"/>
  <c r="A406" i="1"/>
  <c r="A406" i="5" s="1"/>
  <c r="G405" i="2"/>
  <c r="F405" i="2"/>
  <c r="H405" i="2" s="1"/>
  <c r="J405" i="2" s="1"/>
  <c r="E405" i="2"/>
  <c r="D405" i="2"/>
  <c r="C405" i="2"/>
  <c r="B405" i="2"/>
  <c r="G405" i="5"/>
  <c r="K405" i="5" s="1"/>
  <c r="N405" i="5" s="1"/>
  <c r="E405" i="5"/>
  <c r="D405" i="5"/>
  <c r="I405" i="5" s="1"/>
  <c r="C405" i="5"/>
  <c r="B405" i="5"/>
  <c r="L405" i="10"/>
  <c r="X405" i="10" s="1"/>
  <c r="K405" i="10"/>
  <c r="H405" i="10"/>
  <c r="G405" i="10"/>
  <c r="I405" i="10" s="1"/>
  <c r="E405" i="10"/>
  <c r="D405" i="10"/>
  <c r="C405" i="10"/>
  <c r="B405" i="10"/>
  <c r="H405" i="6"/>
  <c r="I405" i="6" s="1"/>
  <c r="J405" i="6" s="1"/>
  <c r="F405" i="6"/>
  <c r="E405" i="6"/>
  <c r="D405" i="6"/>
  <c r="C405" i="6"/>
  <c r="B405" i="6"/>
  <c r="A405" i="6"/>
  <c r="O405" i="1"/>
  <c r="N405" i="1"/>
  <c r="M405" i="1"/>
  <c r="L405" i="1"/>
  <c r="A405" i="1"/>
  <c r="A405" i="2" s="1"/>
  <c r="G404" i="2"/>
  <c r="F404" i="2"/>
  <c r="H404" i="2" s="1"/>
  <c r="J404" i="2" s="1"/>
  <c r="E404" i="2"/>
  <c r="D404" i="2"/>
  <c r="C404" i="2"/>
  <c r="B404" i="2"/>
  <c r="G404" i="5"/>
  <c r="K404" i="5" s="1"/>
  <c r="N404" i="5" s="1"/>
  <c r="E404" i="5"/>
  <c r="C404" i="5"/>
  <c r="B404" i="5"/>
  <c r="A404" i="5"/>
  <c r="L404" i="10"/>
  <c r="X404" i="10" s="1"/>
  <c r="K404" i="10"/>
  <c r="H404" i="10"/>
  <c r="G404" i="10"/>
  <c r="I404" i="10" s="1"/>
  <c r="D404" i="10"/>
  <c r="C404" i="10"/>
  <c r="B404" i="10"/>
  <c r="H404" i="6"/>
  <c r="I404" i="6" s="1"/>
  <c r="J404" i="6" s="1"/>
  <c r="F404" i="6"/>
  <c r="E404" i="6"/>
  <c r="D404" i="6"/>
  <c r="C404" i="6"/>
  <c r="B404" i="6"/>
  <c r="A404" i="6"/>
  <c r="M404" i="1"/>
  <c r="L404" i="1"/>
  <c r="A404" i="1"/>
  <c r="A404" i="2" s="1"/>
  <c r="G403" i="2"/>
  <c r="F403" i="2"/>
  <c r="H403" i="2" s="1"/>
  <c r="J403" i="2" s="1"/>
  <c r="E403" i="2"/>
  <c r="D403" i="2"/>
  <c r="C403" i="2"/>
  <c r="B403" i="2"/>
  <c r="A403" i="2"/>
  <c r="G403" i="5"/>
  <c r="K403" i="5" s="1"/>
  <c r="N403" i="5" s="1"/>
  <c r="E403" i="5"/>
  <c r="C403" i="5"/>
  <c r="B403" i="5"/>
  <c r="A403" i="5"/>
  <c r="P403" i="10"/>
  <c r="AA403" i="10" s="1"/>
  <c r="O403" i="10"/>
  <c r="L403" i="10"/>
  <c r="X403" i="10" s="1"/>
  <c r="K403" i="10"/>
  <c r="H403" i="10"/>
  <c r="G403" i="10"/>
  <c r="I403" i="10" s="1"/>
  <c r="C403" i="10"/>
  <c r="B403" i="10"/>
  <c r="H403" i="6"/>
  <c r="I403" i="6" s="1"/>
  <c r="J403" i="6" s="1"/>
  <c r="F403" i="6"/>
  <c r="E403" i="6"/>
  <c r="D403" i="6"/>
  <c r="C403" i="6"/>
  <c r="B403" i="6"/>
  <c r="A403" i="6"/>
  <c r="N403" i="1"/>
  <c r="M403" i="1"/>
  <c r="L403" i="1"/>
  <c r="A403" i="1"/>
  <c r="A403" i="10" s="1"/>
  <c r="G402" i="2"/>
  <c r="F402" i="2"/>
  <c r="H402" i="2" s="1"/>
  <c r="J402" i="2" s="1"/>
  <c r="E402" i="2"/>
  <c r="D402" i="2"/>
  <c r="C402" i="2"/>
  <c r="B402" i="2"/>
  <c r="G402" i="5"/>
  <c r="K402" i="5" s="1"/>
  <c r="N402" i="5" s="1"/>
  <c r="E402" i="5"/>
  <c r="D402" i="5"/>
  <c r="I402" i="5" s="1"/>
  <c r="C402" i="5"/>
  <c r="B402" i="5"/>
  <c r="P402" i="10"/>
  <c r="AA402" i="10" s="1"/>
  <c r="O402" i="10"/>
  <c r="L402" i="10"/>
  <c r="X402" i="10" s="1"/>
  <c r="K402" i="10"/>
  <c r="H402" i="10"/>
  <c r="G402" i="10"/>
  <c r="I402" i="10" s="1"/>
  <c r="E402" i="10"/>
  <c r="D402" i="10"/>
  <c r="C402" i="10"/>
  <c r="B402" i="10"/>
  <c r="H402" i="6"/>
  <c r="I402" i="6" s="1"/>
  <c r="J402" i="6" s="1"/>
  <c r="F402" i="6"/>
  <c r="E402" i="6"/>
  <c r="D402" i="6"/>
  <c r="C402" i="6"/>
  <c r="B402" i="6"/>
  <c r="A402" i="6"/>
  <c r="O402" i="1"/>
  <c r="N402" i="1"/>
  <c r="M402" i="1"/>
  <c r="L402" i="1"/>
  <c r="A402" i="1"/>
  <c r="G401" i="2"/>
  <c r="F401" i="2"/>
  <c r="H401" i="2" s="1"/>
  <c r="J401" i="2" s="1"/>
  <c r="E401" i="2"/>
  <c r="D401" i="2"/>
  <c r="C401" i="2"/>
  <c r="B401" i="2"/>
  <c r="G401" i="5"/>
  <c r="K401" i="5" s="1"/>
  <c r="N401" i="5" s="1"/>
  <c r="E401" i="5"/>
  <c r="D401" i="5"/>
  <c r="C401" i="5"/>
  <c r="B401" i="5"/>
  <c r="P401" i="10"/>
  <c r="AA401" i="10" s="1"/>
  <c r="O401" i="10"/>
  <c r="L401" i="10"/>
  <c r="X401" i="10" s="1"/>
  <c r="K401" i="10"/>
  <c r="H401" i="10"/>
  <c r="G401" i="10"/>
  <c r="I401" i="10" s="1"/>
  <c r="E401" i="10"/>
  <c r="D401" i="10"/>
  <c r="C401" i="10"/>
  <c r="B401" i="10"/>
  <c r="H401" i="6"/>
  <c r="I401" i="6" s="1"/>
  <c r="J401" i="6" s="1"/>
  <c r="F401" i="6"/>
  <c r="E401" i="6"/>
  <c r="D401" i="6"/>
  <c r="C401" i="6"/>
  <c r="B401" i="6"/>
  <c r="A401" i="6"/>
  <c r="O401" i="1"/>
  <c r="N401" i="1"/>
  <c r="M401" i="1"/>
  <c r="L401" i="1"/>
  <c r="A401" i="1"/>
  <c r="G400" i="2"/>
  <c r="F400" i="2"/>
  <c r="H400" i="2" s="1"/>
  <c r="J400" i="2" s="1"/>
  <c r="E400" i="2"/>
  <c r="D400" i="2"/>
  <c r="C400" i="2"/>
  <c r="B400" i="2"/>
  <c r="G400" i="5"/>
  <c r="K400" i="5" s="1"/>
  <c r="N400" i="5" s="1"/>
  <c r="E400" i="5"/>
  <c r="D400" i="5"/>
  <c r="C400" i="5"/>
  <c r="B400" i="5"/>
  <c r="L400" i="10"/>
  <c r="X400" i="10" s="1"/>
  <c r="K400" i="10"/>
  <c r="H400" i="10"/>
  <c r="G400" i="10"/>
  <c r="I400" i="10" s="1"/>
  <c r="D400" i="10"/>
  <c r="C400" i="10"/>
  <c r="B400" i="10"/>
  <c r="H400" i="6"/>
  <c r="I400" i="6" s="1"/>
  <c r="J400" i="6" s="1"/>
  <c r="F400" i="6"/>
  <c r="E400" i="6"/>
  <c r="D400" i="6"/>
  <c r="C400" i="6"/>
  <c r="B400" i="6"/>
  <c r="A400" i="6"/>
  <c r="O400" i="1"/>
  <c r="M400" i="1"/>
  <c r="L400" i="1"/>
  <c r="A400" i="1"/>
  <c r="G399" i="2"/>
  <c r="F399" i="2"/>
  <c r="H399" i="2" s="1"/>
  <c r="J399" i="2" s="1"/>
  <c r="E399" i="2"/>
  <c r="D399" i="2"/>
  <c r="C399" i="2"/>
  <c r="B399" i="2"/>
  <c r="G399" i="5"/>
  <c r="K399" i="5" s="1"/>
  <c r="N399" i="5" s="1"/>
  <c r="E399" i="5"/>
  <c r="D399" i="5"/>
  <c r="C399" i="5"/>
  <c r="B399" i="5"/>
  <c r="P399" i="10"/>
  <c r="AA399" i="10" s="1"/>
  <c r="O399" i="10"/>
  <c r="L399" i="10"/>
  <c r="X399" i="10" s="1"/>
  <c r="K399" i="10"/>
  <c r="H399" i="10"/>
  <c r="G399" i="10"/>
  <c r="I399" i="10" s="1"/>
  <c r="E399" i="10"/>
  <c r="C399" i="10"/>
  <c r="B399" i="10"/>
  <c r="H399" i="6"/>
  <c r="I399" i="6" s="1"/>
  <c r="J399" i="6" s="1"/>
  <c r="F399" i="6"/>
  <c r="E399" i="6"/>
  <c r="D399" i="6"/>
  <c r="C399" i="6"/>
  <c r="B399" i="6"/>
  <c r="A399" i="6"/>
  <c r="O399" i="1"/>
  <c r="N399" i="1"/>
  <c r="M399" i="1"/>
  <c r="L399" i="1"/>
  <c r="A399" i="1"/>
  <c r="A399" i="2" s="1"/>
  <c r="G398" i="2"/>
  <c r="F398" i="2"/>
  <c r="H398" i="2" s="1"/>
  <c r="J398" i="2" s="1"/>
  <c r="E398" i="2"/>
  <c r="D398" i="2"/>
  <c r="C398" i="2"/>
  <c r="B398" i="2"/>
  <c r="G398" i="5"/>
  <c r="K398" i="5" s="1"/>
  <c r="N398" i="5" s="1"/>
  <c r="E398" i="5"/>
  <c r="D398" i="5"/>
  <c r="C398" i="5"/>
  <c r="B398" i="5"/>
  <c r="A398" i="5"/>
  <c r="P398" i="10"/>
  <c r="AA398" i="10" s="1"/>
  <c r="O398" i="10"/>
  <c r="L398" i="10"/>
  <c r="X398" i="10" s="1"/>
  <c r="K398" i="10"/>
  <c r="H398" i="10"/>
  <c r="G398" i="10"/>
  <c r="I398" i="10" s="1"/>
  <c r="E398" i="10"/>
  <c r="C398" i="10"/>
  <c r="B398" i="10"/>
  <c r="H398" i="6"/>
  <c r="I398" i="6" s="1"/>
  <c r="J398" i="6" s="1"/>
  <c r="F398" i="6"/>
  <c r="E398" i="6"/>
  <c r="D398" i="6"/>
  <c r="C398" i="6"/>
  <c r="B398" i="6"/>
  <c r="A398" i="6"/>
  <c r="O398" i="1"/>
  <c r="N398" i="1"/>
  <c r="M398" i="1"/>
  <c r="L398" i="1"/>
  <c r="A398" i="1"/>
  <c r="A398" i="2" s="1"/>
  <c r="G397" i="2"/>
  <c r="F397" i="2"/>
  <c r="E397" i="2"/>
  <c r="C397" i="2"/>
  <c r="B397" i="2"/>
  <c r="G397" i="5"/>
  <c r="K397" i="5" s="1"/>
  <c r="N397" i="5" s="1"/>
  <c r="E397" i="5"/>
  <c r="D397" i="5"/>
  <c r="C397" i="5"/>
  <c r="B397" i="5"/>
  <c r="P397" i="10"/>
  <c r="AA397" i="10" s="1"/>
  <c r="O397" i="10"/>
  <c r="L397" i="10"/>
  <c r="X397" i="10" s="1"/>
  <c r="K397" i="10"/>
  <c r="H397" i="10"/>
  <c r="G397" i="10"/>
  <c r="I397" i="10" s="1"/>
  <c r="E397" i="10"/>
  <c r="D397" i="10"/>
  <c r="C397" i="10"/>
  <c r="B397" i="10"/>
  <c r="H397" i="6"/>
  <c r="I397" i="6" s="1"/>
  <c r="J397" i="6" s="1"/>
  <c r="F397" i="6"/>
  <c r="E397" i="6"/>
  <c r="D397" i="6"/>
  <c r="C397" i="6"/>
  <c r="B397" i="6"/>
  <c r="A397" i="6"/>
  <c r="O397" i="1"/>
  <c r="N397" i="1"/>
  <c r="M397" i="1"/>
  <c r="L397" i="1"/>
  <c r="A397" i="1"/>
  <c r="F396" i="2"/>
  <c r="E396" i="2"/>
  <c r="C396" i="2"/>
  <c r="B396" i="2"/>
  <c r="G396" i="5"/>
  <c r="K396" i="5" s="1"/>
  <c r="N396" i="5" s="1"/>
  <c r="E396" i="5"/>
  <c r="D396" i="5"/>
  <c r="C396" i="5"/>
  <c r="B396" i="5"/>
  <c r="P396" i="10"/>
  <c r="AA396" i="10" s="1"/>
  <c r="O396" i="10"/>
  <c r="H396" i="10"/>
  <c r="G396" i="10"/>
  <c r="D396" i="10"/>
  <c r="C396" i="10"/>
  <c r="B396" i="10"/>
  <c r="H396" i="6"/>
  <c r="I396" i="6" s="1"/>
  <c r="J396" i="6" s="1"/>
  <c r="F396" i="6"/>
  <c r="E396" i="6"/>
  <c r="D396" i="6"/>
  <c r="C396" i="6"/>
  <c r="B396" i="6"/>
  <c r="A396" i="6"/>
  <c r="O396" i="1"/>
  <c r="M396" i="1"/>
  <c r="L396" i="1"/>
  <c r="A396" i="1"/>
  <c r="A396" i="5" s="1"/>
  <c r="G395" i="2"/>
  <c r="F395" i="2"/>
  <c r="E395" i="2"/>
  <c r="C395" i="2"/>
  <c r="B395" i="2"/>
  <c r="G395" i="5"/>
  <c r="K395" i="5" s="1"/>
  <c r="N395" i="5" s="1"/>
  <c r="E395" i="5"/>
  <c r="D395" i="5"/>
  <c r="C395" i="5"/>
  <c r="B395" i="5"/>
  <c r="P395" i="10"/>
  <c r="AA395" i="10" s="1"/>
  <c r="O395" i="10"/>
  <c r="L395" i="10"/>
  <c r="X395" i="10" s="1"/>
  <c r="K395" i="10"/>
  <c r="H395" i="10"/>
  <c r="G395" i="10"/>
  <c r="I395" i="10" s="1"/>
  <c r="C395" i="10"/>
  <c r="B395" i="10"/>
  <c r="H395" i="6"/>
  <c r="I395" i="6" s="1"/>
  <c r="J395" i="6" s="1"/>
  <c r="F395" i="6"/>
  <c r="E395" i="6"/>
  <c r="D395" i="6"/>
  <c r="C395" i="6"/>
  <c r="B395" i="6"/>
  <c r="A395" i="6"/>
  <c r="O395" i="1"/>
  <c r="N395" i="1"/>
  <c r="M395" i="1"/>
  <c r="L395" i="1"/>
  <c r="A395" i="1"/>
  <c r="A395" i="2" s="1"/>
  <c r="G394" i="2"/>
  <c r="F394" i="2"/>
  <c r="E394" i="2"/>
  <c r="C394" i="2"/>
  <c r="B394" i="2"/>
  <c r="G394" i="5"/>
  <c r="E394" i="5"/>
  <c r="D394" i="5"/>
  <c r="C394" i="5"/>
  <c r="B394" i="5"/>
  <c r="L394" i="10"/>
  <c r="X394" i="10" s="1"/>
  <c r="K394" i="10"/>
  <c r="H394" i="10"/>
  <c r="G394" i="10"/>
  <c r="I394" i="10" s="1"/>
  <c r="E394" i="10"/>
  <c r="D394" i="10"/>
  <c r="C394" i="10"/>
  <c r="B394" i="10"/>
  <c r="H394" i="6"/>
  <c r="I394" i="6" s="1"/>
  <c r="J394" i="6" s="1"/>
  <c r="F394" i="6"/>
  <c r="E394" i="6"/>
  <c r="D394" i="6"/>
  <c r="C394" i="6"/>
  <c r="B394" i="6"/>
  <c r="A394" i="6"/>
  <c r="O394" i="1"/>
  <c r="N394" i="1"/>
  <c r="M394" i="1"/>
  <c r="D394" i="2" s="1"/>
  <c r="L394" i="1"/>
  <c r="A394" i="1"/>
  <c r="G393" i="2"/>
  <c r="F393" i="2"/>
  <c r="E393" i="2"/>
  <c r="C393" i="2"/>
  <c r="B393" i="2"/>
  <c r="G393" i="5"/>
  <c r="K393" i="5" s="1"/>
  <c r="N393" i="5" s="1"/>
  <c r="E393" i="5"/>
  <c r="D393" i="5"/>
  <c r="C393" i="5"/>
  <c r="B393" i="5"/>
  <c r="L393" i="10"/>
  <c r="X393" i="10" s="1"/>
  <c r="K393" i="10"/>
  <c r="H393" i="10"/>
  <c r="G393" i="10"/>
  <c r="I393" i="10" s="1"/>
  <c r="E393" i="10"/>
  <c r="D393" i="10"/>
  <c r="C393" i="10"/>
  <c r="B393" i="10"/>
  <c r="H393" i="6"/>
  <c r="I393" i="6" s="1"/>
  <c r="J393" i="6" s="1"/>
  <c r="F393" i="6"/>
  <c r="E393" i="6"/>
  <c r="D393" i="6"/>
  <c r="C393" i="6"/>
  <c r="B393" i="6"/>
  <c r="A393" i="6"/>
  <c r="O393" i="1"/>
  <c r="N393" i="1"/>
  <c r="M393" i="1"/>
  <c r="L393" i="1"/>
  <c r="A393" i="1"/>
  <c r="A393" i="2" s="1"/>
  <c r="G392" i="2"/>
  <c r="F392" i="2"/>
  <c r="E392" i="2"/>
  <c r="C392" i="2"/>
  <c r="B392" i="2"/>
  <c r="G392" i="5"/>
  <c r="K392" i="5" s="1"/>
  <c r="N392" i="5" s="1"/>
  <c r="E392" i="5"/>
  <c r="C392" i="5"/>
  <c r="B392" i="5"/>
  <c r="L392" i="10"/>
  <c r="X392" i="10" s="1"/>
  <c r="K392" i="10"/>
  <c r="H392" i="10"/>
  <c r="G392" i="10"/>
  <c r="I392" i="10" s="1"/>
  <c r="D392" i="10"/>
  <c r="C392" i="10"/>
  <c r="B392" i="10"/>
  <c r="H392" i="6"/>
  <c r="I392" i="6" s="1"/>
  <c r="J392" i="6" s="1"/>
  <c r="F392" i="6"/>
  <c r="E392" i="6"/>
  <c r="D392" i="6"/>
  <c r="C392" i="6"/>
  <c r="B392" i="6"/>
  <c r="A392" i="6"/>
  <c r="M392" i="1"/>
  <c r="L392" i="1"/>
  <c r="A392" i="1"/>
  <c r="A392" i="5" s="1"/>
  <c r="G391" i="2"/>
  <c r="F391" i="2"/>
  <c r="E391" i="2"/>
  <c r="C391" i="2"/>
  <c r="B391" i="2"/>
  <c r="G391" i="5"/>
  <c r="K391" i="5" s="1"/>
  <c r="N391" i="5" s="1"/>
  <c r="E391" i="5"/>
  <c r="D391" i="5"/>
  <c r="C391" i="5"/>
  <c r="B391" i="5"/>
  <c r="L391" i="10"/>
  <c r="X391" i="10" s="1"/>
  <c r="K391" i="10"/>
  <c r="H391" i="10"/>
  <c r="G391" i="10"/>
  <c r="I391" i="10" s="1"/>
  <c r="E391" i="10"/>
  <c r="C391" i="10"/>
  <c r="B391" i="10"/>
  <c r="H391" i="6"/>
  <c r="I391" i="6" s="1"/>
  <c r="J391" i="6" s="1"/>
  <c r="F391" i="6"/>
  <c r="E391" i="6"/>
  <c r="D391" i="6"/>
  <c r="C391" i="6"/>
  <c r="B391" i="6"/>
  <c r="A391" i="6"/>
  <c r="O391" i="1"/>
  <c r="M391" i="1"/>
  <c r="D391" i="2" s="1"/>
  <c r="L391" i="1"/>
  <c r="A391" i="1"/>
  <c r="A391" i="2" s="1"/>
  <c r="G390" i="2"/>
  <c r="F390" i="2"/>
  <c r="E390" i="2"/>
  <c r="C390" i="2"/>
  <c r="B390" i="2"/>
  <c r="G390" i="5"/>
  <c r="K390" i="5" s="1"/>
  <c r="N390" i="5" s="1"/>
  <c r="E390" i="5"/>
  <c r="D390" i="5"/>
  <c r="I390" i="5" s="1"/>
  <c r="C390" i="5"/>
  <c r="B390" i="5"/>
  <c r="L390" i="10"/>
  <c r="X390" i="10" s="1"/>
  <c r="K390" i="10"/>
  <c r="H390" i="10"/>
  <c r="G390" i="10"/>
  <c r="I390" i="10" s="1"/>
  <c r="E390" i="10"/>
  <c r="C390" i="10"/>
  <c r="B390" i="10"/>
  <c r="H390" i="6"/>
  <c r="I390" i="6" s="1"/>
  <c r="J390" i="6" s="1"/>
  <c r="F390" i="6"/>
  <c r="E390" i="6"/>
  <c r="D390" i="6"/>
  <c r="C390" i="6"/>
  <c r="B390" i="6"/>
  <c r="A390" i="6"/>
  <c r="O390" i="1"/>
  <c r="M390" i="1"/>
  <c r="D390" i="2" s="1"/>
  <c r="L390" i="1"/>
  <c r="A390" i="1"/>
  <c r="G389" i="2"/>
  <c r="F389" i="2"/>
  <c r="E389" i="2"/>
  <c r="C389" i="2"/>
  <c r="B389" i="2"/>
  <c r="G389" i="5"/>
  <c r="K389" i="5" s="1"/>
  <c r="N389" i="5" s="1"/>
  <c r="E389" i="5"/>
  <c r="D389" i="5"/>
  <c r="C389" i="5"/>
  <c r="B389" i="5"/>
  <c r="A389" i="5"/>
  <c r="P389" i="10"/>
  <c r="AA389" i="10" s="1"/>
  <c r="O389" i="10"/>
  <c r="L389" i="10"/>
  <c r="X389" i="10" s="1"/>
  <c r="K389" i="10"/>
  <c r="H389" i="10"/>
  <c r="G389" i="10"/>
  <c r="I389" i="10" s="1"/>
  <c r="E389" i="10"/>
  <c r="D389" i="10"/>
  <c r="C389" i="10"/>
  <c r="B389" i="10"/>
  <c r="H389" i="6"/>
  <c r="I389" i="6" s="1"/>
  <c r="J389" i="6" s="1"/>
  <c r="F389" i="6"/>
  <c r="E389" i="6"/>
  <c r="D389" i="6"/>
  <c r="C389" i="6"/>
  <c r="B389" i="6"/>
  <c r="A389" i="6"/>
  <c r="O389" i="1"/>
  <c r="N389" i="1"/>
  <c r="M389" i="1"/>
  <c r="L389" i="1"/>
  <c r="A389" i="1"/>
  <c r="A389" i="10" s="1"/>
  <c r="G388" i="2"/>
  <c r="F388" i="2"/>
  <c r="E388" i="2"/>
  <c r="C388" i="2"/>
  <c r="B388" i="2"/>
  <c r="G388" i="5"/>
  <c r="K388" i="5" s="1"/>
  <c r="N388" i="5" s="1"/>
  <c r="E388" i="5"/>
  <c r="D388" i="5"/>
  <c r="C388" i="5"/>
  <c r="B388" i="5"/>
  <c r="A388" i="5"/>
  <c r="L388" i="10"/>
  <c r="X388" i="10" s="1"/>
  <c r="K388" i="10"/>
  <c r="H388" i="10"/>
  <c r="G388" i="10"/>
  <c r="I388" i="10" s="1"/>
  <c r="D388" i="10"/>
  <c r="C388" i="10"/>
  <c r="B388" i="10"/>
  <c r="H388" i="6"/>
  <c r="I388" i="6" s="1"/>
  <c r="J388" i="6" s="1"/>
  <c r="F388" i="6"/>
  <c r="E388" i="6"/>
  <c r="D388" i="6"/>
  <c r="C388" i="6"/>
  <c r="B388" i="6"/>
  <c r="A388" i="6"/>
  <c r="O388" i="1"/>
  <c r="M388" i="1"/>
  <c r="L388" i="1"/>
  <c r="A388" i="1"/>
  <c r="A388" i="2" s="1"/>
  <c r="F387" i="2"/>
  <c r="E387" i="2"/>
  <c r="C387" i="2"/>
  <c r="B387" i="2"/>
  <c r="G387" i="5"/>
  <c r="K387" i="5" s="1"/>
  <c r="N387" i="5" s="1"/>
  <c r="E387" i="5"/>
  <c r="D387" i="5"/>
  <c r="C387" i="5"/>
  <c r="B387" i="5"/>
  <c r="P387" i="10"/>
  <c r="AA387" i="10" s="1"/>
  <c r="O387" i="10"/>
  <c r="L387" i="10"/>
  <c r="X387" i="10" s="1"/>
  <c r="K387" i="10"/>
  <c r="H387" i="10"/>
  <c r="G387" i="10"/>
  <c r="C387" i="10"/>
  <c r="B387" i="10"/>
  <c r="H387" i="6"/>
  <c r="I387" i="6" s="1"/>
  <c r="J387" i="6" s="1"/>
  <c r="F387" i="6"/>
  <c r="E387" i="6"/>
  <c r="D387" i="6"/>
  <c r="C387" i="6"/>
  <c r="B387" i="6"/>
  <c r="A387" i="6"/>
  <c r="O387" i="1"/>
  <c r="N387" i="1"/>
  <c r="M387" i="1"/>
  <c r="L387" i="1"/>
  <c r="A387" i="1"/>
  <c r="G386" i="2"/>
  <c r="F386" i="2"/>
  <c r="E386" i="2"/>
  <c r="C386" i="2"/>
  <c r="B386" i="2"/>
  <c r="G386" i="5"/>
  <c r="E386" i="5"/>
  <c r="D386" i="5"/>
  <c r="C386" i="5"/>
  <c r="B386" i="5"/>
  <c r="P386" i="10"/>
  <c r="AA386" i="10" s="1"/>
  <c r="O386" i="10"/>
  <c r="L386" i="10"/>
  <c r="X386" i="10" s="1"/>
  <c r="K386" i="10"/>
  <c r="H386" i="10"/>
  <c r="G386" i="10"/>
  <c r="I386" i="10" s="1"/>
  <c r="E386" i="10"/>
  <c r="D386" i="10"/>
  <c r="C386" i="10"/>
  <c r="B386" i="10"/>
  <c r="H386" i="6"/>
  <c r="I386" i="6" s="1"/>
  <c r="J386" i="6" s="1"/>
  <c r="F386" i="6"/>
  <c r="E386" i="6"/>
  <c r="D386" i="6"/>
  <c r="C386" i="6"/>
  <c r="B386" i="6"/>
  <c r="A386" i="6"/>
  <c r="O386" i="1"/>
  <c r="N386" i="1"/>
  <c r="M386" i="1"/>
  <c r="D386" i="2" s="1"/>
  <c r="L386" i="1"/>
  <c r="A386" i="1"/>
  <c r="A386" i="5" s="1"/>
  <c r="G385" i="2"/>
  <c r="F385" i="2"/>
  <c r="E385" i="2"/>
  <c r="C385" i="2"/>
  <c r="B385" i="2"/>
  <c r="G385" i="5"/>
  <c r="K385" i="5" s="1"/>
  <c r="N385" i="5" s="1"/>
  <c r="E385" i="5"/>
  <c r="D385" i="5"/>
  <c r="C385" i="5"/>
  <c r="B385" i="5"/>
  <c r="L385" i="10"/>
  <c r="X385" i="10" s="1"/>
  <c r="K385" i="10"/>
  <c r="H385" i="10"/>
  <c r="G385" i="10"/>
  <c r="I385" i="10" s="1"/>
  <c r="E385" i="10"/>
  <c r="D385" i="10"/>
  <c r="C385" i="10"/>
  <c r="B385" i="10"/>
  <c r="H385" i="6"/>
  <c r="I385" i="6" s="1"/>
  <c r="J385" i="6" s="1"/>
  <c r="F385" i="6"/>
  <c r="E385" i="6"/>
  <c r="D385" i="6"/>
  <c r="C385" i="6"/>
  <c r="B385" i="6"/>
  <c r="A385" i="6"/>
  <c r="O385" i="1"/>
  <c r="N385" i="1"/>
  <c r="M385" i="1"/>
  <c r="D385" i="2" s="1"/>
  <c r="L385" i="1"/>
  <c r="A385" i="1"/>
  <c r="A385" i="10" s="1"/>
  <c r="G384" i="2"/>
  <c r="F384" i="2"/>
  <c r="E384" i="2"/>
  <c r="C384" i="2"/>
  <c r="B384" i="2"/>
  <c r="G384" i="5"/>
  <c r="K384" i="5" s="1"/>
  <c r="N384" i="5" s="1"/>
  <c r="E384" i="5"/>
  <c r="D384" i="5"/>
  <c r="C384" i="5"/>
  <c r="B384" i="5"/>
  <c r="P384" i="10"/>
  <c r="AA384" i="10" s="1"/>
  <c r="O384" i="10"/>
  <c r="L384" i="10"/>
  <c r="X384" i="10" s="1"/>
  <c r="K384" i="10"/>
  <c r="H384" i="10"/>
  <c r="G384" i="10"/>
  <c r="I384" i="10" s="1"/>
  <c r="D384" i="10"/>
  <c r="C384" i="10"/>
  <c r="B384" i="10"/>
  <c r="H384" i="6"/>
  <c r="I384" i="6" s="1"/>
  <c r="J384" i="6" s="1"/>
  <c r="F384" i="6"/>
  <c r="E384" i="6"/>
  <c r="D384" i="6"/>
  <c r="C384" i="6"/>
  <c r="B384" i="6"/>
  <c r="A384" i="6"/>
  <c r="O384" i="1"/>
  <c r="N384" i="1"/>
  <c r="M384" i="1"/>
  <c r="L384" i="1"/>
  <c r="A384" i="1"/>
  <c r="A384" i="10" s="1"/>
  <c r="G383" i="2"/>
  <c r="F383" i="2"/>
  <c r="E383" i="2"/>
  <c r="C383" i="2"/>
  <c r="B383" i="2"/>
  <c r="G383" i="5"/>
  <c r="K383" i="5" s="1"/>
  <c r="N383" i="5" s="1"/>
  <c r="E383" i="5"/>
  <c r="D383" i="5"/>
  <c r="C383" i="5"/>
  <c r="B383" i="5"/>
  <c r="L383" i="10"/>
  <c r="X383" i="10" s="1"/>
  <c r="K383" i="10"/>
  <c r="H383" i="10"/>
  <c r="G383" i="10"/>
  <c r="I383" i="10" s="1"/>
  <c r="E383" i="10"/>
  <c r="C383" i="10"/>
  <c r="B383" i="10"/>
  <c r="A383" i="10"/>
  <c r="H383" i="6"/>
  <c r="I383" i="6" s="1"/>
  <c r="J383" i="6" s="1"/>
  <c r="F383" i="6"/>
  <c r="E383" i="6"/>
  <c r="D383" i="6"/>
  <c r="C383" i="6"/>
  <c r="B383" i="6"/>
  <c r="A383" i="6"/>
  <c r="O383" i="1"/>
  <c r="M383" i="1"/>
  <c r="D383" i="2" s="1"/>
  <c r="L383" i="1"/>
  <c r="A383" i="1"/>
  <c r="A383" i="2" s="1"/>
  <c r="G382" i="2"/>
  <c r="F382" i="2"/>
  <c r="E382" i="2"/>
  <c r="C382" i="2"/>
  <c r="B382" i="2"/>
  <c r="G382" i="5"/>
  <c r="K382" i="5" s="1"/>
  <c r="N382" i="5" s="1"/>
  <c r="E382" i="5"/>
  <c r="D382" i="5"/>
  <c r="C382" i="5"/>
  <c r="B382" i="5"/>
  <c r="A382" i="5"/>
  <c r="L382" i="10"/>
  <c r="X382" i="10" s="1"/>
  <c r="K382" i="10"/>
  <c r="H382" i="10"/>
  <c r="G382" i="10"/>
  <c r="I382" i="10" s="1"/>
  <c r="E382" i="10"/>
  <c r="C382" i="10"/>
  <c r="B382" i="10"/>
  <c r="H382" i="6"/>
  <c r="I382" i="6" s="1"/>
  <c r="J382" i="6" s="1"/>
  <c r="F382" i="6"/>
  <c r="E382" i="6"/>
  <c r="D382" i="6"/>
  <c r="C382" i="6"/>
  <c r="B382" i="6"/>
  <c r="A382" i="6"/>
  <c r="O382" i="1"/>
  <c r="M382" i="1"/>
  <c r="D382" i="2" s="1"/>
  <c r="L382" i="1"/>
  <c r="A382" i="1"/>
  <c r="A382" i="2" s="1"/>
  <c r="G381" i="2"/>
  <c r="F381" i="2"/>
  <c r="E381" i="2"/>
  <c r="C381" i="2"/>
  <c r="B381" i="2"/>
  <c r="G381" i="5"/>
  <c r="K381" i="5" s="1"/>
  <c r="N381" i="5" s="1"/>
  <c r="E381" i="5"/>
  <c r="D381" i="5"/>
  <c r="C381" i="5"/>
  <c r="B381" i="5"/>
  <c r="L381" i="10"/>
  <c r="K381" i="10"/>
  <c r="H381" i="10"/>
  <c r="G381" i="10"/>
  <c r="I381" i="10" s="1"/>
  <c r="E381" i="10"/>
  <c r="D381" i="10"/>
  <c r="C381" i="10"/>
  <c r="B381" i="10"/>
  <c r="H381" i="6"/>
  <c r="I381" i="6" s="1"/>
  <c r="J381" i="6" s="1"/>
  <c r="F381" i="6"/>
  <c r="E381" i="6"/>
  <c r="D381" i="6"/>
  <c r="C381" i="6"/>
  <c r="B381" i="6"/>
  <c r="A381" i="6"/>
  <c r="O381" i="1"/>
  <c r="N381" i="1"/>
  <c r="M381" i="1"/>
  <c r="D381" i="2" s="1"/>
  <c r="L381" i="1"/>
  <c r="A381" i="1"/>
  <c r="A381" i="5" s="1"/>
  <c r="F380" i="2"/>
  <c r="E380" i="2"/>
  <c r="D380" i="2"/>
  <c r="C380" i="2"/>
  <c r="B380" i="2"/>
  <c r="G380" i="5"/>
  <c r="K380" i="5" s="1"/>
  <c r="N380" i="5" s="1"/>
  <c r="E380" i="5"/>
  <c r="D380" i="5"/>
  <c r="C380" i="5"/>
  <c r="B380" i="5"/>
  <c r="P380" i="10"/>
  <c r="AA380" i="10" s="1"/>
  <c r="O380" i="10"/>
  <c r="H380" i="10"/>
  <c r="G380" i="10"/>
  <c r="D380" i="10"/>
  <c r="C380" i="10"/>
  <c r="B380" i="10"/>
  <c r="H380" i="6"/>
  <c r="I380" i="6" s="1"/>
  <c r="J380" i="6" s="1"/>
  <c r="F380" i="6"/>
  <c r="E380" i="6"/>
  <c r="D380" i="6"/>
  <c r="C380" i="6"/>
  <c r="B380" i="6"/>
  <c r="A380" i="6"/>
  <c r="O380" i="1"/>
  <c r="M380" i="1"/>
  <c r="L380" i="1"/>
  <c r="A380" i="1"/>
  <c r="A380" i="2" s="1"/>
  <c r="G379" i="2"/>
  <c r="F379" i="2"/>
  <c r="H379" i="2" s="1"/>
  <c r="J379" i="2" s="1"/>
  <c r="E379" i="2"/>
  <c r="D379" i="2"/>
  <c r="C379" i="2"/>
  <c r="B379" i="2"/>
  <c r="G379" i="5"/>
  <c r="K379" i="5" s="1"/>
  <c r="N379" i="5" s="1"/>
  <c r="E379" i="5"/>
  <c r="D379" i="5"/>
  <c r="C379" i="5"/>
  <c r="B379" i="5"/>
  <c r="P379" i="10"/>
  <c r="AA379" i="10" s="1"/>
  <c r="O379" i="10"/>
  <c r="L379" i="10"/>
  <c r="X379" i="10" s="1"/>
  <c r="K379" i="10"/>
  <c r="H379" i="10"/>
  <c r="G379" i="10"/>
  <c r="I379" i="10" s="1"/>
  <c r="C379" i="10"/>
  <c r="B379" i="10"/>
  <c r="H379" i="6"/>
  <c r="I379" i="6" s="1"/>
  <c r="J379" i="6" s="1"/>
  <c r="F379" i="6"/>
  <c r="E379" i="6"/>
  <c r="D379" i="6"/>
  <c r="C379" i="6"/>
  <c r="B379" i="6"/>
  <c r="A379" i="6"/>
  <c r="O379" i="1"/>
  <c r="N379" i="1"/>
  <c r="M379" i="1"/>
  <c r="L379" i="1"/>
  <c r="A379" i="1"/>
  <c r="A379" i="2" s="1"/>
  <c r="G378" i="2"/>
  <c r="F378" i="2"/>
  <c r="H378" i="2" s="1"/>
  <c r="J378" i="2" s="1"/>
  <c r="E378" i="2"/>
  <c r="D378" i="2"/>
  <c r="C378" i="2"/>
  <c r="B378" i="2"/>
  <c r="G378" i="5"/>
  <c r="K378" i="5" s="1"/>
  <c r="N378" i="5" s="1"/>
  <c r="E378" i="5"/>
  <c r="D378" i="5"/>
  <c r="I378" i="5" s="1"/>
  <c r="C378" i="5"/>
  <c r="B378" i="5"/>
  <c r="L378" i="10"/>
  <c r="X378" i="10" s="1"/>
  <c r="K378" i="10"/>
  <c r="H378" i="10"/>
  <c r="G378" i="10"/>
  <c r="I378" i="10" s="1"/>
  <c r="E378" i="10"/>
  <c r="D378" i="10"/>
  <c r="C378" i="10"/>
  <c r="B378" i="10"/>
  <c r="H378" i="6"/>
  <c r="I378" i="6" s="1"/>
  <c r="J378" i="6" s="1"/>
  <c r="F378" i="6"/>
  <c r="E378" i="6"/>
  <c r="D378" i="6"/>
  <c r="C378" i="6"/>
  <c r="B378" i="6"/>
  <c r="A378" i="6"/>
  <c r="O378" i="1"/>
  <c r="N378" i="1"/>
  <c r="M378" i="1"/>
  <c r="L378" i="1"/>
  <c r="A378" i="1"/>
  <c r="A378" i="5" s="1"/>
  <c r="G377" i="2"/>
  <c r="F377" i="2"/>
  <c r="H377" i="2" s="1"/>
  <c r="J377" i="2" s="1"/>
  <c r="E377" i="2"/>
  <c r="D377" i="2"/>
  <c r="C377" i="2"/>
  <c r="B377" i="2"/>
  <c r="G377" i="5"/>
  <c r="K377" i="5" s="1"/>
  <c r="N377" i="5" s="1"/>
  <c r="E377" i="5"/>
  <c r="D377" i="5"/>
  <c r="I377" i="5" s="1"/>
  <c r="C377" i="5"/>
  <c r="B377" i="5"/>
  <c r="P377" i="10"/>
  <c r="AA377" i="10" s="1"/>
  <c r="O377" i="10"/>
  <c r="L377" i="10"/>
  <c r="K377" i="10"/>
  <c r="H377" i="10"/>
  <c r="G377" i="10"/>
  <c r="I377" i="10" s="1"/>
  <c r="E377" i="10"/>
  <c r="D377" i="10"/>
  <c r="C377" i="10"/>
  <c r="B377" i="10"/>
  <c r="H377" i="6"/>
  <c r="I377" i="6" s="1"/>
  <c r="J377" i="6" s="1"/>
  <c r="F377" i="6"/>
  <c r="E377" i="6"/>
  <c r="D377" i="6"/>
  <c r="C377" i="6"/>
  <c r="B377" i="6"/>
  <c r="A377" i="6"/>
  <c r="O377" i="1"/>
  <c r="N377" i="1"/>
  <c r="M377" i="1"/>
  <c r="L377" i="1"/>
  <c r="A377" i="1"/>
  <c r="A377" i="2" s="1"/>
  <c r="G376" i="2"/>
  <c r="F376" i="2"/>
  <c r="H376" i="2" s="1"/>
  <c r="J376" i="2" s="1"/>
  <c r="E376" i="2"/>
  <c r="D376" i="2"/>
  <c r="C376" i="2"/>
  <c r="B376" i="2"/>
  <c r="G376" i="5"/>
  <c r="K376" i="5" s="1"/>
  <c r="N376" i="5" s="1"/>
  <c r="E376" i="5"/>
  <c r="C376" i="5"/>
  <c r="B376" i="5"/>
  <c r="L376" i="10"/>
  <c r="X376" i="10" s="1"/>
  <c r="K376" i="10"/>
  <c r="H376" i="10"/>
  <c r="G376" i="10"/>
  <c r="I376" i="10" s="1"/>
  <c r="D376" i="10"/>
  <c r="C376" i="10"/>
  <c r="B376" i="10"/>
  <c r="H376" i="6"/>
  <c r="I376" i="6" s="1"/>
  <c r="J376" i="6" s="1"/>
  <c r="F376" i="6"/>
  <c r="E376" i="6"/>
  <c r="D376" i="6"/>
  <c r="C376" i="6"/>
  <c r="B376" i="6"/>
  <c r="A376" i="6"/>
  <c r="M376" i="1"/>
  <c r="L376" i="1"/>
  <c r="A376" i="1"/>
  <c r="A376" i="2" s="1"/>
  <c r="G375" i="2"/>
  <c r="F375" i="2"/>
  <c r="H375" i="2" s="1"/>
  <c r="J375" i="2" s="1"/>
  <c r="E375" i="2"/>
  <c r="D375" i="2"/>
  <c r="C375" i="2"/>
  <c r="B375" i="2"/>
  <c r="G375" i="5"/>
  <c r="K375" i="5" s="1"/>
  <c r="N375" i="5" s="1"/>
  <c r="E375" i="5"/>
  <c r="D375" i="5"/>
  <c r="C375" i="5"/>
  <c r="B375" i="5"/>
  <c r="L375" i="10"/>
  <c r="X375" i="10" s="1"/>
  <c r="K375" i="10"/>
  <c r="H375" i="10"/>
  <c r="G375" i="10"/>
  <c r="I375" i="10" s="1"/>
  <c r="E375" i="10"/>
  <c r="D375" i="10"/>
  <c r="C375" i="10"/>
  <c r="B375" i="10"/>
  <c r="H375" i="6"/>
  <c r="I375" i="6" s="1"/>
  <c r="J375" i="6" s="1"/>
  <c r="F375" i="6"/>
  <c r="E375" i="6"/>
  <c r="D375" i="6"/>
  <c r="C375" i="6"/>
  <c r="B375" i="6"/>
  <c r="A375" i="6"/>
  <c r="O375" i="1"/>
  <c r="M375" i="1"/>
  <c r="L375" i="1"/>
  <c r="A375" i="1"/>
  <c r="G374" i="2"/>
  <c r="F374" i="2"/>
  <c r="H374" i="2" s="1"/>
  <c r="J374" i="2" s="1"/>
  <c r="E374" i="2"/>
  <c r="D374" i="2"/>
  <c r="C374" i="2"/>
  <c r="B374" i="2"/>
  <c r="G374" i="5"/>
  <c r="K374" i="5" s="1"/>
  <c r="N374" i="5" s="1"/>
  <c r="E374" i="5"/>
  <c r="D374" i="5"/>
  <c r="C374" i="5"/>
  <c r="B374" i="5"/>
  <c r="L374" i="10"/>
  <c r="X374" i="10" s="1"/>
  <c r="K374" i="10"/>
  <c r="H374" i="10"/>
  <c r="G374" i="10"/>
  <c r="I374" i="10" s="1"/>
  <c r="E374" i="10"/>
  <c r="C374" i="10"/>
  <c r="B374" i="10"/>
  <c r="H374" i="6"/>
  <c r="I374" i="6" s="1"/>
  <c r="J374" i="6" s="1"/>
  <c r="F374" i="6"/>
  <c r="E374" i="6"/>
  <c r="D374" i="6"/>
  <c r="C374" i="6"/>
  <c r="B374" i="6"/>
  <c r="A374" i="6"/>
  <c r="O374" i="1"/>
  <c r="M374" i="1"/>
  <c r="L374" i="1"/>
  <c r="A374" i="1"/>
  <c r="A374" i="5" s="1"/>
  <c r="G373" i="2"/>
  <c r="F373" i="2"/>
  <c r="H373" i="2" s="1"/>
  <c r="J373" i="2" s="1"/>
  <c r="E373" i="2"/>
  <c r="D373" i="2"/>
  <c r="C373" i="2"/>
  <c r="B373" i="2"/>
  <c r="G373" i="5"/>
  <c r="K373" i="5" s="1"/>
  <c r="N373" i="5" s="1"/>
  <c r="D373" i="5"/>
  <c r="C373" i="5"/>
  <c r="B373" i="5"/>
  <c r="L373" i="10"/>
  <c r="X373" i="10" s="1"/>
  <c r="K373" i="10"/>
  <c r="H373" i="10"/>
  <c r="G373" i="10"/>
  <c r="I373" i="10" s="1"/>
  <c r="E373" i="10"/>
  <c r="D373" i="10"/>
  <c r="C373" i="10"/>
  <c r="B373" i="10"/>
  <c r="A373" i="10"/>
  <c r="H373" i="6"/>
  <c r="I373" i="6" s="1"/>
  <c r="J373" i="6" s="1"/>
  <c r="F373" i="6"/>
  <c r="E373" i="6"/>
  <c r="D373" i="6"/>
  <c r="C373" i="6"/>
  <c r="B373" i="6"/>
  <c r="A373" i="6"/>
  <c r="N373" i="1"/>
  <c r="M373" i="1"/>
  <c r="L373" i="1"/>
  <c r="A373" i="1"/>
  <c r="A373" i="2" s="1"/>
  <c r="G372" i="2"/>
  <c r="F372" i="2"/>
  <c r="H372" i="2" s="1"/>
  <c r="J372" i="2" s="1"/>
  <c r="E372" i="2"/>
  <c r="D372" i="2"/>
  <c r="C372" i="2"/>
  <c r="B372" i="2"/>
  <c r="G372" i="5"/>
  <c r="K372" i="5" s="1"/>
  <c r="N372" i="5" s="1"/>
  <c r="E372" i="5"/>
  <c r="D372" i="5"/>
  <c r="C372" i="5"/>
  <c r="B372" i="5"/>
  <c r="L372" i="10"/>
  <c r="X372" i="10" s="1"/>
  <c r="K372" i="10"/>
  <c r="H372" i="10"/>
  <c r="G372" i="10"/>
  <c r="I372" i="10" s="1"/>
  <c r="D372" i="10"/>
  <c r="C372" i="10"/>
  <c r="B372" i="10"/>
  <c r="H372" i="6"/>
  <c r="I372" i="6" s="1"/>
  <c r="J372" i="6" s="1"/>
  <c r="F372" i="6"/>
  <c r="E372" i="6"/>
  <c r="D372" i="6"/>
  <c r="C372" i="6"/>
  <c r="B372" i="6"/>
  <c r="A372" i="6"/>
  <c r="O372" i="1"/>
  <c r="M372" i="1"/>
  <c r="L372" i="1"/>
  <c r="A372" i="1"/>
  <c r="A372" i="2" s="1"/>
  <c r="G371" i="2"/>
  <c r="F371" i="2"/>
  <c r="H371" i="2" s="1"/>
  <c r="J371" i="2" s="1"/>
  <c r="E371" i="2"/>
  <c r="D371" i="2"/>
  <c r="C371" i="2"/>
  <c r="B371" i="2"/>
  <c r="G371" i="5"/>
  <c r="K371" i="5" s="1"/>
  <c r="N371" i="5" s="1"/>
  <c r="E371" i="5"/>
  <c r="C371" i="5"/>
  <c r="B371" i="5"/>
  <c r="L371" i="10"/>
  <c r="X371" i="10" s="1"/>
  <c r="K371" i="10"/>
  <c r="H371" i="10"/>
  <c r="G371" i="10"/>
  <c r="I371" i="10" s="1"/>
  <c r="C371" i="10"/>
  <c r="B371" i="10"/>
  <c r="H371" i="6"/>
  <c r="I371" i="6" s="1"/>
  <c r="J371" i="6" s="1"/>
  <c r="F371" i="6"/>
  <c r="E371" i="6"/>
  <c r="D371" i="6"/>
  <c r="C371" i="6"/>
  <c r="B371" i="6"/>
  <c r="A371" i="6"/>
  <c r="M371" i="1"/>
  <c r="L371" i="1"/>
  <c r="A371" i="1"/>
  <c r="A371" i="2" s="1"/>
  <c r="G370" i="2"/>
  <c r="F370" i="2"/>
  <c r="H370" i="2" s="1"/>
  <c r="J370" i="2" s="1"/>
  <c r="E370" i="2"/>
  <c r="D370" i="2"/>
  <c r="C370" i="2"/>
  <c r="B370" i="2"/>
  <c r="G370" i="5"/>
  <c r="K370" i="5" s="1"/>
  <c r="N370" i="5" s="1"/>
  <c r="E370" i="5"/>
  <c r="D370" i="5"/>
  <c r="C370" i="5"/>
  <c r="B370" i="5"/>
  <c r="L370" i="10"/>
  <c r="X370" i="10" s="1"/>
  <c r="K370" i="10"/>
  <c r="H370" i="10"/>
  <c r="G370" i="10"/>
  <c r="I370" i="10" s="1"/>
  <c r="E370" i="10"/>
  <c r="D370" i="10"/>
  <c r="C370" i="10"/>
  <c r="B370" i="10"/>
  <c r="H370" i="6"/>
  <c r="I370" i="6" s="1"/>
  <c r="J370" i="6" s="1"/>
  <c r="F370" i="6"/>
  <c r="E370" i="6"/>
  <c r="D370" i="6"/>
  <c r="C370" i="6"/>
  <c r="B370" i="6"/>
  <c r="A370" i="6"/>
  <c r="O370" i="1"/>
  <c r="N370" i="1"/>
  <c r="M370" i="1"/>
  <c r="L370" i="1"/>
  <c r="A370" i="1"/>
  <c r="G369" i="2"/>
  <c r="F369" i="2"/>
  <c r="H369" i="2" s="1"/>
  <c r="J369" i="2" s="1"/>
  <c r="E369" i="2"/>
  <c r="D369" i="2"/>
  <c r="C369" i="2"/>
  <c r="B369" i="2"/>
  <c r="G369" i="5"/>
  <c r="K369" i="5" s="1"/>
  <c r="N369" i="5" s="1"/>
  <c r="E369" i="5"/>
  <c r="D369" i="5"/>
  <c r="C369" i="5"/>
  <c r="B369" i="5"/>
  <c r="L369" i="10"/>
  <c r="X369" i="10" s="1"/>
  <c r="K369" i="10"/>
  <c r="H369" i="10"/>
  <c r="G369" i="10"/>
  <c r="I369" i="10" s="1"/>
  <c r="E369" i="10"/>
  <c r="D369" i="10"/>
  <c r="C369" i="10"/>
  <c r="B369" i="10"/>
  <c r="H369" i="6"/>
  <c r="I369" i="6" s="1"/>
  <c r="J369" i="6" s="1"/>
  <c r="F369" i="6"/>
  <c r="E369" i="6"/>
  <c r="D369" i="6"/>
  <c r="C369" i="6"/>
  <c r="B369" i="6"/>
  <c r="A369" i="6"/>
  <c r="O369" i="1"/>
  <c r="N369" i="1"/>
  <c r="M369" i="1"/>
  <c r="L369" i="1"/>
  <c r="A369" i="1"/>
  <c r="G368" i="2"/>
  <c r="F368" i="2"/>
  <c r="H368" i="2" s="1"/>
  <c r="J368" i="2" s="1"/>
  <c r="E368" i="2"/>
  <c r="D368" i="2"/>
  <c r="C368" i="2"/>
  <c r="B368" i="2"/>
  <c r="G368" i="5"/>
  <c r="K368" i="5" s="1"/>
  <c r="N368" i="5" s="1"/>
  <c r="E368" i="5"/>
  <c r="C368" i="5"/>
  <c r="B368" i="5"/>
  <c r="L368" i="10"/>
  <c r="X368" i="10" s="1"/>
  <c r="K368" i="10"/>
  <c r="H368" i="10"/>
  <c r="G368" i="10"/>
  <c r="I368" i="10" s="1"/>
  <c r="D368" i="10"/>
  <c r="C368" i="10"/>
  <c r="B368" i="10"/>
  <c r="H368" i="6"/>
  <c r="I368" i="6" s="1"/>
  <c r="J368" i="6" s="1"/>
  <c r="F368" i="6"/>
  <c r="E368" i="6"/>
  <c r="D368" i="6"/>
  <c r="C368" i="6"/>
  <c r="B368" i="6"/>
  <c r="A368" i="6"/>
  <c r="M368" i="1"/>
  <c r="L368" i="1"/>
  <c r="A368" i="1"/>
  <c r="A368" i="2" s="1"/>
  <c r="G367" i="2"/>
  <c r="F367" i="2"/>
  <c r="H367" i="2" s="1"/>
  <c r="J367" i="2" s="1"/>
  <c r="E367" i="2"/>
  <c r="D367" i="2"/>
  <c r="C367" i="2"/>
  <c r="B367" i="2"/>
  <c r="G367" i="5"/>
  <c r="K367" i="5" s="1"/>
  <c r="N367" i="5" s="1"/>
  <c r="E367" i="5"/>
  <c r="D367" i="5"/>
  <c r="C367" i="5"/>
  <c r="B367" i="5"/>
  <c r="L367" i="10"/>
  <c r="X367" i="10" s="1"/>
  <c r="K367" i="10"/>
  <c r="H367" i="10"/>
  <c r="G367" i="10"/>
  <c r="I367" i="10" s="1"/>
  <c r="E367" i="10"/>
  <c r="C367" i="10"/>
  <c r="B367" i="10"/>
  <c r="H367" i="6"/>
  <c r="I367" i="6" s="1"/>
  <c r="J367" i="6" s="1"/>
  <c r="F367" i="6"/>
  <c r="E367" i="6"/>
  <c r="D367" i="6"/>
  <c r="C367" i="6"/>
  <c r="B367" i="6"/>
  <c r="A367" i="6"/>
  <c r="O367" i="1"/>
  <c r="M367" i="1"/>
  <c r="L367" i="1"/>
  <c r="A367" i="1"/>
  <c r="G366" i="2"/>
  <c r="F366" i="2"/>
  <c r="H366" i="2" s="1"/>
  <c r="J366" i="2" s="1"/>
  <c r="E366" i="2"/>
  <c r="D366" i="2"/>
  <c r="C366" i="2"/>
  <c r="B366" i="2"/>
  <c r="G366" i="5"/>
  <c r="E366" i="5"/>
  <c r="D366" i="5"/>
  <c r="C366" i="5"/>
  <c r="B366" i="5"/>
  <c r="P366" i="10"/>
  <c r="AA366" i="10" s="1"/>
  <c r="O366" i="10"/>
  <c r="L366" i="10"/>
  <c r="X366" i="10" s="1"/>
  <c r="K366" i="10"/>
  <c r="H366" i="10"/>
  <c r="G366" i="10"/>
  <c r="I366" i="10" s="1"/>
  <c r="E366" i="10"/>
  <c r="C366" i="10"/>
  <c r="B366" i="10"/>
  <c r="H366" i="6"/>
  <c r="I366" i="6" s="1"/>
  <c r="J366" i="6" s="1"/>
  <c r="F366" i="6"/>
  <c r="E366" i="6"/>
  <c r="D366" i="6"/>
  <c r="C366" i="6"/>
  <c r="B366" i="6"/>
  <c r="A366" i="6"/>
  <c r="O366" i="1"/>
  <c r="N366" i="1"/>
  <c r="M366" i="1"/>
  <c r="L366" i="1"/>
  <c r="A366" i="1"/>
  <c r="A366" i="5" s="1"/>
  <c r="G365" i="2"/>
  <c r="F365" i="2"/>
  <c r="H365" i="2" s="1"/>
  <c r="J365" i="2" s="1"/>
  <c r="E365" i="2"/>
  <c r="D365" i="2"/>
  <c r="C365" i="2"/>
  <c r="B365" i="2"/>
  <c r="G365" i="5"/>
  <c r="D365" i="5"/>
  <c r="C365" i="5"/>
  <c r="B365" i="5"/>
  <c r="P365" i="10"/>
  <c r="AA365" i="10" s="1"/>
  <c r="O365" i="10"/>
  <c r="L365" i="10"/>
  <c r="X365" i="10" s="1"/>
  <c r="K365" i="10"/>
  <c r="H365" i="10"/>
  <c r="G365" i="10"/>
  <c r="I365" i="10" s="1"/>
  <c r="E365" i="10"/>
  <c r="D365" i="10"/>
  <c r="C365" i="10"/>
  <c r="B365" i="10"/>
  <c r="H365" i="6"/>
  <c r="I365" i="6" s="1"/>
  <c r="J365" i="6" s="1"/>
  <c r="F365" i="6"/>
  <c r="E365" i="6"/>
  <c r="D365" i="6"/>
  <c r="C365" i="6"/>
  <c r="B365" i="6"/>
  <c r="A365" i="6"/>
  <c r="N365" i="1"/>
  <c r="M365" i="1"/>
  <c r="L365" i="1"/>
  <c r="A365" i="1"/>
  <c r="A365" i="2" s="1"/>
  <c r="G364" i="2"/>
  <c r="F364" i="2"/>
  <c r="H364" i="2" s="1"/>
  <c r="J364" i="2" s="1"/>
  <c r="E364" i="2"/>
  <c r="D364" i="2"/>
  <c r="C364" i="2"/>
  <c r="B364" i="2"/>
  <c r="G364" i="5"/>
  <c r="E364" i="5"/>
  <c r="C364" i="5"/>
  <c r="B364" i="5"/>
  <c r="P364" i="10"/>
  <c r="AA364" i="10" s="1"/>
  <c r="O364" i="10"/>
  <c r="L364" i="10"/>
  <c r="K364" i="10"/>
  <c r="H364" i="10"/>
  <c r="G364" i="10"/>
  <c r="I364" i="10" s="1"/>
  <c r="D364" i="10"/>
  <c r="C364" i="10"/>
  <c r="B364" i="10"/>
  <c r="H364" i="6"/>
  <c r="I364" i="6" s="1"/>
  <c r="J364" i="6" s="1"/>
  <c r="F364" i="6"/>
  <c r="E364" i="6"/>
  <c r="D364" i="6"/>
  <c r="C364" i="6"/>
  <c r="B364" i="6"/>
  <c r="A364" i="6"/>
  <c r="N364" i="1"/>
  <c r="M364" i="1"/>
  <c r="L364" i="1"/>
  <c r="A364" i="1"/>
  <c r="G363" i="2"/>
  <c r="F363" i="2"/>
  <c r="E363" i="2"/>
  <c r="C363" i="2"/>
  <c r="B363" i="2"/>
  <c r="G363" i="5"/>
  <c r="E363" i="5"/>
  <c r="C363" i="5"/>
  <c r="B363" i="5"/>
  <c r="L363" i="10"/>
  <c r="X363" i="10" s="1"/>
  <c r="K363" i="10"/>
  <c r="H363" i="10"/>
  <c r="G363" i="10"/>
  <c r="I363" i="10" s="1"/>
  <c r="C363" i="10"/>
  <c r="B363" i="10"/>
  <c r="H363" i="6"/>
  <c r="I363" i="6" s="1"/>
  <c r="J363" i="6" s="1"/>
  <c r="F363" i="6"/>
  <c r="E363" i="6"/>
  <c r="D363" i="6"/>
  <c r="C363" i="6"/>
  <c r="B363" i="6"/>
  <c r="A363" i="6"/>
  <c r="M363" i="1"/>
  <c r="L363" i="1"/>
  <c r="A363" i="1"/>
  <c r="A363" i="5" s="1"/>
  <c r="G362" i="2"/>
  <c r="F362" i="2"/>
  <c r="H362" i="2" s="1"/>
  <c r="J362" i="2" s="1"/>
  <c r="E362" i="2"/>
  <c r="D362" i="2"/>
  <c r="C362" i="2"/>
  <c r="B362" i="2"/>
  <c r="G362" i="5"/>
  <c r="E362" i="5"/>
  <c r="D362" i="5"/>
  <c r="C362" i="5"/>
  <c r="B362" i="5"/>
  <c r="L362" i="10"/>
  <c r="X362" i="10" s="1"/>
  <c r="K362" i="10"/>
  <c r="H362" i="10"/>
  <c r="G362" i="10"/>
  <c r="I362" i="10" s="1"/>
  <c r="E362" i="10"/>
  <c r="D362" i="10"/>
  <c r="C362" i="10"/>
  <c r="B362" i="10"/>
  <c r="H362" i="6"/>
  <c r="I362" i="6" s="1"/>
  <c r="J362" i="6" s="1"/>
  <c r="F362" i="6"/>
  <c r="E362" i="6"/>
  <c r="D362" i="6"/>
  <c r="C362" i="6"/>
  <c r="B362" i="6"/>
  <c r="A362" i="6"/>
  <c r="O362" i="1"/>
  <c r="N362" i="1"/>
  <c r="M362" i="1"/>
  <c r="L362" i="1"/>
  <c r="A362" i="1"/>
  <c r="A362" i="5" s="1"/>
  <c r="G361" i="2"/>
  <c r="F361" i="2"/>
  <c r="E361" i="2"/>
  <c r="C361" i="2"/>
  <c r="B361" i="2"/>
  <c r="G361" i="5"/>
  <c r="K361" i="5" s="1"/>
  <c r="N361" i="5" s="1"/>
  <c r="D361" i="5"/>
  <c r="C361" i="5"/>
  <c r="B361" i="5"/>
  <c r="L361" i="10"/>
  <c r="K361" i="10"/>
  <c r="H361" i="10"/>
  <c r="G361" i="10"/>
  <c r="I361" i="10" s="1"/>
  <c r="E361" i="10"/>
  <c r="D361" i="10"/>
  <c r="C361" i="10"/>
  <c r="B361" i="10"/>
  <c r="H361" i="6"/>
  <c r="I361" i="6" s="1"/>
  <c r="J361" i="6" s="1"/>
  <c r="F361" i="6"/>
  <c r="E361" i="6"/>
  <c r="D361" i="6"/>
  <c r="C361" i="6"/>
  <c r="B361" i="6"/>
  <c r="A361" i="6"/>
  <c r="N361" i="1"/>
  <c r="M361" i="1"/>
  <c r="D361" i="2" s="1"/>
  <c r="L361" i="1"/>
  <c r="A361" i="1"/>
  <c r="A361" i="10" s="1"/>
  <c r="G360" i="2"/>
  <c r="F360" i="2"/>
  <c r="H360" i="2" s="1"/>
  <c r="J360" i="2" s="1"/>
  <c r="E360" i="2"/>
  <c r="D360" i="2"/>
  <c r="C360" i="2"/>
  <c r="B360" i="2"/>
  <c r="G360" i="5"/>
  <c r="K360" i="5" s="1"/>
  <c r="N360" i="5" s="1"/>
  <c r="E360" i="5"/>
  <c r="C360" i="5"/>
  <c r="B360" i="5"/>
  <c r="P360" i="10"/>
  <c r="AA360" i="10" s="1"/>
  <c r="O360" i="10"/>
  <c r="L360" i="10"/>
  <c r="X360" i="10" s="1"/>
  <c r="K360" i="10"/>
  <c r="H360" i="10"/>
  <c r="G360" i="10"/>
  <c r="I360" i="10" s="1"/>
  <c r="E360" i="10"/>
  <c r="D360" i="10"/>
  <c r="C360" i="10"/>
  <c r="B360" i="10"/>
  <c r="H360" i="6"/>
  <c r="I360" i="6" s="1"/>
  <c r="J360" i="6" s="1"/>
  <c r="F360" i="6"/>
  <c r="E360" i="6"/>
  <c r="D360" i="6"/>
  <c r="C360" i="6"/>
  <c r="B360" i="6"/>
  <c r="A360" i="6"/>
  <c r="N360" i="1"/>
  <c r="M360" i="1"/>
  <c r="L360" i="1"/>
  <c r="A360" i="1"/>
  <c r="A360" i="2" s="1"/>
  <c r="G359" i="2"/>
  <c r="F359" i="2"/>
  <c r="E359" i="2"/>
  <c r="C359" i="2"/>
  <c r="B359" i="2"/>
  <c r="G359" i="5"/>
  <c r="E359" i="5"/>
  <c r="D359" i="5"/>
  <c r="C359" i="5"/>
  <c r="B359" i="5"/>
  <c r="P359" i="10"/>
  <c r="AA359" i="10" s="1"/>
  <c r="O359" i="10"/>
  <c r="L359" i="10"/>
  <c r="K359" i="10"/>
  <c r="H359" i="10"/>
  <c r="G359" i="10"/>
  <c r="I359" i="10" s="1"/>
  <c r="E359" i="10"/>
  <c r="C359" i="10"/>
  <c r="B359" i="10"/>
  <c r="H359" i="6"/>
  <c r="I359" i="6" s="1"/>
  <c r="J359" i="6" s="1"/>
  <c r="F359" i="6"/>
  <c r="E359" i="6"/>
  <c r="D359" i="6"/>
  <c r="C359" i="6"/>
  <c r="B359" i="6"/>
  <c r="A359" i="6"/>
  <c r="O359" i="1"/>
  <c r="N359" i="1"/>
  <c r="M359" i="1"/>
  <c r="D359" i="2" s="1"/>
  <c r="L359" i="1"/>
  <c r="A359" i="1"/>
  <c r="A359" i="2" s="1"/>
  <c r="G358" i="2"/>
  <c r="F358" i="2"/>
  <c r="E358" i="2"/>
  <c r="C358" i="2"/>
  <c r="B358" i="2"/>
  <c r="G358" i="5"/>
  <c r="E358" i="5"/>
  <c r="D358" i="5"/>
  <c r="C358" i="5"/>
  <c r="B358" i="5"/>
  <c r="P358" i="10"/>
  <c r="AA358" i="10" s="1"/>
  <c r="O358" i="10"/>
  <c r="L358" i="10"/>
  <c r="X358" i="10" s="1"/>
  <c r="K358" i="10"/>
  <c r="H358" i="10"/>
  <c r="G358" i="10"/>
  <c r="I358" i="10" s="1"/>
  <c r="E358" i="10"/>
  <c r="D358" i="10"/>
  <c r="C358" i="10"/>
  <c r="B358" i="10"/>
  <c r="H358" i="6"/>
  <c r="I358" i="6" s="1"/>
  <c r="J358" i="6" s="1"/>
  <c r="F358" i="6"/>
  <c r="E358" i="6"/>
  <c r="D358" i="6"/>
  <c r="C358" i="6"/>
  <c r="B358" i="6"/>
  <c r="A358" i="6"/>
  <c r="O358" i="1"/>
  <c r="N358" i="1"/>
  <c r="M358" i="1"/>
  <c r="D358" i="2" s="1"/>
  <c r="L358" i="1"/>
  <c r="A358" i="1"/>
  <c r="A358" i="5" s="1"/>
  <c r="G357" i="2"/>
  <c r="F357" i="2"/>
  <c r="E357" i="2"/>
  <c r="C357" i="2"/>
  <c r="B357" i="2"/>
  <c r="G357" i="5"/>
  <c r="D357" i="5"/>
  <c r="C357" i="5"/>
  <c r="B357" i="5"/>
  <c r="P357" i="10"/>
  <c r="AA357" i="10" s="1"/>
  <c r="O357" i="10"/>
  <c r="L357" i="10"/>
  <c r="X357" i="10" s="1"/>
  <c r="K357" i="10"/>
  <c r="H357" i="10"/>
  <c r="G357" i="10"/>
  <c r="I357" i="10" s="1"/>
  <c r="E357" i="10"/>
  <c r="D357" i="10"/>
  <c r="C357" i="10"/>
  <c r="B357" i="10"/>
  <c r="H357" i="6"/>
  <c r="I357" i="6" s="1"/>
  <c r="J357" i="6" s="1"/>
  <c r="F357" i="6"/>
  <c r="E357" i="6"/>
  <c r="D357" i="6"/>
  <c r="C357" i="6"/>
  <c r="B357" i="6"/>
  <c r="A357" i="6"/>
  <c r="N357" i="1"/>
  <c r="M357" i="1"/>
  <c r="D357" i="2" s="1"/>
  <c r="L357" i="1"/>
  <c r="A357" i="1"/>
  <c r="G356" i="2"/>
  <c r="F356" i="2"/>
  <c r="E356" i="2"/>
  <c r="C356" i="2"/>
  <c r="B356" i="2"/>
  <c r="G356" i="5"/>
  <c r="E356" i="5"/>
  <c r="C356" i="5"/>
  <c r="B356" i="5"/>
  <c r="P356" i="10"/>
  <c r="AA356" i="10" s="1"/>
  <c r="O356" i="10"/>
  <c r="L356" i="10"/>
  <c r="K356" i="10"/>
  <c r="H356" i="10"/>
  <c r="G356" i="10"/>
  <c r="I356" i="10" s="1"/>
  <c r="E356" i="10"/>
  <c r="D356" i="10"/>
  <c r="C356" i="10"/>
  <c r="B356" i="10"/>
  <c r="H356" i="6"/>
  <c r="I356" i="6" s="1"/>
  <c r="J356" i="6" s="1"/>
  <c r="F356" i="6"/>
  <c r="E356" i="6"/>
  <c r="D356" i="6"/>
  <c r="C356" i="6"/>
  <c r="B356" i="6"/>
  <c r="A356" i="6"/>
  <c r="N356" i="1"/>
  <c r="M356" i="1"/>
  <c r="D356" i="2" s="1"/>
  <c r="L356" i="1"/>
  <c r="A356" i="1"/>
  <c r="G355" i="2"/>
  <c r="F355" i="2"/>
  <c r="H355" i="2" s="1"/>
  <c r="J355" i="2" s="1"/>
  <c r="E355" i="2"/>
  <c r="D355" i="2"/>
  <c r="C355" i="2"/>
  <c r="B355" i="2"/>
  <c r="G355" i="5"/>
  <c r="E355" i="5"/>
  <c r="C355" i="5"/>
  <c r="B355" i="5"/>
  <c r="P355" i="10"/>
  <c r="AA355" i="10" s="1"/>
  <c r="O355" i="10"/>
  <c r="L355" i="10"/>
  <c r="K355" i="10"/>
  <c r="H355" i="10"/>
  <c r="G355" i="10"/>
  <c r="I355" i="10" s="1"/>
  <c r="E355" i="10"/>
  <c r="D355" i="10"/>
  <c r="C355" i="10"/>
  <c r="B355" i="10"/>
  <c r="H355" i="6"/>
  <c r="I355" i="6" s="1"/>
  <c r="J355" i="6" s="1"/>
  <c r="F355" i="6"/>
  <c r="E355" i="6"/>
  <c r="D355" i="6"/>
  <c r="C355" i="6"/>
  <c r="B355" i="6"/>
  <c r="A355" i="6"/>
  <c r="N355" i="1"/>
  <c r="M355" i="1"/>
  <c r="L355" i="1"/>
  <c r="A355" i="1"/>
  <c r="A355" i="5" s="1"/>
  <c r="G354" i="2"/>
  <c r="F354" i="2"/>
  <c r="H354" i="2" s="1"/>
  <c r="J354" i="2" s="1"/>
  <c r="E354" i="2"/>
  <c r="D354" i="2"/>
  <c r="C354" i="2"/>
  <c r="B354" i="2"/>
  <c r="G354" i="5"/>
  <c r="E354" i="5"/>
  <c r="D354" i="5"/>
  <c r="C354" i="5"/>
  <c r="B354" i="5"/>
  <c r="P354" i="10"/>
  <c r="AA354" i="10" s="1"/>
  <c r="O354" i="10"/>
  <c r="L354" i="10"/>
  <c r="X354" i="10" s="1"/>
  <c r="K354" i="10"/>
  <c r="H354" i="10"/>
  <c r="G354" i="10"/>
  <c r="I354" i="10" s="1"/>
  <c r="E354" i="10"/>
  <c r="D354" i="10"/>
  <c r="C354" i="10"/>
  <c r="B354" i="10"/>
  <c r="H354" i="6"/>
  <c r="I354" i="6" s="1"/>
  <c r="J354" i="6" s="1"/>
  <c r="F354" i="6"/>
  <c r="E354" i="6"/>
  <c r="D354" i="6"/>
  <c r="C354" i="6"/>
  <c r="B354" i="6"/>
  <c r="A354" i="6"/>
  <c r="O354" i="1"/>
  <c r="N354" i="1"/>
  <c r="M354" i="1"/>
  <c r="L354" i="1"/>
  <c r="A354" i="1"/>
  <c r="G353" i="2"/>
  <c r="F353" i="2"/>
  <c r="H353" i="2" s="1"/>
  <c r="J353" i="2" s="1"/>
  <c r="E353" i="2"/>
  <c r="C353" i="2"/>
  <c r="B353" i="2"/>
  <c r="G353" i="5"/>
  <c r="K353" i="5" s="1"/>
  <c r="N353" i="5" s="1"/>
  <c r="E353" i="5"/>
  <c r="D353" i="5"/>
  <c r="C353" i="5"/>
  <c r="B353" i="5"/>
  <c r="P353" i="10"/>
  <c r="AA353" i="10" s="1"/>
  <c r="O353" i="10"/>
  <c r="L353" i="10"/>
  <c r="X353" i="10" s="1"/>
  <c r="K353" i="10"/>
  <c r="H353" i="10"/>
  <c r="G353" i="10"/>
  <c r="I353" i="10" s="1"/>
  <c r="E353" i="10"/>
  <c r="D353" i="10"/>
  <c r="C353" i="10"/>
  <c r="B353" i="10"/>
  <c r="H353" i="6"/>
  <c r="I353" i="6" s="1"/>
  <c r="J353" i="6" s="1"/>
  <c r="F353" i="6"/>
  <c r="E353" i="6"/>
  <c r="D353" i="6"/>
  <c r="C353" i="6"/>
  <c r="B353" i="6"/>
  <c r="A353" i="6"/>
  <c r="O353" i="1"/>
  <c r="N353" i="1"/>
  <c r="M353" i="1"/>
  <c r="D353" i="2" s="1"/>
  <c r="L353" i="1"/>
  <c r="A353" i="1"/>
  <c r="A353" i="5" s="1"/>
  <c r="G352" i="2"/>
  <c r="F352" i="2"/>
  <c r="H352" i="2" s="1"/>
  <c r="J352" i="2" s="1"/>
  <c r="E352" i="2"/>
  <c r="D352" i="2"/>
  <c r="C352" i="2"/>
  <c r="B352" i="2"/>
  <c r="G352" i="5"/>
  <c r="C352" i="5"/>
  <c r="B352" i="5"/>
  <c r="L352" i="10"/>
  <c r="X352" i="10" s="1"/>
  <c r="K352" i="10"/>
  <c r="H352" i="10"/>
  <c r="G352" i="10"/>
  <c r="I352" i="10" s="1"/>
  <c r="U352" i="10" s="1"/>
  <c r="D352" i="10"/>
  <c r="C352" i="10"/>
  <c r="B352" i="10"/>
  <c r="H352" i="6"/>
  <c r="I352" i="6" s="1"/>
  <c r="J352" i="6" s="1"/>
  <c r="F352" i="6"/>
  <c r="E352" i="6"/>
  <c r="D352" i="6"/>
  <c r="C352" i="6"/>
  <c r="B352" i="6"/>
  <c r="A352" i="6"/>
  <c r="M352" i="1"/>
  <c r="L352" i="1"/>
  <c r="A352" i="1"/>
  <c r="A352" i="10" s="1"/>
  <c r="G351" i="2"/>
  <c r="F351" i="2"/>
  <c r="H351" i="2" s="1"/>
  <c r="J351" i="2" s="1"/>
  <c r="E351" i="2"/>
  <c r="C351" i="2"/>
  <c r="B351" i="2"/>
  <c r="G351" i="5"/>
  <c r="E351" i="5"/>
  <c r="D351" i="5"/>
  <c r="C351" i="5"/>
  <c r="B351" i="5"/>
  <c r="P351" i="10"/>
  <c r="AA351" i="10" s="1"/>
  <c r="O351" i="10"/>
  <c r="L351" i="10"/>
  <c r="X351" i="10" s="1"/>
  <c r="K351" i="10"/>
  <c r="H351" i="10"/>
  <c r="G351" i="10"/>
  <c r="I351" i="10" s="1"/>
  <c r="E351" i="10"/>
  <c r="C351" i="10"/>
  <c r="B351" i="10"/>
  <c r="H351" i="6"/>
  <c r="I351" i="6" s="1"/>
  <c r="J351" i="6" s="1"/>
  <c r="F351" i="6"/>
  <c r="E351" i="6"/>
  <c r="D351" i="6"/>
  <c r="C351" i="6"/>
  <c r="B351" i="6"/>
  <c r="A351" i="6"/>
  <c r="O351" i="1"/>
  <c r="N351" i="1"/>
  <c r="M351" i="1"/>
  <c r="D351" i="2" s="1"/>
  <c r="L351" i="1"/>
  <c r="A351" i="1"/>
  <c r="A351" i="2" s="1"/>
  <c r="G350" i="2"/>
  <c r="F350" i="2"/>
  <c r="H350" i="2" s="1"/>
  <c r="J350" i="2" s="1"/>
  <c r="E350" i="2"/>
  <c r="D350" i="2"/>
  <c r="C350" i="2"/>
  <c r="B350" i="2"/>
  <c r="G350" i="5"/>
  <c r="K350" i="5" s="1"/>
  <c r="N350" i="5" s="1"/>
  <c r="E350" i="5"/>
  <c r="D350" i="5"/>
  <c r="I350" i="5" s="1"/>
  <c r="C350" i="5"/>
  <c r="B350" i="5"/>
  <c r="P350" i="10"/>
  <c r="AA350" i="10" s="1"/>
  <c r="O350" i="10"/>
  <c r="L350" i="10"/>
  <c r="K350" i="10"/>
  <c r="H350" i="10"/>
  <c r="G350" i="10"/>
  <c r="I350" i="10" s="1"/>
  <c r="E350" i="10"/>
  <c r="D350" i="10"/>
  <c r="C350" i="10"/>
  <c r="B350" i="10"/>
  <c r="H350" i="6"/>
  <c r="I350" i="6" s="1"/>
  <c r="J350" i="6" s="1"/>
  <c r="F350" i="6"/>
  <c r="E350" i="6"/>
  <c r="D350" i="6"/>
  <c r="C350" i="6"/>
  <c r="B350" i="6"/>
  <c r="A350" i="6"/>
  <c r="O350" i="1"/>
  <c r="N350" i="1"/>
  <c r="M350" i="1"/>
  <c r="L350" i="1"/>
  <c r="A350" i="1"/>
  <c r="G349" i="2"/>
  <c r="F349" i="2"/>
  <c r="H349" i="2" s="1"/>
  <c r="J349" i="2" s="1"/>
  <c r="E349" i="2"/>
  <c r="D349" i="2"/>
  <c r="C349" i="2"/>
  <c r="B349" i="2"/>
  <c r="G349" i="5"/>
  <c r="D349" i="5"/>
  <c r="C349" i="5"/>
  <c r="B349" i="5"/>
  <c r="L349" i="10"/>
  <c r="X349" i="10" s="1"/>
  <c r="K349" i="10"/>
  <c r="H349" i="10"/>
  <c r="G349" i="10"/>
  <c r="I349" i="10" s="1"/>
  <c r="E349" i="10"/>
  <c r="D349" i="10"/>
  <c r="C349" i="10"/>
  <c r="B349" i="10"/>
  <c r="H349" i="6"/>
  <c r="I349" i="6" s="1"/>
  <c r="J349" i="6" s="1"/>
  <c r="F349" i="6"/>
  <c r="E349" i="6"/>
  <c r="D349" i="6"/>
  <c r="C349" i="6"/>
  <c r="B349" i="6"/>
  <c r="A349" i="6"/>
  <c r="N349" i="1"/>
  <c r="M349" i="1"/>
  <c r="L349" i="1"/>
  <c r="A349" i="1"/>
  <c r="A349" i="2" s="1"/>
  <c r="G348" i="2"/>
  <c r="F348" i="2"/>
  <c r="H348" i="2" s="1"/>
  <c r="J348" i="2" s="1"/>
  <c r="E348" i="2"/>
  <c r="D348" i="2"/>
  <c r="C348" i="2"/>
  <c r="B348" i="2"/>
  <c r="G348" i="5"/>
  <c r="K348" i="5" s="1"/>
  <c r="N348" i="5" s="1"/>
  <c r="E348" i="5"/>
  <c r="C348" i="5"/>
  <c r="B348" i="5"/>
  <c r="P348" i="10"/>
  <c r="AA348" i="10" s="1"/>
  <c r="O348" i="10"/>
  <c r="L348" i="10"/>
  <c r="X348" i="10" s="1"/>
  <c r="K348" i="10"/>
  <c r="H348" i="10"/>
  <c r="G348" i="10"/>
  <c r="I348" i="10" s="1"/>
  <c r="E348" i="10"/>
  <c r="D348" i="10"/>
  <c r="C348" i="10"/>
  <c r="B348" i="10"/>
  <c r="H348" i="6"/>
  <c r="I348" i="6" s="1"/>
  <c r="J348" i="6" s="1"/>
  <c r="F348" i="6"/>
  <c r="E348" i="6"/>
  <c r="D348" i="6"/>
  <c r="C348" i="6"/>
  <c r="B348" i="6"/>
  <c r="A348" i="6"/>
  <c r="N348" i="1"/>
  <c r="M348" i="1"/>
  <c r="L348" i="1"/>
  <c r="A348" i="1"/>
  <c r="A348" i="5" s="1"/>
  <c r="G347" i="2"/>
  <c r="F347" i="2"/>
  <c r="H347" i="2" s="1"/>
  <c r="J347" i="2" s="1"/>
  <c r="E347" i="2"/>
  <c r="D347" i="2"/>
  <c r="C347" i="2"/>
  <c r="B347" i="2"/>
  <c r="G347" i="5"/>
  <c r="K347" i="5" s="1"/>
  <c r="N347" i="5" s="1"/>
  <c r="E347" i="5"/>
  <c r="C347" i="5"/>
  <c r="B347" i="5"/>
  <c r="L347" i="10"/>
  <c r="K347" i="10"/>
  <c r="H347" i="10"/>
  <c r="O347" i="10" s="1"/>
  <c r="G347" i="10"/>
  <c r="I347" i="10" s="1"/>
  <c r="C347" i="10"/>
  <c r="B347" i="10"/>
  <c r="H347" i="6"/>
  <c r="I347" i="6" s="1"/>
  <c r="J347" i="6" s="1"/>
  <c r="F347" i="6"/>
  <c r="E347" i="6"/>
  <c r="D347" i="6"/>
  <c r="C347" i="6"/>
  <c r="B347" i="6"/>
  <c r="A347" i="6"/>
  <c r="M347" i="1"/>
  <c r="L347" i="1"/>
  <c r="A347" i="1"/>
  <c r="G346" i="2"/>
  <c r="F346" i="2"/>
  <c r="H346" i="2" s="1"/>
  <c r="J346" i="2" s="1"/>
  <c r="E346" i="2"/>
  <c r="C346" i="2"/>
  <c r="B346" i="2"/>
  <c r="G346" i="5"/>
  <c r="K346" i="5" s="1"/>
  <c r="N346" i="5" s="1"/>
  <c r="E346" i="5"/>
  <c r="D346" i="5"/>
  <c r="C346" i="5"/>
  <c r="B346" i="5"/>
  <c r="L346" i="10"/>
  <c r="K346" i="10"/>
  <c r="H346" i="10"/>
  <c r="G346" i="10"/>
  <c r="I346" i="10" s="1"/>
  <c r="E346" i="10"/>
  <c r="D346" i="10"/>
  <c r="C346" i="10"/>
  <c r="B346" i="10"/>
  <c r="H346" i="6"/>
  <c r="I346" i="6" s="1"/>
  <c r="J346" i="6" s="1"/>
  <c r="F346" i="6"/>
  <c r="E346" i="6"/>
  <c r="D346" i="6"/>
  <c r="C346" i="6"/>
  <c r="B346" i="6"/>
  <c r="A346" i="6"/>
  <c r="O346" i="1"/>
  <c r="N346" i="1"/>
  <c r="M346" i="1"/>
  <c r="D346" i="2" s="1"/>
  <c r="L346" i="1"/>
  <c r="A346" i="1"/>
  <c r="G345" i="2"/>
  <c r="F345" i="2"/>
  <c r="H345" i="2" s="1"/>
  <c r="J345" i="2" s="1"/>
  <c r="E345" i="2"/>
  <c r="D345" i="2"/>
  <c r="C345" i="2"/>
  <c r="B345" i="2"/>
  <c r="G345" i="5"/>
  <c r="K345" i="5" s="1"/>
  <c r="N345" i="5" s="1"/>
  <c r="E345" i="5"/>
  <c r="D345" i="5"/>
  <c r="C345" i="5"/>
  <c r="B345" i="5"/>
  <c r="P345" i="10"/>
  <c r="AA345" i="10" s="1"/>
  <c r="O345" i="10"/>
  <c r="L345" i="10"/>
  <c r="K345" i="10"/>
  <c r="H345" i="10"/>
  <c r="G345" i="10"/>
  <c r="I345" i="10" s="1"/>
  <c r="E345" i="10"/>
  <c r="D345" i="10"/>
  <c r="C345" i="10"/>
  <c r="B345" i="10"/>
  <c r="H345" i="6"/>
  <c r="I345" i="6" s="1"/>
  <c r="J345" i="6" s="1"/>
  <c r="F345" i="6"/>
  <c r="E345" i="6"/>
  <c r="D345" i="6"/>
  <c r="C345" i="6"/>
  <c r="B345" i="6"/>
  <c r="A345" i="6"/>
  <c r="O345" i="1"/>
  <c r="N345" i="1"/>
  <c r="M345" i="1"/>
  <c r="L345" i="1"/>
  <c r="A345" i="1"/>
  <c r="G344" i="2"/>
  <c r="F344" i="2"/>
  <c r="H344" i="2" s="1"/>
  <c r="J344" i="2" s="1"/>
  <c r="E344" i="2"/>
  <c r="C344" i="2"/>
  <c r="B344" i="2"/>
  <c r="A344" i="2"/>
  <c r="G344" i="5"/>
  <c r="C344" i="5"/>
  <c r="B344" i="5"/>
  <c r="L344" i="10"/>
  <c r="X344" i="10" s="1"/>
  <c r="K344" i="10"/>
  <c r="H344" i="10"/>
  <c r="G344" i="10"/>
  <c r="I344" i="10" s="1"/>
  <c r="D344" i="10"/>
  <c r="C344" i="10"/>
  <c r="B344" i="10"/>
  <c r="H344" i="6"/>
  <c r="I344" i="6" s="1"/>
  <c r="J344" i="6" s="1"/>
  <c r="F344" i="6"/>
  <c r="E344" i="6"/>
  <c r="D344" i="6"/>
  <c r="C344" i="6"/>
  <c r="B344" i="6"/>
  <c r="A344" i="6"/>
  <c r="M344" i="1"/>
  <c r="L344" i="1"/>
  <c r="A344" i="1"/>
  <c r="A344" i="5" s="1"/>
  <c r="G343" i="2"/>
  <c r="F343" i="2"/>
  <c r="H343" i="2" s="1"/>
  <c r="J343" i="2" s="1"/>
  <c r="E343" i="2"/>
  <c r="D343" i="2"/>
  <c r="C343" i="2"/>
  <c r="B343" i="2"/>
  <c r="G343" i="5"/>
  <c r="K343" i="5" s="1"/>
  <c r="N343" i="5" s="1"/>
  <c r="E343" i="5"/>
  <c r="D343" i="5"/>
  <c r="I343" i="5" s="1"/>
  <c r="C343" i="5"/>
  <c r="B343" i="5"/>
  <c r="P343" i="10"/>
  <c r="AA343" i="10" s="1"/>
  <c r="O343" i="10"/>
  <c r="L343" i="10"/>
  <c r="X343" i="10" s="1"/>
  <c r="K343" i="10"/>
  <c r="H343" i="10"/>
  <c r="G343" i="10"/>
  <c r="I343" i="10" s="1"/>
  <c r="E343" i="10"/>
  <c r="D343" i="10"/>
  <c r="C343" i="10"/>
  <c r="B343" i="10"/>
  <c r="H343" i="6"/>
  <c r="I343" i="6" s="1"/>
  <c r="J343" i="6" s="1"/>
  <c r="F343" i="6"/>
  <c r="E343" i="6"/>
  <c r="D343" i="6"/>
  <c r="C343" i="6"/>
  <c r="B343" i="6"/>
  <c r="A343" i="6"/>
  <c r="O343" i="1"/>
  <c r="N343" i="1"/>
  <c r="M343" i="1"/>
  <c r="L343" i="1"/>
  <c r="A343" i="1"/>
  <c r="A343" i="2" s="1"/>
  <c r="G342" i="2"/>
  <c r="F342" i="2"/>
  <c r="H342" i="2" s="1"/>
  <c r="J342" i="2" s="1"/>
  <c r="E342" i="2"/>
  <c r="D342" i="2"/>
  <c r="C342" i="2"/>
  <c r="B342" i="2"/>
  <c r="G342" i="5"/>
  <c r="K342" i="5" s="1"/>
  <c r="N342" i="5" s="1"/>
  <c r="E342" i="5"/>
  <c r="D342" i="5"/>
  <c r="C342" i="5"/>
  <c r="B342" i="5"/>
  <c r="P342" i="10"/>
  <c r="AA342" i="10" s="1"/>
  <c r="O342" i="10"/>
  <c r="L342" i="10"/>
  <c r="X342" i="10" s="1"/>
  <c r="K342" i="10"/>
  <c r="H342" i="10"/>
  <c r="G342" i="10"/>
  <c r="I342" i="10" s="1"/>
  <c r="E342" i="10"/>
  <c r="C342" i="10"/>
  <c r="B342" i="10"/>
  <c r="H342" i="6"/>
  <c r="I342" i="6" s="1"/>
  <c r="J342" i="6" s="1"/>
  <c r="F342" i="6"/>
  <c r="E342" i="6"/>
  <c r="D342" i="6"/>
  <c r="C342" i="6"/>
  <c r="B342" i="6"/>
  <c r="A342" i="6"/>
  <c r="O342" i="1"/>
  <c r="N342" i="1"/>
  <c r="M342" i="1"/>
  <c r="L342" i="1"/>
  <c r="A342" i="1"/>
  <c r="A342" i="2" s="1"/>
  <c r="G341" i="2"/>
  <c r="F341" i="2"/>
  <c r="H341" i="2" s="1"/>
  <c r="J341" i="2" s="1"/>
  <c r="E341" i="2"/>
  <c r="D341" i="2"/>
  <c r="C341" i="2"/>
  <c r="B341" i="2"/>
  <c r="G341" i="5"/>
  <c r="K341" i="5" s="1"/>
  <c r="N341" i="5" s="1"/>
  <c r="E341" i="5"/>
  <c r="D341" i="5"/>
  <c r="C341" i="5"/>
  <c r="B341" i="5"/>
  <c r="P341" i="10"/>
  <c r="AA341" i="10" s="1"/>
  <c r="O341" i="10"/>
  <c r="L341" i="10"/>
  <c r="X341" i="10" s="1"/>
  <c r="K341" i="10"/>
  <c r="H341" i="10"/>
  <c r="G341" i="10"/>
  <c r="I341" i="10" s="1"/>
  <c r="E341" i="10"/>
  <c r="D341" i="10"/>
  <c r="C341" i="10"/>
  <c r="B341" i="10"/>
  <c r="H341" i="6"/>
  <c r="I341" i="6" s="1"/>
  <c r="J341" i="6" s="1"/>
  <c r="F341" i="6"/>
  <c r="E341" i="6"/>
  <c r="D341" i="6"/>
  <c r="C341" i="6"/>
  <c r="B341" i="6"/>
  <c r="A341" i="6"/>
  <c r="O341" i="1"/>
  <c r="N341" i="1"/>
  <c r="M341" i="1"/>
  <c r="L341" i="1"/>
  <c r="A341" i="1"/>
  <c r="A341" i="5" s="1"/>
  <c r="G340" i="2"/>
  <c r="F340" i="2"/>
  <c r="E340" i="2"/>
  <c r="C340" i="2"/>
  <c r="B340" i="2"/>
  <c r="G340" i="5"/>
  <c r="K340" i="5" s="1"/>
  <c r="N340" i="5" s="1"/>
  <c r="E340" i="5"/>
  <c r="D340" i="5"/>
  <c r="I340" i="5" s="1"/>
  <c r="C340" i="5"/>
  <c r="B340" i="5"/>
  <c r="A340" i="5"/>
  <c r="L340" i="10"/>
  <c r="K340" i="10"/>
  <c r="H340" i="10"/>
  <c r="G340" i="10"/>
  <c r="I340" i="10" s="1"/>
  <c r="D340" i="10"/>
  <c r="C340" i="10"/>
  <c r="B340" i="10"/>
  <c r="H340" i="6"/>
  <c r="I340" i="6" s="1"/>
  <c r="J340" i="6" s="1"/>
  <c r="F340" i="6"/>
  <c r="E340" i="6"/>
  <c r="D340" i="6"/>
  <c r="C340" i="6"/>
  <c r="B340" i="6"/>
  <c r="A340" i="6"/>
  <c r="O340" i="1"/>
  <c r="M340" i="1"/>
  <c r="L340" i="1"/>
  <c r="A340" i="1"/>
  <c r="A340" i="10" s="1"/>
  <c r="G339" i="2"/>
  <c r="F339" i="2"/>
  <c r="E339" i="2"/>
  <c r="C339" i="2"/>
  <c r="B339" i="2"/>
  <c r="G339" i="5"/>
  <c r="K339" i="5" s="1"/>
  <c r="N339" i="5" s="1"/>
  <c r="E339" i="5"/>
  <c r="D339" i="5"/>
  <c r="I339" i="5" s="1"/>
  <c r="C339" i="5"/>
  <c r="B339" i="5"/>
  <c r="L339" i="10"/>
  <c r="X339" i="10" s="1"/>
  <c r="K339" i="10"/>
  <c r="H339" i="10"/>
  <c r="G339" i="10"/>
  <c r="I339" i="10" s="1"/>
  <c r="C339" i="10"/>
  <c r="B339" i="10"/>
  <c r="H339" i="6"/>
  <c r="I339" i="6" s="1"/>
  <c r="J339" i="6" s="1"/>
  <c r="F339" i="6"/>
  <c r="E339" i="6"/>
  <c r="D339" i="6"/>
  <c r="C339" i="6"/>
  <c r="B339" i="6"/>
  <c r="A339" i="6"/>
  <c r="O339" i="1"/>
  <c r="M339" i="1"/>
  <c r="L339" i="1"/>
  <c r="A339" i="1"/>
  <c r="A339" i="5" s="1"/>
  <c r="G338" i="2"/>
  <c r="F338" i="2"/>
  <c r="E338" i="2"/>
  <c r="C338" i="2"/>
  <c r="B338" i="2"/>
  <c r="G338" i="5"/>
  <c r="K338" i="5" s="1"/>
  <c r="N338" i="5" s="1"/>
  <c r="E338" i="5"/>
  <c r="D338" i="5"/>
  <c r="C338" i="5"/>
  <c r="B338" i="5"/>
  <c r="L338" i="10"/>
  <c r="X338" i="10" s="1"/>
  <c r="K338" i="10"/>
  <c r="H338" i="10"/>
  <c r="G338" i="10"/>
  <c r="I338" i="10" s="1"/>
  <c r="E338" i="10"/>
  <c r="D338" i="10"/>
  <c r="C338" i="10"/>
  <c r="B338" i="10"/>
  <c r="H338" i="6"/>
  <c r="I338" i="6" s="1"/>
  <c r="J338" i="6" s="1"/>
  <c r="F338" i="6"/>
  <c r="E338" i="6"/>
  <c r="D338" i="6"/>
  <c r="C338" i="6"/>
  <c r="B338" i="6"/>
  <c r="A338" i="6"/>
  <c r="O338" i="1"/>
  <c r="N338" i="1"/>
  <c r="M338" i="1"/>
  <c r="D338" i="2" s="1"/>
  <c r="L338" i="1"/>
  <c r="A338" i="1"/>
  <c r="G337" i="2"/>
  <c r="F337" i="2"/>
  <c r="E337" i="2"/>
  <c r="C337" i="2"/>
  <c r="B337" i="2"/>
  <c r="G337" i="5"/>
  <c r="K337" i="5" s="1"/>
  <c r="N337" i="5" s="1"/>
  <c r="E337" i="5"/>
  <c r="D337" i="5"/>
  <c r="C337" i="5"/>
  <c r="B337" i="5"/>
  <c r="L337" i="10"/>
  <c r="X337" i="10" s="1"/>
  <c r="K337" i="10"/>
  <c r="H337" i="10"/>
  <c r="G337" i="10"/>
  <c r="I337" i="10" s="1"/>
  <c r="E337" i="10"/>
  <c r="D337" i="10"/>
  <c r="C337" i="10"/>
  <c r="B337" i="10"/>
  <c r="H337" i="6"/>
  <c r="I337" i="6" s="1"/>
  <c r="J337" i="6" s="1"/>
  <c r="F337" i="6"/>
  <c r="E337" i="6"/>
  <c r="D337" i="6"/>
  <c r="C337" i="6"/>
  <c r="B337" i="6"/>
  <c r="A337" i="6"/>
  <c r="O337" i="1"/>
  <c r="N337" i="1"/>
  <c r="M337" i="1"/>
  <c r="L337" i="1"/>
  <c r="A337" i="1"/>
  <c r="A337" i="2" s="1"/>
  <c r="G336" i="2"/>
  <c r="F336" i="2"/>
  <c r="E336" i="2"/>
  <c r="C336" i="2"/>
  <c r="B336" i="2"/>
  <c r="G336" i="5"/>
  <c r="C336" i="5"/>
  <c r="B336" i="5"/>
  <c r="P336" i="10"/>
  <c r="AA336" i="10" s="1"/>
  <c r="O336" i="10"/>
  <c r="L336" i="10"/>
  <c r="X336" i="10" s="1"/>
  <c r="K336" i="10"/>
  <c r="H336" i="10"/>
  <c r="G336" i="10"/>
  <c r="I336" i="10" s="1"/>
  <c r="U336" i="10" s="1"/>
  <c r="D336" i="10"/>
  <c r="C336" i="10"/>
  <c r="B336" i="10"/>
  <c r="H336" i="6"/>
  <c r="I336" i="6" s="1"/>
  <c r="J336" i="6" s="1"/>
  <c r="F336" i="6"/>
  <c r="E336" i="6"/>
  <c r="D336" i="6"/>
  <c r="C336" i="6"/>
  <c r="B336" i="6"/>
  <c r="A336" i="6"/>
  <c r="N336" i="1"/>
  <c r="M336" i="1"/>
  <c r="L336" i="1"/>
  <c r="A336" i="1"/>
  <c r="A336" i="5" s="1"/>
  <c r="G335" i="2"/>
  <c r="F335" i="2"/>
  <c r="E335" i="2"/>
  <c r="C335" i="2"/>
  <c r="B335" i="2"/>
  <c r="G335" i="5"/>
  <c r="K335" i="5" s="1"/>
  <c r="N335" i="5" s="1"/>
  <c r="E335" i="5"/>
  <c r="D335" i="5"/>
  <c r="C335" i="5"/>
  <c r="B335" i="5"/>
  <c r="L335" i="10"/>
  <c r="X335" i="10" s="1"/>
  <c r="K335" i="10"/>
  <c r="H335" i="10"/>
  <c r="G335" i="10"/>
  <c r="I335" i="10" s="1"/>
  <c r="E335" i="10"/>
  <c r="C335" i="10"/>
  <c r="B335" i="10"/>
  <c r="H335" i="6"/>
  <c r="I335" i="6" s="1"/>
  <c r="J335" i="6" s="1"/>
  <c r="F335" i="6"/>
  <c r="E335" i="6"/>
  <c r="D335" i="6"/>
  <c r="C335" i="6"/>
  <c r="B335" i="6"/>
  <c r="A335" i="6"/>
  <c r="O335" i="1"/>
  <c r="M335" i="1"/>
  <c r="D335" i="2" s="1"/>
  <c r="L335" i="1"/>
  <c r="A335" i="1"/>
  <c r="G334" i="2"/>
  <c r="F334" i="2"/>
  <c r="E334" i="2"/>
  <c r="C334" i="2"/>
  <c r="B334" i="2"/>
  <c r="G334" i="5"/>
  <c r="E334" i="5"/>
  <c r="D334" i="5"/>
  <c r="C334" i="5"/>
  <c r="B334" i="5"/>
  <c r="L334" i="10"/>
  <c r="X334" i="10" s="1"/>
  <c r="K334" i="10"/>
  <c r="H334" i="10"/>
  <c r="G334" i="10"/>
  <c r="I334" i="10" s="1"/>
  <c r="E334" i="10"/>
  <c r="C334" i="10"/>
  <c r="B334" i="10"/>
  <c r="H334" i="6"/>
  <c r="I334" i="6" s="1"/>
  <c r="J334" i="6" s="1"/>
  <c r="F334" i="6"/>
  <c r="E334" i="6"/>
  <c r="D334" i="6"/>
  <c r="C334" i="6"/>
  <c r="B334" i="6"/>
  <c r="A334" i="6"/>
  <c r="O334" i="1"/>
  <c r="M334" i="1"/>
  <c r="D334" i="2" s="1"/>
  <c r="L334" i="1"/>
  <c r="A334" i="1"/>
  <c r="A334" i="2" s="1"/>
  <c r="G333" i="2"/>
  <c r="F333" i="2"/>
  <c r="E333" i="2"/>
  <c r="C333" i="2"/>
  <c r="B333" i="2"/>
  <c r="G333" i="5"/>
  <c r="K333" i="5" s="1"/>
  <c r="N333" i="5" s="1"/>
  <c r="D333" i="5"/>
  <c r="C333" i="5"/>
  <c r="B333" i="5"/>
  <c r="L333" i="10"/>
  <c r="X333" i="10" s="1"/>
  <c r="K333" i="10"/>
  <c r="H333" i="10"/>
  <c r="G333" i="10"/>
  <c r="I333" i="10" s="1"/>
  <c r="E333" i="10"/>
  <c r="D333" i="10"/>
  <c r="C333" i="10"/>
  <c r="B333" i="10"/>
  <c r="H333" i="6"/>
  <c r="I333" i="6" s="1"/>
  <c r="J333" i="6" s="1"/>
  <c r="F333" i="6"/>
  <c r="E333" i="6"/>
  <c r="D333" i="6"/>
  <c r="C333" i="6"/>
  <c r="B333" i="6"/>
  <c r="A333" i="6"/>
  <c r="N333" i="1"/>
  <c r="M333" i="1"/>
  <c r="L333" i="1"/>
  <c r="A333" i="1"/>
  <c r="A333" i="2" s="1"/>
  <c r="G332" i="2"/>
  <c r="F332" i="2"/>
  <c r="E332" i="2"/>
  <c r="C332" i="2"/>
  <c r="B332" i="2"/>
  <c r="G332" i="5"/>
  <c r="K332" i="5" s="1"/>
  <c r="N332" i="5" s="1"/>
  <c r="E332" i="5"/>
  <c r="D332" i="5"/>
  <c r="C332" i="5"/>
  <c r="B332" i="5"/>
  <c r="L332" i="10"/>
  <c r="X332" i="10" s="1"/>
  <c r="K332" i="10"/>
  <c r="H332" i="10"/>
  <c r="G332" i="10"/>
  <c r="I332" i="10" s="1"/>
  <c r="U332" i="10" s="1"/>
  <c r="D332" i="10"/>
  <c r="C332" i="10"/>
  <c r="B332" i="10"/>
  <c r="H332" i="6"/>
  <c r="I332" i="6" s="1"/>
  <c r="J332" i="6" s="1"/>
  <c r="F332" i="6"/>
  <c r="E332" i="6"/>
  <c r="D332" i="6"/>
  <c r="C332" i="6"/>
  <c r="B332" i="6"/>
  <c r="A332" i="6"/>
  <c r="O332" i="1"/>
  <c r="M332" i="1"/>
  <c r="L332" i="1"/>
  <c r="A332" i="1"/>
  <c r="G331" i="2"/>
  <c r="F331" i="2"/>
  <c r="E331" i="2"/>
  <c r="C331" i="2"/>
  <c r="B331" i="2"/>
  <c r="G331" i="5"/>
  <c r="K331" i="5" s="1"/>
  <c r="N331" i="5" s="1"/>
  <c r="E331" i="5"/>
  <c r="D331" i="5"/>
  <c r="C331" i="5"/>
  <c r="B331" i="5"/>
  <c r="L331" i="10"/>
  <c r="X331" i="10" s="1"/>
  <c r="K331" i="10"/>
  <c r="H331" i="10"/>
  <c r="G331" i="10"/>
  <c r="I331" i="10" s="1"/>
  <c r="C331" i="10"/>
  <c r="B331" i="10"/>
  <c r="H331" i="6"/>
  <c r="I331" i="6" s="1"/>
  <c r="J331" i="6" s="1"/>
  <c r="F331" i="6"/>
  <c r="E331" i="6"/>
  <c r="D331" i="6"/>
  <c r="C331" i="6"/>
  <c r="B331" i="6"/>
  <c r="A331" i="6"/>
  <c r="O331" i="1"/>
  <c r="M331" i="1"/>
  <c r="L331" i="1"/>
  <c r="A331" i="1"/>
  <c r="A331" i="2" s="1"/>
  <c r="G330" i="2"/>
  <c r="F330" i="2"/>
  <c r="H330" i="2" s="1"/>
  <c r="J330" i="2" s="1"/>
  <c r="E330" i="2"/>
  <c r="D330" i="2"/>
  <c r="C330" i="2"/>
  <c r="B330" i="2"/>
  <c r="G330" i="5"/>
  <c r="K330" i="5" s="1"/>
  <c r="N330" i="5" s="1"/>
  <c r="E330" i="5"/>
  <c r="D330" i="5"/>
  <c r="I330" i="5" s="1"/>
  <c r="C330" i="5"/>
  <c r="B330" i="5"/>
  <c r="L330" i="10"/>
  <c r="X330" i="10" s="1"/>
  <c r="K330" i="10"/>
  <c r="H330" i="10"/>
  <c r="G330" i="10"/>
  <c r="I330" i="10" s="1"/>
  <c r="E330" i="10"/>
  <c r="D330" i="10"/>
  <c r="C330" i="10"/>
  <c r="B330" i="10"/>
  <c r="H330" i="6"/>
  <c r="I330" i="6" s="1"/>
  <c r="J330" i="6" s="1"/>
  <c r="F330" i="6"/>
  <c r="E330" i="6"/>
  <c r="D330" i="6"/>
  <c r="C330" i="6"/>
  <c r="B330" i="6"/>
  <c r="A330" i="6"/>
  <c r="O330" i="1"/>
  <c r="N330" i="1"/>
  <c r="M330" i="1"/>
  <c r="L330" i="1"/>
  <c r="A330" i="1"/>
  <c r="A330" i="2" s="1"/>
  <c r="G329" i="2"/>
  <c r="F329" i="2"/>
  <c r="H329" i="2" s="1"/>
  <c r="J329" i="2" s="1"/>
  <c r="E329" i="2"/>
  <c r="D329" i="2"/>
  <c r="C329" i="2"/>
  <c r="B329" i="2"/>
  <c r="G329" i="5"/>
  <c r="K329" i="5" s="1"/>
  <c r="N329" i="5" s="1"/>
  <c r="E329" i="5"/>
  <c r="D329" i="5"/>
  <c r="C329" i="5"/>
  <c r="B329" i="5"/>
  <c r="L329" i="10"/>
  <c r="X329" i="10" s="1"/>
  <c r="K329" i="10"/>
  <c r="H329" i="10"/>
  <c r="G329" i="10"/>
  <c r="I329" i="10" s="1"/>
  <c r="E329" i="10"/>
  <c r="D329" i="10"/>
  <c r="C329" i="10"/>
  <c r="B329" i="10"/>
  <c r="H329" i="6"/>
  <c r="I329" i="6" s="1"/>
  <c r="J329" i="6" s="1"/>
  <c r="F329" i="6"/>
  <c r="E329" i="6"/>
  <c r="D329" i="6"/>
  <c r="C329" i="6"/>
  <c r="B329" i="6"/>
  <c r="A329" i="6"/>
  <c r="O329" i="1"/>
  <c r="N329" i="1"/>
  <c r="M329" i="1"/>
  <c r="L329" i="1"/>
  <c r="A329" i="1"/>
  <c r="G328" i="2"/>
  <c r="F328" i="2"/>
  <c r="H328" i="2" s="1"/>
  <c r="J328" i="2" s="1"/>
  <c r="E328" i="2"/>
  <c r="D328" i="2"/>
  <c r="C328" i="2"/>
  <c r="B328" i="2"/>
  <c r="G328" i="5"/>
  <c r="K328" i="5" s="1"/>
  <c r="N328" i="5" s="1"/>
  <c r="E328" i="5"/>
  <c r="D328" i="5"/>
  <c r="I328" i="5" s="1"/>
  <c r="C328" i="5"/>
  <c r="B328" i="5"/>
  <c r="A328" i="5"/>
  <c r="P328" i="10"/>
  <c r="AA328" i="10" s="1"/>
  <c r="O328" i="10"/>
  <c r="L328" i="10"/>
  <c r="X328" i="10" s="1"/>
  <c r="K328" i="10"/>
  <c r="H328" i="10"/>
  <c r="G328" i="10"/>
  <c r="I328" i="10" s="1"/>
  <c r="E328" i="10"/>
  <c r="D328" i="10"/>
  <c r="C328" i="10"/>
  <c r="B328" i="10"/>
  <c r="H328" i="6"/>
  <c r="I328" i="6" s="1"/>
  <c r="J328" i="6" s="1"/>
  <c r="F328" i="6"/>
  <c r="E328" i="6"/>
  <c r="D328" i="6"/>
  <c r="C328" i="6"/>
  <c r="B328" i="6"/>
  <c r="A328" i="6"/>
  <c r="O328" i="1"/>
  <c r="N328" i="1"/>
  <c r="M328" i="1"/>
  <c r="L328" i="1"/>
  <c r="A328" i="1"/>
  <c r="A328" i="10" s="1"/>
  <c r="F327" i="2"/>
  <c r="H327" i="2" s="1"/>
  <c r="J327" i="2" s="1"/>
  <c r="E327" i="2"/>
  <c r="D327" i="2"/>
  <c r="C327" i="2"/>
  <c r="B327" i="2"/>
  <c r="G327" i="5"/>
  <c r="K327" i="5" s="1"/>
  <c r="N327" i="5" s="1"/>
  <c r="E327" i="5"/>
  <c r="D327" i="5"/>
  <c r="C327" i="5"/>
  <c r="B327" i="5"/>
  <c r="P327" i="10"/>
  <c r="AA327" i="10" s="1"/>
  <c r="O327" i="10"/>
  <c r="L327" i="10"/>
  <c r="X327" i="10" s="1"/>
  <c r="K327" i="10"/>
  <c r="H327" i="10"/>
  <c r="G327" i="10"/>
  <c r="E327" i="10"/>
  <c r="C327" i="10"/>
  <c r="B327" i="10"/>
  <c r="H327" i="6"/>
  <c r="I327" i="6" s="1"/>
  <c r="J327" i="6" s="1"/>
  <c r="F327" i="6"/>
  <c r="E327" i="6"/>
  <c r="D327" i="6"/>
  <c r="C327" i="6"/>
  <c r="B327" i="6"/>
  <c r="A327" i="6"/>
  <c r="O327" i="1"/>
  <c r="N327" i="1"/>
  <c r="M327" i="1"/>
  <c r="L327" i="1"/>
  <c r="A327" i="1"/>
  <c r="A327" i="2" s="1"/>
  <c r="G326" i="2"/>
  <c r="F326" i="2"/>
  <c r="H326" i="2" s="1"/>
  <c r="J326" i="2" s="1"/>
  <c r="E326" i="2"/>
  <c r="D326" i="2"/>
  <c r="C326" i="2"/>
  <c r="B326" i="2"/>
  <c r="G326" i="5"/>
  <c r="K326" i="5" s="1"/>
  <c r="N326" i="5" s="1"/>
  <c r="E326" i="5"/>
  <c r="D326" i="5"/>
  <c r="C326" i="5"/>
  <c r="B326" i="5"/>
  <c r="P326" i="10"/>
  <c r="AA326" i="10" s="1"/>
  <c r="O326" i="10"/>
  <c r="L326" i="10"/>
  <c r="X326" i="10" s="1"/>
  <c r="K326" i="10"/>
  <c r="H326" i="10"/>
  <c r="G326" i="10"/>
  <c r="I326" i="10" s="1"/>
  <c r="E326" i="10"/>
  <c r="C326" i="10"/>
  <c r="B326" i="10"/>
  <c r="H326" i="6"/>
  <c r="I326" i="6" s="1"/>
  <c r="J326" i="6" s="1"/>
  <c r="F326" i="6"/>
  <c r="E326" i="6"/>
  <c r="D326" i="6"/>
  <c r="C326" i="6"/>
  <c r="B326" i="6"/>
  <c r="A326" i="6"/>
  <c r="O326" i="1"/>
  <c r="N326" i="1"/>
  <c r="M326" i="1"/>
  <c r="L326" i="1"/>
  <c r="A326" i="1"/>
  <c r="G325" i="2"/>
  <c r="F325" i="2"/>
  <c r="H325" i="2" s="1"/>
  <c r="J325" i="2" s="1"/>
  <c r="E325" i="2"/>
  <c r="D325" i="2"/>
  <c r="C325" i="2"/>
  <c r="B325" i="2"/>
  <c r="G325" i="5"/>
  <c r="K325" i="5" s="1"/>
  <c r="N325" i="5" s="1"/>
  <c r="E325" i="5"/>
  <c r="D325" i="5"/>
  <c r="C325" i="5"/>
  <c r="B325" i="5"/>
  <c r="P325" i="10"/>
  <c r="AA325" i="10" s="1"/>
  <c r="O325" i="10"/>
  <c r="L325" i="10"/>
  <c r="X325" i="10" s="1"/>
  <c r="K325" i="10"/>
  <c r="H325" i="10"/>
  <c r="G325" i="10"/>
  <c r="I325" i="10" s="1"/>
  <c r="E325" i="10"/>
  <c r="D325" i="10"/>
  <c r="C325" i="10"/>
  <c r="B325" i="10"/>
  <c r="H325" i="6"/>
  <c r="I325" i="6" s="1"/>
  <c r="J325" i="6" s="1"/>
  <c r="F325" i="6"/>
  <c r="E325" i="6"/>
  <c r="D325" i="6"/>
  <c r="C325" i="6"/>
  <c r="B325" i="6"/>
  <c r="A325" i="6"/>
  <c r="O325" i="1"/>
  <c r="N325" i="1"/>
  <c r="M325" i="1"/>
  <c r="L325" i="1"/>
  <c r="A325" i="1"/>
  <c r="A325" i="5" s="1"/>
  <c r="G324" i="2"/>
  <c r="F324" i="2"/>
  <c r="H324" i="2" s="1"/>
  <c r="J324" i="2" s="1"/>
  <c r="E324" i="2"/>
  <c r="D324" i="2"/>
  <c r="C324" i="2"/>
  <c r="B324" i="2"/>
  <c r="G324" i="5"/>
  <c r="K324" i="5" s="1"/>
  <c r="N324" i="5" s="1"/>
  <c r="E324" i="5"/>
  <c r="D324" i="5"/>
  <c r="C324" i="5"/>
  <c r="B324" i="5"/>
  <c r="P324" i="10"/>
  <c r="AA324" i="10" s="1"/>
  <c r="O324" i="10"/>
  <c r="L324" i="10"/>
  <c r="X324" i="10" s="1"/>
  <c r="K324" i="10"/>
  <c r="H324" i="10"/>
  <c r="G324" i="10"/>
  <c r="I324" i="10" s="1"/>
  <c r="E324" i="10"/>
  <c r="D324" i="10"/>
  <c r="C324" i="10"/>
  <c r="B324" i="10"/>
  <c r="H324" i="6"/>
  <c r="I324" i="6" s="1"/>
  <c r="J324" i="6" s="1"/>
  <c r="F324" i="6"/>
  <c r="E324" i="6"/>
  <c r="D324" i="6"/>
  <c r="C324" i="6"/>
  <c r="B324" i="6"/>
  <c r="A324" i="6"/>
  <c r="O324" i="1"/>
  <c r="N324" i="1"/>
  <c r="M324" i="1"/>
  <c r="L324" i="1"/>
  <c r="A324" i="1"/>
  <c r="A324" i="2" s="1"/>
  <c r="G323" i="2"/>
  <c r="F323" i="2"/>
  <c r="H323" i="2" s="1"/>
  <c r="J323" i="2" s="1"/>
  <c r="E323" i="2"/>
  <c r="D323" i="2"/>
  <c r="C323" i="2"/>
  <c r="B323" i="2"/>
  <c r="G323" i="5"/>
  <c r="K323" i="5" s="1"/>
  <c r="N323" i="5" s="1"/>
  <c r="E323" i="5"/>
  <c r="D323" i="5"/>
  <c r="I323" i="5" s="1"/>
  <c r="C323" i="5"/>
  <c r="B323" i="5"/>
  <c r="P323" i="10"/>
  <c r="AA323" i="10" s="1"/>
  <c r="O323" i="10"/>
  <c r="L323" i="10"/>
  <c r="X323" i="10" s="1"/>
  <c r="K323" i="10"/>
  <c r="H323" i="10"/>
  <c r="G323" i="10"/>
  <c r="I323" i="10" s="1"/>
  <c r="E323" i="10"/>
  <c r="D323" i="10"/>
  <c r="C323" i="10"/>
  <c r="B323" i="10"/>
  <c r="H323" i="6"/>
  <c r="I323" i="6" s="1"/>
  <c r="J323" i="6" s="1"/>
  <c r="F323" i="6"/>
  <c r="E323" i="6"/>
  <c r="D323" i="6"/>
  <c r="C323" i="6"/>
  <c r="B323" i="6"/>
  <c r="A323" i="6"/>
  <c r="O323" i="1"/>
  <c r="N323" i="1"/>
  <c r="M323" i="1"/>
  <c r="L323" i="1"/>
  <c r="A323" i="1"/>
  <c r="F322" i="2"/>
  <c r="H322" i="2" s="1"/>
  <c r="J322" i="2" s="1"/>
  <c r="E322" i="2"/>
  <c r="D322" i="2"/>
  <c r="C322" i="2"/>
  <c r="B322" i="2"/>
  <c r="G322" i="5"/>
  <c r="K322" i="5" s="1"/>
  <c r="N322" i="5" s="1"/>
  <c r="E322" i="5"/>
  <c r="D322" i="5"/>
  <c r="C322" i="5"/>
  <c r="B322" i="5"/>
  <c r="P322" i="10"/>
  <c r="AA322" i="10" s="1"/>
  <c r="O322" i="10"/>
  <c r="L322" i="10"/>
  <c r="X322" i="10" s="1"/>
  <c r="K322" i="10"/>
  <c r="H322" i="10"/>
  <c r="G322" i="10"/>
  <c r="E322" i="10"/>
  <c r="D322" i="10"/>
  <c r="C322" i="10"/>
  <c r="B322" i="10"/>
  <c r="H322" i="6"/>
  <c r="I322" i="6" s="1"/>
  <c r="J322" i="6" s="1"/>
  <c r="F322" i="6"/>
  <c r="E322" i="6"/>
  <c r="D322" i="6"/>
  <c r="C322" i="6"/>
  <c r="B322" i="6"/>
  <c r="A322" i="6"/>
  <c r="O322" i="1"/>
  <c r="N322" i="1"/>
  <c r="M322" i="1"/>
  <c r="L322" i="1"/>
  <c r="A322" i="1"/>
  <c r="A322" i="2" s="1"/>
  <c r="G321" i="2"/>
  <c r="F321" i="2"/>
  <c r="H321" i="2" s="1"/>
  <c r="J321" i="2" s="1"/>
  <c r="E321" i="2"/>
  <c r="D321" i="2"/>
  <c r="C321" i="2"/>
  <c r="B321" i="2"/>
  <c r="A321" i="2"/>
  <c r="G321" i="5"/>
  <c r="K321" i="5" s="1"/>
  <c r="N321" i="5" s="1"/>
  <c r="E321" i="5"/>
  <c r="D321" i="5"/>
  <c r="C321" i="5"/>
  <c r="B321" i="5"/>
  <c r="P321" i="10"/>
  <c r="AA321" i="10" s="1"/>
  <c r="O321" i="10"/>
  <c r="L321" i="10"/>
  <c r="X321" i="10" s="1"/>
  <c r="K321" i="10"/>
  <c r="H321" i="10"/>
  <c r="G321" i="10"/>
  <c r="I321" i="10" s="1"/>
  <c r="E321" i="10"/>
  <c r="D321" i="10"/>
  <c r="C321" i="10"/>
  <c r="B321" i="10"/>
  <c r="H321" i="6"/>
  <c r="I321" i="6" s="1"/>
  <c r="J321" i="6" s="1"/>
  <c r="F321" i="6"/>
  <c r="E321" i="6"/>
  <c r="D321" i="6"/>
  <c r="C321" i="6"/>
  <c r="B321" i="6"/>
  <c r="A321" i="6"/>
  <c r="O321" i="1"/>
  <c r="N321" i="1"/>
  <c r="M321" i="1"/>
  <c r="L321" i="1"/>
  <c r="A321" i="1"/>
  <c r="A321" i="10" s="1"/>
  <c r="G320" i="2"/>
  <c r="F320" i="2"/>
  <c r="H320" i="2" s="1"/>
  <c r="J320" i="2" s="1"/>
  <c r="E320" i="2"/>
  <c r="D320" i="2"/>
  <c r="C320" i="2"/>
  <c r="B320" i="2"/>
  <c r="G320" i="5"/>
  <c r="K320" i="5" s="1"/>
  <c r="N320" i="5" s="1"/>
  <c r="E320" i="5"/>
  <c r="D320" i="5"/>
  <c r="C320" i="5"/>
  <c r="B320" i="5"/>
  <c r="A320" i="5"/>
  <c r="P320" i="10"/>
  <c r="AA320" i="10" s="1"/>
  <c r="O320" i="10"/>
  <c r="L320" i="10"/>
  <c r="X320" i="10" s="1"/>
  <c r="K320" i="10"/>
  <c r="H320" i="10"/>
  <c r="G320" i="10"/>
  <c r="I320" i="10" s="1"/>
  <c r="D320" i="10"/>
  <c r="C320" i="10"/>
  <c r="B320" i="10"/>
  <c r="H320" i="6"/>
  <c r="I320" i="6" s="1"/>
  <c r="J320" i="6" s="1"/>
  <c r="F320" i="6"/>
  <c r="E320" i="6"/>
  <c r="D320" i="6"/>
  <c r="C320" i="6"/>
  <c r="B320" i="6"/>
  <c r="A320" i="6"/>
  <c r="O320" i="1"/>
  <c r="N320" i="1"/>
  <c r="M320" i="1"/>
  <c r="L320" i="1"/>
  <c r="A320" i="1"/>
  <c r="A320" i="10" s="1"/>
  <c r="G319" i="2"/>
  <c r="F319" i="2"/>
  <c r="H319" i="2" s="1"/>
  <c r="J319" i="2" s="1"/>
  <c r="E319" i="2"/>
  <c r="D319" i="2"/>
  <c r="C319" i="2"/>
  <c r="B319" i="2"/>
  <c r="G319" i="5"/>
  <c r="K319" i="5" s="1"/>
  <c r="N319" i="5" s="1"/>
  <c r="E319" i="5"/>
  <c r="D319" i="5"/>
  <c r="C319" i="5"/>
  <c r="B319" i="5"/>
  <c r="P319" i="10"/>
  <c r="AA319" i="10" s="1"/>
  <c r="O319" i="10"/>
  <c r="L319" i="10"/>
  <c r="X319" i="10" s="1"/>
  <c r="K319" i="10"/>
  <c r="H319" i="10"/>
  <c r="G319" i="10"/>
  <c r="I319" i="10" s="1"/>
  <c r="E319" i="10"/>
  <c r="D319" i="10"/>
  <c r="C319" i="10"/>
  <c r="B319" i="10"/>
  <c r="H319" i="6"/>
  <c r="I319" i="6" s="1"/>
  <c r="J319" i="6" s="1"/>
  <c r="F319" i="6"/>
  <c r="E319" i="6"/>
  <c r="D319" i="6"/>
  <c r="C319" i="6"/>
  <c r="B319" i="6"/>
  <c r="A319" i="6"/>
  <c r="O319" i="1"/>
  <c r="N319" i="1"/>
  <c r="M319" i="1"/>
  <c r="L319" i="1"/>
  <c r="A319" i="1"/>
  <c r="A319" i="2" s="1"/>
  <c r="G318" i="2"/>
  <c r="F318" i="2"/>
  <c r="H318" i="2" s="1"/>
  <c r="J318" i="2" s="1"/>
  <c r="E318" i="2"/>
  <c r="D318" i="2"/>
  <c r="C318" i="2"/>
  <c r="B318" i="2"/>
  <c r="G318" i="5"/>
  <c r="K318" i="5" s="1"/>
  <c r="N318" i="5" s="1"/>
  <c r="E318" i="5"/>
  <c r="D318" i="5"/>
  <c r="C318" i="5"/>
  <c r="B318" i="5"/>
  <c r="P318" i="10"/>
  <c r="AA318" i="10" s="1"/>
  <c r="O318" i="10"/>
  <c r="L318" i="10"/>
  <c r="X318" i="10" s="1"/>
  <c r="K318" i="10"/>
  <c r="H318" i="10"/>
  <c r="G318" i="10"/>
  <c r="I318" i="10" s="1"/>
  <c r="E318" i="10"/>
  <c r="C318" i="10"/>
  <c r="B318" i="10"/>
  <c r="H318" i="6"/>
  <c r="I318" i="6" s="1"/>
  <c r="J318" i="6" s="1"/>
  <c r="F318" i="6"/>
  <c r="E318" i="6"/>
  <c r="D318" i="6"/>
  <c r="C318" i="6"/>
  <c r="B318" i="6"/>
  <c r="A318" i="6"/>
  <c r="O318" i="1"/>
  <c r="N318" i="1"/>
  <c r="M318" i="1"/>
  <c r="L318" i="1"/>
  <c r="A318" i="1"/>
  <c r="A318" i="5" s="1"/>
  <c r="G317" i="2"/>
  <c r="F317" i="2"/>
  <c r="H317" i="2" s="1"/>
  <c r="J317" i="2" s="1"/>
  <c r="E317" i="2"/>
  <c r="D317" i="2"/>
  <c r="C317" i="2"/>
  <c r="B317" i="2"/>
  <c r="G317" i="5"/>
  <c r="K317" i="5" s="1"/>
  <c r="N317" i="5" s="1"/>
  <c r="E317" i="5"/>
  <c r="D317" i="5"/>
  <c r="C317" i="5"/>
  <c r="B317" i="5"/>
  <c r="P317" i="10"/>
  <c r="AA317" i="10" s="1"/>
  <c r="O317" i="10"/>
  <c r="L317" i="10"/>
  <c r="X317" i="10" s="1"/>
  <c r="K317" i="10"/>
  <c r="H317" i="10"/>
  <c r="G317" i="10"/>
  <c r="I317" i="10" s="1"/>
  <c r="E317" i="10"/>
  <c r="D317" i="10"/>
  <c r="C317" i="10"/>
  <c r="B317" i="10"/>
  <c r="H317" i="6"/>
  <c r="I317" i="6" s="1"/>
  <c r="J317" i="6" s="1"/>
  <c r="F317" i="6"/>
  <c r="E317" i="6"/>
  <c r="D317" i="6"/>
  <c r="C317" i="6"/>
  <c r="B317" i="6"/>
  <c r="A317" i="6"/>
  <c r="O317" i="1"/>
  <c r="N317" i="1"/>
  <c r="M317" i="1"/>
  <c r="L317" i="1"/>
  <c r="A317" i="1"/>
  <c r="A317" i="2" s="1"/>
  <c r="G316" i="2"/>
  <c r="F316" i="2"/>
  <c r="H316" i="2" s="1"/>
  <c r="J316" i="2" s="1"/>
  <c r="E316" i="2"/>
  <c r="D316" i="2"/>
  <c r="C316" i="2"/>
  <c r="B316" i="2"/>
  <c r="G316" i="5"/>
  <c r="K316" i="5" s="1"/>
  <c r="N316" i="5" s="1"/>
  <c r="E316" i="5"/>
  <c r="D316" i="5"/>
  <c r="C316" i="5"/>
  <c r="B316" i="5"/>
  <c r="P316" i="10"/>
  <c r="AA316" i="10" s="1"/>
  <c r="O316" i="10"/>
  <c r="L316" i="10"/>
  <c r="X316" i="10" s="1"/>
  <c r="K316" i="10"/>
  <c r="H316" i="10"/>
  <c r="G316" i="10"/>
  <c r="I316" i="10" s="1"/>
  <c r="D316" i="10"/>
  <c r="C316" i="10"/>
  <c r="B316" i="10"/>
  <c r="H316" i="6"/>
  <c r="I316" i="6" s="1"/>
  <c r="J316" i="6" s="1"/>
  <c r="F316" i="6"/>
  <c r="E316" i="6"/>
  <c r="D316" i="6"/>
  <c r="C316" i="6"/>
  <c r="B316" i="6"/>
  <c r="A316" i="6"/>
  <c r="N316" i="1"/>
  <c r="M316" i="1"/>
  <c r="L316" i="1"/>
  <c r="A316" i="1"/>
  <c r="A316" i="2" s="1"/>
  <c r="G315" i="2"/>
  <c r="F315" i="2"/>
  <c r="H315" i="2" s="1"/>
  <c r="J315" i="2" s="1"/>
  <c r="E315" i="2"/>
  <c r="D315" i="2"/>
  <c r="C315" i="2"/>
  <c r="B315" i="2"/>
  <c r="G315" i="5"/>
  <c r="K315" i="5" s="1"/>
  <c r="N315" i="5" s="1"/>
  <c r="E315" i="5"/>
  <c r="D315" i="5"/>
  <c r="C315" i="5"/>
  <c r="B315" i="5"/>
  <c r="L315" i="10"/>
  <c r="X315" i="10" s="1"/>
  <c r="K315" i="10"/>
  <c r="H315" i="10"/>
  <c r="G315" i="10"/>
  <c r="I315" i="10" s="1"/>
  <c r="C315" i="10"/>
  <c r="B315" i="10"/>
  <c r="H315" i="6"/>
  <c r="I315" i="6" s="1"/>
  <c r="J315" i="6" s="1"/>
  <c r="F315" i="6"/>
  <c r="E315" i="6"/>
  <c r="D315" i="6"/>
  <c r="C315" i="6"/>
  <c r="B315" i="6"/>
  <c r="A315" i="6"/>
  <c r="O315" i="1"/>
  <c r="M315" i="1"/>
  <c r="L315" i="1"/>
  <c r="A315" i="1"/>
  <c r="G314" i="2"/>
  <c r="F314" i="2"/>
  <c r="H314" i="2" s="1"/>
  <c r="J314" i="2" s="1"/>
  <c r="E314" i="2"/>
  <c r="D314" i="2"/>
  <c r="C314" i="2"/>
  <c r="B314" i="2"/>
  <c r="G314" i="5"/>
  <c r="K314" i="5" s="1"/>
  <c r="N314" i="5" s="1"/>
  <c r="E314" i="5"/>
  <c r="D314" i="5"/>
  <c r="C314" i="5"/>
  <c r="B314" i="5"/>
  <c r="A314" i="5"/>
  <c r="L314" i="10"/>
  <c r="X314" i="10" s="1"/>
  <c r="K314" i="10"/>
  <c r="H314" i="10"/>
  <c r="G314" i="10"/>
  <c r="I314" i="10" s="1"/>
  <c r="E314" i="10"/>
  <c r="D314" i="10"/>
  <c r="C314" i="10"/>
  <c r="B314" i="10"/>
  <c r="H314" i="6"/>
  <c r="I314" i="6" s="1"/>
  <c r="J314" i="6" s="1"/>
  <c r="F314" i="6"/>
  <c r="E314" i="6"/>
  <c r="D314" i="6"/>
  <c r="C314" i="6"/>
  <c r="B314" i="6"/>
  <c r="A314" i="6"/>
  <c r="O314" i="1"/>
  <c r="N314" i="1"/>
  <c r="M314" i="1"/>
  <c r="L314" i="1"/>
  <c r="A314" i="1"/>
  <c r="A314" i="2" s="1"/>
  <c r="F313" i="2"/>
  <c r="H313" i="2" s="1"/>
  <c r="J313" i="2" s="1"/>
  <c r="E313" i="2"/>
  <c r="C313" i="2"/>
  <c r="B313" i="2"/>
  <c r="G313" i="5"/>
  <c r="K313" i="5" s="1"/>
  <c r="N313" i="5" s="1"/>
  <c r="E313" i="5"/>
  <c r="D313" i="5"/>
  <c r="C313" i="5"/>
  <c r="B313" i="5"/>
  <c r="P313" i="10"/>
  <c r="AA313" i="10" s="1"/>
  <c r="O313" i="10"/>
  <c r="H313" i="10"/>
  <c r="G313" i="10"/>
  <c r="E313" i="10"/>
  <c r="D313" i="10"/>
  <c r="C313" i="10"/>
  <c r="B313" i="10"/>
  <c r="H313" i="6"/>
  <c r="I313" i="6" s="1"/>
  <c r="J313" i="6" s="1"/>
  <c r="F313" i="6"/>
  <c r="E313" i="6"/>
  <c r="D313" i="6"/>
  <c r="C313" i="6"/>
  <c r="B313" i="6"/>
  <c r="A313" i="6"/>
  <c r="O313" i="1"/>
  <c r="N313" i="1"/>
  <c r="M313" i="1"/>
  <c r="L313" i="1"/>
  <c r="A313" i="1"/>
  <c r="A313" i="2" s="1"/>
  <c r="G312" i="2"/>
  <c r="F312" i="2"/>
  <c r="H312" i="2" s="1"/>
  <c r="J312" i="2" s="1"/>
  <c r="E312" i="2"/>
  <c r="D312" i="2"/>
  <c r="C312" i="2"/>
  <c r="B312" i="2"/>
  <c r="G312" i="5"/>
  <c r="C312" i="5"/>
  <c r="B312" i="5"/>
  <c r="L312" i="10"/>
  <c r="X312" i="10" s="1"/>
  <c r="K312" i="10"/>
  <c r="H312" i="10"/>
  <c r="G312" i="10"/>
  <c r="I312" i="10" s="1"/>
  <c r="D312" i="10"/>
  <c r="C312" i="10"/>
  <c r="B312" i="10"/>
  <c r="H312" i="6"/>
  <c r="I312" i="6" s="1"/>
  <c r="J312" i="6" s="1"/>
  <c r="F312" i="6"/>
  <c r="E312" i="6"/>
  <c r="D312" i="6"/>
  <c r="C312" i="6"/>
  <c r="B312" i="6"/>
  <c r="A312" i="6"/>
  <c r="M312" i="1"/>
  <c r="L312" i="1"/>
  <c r="A312" i="1"/>
  <c r="A312" i="2" s="1"/>
  <c r="F311" i="2"/>
  <c r="H311" i="2" s="1"/>
  <c r="J311" i="2" s="1"/>
  <c r="E311" i="2"/>
  <c r="D311" i="2"/>
  <c r="C311" i="2"/>
  <c r="B311" i="2"/>
  <c r="G311" i="5"/>
  <c r="E311" i="5"/>
  <c r="D311" i="5"/>
  <c r="C311" i="5"/>
  <c r="B311" i="5"/>
  <c r="P311" i="10"/>
  <c r="AA311" i="10" s="1"/>
  <c r="O311" i="10"/>
  <c r="H311" i="10"/>
  <c r="K311" i="10" s="1"/>
  <c r="G311" i="10"/>
  <c r="E311" i="10"/>
  <c r="C311" i="10"/>
  <c r="B311" i="10"/>
  <c r="H311" i="6"/>
  <c r="I311" i="6" s="1"/>
  <c r="J311" i="6" s="1"/>
  <c r="F311" i="6"/>
  <c r="E311" i="6"/>
  <c r="D311" i="6"/>
  <c r="C311" i="6"/>
  <c r="B311" i="6"/>
  <c r="A311" i="6"/>
  <c r="O311" i="1"/>
  <c r="M311" i="1"/>
  <c r="L311" i="1"/>
  <c r="A311" i="1"/>
  <c r="A311" i="5" s="1"/>
  <c r="F310" i="2"/>
  <c r="H310" i="2" s="1"/>
  <c r="J310" i="2" s="1"/>
  <c r="E310" i="2"/>
  <c r="D310" i="2"/>
  <c r="C310" i="2"/>
  <c r="B310" i="2"/>
  <c r="G310" i="5"/>
  <c r="E310" i="5"/>
  <c r="D310" i="5"/>
  <c r="C310" i="5"/>
  <c r="B310" i="5"/>
  <c r="P310" i="10"/>
  <c r="AA310" i="10" s="1"/>
  <c r="O310" i="10"/>
  <c r="H310" i="10"/>
  <c r="G310" i="10"/>
  <c r="E310" i="10"/>
  <c r="C310" i="10"/>
  <c r="B310" i="10"/>
  <c r="H310" i="6"/>
  <c r="I310" i="6" s="1"/>
  <c r="J310" i="6" s="1"/>
  <c r="F310" i="6"/>
  <c r="E310" i="6"/>
  <c r="D310" i="6"/>
  <c r="C310" i="6"/>
  <c r="B310" i="6"/>
  <c r="A310" i="6"/>
  <c r="O310" i="1"/>
  <c r="M310" i="1"/>
  <c r="L310" i="1"/>
  <c r="A310" i="1"/>
  <c r="A310" i="2" s="1"/>
  <c r="G309" i="2"/>
  <c r="F309" i="2"/>
  <c r="H309" i="2" s="1"/>
  <c r="J309" i="2" s="1"/>
  <c r="E309" i="2"/>
  <c r="D309" i="2"/>
  <c r="C309" i="2"/>
  <c r="B309" i="2"/>
  <c r="G309" i="5"/>
  <c r="K309" i="5" s="1"/>
  <c r="N309" i="5" s="1"/>
  <c r="E309" i="5"/>
  <c r="D309" i="5"/>
  <c r="C309" i="5"/>
  <c r="B309" i="5"/>
  <c r="L309" i="10"/>
  <c r="X309" i="10" s="1"/>
  <c r="K309" i="10"/>
  <c r="H309" i="10"/>
  <c r="G309" i="10"/>
  <c r="I309" i="10" s="1"/>
  <c r="E309" i="10"/>
  <c r="D309" i="10"/>
  <c r="C309" i="10"/>
  <c r="B309" i="10"/>
  <c r="H309" i="6"/>
  <c r="I309" i="6" s="1"/>
  <c r="J309" i="6" s="1"/>
  <c r="F309" i="6"/>
  <c r="E309" i="6"/>
  <c r="D309" i="6"/>
  <c r="C309" i="6"/>
  <c r="B309" i="6"/>
  <c r="A309" i="6"/>
  <c r="O309" i="1"/>
  <c r="N309" i="1"/>
  <c r="M309" i="1"/>
  <c r="L309" i="1"/>
  <c r="A309" i="1"/>
  <c r="A309" i="2" s="1"/>
  <c r="G308" i="2"/>
  <c r="F308" i="2"/>
  <c r="H308" i="2" s="1"/>
  <c r="J308" i="2" s="1"/>
  <c r="E308" i="2"/>
  <c r="D308" i="2"/>
  <c r="C308" i="2"/>
  <c r="B308" i="2"/>
  <c r="G308" i="5"/>
  <c r="K308" i="5" s="1"/>
  <c r="N308" i="5" s="1"/>
  <c r="E308" i="5"/>
  <c r="D308" i="5"/>
  <c r="C308" i="5"/>
  <c r="B308" i="5"/>
  <c r="L308" i="10"/>
  <c r="X308" i="10" s="1"/>
  <c r="K308" i="10"/>
  <c r="H308" i="10"/>
  <c r="G308" i="10"/>
  <c r="I308" i="10" s="1"/>
  <c r="D308" i="10"/>
  <c r="C308" i="10"/>
  <c r="B308" i="10"/>
  <c r="H308" i="6"/>
  <c r="I308" i="6" s="1"/>
  <c r="J308" i="6" s="1"/>
  <c r="F308" i="6"/>
  <c r="E308" i="6"/>
  <c r="D308" i="6"/>
  <c r="C308" i="6"/>
  <c r="B308" i="6"/>
  <c r="A308" i="6"/>
  <c r="O308" i="1"/>
  <c r="M308" i="1"/>
  <c r="L308" i="1"/>
  <c r="A308" i="1"/>
  <c r="G307" i="2"/>
  <c r="F307" i="2"/>
  <c r="H307" i="2" s="1"/>
  <c r="J307" i="2" s="1"/>
  <c r="E307" i="2"/>
  <c r="D307" i="2"/>
  <c r="C307" i="2"/>
  <c r="B307" i="2"/>
  <c r="G307" i="5"/>
  <c r="K307" i="5" s="1"/>
  <c r="N307" i="5" s="1"/>
  <c r="E307" i="5"/>
  <c r="D307" i="5"/>
  <c r="C307" i="5"/>
  <c r="B307" i="5"/>
  <c r="L307" i="10"/>
  <c r="X307" i="10" s="1"/>
  <c r="K307" i="10"/>
  <c r="H307" i="10"/>
  <c r="G307" i="10"/>
  <c r="I307" i="10" s="1"/>
  <c r="C307" i="10"/>
  <c r="B307" i="10"/>
  <c r="H307" i="6"/>
  <c r="I307" i="6" s="1"/>
  <c r="J307" i="6" s="1"/>
  <c r="F307" i="6"/>
  <c r="E307" i="6"/>
  <c r="D307" i="6"/>
  <c r="C307" i="6"/>
  <c r="B307" i="6"/>
  <c r="A307" i="6"/>
  <c r="O307" i="1"/>
  <c r="M307" i="1"/>
  <c r="L307" i="1"/>
  <c r="A307" i="1"/>
  <c r="A307" i="2" s="1"/>
  <c r="G306" i="2"/>
  <c r="F306" i="2"/>
  <c r="H306" i="2" s="1"/>
  <c r="J306" i="2" s="1"/>
  <c r="E306" i="2"/>
  <c r="D306" i="2"/>
  <c r="C306" i="2"/>
  <c r="B306" i="2"/>
  <c r="G306" i="5"/>
  <c r="K306" i="5" s="1"/>
  <c r="N306" i="5" s="1"/>
  <c r="E306" i="5"/>
  <c r="D306" i="5"/>
  <c r="C306" i="5"/>
  <c r="B306" i="5"/>
  <c r="P306" i="10"/>
  <c r="AA306" i="10" s="1"/>
  <c r="O306" i="10"/>
  <c r="L306" i="10"/>
  <c r="X306" i="10" s="1"/>
  <c r="K306" i="10"/>
  <c r="H306" i="10"/>
  <c r="G306" i="10"/>
  <c r="I306" i="10" s="1"/>
  <c r="E306" i="10"/>
  <c r="D306" i="10"/>
  <c r="C306" i="10"/>
  <c r="B306" i="10"/>
  <c r="H306" i="6"/>
  <c r="I306" i="6" s="1"/>
  <c r="J306" i="6" s="1"/>
  <c r="F306" i="6"/>
  <c r="E306" i="6"/>
  <c r="D306" i="6"/>
  <c r="C306" i="6"/>
  <c r="B306" i="6"/>
  <c r="A306" i="6"/>
  <c r="O306" i="1"/>
  <c r="N306" i="1"/>
  <c r="M306" i="1"/>
  <c r="L306" i="1"/>
  <c r="A306" i="1"/>
  <c r="A306" i="5" s="1"/>
  <c r="G305" i="2"/>
  <c r="F305" i="2"/>
  <c r="H305" i="2" s="1"/>
  <c r="J305" i="2" s="1"/>
  <c r="E305" i="2"/>
  <c r="D305" i="2"/>
  <c r="C305" i="2"/>
  <c r="B305" i="2"/>
  <c r="G305" i="5"/>
  <c r="K305" i="5" s="1"/>
  <c r="N305" i="5" s="1"/>
  <c r="E305" i="5"/>
  <c r="D305" i="5"/>
  <c r="C305" i="5"/>
  <c r="B305" i="5"/>
  <c r="A305" i="5"/>
  <c r="L305" i="10"/>
  <c r="X305" i="10" s="1"/>
  <c r="K305" i="10"/>
  <c r="H305" i="10"/>
  <c r="G305" i="10"/>
  <c r="I305" i="10" s="1"/>
  <c r="E305" i="10"/>
  <c r="D305" i="10"/>
  <c r="C305" i="10"/>
  <c r="B305" i="10"/>
  <c r="H305" i="6"/>
  <c r="I305" i="6" s="1"/>
  <c r="J305" i="6" s="1"/>
  <c r="F305" i="6"/>
  <c r="E305" i="6"/>
  <c r="D305" i="6"/>
  <c r="C305" i="6"/>
  <c r="B305" i="6"/>
  <c r="A305" i="6"/>
  <c r="O305" i="1"/>
  <c r="N305" i="1"/>
  <c r="M305" i="1"/>
  <c r="L305" i="1"/>
  <c r="A305" i="1"/>
  <c r="A305" i="2" s="1"/>
  <c r="G304" i="2"/>
  <c r="F304" i="2"/>
  <c r="H304" i="2" s="1"/>
  <c r="J304" i="2" s="1"/>
  <c r="E304" i="2"/>
  <c r="D304" i="2"/>
  <c r="C304" i="2"/>
  <c r="B304" i="2"/>
  <c r="G304" i="5"/>
  <c r="K304" i="5" s="1"/>
  <c r="N304" i="5" s="1"/>
  <c r="E304" i="5"/>
  <c r="D304" i="5"/>
  <c r="C304" i="5"/>
  <c r="B304" i="5"/>
  <c r="P304" i="10"/>
  <c r="AA304" i="10" s="1"/>
  <c r="O304" i="10"/>
  <c r="L304" i="10"/>
  <c r="X304" i="10" s="1"/>
  <c r="K304" i="10"/>
  <c r="H304" i="10"/>
  <c r="G304" i="10"/>
  <c r="I304" i="10" s="1"/>
  <c r="E304" i="10"/>
  <c r="D304" i="10"/>
  <c r="C304" i="10"/>
  <c r="B304" i="10"/>
  <c r="H304" i="6"/>
  <c r="I304" i="6" s="1"/>
  <c r="J304" i="6" s="1"/>
  <c r="F304" i="6"/>
  <c r="E304" i="6"/>
  <c r="D304" i="6"/>
  <c r="C304" i="6"/>
  <c r="B304" i="6"/>
  <c r="A304" i="6"/>
  <c r="O304" i="1"/>
  <c r="N304" i="1"/>
  <c r="M304" i="1"/>
  <c r="L304" i="1"/>
  <c r="A304" i="1"/>
  <c r="A304" i="2" s="1"/>
  <c r="G303" i="2"/>
  <c r="F303" i="2"/>
  <c r="H303" i="2" s="1"/>
  <c r="J303" i="2" s="1"/>
  <c r="E303" i="2"/>
  <c r="D303" i="2"/>
  <c r="C303" i="2"/>
  <c r="B303" i="2"/>
  <c r="G303" i="5"/>
  <c r="K303" i="5" s="1"/>
  <c r="N303" i="5" s="1"/>
  <c r="E303" i="5"/>
  <c r="D303" i="5"/>
  <c r="C303" i="5"/>
  <c r="B303" i="5"/>
  <c r="L303" i="10"/>
  <c r="X303" i="10" s="1"/>
  <c r="K303" i="10"/>
  <c r="H303" i="10"/>
  <c r="O303" i="10" s="1"/>
  <c r="G303" i="10"/>
  <c r="I303" i="10" s="1"/>
  <c r="E303" i="10"/>
  <c r="C303" i="10"/>
  <c r="B303" i="10"/>
  <c r="H303" i="6"/>
  <c r="I303" i="6" s="1"/>
  <c r="J303" i="6" s="1"/>
  <c r="F303" i="6"/>
  <c r="E303" i="6"/>
  <c r="D303" i="6"/>
  <c r="C303" i="6"/>
  <c r="B303" i="6"/>
  <c r="A303" i="6"/>
  <c r="O303" i="1"/>
  <c r="M303" i="1"/>
  <c r="L303" i="1"/>
  <c r="A303" i="1"/>
  <c r="G302" i="2"/>
  <c r="F302" i="2"/>
  <c r="H302" i="2" s="1"/>
  <c r="J302" i="2" s="1"/>
  <c r="E302" i="2"/>
  <c r="D302" i="2"/>
  <c r="C302" i="2"/>
  <c r="B302" i="2"/>
  <c r="G302" i="5"/>
  <c r="K302" i="5" s="1"/>
  <c r="N302" i="5" s="1"/>
  <c r="E302" i="5"/>
  <c r="D302" i="5"/>
  <c r="C302" i="5"/>
  <c r="B302" i="5"/>
  <c r="L302" i="10"/>
  <c r="X302" i="10" s="1"/>
  <c r="K302" i="10"/>
  <c r="H302" i="10"/>
  <c r="G302" i="10"/>
  <c r="I302" i="10" s="1"/>
  <c r="E302" i="10"/>
  <c r="C302" i="10"/>
  <c r="B302" i="10"/>
  <c r="H302" i="6"/>
  <c r="I302" i="6" s="1"/>
  <c r="J302" i="6" s="1"/>
  <c r="F302" i="6"/>
  <c r="E302" i="6"/>
  <c r="D302" i="6"/>
  <c r="C302" i="6"/>
  <c r="B302" i="6"/>
  <c r="A302" i="6"/>
  <c r="O302" i="1"/>
  <c r="M302" i="1"/>
  <c r="L302" i="1"/>
  <c r="A302" i="1"/>
  <c r="A302" i="5" s="1"/>
  <c r="G301" i="2"/>
  <c r="F301" i="2"/>
  <c r="H301" i="2" s="1"/>
  <c r="J301" i="2" s="1"/>
  <c r="E301" i="2"/>
  <c r="D301" i="2"/>
  <c r="C301" i="2"/>
  <c r="B301" i="2"/>
  <c r="G301" i="5"/>
  <c r="D301" i="5"/>
  <c r="C301" i="5"/>
  <c r="B301" i="5"/>
  <c r="A301" i="5"/>
  <c r="P301" i="10"/>
  <c r="AA301" i="10" s="1"/>
  <c r="O301" i="10"/>
  <c r="L301" i="10"/>
  <c r="X301" i="10" s="1"/>
  <c r="K301" i="10"/>
  <c r="H301" i="10"/>
  <c r="G301" i="10"/>
  <c r="I301" i="10" s="1"/>
  <c r="E301" i="10"/>
  <c r="D301" i="10"/>
  <c r="C301" i="10"/>
  <c r="B301" i="10"/>
  <c r="H301" i="6"/>
  <c r="I301" i="6" s="1"/>
  <c r="J301" i="6" s="1"/>
  <c r="F301" i="6"/>
  <c r="E301" i="6"/>
  <c r="D301" i="6"/>
  <c r="C301" i="6"/>
  <c r="B301" i="6"/>
  <c r="A301" i="6"/>
  <c r="N301" i="1"/>
  <c r="M301" i="1"/>
  <c r="L301" i="1"/>
  <c r="A301" i="1"/>
  <c r="A301" i="2" s="1"/>
  <c r="G300" i="2"/>
  <c r="F300" i="2"/>
  <c r="H300" i="2" s="1"/>
  <c r="J300" i="2" s="1"/>
  <c r="E300" i="2"/>
  <c r="D300" i="2"/>
  <c r="C300" i="2"/>
  <c r="B300" i="2"/>
  <c r="G300" i="5"/>
  <c r="K300" i="5" s="1"/>
  <c r="N300" i="5" s="1"/>
  <c r="E300" i="5"/>
  <c r="C300" i="5"/>
  <c r="B300" i="5"/>
  <c r="L300" i="10"/>
  <c r="X300" i="10" s="1"/>
  <c r="K300" i="10"/>
  <c r="H300" i="10"/>
  <c r="G300" i="10"/>
  <c r="I300" i="10" s="1"/>
  <c r="E300" i="10"/>
  <c r="D300" i="10"/>
  <c r="C300" i="10"/>
  <c r="B300" i="10"/>
  <c r="H300" i="6"/>
  <c r="I300" i="6" s="1"/>
  <c r="J300" i="6" s="1"/>
  <c r="F300" i="6"/>
  <c r="E300" i="6"/>
  <c r="D300" i="6"/>
  <c r="C300" i="6"/>
  <c r="B300" i="6"/>
  <c r="A300" i="6"/>
  <c r="N300" i="1"/>
  <c r="M300" i="1"/>
  <c r="L300" i="1"/>
  <c r="A300" i="1"/>
  <c r="A300" i="2" s="1"/>
  <c r="G299" i="2"/>
  <c r="F299" i="2"/>
  <c r="H299" i="2" s="1"/>
  <c r="J299" i="2" s="1"/>
  <c r="E299" i="2"/>
  <c r="D299" i="2"/>
  <c r="C299" i="2"/>
  <c r="B299" i="2"/>
  <c r="G299" i="5"/>
  <c r="K299" i="5" s="1"/>
  <c r="N299" i="5" s="1"/>
  <c r="E299" i="5"/>
  <c r="D299" i="5"/>
  <c r="C299" i="5"/>
  <c r="B299" i="5"/>
  <c r="L299" i="10"/>
  <c r="X299" i="10" s="1"/>
  <c r="K299" i="10"/>
  <c r="H299" i="10"/>
  <c r="O299" i="10" s="1"/>
  <c r="G299" i="10"/>
  <c r="I299" i="10" s="1"/>
  <c r="C299" i="10"/>
  <c r="B299" i="10"/>
  <c r="H299" i="6"/>
  <c r="I299" i="6" s="1"/>
  <c r="J299" i="6" s="1"/>
  <c r="F299" i="6"/>
  <c r="E299" i="6"/>
  <c r="D299" i="6"/>
  <c r="C299" i="6"/>
  <c r="B299" i="6"/>
  <c r="A299" i="6"/>
  <c r="O299" i="1"/>
  <c r="M299" i="1"/>
  <c r="L299" i="1"/>
  <c r="A299" i="1"/>
  <c r="A299" i="10" s="1"/>
  <c r="G298" i="2"/>
  <c r="F298" i="2"/>
  <c r="H298" i="2" s="1"/>
  <c r="J298" i="2" s="1"/>
  <c r="E298" i="2"/>
  <c r="D298" i="2"/>
  <c r="C298" i="2"/>
  <c r="B298" i="2"/>
  <c r="A298" i="2"/>
  <c r="G298" i="5"/>
  <c r="K298" i="5" s="1"/>
  <c r="N298" i="5" s="1"/>
  <c r="E298" i="5"/>
  <c r="D298" i="5"/>
  <c r="C298" i="5"/>
  <c r="B298" i="5"/>
  <c r="L298" i="10"/>
  <c r="X298" i="10" s="1"/>
  <c r="K298" i="10"/>
  <c r="H298" i="10"/>
  <c r="G298" i="10"/>
  <c r="I298" i="10" s="1"/>
  <c r="E298" i="10"/>
  <c r="D298" i="10"/>
  <c r="C298" i="10"/>
  <c r="B298" i="10"/>
  <c r="H298" i="6"/>
  <c r="I298" i="6" s="1"/>
  <c r="J298" i="6" s="1"/>
  <c r="F298" i="6"/>
  <c r="E298" i="6"/>
  <c r="D298" i="6"/>
  <c r="C298" i="6"/>
  <c r="B298" i="6"/>
  <c r="A298" i="6"/>
  <c r="O298" i="1"/>
  <c r="N298" i="1"/>
  <c r="M298" i="1"/>
  <c r="L298" i="1"/>
  <c r="A298" i="1"/>
  <c r="G297" i="2"/>
  <c r="F297" i="2"/>
  <c r="H297" i="2" s="1"/>
  <c r="J297" i="2" s="1"/>
  <c r="E297" i="2"/>
  <c r="D297" i="2"/>
  <c r="C297" i="2"/>
  <c r="B297" i="2"/>
  <c r="G297" i="5"/>
  <c r="K297" i="5" s="1"/>
  <c r="N297" i="5" s="1"/>
  <c r="E297" i="5"/>
  <c r="D297" i="5"/>
  <c r="C297" i="5"/>
  <c r="B297" i="5"/>
  <c r="L297" i="10"/>
  <c r="X297" i="10" s="1"/>
  <c r="K297" i="10"/>
  <c r="H297" i="10"/>
  <c r="G297" i="10"/>
  <c r="I297" i="10" s="1"/>
  <c r="E297" i="10"/>
  <c r="D297" i="10"/>
  <c r="C297" i="10"/>
  <c r="B297" i="10"/>
  <c r="H297" i="6"/>
  <c r="I297" i="6" s="1"/>
  <c r="J297" i="6" s="1"/>
  <c r="F297" i="6"/>
  <c r="E297" i="6"/>
  <c r="D297" i="6"/>
  <c r="C297" i="6"/>
  <c r="B297" i="6"/>
  <c r="A297" i="6"/>
  <c r="O297" i="1"/>
  <c r="N297" i="1"/>
  <c r="M297" i="1"/>
  <c r="L297" i="1"/>
  <c r="A297" i="1"/>
  <c r="A297" i="5" s="1"/>
  <c r="G296" i="2"/>
  <c r="F296" i="2"/>
  <c r="H296" i="2" s="1"/>
  <c r="J296" i="2" s="1"/>
  <c r="E296" i="2"/>
  <c r="D296" i="2"/>
  <c r="C296" i="2"/>
  <c r="B296" i="2"/>
  <c r="G296" i="5"/>
  <c r="C296" i="5"/>
  <c r="B296" i="5"/>
  <c r="L296" i="10"/>
  <c r="X296" i="10" s="1"/>
  <c r="K296" i="10"/>
  <c r="H296" i="10"/>
  <c r="G296" i="10"/>
  <c r="I296" i="10" s="1"/>
  <c r="D296" i="10"/>
  <c r="C296" i="10"/>
  <c r="B296" i="10"/>
  <c r="H296" i="6"/>
  <c r="I296" i="6" s="1"/>
  <c r="J296" i="6" s="1"/>
  <c r="F296" i="6"/>
  <c r="E296" i="6"/>
  <c r="D296" i="6"/>
  <c r="C296" i="6"/>
  <c r="B296" i="6"/>
  <c r="A296" i="6"/>
  <c r="M296" i="1"/>
  <c r="L296" i="1"/>
  <c r="A296" i="1"/>
  <c r="G295" i="2"/>
  <c r="F295" i="2"/>
  <c r="H295" i="2" s="1"/>
  <c r="J295" i="2" s="1"/>
  <c r="E295" i="2"/>
  <c r="D295" i="2"/>
  <c r="C295" i="2"/>
  <c r="B295" i="2"/>
  <c r="G295" i="5"/>
  <c r="E295" i="5"/>
  <c r="D295" i="5"/>
  <c r="C295" i="5"/>
  <c r="B295" i="5"/>
  <c r="P295" i="10"/>
  <c r="AA295" i="10" s="1"/>
  <c r="O295" i="10"/>
  <c r="L295" i="10"/>
  <c r="X295" i="10" s="1"/>
  <c r="K295" i="10"/>
  <c r="H295" i="10"/>
  <c r="G295" i="10"/>
  <c r="I295" i="10" s="1"/>
  <c r="E295" i="10"/>
  <c r="C295" i="10"/>
  <c r="B295" i="10"/>
  <c r="H295" i="6"/>
  <c r="I295" i="6" s="1"/>
  <c r="J295" i="6" s="1"/>
  <c r="F295" i="6"/>
  <c r="E295" i="6"/>
  <c r="D295" i="6"/>
  <c r="C295" i="6"/>
  <c r="B295" i="6"/>
  <c r="A295" i="6"/>
  <c r="O295" i="1"/>
  <c r="N295" i="1"/>
  <c r="M295" i="1"/>
  <c r="L295" i="1"/>
  <c r="A295" i="1"/>
  <c r="A295" i="5" s="1"/>
  <c r="G294" i="2"/>
  <c r="F294" i="2"/>
  <c r="H294" i="2" s="1"/>
  <c r="J294" i="2" s="1"/>
  <c r="E294" i="2"/>
  <c r="D294" i="2"/>
  <c r="C294" i="2"/>
  <c r="B294" i="2"/>
  <c r="G294" i="5"/>
  <c r="K294" i="5" s="1"/>
  <c r="N294" i="5" s="1"/>
  <c r="E294" i="5"/>
  <c r="D294" i="5"/>
  <c r="C294" i="5"/>
  <c r="B294" i="5"/>
  <c r="A294" i="5"/>
  <c r="P294" i="10"/>
  <c r="AA294" i="10" s="1"/>
  <c r="O294" i="10"/>
  <c r="L294" i="10"/>
  <c r="X294" i="10" s="1"/>
  <c r="K294" i="10"/>
  <c r="H294" i="10"/>
  <c r="G294" i="10"/>
  <c r="I294" i="10" s="1"/>
  <c r="E294" i="10"/>
  <c r="C294" i="10"/>
  <c r="B294" i="10"/>
  <c r="H294" i="6"/>
  <c r="I294" i="6" s="1"/>
  <c r="J294" i="6" s="1"/>
  <c r="F294" i="6"/>
  <c r="E294" i="6"/>
  <c r="D294" i="6"/>
  <c r="C294" i="6"/>
  <c r="B294" i="6"/>
  <c r="A294" i="6"/>
  <c r="O294" i="1"/>
  <c r="N294" i="1"/>
  <c r="M294" i="1"/>
  <c r="L294" i="1"/>
  <c r="A294" i="1"/>
  <c r="A294" i="2" s="1"/>
  <c r="G293" i="2"/>
  <c r="F293" i="2"/>
  <c r="H293" i="2" s="1"/>
  <c r="J293" i="2" s="1"/>
  <c r="E293" i="2"/>
  <c r="D293" i="2"/>
  <c r="C293" i="2"/>
  <c r="B293" i="2"/>
  <c r="G293" i="5"/>
  <c r="K293" i="5" s="1"/>
  <c r="N293" i="5" s="1"/>
  <c r="E293" i="5"/>
  <c r="D293" i="5"/>
  <c r="C293" i="5"/>
  <c r="B293" i="5"/>
  <c r="P293" i="10"/>
  <c r="AA293" i="10" s="1"/>
  <c r="O293" i="10"/>
  <c r="L293" i="10"/>
  <c r="X293" i="10" s="1"/>
  <c r="K293" i="10"/>
  <c r="H293" i="10"/>
  <c r="G293" i="10"/>
  <c r="I293" i="10" s="1"/>
  <c r="E293" i="10"/>
  <c r="D293" i="10"/>
  <c r="C293" i="10"/>
  <c r="B293" i="10"/>
  <c r="H293" i="6"/>
  <c r="I293" i="6" s="1"/>
  <c r="J293" i="6" s="1"/>
  <c r="F293" i="6"/>
  <c r="E293" i="6"/>
  <c r="D293" i="6"/>
  <c r="C293" i="6"/>
  <c r="B293" i="6"/>
  <c r="A293" i="6"/>
  <c r="O293" i="1"/>
  <c r="N293" i="1"/>
  <c r="M293" i="1"/>
  <c r="L293" i="1"/>
  <c r="A293" i="1"/>
  <c r="A293" i="2" s="1"/>
  <c r="G292" i="2"/>
  <c r="F292" i="2"/>
  <c r="H292" i="2" s="1"/>
  <c r="J292" i="2" s="1"/>
  <c r="E292" i="2"/>
  <c r="D292" i="2"/>
  <c r="C292" i="2"/>
  <c r="B292" i="2"/>
  <c r="G292" i="5"/>
  <c r="K292" i="5" s="1"/>
  <c r="N292" i="5" s="1"/>
  <c r="E292" i="5"/>
  <c r="C292" i="5"/>
  <c r="B292" i="5"/>
  <c r="L292" i="10"/>
  <c r="X292" i="10" s="1"/>
  <c r="K292" i="10"/>
  <c r="H292" i="10"/>
  <c r="G292" i="10"/>
  <c r="I292" i="10" s="1"/>
  <c r="D292" i="10"/>
  <c r="C292" i="10"/>
  <c r="B292" i="10"/>
  <c r="H292" i="6"/>
  <c r="I292" i="6" s="1"/>
  <c r="J292" i="6" s="1"/>
  <c r="F292" i="6"/>
  <c r="E292" i="6"/>
  <c r="D292" i="6"/>
  <c r="C292" i="6"/>
  <c r="B292" i="6"/>
  <c r="A292" i="6"/>
  <c r="M292" i="1"/>
  <c r="L292" i="1"/>
  <c r="A292" i="1"/>
  <c r="A292" i="2" s="1"/>
  <c r="G291" i="2"/>
  <c r="F291" i="2"/>
  <c r="H291" i="2" s="1"/>
  <c r="J291" i="2" s="1"/>
  <c r="E291" i="2"/>
  <c r="D291" i="2"/>
  <c r="C291" i="2"/>
  <c r="B291" i="2"/>
  <c r="G291" i="5"/>
  <c r="K291" i="5" s="1"/>
  <c r="N291" i="5" s="1"/>
  <c r="E291" i="5"/>
  <c r="D291" i="5"/>
  <c r="C291" i="5"/>
  <c r="B291" i="5"/>
  <c r="P291" i="10"/>
  <c r="AA291" i="10" s="1"/>
  <c r="O291" i="10"/>
  <c r="L291" i="10"/>
  <c r="X291" i="10" s="1"/>
  <c r="K291" i="10"/>
  <c r="H291" i="10"/>
  <c r="G291" i="10"/>
  <c r="I291" i="10" s="1"/>
  <c r="C291" i="10"/>
  <c r="B291" i="10"/>
  <c r="H291" i="6"/>
  <c r="I291" i="6" s="1"/>
  <c r="J291" i="6" s="1"/>
  <c r="F291" i="6"/>
  <c r="E291" i="6"/>
  <c r="D291" i="6"/>
  <c r="C291" i="6"/>
  <c r="B291" i="6"/>
  <c r="A291" i="6"/>
  <c r="O291" i="1"/>
  <c r="N291" i="1"/>
  <c r="M291" i="1"/>
  <c r="L291" i="1"/>
  <c r="A291" i="1"/>
  <c r="A291" i="2" s="1"/>
  <c r="G290" i="2"/>
  <c r="F290" i="2"/>
  <c r="H290" i="2" s="1"/>
  <c r="J290" i="2" s="1"/>
  <c r="E290" i="2"/>
  <c r="D290" i="2"/>
  <c r="C290" i="2"/>
  <c r="B290" i="2"/>
  <c r="G290" i="5"/>
  <c r="K290" i="5" s="1"/>
  <c r="N290" i="5" s="1"/>
  <c r="E290" i="5"/>
  <c r="D290" i="5"/>
  <c r="C290" i="5"/>
  <c r="B290" i="5"/>
  <c r="P290" i="10"/>
  <c r="AA290" i="10" s="1"/>
  <c r="O290" i="10"/>
  <c r="L290" i="10"/>
  <c r="X290" i="10" s="1"/>
  <c r="K290" i="10"/>
  <c r="H290" i="10"/>
  <c r="G290" i="10"/>
  <c r="I290" i="10" s="1"/>
  <c r="E290" i="10"/>
  <c r="D290" i="10"/>
  <c r="C290" i="10"/>
  <c r="B290" i="10"/>
  <c r="H290" i="6"/>
  <c r="I290" i="6" s="1"/>
  <c r="J290" i="6" s="1"/>
  <c r="F290" i="6"/>
  <c r="E290" i="6"/>
  <c r="D290" i="6"/>
  <c r="C290" i="6"/>
  <c r="B290" i="6"/>
  <c r="A290" i="6"/>
  <c r="O290" i="1"/>
  <c r="N290" i="1"/>
  <c r="M290" i="1"/>
  <c r="L290" i="1"/>
  <c r="A290" i="1"/>
  <c r="A290" i="5" s="1"/>
  <c r="G289" i="2"/>
  <c r="F289" i="2"/>
  <c r="H289" i="2" s="1"/>
  <c r="J289" i="2" s="1"/>
  <c r="E289" i="2"/>
  <c r="D289" i="2"/>
  <c r="C289" i="2"/>
  <c r="B289" i="2"/>
  <c r="G289" i="5"/>
  <c r="K289" i="5" s="1"/>
  <c r="N289" i="5" s="1"/>
  <c r="E289" i="5"/>
  <c r="D289" i="5"/>
  <c r="C289" i="5"/>
  <c r="B289" i="5"/>
  <c r="A289" i="5"/>
  <c r="P289" i="10"/>
  <c r="AA289" i="10" s="1"/>
  <c r="O289" i="10"/>
  <c r="L289" i="10"/>
  <c r="X289" i="10" s="1"/>
  <c r="K289" i="10"/>
  <c r="H289" i="10"/>
  <c r="G289" i="10"/>
  <c r="I289" i="10" s="1"/>
  <c r="E289" i="10"/>
  <c r="D289" i="10"/>
  <c r="C289" i="10"/>
  <c r="B289" i="10"/>
  <c r="H289" i="6"/>
  <c r="I289" i="6" s="1"/>
  <c r="J289" i="6" s="1"/>
  <c r="F289" i="6"/>
  <c r="E289" i="6"/>
  <c r="D289" i="6"/>
  <c r="C289" i="6"/>
  <c r="B289" i="6"/>
  <c r="A289" i="6"/>
  <c r="O289" i="1"/>
  <c r="N289" i="1"/>
  <c r="M289" i="1"/>
  <c r="L289" i="1"/>
  <c r="A289" i="1"/>
  <c r="A289" i="2" s="1"/>
  <c r="G288" i="2"/>
  <c r="F288" i="2"/>
  <c r="H288" i="2" s="1"/>
  <c r="J288" i="2" s="1"/>
  <c r="E288" i="2"/>
  <c r="D288" i="2"/>
  <c r="C288" i="2"/>
  <c r="B288" i="2"/>
  <c r="G288" i="5"/>
  <c r="C288" i="5"/>
  <c r="B288" i="5"/>
  <c r="L288" i="10"/>
  <c r="X288" i="10" s="1"/>
  <c r="K288" i="10"/>
  <c r="H288" i="10"/>
  <c r="G288" i="10"/>
  <c r="I288" i="10" s="1"/>
  <c r="D288" i="10"/>
  <c r="C288" i="10"/>
  <c r="B288" i="10"/>
  <c r="H288" i="6"/>
  <c r="I288" i="6" s="1"/>
  <c r="J288" i="6" s="1"/>
  <c r="F288" i="6"/>
  <c r="E288" i="6"/>
  <c r="D288" i="6"/>
  <c r="C288" i="6"/>
  <c r="B288" i="6"/>
  <c r="A288" i="6"/>
  <c r="M288" i="1"/>
  <c r="L288" i="1"/>
  <c r="A288" i="1"/>
  <c r="G287" i="2"/>
  <c r="F287" i="2"/>
  <c r="H287" i="2" s="1"/>
  <c r="J287" i="2" s="1"/>
  <c r="E287" i="2"/>
  <c r="D287" i="2"/>
  <c r="C287" i="2"/>
  <c r="B287" i="2"/>
  <c r="G287" i="5"/>
  <c r="K287" i="5" s="1"/>
  <c r="N287" i="5" s="1"/>
  <c r="E287" i="5"/>
  <c r="D287" i="5"/>
  <c r="I287" i="5" s="1"/>
  <c r="C287" i="5"/>
  <c r="B287" i="5"/>
  <c r="P287" i="10"/>
  <c r="AA287" i="10" s="1"/>
  <c r="O287" i="10"/>
  <c r="L287" i="10"/>
  <c r="X287" i="10" s="1"/>
  <c r="K287" i="10"/>
  <c r="H287" i="10"/>
  <c r="G287" i="10"/>
  <c r="I287" i="10" s="1"/>
  <c r="E287" i="10"/>
  <c r="C287" i="10"/>
  <c r="B287" i="10"/>
  <c r="H287" i="6"/>
  <c r="I287" i="6" s="1"/>
  <c r="J287" i="6" s="1"/>
  <c r="F287" i="6"/>
  <c r="E287" i="6"/>
  <c r="D287" i="6"/>
  <c r="C287" i="6"/>
  <c r="B287" i="6"/>
  <c r="A287" i="6"/>
  <c r="O287" i="1"/>
  <c r="N287" i="1"/>
  <c r="M287" i="1"/>
  <c r="L287" i="1"/>
  <c r="A287" i="1"/>
  <c r="A287" i="2" s="1"/>
  <c r="G286" i="2"/>
  <c r="F286" i="2"/>
  <c r="H286" i="2" s="1"/>
  <c r="J286" i="2" s="1"/>
  <c r="E286" i="2"/>
  <c r="D286" i="2"/>
  <c r="C286" i="2"/>
  <c r="B286" i="2"/>
  <c r="G286" i="5"/>
  <c r="K286" i="5" s="1"/>
  <c r="N286" i="5" s="1"/>
  <c r="E286" i="5"/>
  <c r="D286" i="5"/>
  <c r="C286" i="5"/>
  <c r="B286" i="5"/>
  <c r="P286" i="10"/>
  <c r="AA286" i="10" s="1"/>
  <c r="O286" i="10"/>
  <c r="L286" i="10"/>
  <c r="X286" i="10" s="1"/>
  <c r="K286" i="10"/>
  <c r="H286" i="10"/>
  <c r="G286" i="10"/>
  <c r="I286" i="10" s="1"/>
  <c r="E286" i="10"/>
  <c r="C286" i="10"/>
  <c r="B286" i="10"/>
  <c r="H286" i="6"/>
  <c r="I286" i="6" s="1"/>
  <c r="J286" i="6" s="1"/>
  <c r="F286" i="6"/>
  <c r="E286" i="6"/>
  <c r="D286" i="6"/>
  <c r="C286" i="6"/>
  <c r="B286" i="6"/>
  <c r="A286" i="6"/>
  <c r="O286" i="1"/>
  <c r="N286" i="1"/>
  <c r="M286" i="1"/>
  <c r="L286" i="1"/>
  <c r="A286" i="1"/>
  <c r="A286" i="5" s="1"/>
  <c r="F285" i="2"/>
  <c r="H285" i="2" s="1"/>
  <c r="J285" i="2" s="1"/>
  <c r="E285" i="2"/>
  <c r="D285" i="2"/>
  <c r="C285" i="2"/>
  <c r="B285" i="2"/>
  <c r="G285" i="5"/>
  <c r="E285" i="5"/>
  <c r="D285" i="5"/>
  <c r="C285" i="5"/>
  <c r="B285" i="5"/>
  <c r="P285" i="10"/>
  <c r="AA285" i="10" s="1"/>
  <c r="O285" i="10"/>
  <c r="L285" i="10"/>
  <c r="X285" i="10" s="1"/>
  <c r="K285" i="10"/>
  <c r="H285" i="10"/>
  <c r="G285" i="10"/>
  <c r="E285" i="10"/>
  <c r="D285" i="10"/>
  <c r="C285" i="10"/>
  <c r="B285" i="10"/>
  <c r="H285" i="6"/>
  <c r="I285" i="6" s="1"/>
  <c r="J285" i="6" s="1"/>
  <c r="F285" i="6"/>
  <c r="E285" i="6"/>
  <c r="D285" i="6"/>
  <c r="C285" i="6"/>
  <c r="B285" i="6"/>
  <c r="A285" i="6"/>
  <c r="N285" i="1"/>
  <c r="M285" i="1"/>
  <c r="L285" i="1"/>
  <c r="A285" i="1"/>
  <c r="A285" i="2" s="1"/>
  <c r="G284" i="2"/>
  <c r="F284" i="2"/>
  <c r="H284" i="2" s="1"/>
  <c r="J284" i="2" s="1"/>
  <c r="E284" i="2"/>
  <c r="D284" i="2"/>
  <c r="C284" i="2"/>
  <c r="B284" i="2"/>
  <c r="G284" i="5"/>
  <c r="K284" i="5" s="1"/>
  <c r="N284" i="5" s="1"/>
  <c r="E284" i="5"/>
  <c r="D284" i="5"/>
  <c r="I284" i="5" s="1"/>
  <c r="C284" i="5"/>
  <c r="B284" i="5"/>
  <c r="P284" i="10"/>
  <c r="AA284" i="10" s="1"/>
  <c r="O284" i="10"/>
  <c r="L284" i="10"/>
  <c r="X284" i="10" s="1"/>
  <c r="K284" i="10"/>
  <c r="H284" i="10"/>
  <c r="G284" i="10"/>
  <c r="I284" i="10" s="1"/>
  <c r="E284" i="10"/>
  <c r="D284" i="10"/>
  <c r="C284" i="10"/>
  <c r="B284" i="10"/>
  <c r="H284" i="6"/>
  <c r="I284" i="6" s="1"/>
  <c r="J284" i="6" s="1"/>
  <c r="F284" i="6"/>
  <c r="E284" i="6"/>
  <c r="D284" i="6"/>
  <c r="C284" i="6"/>
  <c r="B284" i="6"/>
  <c r="A284" i="6"/>
  <c r="O284" i="1"/>
  <c r="N284" i="1"/>
  <c r="M284" i="1"/>
  <c r="L284" i="1"/>
  <c r="A284" i="1"/>
  <c r="A284" i="10" s="1"/>
  <c r="G283" i="2"/>
  <c r="F283" i="2"/>
  <c r="H283" i="2" s="1"/>
  <c r="J283" i="2" s="1"/>
  <c r="E283" i="2"/>
  <c r="D283" i="2"/>
  <c r="C283" i="2"/>
  <c r="B283" i="2"/>
  <c r="G283" i="5"/>
  <c r="K283" i="5" s="1"/>
  <c r="N283" i="5" s="1"/>
  <c r="E283" i="5"/>
  <c r="D283" i="5"/>
  <c r="C283" i="5"/>
  <c r="B283" i="5"/>
  <c r="P283" i="10"/>
  <c r="AA283" i="10" s="1"/>
  <c r="O283" i="10"/>
  <c r="L283" i="10"/>
  <c r="X283" i="10" s="1"/>
  <c r="K283" i="10"/>
  <c r="H283" i="10"/>
  <c r="G283" i="10"/>
  <c r="I283" i="10" s="1"/>
  <c r="C283" i="10"/>
  <c r="B283" i="10"/>
  <c r="H283" i="6"/>
  <c r="I283" i="6" s="1"/>
  <c r="J283" i="6" s="1"/>
  <c r="F283" i="6"/>
  <c r="E283" i="6"/>
  <c r="D283" i="6"/>
  <c r="C283" i="6"/>
  <c r="B283" i="6"/>
  <c r="A283" i="6"/>
  <c r="O283" i="1"/>
  <c r="N283" i="1"/>
  <c r="M283" i="1"/>
  <c r="L283" i="1"/>
  <c r="A283" i="1"/>
  <c r="A283" i="2" s="1"/>
  <c r="G282" i="2"/>
  <c r="F282" i="2"/>
  <c r="H282" i="2" s="1"/>
  <c r="J282" i="2" s="1"/>
  <c r="E282" i="2"/>
  <c r="D282" i="2"/>
  <c r="C282" i="2"/>
  <c r="B282" i="2"/>
  <c r="G282" i="5"/>
  <c r="K282" i="5" s="1"/>
  <c r="N282" i="5" s="1"/>
  <c r="E282" i="5"/>
  <c r="D282" i="5"/>
  <c r="C282" i="5"/>
  <c r="B282" i="5"/>
  <c r="P282" i="10"/>
  <c r="AA282" i="10" s="1"/>
  <c r="O282" i="10"/>
  <c r="L282" i="10"/>
  <c r="X282" i="10" s="1"/>
  <c r="K282" i="10"/>
  <c r="H282" i="10"/>
  <c r="G282" i="10"/>
  <c r="I282" i="10" s="1"/>
  <c r="E282" i="10"/>
  <c r="D282" i="10"/>
  <c r="C282" i="10"/>
  <c r="B282" i="10"/>
  <c r="H282" i="6"/>
  <c r="I282" i="6" s="1"/>
  <c r="J282" i="6" s="1"/>
  <c r="F282" i="6"/>
  <c r="E282" i="6"/>
  <c r="D282" i="6"/>
  <c r="C282" i="6"/>
  <c r="B282" i="6"/>
  <c r="A282" i="6"/>
  <c r="O282" i="1"/>
  <c r="N282" i="1"/>
  <c r="M282" i="1"/>
  <c r="L282" i="1"/>
  <c r="A282" i="1"/>
  <c r="G281" i="2"/>
  <c r="F281" i="2"/>
  <c r="H281" i="2" s="1"/>
  <c r="J281" i="2" s="1"/>
  <c r="E281" i="2"/>
  <c r="D281" i="2"/>
  <c r="C281" i="2"/>
  <c r="B281" i="2"/>
  <c r="G281" i="5"/>
  <c r="K281" i="5" s="1"/>
  <c r="N281" i="5" s="1"/>
  <c r="E281" i="5"/>
  <c r="D281" i="5"/>
  <c r="C281" i="5"/>
  <c r="B281" i="5"/>
  <c r="P281" i="10"/>
  <c r="AA281" i="10" s="1"/>
  <c r="O281" i="10"/>
  <c r="L281" i="10"/>
  <c r="X281" i="10" s="1"/>
  <c r="K281" i="10"/>
  <c r="H281" i="10"/>
  <c r="G281" i="10"/>
  <c r="I281" i="10" s="1"/>
  <c r="E281" i="10"/>
  <c r="D281" i="10"/>
  <c r="C281" i="10"/>
  <c r="B281" i="10"/>
  <c r="H281" i="6"/>
  <c r="I281" i="6" s="1"/>
  <c r="J281" i="6" s="1"/>
  <c r="F281" i="6"/>
  <c r="E281" i="6"/>
  <c r="D281" i="6"/>
  <c r="C281" i="6"/>
  <c r="B281" i="6"/>
  <c r="A281" i="6"/>
  <c r="O281" i="1"/>
  <c r="N281" i="1"/>
  <c r="M281" i="1"/>
  <c r="L281" i="1"/>
  <c r="A281" i="1"/>
  <c r="A281" i="5" s="1"/>
  <c r="G280" i="2"/>
  <c r="F280" i="2"/>
  <c r="H280" i="2" s="1"/>
  <c r="J280" i="2" s="1"/>
  <c r="E280" i="2"/>
  <c r="D280" i="2"/>
  <c r="C280" i="2"/>
  <c r="B280" i="2"/>
  <c r="G280" i="5"/>
  <c r="K280" i="5" s="1"/>
  <c r="N280" i="5" s="1"/>
  <c r="E280" i="5"/>
  <c r="D280" i="5"/>
  <c r="C280" i="5"/>
  <c r="B280" i="5"/>
  <c r="L280" i="10"/>
  <c r="X280" i="10" s="1"/>
  <c r="K280" i="10"/>
  <c r="H280" i="10"/>
  <c r="G280" i="10"/>
  <c r="I280" i="10" s="1"/>
  <c r="D280" i="10"/>
  <c r="C280" i="10"/>
  <c r="B280" i="10"/>
  <c r="H280" i="6"/>
  <c r="I280" i="6" s="1"/>
  <c r="J280" i="6" s="1"/>
  <c r="F280" i="6"/>
  <c r="E280" i="6"/>
  <c r="D280" i="6"/>
  <c r="C280" i="6"/>
  <c r="B280" i="6"/>
  <c r="A280" i="6"/>
  <c r="M280" i="1"/>
  <c r="L280" i="1"/>
  <c r="A280" i="1"/>
  <c r="G279" i="2"/>
  <c r="F279" i="2"/>
  <c r="H279" i="2" s="1"/>
  <c r="J279" i="2" s="1"/>
  <c r="E279" i="2"/>
  <c r="D279" i="2"/>
  <c r="C279" i="2"/>
  <c r="B279" i="2"/>
  <c r="G279" i="5"/>
  <c r="E279" i="5"/>
  <c r="D279" i="5"/>
  <c r="C279" i="5"/>
  <c r="B279" i="5"/>
  <c r="L279" i="10"/>
  <c r="X279" i="10" s="1"/>
  <c r="K279" i="10"/>
  <c r="H279" i="10"/>
  <c r="G279" i="10"/>
  <c r="I279" i="10" s="1"/>
  <c r="E279" i="10"/>
  <c r="C279" i="10"/>
  <c r="B279" i="10"/>
  <c r="H279" i="6"/>
  <c r="I279" i="6" s="1"/>
  <c r="J279" i="6" s="1"/>
  <c r="F279" i="6"/>
  <c r="E279" i="6"/>
  <c r="D279" i="6"/>
  <c r="C279" i="6"/>
  <c r="B279" i="6"/>
  <c r="A279" i="6"/>
  <c r="O279" i="1"/>
  <c r="M279" i="1"/>
  <c r="L279" i="1"/>
  <c r="A279" i="1"/>
  <c r="A279" i="2" s="1"/>
  <c r="G278" i="2"/>
  <c r="F278" i="2"/>
  <c r="H278" i="2" s="1"/>
  <c r="J278" i="2" s="1"/>
  <c r="E278" i="2"/>
  <c r="D278" i="2"/>
  <c r="C278" i="2"/>
  <c r="B278" i="2"/>
  <c r="G278" i="5"/>
  <c r="K278" i="5" s="1"/>
  <c r="N278" i="5" s="1"/>
  <c r="E278" i="5"/>
  <c r="D278" i="5"/>
  <c r="C278" i="5"/>
  <c r="B278" i="5"/>
  <c r="L278" i="10"/>
  <c r="X278" i="10" s="1"/>
  <c r="K278" i="10"/>
  <c r="H278" i="10"/>
  <c r="G278" i="10"/>
  <c r="I278" i="10" s="1"/>
  <c r="E278" i="10"/>
  <c r="C278" i="10"/>
  <c r="B278" i="10"/>
  <c r="H278" i="6"/>
  <c r="I278" i="6" s="1"/>
  <c r="J278" i="6" s="1"/>
  <c r="F278" i="6"/>
  <c r="E278" i="6"/>
  <c r="D278" i="6"/>
  <c r="C278" i="6"/>
  <c r="B278" i="6"/>
  <c r="A278" i="6"/>
  <c r="O278" i="1"/>
  <c r="M278" i="1"/>
  <c r="L278" i="1"/>
  <c r="A278" i="1"/>
  <c r="A278" i="2" s="1"/>
  <c r="G277" i="2"/>
  <c r="F277" i="2"/>
  <c r="H277" i="2" s="1"/>
  <c r="J277" i="2" s="1"/>
  <c r="E277" i="2"/>
  <c r="D277" i="2"/>
  <c r="C277" i="2"/>
  <c r="B277" i="2"/>
  <c r="G277" i="5"/>
  <c r="K277" i="5" s="1"/>
  <c r="N277" i="5" s="1"/>
  <c r="E277" i="5"/>
  <c r="D277" i="5"/>
  <c r="C277" i="5"/>
  <c r="B277" i="5"/>
  <c r="P277" i="10"/>
  <c r="AA277" i="10" s="1"/>
  <c r="O277" i="10"/>
  <c r="L277" i="10"/>
  <c r="X277" i="10" s="1"/>
  <c r="K277" i="10"/>
  <c r="H277" i="10"/>
  <c r="G277" i="10"/>
  <c r="I277" i="10" s="1"/>
  <c r="E277" i="10"/>
  <c r="D277" i="10"/>
  <c r="C277" i="10"/>
  <c r="B277" i="10"/>
  <c r="H277" i="6"/>
  <c r="I277" i="6" s="1"/>
  <c r="J277" i="6" s="1"/>
  <c r="F277" i="6"/>
  <c r="E277" i="6"/>
  <c r="D277" i="6"/>
  <c r="C277" i="6"/>
  <c r="B277" i="6"/>
  <c r="A277" i="6"/>
  <c r="O277" i="1"/>
  <c r="N277" i="1"/>
  <c r="M277" i="1"/>
  <c r="L277" i="1"/>
  <c r="A277" i="1"/>
  <c r="A277" i="5" s="1"/>
  <c r="G276" i="2"/>
  <c r="F276" i="2"/>
  <c r="H276" i="2" s="1"/>
  <c r="J276" i="2" s="1"/>
  <c r="E276" i="2"/>
  <c r="D276" i="2"/>
  <c r="C276" i="2"/>
  <c r="B276" i="2"/>
  <c r="G276" i="5"/>
  <c r="K276" i="5" s="1"/>
  <c r="N276" i="5" s="1"/>
  <c r="E276" i="5"/>
  <c r="C276" i="5"/>
  <c r="B276" i="5"/>
  <c r="P276" i="10"/>
  <c r="AA276" i="10" s="1"/>
  <c r="O276" i="10"/>
  <c r="L276" i="10"/>
  <c r="X276" i="10" s="1"/>
  <c r="K276" i="10"/>
  <c r="H276" i="10"/>
  <c r="G276" i="10"/>
  <c r="I276" i="10" s="1"/>
  <c r="D276" i="10"/>
  <c r="C276" i="10"/>
  <c r="B276" i="10"/>
  <c r="H276" i="6"/>
  <c r="I276" i="6" s="1"/>
  <c r="J276" i="6" s="1"/>
  <c r="F276" i="6"/>
  <c r="E276" i="6"/>
  <c r="D276" i="6"/>
  <c r="C276" i="6"/>
  <c r="B276" i="6"/>
  <c r="A276" i="6"/>
  <c r="N276" i="1"/>
  <c r="M276" i="1"/>
  <c r="L276" i="1"/>
  <c r="A276" i="1"/>
  <c r="A276" i="2" s="1"/>
  <c r="G275" i="2"/>
  <c r="F275" i="2"/>
  <c r="H275" i="2" s="1"/>
  <c r="J275" i="2" s="1"/>
  <c r="E275" i="2"/>
  <c r="D275" i="2"/>
  <c r="C275" i="2"/>
  <c r="B275" i="2"/>
  <c r="G275" i="5"/>
  <c r="K275" i="5" s="1"/>
  <c r="N275" i="5" s="1"/>
  <c r="E275" i="5"/>
  <c r="D275" i="5"/>
  <c r="C275" i="5"/>
  <c r="B275" i="5"/>
  <c r="A275" i="5"/>
  <c r="P275" i="10"/>
  <c r="AA275" i="10" s="1"/>
  <c r="O275" i="10"/>
  <c r="L275" i="10"/>
  <c r="X275" i="10" s="1"/>
  <c r="K275" i="10"/>
  <c r="H275" i="10"/>
  <c r="G275" i="10"/>
  <c r="I275" i="10" s="1"/>
  <c r="C275" i="10"/>
  <c r="B275" i="10"/>
  <c r="H275" i="6"/>
  <c r="I275" i="6" s="1"/>
  <c r="J275" i="6" s="1"/>
  <c r="F275" i="6"/>
  <c r="E275" i="6"/>
  <c r="D275" i="6"/>
  <c r="C275" i="6"/>
  <c r="B275" i="6"/>
  <c r="A275" i="6"/>
  <c r="O275" i="1"/>
  <c r="N275" i="1"/>
  <c r="M275" i="1"/>
  <c r="L275" i="1"/>
  <c r="A275" i="1"/>
  <c r="A275" i="2" s="1"/>
  <c r="G274" i="2"/>
  <c r="F274" i="2"/>
  <c r="H274" i="2" s="1"/>
  <c r="J274" i="2" s="1"/>
  <c r="E274" i="2"/>
  <c r="D274" i="2"/>
  <c r="C274" i="2"/>
  <c r="B274" i="2"/>
  <c r="G274" i="5"/>
  <c r="K274" i="5" s="1"/>
  <c r="N274" i="5" s="1"/>
  <c r="E274" i="5"/>
  <c r="D274" i="5"/>
  <c r="C274" i="5"/>
  <c r="B274" i="5"/>
  <c r="L274" i="10"/>
  <c r="X274" i="10" s="1"/>
  <c r="K274" i="10"/>
  <c r="H274" i="10"/>
  <c r="G274" i="10"/>
  <c r="I274" i="10" s="1"/>
  <c r="E274" i="10"/>
  <c r="D274" i="10"/>
  <c r="C274" i="10"/>
  <c r="B274" i="10"/>
  <c r="H274" i="6"/>
  <c r="I274" i="6" s="1"/>
  <c r="J274" i="6" s="1"/>
  <c r="F274" i="6"/>
  <c r="E274" i="6"/>
  <c r="D274" i="6"/>
  <c r="C274" i="6"/>
  <c r="B274" i="6"/>
  <c r="A274" i="6"/>
  <c r="O274" i="1"/>
  <c r="N274" i="1"/>
  <c r="M274" i="1"/>
  <c r="L274" i="1"/>
  <c r="A274" i="1"/>
  <c r="A274" i="2" s="1"/>
  <c r="G273" i="2"/>
  <c r="F273" i="2"/>
  <c r="H273" i="2" s="1"/>
  <c r="J273" i="2" s="1"/>
  <c r="E273" i="2"/>
  <c r="D273" i="2"/>
  <c r="C273" i="2"/>
  <c r="B273" i="2"/>
  <c r="G273" i="5"/>
  <c r="K273" i="5" s="1"/>
  <c r="N273" i="5" s="1"/>
  <c r="E273" i="5"/>
  <c r="D273" i="5"/>
  <c r="C273" i="5"/>
  <c r="B273" i="5"/>
  <c r="P273" i="10"/>
  <c r="AA273" i="10" s="1"/>
  <c r="O273" i="10"/>
  <c r="L273" i="10"/>
  <c r="X273" i="10" s="1"/>
  <c r="K273" i="10"/>
  <c r="H273" i="10"/>
  <c r="G273" i="10"/>
  <c r="I273" i="10" s="1"/>
  <c r="E273" i="10"/>
  <c r="D273" i="10"/>
  <c r="C273" i="10"/>
  <c r="B273" i="10"/>
  <c r="H273" i="6"/>
  <c r="I273" i="6" s="1"/>
  <c r="J273" i="6" s="1"/>
  <c r="F273" i="6"/>
  <c r="E273" i="6"/>
  <c r="D273" i="6"/>
  <c r="C273" i="6"/>
  <c r="B273" i="6"/>
  <c r="A273" i="6"/>
  <c r="O273" i="1"/>
  <c r="N273" i="1"/>
  <c r="M273" i="1"/>
  <c r="L273" i="1"/>
  <c r="A273" i="1"/>
  <c r="A273" i="2" s="1"/>
  <c r="G272" i="2"/>
  <c r="F272" i="2"/>
  <c r="H272" i="2" s="1"/>
  <c r="J272" i="2" s="1"/>
  <c r="E272" i="2"/>
  <c r="D272" i="2"/>
  <c r="C272" i="2"/>
  <c r="B272" i="2"/>
  <c r="G272" i="5"/>
  <c r="K272" i="5" s="1"/>
  <c r="N272" i="5" s="1"/>
  <c r="E272" i="5"/>
  <c r="D272" i="5"/>
  <c r="C272" i="5"/>
  <c r="B272" i="5"/>
  <c r="P272" i="10"/>
  <c r="AA272" i="10" s="1"/>
  <c r="O272" i="10"/>
  <c r="L272" i="10"/>
  <c r="X272" i="10" s="1"/>
  <c r="K272" i="10"/>
  <c r="H272" i="10"/>
  <c r="G272" i="10"/>
  <c r="I272" i="10" s="1"/>
  <c r="D272" i="10"/>
  <c r="C272" i="10"/>
  <c r="B272" i="10"/>
  <c r="H272" i="6"/>
  <c r="I272" i="6" s="1"/>
  <c r="J272" i="6" s="1"/>
  <c r="F272" i="6"/>
  <c r="E272" i="6"/>
  <c r="D272" i="6"/>
  <c r="C272" i="6"/>
  <c r="B272" i="6"/>
  <c r="A272" i="6"/>
  <c r="O272" i="1"/>
  <c r="N272" i="1"/>
  <c r="M272" i="1"/>
  <c r="L272" i="1"/>
  <c r="A272" i="1"/>
  <c r="A272" i="5" s="1"/>
  <c r="G271" i="2"/>
  <c r="F271" i="2"/>
  <c r="H271" i="2" s="1"/>
  <c r="J271" i="2" s="1"/>
  <c r="E271" i="2"/>
  <c r="D271" i="2"/>
  <c r="C271" i="2"/>
  <c r="B271" i="2"/>
  <c r="G271" i="5"/>
  <c r="K271" i="5" s="1"/>
  <c r="N271" i="5" s="1"/>
  <c r="E271" i="5"/>
  <c r="D271" i="5"/>
  <c r="C271" i="5"/>
  <c r="B271" i="5"/>
  <c r="L271" i="10"/>
  <c r="X271" i="10" s="1"/>
  <c r="K271" i="10"/>
  <c r="H271" i="10"/>
  <c r="O271" i="10" s="1"/>
  <c r="G271" i="10"/>
  <c r="I271" i="10" s="1"/>
  <c r="E271" i="10"/>
  <c r="C271" i="10"/>
  <c r="B271" i="10"/>
  <c r="H271" i="6"/>
  <c r="I271" i="6" s="1"/>
  <c r="J271" i="6" s="1"/>
  <c r="F271" i="6"/>
  <c r="E271" i="6"/>
  <c r="D271" i="6"/>
  <c r="C271" i="6"/>
  <c r="B271" i="6"/>
  <c r="A271" i="6"/>
  <c r="O271" i="1"/>
  <c r="M271" i="1"/>
  <c r="L271" i="1"/>
  <c r="A271" i="1"/>
  <c r="A271" i="2" s="1"/>
  <c r="G270" i="2"/>
  <c r="F270" i="2"/>
  <c r="H270" i="2" s="1"/>
  <c r="J270" i="2" s="1"/>
  <c r="E270" i="2"/>
  <c r="D270" i="2"/>
  <c r="C270" i="2"/>
  <c r="B270" i="2"/>
  <c r="G270" i="5"/>
  <c r="K270" i="5" s="1"/>
  <c r="N270" i="5" s="1"/>
  <c r="E270" i="5"/>
  <c r="D270" i="5"/>
  <c r="C270" i="5"/>
  <c r="B270" i="5"/>
  <c r="A270" i="5"/>
  <c r="P270" i="10"/>
  <c r="AA270" i="10" s="1"/>
  <c r="O270" i="10"/>
  <c r="L270" i="10"/>
  <c r="X270" i="10" s="1"/>
  <c r="K270" i="10"/>
  <c r="H270" i="10"/>
  <c r="G270" i="10"/>
  <c r="I270" i="10" s="1"/>
  <c r="E270" i="10"/>
  <c r="D270" i="10"/>
  <c r="C270" i="10"/>
  <c r="B270" i="10"/>
  <c r="H270" i="6"/>
  <c r="I270" i="6" s="1"/>
  <c r="J270" i="6" s="1"/>
  <c r="F270" i="6"/>
  <c r="E270" i="6"/>
  <c r="D270" i="6"/>
  <c r="C270" i="6"/>
  <c r="B270" i="6"/>
  <c r="A270" i="6"/>
  <c r="O270" i="1"/>
  <c r="N270" i="1"/>
  <c r="M270" i="1"/>
  <c r="L270" i="1"/>
  <c r="A270" i="1"/>
  <c r="A270" i="2" s="1"/>
  <c r="G269" i="2"/>
  <c r="F269" i="2"/>
  <c r="H269" i="2" s="1"/>
  <c r="J269" i="2" s="1"/>
  <c r="E269" i="2"/>
  <c r="D269" i="2"/>
  <c r="C269" i="2"/>
  <c r="B269" i="2"/>
  <c r="G269" i="5"/>
  <c r="K269" i="5" s="1"/>
  <c r="N269" i="5" s="1"/>
  <c r="E269" i="5"/>
  <c r="D269" i="5"/>
  <c r="C269" i="5"/>
  <c r="B269" i="5"/>
  <c r="P269" i="10"/>
  <c r="AA269" i="10" s="1"/>
  <c r="O269" i="10"/>
  <c r="L269" i="10"/>
  <c r="X269" i="10" s="1"/>
  <c r="K269" i="10"/>
  <c r="H269" i="10"/>
  <c r="G269" i="10"/>
  <c r="I269" i="10" s="1"/>
  <c r="E269" i="10"/>
  <c r="D269" i="10"/>
  <c r="C269" i="10"/>
  <c r="B269" i="10"/>
  <c r="H269" i="6"/>
  <c r="I269" i="6" s="1"/>
  <c r="J269" i="6" s="1"/>
  <c r="F269" i="6"/>
  <c r="E269" i="6"/>
  <c r="D269" i="6"/>
  <c r="C269" i="6"/>
  <c r="B269" i="6"/>
  <c r="A269" i="6"/>
  <c r="O269" i="1"/>
  <c r="N269" i="1"/>
  <c r="M269" i="1"/>
  <c r="L269" i="1"/>
  <c r="A269" i="1"/>
  <c r="G268" i="2"/>
  <c r="F268" i="2"/>
  <c r="H268" i="2" s="1"/>
  <c r="J268" i="2" s="1"/>
  <c r="E268" i="2"/>
  <c r="D268" i="2"/>
  <c r="C268" i="2"/>
  <c r="B268" i="2"/>
  <c r="G268" i="5"/>
  <c r="E268" i="5"/>
  <c r="C268" i="5"/>
  <c r="B268" i="5"/>
  <c r="P268" i="10"/>
  <c r="AA268" i="10" s="1"/>
  <c r="O268" i="10"/>
  <c r="L268" i="10"/>
  <c r="X268" i="10" s="1"/>
  <c r="K268" i="10"/>
  <c r="H268" i="10"/>
  <c r="G268" i="10"/>
  <c r="I268" i="10" s="1"/>
  <c r="D268" i="10"/>
  <c r="C268" i="10"/>
  <c r="B268" i="10"/>
  <c r="H268" i="6"/>
  <c r="I268" i="6" s="1"/>
  <c r="J268" i="6" s="1"/>
  <c r="F268" i="6"/>
  <c r="E268" i="6"/>
  <c r="D268" i="6"/>
  <c r="C268" i="6"/>
  <c r="B268" i="6"/>
  <c r="A268" i="6"/>
  <c r="N268" i="1"/>
  <c r="M268" i="1"/>
  <c r="L268" i="1"/>
  <c r="A268" i="1"/>
  <c r="A268" i="2" s="1"/>
  <c r="G267" i="2"/>
  <c r="F267" i="2"/>
  <c r="H267" i="2" s="1"/>
  <c r="J267" i="2" s="1"/>
  <c r="E267" i="2"/>
  <c r="D267" i="2"/>
  <c r="C267" i="2"/>
  <c r="B267" i="2"/>
  <c r="G267" i="5"/>
  <c r="K267" i="5" s="1"/>
  <c r="N267" i="5" s="1"/>
  <c r="E267" i="5"/>
  <c r="D267" i="5"/>
  <c r="C267" i="5"/>
  <c r="B267" i="5"/>
  <c r="P267" i="10"/>
  <c r="AA267" i="10" s="1"/>
  <c r="O267" i="10"/>
  <c r="L267" i="10"/>
  <c r="X267" i="10" s="1"/>
  <c r="K267" i="10"/>
  <c r="H267" i="10"/>
  <c r="G267" i="10"/>
  <c r="I267" i="10" s="1"/>
  <c r="E267" i="10"/>
  <c r="D267" i="10"/>
  <c r="C267" i="10"/>
  <c r="B267" i="10"/>
  <c r="H267" i="6"/>
  <c r="I267" i="6" s="1"/>
  <c r="J267" i="6" s="1"/>
  <c r="F267" i="6"/>
  <c r="E267" i="6"/>
  <c r="D267" i="6"/>
  <c r="C267" i="6"/>
  <c r="B267" i="6"/>
  <c r="A267" i="6"/>
  <c r="O267" i="1"/>
  <c r="N267" i="1"/>
  <c r="M267" i="1"/>
  <c r="L267" i="1"/>
  <c r="A267" i="1"/>
  <c r="A267" i="2" s="1"/>
  <c r="G266" i="2"/>
  <c r="F266" i="2"/>
  <c r="H266" i="2" s="1"/>
  <c r="J266" i="2" s="1"/>
  <c r="E266" i="2"/>
  <c r="D266" i="2"/>
  <c r="C266" i="2"/>
  <c r="B266" i="2"/>
  <c r="G266" i="5"/>
  <c r="K266" i="5" s="1"/>
  <c r="N266" i="5" s="1"/>
  <c r="E266" i="5"/>
  <c r="D266" i="5"/>
  <c r="C266" i="5"/>
  <c r="B266" i="5"/>
  <c r="A266" i="5"/>
  <c r="L266" i="10"/>
  <c r="X266" i="10" s="1"/>
  <c r="K266" i="10"/>
  <c r="H266" i="10"/>
  <c r="G266" i="10"/>
  <c r="I266" i="10" s="1"/>
  <c r="E266" i="10"/>
  <c r="D266" i="10"/>
  <c r="C266" i="10"/>
  <c r="B266" i="10"/>
  <c r="H266" i="6"/>
  <c r="I266" i="6" s="1"/>
  <c r="J266" i="6" s="1"/>
  <c r="F266" i="6"/>
  <c r="E266" i="6"/>
  <c r="D266" i="6"/>
  <c r="C266" i="6"/>
  <c r="B266" i="6"/>
  <c r="A266" i="6"/>
  <c r="O266" i="1"/>
  <c r="N266" i="1"/>
  <c r="M266" i="1"/>
  <c r="L266" i="1"/>
  <c r="A266" i="1"/>
  <c r="A266" i="2" s="1"/>
  <c r="G265" i="2"/>
  <c r="F265" i="2"/>
  <c r="H265" i="2" s="1"/>
  <c r="J265" i="2" s="1"/>
  <c r="E265" i="2"/>
  <c r="D265" i="2"/>
  <c r="C265" i="2"/>
  <c r="B265" i="2"/>
  <c r="G265" i="5"/>
  <c r="K265" i="5" s="1"/>
  <c r="N265" i="5" s="1"/>
  <c r="E265" i="5"/>
  <c r="D265" i="5"/>
  <c r="C265" i="5"/>
  <c r="B265" i="5"/>
  <c r="A265" i="5"/>
  <c r="P265" i="10"/>
  <c r="AA265" i="10" s="1"/>
  <c r="O265" i="10"/>
  <c r="L265" i="10"/>
  <c r="X265" i="10" s="1"/>
  <c r="K265" i="10"/>
  <c r="H265" i="10"/>
  <c r="G265" i="10"/>
  <c r="I265" i="10" s="1"/>
  <c r="E265" i="10"/>
  <c r="D265" i="10"/>
  <c r="C265" i="10"/>
  <c r="B265" i="10"/>
  <c r="H265" i="6"/>
  <c r="I265" i="6" s="1"/>
  <c r="J265" i="6" s="1"/>
  <c r="F265" i="6"/>
  <c r="E265" i="6"/>
  <c r="D265" i="6"/>
  <c r="C265" i="6"/>
  <c r="B265" i="6"/>
  <c r="A265" i="6"/>
  <c r="O265" i="1"/>
  <c r="N265" i="1"/>
  <c r="M265" i="1"/>
  <c r="L265" i="1"/>
  <c r="A265" i="1"/>
  <c r="A265" i="10" s="1"/>
  <c r="G264" i="2"/>
  <c r="F264" i="2"/>
  <c r="H264" i="2" s="1"/>
  <c r="J264" i="2" s="1"/>
  <c r="E264" i="2"/>
  <c r="D264" i="2"/>
  <c r="C264" i="2"/>
  <c r="B264" i="2"/>
  <c r="G264" i="5"/>
  <c r="C264" i="5"/>
  <c r="B264" i="5"/>
  <c r="L264" i="10"/>
  <c r="K264" i="10"/>
  <c r="H264" i="10"/>
  <c r="G264" i="10"/>
  <c r="I264" i="10" s="1"/>
  <c r="D264" i="10"/>
  <c r="C264" i="10"/>
  <c r="B264" i="10"/>
  <c r="H264" i="6"/>
  <c r="I264" i="6" s="1"/>
  <c r="J264" i="6" s="1"/>
  <c r="F264" i="6"/>
  <c r="E264" i="6"/>
  <c r="D264" i="6"/>
  <c r="C264" i="6"/>
  <c r="B264" i="6"/>
  <c r="A264" i="6"/>
  <c r="M264" i="1"/>
  <c r="L264" i="1"/>
  <c r="A264" i="1"/>
  <c r="A264" i="2" s="1"/>
  <c r="G263" i="2"/>
  <c r="F263" i="2"/>
  <c r="H263" i="2" s="1"/>
  <c r="J263" i="2" s="1"/>
  <c r="E263" i="2"/>
  <c r="D263" i="2"/>
  <c r="C263" i="2"/>
  <c r="B263" i="2"/>
  <c r="G263" i="5"/>
  <c r="E263" i="5"/>
  <c r="D263" i="5"/>
  <c r="C263" i="5"/>
  <c r="B263" i="5"/>
  <c r="P263" i="10"/>
  <c r="AA263" i="10" s="1"/>
  <c r="O263" i="10"/>
  <c r="L263" i="10"/>
  <c r="X263" i="10" s="1"/>
  <c r="K263" i="10"/>
  <c r="H263" i="10"/>
  <c r="G263" i="10"/>
  <c r="I263" i="10" s="1"/>
  <c r="E263" i="10"/>
  <c r="C263" i="10"/>
  <c r="B263" i="10"/>
  <c r="H263" i="6"/>
  <c r="I263" i="6" s="1"/>
  <c r="J263" i="6" s="1"/>
  <c r="F263" i="6"/>
  <c r="E263" i="6"/>
  <c r="D263" i="6"/>
  <c r="C263" i="6"/>
  <c r="B263" i="6"/>
  <c r="A263" i="6"/>
  <c r="O263" i="1"/>
  <c r="N263" i="1"/>
  <c r="M263" i="1"/>
  <c r="L263" i="1"/>
  <c r="A263" i="1"/>
  <c r="A263" i="5" s="1"/>
  <c r="G262" i="2"/>
  <c r="F262" i="2"/>
  <c r="H262" i="2" s="1"/>
  <c r="J262" i="2" s="1"/>
  <c r="E262" i="2"/>
  <c r="D262" i="2"/>
  <c r="C262" i="2"/>
  <c r="B262" i="2"/>
  <c r="G262" i="5"/>
  <c r="E262" i="5"/>
  <c r="D262" i="5"/>
  <c r="C262" i="5"/>
  <c r="B262" i="5"/>
  <c r="P262" i="10"/>
  <c r="AA262" i="10" s="1"/>
  <c r="O262" i="10"/>
  <c r="L262" i="10"/>
  <c r="X262" i="10" s="1"/>
  <c r="K262" i="10"/>
  <c r="H262" i="10"/>
  <c r="G262" i="10"/>
  <c r="I262" i="10" s="1"/>
  <c r="E262" i="10"/>
  <c r="D262" i="10"/>
  <c r="C262" i="10"/>
  <c r="B262" i="10"/>
  <c r="H262" i="6"/>
  <c r="I262" i="6" s="1"/>
  <c r="J262" i="6" s="1"/>
  <c r="F262" i="6"/>
  <c r="E262" i="6"/>
  <c r="D262" i="6"/>
  <c r="C262" i="6"/>
  <c r="B262" i="6"/>
  <c r="A262" i="6"/>
  <c r="O262" i="1"/>
  <c r="N262" i="1"/>
  <c r="M262" i="1"/>
  <c r="L262" i="1"/>
  <c r="A262" i="1"/>
  <c r="A262" i="2" s="1"/>
  <c r="G261" i="2"/>
  <c r="F261" i="2"/>
  <c r="H261" i="2" s="1"/>
  <c r="J261" i="2" s="1"/>
  <c r="E261" i="2"/>
  <c r="D261" i="2"/>
  <c r="C261" i="2"/>
  <c r="B261" i="2"/>
  <c r="G261" i="5"/>
  <c r="K261" i="5" s="1"/>
  <c r="N261" i="5" s="1"/>
  <c r="D261" i="5"/>
  <c r="F261" i="5" s="1"/>
  <c r="C261" i="5"/>
  <c r="B261" i="5"/>
  <c r="P261" i="10"/>
  <c r="AA261" i="10" s="1"/>
  <c r="O261" i="10"/>
  <c r="L261" i="10"/>
  <c r="X261" i="10" s="1"/>
  <c r="K261" i="10"/>
  <c r="H261" i="10"/>
  <c r="G261" i="10"/>
  <c r="I261" i="10" s="1"/>
  <c r="E261" i="10"/>
  <c r="D261" i="10"/>
  <c r="C261" i="10"/>
  <c r="B261" i="10"/>
  <c r="H261" i="6"/>
  <c r="I261" i="6" s="1"/>
  <c r="J261" i="6" s="1"/>
  <c r="F261" i="6"/>
  <c r="E261" i="6"/>
  <c r="D261" i="6"/>
  <c r="C261" i="6"/>
  <c r="B261" i="6"/>
  <c r="A261" i="6"/>
  <c r="N261" i="1"/>
  <c r="M261" i="1"/>
  <c r="L261" i="1"/>
  <c r="A261" i="1"/>
  <c r="G260" i="2"/>
  <c r="F260" i="2"/>
  <c r="H260" i="2" s="1"/>
  <c r="J260" i="2" s="1"/>
  <c r="E260" i="2"/>
  <c r="D260" i="2"/>
  <c r="C260" i="2"/>
  <c r="B260" i="2"/>
  <c r="G260" i="5"/>
  <c r="K260" i="5" s="1"/>
  <c r="N260" i="5" s="1"/>
  <c r="E260" i="5"/>
  <c r="D260" i="5"/>
  <c r="C260" i="5"/>
  <c r="B260" i="5"/>
  <c r="A260" i="5"/>
  <c r="P260" i="10"/>
  <c r="AA260" i="10" s="1"/>
  <c r="O260" i="10"/>
  <c r="L260" i="10"/>
  <c r="X260" i="10" s="1"/>
  <c r="K260" i="10"/>
  <c r="H260" i="10"/>
  <c r="G260" i="10"/>
  <c r="I260" i="10" s="1"/>
  <c r="E260" i="10"/>
  <c r="D260" i="10"/>
  <c r="C260" i="10"/>
  <c r="B260" i="10"/>
  <c r="H260" i="6"/>
  <c r="I260" i="6" s="1"/>
  <c r="J260" i="6" s="1"/>
  <c r="F260" i="6"/>
  <c r="E260" i="6"/>
  <c r="D260" i="6"/>
  <c r="C260" i="6"/>
  <c r="B260" i="6"/>
  <c r="A260" i="6"/>
  <c r="O260" i="1"/>
  <c r="N260" i="1"/>
  <c r="M260" i="1"/>
  <c r="L260" i="1"/>
  <c r="A260" i="1"/>
  <c r="A260" i="2" s="1"/>
  <c r="G259" i="2"/>
  <c r="F259" i="2"/>
  <c r="H259" i="2" s="1"/>
  <c r="J259" i="2" s="1"/>
  <c r="E259" i="2"/>
  <c r="D259" i="2"/>
  <c r="C259" i="2"/>
  <c r="B259" i="2"/>
  <c r="G259" i="5"/>
  <c r="E259" i="5"/>
  <c r="C259" i="5"/>
  <c r="B259" i="5"/>
  <c r="A259" i="5"/>
  <c r="L259" i="10"/>
  <c r="X259" i="10" s="1"/>
  <c r="K259" i="10"/>
  <c r="H259" i="10"/>
  <c r="G259" i="10"/>
  <c r="I259" i="10" s="1"/>
  <c r="C259" i="10"/>
  <c r="B259" i="10"/>
  <c r="H259" i="6"/>
  <c r="I259" i="6" s="1"/>
  <c r="J259" i="6" s="1"/>
  <c r="F259" i="6"/>
  <c r="E259" i="6"/>
  <c r="D259" i="6"/>
  <c r="C259" i="6"/>
  <c r="B259" i="6"/>
  <c r="A259" i="6"/>
  <c r="M259" i="1"/>
  <c r="L259" i="1"/>
  <c r="A259" i="1"/>
  <c r="G258" i="2"/>
  <c r="F258" i="2"/>
  <c r="H258" i="2" s="1"/>
  <c r="J258" i="2" s="1"/>
  <c r="E258" i="2"/>
  <c r="D258" i="2"/>
  <c r="C258" i="2"/>
  <c r="B258" i="2"/>
  <c r="G258" i="5"/>
  <c r="E258" i="5"/>
  <c r="D258" i="5"/>
  <c r="C258" i="5"/>
  <c r="B258" i="5"/>
  <c r="L258" i="10"/>
  <c r="X258" i="10" s="1"/>
  <c r="K258" i="10"/>
  <c r="H258" i="10"/>
  <c r="G258" i="10"/>
  <c r="I258" i="10" s="1"/>
  <c r="E258" i="10"/>
  <c r="D258" i="10"/>
  <c r="C258" i="10"/>
  <c r="B258" i="10"/>
  <c r="H258" i="6"/>
  <c r="I258" i="6" s="1"/>
  <c r="J258" i="6" s="1"/>
  <c r="F258" i="6"/>
  <c r="E258" i="6"/>
  <c r="D258" i="6"/>
  <c r="C258" i="6"/>
  <c r="B258" i="6"/>
  <c r="A258" i="6"/>
  <c r="O258" i="1"/>
  <c r="N258" i="1"/>
  <c r="M258" i="1"/>
  <c r="L258" i="1"/>
  <c r="A258" i="1"/>
  <c r="A258" i="2" s="1"/>
  <c r="G257" i="2"/>
  <c r="F257" i="2"/>
  <c r="H257" i="2" s="1"/>
  <c r="J257" i="2" s="1"/>
  <c r="E257" i="2"/>
  <c r="D257" i="2"/>
  <c r="C257" i="2"/>
  <c r="B257" i="2"/>
  <c r="A257" i="2"/>
  <c r="G257" i="5"/>
  <c r="K257" i="5" s="1"/>
  <c r="N257" i="5" s="1"/>
  <c r="D257" i="5"/>
  <c r="C257" i="5"/>
  <c r="B257" i="5"/>
  <c r="L257" i="10"/>
  <c r="X257" i="10" s="1"/>
  <c r="K257" i="10"/>
  <c r="H257" i="10"/>
  <c r="G257" i="10"/>
  <c r="I257" i="10" s="1"/>
  <c r="E257" i="10"/>
  <c r="D257" i="10"/>
  <c r="C257" i="10"/>
  <c r="B257" i="10"/>
  <c r="H257" i="6"/>
  <c r="I257" i="6" s="1"/>
  <c r="J257" i="6" s="1"/>
  <c r="F257" i="6"/>
  <c r="E257" i="6"/>
  <c r="D257" i="6"/>
  <c r="C257" i="6"/>
  <c r="B257" i="6"/>
  <c r="A257" i="6"/>
  <c r="N257" i="1"/>
  <c r="M257" i="1"/>
  <c r="L257" i="1"/>
  <c r="A257" i="1"/>
  <c r="G256" i="2"/>
  <c r="F256" i="2"/>
  <c r="H256" i="2" s="1"/>
  <c r="J256" i="2" s="1"/>
  <c r="E256" i="2"/>
  <c r="D256" i="2"/>
  <c r="C256" i="2"/>
  <c r="B256" i="2"/>
  <c r="G256" i="5"/>
  <c r="C256" i="5"/>
  <c r="B256" i="5"/>
  <c r="L256" i="10"/>
  <c r="X256" i="10" s="1"/>
  <c r="K256" i="10"/>
  <c r="H256" i="10"/>
  <c r="G256" i="10"/>
  <c r="I256" i="10" s="1"/>
  <c r="D256" i="10"/>
  <c r="C256" i="10"/>
  <c r="B256" i="10"/>
  <c r="H256" i="6"/>
  <c r="I256" i="6" s="1"/>
  <c r="J256" i="6" s="1"/>
  <c r="F256" i="6"/>
  <c r="E256" i="6"/>
  <c r="D256" i="6"/>
  <c r="C256" i="6"/>
  <c r="B256" i="6"/>
  <c r="A256" i="6"/>
  <c r="M256" i="1"/>
  <c r="L256" i="1"/>
  <c r="A256" i="1"/>
  <c r="A256" i="5" s="1"/>
  <c r="G255" i="2"/>
  <c r="F255" i="2"/>
  <c r="H255" i="2" s="1"/>
  <c r="J255" i="2" s="1"/>
  <c r="E255" i="2"/>
  <c r="D255" i="2"/>
  <c r="C255" i="2"/>
  <c r="B255" i="2"/>
  <c r="G255" i="5"/>
  <c r="E255" i="5"/>
  <c r="D255" i="5"/>
  <c r="C255" i="5"/>
  <c r="B255" i="5"/>
  <c r="A255" i="5"/>
  <c r="L255" i="10"/>
  <c r="X255" i="10" s="1"/>
  <c r="K255" i="10"/>
  <c r="H255" i="10"/>
  <c r="G255" i="10"/>
  <c r="I255" i="10" s="1"/>
  <c r="E255" i="10"/>
  <c r="C255" i="10"/>
  <c r="B255" i="10"/>
  <c r="H255" i="6"/>
  <c r="I255" i="6" s="1"/>
  <c r="J255" i="6" s="1"/>
  <c r="F255" i="6"/>
  <c r="E255" i="6"/>
  <c r="D255" i="6"/>
  <c r="C255" i="6"/>
  <c r="B255" i="6"/>
  <c r="A255" i="6"/>
  <c r="O255" i="1"/>
  <c r="M255" i="1"/>
  <c r="L255" i="1"/>
  <c r="A255" i="1"/>
  <c r="A255" i="2" s="1"/>
  <c r="F254" i="2"/>
  <c r="E254" i="2"/>
  <c r="D254" i="2"/>
  <c r="C254" i="2"/>
  <c r="B254" i="2"/>
  <c r="G254" i="5"/>
  <c r="K254" i="5" s="1"/>
  <c r="N254" i="5" s="1"/>
  <c r="E254" i="5"/>
  <c r="D254" i="5"/>
  <c r="C254" i="5"/>
  <c r="B254" i="5"/>
  <c r="P254" i="10"/>
  <c r="AA254" i="10" s="1"/>
  <c r="O254" i="10"/>
  <c r="H254" i="10"/>
  <c r="G254" i="10"/>
  <c r="E254" i="10"/>
  <c r="C254" i="10"/>
  <c r="B254" i="10"/>
  <c r="H254" i="6"/>
  <c r="I254" i="6" s="1"/>
  <c r="J254" i="6" s="1"/>
  <c r="F254" i="6"/>
  <c r="E254" i="6"/>
  <c r="D254" i="6"/>
  <c r="C254" i="6"/>
  <c r="B254" i="6"/>
  <c r="A254" i="6"/>
  <c r="O254" i="1"/>
  <c r="M254" i="1"/>
  <c r="L254" i="1"/>
  <c r="A254" i="1"/>
  <c r="A254" i="2" s="1"/>
  <c r="F253" i="2"/>
  <c r="E253" i="2"/>
  <c r="C253" i="2"/>
  <c r="B253" i="2"/>
  <c r="G253" i="5"/>
  <c r="K253" i="5" s="1"/>
  <c r="N253" i="5" s="1"/>
  <c r="E253" i="5"/>
  <c r="D253" i="5"/>
  <c r="C253" i="5"/>
  <c r="B253" i="5"/>
  <c r="P253" i="10"/>
  <c r="AA253" i="10" s="1"/>
  <c r="O253" i="10"/>
  <c r="H253" i="10"/>
  <c r="G253" i="10"/>
  <c r="E253" i="10"/>
  <c r="D253" i="10"/>
  <c r="C253" i="10"/>
  <c r="B253" i="10"/>
  <c r="H253" i="6"/>
  <c r="I253" i="6" s="1"/>
  <c r="J253" i="6" s="1"/>
  <c r="F253" i="6"/>
  <c r="E253" i="6"/>
  <c r="D253" i="6"/>
  <c r="C253" i="6"/>
  <c r="B253" i="6"/>
  <c r="A253" i="6"/>
  <c r="O253" i="1"/>
  <c r="N253" i="1"/>
  <c r="M253" i="1"/>
  <c r="L253" i="1"/>
  <c r="A253" i="1"/>
  <c r="A253" i="2" s="1"/>
  <c r="F252" i="2"/>
  <c r="E252" i="2"/>
  <c r="C252" i="2"/>
  <c r="B252" i="2"/>
  <c r="G252" i="5"/>
  <c r="K252" i="5" s="1"/>
  <c r="N252" i="5" s="1"/>
  <c r="E252" i="5"/>
  <c r="C252" i="5"/>
  <c r="B252" i="5"/>
  <c r="P252" i="10"/>
  <c r="AA252" i="10" s="1"/>
  <c r="O252" i="10"/>
  <c r="H252" i="10"/>
  <c r="G252" i="10"/>
  <c r="D252" i="10"/>
  <c r="C252" i="10"/>
  <c r="B252" i="10"/>
  <c r="H252" i="6"/>
  <c r="I252" i="6" s="1"/>
  <c r="J252" i="6" s="1"/>
  <c r="F252" i="6"/>
  <c r="E252" i="6"/>
  <c r="D252" i="6"/>
  <c r="C252" i="6"/>
  <c r="B252" i="6"/>
  <c r="A252" i="6"/>
  <c r="M252" i="1"/>
  <c r="L252" i="1"/>
  <c r="A252" i="1"/>
  <c r="A252" i="2" s="1"/>
  <c r="G251" i="2"/>
  <c r="F251" i="2"/>
  <c r="E251" i="2"/>
  <c r="C251" i="2"/>
  <c r="B251" i="2"/>
  <c r="G251" i="5"/>
  <c r="K251" i="5" s="1"/>
  <c r="N251" i="5" s="1"/>
  <c r="E251" i="5"/>
  <c r="C251" i="5"/>
  <c r="B251" i="5"/>
  <c r="L251" i="10"/>
  <c r="X251" i="10" s="1"/>
  <c r="K251" i="10"/>
  <c r="H251" i="10"/>
  <c r="O251" i="10" s="1"/>
  <c r="G251" i="10"/>
  <c r="I251" i="10" s="1"/>
  <c r="C251" i="10"/>
  <c r="B251" i="10"/>
  <c r="H251" i="6"/>
  <c r="I251" i="6" s="1"/>
  <c r="J251" i="6" s="1"/>
  <c r="F251" i="6"/>
  <c r="E251" i="6"/>
  <c r="D251" i="6"/>
  <c r="C251" i="6"/>
  <c r="B251" i="6"/>
  <c r="A251" i="6"/>
  <c r="M251" i="1"/>
  <c r="L251" i="1"/>
  <c r="A251" i="1"/>
  <c r="A251" i="5" s="1"/>
  <c r="G250" i="2"/>
  <c r="F250" i="2"/>
  <c r="H250" i="2" s="1"/>
  <c r="J250" i="2" s="1"/>
  <c r="E250" i="2"/>
  <c r="D250" i="2"/>
  <c r="C250" i="2"/>
  <c r="B250" i="2"/>
  <c r="G250" i="5"/>
  <c r="E250" i="5"/>
  <c r="D250" i="5"/>
  <c r="C250" i="5"/>
  <c r="B250" i="5"/>
  <c r="L250" i="10"/>
  <c r="X250" i="10" s="1"/>
  <c r="K250" i="10"/>
  <c r="H250" i="10"/>
  <c r="G250" i="10"/>
  <c r="I250" i="10" s="1"/>
  <c r="E250" i="10"/>
  <c r="D250" i="10"/>
  <c r="C250" i="10"/>
  <c r="B250" i="10"/>
  <c r="H250" i="6"/>
  <c r="I250" i="6" s="1"/>
  <c r="J250" i="6" s="1"/>
  <c r="F250" i="6"/>
  <c r="E250" i="6"/>
  <c r="D250" i="6"/>
  <c r="C250" i="6"/>
  <c r="B250" i="6"/>
  <c r="A250" i="6"/>
  <c r="O250" i="1"/>
  <c r="N250" i="1"/>
  <c r="M250" i="1"/>
  <c r="L250" i="1"/>
  <c r="A250" i="1"/>
  <c r="F249" i="2"/>
  <c r="E249" i="2"/>
  <c r="C249" i="2"/>
  <c r="B249" i="2"/>
  <c r="G249" i="5"/>
  <c r="D249" i="5"/>
  <c r="C249" i="5"/>
  <c r="B249" i="5"/>
  <c r="P249" i="10"/>
  <c r="AA249" i="10" s="1"/>
  <c r="O249" i="10"/>
  <c r="H249" i="10"/>
  <c r="G249" i="10"/>
  <c r="E249" i="10"/>
  <c r="D249" i="10"/>
  <c r="C249" i="10"/>
  <c r="B249" i="10"/>
  <c r="H249" i="6"/>
  <c r="I249" i="6" s="1"/>
  <c r="J249" i="6" s="1"/>
  <c r="F249" i="6"/>
  <c r="E249" i="6"/>
  <c r="D249" i="6"/>
  <c r="C249" i="6"/>
  <c r="B249" i="6"/>
  <c r="A249" i="6"/>
  <c r="N249" i="1"/>
  <c r="M249" i="1"/>
  <c r="L249" i="1"/>
  <c r="A249" i="1"/>
  <c r="A249" i="2" s="1"/>
  <c r="F248" i="2"/>
  <c r="E248" i="2"/>
  <c r="C248" i="2"/>
  <c r="B248" i="2"/>
  <c r="G248" i="5"/>
  <c r="K248" i="5" s="1"/>
  <c r="N248" i="5" s="1"/>
  <c r="E248" i="5"/>
  <c r="C248" i="5"/>
  <c r="B248" i="5"/>
  <c r="P248" i="10"/>
  <c r="AA248" i="10" s="1"/>
  <c r="O248" i="10"/>
  <c r="H248" i="10"/>
  <c r="G248" i="10"/>
  <c r="D248" i="10"/>
  <c r="C248" i="10"/>
  <c r="B248" i="10"/>
  <c r="H248" i="6"/>
  <c r="I248" i="6" s="1"/>
  <c r="J248" i="6" s="1"/>
  <c r="F248" i="6"/>
  <c r="E248" i="6"/>
  <c r="D248" i="6"/>
  <c r="C248" i="6"/>
  <c r="B248" i="6"/>
  <c r="A248" i="6"/>
  <c r="M248" i="1"/>
  <c r="L248" i="1"/>
  <c r="A248" i="1"/>
  <c r="A248" i="2" s="1"/>
  <c r="F247" i="2"/>
  <c r="E247" i="2"/>
  <c r="D247" i="2"/>
  <c r="C247" i="2"/>
  <c r="B247" i="2"/>
  <c r="G247" i="5"/>
  <c r="K247" i="5" s="1"/>
  <c r="N247" i="5" s="1"/>
  <c r="E247" i="5"/>
  <c r="D247" i="5"/>
  <c r="C247" i="5"/>
  <c r="B247" i="5"/>
  <c r="P247" i="10"/>
  <c r="AA247" i="10" s="1"/>
  <c r="O247" i="10"/>
  <c r="H247" i="10"/>
  <c r="G247" i="10"/>
  <c r="E247" i="10"/>
  <c r="C247" i="10"/>
  <c r="B247" i="10"/>
  <c r="H247" i="6"/>
  <c r="I247" i="6" s="1"/>
  <c r="J247" i="6" s="1"/>
  <c r="F247" i="6"/>
  <c r="E247" i="6"/>
  <c r="D247" i="6"/>
  <c r="C247" i="6"/>
  <c r="B247" i="6"/>
  <c r="A247" i="6"/>
  <c r="O247" i="1"/>
  <c r="M247" i="1"/>
  <c r="L247" i="1"/>
  <c r="A247" i="1"/>
  <c r="A247" i="5" s="1"/>
  <c r="F246" i="2"/>
  <c r="E246" i="2"/>
  <c r="D246" i="2"/>
  <c r="C246" i="2"/>
  <c r="B246" i="2"/>
  <c r="G246" i="5"/>
  <c r="E246" i="5"/>
  <c r="D246" i="5"/>
  <c r="C246" i="5"/>
  <c r="B246" i="5"/>
  <c r="A246" i="5"/>
  <c r="P246" i="10"/>
  <c r="AA246" i="10" s="1"/>
  <c r="O246" i="10"/>
  <c r="H246" i="10"/>
  <c r="G246" i="10"/>
  <c r="E246" i="10"/>
  <c r="C246" i="10"/>
  <c r="B246" i="10"/>
  <c r="H246" i="6"/>
  <c r="I246" i="6" s="1"/>
  <c r="J246" i="6" s="1"/>
  <c r="F246" i="6"/>
  <c r="E246" i="6"/>
  <c r="D246" i="6"/>
  <c r="C246" i="6"/>
  <c r="B246" i="6"/>
  <c r="A246" i="6"/>
  <c r="O246" i="1"/>
  <c r="M246" i="1"/>
  <c r="L246" i="1"/>
  <c r="A246" i="1"/>
  <c r="A246" i="2" s="1"/>
  <c r="G245" i="2"/>
  <c r="F245" i="2"/>
  <c r="H245" i="2" s="1"/>
  <c r="J245" i="2" s="1"/>
  <c r="E245" i="2"/>
  <c r="D245" i="2"/>
  <c r="C245" i="2"/>
  <c r="B245" i="2"/>
  <c r="G245" i="5"/>
  <c r="K245" i="5" s="1"/>
  <c r="N245" i="5" s="1"/>
  <c r="D245" i="5"/>
  <c r="F245" i="5" s="1"/>
  <c r="C245" i="5"/>
  <c r="B245" i="5"/>
  <c r="A245" i="5"/>
  <c r="P245" i="10"/>
  <c r="AA245" i="10" s="1"/>
  <c r="O245" i="10"/>
  <c r="L245" i="10"/>
  <c r="X245" i="10" s="1"/>
  <c r="K245" i="10"/>
  <c r="H245" i="10"/>
  <c r="G245" i="10"/>
  <c r="I245" i="10" s="1"/>
  <c r="E245" i="10"/>
  <c r="D245" i="10"/>
  <c r="C245" i="10"/>
  <c r="B245" i="10"/>
  <c r="H245" i="6"/>
  <c r="I245" i="6" s="1"/>
  <c r="J245" i="6" s="1"/>
  <c r="F245" i="6"/>
  <c r="E245" i="6"/>
  <c r="D245" i="6"/>
  <c r="C245" i="6"/>
  <c r="B245" i="6"/>
  <c r="A245" i="6"/>
  <c r="N245" i="1"/>
  <c r="M245" i="1"/>
  <c r="L245" i="1"/>
  <c r="A245" i="1"/>
  <c r="A245" i="10" s="1"/>
  <c r="G244" i="2"/>
  <c r="F244" i="2"/>
  <c r="H244" i="2" s="1"/>
  <c r="J244" i="2" s="1"/>
  <c r="E244" i="2"/>
  <c r="D244" i="2"/>
  <c r="C244" i="2"/>
  <c r="B244" i="2"/>
  <c r="G244" i="5"/>
  <c r="E244" i="5"/>
  <c r="C244" i="5"/>
  <c r="B244" i="5"/>
  <c r="P244" i="10"/>
  <c r="AA244" i="10" s="1"/>
  <c r="O244" i="10"/>
  <c r="L244" i="10"/>
  <c r="X244" i="10" s="1"/>
  <c r="K244" i="10"/>
  <c r="H244" i="10"/>
  <c r="G244" i="10"/>
  <c r="I244" i="10" s="1"/>
  <c r="D244" i="10"/>
  <c r="C244" i="10"/>
  <c r="B244" i="10"/>
  <c r="H244" i="6"/>
  <c r="I244" i="6" s="1"/>
  <c r="J244" i="6" s="1"/>
  <c r="F244" i="6"/>
  <c r="E244" i="6"/>
  <c r="D244" i="6"/>
  <c r="C244" i="6"/>
  <c r="B244" i="6"/>
  <c r="A244" i="6"/>
  <c r="N244" i="1"/>
  <c r="M244" i="1"/>
  <c r="L244" i="1"/>
  <c r="A244" i="1"/>
  <c r="A244" i="2" s="1"/>
  <c r="G243" i="2"/>
  <c r="F243" i="2"/>
  <c r="H243" i="2" s="1"/>
  <c r="J243" i="2" s="1"/>
  <c r="E243" i="2"/>
  <c r="D243" i="2"/>
  <c r="C243" i="2"/>
  <c r="B243" i="2"/>
  <c r="A243" i="2"/>
  <c r="G243" i="5"/>
  <c r="E243" i="5"/>
  <c r="C243" i="5"/>
  <c r="B243" i="5"/>
  <c r="P243" i="10"/>
  <c r="AA243" i="10" s="1"/>
  <c r="O243" i="10"/>
  <c r="L243" i="10"/>
  <c r="X243" i="10" s="1"/>
  <c r="K243" i="10"/>
  <c r="H243" i="10"/>
  <c r="G243" i="10"/>
  <c r="I243" i="10" s="1"/>
  <c r="C243" i="10"/>
  <c r="B243" i="10"/>
  <c r="H243" i="6"/>
  <c r="I243" i="6" s="1"/>
  <c r="J243" i="6" s="1"/>
  <c r="F243" i="6"/>
  <c r="E243" i="6"/>
  <c r="D243" i="6"/>
  <c r="C243" i="6"/>
  <c r="B243" i="6"/>
  <c r="A243" i="6"/>
  <c r="N243" i="1"/>
  <c r="M243" i="1"/>
  <c r="L243" i="1"/>
  <c r="A243" i="1"/>
  <c r="G242" i="2"/>
  <c r="F242" i="2"/>
  <c r="H242" i="2" s="1"/>
  <c r="J242" i="2" s="1"/>
  <c r="E242" i="2"/>
  <c r="D242" i="2"/>
  <c r="C242" i="2"/>
  <c r="B242" i="2"/>
  <c r="G242" i="5"/>
  <c r="E242" i="5"/>
  <c r="D242" i="5"/>
  <c r="C242" i="5"/>
  <c r="B242" i="5"/>
  <c r="P242" i="10"/>
  <c r="AA242" i="10" s="1"/>
  <c r="O242" i="10"/>
  <c r="L242" i="10"/>
  <c r="X242" i="10" s="1"/>
  <c r="K242" i="10"/>
  <c r="H242" i="10"/>
  <c r="G242" i="10"/>
  <c r="I242" i="10" s="1"/>
  <c r="E242" i="10"/>
  <c r="D242" i="10"/>
  <c r="C242" i="10"/>
  <c r="B242" i="10"/>
  <c r="H242" i="6"/>
  <c r="I242" i="6" s="1"/>
  <c r="J242" i="6" s="1"/>
  <c r="F242" i="6"/>
  <c r="E242" i="6"/>
  <c r="D242" i="6"/>
  <c r="C242" i="6"/>
  <c r="B242" i="6"/>
  <c r="A242" i="6"/>
  <c r="O242" i="1"/>
  <c r="N242" i="1"/>
  <c r="M242" i="1"/>
  <c r="L242" i="1"/>
  <c r="A242" i="1"/>
  <c r="A242" i="5" s="1"/>
  <c r="G241" i="2"/>
  <c r="F241" i="2"/>
  <c r="H241" i="2" s="1"/>
  <c r="J241" i="2" s="1"/>
  <c r="E241" i="2"/>
  <c r="D241" i="2"/>
  <c r="C241" i="2"/>
  <c r="B241" i="2"/>
  <c r="G241" i="5"/>
  <c r="D241" i="5"/>
  <c r="C241" i="5"/>
  <c r="B241" i="5"/>
  <c r="P241" i="10"/>
  <c r="AA241" i="10" s="1"/>
  <c r="O241" i="10"/>
  <c r="L241" i="10"/>
  <c r="X241" i="10" s="1"/>
  <c r="K241" i="10"/>
  <c r="H241" i="10"/>
  <c r="G241" i="10"/>
  <c r="I241" i="10" s="1"/>
  <c r="E241" i="10"/>
  <c r="D241" i="10"/>
  <c r="C241" i="10"/>
  <c r="B241" i="10"/>
  <c r="H241" i="6"/>
  <c r="I241" i="6" s="1"/>
  <c r="J241" i="6" s="1"/>
  <c r="F241" i="6"/>
  <c r="E241" i="6"/>
  <c r="D241" i="6"/>
  <c r="C241" i="6"/>
  <c r="B241" i="6"/>
  <c r="A241" i="6"/>
  <c r="N241" i="1"/>
  <c r="M241" i="1"/>
  <c r="L241" i="1"/>
  <c r="A241" i="1"/>
  <c r="A241" i="2" s="1"/>
  <c r="G240" i="2"/>
  <c r="F240" i="2"/>
  <c r="H240" i="2" s="1"/>
  <c r="J240" i="2" s="1"/>
  <c r="E240" i="2"/>
  <c r="D240" i="2"/>
  <c r="C240" i="2"/>
  <c r="B240" i="2"/>
  <c r="G240" i="5"/>
  <c r="C240" i="5"/>
  <c r="B240" i="5"/>
  <c r="P240" i="10"/>
  <c r="AA240" i="10" s="1"/>
  <c r="O240" i="10"/>
  <c r="L240" i="10"/>
  <c r="X240" i="10" s="1"/>
  <c r="K240" i="10"/>
  <c r="H240" i="10"/>
  <c r="G240" i="10"/>
  <c r="I240" i="10" s="1"/>
  <c r="D240" i="10"/>
  <c r="C240" i="10"/>
  <c r="B240" i="10"/>
  <c r="H240" i="6"/>
  <c r="I240" i="6" s="1"/>
  <c r="J240" i="6" s="1"/>
  <c r="F240" i="6"/>
  <c r="E240" i="6"/>
  <c r="D240" i="6"/>
  <c r="C240" i="6"/>
  <c r="B240" i="6"/>
  <c r="A240" i="6"/>
  <c r="N240" i="1"/>
  <c r="M240" i="1"/>
  <c r="L240" i="1"/>
  <c r="A240" i="1"/>
  <c r="A240" i="5" s="1"/>
  <c r="G239" i="2"/>
  <c r="F239" i="2"/>
  <c r="H239" i="2" s="1"/>
  <c r="J239" i="2" s="1"/>
  <c r="E239" i="2"/>
  <c r="D239" i="2"/>
  <c r="C239" i="2"/>
  <c r="B239" i="2"/>
  <c r="G239" i="5"/>
  <c r="E239" i="5"/>
  <c r="D239" i="5"/>
  <c r="C239" i="5"/>
  <c r="B239" i="5"/>
  <c r="P239" i="10"/>
  <c r="AA239" i="10" s="1"/>
  <c r="O239" i="10"/>
  <c r="L239" i="10"/>
  <c r="X239" i="10" s="1"/>
  <c r="K239" i="10"/>
  <c r="H239" i="10"/>
  <c r="G239" i="10"/>
  <c r="I239" i="10" s="1"/>
  <c r="E239" i="10"/>
  <c r="C239" i="10"/>
  <c r="B239" i="10"/>
  <c r="H239" i="6"/>
  <c r="I239" i="6" s="1"/>
  <c r="J239" i="6" s="1"/>
  <c r="F239" i="6"/>
  <c r="E239" i="6"/>
  <c r="D239" i="6"/>
  <c r="C239" i="6"/>
  <c r="B239" i="6"/>
  <c r="A239" i="6"/>
  <c r="O239" i="1"/>
  <c r="N239" i="1"/>
  <c r="M239" i="1"/>
  <c r="L239" i="1"/>
  <c r="A239" i="1"/>
  <c r="G238" i="2"/>
  <c r="F238" i="2"/>
  <c r="H238" i="2" s="1"/>
  <c r="J238" i="2" s="1"/>
  <c r="E238" i="2"/>
  <c r="D238" i="2"/>
  <c r="C238" i="2"/>
  <c r="B238" i="2"/>
  <c r="G238" i="5"/>
  <c r="E238" i="5"/>
  <c r="D238" i="5"/>
  <c r="C238" i="5"/>
  <c r="B238" i="5"/>
  <c r="A238" i="5"/>
  <c r="P238" i="10"/>
  <c r="AA238" i="10" s="1"/>
  <c r="O238" i="10"/>
  <c r="L238" i="10"/>
  <c r="X238" i="10" s="1"/>
  <c r="K238" i="10"/>
  <c r="H238" i="10"/>
  <c r="G238" i="10"/>
  <c r="I238" i="10" s="1"/>
  <c r="E238" i="10"/>
  <c r="C238" i="10"/>
  <c r="B238" i="10"/>
  <c r="H238" i="6"/>
  <c r="I238" i="6" s="1"/>
  <c r="J238" i="6" s="1"/>
  <c r="F238" i="6"/>
  <c r="E238" i="6"/>
  <c r="D238" i="6"/>
  <c r="C238" i="6"/>
  <c r="B238" i="6"/>
  <c r="A238" i="6"/>
  <c r="O238" i="1"/>
  <c r="N238" i="1"/>
  <c r="M238" i="1"/>
  <c r="L238" i="1"/>
  <c r="A238" i="1"/>
  <c r="A238" i="2" s="1"/>
  <c r="G237" i="2"/>
  <c r="F237" i="2"/>
  <c r="H237" i="2" s="1"/>
  <c r="J237" i="2" s="1"/>
  <c r="E237" i="2"/>
  <c r="D237" i="2"/>
  <c r="C237" i="2"/>
  <c r="B237" i="2"/>
  <c r="G237" i="5"/>
  <c r="K237" i="5" s="1"/>
  <c r="N237" i="5" s="1"/>
  <c r="D237" i="5"/>
  <c r="C237" i="5"/>
  <c r="B237" i="5"/>
  <c r="P237" i="10"/>
  <c r="AA237" i="10" s="1"/>
  <c r="O237" i="10"/>
  <c r="L237" i="10"/>
  <c r="X237" i="10" s="1"/>
  <c r="K237" i="10"/>
  <c r="H237" i="10"/>
  <c r="G237" i="10"/>
  <c r="I237" i="10" s="1"/>
  <c r="E237" i="10"/>
  <c r="D237" i="10"/>
  <c r="C237" i="10"/>
  <c r="B237" i="10"/>
  <c r="H237" i="6"/>
  <c r="I237" i="6" s="1"/>
  <c r="J237" i="6" s="1"/>
  <c r="F237" i="6"/>
  <c r="E237" i="6"/>
  <c r="D237" i="6"/>
  <c r="C237" i="6"/>
  <c r="B237" i="6"/>
  <c r="A237" i="6"/>
  <c r="O237" i="1"/>
  <c r="N237" i="1"/>
  <c r="M237" i="1"/>
  <c r="L237" i="1"/>
  <c r="A237" i="1"/>
  <c r="A237" i="10" s="1"/>
  <c r="F236" i="2"/>
  <c r="E236" i="2"/>
  <c r="D236" i="2"/>
  <c r="C236" i="2"/>
  <c r="B236" i="2"/>
  <c r="G236" i="5"/>
  <c r="K236" i="5" s="1"/>
  <c r="N236" i="5" s="1"/>
  <c r="E236" i="5"/>
  <c r="D236" i="5"/>
  <c r="I236" i="5" s="1"/>
  <c r="C236" i="5"/>
  <c r="B236" i="5"/>
  <c r="P236" i="10"/>
  <c r="AA236" i="10" s="1"/>
  <c r="O236" i="10"/>
  <c r="H236" i="10"/>
  <c r="G236" i="10"/>
  <c r="D236" i="10"/>
  <c r="C236" i="10"/>
  <c r="B236" i="10"/>
  <c r="H236" i="6"/>
  <c r="I236" i="6" s="1"/>
  <c r="J236" i="6" s="1"/>
  <c r="F236" i="6"/>
  <c r="E236" i="6"/>
  <c r="D236" i="6"/>
  <c r="C236" i="6"/>
  <c r="B236" i="6"/>
  <c r="A236" i="6"/>
  <c r="O236" i="1"/>
  <c r="M236" i="1"/>
  <c r="L236" i="1"/>
  <c r="A236" i="1"/>
  <c r="A236" i="5" s="1"/>
  <c r="G235" i="2"/>
  <c r="F235" i="2"/>
  <c r="E235" i="2"/>
  <c r="C235" i="2"/>
  <c r="B235" i="2"/>
  <c r="G235" i="5"/>
  <c r="K235" i="5" s="1"/>
  <c r="N235" i="5" s="1"/>
  <c r="E235" i="5"/>
  <c r="C235" i="5"/>
  <c r="B235" i="5"/>
  <c r="L235" i="10"/>
  <c r="X235" i="10" s="1"/>
  <c r="K235" i="10"/>
  <c r="H235" i="10"/>
  <c r="G235" i="10"/>
  <c r="I235" i="10" s="1"/>
  <c r="C235" i="10"/>
  <c r="B235" i="10"/>
  <c r="H235" i="6"/>
  <c r="I235" i="6" s="1"/>
  <c r="J235" i="6" s="1"/>
  <c r="F235" i="6"/>
  <c r="E235" i="6"/>
  <c r="D235" i="6"/>
  <c r="C235" i="6"/>
  <c r="B235" i="6"/>
  <c r="A235" i="6"/>
  <c r="M235" i="1"/>
  <c r="L235" i="1"/>
  <c r="A235" i="1"/>
  <c r="A235" i="2" s="1"/>
  <c r="G234" i="2"/>
  <c r="F234" i="2"/>
  <c r="E234" i="2"/>
  <c r="C234" i="2"/>
  <c r="B234" i="2"/>
  <c r="G234" i="5"/>
  <c r="E234" i="5"/>
  <c r="D234" i="5"/>
  <c r="C234" i="5"/>
  <c r="B234" i="5"/>
  <c r="P234" i="10"/>
  <c r="AA234" i="10" s="1"/>
  <c r="O234" i="10"/>
  <c r="L234" i="10"/>
  <c r="X234" i="10" s="1"/>
  <c r="K234" i="10"/>
  <c r="H234" i="10"/>
  <c r="G234" i="10"/>
  <c r="I234" i="10" s="1"/>
  <c r="E234" i="10"/>
  <c r="D234" i="10"/>
  <c r="C234" i="10"/>
  <c r="B234" i="10"/>
  <c r="H234" i="6"/>
  <c r="I234" i="6" s="1"/>
  <c r="J234" i="6" s="1"/>
  <c r="F234" i="6"/>
  <c r="E234" i="6"/>
  <c r="D234" i="6"/>
  <c r="C234" i="6"/>
  <c r="B234" i="6"/>
  <c r="A234" i="6"/>
  <c r="O234" i="1"/>
  <c r="N234" i="1"/>
  <c r="M234" i="1"/>
  <c r="D234" i="2" s="1"/>
  <c r="L234" i="1"/>
  <c r="A234" i="1"/>
  <c r="G233" i="2"/>
  <c r="F233" i="2"/>
  <c r="E233" i="2"/>
  <c r="C233" i="2"/>
  <c r="B233" i="2"/>
  <c r="G233" i="5"/>
  <c r="E233" i="5"/>
  <c r="D233" i="5"/>
  <c r="C233" i="5"/>
  <c r="B233" i="5"/>
  <c r="P233" i="10"/>
  <c r="AA233" i="10" s="1"/>
  <c r="O233" i="10"/>
  <c r="L233" i="10"/>
  <c r="X233" i="10" s="1"/>
  <c r="K233" i="10"/>
  <c r="H233" i="10"/>
  <c r="G233" i="10"/>
  <c r="I233" i="10" s="1"/>
  <c r="E233" i="10"/>
  <c r="D233" i="10"/>
  <c r="C233" i="10"/>
  <c r="B233" i="10"/>
  <c r="H233" i="6"/>
  <c r="I233" i="6" s="1"/>
  <c r="J233" i="6" s="1"/>
  <c r="F233" i="6"/>
  <c r="E233" i="6"/>
  <c r="D233" i="6"/>
  <c r="C233" i="6"/>
  <c r="B233" i="6"/>
  <c r="A233" i="6"/>
  <c r="N233" i="1"/>
  <c r="M233" i="1"/>
  <c r="D233" i="2" s="1"/>
  <c r="L233" i="1"/>
  <c r="A233" i="1"/>
  <c r="F232" i="2"/>
  <c r="E232" i="2"/>
  <c r="C232" i="2"/>
  <c r="B232" i="2"/>
  <c r="G232" i="5"/>
  <c r="C232" i="5"/>
  <c r="B232" i="5"/>
  <c r="P232" i="10"/>
  <c r="AA232" i="10" s="1"/>
  <c r="O232" i="10"/>
  <c r="L232" i="10"/>
  <c r="X232" i="10" s="1"/>
  <c r="K232" i="10"/>
  <c r="H232" i="10"/>
  <c r="G232" i="10"/>
  <c r="D232" i="10"/>
  <c r="C232" i="10"/>
  <c r="B232" i="10"/>
  <c r="H232" i="6"/>
  <c r="I232" i="6" s="1"/>
  <c r="J232" i="6" s="1"/>
  <c r="F232" i="6"/>
  <c r="E232" i="6"/>
  <c r="D232" i="6"/>
  <c r="C232" i="6"/>
  <c r="B232" i="6"/>
  <c r="A232" i="6"/>
  <c r="N232" i="1"/>
  <c r="M232" i="1"/>
  <c r="L232" i="1"/>
  <c r="A232" i="1"/>
  <c r="A232" i="5" s="1"/>
  <c r="G231" i="2"/>
  <c r="F231" i="2"/>
  <c r="E231" i="2"/>
  <c r="C231" i="2"/>
  <c r="B231" i="2"/>
  <c r="G231" i="5"/>
  <c r="E231" i="5"/>
  <c r="D231" i="5"/>
  <c r="C231" i="5"/>
  <c r="B231" i="5"/>
  <c r="L231" i="10"/>
  <c r="X231" i="10" s="1"/>
  <c r="K231" i="10"/>
  <c r="H231" i="10"/>
  <c r="G231" i="10"/>
  <c r="I231" i="10" s="1"/>
  <c r="E231" i="10"/>
  <c r="C231" i="10"/>
  <c r="B231" i="10"/>
  <c r="H231" i="6"/>
  <c r="I231" i="6" s="1"/>
  <c r="J231" i="6" s="1"/>
  <c r="F231" i="6"/>
  <c r="E231" i="6"/>
  <c r="D231" i="6"/>
  <c r="C231" i="6"/>
  <c r="B231" i="6"/>
  <c r="A231" i="6"/>
  <c r="O231" i="1"/>
  <c r="M231" i="1"/>
  <c r="D231" i="2" s="1"/>
  <c r="L231" i="1"/>
  <c r="A231" i="1"/>
  <c r="F230" i="2"/>
  <c r="E230" i="2"/>
  <c r="D230" i="2"/>
  <c r="C230" i="2"/>
  <c r="B230" i="2"/>
  <c r="G230" i="5"/>
  <c r="E230" i="5"/>
  <c r="D230" i="5"/>
  <c r="C230" i="5"/>
  <c r="B230" i="5"/>
  <c r="P230" i="10"/>
  <c r="AA230" i="10" s="1"/>
  <c r="O230" i="10"/>
  <c r="L230" i="10"/>
  <c r="X230" i="10" s="1"/>
  <c r="K230" i="10"/>
  <c r="H230" i="10"/>
  <c r="G230" i="10"/>
  <c r="E230" i="10"/>
  <c r="C230" i="10"/>
  <c r="B230" i="10"/>
  <c r="H230" i="6"/>
  <c r="I230" i="6" s="1"/>
  <c r="J230" i="6" s="1"/>
  <c r="F230" i="6"/>
  <c r="E230" i="6"/>
  <c r="D230" i="6"/>
  <c r="C230" i="6"/>
  <c r="B230" i="6"/>
  <c r="A230" i="6"/>
  <c r="O230" i="1"/>
  <c r="N230" i="1"/>
  <c r="M230" i="1"/>
  <c r="L230" i="1"/>
  <c r="A230" i="1"/>
  <c r="A230" i="5" s="1"/>
  <c r="G229" i="2"/>
  <c r="F229" i="2"/>
  <c r="E229" i="2"/>
  <c r="C229" i="2"/>
  <c r="B229" i="2"/>
  <c r="G229" i="5"/>
  <c r="D229" i="5"/>
  <c r="C229" i="5"/>
  <c r="B229" i="5"/>
  <c r="A229" i="5"/>
  <c r="L229" i="10"/>
  <c r="X229" i="10" s="1"/>
  <c r="K229" i="10"/>
  <c r="H229" i="10"/>
  <c r="G229" i="10"/>
  <c r="I229" i="10" s="1"/>
  <c r="E229" i="10"/>
  <c r="D229" i="10"/>
  <c r="C229" i="10"/>
  <c r="B229" i="10"/>
  <c r="H229" i="6"/>
  <c r="I229" i="6" s="1"/>
  <c r="J229" i="6" s="1"/>
  <c r="F229" i="6"/>
  <c r="E229" i="6"/>
  <c r="D229" i="6"/>
  <c r="C229" i="6"/>
  <c r="B229" i="6"/>
  <c r="A229" i="6"/>
  <c r="N229" i="1"/>
  <c r="M229" i="1"/>
  <c r="D229" i="2" s="1"/>
  <c r="L229" i="1"/>
  <c r="A229" i="1"/>
  <c r="A229" i="2" s="1"/>
  <c r="F228" i="2"/>
  <c r="E228" i="2"/>
  <c r="C228" i="2"/>
  <c r="B228" i="2"/>
  <c r="G228" i="5"/>
  <c r="E228" i="5"/>
  <c r="D228" i="5"/>
  <c r="C228" i="5"/>
  <c r="B228" i="5"/>
  <c r="P228" i="10"/>
  <c r="AA228" i="10" s="1"/>
  <c r="O228" i="10"/>
  <c r="L228" i="10"/>
  <c r="X228" i="10" s="1"/>
  <c r="K228" i="10"/>
  <c r="H228" i="10"/>
  <c r="G228" i="10"/>
  <c r="D228" i="10"/>
  <c r="C228" i="10"/>
  <c r="B228" i="10"/>
  <c r="H228" i="6"/>
  <c r="I228" i="6" s="1"/>
  <c r="J228" i="6" s="1"/>
  <c r="F228" i="6"/>
  <c r="E228" i="6"/>
  <c r="D228" i="6"/>
  <c r="C228" i="6"/>
  <c r="B228" i="6"/>
  <c r="A228" i="6"/>
  <c r="O228" i="1"/>
  <c r="N228" i="1"/>
  <c r="M228" i="1"/>
  <c r="L228" i="1"/>
  <c r="A228" i="1"/>
  <c r="A228" i="2" s="1"/>
  <c r="F227" i="2"/>
  <c r="E227" i="2"/>
  <c r="C227" i="2"/>
  <c r="B227" i="2"/>
  <c r="G227" i="5"/>
  <c r="E227" i="5"/>
  <c r="C227" i="5"/>
  <c r="B227" i="5"/>
  <c r="P227" i="10"/>
  <c r="AA227" i="10" s="1"/>
  <c r="O227" i="10"/>
  <c r="L227" i="10"/>
  <c r="X227" i="10" s="1"/>
  <c r="K227" i="10"/>
  <c r="H227" i="10"/>
  <c r="G227" i="10"/>
  <c r="D227" i="10"/>
  <c r="C227" i="10"/>
  <c r="B227" i="10"/>
  <c r="H227" i="6"/>
  <c r="I227" i="6" s="1"/>
  <c r="J227" i="6" s="1"/>
  <c r="F227" i="6"/>
  <c r="E227" i="6"/>
  <c r="D227" i="6"/>
  <c r="C227" i="6"/>
  <c r="B227" i="6"/>
  <c r="A227" i="6"/>
  <c r="N227" i="1"/>
  <c r="M227" i="1"/>
  <c r="L227" i="1"/>
  <c r="A227" i="1"/>
  <c r="A227" i="2" s="1"/>
  <c r="F226" i="2"/>
  <c r="E226" i="2"/>
  <c r="D226" i="2"/>
  <c r="C226" i="2"/>
  <c r="B226" i="2"/>
  <c r="G226" i="5"/>
  <c r="E226" i="5"/>
  <c r="D226" i="5"/>
  <c r="C226" i="5"/>
  <c r="B226" i="5"/>
  <c r="P226" i="10"/>
  <c r="AA226" i="10" s="1"/>
  <c r="O226" i="10"/>
  <c r="H226" i="10"/>
  <c r="G226" i="10"/>
  <c r="E226" i="10"/>
  <c r="D226" i="10"/>
  <c r="C226" i="10"/>
  <c r="B226" i="10"/>
  <c r="H226" i="6"/>
  <c r="I226" i="6" s="1"/>
  <c r="J226" i="6" s="1"/>
  <c r="F226" i="6"/>
  <c r="E226" i="6"/>
  <c r="D226" i="6"/>
  <c r="C226" i="6"/>
  <c r="B226" i="6"/>
  <c r="A226" i="6"/>
  <c r="O226" i="1"/>
  <c r="N226" i="1"/>
  <c r="M226" i="1"/>
  <c r="L226" i="1"/>
  <c r="A226" i="1"/>
  <c r="A226" i="5" s="1"/>
  <c r="F225" i="2"/>
  <c r="E225" i="2"/>
  <c r="C225" i="2"/>
  <c r="B225" i="2"/>
  <c r="G225" i="5"/>
  <c r="D225" i="5"/>
  <c r="C225" i="5"/>
  <c r="B225" i="5"/>
  <c r="P225" i="10"/>
  <c r="AA225" i="10" s="1"/>
  <c r="O225" i="10"/>
  <c r="L225" i="10"/>
  <c r="X225" i="10" s="1"/>
  <c r="K225" i="10"/>
  <c r="H225" i="10"/>
  <c r="G225" i="10"/>
  <c r="E225" i="10"/>
  <c r="D225" i="10"/>
  <c r="C225" i="10"/>
  <c r="B225" i="10"/>
  <c r="H225" i="6"/>
  <c r="I225" i="6" s="1"/>
  <c r="J225" i="6" s="1"/>
  <c r="F225" i="6"/>
  <c r="E225" i="6"/>
  <c r="D225" i="6"/>
  <c r="C225" i="6"/>
  <c r="B225" i="6"/>
  <c r="A225" i="6"/>
  <c r="N225" i="1"/>
  <c r="M225" i="1"/>
  <c r="L225" i="1"/>
  <c r="A225" i="1"/>
  <c r="A225" i="10" s="1"/>
  <c r="F224" i="2"/>
  <c r="E224" i="2"/>
  <c r="C224" i="2"/>
  <c r="B224" i="2"/>
  <c r="G224" i="5"/>
  <c r="C224" i="5"/>
  <c r="B224" i="5"/>
  <c r="P224" i="10"/>
  <c r="AA224" i="10" s="1"/>
  <c r="O224" i="10"/>
  <c r="L224" i="10"/>
  <c r="X224" i="10" s="1"/>
  <c r="K224" i="10"/>
  <c r="H224" i="10"/>
  <c r="G224" i="10"/>
  <c r="D224" i="10"/>
  <c r="C224" i="10"/>
  <c r="B224" i="10"/>
  <c r="H224" i="6"/>
  <c r="I224" i="6" s="1"/>
  <c r="J224" i="6" s="1"/>
  <c r="F224" i="6"/>
  <c r="E224" i="6"/>
  <c r="D224" i="6"/>
  <c r="C224" i="6"/>
  <c r="B224" i="6"/>
  <c r="A224" i="6"/>
  <c r="N224" i="1"/>
  <c r="M224" i="1"/>
  <c r="L224" i="1"/>
  <c r="A224" i="1"/>
  <c r="A224" i="2" s="1"/>
  <c r="F223" i="2"/>
  <c r="E223" i="2"/>
  <c r="D223" i="2"/>
  <c r="C223" i="2"/>
  <c r="B223" i="2"/>
  <c r="G223" i="5"/>
  <c r="E223" i="5"/>
  <c r="D223" i="5"/>
  <c r="C223" i="5"/>
  <c r="B223" i="5"/>
  <c r="P223" i="10"/>
  <c r="AA223" i="10" s="1"/>
  <c r="O223" i="10"/>
  <c r="L223" i="10"/>
  <c r="X223" i="10" s="1"/>
  <c r="K223" i="10"/>
  <c r="H223" i="10"/>
  <c r="G223" i="10"/>
  <c r="E223" i="10"/>
  <c r="D223" i="10"/>
  <c r="C223" i="10"/>
  <c r="B223" i="10"/>
  <c r="H223" i="6"/>
  <c r="I223" i="6" s="1"/>
  <c r="J223" i="6" s="1"/>
  <c r="F223" i="6"/>
  <c r="E223" i="6"/>
  <c r="D223" i="6"/>
  <c r="C223" i="6"/>
  <c r="B223" i="6"/>
  <c r="A223" i="6"/>
  <c r="O223" i="1"/>
  <c r="N223" i="1"/>
  <c r="M223" i="1"/>
  <c r="L223" i="1"/>
  <c r="A223" i="1"/>
  <c r="A223" i="2" s="1"/>
  <c r="F222" i="2"/>
  <c r="E222" i="2"/>
  <c r="D222" i="2"/>
  <c r="C222" i="2"/>
  <c r="B222" i="2"/>
  <c r="G222" i="5"/>
  <c r="E222" i="5"/>
  <c r="D222" i="5"/>
  <c r="C222" i="5"/>
  <c r="B222" i="5"/>
  <c r="P222" i="10"/>
  <c r="AA222" i="10" s="1"/>
  <c r="O222" i="10"/>
  <c r="L222" i="10"/>
  <c r="X222" i="10" s="1"/>
  <c r="K222" i="10"/>
  <c r="H222" i="10"/>
  <c r="G222" i="10"/>
  <c r="E222" i="10"/>
  <c r="C222" i="10"/>
  <c r="B222" i="10"/>
  <c r="H222" i="6"/>
  <c r="I222" i="6" s="1"/>
  <c r="J222" i="6" s="1"/>
  <c r="F222" i="6"/>
  <c r="E222" i="6"/>
  <c r="D222" i="6"/>
  <c r="C222" i="6"/>
  <c r="B222" i="6"/>
  <c r="A222" i="6"/>
  <c r="O222" i="1"/>
  <c r="N222" i="1"/>
  <c r="M222" i="1"/>
  <c r="L222" i="1"/>
  <c r="A222" i="1"/>
  <c r="A222" i="5" s="1"/>
  <c r="F221" i="2"/>
  <c r="E221" i="2"/>
  <c r="C221" i="2"/>
  <c r="B221" i="2"/>
  <c r="G221" i="5"/>
  <c r="D221" i="5"/>
  <c r="C221" i="5"/>
  <c r="B221" i="5"/>
  <c r="P221" i="10"/>
  <c r="AA221" i="10" s="1"/>
  <c r="O221" i="10"/>
  <c r="L221" i="10"/>
  <c r="X221" i="10" s="1"/>
  <c r="K221" i="10"/>
  <c r="H221" i="10"/>
  <c r="G221" i="10"/>
  <c r="E221" i="10"/>
  <c r="D221" i="10"/>
  <c r="C221" i="10"/>
  <c r="B221" i="10"/>
  <c r="H221" i="6"/>
  <c r="I221" i="6" s="1"/>
  <c r="J221" i="6" s="1"/>
  <c r="F221" i="6"/>
  <c r="E221" i="6"/>
  <c r="D221" i="6"/>
  <c r="C221" i="6"/>
  <c r="B221" i="6"/>
  <c r="A221" i="6"/>
  <c r="O221" i="1"/>
  <c r="N221" i="1"/>
  <c r="M221" i="1"/>
  <c r="L221" i="1"/>
  <c r="A221" i="1"/>
  <c r="A221" i="2" s="1"/>
  <c r="G220" i="2"/>
  <c r="F220" i="2"/>
  <c r="E220" i="2"/>
  <c r="C220" i="2"/>
  <c r="B220" i="2"/>
  <c r="G220" i="5"/>
  <c r="K220" i="5" s="1"/>
  <c r="N220" i="5" s="1"/>
  <c r="E220" i="5"/>
  <c r="C220" i="5"/>
  <c r="B220" i="5"/>
  <c r="P220" i="10"/>
  <c r="AA220" i="10" s="1"/>
  <c r="O220" i="10"/>
  <c r="L220" i="10"/>
  <c r="X220" i="10" s="1"/>
  <c r="K220" i="10"/>
  <c r="H220" i="10"/>
  <c r="G220" i="10"/>
  <c r="I220" i="10" s="1"/>
  <c r="E220" i="10"/>
  <c r="D220" i="10"/>
  <c r="C220" i="10"/>
  <c r="B220" i="10"/>
  <c r="H220" i="6"/>
  <c r="I220" i="6" s="1"/>
  <c r="J220" i="6" s="1"/>
  <c r="F220" i="6"/>
  <c r="E220" i="6"/>
  <c r="D220" i="6"/>
  <c r="C220" i="6"/>
  <c r="B220" i="6"/>
  <c r="A220" i="6"/>
  <c r="O220" i="1"/>
  <c r="N220" i="1"/>
  <c r="M220" i="1"/>
  <c r="D220" i="2" s="1"/>
  <c r="L220" i="1"/>
  <c r="A220" i="1"/>
  <c r="A220" i="2" s="1"/>
  <c r="F219" i="2"/>
  <c r="E219" i="2"/>
  <c r="C219" i="2"/>
  <c r="B219" i="2"/>
  <c r="G219" i="5"/>
  <c r="K219" i="5" s="1"/>
  <c r="N219" i="5" s="1"/>
  <c r="E219" i="5"/>
  <c r="C219" i="5"/>
  <c r="B219" i="5"/>
  <c r="P219" i="10"/>
  <c r="AA219" i="10" s="1"/>
  <c r="O219" i="10"/>
  <c r="L219" i="10"/>
  <c r="X219" i="10" s="1"/>
  <c r="K219" i="10"/>
  <c r="H219" i="10"/>
  <c r="G219" i="10"/>
  <c r="D219" i="10"/>
  <c r="C219" i="10"/>
  <c r="B219" i="10"/>
  <c r="H219" i="6"/>
  <c r="I219" i="6" s="1"/>
  <c r="J219" i="6" s="1"/>
  <c r="F219" i="6"/>
  <c r="E219" i="6"/>
  <c r="D219" i="6"/>
  <c r="C219" i="6"/>
  <c r="B219" i="6"/>
  <c r="A219" i="6"/>
  <c r="N219" i="1"/>
  <c r="M219" i="1"/>
  <c r="L219" i="1"/>
  <c r="A219" i="1"/>
  <c r="A219" i="2" s="1"/>
  <c r="G218" i="2"/>
  <c r="F218" i="2"/>
  <c r="E218" i="2"/>
  <c r="C218" i="2"/>
  <c r="B218" i="2"/>
  <c r="G218" i="5"/>
  <c r="K218" i="5" s="1"/>
  <c r="N218" i="5" s="1"/>
  <c r="E218" i="5"/>
  <c r="D218" i="5"/>
  <c r="C218" i="5"/>
  <c r="B218" i="5"/>
  <c r="L218" i="10"/>
  <c r="X218" i="10" s="1"/>
  <c r="K218" i="10"/>
  <c r="H218" i="10"/>
  <c r="G218" i="10"/>
  <c r="I218" i="10" s="1"/>
  <c r="E218" i="10"/>
  <c r="D218" i="10"/>
  <c r="C218" i="10"/>
  <c r="B218" i="10"/>
  <c r="H218" i="6"/>
  <c r="I218" i="6" s="1"/>
  <c r="J218" i="6" s="1"/>
  <c r="F218" i="6"/>
  <c r="E218" i="6"/>
  <c r="D218" i="6"/>
  <c r="C218" i="6"/>
  <c r="B218" i="6"/>
  <c r="A218" i="6"/>
  <c r="O218" i="1"/>
  <c r="N218" i="1"/>
  <c r="M218" i="1"/>
  <c r="D218" i="2" s="1"/>
  <c r="L218" i="1"/>
  <c r="A218" i="1"/>
  <c r="A218" i="2" s="1"/>
  <c r="G217" i="2"/>
  <c r="F217" i="2"/>
  <c r="E217" i="2"/>
  <c r="C217" i="2"/>
  <c r="B217" i="2"/>
  <c r="G217" i="5"/>
  <c r="K217" i="5" s="1"/>
  <c r="N217" i="5" s="1"/>
  <c r="E217" i="5"/>
  <c r="D217" i="5"/>
  <c r="C217" i="5"/>
  <c r="B217" i="5"/>
  <c r="P217" i="10"/>
  <c r="AA217" i="10" s="1"/>
  <c r="O217" i="10"/>
  <c r="L217" i="10"/>
  <c r="X217" i="10" s="1"/>
  <c r="K217" i="10"/>
  <c r="H217" i="10"/>
  <c r="G217" i="10"/>
  <c r="I217" i="10" s="1"/>
  <c r="E217" i="10"/>
  <c r="D217" i="10"/>
  <c r="C217" i="10"/>
  <c r="B217" i="10"/>
  <c r="H217" i="6"/>
  <c r="I217" i="6" s="1"/>
  <c r="J217" i="6" s="1"/>
  <c r="F217" i="6"/>
  <c r="E217" i="6"/>
  <c r="D217" i="6"/>
  <c r="C217" i="6"/>
  <c r="B217" i="6"/>
  <c r="A217" i="6"/>
  <c r="O217" i="1"/>
  <c r="N217" i="1"/>
  <c r="M217" i="1"/>
  <c r="D217" i="2" s="1"/>
  <c r="L217" i="1"/>
  <c r="A217" i="1"/>
  <c r="A217" i="2" s="1"/>
  <c r="F216" i="2"/>
  <c r="E216" i="2"/>
  <c r="C216" i="2"/>
  <c r="B216" i="2"/>
  <c r="G216" i="5"/>
  <c r="C216" i="5"/>
  <c r="B216" i="5"/>
  <c r="P216" i="10"/>
  <c r="AA216" i="10" s="1"/>
  <c r="O216" i="10"/>
  <c r="L216" i="10"/>
  <c r="X216" i="10" s="1"/>
  <c r="K216" i="10"/>
  <c r="H216" i="10"/>
  <c r="G216" i="10"/>
  <c r="D216" i="10"/>
  <c r="C216" i="10"/>
  <c r="B216" i="10"/>
  <c r="H216" i="6"/>
  <c r="I216" i="6" s="1"/>
  <c r="J216" i="6" s="1"/>
  <c r="F216" i="6"/>
  <c r="E216" i="6"/>
  <c r="D216" i="6"/>
  <c r="C216" i="6"/>
  <c r="B216" i="6"/>
  <c r="A216" i="6"/>
  <c r="N216" i="1"/>
  <c r="M216" i="1"/>
  <c r="L216" i="1"/>
  <c r="A216" i="1"/>
  <c r="G215" i="2"/>
  <c r="F215" i="2"/>
  <c r="H215" i="2" s="1"/>
  <c r="J215" i="2" s="1"/>
  <c r="E215" i="2"/>
  <c r="D215" i="2"/>
  <c r="C215" i="2"/>
  <c r="B215" i="2"/>
  <c r="G215" i="5"/>
  <c r="K215" i="5" s="1"/>
  <c r="N215" i="5" s="1"/>
  <c r="E215" i="5"/>
  <c r="D215" i="5"/>
  <c r="C215" i="5"/>
  <c r="B215" i="5"/>
  <c r="L215" i="10"/>
  <c r="X215" i="10" s="1"/>
  <c r="K215" i="10"/>
  <c r="H215" i="10"/>
  <c r="O215" i="10" s="1"/>
  <c r="G215" i="10"/>
  <c r="I215" i="10" s="1"/>
  <c r="E215" i="10"/>
  <c r="C215" i="10"/>
  <c r="B215" i="10"/>
  <c r="H215" i="6"/>
  <c r="I215" i="6" s="1"/>
  <c r="J215" i="6" s="1"/>
  <c r="F215" i="6"/>
  <c r="E215" i="6"/>
  <c r="D215" i="6"/>
  <c r="C215" i="6"/>
  <c r="B215" i="6"/>
  <c r="A215" i="6"/>
  <c r="O215" i="1"/>
  <c r="N215" i="1"/>
  <c r="M215" i="1"/>
  <c r="L215" i="1"/>
  <c r="A215" i="1"/>
  <c r="A215" i="5" s="1"/>
  <c r="G214" i="2"/>
  <c r="F214" i="2"/>
  <c r="H214" i="2" s="1"/>
  <c r="J214" i="2" s="1"/>
  <c r="E214" i="2"/>
  <c r="D214" i="2"/>
  <c r="C214" i="2"/>
  <c r="B214" i="2"/>
  <c r="G214" i="5"/>
  <c r="K214" i="5" s="1"/>
  <c r="N214" i="5" s="1"/>
  <c r="E214" i="5"/>
  <c r="D214" i="5"/>
  <c r="C214" i="5"/>
  <c r="B214" i="5"/>
  <c r="L214" i="10"/>
  <c r="X214" i="10" s="1"/>
  <c r="K214" i="10"/>
  <c r="H214" i="10"/>
  <c r="G214" i="10"/>
  <c r="I214" i="10" s="1"/>
  <c r="E214" i="10"/>
  <c r="C214" i="10"/>
  <c r="B214" i="10"/>
  <c r="H214" i="6"/>
  <c r="I214" i="6" s="1"/>
  <c r="J214" i="6" s="1"/>
  <c r="F214" i="6"/>
  <c r="E214" i="6"/>
  <c r="D214" i="6"/>
  <c r="C214" i="6"/>
  <c r="B214" i="6"/>
  <c r="A214" i="6"/>
  <c r="O214" i="1"/>
  <c r="M214" i="1"/>
  <c r="L214" i="1"/>
  <c r="A214" i="1"/>
  <c r="A214" i="10" s="1"/>
  <c r="G213" i="2"/>
  <c r="F213" i="2"/>
  <c r="H213" i="2" s="1"/>
  <c r="J213" i="2" s="1"/>
  <c r="E213" i="2"/>
  <c r="D213" i="2"/>
  <c r="C213" i="2"/>
  <c r="B213" i="2"/>
  <c r="G213" i="5"/>
  <c r="D213" i="5"/>
  <c r="C213" i="5"/>
  <c r="B213" i="5"/>
  <c r="L213" i="10"/>
  <c r="X213" i="10" s="1"/>
  <c r="K213" i="10"/>
  <c r="H213" i="10"/>
  <c r="G213" i="10"/>
  <c r="I213" i="10" s="1"/>
  <c r="E213" i="10"/>
  <c r="D213" i="10"/>
  <c r="C213" i="10"/>
  <c r="B213" i="10"/>
  <c r="H213" i="6"/>
  <c r="I213" i="6" s="1"/>
  <c r="J213" i="6" s="1"/>
  <c r="F213" i="6"/>
  <c r="E213" i="6"/>
  <c r="D213" i="6"/>
  <c r="C213" i="6"/>
  <c r="B213" i="6"/>
  <c r="A213" i="6"/>
  <c r="N213" i="1"/>
  <c r="M213" i="1"/>
  <c r="L213" i="1"/>
  <c r="A213" i="1"/>
  <c r="A213" i="2" s="1"/>
  <c r="G212" i="2"/>
  <c r="F212" i="2"/>
  <c r="H212" i="2" s="1"/>
  <c r="J212" i="2" s="1"/>
  <c r="E212" i="2"/>
  <c r="D212" i="2"/>
  <c r="C212" i="2"/>
  <c r="B212" i="2"/>
  <c r="G212" i="5"/>
  <c r="K212" i="5" s="1"/>
  <c r="N212" i="5" s="1"/>
  <c r="E212" i="5"/>
  <c r="C212" i="5"/>
  <c r="B212" i="5"/>
  <c r="L212" i="10"/>
  <c r="X212" i="10" s="1"/>
  <c r="K212" i="10"/>
  <c r="H212" i="10"/>
  <c r="G212" i="10"/>
  <c r="I212" i="10" s="1"/>
  <c r="D212" i="10"/>
  <c r="C212" i="10"/>
  <c r="B212" i="10"/>
  <c r="H212" i="6"/>
  <c r="I212" i="6" s="1"/>
  <c r="J212" i="6" s="1"/>
  <c r="F212" i="6"/>
  <c r="E212" i="6"/>
  <c r="D212" i="6"/>
  <c r="C212" i="6"/>
  <c r="B212" i="6"/>
  <c r="A212" i="6"/>
  <c r="O212" i="1"/>
  <c r="M212" i="1"/>
  <c r="L212" i="1"/>
  <c r="A212" i="1"/>
  <c r="A212" i="2" s="1"/>
  <c r="G211" i="2"/>
  <c r="F211" i="2"/>
  <c r="H211" i="2" s="1"/>
  <c r="J211" i="2" s="1"/>
  <c r="E211" i="2"/>
  <c r="D211" i="2"/>
  <c r="C211" i="2"/>
  <c r="B211" i="2"/>
  <c r="G211" i="5"/>
  <c r="K211" i="5" s="1"/>
  <c r="N211" i="5" s="1"/>
  <c r="E211" i="5"/>
  <c r="D211" i="5"/>
  <c r="C211" i="5"/>
  <c r="B211" i="5"/>
  <c r="L211" i="10"/>
  <c r="X211" i="10" s="1"/>
  <c r="K211" i="10"/>
  <c r="H211" i="10"/>
  <c r="G211" i="10"/>
  <c r="I211" i="10" s="1"/>
  <c r="C211" i="10"/>
  <c r="B211" i="10"/>
  <c r="H211" i="6"/>
  <c r="I211" i="6" s="1"/>
  <c r="J211" i="6" s="1"/>
  <c r="F211" i="6"/>
  <c r="E211" i="6"/>
  <c r="D211" i="6"/>
  <c r="C211" i="6"/>
  <c r="B211" i="6"/>
  <c r="A211" i="6"/>
  <c r="O211" i="1"/>
  <c r="M211" i="1"/>
  <c r="L211" i="1"/>
  <c r="A211" i="1"/>
  <c r="G210" i="2"/>
  <c r="F210" i="2"/>
  <c r="H210" i="2" s="1"/>
  <c r="J210" i="2" s="1"/>
  <c r="E210" i="2"/>
  <c r="D210" i="2"/>
  <c r="C210" i="2"/>
  <c r="B210" i="2"/>
  <c r="G210" i="5"/>
  <c r="K210" i="5" s="1"/>
  <c r="N210" i="5" s="1"/>
  <c r="E210" i="5"/>
  <c r="D210" i="5"/>
  <c r="I210" i="5" s="1"/>
  <c r="C210" i="5"/>
  <c r="B210" i="5"/>
  <c r="L210" i="10"/>
  <c r="K210" i="10"/>
  <c r="H210" i="10"/>
  <c r="G210" i="10"/>
  <c r="I210" i="10" s="1"/>
  <c r="E210" i="10"/>
  <c r="D210" i="10"/>
  <c r="C210" i="10"/>
  <c r="B210" i="10"/>
  <c r="H210" i="6"/>
  <c r="I210" i="6" s="1"/>
  <c r="J210" i="6" s="1"/>
  <c r="F210" i="6"/>
  <c r="E210" i="6"/>
  <c r="D210" i="6"/>
  <c r="C210" i="6"/>
  <c r="B210" i="6"/>
  <c r="A210" i="6"/>
  <c r="O210" i="1"/>
  <c r="N210" i="1"/>
  <c r="M210" i="1"/>
  <c r="L210" i="1"/>
  <c r="A210" i="1"/>
  <c r="A210" i="10" s="1"/>
  <c r="G209" i="2"/>
  <c r="F209" i="2"/>
  <c r="H209" i="2" s="1"/>
  <c r="J209" i="2" s="1"/>
  <c r="E209" i="2"/>
  <c r="D209" i="2"/>
  <c r="C209" i="2"/>
  <c r="B209" i="2"/>
  <c r="G209" i="5"/>
  <c r="D209" i="5"/>
  <c r="C209" i="5"/>
  <c r="B209" i="5"/>
  <c r="L209" i="10"/>
  <c r="K209" i="10"/>
  <c r="H209" i="10"/>
  <c r="G209" i="10"/>
  <c r="I209" i="10" s="1"/>
  <c r="E209" i="10"/>
  <c r="D209" i="10"/>
  <c r="C209" i="10"/>
  <c r="B209" i="10"/>
  <c r="H209" i="6"/>
  <c r="I209" i="6" s="1"/>
  <c r="J209" i="6" s="1"/>
  <c r="F209" i="6"/>
  <c r="E209" i="6"/>
  <c r="D209" i="6"/>
  <c r="C209" i="6"/>
  <c r="B209" i="6"/>
  <c r="A209" i="6"/>
  <c r="N209" i="1"/>
  <c r="M209" i="1"/>
  <c r="L209" i="1"/>
  <c r="A209" i="1"/>
  <c r="A209" i="10" s="1"/>
  <c r="G208" i="2"/>
  <c r="F208" i="2"/>
  <c r="H208" i="2" s="1"/>
  <c r="J208" i="2" s="1"/>
  <c r="E208" i="2"/>
  <c r="D208" i="2"/>
  <c r="C208" i="2"/>
  <c r="B208" i="2"/>
  <c r="G208" i="5"/>
  <c r="K208" i="5" s="1"/>
  <c r="N208" i="5" s="1"/>
  <c r="E208" i="5"/>
  <c r="D208" i="5"/>
  <c r="I208" i="5" s="1"/>
  <c r="C208" i="5"/>
  <c r="B208" i="5"/>
  <c r="L208" i="10"/>
  <c r="X208" i="10" s="1"/>
  <c r="K208" i="10"/>
  <c r="H208" i="10"/>
  <c r="G208" i="10"/>
  <c r="I208" i="10" s="1"/>
  <c r="D208" i="10"/>
  <c r="C208" i="10"/>
  <c r="B208" i="10"/>
  <c r="H208" i="6"/>
  <c r="I208" i="6" s="1"/>
  <c r="J208" i="6" s="1"/>
  <c r="F208" i="6"/>
  <c r="E208" i="6"/>
  <c r="D208" i="6"/>
  <c r="C208" i="6"/>
  <c r="B208" i="6"/>
  <c r="A208" i="6"/>
  <c r="O208" i="1"/>
  <c r="M208" i="1"/>
  <c r="L208" i="1"/>
  <c r="A208" i="1"/>
  <c r="A208" i="5" s="1"/>
  <c r="G207" i="2"/>
  <c r="F207" i="2"/>
  <c r="H207" i="2" s="1"/>
  <c r="J207" i="2" s="1"/>
  <c r="E207" i="2"/>
  <c r="D207" i="2"/>
  <c r="C207" i="2"/>
  <c r="B207" i="2"/>
  <c r="G207" i="5"/>
  <c r="E207" i="5"/>
  <c r="D207" i="5"/>
  <c r="C207" i="5"/>
  <c r="B207" i="5"/>
  <c r="L207" i="10"/>
  <c r="X207" i="10" s="1"/>
  <c r="K207" i="10"/>
  <c r="H207" i="10"/>
  <c r="G207" i="10"/>
  <c r="I207" i="10" s="1"/>
  <c r="E207" i="10"/>
  <c r="C207" i="10"/>
  <c r="B207" i="10"/>
  <c r="H207" i="6"/>
  <c r="I207" i="6" s="1"/>
  <c r="J207" i="6" s="1"/>
  <c r="F207" i="6"/>
  <c r="E207" i="6"/>
  <c r="D207" i="6"/>
  <c r="C207" i="6"/>
  <c r="B207" i="6"/>
  <c r="A207" i="6"/>
  <c r="O207" i="1"/>
  <c r="M207" i="1"/>
  <c r="L207" i="1"/>
  <c r="A207" i="1"/>
  <c r="A207" i="2" s="1"/>
  <c r="G206" i="2"/>
  <c r="F206" i="2"/>
  <c r="H206" i="2" s="1"/>
  <c r="J206" i="2" s="1"/>
  <c r="E206" i="2"/>
  <c r="D206" i="2"/>
  <c r="C206" i="2"/>
  <c r="B206" i="2"/>
  <c r="G206" i="5"/>
  <c r="K206" i="5" s="1"/>
  <c r="N206" i="5" s="1"/>
  <c r="E206" i="5"/>
  <c r="D206" i="5"/>
  <c r="C206" i="5"/>
  <c r="B206" i="5"/>
  <c r="L206" i="10"/>
  <c r="X206" i="10" s="1"/>
  <c r="K206" i="10"/>
  <c r="H206" i="10"/>
  <c r="G206" i="10"/>
  <c r="I206" i="10" s="1"/>
  <c r="E206" i="10"/>
  <c r="C206" i="10"/>
  <c r="B206" i="10"/>
  <c r="H206" i="6"/>
  <c r="I206" i="6" s="1"/>
  <c r="J206" i="6" s="1"/>
  <c r="F206" i="6"/>
  <c r="E206" i="6"/>
  <c r="D206" i="6"/>
  <c r="C206" i="6"/>
  <c r="B206" i="6"/>
  <c r="A206" i="6"/>
  <c r="O206" i="1"/>
  <c r="M206" i="1"/>
  <c r="L206" i="1"/>
  <c r="A206" i="1"/>
  <c r="A206" i="5" s="1"/>
  <c r="G205" i="2"/>
  <c r="F205" i="2"/>
  <c r="H205" i="2" s="1"/>
  <c r="J205" i="2" s="1"/>
  <c r="E205" i="2"/>
  <c r="D205" i="2"/>
  <c r="C205" i="2"/>
  <c r="B205" i="2"/>
  <c r="G205" i="5"/>
  <c r="D205" i="5"/>
  <c r="C205" i="5"/>
  <c r="B205" i="5"/>
  <c r="L205" i="10"/>
  <c r="K205" i="10"/>
  <c r="H205" i="10"/>
  <c r="G205" i="10"/>
  <c r="I205" i="10" s="1"/>
  <c r="E205" i="10"/>
  <c r="D205" i="10"/>
  <c r="C205" i="10"/>
  <c r="B205" i="10"/>
  <c r="H205" i="6"/>
  <c r="I205" i="6" s="1"/>
  <c r="J205" i="6" s="1"/>
  <c r="F205" i="6"/>
  <c r="E205" i="6"/>
  <c r="D205" i="6"/>
  <c r="C205" i="6"/>
  <c r="B205" i="6"/>
  <c r="A205" i="6"/>
  <c r="N205" i="1"/>
  <c r="M205" i="1"/>
  <c r="L205" i="1"/>
  <c r="A205" i="1"/>
  <c r="A205" i="10" s="1"/>
  <c r="G204" i="2"/>
  <c r="F204" i="2"/>
  <c r="H204" i="2" s="1"/>
  <c r="J204" i="2" s="1"/>
  <c r="E204" i="2"/>
  <c r="D204" i="2"/>
  <c r="C204" i="2"/>
  <c r="B204" i="2"/>
  <c r="A204" i="2"/>
  <c r="G204" i="5"/>
  <c r="K204" i="5" s="1"/>
  <c r="N204" i="5" s="1"/>
  <c r="E204" i="5"/>
  <c r="D204" i="5"/>
  <c r="C204" i="5"/>
  <c r="B204" i="5"/>
  <c r="L204" i="10"/>
  <c r="X204" i="10" s="1"/>
  <c r="K204" i="10"/>
  <c r="H204" i="10"/>
  <c r="G204" i="10"/>
  <c r="I204" i="10" s="1"/>
  <c r="D204" i="10"/>
  <c r="C204" i="10"/>
  <c r="B204" i="10"/>
  <c r="H204" i="6"/>
  <c r="I204" i="6" s="1"/>
  <c r="J204" i="6" s="1"/>
  <c r="F204" i="6"/>
  <c r="E204" i="6"/>
  <c r="D204" i="6"/>
  <c r="C204" i="6"/>
  <c r="B204" i="6"/>
  <c r="A204" i="6"/>
  <c r="O204" i="1"/>
  <c r="M204" i="1"/>
  <c r="L204" i="1"/>
  <c r="A204" i="1"/>
  <c r="A204" i="5" s="1"/>
  <c r="G203" i="2"/>
  <c r="F203" i="2"/>
  <c r="H203" i="2" s="1"/>
  <c r="J203" i="2" s="1"/>
  <c r="E203" i="2"/>
  <c r="D203" i="2"/>
  <c r="C203" i="2"/>
  <c r="B203" i="2"/>
  <c r="G203" i="5"/>
  <c r="K203" i="5" s="1"/>
  <c r="N203" i="5" s="1"/>
  <c r="E203" i="5"/>
  <c r="D203" i="5"/>
  <c r="I203" i="5" s="1"/>
  <c r="C203" i="5"/>
  <c r="B203" i="5"/>
  <c r="L203" i="10"/>
  <c r="X203" i="10" s="1"/>
  <c r="K203" i="10"/>
  <c r="H203" i="10"/>
  <c r="G203" i="10"/>
  <c r="I203" i="10" s="1"/>
  <c r="C203" i="10"/>
  <c r="B203" i="10"/>
  <c r="H203" i="6"/>
  <c r="I203" i="6" s="1"/>
  <c r="J203" i="6" s="1"/>
  <c r="F203" i="6"/>
  <c r="E203" i="6"/>
  <c r="D203" i="6"/>
  <c r="C203" i="6"/>
  <c r="B203" i="6"/>
  <c r="A203" i="6"/>
  <c r="O203" i="1"/>
  <c r="M203" i="1"/>
  <c r="L203" i="1"/>
  <c r="A203" i="1"/>
  <c r="A203" i="2" s="1"/>
  <c r="G202" i="2"/>
  <c r="F202" i="2"/>
  <c r="H202" i="2" s="1"/>
  <c r="J202" i="2" s="1"/>
  <c r="E202" i="2"/>
  <c r="D202" i="2"/>
  <c r="C202" i="2"/>
  <c r="B202" i="2"/>
  <c r="G202" i="5"/>
  <c r="K202" i="5" s="1"/>
  <c r="N202" i="5" s="1"/>
  <c r="E202" i="5"/>
  <c r="D202" i="5"/>
  <c r="C202" i="5"/>
  <c r="B202" i="5"/>
  <c r="L202" i="10"/>
  <c r="X202" i="10" s="1"/>
  <c r="K202" i="10"/>
  <c r="H202" i="10"/>
  <c r="G202" i="10"/>
  <c r="I202" i="10" s="1"/>
  <c r="E202" i="10"/>
  <c r="D202" i="10"/>
  <c r="C202" i="10"/>
  <c r="B202" i="10"/>
  <c r="H202" i="6"/>
  <c r="I202" i="6" s="1"/>
  <c r="J202" i="6" s="1"/>
  <c r="F202" i="6"/>
  <c r="E202" i="6"/>
  <c r="D202" i="6"/>
  <c r="C202" i="6"/>
  <c r="B202" i="6"/>
  <c r="A202" i="6"/>
  <c r="O202" i="1"/>
  <c r="N202" i="1"/>
  <c r="M202" i="1"/>
  <c r="L202" i="1"/>
  <c r="A202" i="1"/>
  <c r="A202" i="2" s="1"/>
  <c r="G201" i="2"/>
  <c r="F201" i="2"/>
  <c r="H201" i="2" s="1"/>
  <c r="J201" i="2" s="1"/>
  <c r="E201" i="2"/>
  <c r="D201" i="2"/>
  <c r="C201" i="2"/>
  <c r="B201" i="2"/>
  <c r="G201" i="5"/>
  <c r="K201" i="5" s="1"/>
  <c r="N201" i="5" s="1"/>
  <c r="E201" i="5"/>
  <c r="D201" i="5"/>
  <c r="I201" i="5" s="1"/>
  <c r="C201" i="5"/>
  <c r="B201" i="5"/>
  <c r="L201" i="10"/>
  <c r="X201" i="10" s="1"/>
  <c r="K201" i="10"/>
  <c r="H201" i="10"/>
  <c r="G201" i="10"/>
  <c r="I201" i="10" s="1"/>
  <c r="E201" i="10"/>
  <c r="D201" i="10"/>
  <c r="C201" i="10"/>
  <c r="B201" i="10"/>
  <c r="H201" i="6"/>
  <c r="I201" i="6" s="1"/>
  <c r="J201" i="6" s="1"/>
  <c r="F201" i="6"/>
  <c r="E201" i="6"/>
  <c r="D201" i="6"/>
  <c r="C201" i="6"/>
  <c r="B201" i="6"/>
  <c r="A201" i="6"/>
  <c r="O201" i="1"/>
  <c r="N201" i="1"/>
  <c r="M201" i="1"/>
  <c r="L201" i="1"/>
  <c r="A201" i="1"/>
  <c r="A201" i="5" s="1"/>
  <c r="G200" i="2"/>
  <c r="F200" i="2"/>
  <c r="H200" i="2" s="1"/>
  <c r="J200" i="2" s="1"/>
  <c r="E200" i="2"/>
  <c r="D200" i="2"/>
  <c r="C200" i="2"/>
  <c r="B200" i="2"/>
  <c r="G200" i="5"/>
  <c r="K200" i="5" s="1"/>
  <c r="N200" i="5" s="1"/>
  <c r="E200" i="5"/>
  <c r="C200" i="5"/>
  <c r="B200" i="5"/>
  <c r="A200" i="5"/>
  <c r="L200" i="10"/>
  <c r="X200" i="10" s="1"/>
  <c r="K200" i="10"/>
  <c r="H200" i="10"/>
  <c r="G200" i="10"/>
  <c r="I200" i="10" s="1"/>
  <c r="D200" i="10"/>
  <c r="C200" i="10"/>
  <c r="B200" i="10"/>
  <c r="H200" i="6"/>
  <c r="I200" i="6" s="1"/>
  <c r="J200" i="6" s="1"/>
  <c r="F200" i="6"/>
  <c r="E200" i="6"/>
  <c r="D200" i="6"/>
  <c r="C200" i="6"/>
  <c r="B200" i="6"/>
  <c r="A200" i="6"/>
  <c r="M200" i="1"/>
  <c r="L200" i="1"/>
  <c r="A200" i="1"/>
  <c r="A200" i="10" s="1"/>
  <c r="G199" i="2"/>
  <c r="F199" i="2"/>
  <c r="H199" i="2" s="1"/>
  <c r="J199" i="2" s="1"/>
  <c r="E199" i="2"/>
  <c r="D199" i="2"/>
  <c r="C199" i="2"/>
  <c r="B199" i="2"/>
  <c r="G199" i="5"/>
  <c r="E199" i="5"/>
  <c r="D199" i="5"/>
  <c r="C199" i="5"/>
  <c r="B199" i="5"/>
  <c r="L199" i="10"/>
  <c r="X199" i="10" s="1"/>
  <c r="K199" i="10"/>
  <c r="H199" i="10"/>
  <c r="G199" i="10"/>
  <c r="I199" i="10" s="1"/>
  <c r="E199" i="10"/>
  <c r="C199" i="10"/>
  <c r="B199" i="10"/>
  <c r="H199" i="6"/>
  <c r="I199" i="6" s="1"/>
  <c r="J199" i="6" s="1"/>
  <c r="F199" i="6"/>
  <c r="E199" i="6"/>
  <c r="D199" i="6"/>
  <c r="C199" i="6"/>
  <c r="B199" i="6"/>
  <c r="A199" i="6"/>
  <c r="O199" i="1"/>
  <c r="M199" i="1"/>
  <c r="L199" i="1"/>
  <c r="A199" i="1"/>
  <c r="A199" i="10" s="1"/>
  <c r="G198" i="2"/>
  <c r="F198" i="2"/>
  <c r="H198" i="2" s="1"/>
  <c r="J198" i="2" s="1"/>
  <c r="E198" i="2"/>
  <c r="D198" i="2"/>
  <c r="C198" i="2"/>
  <c r="B198" i="2"/>
  <c r="G198" i="5"/>
  <c r="K198" i="5" s="1"/>
  <c r="N198" i="5" s="1"/>
  <c r="E198" i="5"/>
  <c r="D198" i="5"/>
  <c r="C198" i="5"/>
  <c r="B198" i="5"/>
  <c r="L198" i="10"/>
  <c r="K198" i="10"/>
  <c r="H198" i="10"/>
  <c r="G198" i="10"/>
  <c r="I198" i="10" s="1"/>
  <c r="E198" i="10"/>
  <c r="C198" i="10"/>
  <c r="B198" i="10"/>
  <c r="H198" i="6"/>
  <c r="I198" i="6" s="1"/>
  <c r="J198" i="6" s="1"/>
  <c r="F198" i="6"/>
  <c r="E198" i="6"/>
  <c r="D198" i="6"/>
  <c r="C198" i="6"/>
  <c r="B198" i="6"/>
  <c r="A198" i="6"/>
  <c r="O198" i="1"/>
  <c r="M198" i="1"/>
  <c r="L198" i="1"/>
  <c r="A198" i="1"/>
  <c r="A198" i="10" s="1"/>
  <c r="G197" i="2"/>
  <c r="F197" i="2"/>
  <c r="H197" i="2" s="1"/>
  <c r="J197" i="2" s="1"/>
  <c r="E197" i="2"/>
  <c r="D197" i="2"/>
  <c r="C197" i="2"/>
  <c r="B197" i="2"/>
  <c r="G197" i="5"/>
  <c r="K197" i="5" s="1"/>
  <c r="N197" i="5" s="1"/>
  <c r="E197" i="5"/>
  <c r="D197" i="5"/>
  <c r="I197" i="5" s="1"/>
  <c r="C197" i="5"/>
  <c r="B197" i="5"/>
  <c r="P197" i="10"/>
  <c r="AA197" i="10" s="1"/>
  <c r="O197" i="10"/>
  <c r="L197" i="10"/>
  <c r="X197" i="10" s="1"/>
  <c r="K197" i="10"/>
  <c r="H197" i="10"/>
  <c r="G197" i="10"/>
  <c r="I197" i="10" s="1"/>
  <c r="E197" i="10"/>
  <c r="D197" i="10"/>
  <c r="C197" i="10"/>
  <c r="B197" i="10"/>
  <c r="H197" i="6"/>
  <c r="I197" i="6" s="1"/>
  <c r="J197" i="6" s="1"/>
  <c r="F197" i="6"/>
  <c r="E197" i="6"/>
  <c r="D197" i="6"/>
  <c r="C197" i="6"/>
  <c r="B197" i="6"/>
  <c r="A197" i="6"/>
  <c r="O197" i="1"/>
  <c r="N197" i="1"/>
  <c r="M197" i="1"/>
  <c r="L197" i="1"/>
  <c r="A197" i="1"/>
  <c r="A197" i="5" s="1"/>
  <c r="G196" i="2"/>
  <c r="F196" i="2"/>
  <c r="H196" i="2" s="1"/>
  <c r="J196" i="2" s="1"/>
  <c r="E196" i="2"/>
  <c r="D196" i="2"/>
  <c r="C196" i="2"/>
  <c r="B196" i="2"/>
  <c r="G196" i="5"/>
  <c r="E196" i="5"/>
  <c r="C196" i="5"/>
  <c r="B196" i="5"/>
  <c r="L196" i="10"/>
  <c r="K196" i="10"/>
  <c r="H196" i="10"/>
  <c r="G196" i="10"/>
  <c r="I196" i="10" s="1"/>
  <c r="D196" i="10"/>
  <c r="C196" i="10"/>
  <c r="B196" i="10"/>
  <c r="H196" i="6"/>
  <c r="I196" i="6" s="1"/>
  <c r="J196" i="6" s="1"/>
  <c r="F196" i="6"/>
  <c r="E196" i="6"/>
  <c r="D196" i="6"/>
  <c r="C196" i="6"/>
  <c r="B196" i="6"/>
  <c r="A196" i="6"/>
  <c r="M196" i="1"/>
  <c r="L196" i="1"/>
  <c r="A196" i="1"/>
  <c r="A196" i="10" s="1"/>
  <c r="G195" i="2"/>
  <c r="F195" i="2"/>
  <c r="H195" i="2" s="1"/>
  <c r="J195" i="2" s="1"/>
  <c r="E195" i="2"/>
  <c r="D195" i="2"/>
  <c r="C195" i="2"/>
  <c r="B195" i="2"/>
  <c r="G195" i="5"/>
  <c r="E195" i="5"/>
  <c r="C195" i="5"/>
  <c r="B195" i="5"/>
  <c r="L195" i="10"/>
  <c r="X195" i="10" s="1"/>
  <c r="K195" i="10"/>
  <c r="H195" i="10"/>
  <c r="G195" i="10"/>
  <c r="I195" i="10" s="1"/>
  <c r="C195" i="10"/>
  <c r="B195" i="10"/>
  <c r="H195" i="6"/>
  <c r="I195" i="6" s="1"/>
  <c r="J195" i="6" s="1"/>
  <c r="F195" i="6"/>
  <c r="E195" i="6"/>
  <c r="D195" i="6"/>
  <c r="C195" i="6"/>
  <c r="B195" i="6"/>
  <c r="A195" i="6"/>
  <c r="M195" i="1"/>
  <c r="L195" i="1"/>
  <c r="A195" i="1"/>
  <c r="A195" i="2" s="1"/>
  <c r="G194" i="2"/>
  <c r="F194" i="2"/>
  <c r="H194" i="2" s="1"/>
  <c r="J194" i="2" s="1"/>
  <c r="E194" i="2"/>
  <c r="D194" i="2"/>
  <c r="C194" i="2"/>
  <c r="B194" i="2"/>
  <c r="G194" i="5"/>
  <c r="K194" i="5" s="1"/>
  <c r="N194" i="5" s="1"/>
  <c r="E194" i="5"/>
  <c r="D194" i="5"/>
  <c r="I194" i="5" s="1"/>
  <c r="C194" i="5"/>
  <c r="B194" i="5"/>
  <c r="P194" i="10"/>
  <c r="AA194" i="10" s="1"/>
  <c r="O194" i="10"/>
  <c r="L194" i="10"/>
  <c r="X194" i="10" s="1"/>
  <c r="K194" i="10"/>
  <c r="H194" i="10"/>
  <c r="G194" i="10"/>
  <c r="I194" i="10" s="1"/>
  <c r="E194" i="10"/>
  <c r="D194" i="10"/>
  <c r="C194" i="10"/>
  <c r="B194" i="10"/>
  <c r="H194" i="6"/>
  <c r="I194" i="6" s="1"/>
  <c r="J194" i="6" s="1"/>
  <c r="F194" i="6"/>
  <c r="E194" i="6"/>
  <c r="D194" i="6"/>
  <c r="C194" i="6"/>
  <c r="B194" i="6"/>
  <c r="A194" i="6"/>
  <c r="O194" i="1"/>
  <c r="N194" i="1"/>
  <c r="M194" i="1"/>
  <c r="L194" i="1"/>
  <c r="A194" i="1"/>
  <c r="A194" i="2" s="1"/>
  <c r="G193" i="2"/>
  <c r="F193" i="2"/>
  <c r="H193" i="2" s="1"/>
  <c r="J193" i="2" s="1"/>
  <c r="E193" i="2"/>
  <c r="D193" i="2"/>
  <c r="C193" i="2"/>
  <c r="B193" i="2"/>
  <c r="G193" i="5"/>
  <c r="K193" i="5" s="1"/>
  <c r="N193" i="5" s="1"/>
  <c r="E193" i="5"/>
  <c r="D193" i="5"/>
  <c r="C193" i="5"/>
  <c r="B193" i="5"/>
  <c r="L193" i="10"/>
  <c r="X193" i="10" s="1"/>
  <c r="K193" i="10"/>
  <c r="H193" i="10"/>
  <c r="G193" i="10"/>
  <c r="I193" i="10" s="1"/>
  <c r="E193" i="10"/>
  <c r="D193" i="10"/>
  <c r="C193" i="10"/>
  <c r="B193" i="10"/>
  <c r="H193" i="6"/>
  <c r="I193" i="6" s="1"/>
  <c r="J193" i="6" s="1"/>
  <c r="F193" i="6"/>
  <c r="E193" i="6"/>
  <c r="D193" i="6"/>
  <c r="C193" i="6"/>
  <c r="B193" i="6"/>
  <c r="A193" i="6"/>
  <c r="O193" i="1"/>
  <c r="N193" i="1"/>
  <c r="M193" i="1"/>
  <c r="L193" i="1"/>
  <c r="A193" i="1"/>
  <c r="A193" i="5" s="1"/>
  <c r="G192" i="2"/>
  <c r="F192" i="2"/>
  <c r="H192" i="2" s="1"/>
  <c r="J192" i="2" s="1"/>
  <c r="E192" i="2"/>
  <c r="D192" i="2"/>
  <c r="C192" i="2"/>
  <c r="B192" i="2"/>
  <c r="G192" i="5"/>
  <c r="K192" i="5" s="1"/>
  <c r="N192" i="5" s="1"/>
  <c r="E192" i="5"/>
  <c r="D192" i="5"/>
  <c r="C192" i="5"/>
  <c r="B192" i="5"/>
  <c r="L192" i="10"/>
  <c r="K192" i="10"/>
  <c r="H192" i="10"/>
  <c r="G192" i="10"/>
  <c r="I192" i="10" s="1"/>
  <c r="D192" i="10"/>
  <c r="C192" i="10"/>
  <c r="B192" i="10"/>
  <c r="H192" i="6"/>
  <c r="I192" i="6" s="1"/>
  <c r="J192" i="6" s="1"/>
  <c r="F192" i="6"/>
  <c r="E192" i="6"/>
  <c r="D192" i="6"/>
  <c r="C192" i="6"/>
  <c r="B192" i="6"/>
  <c r="A192" i="6"/>
  <c r="O192" i="1"/>
  <c r="M192" i="1"/>
  <c r="L192" i="1"/>
  <c r="A192" i="1"/>
  <c r="A192" i="10" s="1"/>
  <c r="G191" i="2"/>
  <c r="F191" i="2"/>
  <c r="H191" i="2" s="1"/>
  <c r="J191" i="2" s="1"/>
  <c r="E191" i="2"/>
  <c r="D191" i="2"/>
  <c r="C191" i="2"/>
  <c r="B191" i="2"/>
  <c r="G191" i="5"/>
  <c r="E191" i="5"/>
  <c r="D191" i="5"/>
  <c r="C191" i="5"/>
  <c r="B191" i="5"/>
  <c r="P191" i="10"/>
  <c r="AA191" i="10" s="1"/>
  <c r="O191" i="10"/>
  <c r="L191" i="10"/>
  <c r="X191" i="10" s="1"/>
  <c r="K191" i="10"/>
  <c r="H191" i="10"/>
  <c r="G191" i="10"/>
  <c r="I191" i="10" s="1"/>
  <c r="E191" i="10"/>
  <c r="C191" i="10"/>
  <c r="B191" i="10"/>
  <c r="H191" i="6"/>
  <c r="I191" i="6" s="1"/>
  <c r="J191" i="6" s="1"/>
  <c r="F191" i="6"/>
  <c r="E191" i="6"/>
  <c r="D191" i="6"/>
  <c r="C191" i="6"/>
  <c r="B191" i="6"/>
  <c r="A191" i="6"/>
  <c r="O191" i="1"/>
  <c r="N191" i="1"/>
  <c r="M191" i="1"/>
  <c r="L191" i="1"/>
  <c r="A191" i="1"/>
  <c r="A191" i="5" s="1"/>
  <c r="G190" i="2"/>
  <c r="F190" i="2"/>
  <c r="H190" i="2" s="1"/>
  <c r="J190" i="2" s="1"/>
  <c r="E190" i="2"/>
  <c r="D190" i="2"/>
  <c r="C190" i="2"/>
  <c r="B190" i="2"/>
  <c r="G190" i="5"/>
  <c r="K190" i="5" s="1"/>
  <c r="N190" i="5" s="1"/>
  <c r="E190" i="5"/>
  <c r="D190" i="5"/>
  <c r="C190" i="5"/>
  <c r="B190" i="5"/>
  <c r="A190" i="5"/>
  <c r="P190" i="10"/>
  <c r="AA190" i="10" s="1"/>
  <c r="O190" i="10"/>
  <c r="L190" i="10"/>
  <c r="K190" i="10"/>
  <c r="H190" i="10"/>
  <c r="G190" i="10"/>
  <c r="I190" i="10" s="1"/>
  <c r="E190" i="10"/>
  <c r="C190" i="10"/>
  <c r="B190" i="10"/>
  <c r="H190" i="6"/>
  <c r="I190" i="6" s="1"/>
  <c r="J190" i="6" s="1"/>
  <c r="F190" i="6"/>
  <c r="E190" i="6"/>
  <c r="D190" i="6"/>
  <c r="C190" i="6"/>
  <c r="B190" i="6"/>
  <c r="A190" i="6"/>
  <c r="O190" i="1"/>
  <c r="N190" i="1"/>
  <c r="M190" i="1"/>
  <c r="L190" i="1"/>
  <c r="A190" i="1"/>
  <c r="A190" i="10" s="1"/>
  <c r="G189" i="2"/>
  <c r="F189" i="2"/>
  <c r="H189" i="2" s="1"/>
  <c r="J189" i="2" s="1"/>
  <c r="E189" i="2"/>
  <c r="D189" i="2"/>
  <c r="C189" i="2"/>
  <c r="B189" i="2"/>
  <c r="G189" i="5"/>
  <c r="K189" i="5" s="1"/>
  <c r="N189" i="5" s="1"/>
  <c r="E189" i="5"/>
  <c r="D189" i="5"/>
  <c r="C189" i="5"/>
  <c r="B189" i="5"/>
  <c r="P189" i="10"/>
  <c r="AA189" i="10" s="1"/>
  <c r="O189" i="10"/>
  <c r="L189" i="10"/>
  <c r="X189" i="10" s="1"/>
  <c r="K189" i="10"/>
  <c r="H189" i="10"/>
  <c r="G189" i="10"/>
  <c r="I189" i="10" s="1"/>
  <c r="E189" i="10"/>
  <c r="D189" i="10"/>
  <c r="C189" i="10"/>
  <c r="B189" i="10"/>
  <c r="H189" i="6"/>
  <c r="I189" i="6" s="1"/>
  <c r="J189" i="6" s="1"/>
  <c r="F189" i="6"/>
  <c r="E189" i="6"/>
  <c r="D189" i="6"/>
  <c r="C189" i="6"/>
  <c r="B189" i="6"/>
  <c r="A189" i="6"/>
  <c r="O189" i="1"/>
  <c r="N189" i="1"/>
  <c r="M189" i="1"/>
  <c r="L189" i="1"/>
  <c r="A189" i="1"/>
  <c r="A189" i="2" s="1"/>
  <c r="G188" i="2"/>
  <c r="F188" i="2"/>
  <c r="H188" i="2" s="1"/>
  <c r="J188" i="2" s="1"/>
  <c r="E188" i="2"/>
  <c r="D188" i="2"/>
  <c r="C188" i="2"/>
  <c r="B188" i="2"/>
  <c r="G188" i="5"/>
  <c r="K188" i="5" s="1"/>
  <c r="N188" i="5" s="1"/>
  <c r="E188" i="5"/>
  <c r="C188" i="5"/>
  <c r="B188" i="5"/>
  <c r="P188" i="10"/>
  <c r="AA188" i="10" s="1"/>
  <c r="O188" i="10"/>
  <c r="L188" i="10"/>
  <c r="X188" i="10" s="1"/>
  <c r="K188" i="10"/>
  <c r="H188" i="10"/>
  <c r="G188" i="10"/>
  <c r="I188" i="10" s="1"/>
  <c r="E188" i="10"/>
  <c r="D188" i="10"/>
  <c r="C188" i="10"/>
  <c r="B188" i="10"/>
  <c r="H188" i="6"/>
  <c r="I188" i="6" s="1"/>
  <c r="J188" i="6" s="1"/>
  <c r="F188" i="6"/>
  <c r="E188" i="6"/>
  <c r="D188" i="6"/>
  <c r="C188" i="6"/>
  <c r="B188" i="6"/>
  <c r="A188" i="6"/>
  <c r="O188" i="1"/>
  <c r="N188" i="1"/>
  <c r="M188" i="1"/>
  <c r="L188" i="1"/>
  <c r="A188" i="1"/>
  <c r="A188" i="2" s="1"/>
  <c r="G187" i="2"/>
  <c r="F187" i="2"/>
  <c r="H187" i="2" s="1"/>
  <c r="J187" i="2" s="1"/>
  <c r="E187" i="2"/>
  <c r="D187" i="2"/>
  <c r="C187" i="2"/>
  <c r="B187" i="2"/>
  <c r="G187" i="5"/>
  <c r="K187" i="5" s="1"/>
  <c r="N187" i="5" s="1"/>
  <c r="E187" i="5"/>
  <c r="D187" i="5"/>
  <c r="C187" i="5"/>
  <c r="B187" i="5"/>
  <c r="P187" i="10"/>
  <c r="AA187" i="10" s="1"/>
  <c r="O187" i="10"/>
  <c r="L187" i="10"/>
  <c r="X187" i="10" s="1"/>
  <c r="K187" i="10"/>
  <c r="H187" i="10"/>
  <c r="G187" i="10"/>
  <c r="I187" i="10" s="1"/>
  <c r="C187" i="10"/>
  <c r="B187" i="10"/>
  <c r="H187" i="6"/>
  <c r="I187" i="6" s="1"/>
  <c r="J187" i="6" s="1"/>
  <c r="F187" i="6"/>
  <c r="E187" i="6"/>
  <c r="D187" i="6"/>
  <c r="C187" i="6"/>
  <c r="B187" i="6"/>
  <c r="A187" i="6"/>
  <c r="O187" i="1"/>
  <c r="N187" i="1"/>
  <c r="M187" i="1"/>
  <c r="L187" i="1"/>
  <c r="A187" i="1"/>
  <c r="A187" i="5" s="1"/>
  <c r="G186" i="2"/>
  <c r="F186" i="2"/>
  <c r="H186" i="2" s="1"/>
  <c r="J186" i="2" s="1"/>
  <c r="E186" i="2"/>
  <c r="D186" i="2"/>
  <c r="C186" i="2"/>
  <c r="B186" i="2"/>
  <c r="G186" i="5"/>
  <c r="E186" i="5"/>
  <c r="D186" i="5"/>
  <c r="C186" i="5"/>
  <c r="B186" i="5"/>
  <c r="P186" i="10"/>
  <c r="AA186" i="10" s="1"/>
  <c r="O186" i="10"/>
  <c r="L186" i="10"/>
  <c r="X186" i="10" s="1"/>
  <c r="K186" i="10"/>
  <c r="H186" i="10"/>
  <c r="G186" i="10"/>
  <c r="I186" i="10" s="1"/>
  <c r="E186" i="10"/>
  <c r="D186" i="10"/>
  <c r="C186" i="10"/>
  <c r="B186" i="10"/>
  <c r="H186" i="6"/>
  <c r="I186" i="6" s="1"/>
  <c r="J186" i="6" s="1"/>
  <c r="F186" i="6"/>
  <c r="E186" i="6"/>
  <c r="D186" i="6"/>
  <c r="C186" i="6"/>
  <c r="B186" i="6"/>
  <c r="A186" i="6"/>
  <c r="O186" i="1"/>
  <c r="N186" i="1"/>
  <c r="M186" i="1"/>
  <c r="L186" i="1"/>
  <c r="A186" i="1"/>
  <c r="A186" i="5" s="1"/>
  <c r="G185" i="2"/>
  <c r="F185" i="2"/>
  <c r="H185" i="2" s="1"/>
  <c r="J185" i="2" s="1"/>
  <c r="E185" i="2"/>
  <c r="D185" i="2"/>
  <c r="C185" i="2"/>
  <c r="B185" i="2"/>
  <c r="G185" i="5"/>
  <c r="K185" i="5" s="1"/>
  <c r="N185" i="5" s="1"/>
  <c r="E185" i="5"/>
  <c r="D185" i="5"/>
  <c r="C185" i="5"/>
  <c r="B185" i="5"/>
  <c r="P185" i="10"/>
  <c r="AA185" i="10" s="1"/>
  <c r="O185" i="10"/>
  <c r="L185" i="10"/>
  <c r="X185" i="10" s="1"/>
  <c r="K185" i="10"/>
  <c r="H185" i="10"/>
  <c r="G185" i="10"/>
  <c r="I185" i="10" s="1"/>
  <c r="E185" i="10"/>
  <c r="D185" i="10"/>
  <c r="C185" i="10"/>
  <c r="B185" i="10"/>
  <c r="H185" i="6"/>
  <c r="I185" i="6" s="1"/>
  <c r="J185" i="6" s="1"/>
  <c r="F185" i="6"/>
  <c r="E185" i="6"/>
  <c r="D185" i="6"/>
  <c r="C185" i="6"/>
  <c r="B185" i="6"/>
  <c r="A185" i="6"/>
  <c r="O185" i="1"/>
  <c r="N185" i="1"/>
  <c r="M185" i="1"/>
  <c r="L185" i="1"/>
  <c r="A185" i="1"/>
  <c r="A185" i="5" s="1"/>
  <c r="G184" i="2"/>
  <c r="F184" i="2"/>
  <c r="H184" i="2" s="1"/>
  <c r="J184" i="2" s="1"/>
  <c r="E184" i="2"/>
  <c r="D184" i="2"/>
  <c r="C184" i="2"/>
  <c r="B184" i="2"/>
  <c r="G184" i="5"/>
  <c r="K184" i="5" s="1"/>
  <c r="N184" i="5" s="1"/>
  <c r="E184" i="5"/>
  <c r="C184" i="5"/>
  <c r="B184" i="5"/>
  <c r="L184" i="10"/>
  <c r="X184" i="10" s="1"/>
  <c r="K184" i="10"/>
  <c r="H184" i="10"/>
  <c r="G184" i="10"/>
  <c r="I184" i="10" s="1"/>
  <c r="D184" i="10"/>
  <c r="C184" i="10"/>
  <c r="B184" i="10"/>
  <c r="H184" i="6"/>
  <c r="I184" i="6" s="1"/>
  <c r="J184" i="6" s="1"/>
  <c r="F184" i="6"/>
  <c r="E184" i="6"/>
  <c r="D184" i="6"/>
  <c r="C184" i="6"/>
  <c r="B184" i="6"/>
  <c r="A184" i="6"/>
  <c r="M184" i="1"/>
  <c r="L184" i="1"/>
  <c r="A184" i="1"/>
  <c r="A184" i="2" s="1"/>
  <c r="G183" i="2"/>
  <c r="F183" i="2"/>
  <c r="H183" i="2" s="1"/>
  <c r="J183" i="2" s="1"/>
  <c r="E183" i="2"/>
  <c r="D183" i="2"/>
  <c r="C183" i="2"/>
  <c r="B183" i="2"/>
  <c r="G183" i="5"/>
  <c r="K183" i="5" s="1"/>
  <c r="N183" i="5" s="1"/>
  <c r="E183" i="5"/>
  <c r="D183" i="5"/>
  <c r="I183" i="5" s="1"/>
  <c r="C183" i="5"/>
  <c r="B183" i="5"/>
  <c r="L183" i="10"/>
  <c r="K183" i="10"/>
  <c r="H183" i="10"/>
  <c r="O183" i="10" s="1"/>
  <c r="G183" i="10"/>
  <c r="I183" i="10" s="1"/>
  <c r="E183" i="10"/>
  <c r="C183" i="10"/>
  <c r="B183" i="10"/>
  <c r="H183" i="6"/>
  <c r="I183" i="6" s="1"/>
  <c r="J183" i="6" s="1"/>
  <c r="F183" i="6"/>
  <c r="E183" i="6"/>
  <c r="D183" i="6"/>
  <c r="C183" i="6"/>
  <c r="B183" i="6"/>
  <c r="A183" i="6"/>
  <c r="O183" i="1"/>
  <c r="M183" i="1"/>
  <c r="L183" i="1"/>
  <c r="A183" i="1"/>
  <c r="A183" i="2" s="1"/>
  <c r="G182" i="2"/>
  <c r="F182" i="2"/>
  <c r="H182" i="2" s="1"/>
  <c r="J182" i="2" s="1"/>
  <c r="E182" i="2"/>
  <c r="D182" i="2"/>
  <c r="C182" i="2"/>
  <c r="B182" i="2"/>
  <c r="G182" i="5"/>
  <c r="K182" i="5" s="1"/>
  <c r="N182" i="5" s="1"/>
  <c r="E182" i="5"/>
  <c r="D182" i="5"/>
  <c r="C182" i="5"/>
  <c r="B182" i="5"/>
  <c r="L182" i="10"/>
  <c r="X182" i="10" s="1"/>
  <c r="K182" i="10"/>
  <c r="H182" i="10"/>
  <c r="G182" i="10"/>
  <c r="I182" i="10" s="1"/>
  <c r="E182" i="10"/>
  <c r="C182" i="10"/>
  <c r="B182" i="10"/>
  <c r="H182" i="6"/>
  <c r="I182" i="6" s="1"/>
  <c r="J182" i="6" s="1"/>
  <c r="F182" i="6"/>
  <c r="E182" i="6"/>
  <c r="D182" i="6"/>
  <c r="C182" i="6"/>
  <c r="B182" i="6"/>
  <c r="A182" i="6"/>
  <c r="O182" i="1"/>
  <c r="M182" i="1"/>
  <c r="L182" i="1"/>
  <c r="A182" i="1"/>
  <c r="A182" i="2" s="1"/>
  <c r="G181" i="2"/>
  <c r="F181" i="2"/>
  <c r="H181" i="2" s="1"/>
  <c r="J181" i="2" s="1"/>
  <c r="E181" i="2"/>
  <c r="D181" i="2"/>
  <c r="C181" i="2"/>
  <c r="B181" i="2"/>
  <c r="G181" i="5"/>
  <c r="K181" i="5" s="1"/>
  <c r="N181" i="5" s="1"/>
  <c r="E181" i="5"/>
  <c r="D181" i="5"/>
  <c r="C181" i="5"/>
  <c r="B181" i="5"/>
  <c r="P181" i="10"/>
  <c r="AA181" i="10" s="1"/>
  <c r="O181" i="10"/>
  <c r="L181" i="10"/>
  <c r="X181" i="10" s="1"/>
  <c r="K181" i="10"/>
  <c r="H181" i="10"/>
  <c r="G181" i="10"/>
  <c r="I181" i="10" s="1"/>
  <c r="E181" i="10"/>
  <c r="D181" i="10"/>
  <c r="C181" i="10"/>
  <c r="B181" i="10"/>
  <c r="H181" i="6"/>
  <c r="I181" i="6" s="1"/>
  <c r="J181" i="6" s="1"/>
  <c r="F181" i="6"/>
  <c r="E181" i="6"/>
  <c r="D181" i="6"/>
  <c r="C181" i="6"/>
  <c r="B181" i="6"/>
  <c r="A181" i="6"/>
  <c r="O181" i="1"/>
  <c r="N181" i="1"/>
  <c r="M181" i="1"/>
  <c r="L181" i="1"/>
  <c r="A181" i="1"/>
  <c r="A181" i="2" s="1"/>
  <c r="G180" i="2"/>
  <c r="F180" i="2"/>
  <c r="H180" i="2" s="1"/>
  <c r="J180" i="2" s="1"/>
  <c r="E180" i="2"/>
  <c r="D180" i="2"/>
  <c r="C180" i="2"/>
  <c r="B180" i="2"/>
  <c r="G180" i="5"/>
  <c r="K180" i="5" s="1"/>
  <c r="N180" i="5" s="1"/>
  <c r="E180" i="5"/>
  <c r="D180" i="5"/>
  <c r="I180" i="5" s="1"/>
  <c r="C180" i="5"/>
  <c r="B180" i="5"/>
  <c r="L180" i="10"/>
  <c r="X180" i="10" s="1"/>
  <c r="K180" i="10"/>
  <c r="H180" i="10"/>
  <c r="G180" i="10"/>
  <c r="I180" i="10" s="1"/>
  <c r="D180" i="10"/>
  <c r="C180" i="10"/>
  <c r="B180" i="10"/>
  <c r="H180" i="6"/>
  <c r="I180" i="6" s="1"/>
  <c r="J180" i="6" s="1"/>
  <c r="F180" i="6"/>
  <c r="E180" i="6"/>
  <c r="D180" i="6"/>
  <c r="C180" i="6"/>
  <c r="B180" i="6"/>
  <c r="A180" i="6"/>
  <c r="O180" i="1"/>
  <c r="M180" i="1"/>
  <c r="L180" i="1"/>
  <c r="A180" i="1"/>
  <c r="A180" i="5" s="1"/>
  <c r="G179" i="2"/>
  <c r="F179" i="2"/>
  <c r="H179" i="2" s="1"/>
  <c r="J179" i="2" s="1"/>
  <c r="E179" i="2"/>
  <c r="D179" i="2"/>
  <c r="C179" i="2"/>
  <c r="B179" i="2"/>
  <c r="G179" i="5"/>
  <c r="K179" i="5" s="1"/>
  <c r="N179" i="5" s="1"/>
  <c r="E179" i="5"/>
  <c r="C179" i="5"/>
  <c r="B179" i="5"/>
  <c r="P179" i="10"/>
  <c r="AA179" i="10" s="1"/>
  <c r="O179" i="10"/>
  <c r="L179" i="10"/>
  <c r="X179" i="10" s="1"/>
  <c r="K179" i="10"/>
  <c r="H179" i="10"/>
  <c r="G179" i="10"/>
  <c r="I179" i="10" s="1"/>
  <c r="C179" i="10"/>
  <c r="B179" i="10"/>
  <c r="H179" i="6"/>
  <c r="I179" i="6" s="1"/>
  <c r="J179" i="6" s="1"/>
  <c r="F179" i="6"/>
  <c r="E179" i="6"/>
  <c r="D179" i="6"/>
  <c r="C179" i="6"/>
  <c r="B179" i="6"/>
  <c r="A179" i="6"/>
  <c r="N179" i="1"/>
  <c r="M179" i="1"/>
  <c r="L179" i="1"/>
  <c r="A179" i="1"/>
  <c r="A179" i="5" s="1"/>
  <c r="G178" i="2"/>
  <c r="F178" i="2"/>
  <c r="H178" i="2" s="1"/>
  <c r="J178" i="2" s="1"/>
  <c r="E178" i="2"/>
  <c r="D178" i="2"/>
  <c r="C178" i="2"/>
  <c r="B178" i="2"/>
  <c r="G178" i="5"/>
  <c r="E178" i="5"/>
  <c r="D178" i="5"/>
  <c r="C178" i="5"/>
  <c r="B178" i="5"/>
  <c r="P178" i="10"/>
  <c r="AA178" i="10" s="1"/>
  <c r="O178" i="10"/>
  <c r="L178" i="10"/>
  <c r="X178" i="10" s="1"/>
  <c r="K178" i="10"/>
  <c r="H178" i="10"/>
  <c r="G178" i="10"/>
  <c r="I178" i="10" s="1"/>
  <c r="E178" i="10"/>
  <c r="D178" i="10"/>
  <c r="C178" i="10"/>
  <c r="B178" i="10"/>
  <c r="H178" i="6"/>
  <c r="I178" i="6" s="1"/>
  <c r="J178" i="6" s="1"/>
  <c r="F178" i="6"/>
  <c r="E178" i="6"/>
  <c r="D178" i="6"/>
  <c r="C178" i="6"/>
  <c r="B178" i="6"/>
  <c r="A178" i="6"/>
  <c r="O178" i="1"/>
  <c r="N178" i="1"/>
  <c r="M178" i="1"/>
  <c r="L178" i="1"/>
  <c r="A178" i="1"/>
  <c r="A178" i="2" s="1"/>
  <c r="G177" i="2"/>
  <c r="F177" i="2"/>
  <c r="H177" i="2" s="1"/>
  <c r="J177" i="2" s="1"/>
  <c r="E177" i="2"/>
  <c r="D177" i="2"/>
  <c r="C177" i="2"/>
  <c r="B177" i="2"/>
  <c r="G177" i="5"/>
  <c r="K177" i="5" s="1"/>
  <c r="N177" i="5" s="1"/>
  <c r="E177" i="5"/>
  <c r="D177" i="5"/>
  <c r="C177" i="5"/>
  <c r="B177" i="5"/>
  <c r="P177" i="10"/>
  <c r="AA177" i="10" s="1"/>
  <c r="O177" i="10"/>
  <c r="L177" i="10"/>
  <c r="X177" i="10" s="1"/>
  <c r="K177" i="10"/>
  <c r="H177" i="10"/>
  <c r="G177" i="10"/>
  <c r="I177" i="10" s="1"/>
  <c r="E177" i="10"/>
  <c r="D177" i="10"/>
  <c r="C177" i="10"/>
  <c r="B177" i="10"/>
  <c r="H177" i="6"/>
  <c r="I177" i="6" s="1"/>
  <c r="J177" i="6" s="1"/>
  <c r="F177" i="6"/>
  <c r="E177" i="6"/>
  <c r="D177" i="6"/>
  <c r="C177" i="6"/>
  <c r="B177" i="6"/>
  <c r="A177" i="6"/>
  <c r="O177" i="1"/>
  <c r="N177" i="1"/>
  <c r="M177" i="1"/>
  <c r="L177" i="1"/>
  <c r="A177" i="1"/>
  <c r="A177" i="10" s="1"/>
  <c r="G176" i="2"/>
  <c r="F176" i="2"/>
  <c r="H176" i="2" s="1"/>
  <c r="J176" i="2" s="1"/>
  <c r="E176" i="2"/>
  <c r="D176" i="2"/>
  <c r="C176" i="2"/>
  <c r="B176" i="2"/>
  <c r="G176" i="5"/>
  <c r="K176" i="5" s="1"/>
  <c r="N176" i="5" s="1"/>
  <c r="E176" i="5"/>
  <c r="C176" i="5"/>
  <c r="B176" i="5"/>
  <c r="P176" i="10"/>
  <c r="AA176" i="10" s="1"/>
  <c r="O176" i="10"/>
  <c r="L176" i="10"/>
  <c r="X176" i="10" s="1"/>
  <c r="K176" i="10"/>
  <c r="H176" i="10"/>
  <c r="G176" i="10"/>
  <c r="I176" i="10" s="1"/>
  <c r="D176" i="10"/>
  <c r="C176" i="10"/>
  <c r="B176" i="10"/>
  <c r="H176" i="6"/>
  <c r="I176" i="6" s="1"/>
  <c r="J176" i="6" s="1"/>
  <c r="F176" i="6"/>
  <c r="E176" i="6"/>
  <c r="D176" i="6"/>
  <c r="C176" i="6"/>
  <c r="B176" i="6"/>
  <c r="A176" i="6"/>
  <c r="N176" i="1"/>
  <c r="M176" i="1"/>
  <c r="L176" i="1"/>
  <c r="A176" i="1"/>
  <c r="A176" i="2" s="1"/>
  <c r="G175" i="2"/>
  <c r="F175" i="2"/>
  <c r="H175" i="2" s="1"/>
  <c r="J175" i="2" s="1"/>
  <c r="E175" i="2"/>
  <c r="D175" i="2"/>
  <c r="C175" i="2"/>
  <c r="B175" i="2"/>
  <c r="G175" i="5"/>
  <c r="K175" i="5" s="1"/>
  <c r="N175" i="5" s="1"/>
  <c r="E175" i="5"/>
  <c r="D175" i="5"/>
  <c r="C175" i="5"/>
  <c r="B175" i="5"/>
  <c r="L175" i="10"/>
  <c r="X175" i="10" s="1"/>
  <c r="K175" i="10"/>
  <c r="H175" i="10"/>
  <c r="G175" i="10"/>
  <c r="I175" i="10" s="1"/>
  <c r="E175" i="10"/>
  <c r="C175" i="10"/>
  <c r="B175" i="10"/>
  <c r="H175" i="6"/>
  <c r="I175" i="6" s="1"/>
  <c r="J175" i="6" s="1"/>
  <c r="F175" i="6"/>
  <c r="E175" i="6"/>
  <c r="D175" i="6"/>
  <c r="C175" i="6"/>
  <c r="B175" i="6"/>
  <c r="A175" i="6"/>
  <c r="O175" i="1"/>
  <c r="M175" i="1"/>
  <c r="L175" i="1"/>
  <c r="A175" i="1"/>
  <c r="A175" i="2" s="1"/>
  <c r="G174" i="2"/>
  <c r="F174" i="2"/>
  <c r="H174" i="2" s="1"/>
  <c r="J174" i="2" s="1"/>
  <c r="E174" i="2"/>
  <c r="D174" i="2"/>
  <c r="C174" i="2"/>
  <c r="B174" i="2"/>
  <c r="G174" i="5"/>
  <c r="K174" i="5" s="1"/>
  <c r="N174" i="5" s="1"/>
  <c r="E174" i="5"/>
  <c r="D174" i="5"/>
  <c r="I174" i="5" s="1"/>
  <c r="C174" i="5"/>
  <c r="B174" i="5"/>
  <c r="P174" i="10"/>
  <c r="AA174" i="10" s="1"/>
  <c r="O174" i="10"/>
  <c r="L174" i="10"/>
  <c r="X174" i="10" s="1"/>
  <c r="K174" i="10"/>
  <c r="H174" i="10"/>
  <c r="G174" i="10"/>
  <c r="I174" i="10" s="1"/>
  <c r="E174" i="10"/>
  <c r="C174" i="10"/>
  <c r="B174" i="10"/>
  <c r="H174" i="6"/>
  <c r="I174" i="6" s="1"/>
  <c r="J174" i="6" s="1"/>
  <c r="F174" i="6"/>
  <c r="E174" i="6"/>
  <c r="D174" i="6"/>
  <c r="C174" i="6"/>
  <c r="B174" i="6"/>
  <c r="A174" i="6"/>
  <c r="O174" i="1"/>
  <c r="N174" i="1"/>
  <c r="M174" i="1"/>
  <c r="L174" i="1"/>
  <c r="A174" i="1"/>
  <c r="G173" i="2"/>
  <c r="F173" i="2"/>
  <c r="H173" i="2" s="1"/>
  <c r="J173" i="2" s="1"/>
  <c r="E173" i="2"/>
  <c r="D173" i="2"/>
  <c r="C173" i="2"/>
  <c r="B173" i="2"/>
  <c r="G173" i="5"/>
  <c r="K173" i="5" s="1"/>
  <c r="N173" i="5" s="1"/>
  <c r="E173" i="5"/>
  <c r="D173" i="5"/>
  <c r="C173" i="5"/>
  <c r="B173" i="5"/>
  <c r="P173" i="10"/>
  <c r="AA173" i="10" s="1"/>
  <c r="O173" i="10"/>
  <c r="L173" i="10"/>
  <c r="X173" i="10" s="1"/>
  <c r="K173" i="10"/>
  <c r="H173" i="10"/>
  <c r="G173" i="10"/>
  <c r="I173" i="10" s="1"/>
  <c r="E173" i="10"/>
  <c r="D173" i="10"/>
  <c r="C173" i="10"/>
  <c r="B173" i="10"/>
  <c r="H173" i="6"/>
  <c r="I173" i="6" s="1"/>
  <c r="J173" i="6" s="1"/>
  <c r="F173" i="6"/>
  <c r="E173" i="6"/>
  <c r="D173" i="6"/>
  <c r="C173" i="6"/>
  <c r="B173" i="6"/>
  <c r="A173" i="6"/>
  <c r="O173" i="1"/>
  <c r="N173" i="1"/>
  <c r="M173" i="1"/>
  <c r="L173" i="1"/>
  <c r="A173" i="1"/>
  <c r="A173" i="5" s="1"/>
  <c r="G172" i="2"/>
  <c r="F172" i="2"/>
  <c r="E172" i="2"/>
  <c r="C172" i="2"/>
  <c r="B172" i="2"/>
  <c r="G172" i="5"/>
  <c r="E172" i="5"/>
  <c r="C172" i="5"/>
  <c r="B172" i="5"/>
  <c r="P172" i="10"/>
  <c r="AA172" i="10" s="1"/>
  <c r="O172" i="10"/>
  <c r="L172" i="10"/>
  <c r="X172" i="10" s="1"/>
  <c r="K172" i="10"/>
  <c r="H172" i="10"/>
  <c r="G172" i="10"/>
  <c r="I172" i="10" s="1"/>
  <c r="E172" i="10"/>
  <c r="D172" i="10"/>
  <c r="C172" i="10"/>
  <c r="B172" i="10"/>
  <c r="H172" i="6"/>
  <c r="I172" i="6" s="1"/>
  <c r="J172" i="6" s="1"/>
  <c r="F172" i="6"/>
  <c r="E172" i="6"/>
  <c r="D172" i="6"/>
  <c r="C172" i="6"/>
  <c r="B172" i="6"/>
  <c r="A172" i="6"/>
  <c r="O172" i="1"/>
  <c r="N172" i="1"/>
  <c r="M172" i="1"/>
  <c r="D172" i="2" s="1"/>
  <c r="L172" i="1"/>
  <c r="A172" i="1"/>
  <c r="A172" i="2" s="1"/>
  <c r="G171" i="2"/>
  <c r="F171" i="2"/>
  <c r="H171" i="2" s="1"/>
  <c r="J171" i="2" s="1"/>
  <c r="E171" i="2"/>
  <c r="D171" i="2"/>
  <c r="C171" i="2"/>
  <c r="B171" i="2"/>
  <c r="G171" i="5"/>
  <c r="K171" i="5" s="1"/>
  <c r="N171" i="5" s="1"/>
  <c r="E171" i="5"/>
  <c r="C171" i="5"/>
  <c r="B171" i="5"/>
  <c r="P171" i="10"/>
  <c r="AA171" i="10" s="1"/>
  <c r="O171" i="10"/>
  <c r="L171" i="10"/>
  <c r="X171" i="10" s="1"/>
  <c r="K171" i="10"/>
  <c r="H171" i="10"/>
  <c r="G171" i="10"/>
  <c r="I171" i="10" s="1"/>
  <c r="D171" i="10"/>
  <c r="C171" i="10"/>
  <c r="B171" i="10"/>
  <c r="H171" i="6"/>
  <c r="I171" i="6" s="1"/>
  <c r="J171" i="6" s="1"/>
  <c r="F171" i="6"/>
  <c r="E171" i="6"/>
  <c r="D171" i="6"/>
  <c r="C171" i="6"/>
  <c r="B171" i="6"/>
  <c r="A171" i="6"/>
  <c r="N171" i="1"/>
  <c r="M171" i="1"/>
  <c r="L171" i="1"/>
  <c r="A171" i="1"/>
  <c r="A171" i="2" s="1"/>
  <c r="G170" i="2"/>
  <c r="F170" i="2"/>
  <c r="H170" i="2" s="1"/>
  <c r="J170" i="2" s="1"/>
  <c r="E170" i="2"/>
  <c r="D170" i="2"/>
  <c r="C170" i="2"/>
  <c r="B170" i="2"/>
  <c r="G170" i="5"/>
  <c r="E170" i="5"/>
  <c r="D170" i="5"/>
  <c r="C170" i="5"/>
  <c r="B170" i="5"/>
  <c r="P170" i="10"/>
  <c r="AA170" i="10" s="1"/>
  <c r="O170" i="10"/>
  <c r="L170" i="10"/>
  <c r="X170" i="10" s="1"/>
  <c r="K170" i="10"/>
  <c r="H170" i="10"/>
  <c r="G170" i="10"/>
  <c r="I170" i="10" s="1"/>
  <c r="E170" i="10"/>
  <c r="D170" i="10"/>
  <c r="C170" i="10"/>
  <c r="B170" i="10"/>
  <c r="H170" i="6"/>
  <c r="I170" i="6" s="1"/>
  <c r="J170" i="6" s="1"/>
  <c r="F170" i="6"/>
  <c r="E170" i="6"/>
  <c r="D170" i="6"/>
  <c r="C170" i="6"/>
  <c r="B170" i="6"/>
  <c r="A170" i="6"/>
  <c r="O170" i="1"/>
  <c r="N170" i="1"/>
  <c r="M170" i="1"/>
  <c r="L170" i="1"/>
  <c r="A170" i="1"/>
  <c r="A170" i="10" s="1"/>
  <c r="G169" i="2"/>
  <c r="F169" i="2"/>
  <c r="H169" i="2" s="1"/>
  <c r="J169" i="2" s="1"/>
  <c r="E169" i="2"/>
  <c r="D169" i="2"/>
  <c r="C169" i="2"/>
  <c r="B169" i="2"/>
  <c r="G169" i="5"/>
  <c r="K169" i="5" s="1"/>
  <c r="N169" i="5" s="1"/>
  <c r="E169" i="5"/>
  <c r="D169" i="5"/>
  <c r="I169" i="5" s="1"/>
  <c r="C169" i="5"/>
  <c r="B169" i="5"/>
  <c r="P169" i="10"/>
  <c r="AA169" i="10" s="1"/>
  <c r="O169" i="10"/>
  <c r="L169" i="10"/>
  <c r="X169" i="10" s="1"/>
  <c r="K169" i="10"/>
  <c r="H169" i="10"/>
  <c r="G169" i="10"/>
  <c r="I169" i="10" s="1"/>
  <c r="E169" i="10"/>
  <c r="D169" i="10"/>
  <c r="C169" i="10"/>
  <c r="B169" i="10"/>
  <c r="H169" i="6"/>
  <c r="I169" i="6" s="1"/>
  <c r="J169" i="6" s="1"/>
  <c r="F169" i="6"/>
  <c r="E169" i="6"/>
  <c r="D169" i="6"/>
  <c r="C169" i="6"/>
  <c r="B169" i="6"/>
  <c r="A169" i="6"/>
  <c r="O169" i="1"/>
  <c r="N169" i="1"/>
  <c r="M169" i="1"/>
  <c r="L169" i="1"/>
  <c r="A169" i="1"/>
  <c r="A169" i="2" s="1"/>
  <c r="G168" i="2"/>
  <c r="F168" i="2"/>
  <c r="H168" i="2" s="1"/>
  <c r="J168" i="2" s="1"/>
  <c r="E168" i="2"/>
  <c r="D168" i="2"/>
  <c r="C168" i="2"/>
  <c r="B168" i="2"/>
  <c r="G168" i="5"/>
  <c r="K168" i="5" s="1"/>
  <c r="N168" i="5" s="1"/>
  <c r="E168" i="5"/>
  <c r="D168" i="5"/>
  <c r="C168" i="5"/>
  <c r="B168" i="5"/>
  <c r="L168" i="10"/>
  <c r="X168" i="10" s="1"/>
  <c r="K168" i="10"/>
  <c r="H168" i="10"/>
  <c r="G168" i="10"/>
  <c r="I168" i="10" s="1"/>
  <c r="D168" i="10"/>
  <c r="C168" i="10"/>
  <c r="B168" i="10"/>
  <c r="H168" i="6"/>
  <c r="I168" i="6" s="1"/>
  <c r="J168" i="6" s="1"/>
  <c r="F168" i="6"/>
  <c r="E168" i="6"/>
  <c r="D168" i="6"/>
  <c r="C168" i="6"/>
  <c r="B168" i="6"/>
  <c r="A168" i="6"/>
  <c r="O168" i="1"/>
  <c r="N168" i="1"/>
  <c r="M168" i="1"/>
  <c r="L168" i="1"/>
  <c r="A168" i="1"/>
  <c r="A168" i="5" s="1"/>
  <c r="F167" i="2"/>
  <c r="H167" i="2" s="1"/>
  <c r="J167" i="2" s="1"/>
  <c r="E167" i="2"/>
  <c r="D167" i="2"/>
  <c r="C167" i="2"/>
  <c r="B167" i="2"/>
  <c r="G167" i="5"/>
  <c r="K167" i="5" s="1"/>
  <c r="N167" i="5" s="1"/>
  <c r="E167" i="5"/>
  <c r="D167" i="5"/>
  <c r="C167" i="5"/>
  <c r="B167" i="5"/>
  <c r="P167" i="10"/>
  <c r="AA167" i="10" s="1"/>
  <c r="O167" i="10"/>
  <c r="L167" i="10"/>
  <c r="X167" i="10" s="1"/>
  <c r="K167" i="10"/>
  <c r="H167" i="10"/>
  <c r="G167" i="10"/>
  <c r="E167" i="10"/>
  <c r="C167" i="10"/>
  <c r="B167" i="10"/>
  <c r="H167" i="6"/>
  <c r="I167" i="6" s="1"/>
  <c r="J167" i="6" s="1"/>
  <c r="F167" i="6"/>
  <c r="E167" i="6"/>
  <c r="D167" i="6"/>
  <c r="C167" i="6"/>
  <c r="B167" i="6"/>
  <c r="A167" i="6"/>
  <c r="O167" i="1"/>
  <c r="N167" i="1"/>
  <c r="M167" i="1"/>
  <c r="L167" i="1"/>
  <c r="A167" i="1"/>
  <c r="A167" i="2" s="1"/>
  <c r="F166" i="2"/>
  <c r="H166" i="2" s="1"/>
  <c r="J166" i="2" s="1"/>
  <c r="E166" i="2"/>
  <c r="D166" i="2"/>
  <c r="C166" i="2"/>
  <c r="B166" i="2"/>
  <c r="G166" i="5"/>
  <c r="K166" i="5" s="1"/>
  <c r="N166" i="5" s="1"/>
  <c r="E166" i="5"/>
  <c r="D166" i="5"/>
  <c r="C166" i="5"/>
  <c r="B166" i="5"/>
  <c r="P166" i="10"/>
  <c r="AA166" i="10" s="1"/>
  <c r="O166" i="10"/>
  <c r="H166" i="10"/>
  <c r="G166" i="10"/>
  <c r="E166" i="10"/>
  <c r="C166" i="10"/>
  <c r="B166" i="10"/>
  <c r="H166" i="6"/>
  <c r="I166" i="6" s="1"/>
  <c r="J166" i="6" s="1"/>
  <c r="F166" i="6"/>
  <c r="E166" i="6"/>
  <c r="D166" i="6"/>
  <c r="C166" i="6"/>
  <c r="B166" i="6"/>
  <c r="A166" i="6"/>
  <c r="O166" i="1"/>
  <c r="M166" i="1"/>
  <c r="L166" i="1"/>
  <c r="A166" i="1"/>
  <c r="A166" i="2" s="1"/>
  <c r="G165" i="2"/>
  <c r="F165" i="2"/>
  <c r="H165" i="2" s="1"/>
  <c r="J165" i="2" s="1"/>
  <c r="E165" i="2"/>
  <c r="D165" i="2"/>
  <c r="C165" i="2"/>
  <c r="B165" i="2"/>
  <c r="G165" i="5"/>
  <c r="K165" i="5" s="1"/>
  <c r="N165" i="5" s="1"/>
  <c r="E165" i="5"/>
  <c r="D165" i="5"/>
  <c r="C165" i="5"/>
  <c r="B165" i="5"/>
  <c r="P165" i="10"/>
  <c r="AA165" i="10" s="1"/>
  <c r="O165" i="10"/>
  <c r="L165" i="10"/>
  <c r="X165" i="10" s="1"/>
  <c r="K165" i="10"/>
  <c r="H165" i="10"/>
  <c r="G165" i="10"/>
  <c r="I165" i="10" s="1"/>
  <c r="E165" i="10"/>
  <c r="D165" i="10"/>
  <c r="C165" i="10"/>
  <c r="B165" i="10"/>
  <c r="H165" i="6"/>
  <c r="I165" i="6" s="1"/>
  <c r="J165" i="6" s="1"/>
  <c r="F165" i="6"/>
  <c r="E165" i="6"/>
  <c r="D165" i="6"/>
  <c r="C165" i="6"/>
  <c r="B165" i="6"/>
  <c r="A165" i="6"/>
  <c r="O165" i="1"/>
  <c r="N165" i="1"/>
  <c r="M165" i="1"/>
  <c r="L165" i="1"/>
  <c r="A165" i="1"/>
  <c r="A165" i="10" s="1"/>
  <c r="G164" i="2"/>
  <c r="F164" i="2"/>
  <c r="H164" i="2" s="1"/>
  <c r="J164" i="2" s="1"/>
  <c r="E164" i="2"/>
  <c r="D164" i="2"/>
  <c r="C164" i="2"/>
  <c r="B164" i="2"/>
  <c r="G164" i="5"/>
  <c r="K164" i="5" s="1"/>
  <c r="N164" i="5" s="1"/>
  <c r="E164" i="5"/>
  <c r="D164" i="5"/>
  <c r="C164" i="5"/>
  <c r="B164" i="5"/>
  <c r="P164" i="10"/>
  <c r="AA164" i="10" s="1"/>
  <c r="O164" i="10"/>
  <c r="L164" i="10"/>
  <c r="X164" i="10" s="1"/>
  <c r="K164" i="10"/>
  <c r="H164" i="10"/>
  <c r="G164" i="10"/>
  <c r="I164" i="10" s="1"/>
  <c r="E164" i="10"/>
  <c r="D164" i="10"/>
  <c r="C164" i="10"/>
  <c r="B164" i="10"/>
  <c r="H164" i="6"/>
  <c r="I164" i="6" s="1"/>
  <c r="J164" i="6" s="1"/>
  <c r="F164" i="6"/>
  <c r="E164" i="6"/>
  <c r="D164" i="6"/>
  <c r="C164" i="6"/>
  <c r="B164" i="6"/>
  <c r="A164" i="6"/>
  <c r="O164" i="1"/>
  <c r="N164" i="1"/>
  <c r="M164" i="1"/>
  <c r="L164" i="1"/>
  <c r="A164" i="1"/>
  <c r="A164" i="2" s="1"/>
  <c r="G163" i="2"/>
  <c r="F163" i="2"/>
  <c r="H163" i="2" s="1"/>
  <c r="J163" i="2" s="1"/>
  <c r="E163" i="2"/>
  <c r="D163" i="2"/>
  <c r="C163" i="2"/>
  <c r="B163" i="2"/>
  <c r="G163" i="5"/>
  <c r="K163" i="5" s="1"/>
  <c r="N163" i="5" s="1"/>
  <c r="E163" i="5"/>
  <c r="C163" i="5"/>
  <c r="B163" i="5"/>
  <c r="L163" i="10"/>
  <c r="K163" i="10"/>
  <c r="H163" i="10"/>
  <c r="O163" i="10" s="1"/>
  <c r="G163" i="10"/>
  <c r="I163" i="10" s="1"/>
  <c r="C163" i="10"/>
  <c r="B163" i="10"/>
  <c r="H163" i="6"/>
  <c r="I163" i="6" s="1"/>
  <c r="J163" i="6" s="1"/>
  <c r="F163" i="6"/>
  <c r="E163" i="6"/>
  <c r="D163" i="6"/>
  <c r="C163" i="6"/>
  <c r="B163" i="6"/>
  <c r="A163" i="6"/>
  <c r="M163" i="1"/>
  <c r="L163" i="1"/>
  <c r="A163" i="1"/>
  <c r="A163" i="5" s="1"/>
  <c r="G162" i="2"/>
  <c r="F162" i="2"/>
  <c r="H162" i="2" s="1"/>
  <c r="J162" i="2" s="1"/>
  <c r="E162" i="2"/>
  <c r="D162" i="2"/>
  <c r="C162" i="2"/>
  <c r="B162" i="2"/>
  <c r="G162" i="5"/>
  <c r="K162" i="5" s="1"/>
  <c r="N162" i="5" s="1"/>
  <c r="E162" i="5"/>
  <c r="D162" i="5"/>
  <c r="C162" i="5"/>
  <c r="B162" i="5"/>
  <c r="P162" i="10"/>
  <c r="AA162" i="10" s="1"/>
  <c r="O162" i="10"/>
  <c r="L162" i="10"/>
  <c r="K162" i="10"/>
  <c r="H162" i="10"/>
  <c r="G162" i="10"/>
  <c r="I162" i="10" s="1"/>
  <c r="E162" i="10"/>
  <c r="D162" i="10"/>
  <c r="C162" i="10"/>
  <c r="B162" i="10"/>
  <c r="H162" i="6"/>
  <c r="I162" i="6" s="1"/>
  <c r="J162" i="6" s="1"/>
  <c r="F162" i="6"/>
  <c r="E162" i="6"/>
  <c r="D162" i="6"/>
  <c r="C162" i="6"/>
  <c r="B162" i="6"/>
  <c r="A162" i="6"/>
  <c r="O162" i="1"/>
  <c r="N162" i="1"/>
  <c r="M162" i="1"/>
  <c r="L162" i="1"/>
  <c r="A162" i="1"/>
  <c r="A162" i="2" s="1"/>
  <c r="G161" i="2"/>
  <c r="F161" i="2"/>
  <c r="H161" i="2" s="1"/>
  <c r="J161" i="2" s="1"/>
  <c r="E161" i="2"/>
  <c r="D161" i="2"/>
  <c r="C161" i="2"/>
  <c r="B161" i="2"/>
  <c r="G161" i="5"/>
  <c r="K161" i="5" s="1"/>
  <c r="N161" i="5" s="1"/>
  <c r="E161" i="5"/>
  <c r="D161" i="5"/>
  <c r="I161" i="5" s="1"/>
  <c r="C161" i="5"/>
  <c r="B161" i="5"/>
  <c r="P161" i="10"/>
  <c r="AA161" i="10" s="1"/>
  <c r="O161" i="10"/>
  <c r="L161" i="10"/>
  <c r="K161" i="10"/>
  <c r="H161" i="10"/>
  <c r="G161" i="10"/>
  <c r="I161" i="10" s="1"/>
  <c r="E161" i="10"/>
  <c r="D161" i="10"/>
  <c r="C161" i="10"/>
  <c r="B161" i="10"/>
  <c r="H161" i="6"/>
  <c r="I161" i="6" s="1"/>
  <c r="J161" i="6" s="1"/>
  <c r="F161" i="6"/>
  <c r="E161" i="6"/>
  <c r="D161" i="6"/>
  <c r="C161" i="6"/>
  <c r="B161" i="6"/>
  <c r="A161" i="6"/>
  <c r="O161" i="1"/>
  <c r="N161" i="1"/>
  <c r="M161" i="1"/>
  <c r="L161" i="1"/>
  <c r="A161" i="1"/>
  <c r="A161" i="10" s="1"/>
  <c r="G160" i="2"/>
  <c r="F160" i="2"/>
  <c r="H160" i="2" s="1"/>
  <c r="J160" i="2" s="1"/>
  <c r="E160" i="2"/>
  <c r="D160" i="2"/>
  <c r="C160" i="2"/>
  <c r="B160" i="2"/>
  <c r="G160" i="5"/>
  <c r="K160" i="5" s="1"/>
  <c r="N160" i="5" s="1"/>
  <c r="E160" i="5"/>
  <c r="D160" i="5"/>
  <c r="C160" i="5"/>
  <c r="B160" i="5"/>
  <c r="L160" i="10"/>
  <c r="K160" i="10"/>
  <c r="H160" i="10"/>
  <c r="G160" i="10"/>
  <c r="I160" i="10" s="1"/>
  <c r="D160" i="10"/>
  <c r="C160" i="10"/>
  <c r="B160" i="10"/>
  <c r="H160" i="6"/>
  <c r="I160" i="6" s="1"/>
  <c r="J160" i="6" s="1"/>
  <c r="F160" i="6"/>
  <c r="E160" i="6"/>
  <c r="D160" i="6"/>
  <c r="C160" i="6"/>
  <c r="B160" i="6"/>
  <c r="A160" i="6"/>
  <c r="O160" i="1"/>
  <c r="M160" i="1"/>
  <c r="L160" i="1"/>
  <c r="A160" i="1"/>
  <c r="A160" i="10" s="1"/>
  <c r="G159" i="2"/>
  <c r="F159" i="2"/>
  <c r="H159" i="2" s="1"/>
  <c r="J159" i="2" s="1"/>
  <c r="E159" i="2"/>
  <c r="D159" i="2"/>
  <c r="C159" i="2"/>
  <c r="B159" i="2"/>
  <c r="G159" i="5"/>
  <c r="K159" i="5" s="1"/>
  <c r="N159" i="5" s="1"/>
  <c r="E159" i="5"/>
  <c r="D159" i="5"/>
  <c r="C159" i="5"/>
  <c r="B159" i="5"/>
  <c r="L159" i="10"/>
  <c r="X159" i="10" s="1"/>
  <c r="K159" i="10"/>
  <c r="H159" i="10"/>
  <c r="O159" i="10" s="1"/>
  <c r="G159" i="10"/>
  <c r="I159" i="10" s="1"/>
  <c r="E159" i="10"/>
  <c r="C159" i="10"/>
  <c r="B159" i="10"/>
  <c r="H159" i="6"/>
  <c r="I159" i="6" s="1"/>
  <c r="J159" i="6" s="1"/>
  <c r="F159" i="6"/>
  <c r="E159" i="6"/>
  <c r="D159" i="6"/>
  <c r="C159" i="6"/>
  <c r="B159" i="6"/>
  <c r="A159" i="6"/>
  <c r="O159" i="1"/>
  <c r="M159" i="1"/>
  <c r="L159" i="1"/>
  <c r="A159" i="1"/>
  <c r="A159" i="10" s="1"/>
  <c r="G158" i="2"/>
  <c r="F158" i="2"/>
  <c r="E158" i="2"/>
  <c r="C158" i="2"/>
  <c r="B158" i="2"/>
  <c r="G158" i="5"/>
  <c r="K158" i="5" s="1"/>
  <c r="N158" i="5" s="1"/>
  <c r="E158" i="5"/>
  <c r="D158" i="5"/>
  <c r="C158" i="5"/>
  <c r="B158" i="5"/>
  <c r="L158" i="10"/>
  <c r="X158" i="10" s="1"/>
  <c r="K158" i="10"/>
  <c r="H158" i="10"/>
  <c r="G158" i="10"/>
  <c r="I158" i="10" s="1"/>
  <c r="E158" i="10"/>
  <c r="C158" i="10"/>
  <c r="B158" i="10"/>
  <c r="H158" i="6"/>
  <c r="I158" i="6" s="1"/>
  <c r="J158" i="6" s="1"/>
  <c r="F158" i="6"/>
  <c r="E158" i="6"/>
  <c r="D158" i="6"/>
  <c r="C158" i="6"/>
  <c r="B158" i="6"/>
  <c r="A158" i="6"/>
  <c r="O158" i="1"/>
  <c r="M158" i="1"/>
  <c r="D158" i="2" s="1"/>
  <c r="L158" i="1"/>
  <c r="A158" i="1"/>
  <c r="A158" i="5" s="1"/>
  <c r="G157" i="2"/>
  <c r="F157" i="2"/>
  <c r="H157" i="2" s="1"/>
  <c r="J157" i="2" s="1"/>
  <c r="E157" i="2"/>
  <c r="D157" i="2"/>
  <c r="C157" i="2"/>
  <c r="B157" i="2"/>
  <c r="G157" i="5"/>
  <c r="K157" i="5" s="1"/>
  <c r="N157" i="5" s="1"/>
  <c r="E157" i="5"/>
  <c r="D157" i="5"/>
  <c r="C157" i="5"/>
  <c r="B157" i="5"/>
  <c r="A157" i="5"/>
  <c r="L157" i="10"/>
  <c r="X157" i="10" s="1"/>
  <c r="K157" i="10"/>
  <c r="H157" i="10"/>
  <c r="G157" i="10"/>
  <c r="I157" i="10" s="1"/>
  <c r="E157" i="10"/>
  <c r="D157" i="10"/>
  <c r="C157" i="10"/>
  <c r="B157" i="10"/>
  <c r="H157" i="6"/>
  <c r="I157" i="6" s="1"/>
  <c r="J157" i="6" s="1"/>
  <c r="F157" i="6"/>
  <c r="E157" i="6"/>
  <c r="D157" i="6"/>
  <c r="C157" i="6"/>
  <c r="B157" i="6"/>
  <c r="A157" i="6"/>
  <c r="O157" i="1"/>
  <c r="N157" i="1"/>
  <c r="M157" i="1"/>
  <c r="L157" i="1"/>
  <c r="A157" i="1"/>
  <c r="A157" i="10" s="1"/>
  <c r="G156" i="2"/>
  <c r="F156" i="2"/>
  <c r="H156" i="2" s="1"/>
  <c r="J156" i="2" s="1"/>
  <c r="E156" i="2"/>
  <c r="D156" i="2"/>
  <c r="C156" i="2"/>
  <c r="B156" i="2"/>
  <c r="G156" i="5"/>
  <c r="E156" i="5"/>
  <c r="C156" i="5"/>
  <c r="B156" i="5"/>
  <c r="L156" i="10"/>
  <c r="X156" i="10" s="1"/>
  <c r="K156" i="10"/>
  <c r="H156" i="10"/>
  <c r="G156" i="10"/>
  <c r="I156" i="10" s="1"/>
  <c r="D156" i="10"/>
  <c r="C156" i="10"/>
  <c r="B156" i="10"/>
  <c r="H156" i="6"/>
  <c r="I156" i="6" s="1"/>
  <c r="J156" i="6" s="1"/>
  <c r="F156" i="6"/>
  <c r="E156" i="6"/>
  <c r="D156" i="6"/>
  <c r="C156" i="6"/>
  <c r="B156" i="6"/>
  <c r="A156" i="6"/>
  <c r="M156" i="1"/>
  <c r="L156" i="1"/>
  <c r="A156" i="1"/>
  <c r="A156" i="2" s="1"/>
  <c r="G155" i="2"/>
  <c r="F155" i="2"/>
  <c r="H155" i="2" s="1"/>
  <c r="J155" i="2" s="1"/>
  <c r="E155" i="2"/>
  <c r="D155" i="2"/>
  <c r="C155" i="2"/>
  <c r="B155" i="2"/>
  <c r="G155" i="5"/>
  <c r="K155" i="5" s="1"/>
  <c r="N155" i="5" s="1"/>
  <c r="E155" i="5"/>
  <c r="C155" i="5"/>
  <c r="B155" i="5"/>
  <c r="P155" i="10"/>
  <c r="AA155" i="10" s="1"/>
  <c r="O155" i="10"/>
  <c r="L155" i="10"/>
  <c r="X155" i="10" s="1"/>
  <c r="K155" i="10"/>
  <c r="H155" i="10"/>
  <c r="G155" i="10"/>
  <c r="I155" i="10" s="1"/>
  <c r="C155" i="10"/>
  <c r="B155" i="10"/>
  <c r="H155" i="6"/>
  <c r="I155" i="6" s="1"/>
  <c r="J155" i="6" s="1"/>
  <c r="F155" i="6"/>
  <c r="E155" i="6"/>
  <c r="D155" i="6"/>
  <c r="C155" i="6"/>
  <c r="B155" i="6"/>
  <c r="A155" i="6"/>
  <c r="N155" i="1"/>
  <c r="M155" i="1"/>
  <c r="L155" i="1"/>
  <c r="A155" i="1"/>
  <c r="A155" i="2" s="1"/>
  <c r="G154" i="2"/>
  <c r="F154" i="2"/>
  <c r="H154" i="2" s="1"/>
  <c r="J154" i="2" s="1"/>
  <c r="E154" i="2"/>
  <c r="D154" i="2"/>
  <c r="C154" i="2"/>
  <c r="B154" i="2"/>
  <c r="G154" i="5"/>
  <c r="E154" i="5"/>
  <c r="D154" i="5"/>
  <c r="C154" i="5"/>
  <c r="B154" i="5"/>
  <c r="L154" i="10"/>
  <c r="X154" i="10" s="1"/>
  <c r="K154" i="10"/>
  <c r="H154" i="10"/>
  <c r="G154" i="10"/>
  <c r="I154" i="10" s="1"/>
  <c r="E154" i="10"/>
  <c r="D154" i="10"/>
  <c r="C154" i="10"/>
  <c r="B154" i="10"/>
  <c r="H154" i="6"/>
  <c r="I154" i="6" s="1"/>
  <c r="J154" i="6" s="1"/>
  <c r="F154" i="6"/>
  <c r="E154" i="6"/>
  <c r="D154" i="6"/>
  <c r="C154" i="6"/>
  <c r="B154" i="6"/>
  <c r="A154" i="6"/>
  <c r="O154" i="1"/>
  <c r="N154" i="1"/>
  <c r="M154" i="1"/>
  <c r="L154" i="1"/>
  <c r="A154" i="1"/>
  <c r="A154" i="10" s="1"/>
  <c r="G153" i="2"/>
  <c r="F153" i="2"/>
  <c r="H153" i="2" s="1"/>
  <c r="J153" i="2" s="1"/>
  <c r="E153" i="2"/>
  <c r="D153" i="2"/>
  <c r="C153" i="2"/>
  <c r="B153" i="2"/>
  <c r="G153" i="5"/>
  <c r="D153" i="5"/>
  <c r="C153" i="5"/>
  <c r="B153" i="5"/>
  <c r="P153" i="10"/>
  <c r="AA153" i="10" s="1"/>
  <c r="O153" i="10"/>
  <c r="L153" i="10"/>
  <c r="X153" i="10" s="1"/>
  <c r="K153" i="10"/>
  <c r="H153" i="10"/>
  <c r="G153" i="10"/>
  <c r="I153" i="10" s="1"/>
  <c r="E153" i="10"/>
  <c r="D153" i="10"/>
  <c r="C153" i="10"/>
  <c r="B153" i="10"/>
  <c r="H153" i="6"/>
  <c r="I153" i="6" s="1"/>
  <c r="J153" i="6" s="1"/>
  <c r="F153" i="6"/>
  <c r="E153" i="6"/>
  <c r="D153" i="6"/>
  <c r="C153" i="6"/>
  <c r="B153" i="6"/>
  <c r="A153" i="6"/>
  <c r="N153" i="1"/>
  <c r="M153" i="1"/>
  <c r="L153" i="1"/>
  <c r="A153" i="1"/>
  <c r="A153" i="5" s="1"/>
  <c r="G152" i="2"/>
  <c r="F152" i="2"/>
  <c r="H152" i="2" s="1"/>
  <c r="J152" i="2" s="1"/>
  <c r="E152" i="2"/>
  <c r="D152" i="2"/>
  <c r="C152" i="2"/>
  <c r="B152" i="2"/>
  <c r="G152" i="5"/>
  <c r="C152" i="5"/>
  <c r="B152" i="5"/>
  <c r="P152" i="10"/>
  <c r="AA152" i="10" s="1"/>
  <c r="O152" i="10"/>
  <c r="L152" i="10"/>
  <c r="K152" i="10"/>
  <c r="H152" i="10"/>
  <c r="G152" i="10"/>
  <c r="I152" i="10" s="1"/>
  <c r="D152" i="10"/>
  <c r="C152" i="10"/>
  <c r="B152" i="10"/>
  <c r="H152" i="6"/>
  <c r="I152" i="6" s="1"/>
  <c r="J152" i="6" s="1"/>
  <c r="F152" i="6"/>
  <c r="E152" i="6"/>
  <c r="D152" i="6"/>
  <c r="C152" i="6"/>
  <c r="B152" i="6"/>
  <c r="A152" i="6"/>
  <c r="N152" i="1"/>
  <c r="M152" i="1"/>
  <c r="L152" i="1"/>
  <c r="A152" i="1"/>
  <c r="A152" i="10" s="1"/>
  <c r="G151" i="2"/>
  <c r="F151" i="2"/>
  <c r="H151" i="2" s="1"/>
  <c r="J151" i="2" s="1"/>
  <c r="E151" i="2"/>
  <c r="D151" i="2"/>
  <c r="C151" i="2"/>
  <c r="B151" i="2"/>
  <c r="G151" i="5"/>
  <c r="E151" i="5"/>
  <c r="D151" i="5"/>
  <c r="C151" i="5"/>
  <c r="B151" i="5"/>
  <c r="P151" i="10"/>
  <c r="AA151" i="10" s="1"/>
  <c r="O151" i="10"/>
  <c r="L151" i="10"/>
  <c r="K151" i="10"/>
  <c r="H151" i="10"/>
  <c r="G151" i="10"/>
  <c r="I151" i="10" s="1"/>
  <c r="E151" i="10"/>
  <c r="C151" i="10"/>
  <c r="B151" i="10"/>
  <c r="H151" i="6"/>
  <c r="I151" i="6" s="1"/>
  <c r="J151" i="6" s="1"/>
  <c r="F151" i="6"/>
  <c r="E151" i="6"/>
  <c r="D151" i="6"/>
  <c r="C151" i="6"/>
  <c r="B151" i="6"/>
  <c r="A151" i="6"/>
  <c r="O151" i="1"/>
  <c r="N151" i="1"/>
  <c r="M151" i="1"/>
  <c r="L151" i="1"/>
  <c r="A151" i="1"/>
  <c r="G150" i="2"/>
  <c r="F150" i="2"/>
  <c r="H150" i="2" s="1"/>
  <c r="J150" i="2" s="1"/>
  <c r="E150" i="2"/>
  <c r="D150" i="2"/>
  <c r="C150" i="2"/>
  <c r="B150" i="2"/>
  <c r="G150" i="5"/>
  <c r="E150" i="5"/>
  <c r="D150" i="5"/>
  <c r="C150" i="5"/>
  <c r="B150" i="5"/>
  <c r="L150" i="10"/>
  <c r="W150" i="10" s="1"/>
  <c r="K150" i="10"/>
  <c r="H150" i="10"/>
  <c r="G150" i="10"/>
  <c r="I150" i="10" s="1"/>
  <c r="E150" i="10"/>
  <c r="C150" i="10"/>
  <c r="B150" i="10"/>
  <c r="H150" i="6"/>
  <c r="I150" i="6" s="1"/>
  <c r="J150" i="6" s="1"/>
  <c r="F150" i="6"/>
  <c r="E150" i="6"/>
  <c r="D150" i="6"/>
  <c r="C150" i="6"/>
  <c r="B150" i="6"/>
  <c r="A150" i="6"/>
  <c r="O150" i="1"/>
  <c r="M150" i="1"/>
  <c r="L150" i="1"/>
  <c r="A150" i="1"/>
  <c r="A150" i="10" s="1"/>
  <c r="G149" i="2"/>
  <c r="F149" i="2"/>
  <c r="H149" i="2" s="1"/>
  <c r="J149" i="2" s="1"/>
  <c r="E149" i="2"/>
  <c r="D149" i="2"/>
  <c r="C149" i="2"/>
  <c r="B149" i="2"/>
  <c r="G149" i="5"/>
  <c r="K149" i="5" s="1"/>
  <c r="N149" i="5" s="1"/>
  <c r="D149" i="5"/>
  <c r="C149" i="5"/>
  <c r="B149" i="5"/>
  <c r="P149" i="10"/>
  <c r="AA149" i="10" s="1"/>
  <c r="O149" i="10"/>
  <c r="L149" i="10"/>
  <c r="X149" i="10" s="1"/>
  <c r="K149" i="10"/>
  <c r="H149" i="10"/>
  <c r="G149" i="10"/>
  <c r="I149" i="10" s="1"/>
  <c r="E149" i="10"/>
  <c r="D149" i="10"/>
  <c r="C149" i="10"/>
  <c r="B149" i="10"/>
  <c r="H149" i="6"/>
  <c r="I149" i="6" s="1"/>
  <c r="J149" i="6" s="1"/>
  <c r="F149" i="6"/>
  <c r="E149" i="6"/>
  <c r="D149" i="6"/>
  <c r="C149" i="6"/>
  <c r="B149" i="6"/>
  <c r="A149" i="6"/>
  <c r="N149" i="1"/>
  <c r="M149" i="1"/>
  <c r="L149" i="1"/>
  <c r="A149" i="1"/>
  <c r="A149" i="2" s="1"/>
  <c r="G148" i="2"/>
  <c r="F148" i="2"/>
  <c r="H148" i="2" s="1"/>
  <c r="J148" i="2" s="1"/>
  <c r="E148" i="2"/>
  <c r="D148" i="2"/>
  <c r="C148" i="2"/>
  <c r="B148" i="2"/>
  <c r="G148" i="5"/>
  <c r="E148" i="5"/>
  <c r="C148" i="5"/>
  <c r="B148" i="5"/>
  <c r="P148" i="10"/>
  <c r="AA148" i="10" s="1"/>
  <c r="O148" i="10"/>
  <c r="L148" i="10"/>
  <c r="X148" i="10" s="1"/>
  <c r="K148" i="10"/>
  <c r="H148" i="10"/>
  <c r="G148" i="10"/>
  <c r="I148" i="10" s="1"/>
  <c r="D148" i="10"/>
  <c r="C148" i="10"/>
  <c r="B148" i="10"/>
  <c r="H148" i="6"/>
  <c r="I148" i="6" s="1"/>
  <c r="J148" i="6" s="1"/>
  <c r="F148" i="6"/>
  <c r="E148" i="6"/>
  <c r="D148" i="6"/>
  <c r="C148" i="6"/>
  <c r="B148" i="6"/>
  <c r="A148" i="6"/>
  <c r="N148" i="1"/>
  <c r="M148" i="1"/>
  <c r="L148" i="1"/>
  <c r="A148" i="1"/>
  <c r="G147" i="2"/>
  <c r="F147" i="2"/>
  <c r="H147" i="2" s="1"/>
  <c r="J147" i="2" s="1"/>
  <c r="E147" i="2"/>
  <c r="D147" i="2"/>
  <c r="C147" i="2"/>
  <c r="B147" i="2"/>
  <c r="G147" i="5"/>
  <c r="E147" i="5"/>
  <c r="C147" i="5"/>
  <c r="B147" i="5"/>
  <c r="A147" i="5"/>
  <c r="L147" i="10"/>
  <c r="W147" i="10" s="1"/>
  <c r="K147" i="10"/>
  <c r="H147" i="10"/>
  <c r="G147" i="10"/>
  <c r="I147" i="10" s="1"/>
  <c r="C147" i="10"/>
  <c r="B147" i="10"/>
  <c r="A147" i="10"/>
  <c r="H147" i="6"/>
  <c r="I147" i="6" s="1"/>
  <c r="J147" i="6" s="1"/>
  <c r="F147" i="6"/>
  <c r="E147" i="6"/>
  <c r="D147" i="6"/>
  <c r="C147" i="6"/>
  <c r="B147" i="6"/>
  <c r="A147" i="6"/>
  <c r="M147" i="1"/>
  <c r="L147" i="1"/>
  <c r="A147" i="1"/>
  <c r="A147" i="2" s="1"/>
  <c r="G146" i="2"/>
  <c r="F146" i="2"/>
  <c r="H146" i="2" s="1"/>
  <c r="J146" i="2" s="1"/>
  <c r="E146" i="2"/>
  <c r="D146" i="2"/>
  <c r="C146" i="2"/>
  <c r="B146" i="2"/>
  <c r="G146" i="5"/>
  <c r="K146" i="5" s="1"/>
  <c r="N146" i="5" s="1"/>
  <c r="E146" i="5"/>
  <c r="D146" i="5"/>
  <c r="C146" i="5"/>
  <c r="B146" i="5"/>
  <c r="P146" i="10"/>
  <c r="AA146" i="10" s="1"/>
  <c r="O146" i="10"/>
  <c r="L146" i="10"/>
  <c r="X146" i="10" s="1"/>
  <c r="K146" i="10"/>
  <c r="H146" i="10"/>
  <c r="G146" i="10"/>
  <c r="I146" i="10" s="1"/>
  <c r="E146" i="10"/>
  <c r="D146" i="10"/>
  <c r="C146" i="10"/>
  <c r="B146" i="10"/>
  <c r="H146" i="6"/>
  <c r="I146" i="6" s="1"/>
  <c r="J146" i="6" s="1"/>
  <c r="F146" i="6"/>
  <c r="E146" i="6"/>
  <c r="D146" i="6"/>
  <c r="C146" i="6"/>
  <c r="B146" i="6"/>
  <c r="A146" i="6"/>
  <c r="O146" i="1"/>
  <c r="N146" i="1"/>
  <c r="M146" i="1"/>
  <c r="L146" i="1"/>
  <c r="A146" i="1"/>
  <c r="A146" i="5" s="1"/>
  <c r="G145" i="2"/>
  <c r="F145" i="2"/>
  <c r="H145" i="2" s="1"/>
  <c r="J145" i="2" s="1"/>
  <c r="E145" i="2"/>
  <c r="D145" i="2"/>
  <c r="C145" i="2"/>
  <c r="B145" i="2"/>
  <c r="G145" i="5"/>
  <c r="K145" i="5" s="1"/>
  <c r="N145" i="5" s="1"/>
  <c r="E145" i="5"/>
  <c r="D145" i="5"/>
  <c r="C145" i="5"/>
  <c r="B145" i="5"/>
  <c r="P145" i="10"/>
  <c r="AA145" i="10" s="1"/>
  <c r="O145" i="10"/>
  <c r="L145" i="10"/>
  <c r="X145" i="10" s="1"/>
  <c r="K145" i="10"/>
  <c r="H145" i="10"/>
  <c r="G145" i="10"/>
  <c r="I145" i="10" s="1"/>
  <c r="E145" i="10"/>
  <c r="D145" i="10"/>
  <c r="C145" i="10"/>
  <c r="B145" i="10"/>
  <c r="H145" i="6"/>
  <c r="I145" i="6" s="1"/>
  <c r="J145" i="6" s="1"/>
  <c r="F145" i="6"/>
  <c r="E145" i="6"/>
  <c r="D145" i="6"/>
  <c r="C145" i="6"/>
  <c r="B145" i="6"/>
  <c r="A145" i="6"/>
  <c r="O145" i="1"/>
  <c r="N145" i="1"/>
  <c r="M145" i="1"/>
  <c r="L145" i="1"/>
  <c r="A145" i="1"/>
  <c r="G144" i="2"/>
  <c r="F144" i="2"/>
  <c r="H144" i="2" s="1"/>
  <c r="J144" i="2" s="1"/>
  <c r="E144" i="2"/>
  <c r="D144" i="2"/>
  <c r="C144" i="2"/>
  <c r="B144" i="2"/>
  <c r="G144" i="5"/>
  <c r="K144" i="5" s="1"/>
  <c r="N144" i="5" s="1"/>
  <c r="E144" i="5"/>
  <c r="D144" i="5"/>
  <c r="C144" i="5"/>
  <c r="B144" i="5"/>
  <c r="L144" i="10"/>
  <c r="W144" i="10" s="1"/>
  <c r="K144" i="10"/>
  <c r="H144" i="10"/>
  <c r="G144" i="10"/>
  <c r="I144" i="10" s="1"/>
  <c r="D144" i="10"/>
  <c r="C144" i="10"/>
  <c r="B144" i="10"/>
  <c r="H144" i="6"/>
  <c r="I144" i="6" s="1"/>
  <c r="J144" i="6" s="1"/>
  <c r="F144" i="6"/>
  <c r="E144" i="6"/>
  <c r="D144" i="6"/>
  <c r="C144" i="6"/>
  <c r="B144" i="6"/>
  <c r="A144" i="6"/>
  <c r="O144" i="1"/>
  <c r="N144" i="1"/>
  <c r="M144" i="1"/>
  <c r="L144" i="1"/>
  <c r="A144" i="1"/>
  <c r="A144" i="5" s="1"/>
  <c r="G143" i="2"/>
  <c r="F143" i="2"/>
  <c r="H143" i="2" s="1"/>
  <c r="J143" i="2" s="1"/>
  <c r="E143" i="2"/>
  <c r="D143" i="2"/>
  <c r="C143" i="2"/>
  <c r="B143" i="2"/>
  <c r="G143" i="5"/>
  <c r="K143" i="5" s="1"/>
  <c r="N143" i="5" s="1"/>
  <c r="E143" i="5"/>
  <c r="D143" i="5"/>
  <c r="C143" i="5"/>
  <c r="B143" i="5"/>
  <c r="A143" i="5"/>
  <c r="P143" i="10"/>
  <c r="AA143" i="10" s="1"/>
  <c r="O143" i="10"/>
  <c r="L143" i="10"/>
  <c r="X143" i="10" s="1"/>
  <c r="K143" i="10"/>
  <c r="H143" i="10"/>
  <c r="G143" i="10"/>
  <c r="I143" i="10" s="1"/>
  <c r="E143" i="10"/>
  <c r="C143" i="10"/>
  <c r="B143" i="10"/>
  <c r="H143" i="6"/>
  <c r="I143" i="6" s="1"/>
  <c r="J143" i="6" s="1"/>
  <c r="F143" i="6"/>
  <c r="E143" i="6"/>
  <c r="D143" i="6"/>
  <c r="C143" i="6"/>
  <c r="B143" i="6"/>
  <c r="A143" i="6"/>
  <c r="O143" i="1"/>
  <c r="N143" i="1"/>
  <c r="M143" i="1"/>
  <c r="L143" i="1"/>
  <c r="A143" i="1"/>
  <c r="A143" i="2" s="1"/>
  <c r="G142" i="2"/>
  <c r="F142" i="2"/>
  <c r="H142" i="2" s="1"/>
  <c r="J142" i="2" s="1"/>
  <c r="E142" i="2"/>
  <c r="D142" i="2"/>
  <c r="C142" i="2"/>
  <c r="B142" i="2"/>
  <c r="G142" i="5"/>
  <c r="K142" i="5" s="1"/>
  <c r="N142" i="5" s="1"/>
  <c r="E142" i="5"/>
  <c r="D142" i="5"/>
  <c r="C142" i="5"/>
  <c r="B142" i="5"/>
  <c r="L142" i="10"/>
  <c r="X142" i="10" s="1"/>
  <c r="K142" i="10"/>
  <c r="H142" i="10"/>
  <c r="G142" i="10"/>
  <c r="I142" i="10" s="1"/>
  <c r="E142" i="10"/>
  <c r="C142" i="10"/>
  <c r="B142" i="10"/>
  <c r="H142" i="6"/>
  <c r="I142" i="6" s="1"/>
  <c r="J142" i="6" s="1"/>
  <c r="F142" i="6"/>
  <c r="E142" i="6"/>
  <c r="D142" i="6"/>
  <c r="C142" i="6"/>
  <c r="B142" i="6"/>
  <c r="A142" i="6"/>
  <c r="O142" i="1"/>
  <c r="M142" i="1"/>
  <c r="L142" i="1"/>
  <c r="A142" i="1"/>
  <c r="A142" i="5" s="1"/>
  <c r="G141" i="2"/>
  <c r="F141" i="2"/>
  <c r="H141" i="2" s="1"/>
  <c r="J141" i="2" s="1"/>
  <c r="E141" i="2"/>
  <c r="D141" i="2"/>
  <c r="C141" i="2"/>
  <c r="B141" i="2"/>
  <c r="G141" i="5"/>
  <c r="K141" i="5" s="1"/>
  <c r="N141" i="5" s="1"/>
  <c r="E141" i="5"/>
  <c r="D141" i="5"/>
  <c r="C141" i="5"/>
  <c r="B141" i="5"/>
  <c r="L141" i="10"/>
  <c r="W141" i="10" s="1"/>
  <c r="K141" i="10"/>
  <c r="H141" i="10"/>
  <c r="G141" i="10"/>
  <c r="I141" i="10" s="1"/>
  <c r="E141" i="10"/>
  <c r="D141" i="10"/>
  <c r="C141" i="10"/>
  <c r="B141" i="10"/>
  <c r="H141" i="6"/>
  <c r="I141" i="6" s="1"/>
  <c r="J141" i="6" s="1"/>
  <c r="F141" i="6"/>
  <c r="E141" i="6"/>
  <c r="D141" i="6"/>
  <c r="C141" i="6"/>
  <c r="B141" i="6"/>
  <c r="A141" i="6"/>
  <c r="O141" i="1"/>
  <c r="N141" i="1"/>
  <c r="M141" i="1"/>
  <c r="L141" i="1"/>
  <c r="A141" i="1"/>
  <c r="A141" i="5" s="1"/>
  <c r="G140" i="2"/>
  <c r="F140" i="2"/>
  <c r="H140" i="2" s="1"/>
  <c r="J140" i="2" s="1"/>
  <c r="E140" i="2"/>
  <c r="D140" i="2"/>
  <c r="C140" i="2"/>
  <c r="B140" i="2"/>
  <c r="G140" i="5"/>
  <c r="K140" i="5" s="1"/>
  <c r="N140" i="5" s="1"/>
  <c r="E140" i="5"/>
  <c r="D140" i="5"/>
  <c r="C140" i="5"/>
  <c r="B140" i="5"/>
  <c r="L140" i="10"/>
  <c r="W140" i="10" s="1"/>
  <c r="K140" i="10"/>
  <c r="H140" i="10"/>
  <c r="G140" i="10"/>
  <c r="I140" i="10" s="1"/>
  <c r="D140" i="10"/>
  <c r="C140" i="10"/>
  <c r="B140" i="10"/>
  <c r="H140" i="6"/>
  <c r="I140" i="6" s="1"/>
  <c r="J140" i="6" s="1"/>
  <c r="F140" i="6"/>
  <c r="E140" i="6"/>
  <c r="D140" i="6"/>
  <c r="C140" i="6"/>
  <c r="B140" i="6"/>
  <c r="A140" i="6"/>
  <c r="O140" i="1"/>
  <c r="M140" i="1"/>
  <c r="L140" i="1"/>
  <c r="A140" i="1"/>
  <c r="A140" i="5" s="1"/>
  <c r="G139" i="2"/>
  <c r="F139" i="2"/>
  <c r="H139" i="2" s="1"/>
  <c r="J139" i="2" s="1"/>
  <c r="E139" i="2"/>
  <c r="D139" i="2"/>
  <c r="C139" i="2"/>
  <c r="B139" i="2"/>
  <c r="G139" i="5"/>
  <c r="K139" i="5" s="1"/>
  <c r="N139" i="5" s="1"/>
  <c r="E139" i="5"/>
  <c r="D139" i="5"/>
  <c r="I139" i="5" s="1"/>
  <c r="C139" i="5"/>
  <c r="B139" i="5"/>
  <c r="P139" i="10"/>
  <c r="AA139" i="10" s="1"/>
  <c r="O139" i="10"/>
  <c r="L139" i="10"/>
  <c r="X139" i="10" s="1"/>
  <c r="K139" i="10"/>
  <c r="H139" i="10"/>
  <c r="G139" i="10"/>
  <c r="I139" i="10" s="1"/>
  <c r="E139" i="10"/>
  <c r="D139" i="10"/>
  <c r="C139" i="10"/>
  <c r="B139" i="10"/>
  <c r="H139" i="6"/>
  <c r="I139" i="6" s="1"/>
  <c r="J139" i="6" s="1"/>
  <c r="F139" i="6"/>
  <c r="E139" i="6"/>
  <c r="D139" i="6"/>
  <c r="C139" i="6"/>
  <c r="B139" i="6"/>
  <c r="A139" i="6"/>
  <c r="O139" i="1"/>
  <c r="N139" i="1"/>
  <c r="M139" i="1"/>
  <c r="L139" i="1"/>
  <c r="A139" i="1"/>
  <c r="A139" i="5" s="1"/>
  <c r="G138" i="2"/>
  <c r="F138" i="2"/>
  <c r="H138" i="2" s="1"/>
  <c r="J138" i="2" s="1"/>
  <c r="E138" i="2"/>
  <c r="D138" i="2"/>
  <c r="C138" i="2"/>
  <c r="B138" i="2"/>
  <c r="A138" i="2"/>
  <c r="G138" i="5"/>
  <c r="K138" i="5" s="1"/>
  <c r="N138" i="5" s="1"/>
  <c r="E138" i="5"/>
  <c r="D138" i="5"/>
  <c r="C138" i="5"/>
  <c r="B138" i="5"/>
  <c r="L138" i="10"/>
  <c r="X138" i="10" s="1"/>
  <c r="K138" i="10"/>
  <c r="H138" i="10"/>
  <c r="G138" i="10"/>
  <c r="I138" i="10" s="1"/>
  <c r="E138" i="10"/>
  <c r="D138" i="10"/>
  <c r="C138" i="10"/>
  <c r="B138" i="10"/>
  <c r="H138" i="6"/>
  <c r="I138" i="6" s="1"/>
  <c r="J138" i="6" s="1"/>
  <c r="F138" i="6"/>
  <c r="E138" i="6"/>
  <c r="D138" i="6"/>
  <c r="C138" i="6"/>
  <c r="B138" i="6"/>
  <c r="A138" i="6"/>
  <c r="O138" i="1"/>
  <c r="N138" i="1"/>
  <c r="M138" i="1"/>
  <c r="L138" i="1"/>
  <c r="A138" i="1"/>
  <c r="A138" i="5" s="1"/>
  <c r="G137" i="2"/>
  <c r="F137" i="2"/>
  <c r="H137" i="2" s="1"/>
  <c r="J137" i="2" s="1"/>
  <c r="E137" i="2"/>
  <c r="D137" i="2"/>
  <c r="C137" i="2"/>
  <c r="B137" i="2"/>
  <c r="A137" i="2"/>
  <c r="G137" i="5"/>
  <c r="K137" i="5" s="1"/>
  <c r="N137" i="5" s="1"/>
  <c r="E137" i="5"/>
  <c r="D137" i="5"/>
  <c r="I137" i="5" s="1"/>
  <c r="C137" i="5"/>
  <c r="B137" i="5"/>
  <c r="A137" i="5"/>
  <c r="P137" i="10"/>
  <c r="AA137" i="10" s="1"/>
  <c r="O137" i="10"/>
  <c r="L137" i="10"/>
  <c r="X137" i="10" s="1"/>
  <c r="K137" i="10"/>
  <c r="H137" i="10"/>
  <c r="G137" i="10"/>
  <c r="I137" i="10" s="1"/>
  <c r="E137" i="10"/>
  <c r="D137" i="10"/>
  <c r="C137" i="10"/>
  <c r="B137" i="10"/>
  <c r="H137" i="6"/>
  <c r="I137" i="6" s="1"/>
  <c r="J137" i="6" s="1"/>
  <c r="F137" i="6"/>
  <c r="E137" i="6"/>
  <c r="D137" i="6"/>
  <c r="C137" i="6"/>
  <c r="B137" i="6"/>
  <c r="A137" i="6"/>
  <c r="O137" i="1"/>
  <c r="N137" i="1"/>
  <c r="M137" i="1"/>
  <c r="L137" i="1"/>
  <c r="A137" i="1"/>
  <c r="A137" i="10" s="1"/>
  <c r="G136" i="2"/>
  <c r="F136" i="2"/>
  <c r="H136" i="2" s="1"/>
  <c r="J136" i="2" s="1"/>
  <c r="E136" i="2"/>
  <c r="D136" i="2"/>
  <c r="C136" i="2"/>
  <c r="B136" i="2"/>
  <c r="G136" i="5"/>
  <c r="K136" i="5" s="1"/>
  <c r="N136" i="5" s="1"/>
  <c r="E136" i="5"/>
  <c r="D136" i="5"/>
  <c r="C136" i="5"/>
  <c r="B136" i="5"/>
  <c r="P136" i="10"/>
  <c r="AA136" i="10" s="1"/>
  <c r="O136" i="10"/>
  <c r="L136" i="10"/>
  <c r="X136" i="10" s="1"/>
  <c r="K136" i="10"/>
  <c r="H136" i="10"/>
  <c r="G136" i="10"/>
  <c r="I136" i="10" s="1"/>
  <c r="E136" i="10"/>
  <c r="D136" i="10"/>
  <c r="C136" i="10"/>
  <c r="B136" i="10"/>
  <c r="H136" i="6"/>
  <c r="I136" i="6" s="1"/>
  <c r="J136" i="6" s="1"/>
  <c r="F136" i="6"/>
  <c r="E136" i="6"/>
  <c r="D136" i="6"/>
  <c r="C136" i="6"/>
  <c r="B136" i="6"/>
  <c r="A136" i="6"/>
  <c r="O136" i="1"/>
  <c r="N136" i="1"/>
  <c r="M136" i="1"/>
  <c r="L136" i="1"/>
  <c r="A136" i="1"/>
  <c r="A136" i="2" s="1"/>
  <c r="G135" i="2"/>
  <c r="F135" i="2"/>
  <c r="H135" i="2" s="1"/>
  <c r="J135" i="2" s="1"/>
  <c r="E135" i="2"/>
  <c r="D135" i="2"/>
  <c r="C135" i="2"/>
  <c r="B135" i="2"/>
  <c r="G135" i="5"/>
  <c r="K135" i="5" s="1"/>
  <c r="N135" i="5" s="1"/>
  <c r="E135" i="5"/>
  <c r="D135" i="5"/>
  <c r="C135" i="5"/>
  <c r="B135" i="5"/>
  <c r="L135" i="10"/>
  <c r="X135" i="10" s="1"/>
  <c r="K135" i="10"/>
  <c r="H135" i="10"/>
  <c r="G135" i="10"/>
  <c r="I135" i="10" s="1"/>
  <c r="E135" i="10"/>
  <c r="C135" i="10"/>
  <c r="B135" i="10"/>
  <c r="H135" i="6"/>
  <c r="I135" i="6" s="1"/>
  <c r="J135" i="6" s="1"/>
  <c r="F135" i="6"/>
  <c r="E135" i="6"/>
  <c r="D135" i="6"/>
  <c r="C135" i="6"/>
  <c r="B135" i="6"/>
  <c r="A135" i="6"/>
  <c r="O135" i="1"/>
  <c r="M135" i="1"/>
  <c r="L135" i="1"/>
  <c r="A135" i="1"/>
  <c r="A135" i="5" s="1"/>
  <c r="G134" i="2"/>
  <c r="F134" i="2"/>
  <c r="H134" i="2" s="1"/>
  <c r="J134" i="2" s="1"/>
  <c r="E134" i="2"/>
  <c r="D134" i="2"/>
  <c r="C134" i="2"/>
  <c r="B134" i="2"/>
  <c r="G134" i="5"/>
  <c r="K134" i="5" s="1"/>
  <c r="N134" i="5" s="1"/>
  <c r="E134" i="5"/>
  <c r="D134" i="5"/>
  <c r="C134" i="5"/>
  <c r="B134" i="5"/>
  <c r="A134" i="5"/>
  <c r="P134" i="10"/>
  <c r="AA134" i="10" s="1"/>
  <c r="O134" i="10"/>
  <c r="L134" i="10"/>
  <c r="X134" i="10" s="1"/>
  <c r="K134" i="10"/>
  <c r="H134" i="10"/>
  <c r="G134" i="10"/>
  <c r="I134" i="10" s="1"/>
  <c r="E134" i="10"/>
  <c r="C134" i="10"/>
  <c r="B134" i="10"/>
  <c r="H134" i="6"/>
  <c r="I134" i="6" s="1"/>
  <c r="J134" i="6" s="1"/>
  <c r="F134" i="6"/>
  <c r="E134" i="6"/>
  <c r="D134" i="6"/>
  <c r="C134" i="6"/>
  <c r="B134" i="6"/>
  <c r="A134" i="6"/>
  <c r="O134" i="1"/>
  <c r="N134" i="1"/>
  <c r="M134" i="1"/>
  <c r="L134" i="1"/>
  <c r="A134" i="1"/>
  <c r="A134" i="2" s="1"/>
  <c r="G133" i="2"/>
  <c r="F133" i="2"/>
  <c r="H133" i="2" s="1"/>
  <c r="J133" i="2" s="1"/>
  <c r="E133" i="2"/>
  <c r="D133" i="2"/>
  <c r="C133" i="2"/>
  <c r="B133" i="2"/>
  <c r="G133" i="5"/>
  <c r="K133" i="5" s="1"/>
  <c r="N133" i="5" s="1"/>
  <c r="E133" i="5"/>
  <c r="D133" i="5"/>
  <c r="C133" i="5"/>
  <c r="B133" i="5"/>
  <c r="P133" i="10"/>
  <c r="AA133" i="10" s="1"/>
  <c r="O133" i="10"/>
  <c r="L133" i="10"/>
  <c r="W133" i="10" s="1"/>
  <c r="K133" i="10"/>
  <c r="H133" i="10"/>
  <c r="G133" i="10"/>
  <c r="I133" i="10" s="1"/>
  <c r="E133" i="10"/>
  <c r="D133" i="10"/>
  <c r="C133" i="10"/>
  <c r="B133" i="10"/>
  <c r="H133" i="6"/>
  <c r="I133" i="6" s="1"/>
  <c r="J133" i="6" s="1"/>
  <c r="F133" i="6"/>
  <c r="E133" i="6"/>
  <c r="D133" i="6"/>
  <c r="C133" i="6"/>
  <c r="B133" i="6"/>
  <c r="A133" i="6"/>
  <c r="O133" i="1"/>
  <c r="N133" i="1"/>
  <c r="M133" i="1"/>
  <c r="L133" i="1"/>
  <c r="A133" i="1"/>
  <c r="A133" i="5" s="1"/>
  <c r="G132" i="2"/>
  <c r="F132" i="2"/>
  <c r="H132" i="2" s="1"/>
  <c r="J132" i="2" s="1"/>
  <c r="E132" i="2"/>
  <c r="D132" i="2"/>
  <c r="C132" i="2"/>
  <c r="B132" i="2"/>
  <c r="G132" i="5"/>
  <c r="K132" i="5" s="1"/>
  <c r="N132" i="5" s="1"/>
  <c r="E132" i="5"/>
  <c r="C132" i="5"/>
  <c r="B132" i="5"/>
  <c r="L132" i="10"/>
  <c r="X132" i="10" s="1"/>
  <c r="K132" i="10"/>
  <c r="H132" i="10"/>
  <c r="G132" i="10"/>
  <c r="I132" i="10" s="1"/>
  <c r="D132" i="10"/>
  <c r="C132" i="10"/>
  <c r="B132" i="10"/>
  <c r="H132" i="6"/>
  <c r="I132" i="6" s="1"/>
  <c r="J132" i="6" s="1"/>
  <c r="F132" i="6"/>
  <c r="E132" i="6"/>
  <c r="D132" i="6"/>
  <c r="C132" i="6"/>
  <c r="B132" i="6"/>
  <c r="A132" i="6"/>
  <c r="M132" i="1"/>
  <c r="L132" i="1"/>
  <c r="A132" i="1"/>
  <c r="A132" i="5" s="1"/>
  <c r="G131" i="2"/>
  <c r="F131" i="2"/>
  <c r="H131" i="2" s="1"/>
  <c r="J131" i="2" s="1"/>
  <c r="E131" i="2"/>
  <c r="D131" i="2"/>
  <c r="C131" i="2"/>
  <c r="B131" i="2"/>
  <c r="G131" i="5"/>
  <c r="E131" i="5"/>
  <c r="C131" i="5"/>
  <c r="B131" i="5"/>
  <c r="A131" i="5"/>
  <c r="P131" i="10"/>
  <c r="AA131" i="10" s="1"/>
  <c r="O131" i="10"/>
  <c r="L131" i="10"/>
  <c r="X131" i="10" s="1"/>
  <c r="K131" i="10"/>
  <c r="H131" i="10"/>
  <c r="G131" i="10"/>
  <c r="I131" i="10" s="1"/>
  <c r="C131" i="10"/>
  <c r="B131" i="10"/>
  <c r="H131" i="6"/>
  <c r="I131" i="6" s="1"/>
  <c r="J131" i="6" s="1"/>
  <c r="F131" i="6"/>
  <c r="E131" i="6"/>
  <c r="D131" i="6"/>
  <c r="C131" i="6"/>
  <c r="B131" i="6"/>
  <c r="A131" i="6"/>
  <c r="N131" i="1"/>
  <c r="M131" i="1"/>
  <c r="L131" i="1"/>
  <c r="A131" i="1"/>
  <c r="A131" i="2" s="1"/>
  <c r="G130" i="2"/>
  <c r="F130" i="2"/>
  <c r="H130" i="2" s="1"/>
  <c r="J130" i="2" s="1"/>
  <c r="E130" i="2"/>
  <c r="D130" i="2"/>
  <c r="C130" i="2"/>
  <c r="B130" i="2"/>
  <c r="G130" i="5"/>
  <c r="E130" i="5"/>
  <c r="D130" i="5"/>
  <c r="C130" i="5"/>
  <c r="B130" i="5"/>
  <c r="A130" i="5"/>
  <c r="P130" i="10"/>
  <c r="AA130" i="10" s="1"/>
  <c r="O130" i="10"/>
  <c r="L130" i="10"/>
  <c r="X130" i="10" s="1"/>
  <c r="K130" i="10"/>
  <c r="H130" i="10"/>
  <c r="G130" i="10"/>
  <c r="I130" i="10" s="1"/>
  <c r="E130" i="10"/>
  <c r="D130" i="10"/>
  <c r="C130" i="10"/>
  <c r="B130" i="10"/>
  <c r="H130" i="6"/>
  <c r="I130" i="6" s="1"/>
  <c r="J130" i="6" s="1"/>
  <c r="F130" i="6"/>
  <c r="E130" i="6"/>
  <c r="D130" i="6"/>
  <c r="C130" i="6"/>
  <c r="B130" i="6"/>
  <c r="A130" i="6"/>
  <c r="O130" i="1"/>
  <c r="N130" i="1"/>
  <c r="M130" i="1"/>
  <c r="L130" i="1"/>
  <c r="A130" i="1"/>
  <c r="A130" i="2" s="1"/>
  <c r="G129" i="2"/>
  <c r="F129" i="2"/>
  <c r="H129" i="2" s="1"/>
  <c r="J129" i="2" s="1"/>
  <c r="E129" i="2"/>
  <c r="D129" i="2"/>
  <c r="C129" i="2"/>
  <c r="B129" i="2"/>
  <c r="G129" i="5"/>
  <c r="K129" i="5" s="1"/>
  <c r="N129" i="5" s="1"/>
  <c r="E129" i="5"/>
  <c r="D129" i="5"/>
  <c r="C129" i="5"/>
  <c r="B129" i="5"/>
  <c r="P129" i="10"/>
  <c r="AA129" i="10" s="1"/>
  <c r="O129" i="10"/>
  <c r="L129" i="10"/>
  <c r="X129" i="10" s="1"/>
  <c r="K129" i="10"/>
  <c r="H129" i="10"/>
  <c r="G129" i="10"/>
  <c r="I129" i="10" s="1"/>
  <c r="E129" i="10"/>
  <c r="D129" i="10"/>
  <c r="C129" i="10"/>
  <c r="B129" i="10"/>
  <c r="H129" i="6"/>
  <c r="I129" i="6" s="1"/>
  <c r="J129" i="6" s="1"/>
  <c r="F129" i="6"/>
  <c r="E129" i="6"/>
  <c r="D129" i="6"/>
  <c r="C129" i="6"/>
  <c r="B129" i="6"/>
  <c r="A129" i="6"/>
  <c r="O129" i="1"/>
  <c r="N129" i="1"/>
  <c r="M129" i="1"/>
  <c r="L129" i="1"/>
  <c r="A129" i="1"/>
  <c r="A129" i="5" s="1"/>
  <c r="G128" i="2"/>
  <c r="F128" i="2"/>
  <c r="H128" i="2" s="1"/>
  <c r="J128" i="2" s="1"/>
  <c r="E128" i="2"/>
  <c r="D128" i="2"/>
  <c r="C128" i="2"/>
  <c r="B128" i="2"/>
  <c r="G128" i="5"/>
  <c r="K128" i="5" s="1"/>
  <c r="N128" i="5" s="1"/>
  <c r="E128" i="5"/>
  <c r="D128" i="5"/>
  <c r="C128" i="5"/>
  <c r="B128" i="5"/>
  <c r="L128" i="10"/>
  <c r="W128" i="10" s="1"/>
  <c r="K128" i="10"/>
  <c r="H128" i="10"/>
  <c r="G128" i="10"/>
  <c r="I128" i="10" s="1"/>
  <c r="D128" i="10"/>
  <c r="C128" i="10"/>
  <c r="B128" i="10"/>
  <c r="H128" i="6"/>
  <c r="I128" i="6" s="1"/>
  <c r="J128" i="6" s="1"/>
  <c r="F128" i="6"/>
  <c r="E128" i="6"/>
  <c r="D128" i="6"/>
  <c r="C128" i="6"/>
  <c r="B128" i="6"/>
  <c r="A128" i="6"/>
  <c r="O128" i="1"/>
  <c r="N128" i="1"/>
  <c r="M128" i="1"/>
  <c r="L128" i="1"/>
  <c r="A128" i="1"/>
  <c r="A128" i="2" s="1"/>
  <c r="G127" i="2"/>
  <c r="F127" i="2"/>
  <c r="H127" i="2" s="1"/>
  <c r="J127" i="2" s="1"/>
  <c r="E127" i="2"/>
  <c r="D127" i="2"/>
  <c r="C127" i="2"/>
  <c r="B127" i="2"/>
  <c r="G127" i="5"/>
  <c r="K127" i="5" s="1"/>
  <c r="N127" i="5" s="1"/>
  <c r="E127" i="5"/>
  <c r="D127" i="5"/>
  <c r="C127" i="5"/>
  <c r="B127" i="5"/>
  <c r="P127" i="10"/>
  <c r="AA127" i="10" s="1"/>
  <c r="O127" i="10"/>
  <c r="L127" i="10"/>
  <c r="W127" i="10" s="1"/>
  <c r="K127" i="10"/>
  <c r="H127" i="10"/>
  <c r="G127" i="10"/>
  <c r="I127" i="10" s="1"/>
  <c r="E127" i="10"/>
  <c r="C127" i="10"/>
  <c r="B127" i="10"/>
  <c r="H127" i="6"/>
  <c r="I127" i="6" s="1"/>
  <c r="J127" i="6" s="1"/>
  <c r="F127" i="6"/>
  <c r="E127" i="6"/>
  <c r="D127" i="6"/>
  <c r="C127" i="6"/>
  <c r="B127" i="6"/>
  <c r="A127" i="6"/>
  <c r="O127" i="1"/>
  <c r="N127" i="1"/>
  <c r="M127" i="1"/>
  <c r="L127" i="1"/>
  <c r="A127" i="1"/>
  <c r="A127" i="2" s="1"/>
  <c r="G126" i="2"/>
  <c r="F126" i="2"/>
  <c r="H126" i="2" s="1"/>
  <c r="J126" i="2" s="1"/>
  <c r="E126" i="2"/>
  <c r="D126" i="2"/>
  <c r="C126" i="2"/>
  <c r="B126" i="2"/>
  <c r="G126" i="5"/>
  <c r="K126" i="5" s="1"/>
  <c r="N126" i="5" s="1"/>
  <c r="E126" i="5"/>
  <c r="D126" i="5"/>
  <c r="I126" i="5" s="1"/>
  <c r="C126" i="5"/>
  <c r="B126" i="5"/>
  <c r="P126" i="10"/>
  <c r="AA126" i="10" s="1"/>
  <c r="O126" i="10"/>
  <c r="L126" i="10"/>
  <c r="X126" i="10" s="1"/>
  <c r="K126" i="10"/>
  <c r="H126" i="10"/>
  <c r="G126" i="10"/>
  <c r="I126" i="10" s="1"/>
  <c r="E126" i="10"/>
  <c r="C126" i="10"/>
  <c r="B126" i="10"/>
  <c r="H126" i="6"/>
  <c r="I126" i="6" s="1"/>
  <c r="J126" i="6" s="1"/>
  <c r="F126" i="6"/>
  <c r="E126" i="6"/>
  <c r="D126" i="6"/>
  <c r="C126" i="6"/>
  <c r="B126" i="6"/>
  <c r="A126" i="6"/>
  <c r="O126" i="1"/>
  <c r="N126" i="1"/>
  <c r="M126" i="1"/>
  <c r="L126" i="1"/>
  <c r="A126" i="1"/>
  <c r="A126" i="5" s="1"/>
  <c r="G125" i="2"/>
  <c r="F125" i="2"/>
  <c r="H125" i="2" s="1"/>
  <c r="J125" i="2" s="1"/>
  <c r="E125" i="2"/>
  <c r="D125" i="2"/>
  <c r="C125" i="2"/>
  <c r="B125" i="2"/>
  <c r="G125" i="5"/>
  <c r="K125" i="5" s="1"/>
  <c r="N125" i="5" s="1"/>
  <c r="E125" i="5"/>
  <c r="D125" i="5"/>
  <c r="I125" i="5" s="1"/>
  <c r="C125" i="5"/>
  <c r="B125" i="5"/>
  <c r="L125" i="10"/>
  <c r="X125" i="10" s="1"/>
  <c r="K125" i="10"/>
  <c r="H125" i="10"/>
  <c r="G125" i="10"/>
  <c r="I125" i="10" s="1"/>
  <c r="E125" i="10"/>
  <c r="D125" i="10"/>
  <c r="C125" i="10"/>
  <c r="B125" i="10"/>
  <c r="H125" i="6"/>
  <c r="I125" i="6" s="1"/>
  <c r="J125" i="6" s="1"/>
  <c r="F125" i="6"/>
  <c r="E125" i="6"/>
  <c r="D125" i="6"/>
  <c r="C125" i="6"/>
  <c r="B125" i="6"/>
  <c r="A125" i="6"/>
  <c r="O125" i="1"/>
  <c r="N125" i="1"/>
  <c r="M125" i="1"/>
  <c r="L125" i="1"/>
  <c r="A125" i="1"/>
  <c r="A125" i="5" s="1"/>
  <c r="G124" i="2"/>
  <c r="F124" i="2"/>
  <c r="H124" i="2" s="1"/>
  <c r="J124" i="2" s="1"/>
  <c r="E124" i="2"/>
  <c r="D124" i="2"/>
  <c r="C124" i="2"/>
  <c r="B124" i="2"/>
  <c r="G124" i="5"/>
  <c r="K124" i="5" s="1"/>
  <c r="N124" i="5" s="1"/>
  <c r="E124" i="5"/>
  <c r="D124" i="5"/>
  <c r="C124" i="5"/>
  <c r="B124" i="5"/>
  <c r="L124" i="10"/>
  <c r="X124" i="10" s="1"/>
  <c r="K124" i="10"/>
  <c r="H124" i="10"/>
  <c r="G124" i="10"/>
  <c r="I124" i="10" s="1"/>
  <c r="D124" i="10"/>
  <c r="C124" i="10"/>
  <c r="B124" i="10"/>
  <c r="H124" i="6"/>
  <c r="I124" i="6" s="1"/>
  <c r="J124" i="6" s="1"/>
  <c r="F124" i="6"/>
  <c r="E124" i="6"/>
  <c r="D124" i="6"/>
  <c r="C124" i="6"/>
  <c r="B124" i="6"/>
  <c r="A124" i="6"/>
  <c r="O124" i="1"/>
  <c r="M124" i="1"/>
  <c r="L124" i="1"/>
  <c r="A124" i="1"/>
  <c r="G123" i="2"/>
  <c r="F123" i="2"/>
  <c r="H123" i="2" s="1"/>
  <c r="J123" i="2" s="1"/>
  <c r="E123" i="2"/>
  <c r="D123" i="2"/>
  <c r="C123" i="2"/>
  <c r="B123" i="2"/>
  <c r="G123" i="5"/>
  <c r="K123" i="5" s="1"/>
  <c r="N123" i="5" s="1"/>
  <c r="E123" i="5"/>
  <c r="D123" i="5"/>
  <c r="C123" i="5"/>
  <c r="B123" i="5"/>
  <c r="L123" i="10"/>
  <c r="W123" i="10" s="1"/>
  <c r="K123" i="10"/>
  <c r="H123" i="10"/>
  <c r="O123" i="10" s="1"/>
  <c r="G123" i="10"/>
  <c r="I123" i="10" s="1"/>
  <c r="C123" i="10"/>
  <c r="B123" i="10"/>
  <c r="H123" i="6"/>
  <c r="I123" i="6" s="1"/>
  <c r="J123" i="6" s="1"/>
  <c r="F123" i="6"/>
  <c r="E123" i="6"/>
  <c r="D123" i="6"/>
  <c r="C123" i="6"/>
  <c r="B123" i="6"/>
  <c r="A123" i="6"/>
  <c r="O123" i="1"/>
  <c r="M123" i="1"/>
  <c r="L123" i="1"/>
  <c r="A123" i="1"/>
  <c r="A123" i="2" s="1"/>
  <c r="G122" i="2"/>
  <c r="F122" i="2"/>
  <c r="H122" i="2" s="1"/>
  <c r="J122" i="2" s="1"/>
  <c r="E122" i="2"/>
  <c r="D122" i="2"/>
  <c r="C122" i="2"/>
  <c r="B122" i="2"/>
  <c r="G122" i="5"/>
  <c r="K122" i="5" s="1"/>
  <c r="N122" i="5" s="1"/>
  <c r="E122" i="5"/>
  <c r="D122" i="5"/>
  <c r="C122" i="5"/>
  <c r="B122" i="5"/>
  <c r="P122" i="10"/>
  <c r="AA122" i="10" s="1"/>
  <c r="O122" i="10"/>
  <c r="L122" i="10"/>
  <c r="X122" i="10" s="1"/>
  <c r="K122" i="10"/>
  <c r="H122" i="10"/>
  <c r="G122" i="10"/>
  <c r="I122" i="10" s="1"/>
  <c r="E122" i="10"/>
  <c r="D122" i="10"/>
  <c r="C122" i="10"/>
  <c r="B122" i="10"/>
  <c r="H122" i="6"/>
  <c r="I122" i="6" s="1"/>
  <c r="J122" i="6" s="1"/>
  <c r="F122" i="6"/>
  <c r="E122" i="6"/>
  <c r="D122" i="6"/>
  <c r="C122" i="6"/>
  <c r="B122" i="6"/>
  <c r="A122" i="6"/>
  <c r="O122" i="1"/>
  <c r="N122" i="1"/>
  <c r="M122" i="1"/>
  <c r="L122" i="1"/>
  <c r="A122" i="1"/>
  <c r="A122" i="5" s="1"/>
  <c r="G121" i="2"/>
  <c r="F121" i="2"/>
  <c r="H121" i="2" s="1"/>
  <c r="J121" i="2" s="1"/>
  <c r="E121" i="2"/>
  <c r="D121" i="2"/>
  <c r="C121" i="2"/>
  <c r="B121" i="2"/>
  <c r="G121" i="5"/>
  <c r="K121" i="5" s="1"/>
  <c r="N121" i="5" s="1"/>
  <c r="E121" i="5"/>
  <c r="D121" i="5"/>
  <c r="C121" i="5"/>
  <c r="B121" i="5"/>
  <c r="P121" i="10"/>
  <c r="AA121" i="10" s="1"/>
  <c r="O121" i="10"/>
  <c r="L121" i="10"/>
  <c r="X121" i="10" s="1"/>
  <c r="K121" i="10"/>
  <c r="H121" i="10"/>
  <c r="G121" i="10"/>
  <c r="I121" i="10" s="1"/>
  <c r="E121" i="10"/>
  <c r="D121" i="10"/>
  <c r="C121" i="10"/>
  <c r="B121" i="10"/>
  <c r="H121" i="6"/>
  <c r="I121" i="6" s="1"/>
  <c r="J121" i="6" s="1"/>
  <c r="F121" i="6"/>
  <c r="E121" i="6"/>
  <c r="D121" i="6"/>
  <c r="C121" i="6"/>
  <c r="B121" i="6"/>
  <c r="A121" i="6"/>
  <c r="O121" i="1"/>
  <c r="N121" i="1"/>
  <c r="M121" i="1"/>
  <c r="L121" i="1"/>
  <c r="A121" i="1"/>
  <c r="A121" i="5" s="1"/>
  <c r="G120" i="2"/>
  <c r="F120" i="2"/>
  <c r="H120" i="2" s="1"/>
  <c r="J120" i="2" s="1"/>
  <c r="E120" i="2"/>
  <c r="D120" i="2"/>
  <c r="C120" i="2"/>
  <c r="B120" i="2"/>
  <c r="G120" i="5"/>
  <c r="D120" i="5"/>
  <c r="C120" i="5"/>
  <c r="B120" i="5"/>
  <c r="P120" i="10"/>
  <c r="O120" i="10"/>
  <c r="L120" i="10"/>
  <c r="X120" i="10" s="1"/>
  <c r="K120" i="10"/>
  <c r="H120" i="10"/>
  <c r="G120" i="10"/>
  <c r="I120" i="10" s="1"/>
  <c r="D120" i="10"/>
  <c r="C120" i="10"/>
  <c r="B120" i="10"/>
  <c r="H120" i="6"/>
  <c r="I120" i="6" s="1"/>
  <c r="J120" i="6" s="1"/>
  <c r="F120" i="6"/>
  <c r="E120" i="6"/>
  <c r="D120" i="6"/>
  <c r="C120" i="6"/>
  <c r="B120" i="6"/>
  <c r="A120" i="6"/>
  <c r="N120" i="1"/>
  <c r="M120" i="1"/>
  <c r="L120" i="1"/>
  <c r="A120" i="1"/>
  <c r="A120" i="2" s="1"/>
  <c r="G119" i="2"/>
  <c r="F119" i="2"/>
  <c r="H119" i="2" s="1"/>
  <c r="J119" i="2" s="1"/>
  <c r="E119" i="2"/>
  <c r="D119" i="2"/>
  <c r="C119" i="2"/>
  <c r="B119" i="2"/>
  <c r="G119" i="5"/>
  <c r="K119" i="5" s="1"/>
  <c r="N119" i="5" s="1"/>
  <c r="E119" i="5"/>
  <c r="D119" i="5"/>
  <c r="I119" i="5" s="1"/>
  <c r="C119" i="5"/>
  <c r="B119" i="5"/>
  <c r="L119" i="10"/>
  <c r="W119" i="10" s="1"/>
  <c r="K119" i="10"/>
  <c r="H119" i="10"/>
  <c r="G119" i="10"/>
  <c r="I119" i="10" s="1"/>
  <c r="E119" i="10"/>
  <c r="C119" i="10"/>
  <c r="B119" i="10"/>
  <c r="H119" i="6"/>
  <c r="I119" i="6" s="1"/>
  <c r="J119" i="6" s="1"/>
  <c r="F119" i="6"/>
  <c r="E119" i="6"/>
  <c r="D119" i="6"/>
  <c r="C119" i="6"/>
  <c r="B119" i="6"/>
  <c r="A119" i="6"/>
  <c r="O119" i="1"/>
  <c r="M119" i="1"/>
  <c r="L119" i="1"/>
  <c r="A119" i="1"/>
  <c r="G118" i="2"/>
  <c r="F118" i="2"/>
  <c r="H118" i="2" s="1"/>
  <c r="J118" i="2" s="1"/>
  <c r="E118" i="2"/>
  <c r="D118" i="2"/>
  <c r="C118" i="2"/>
  <c r="B118" i="2"/>
  <c r="G118" i="5"/>
  <c r="K118" i="5" s="1"/>
  <c r="N118" i="5" s="1"/>
  <c r="E118" i="5"/>
  <c r="D118" i="5"/>
  <c r="C118" i="5"/>
  <c r="B118" i="5"/>
  <c r="P118" i="10"/>
  <c r="AA118" i="10" s="1"/>
  <c r="O118" i="10"/>
  <c r="L118" i="10"/>
  <c r="X118" i="10" s="1"/>
  <c r="K118" i="10"/>
  <c r="H118" i="10"/>
  <c r="G118" i="10"/>
  <c r="I118" i="10" s="1"/>
  <c r="E118" i="10"/>
  <c r="C118" i="10"/>
  <c r="B118" i="10"/>
  <c r="H118" i="6"/>
  <c r="I118" i="6" s="1"/>
  <c r="J118" i="6" s="1"/>
  <c r="F118" i="6"/>
  <c r="E118" i="6"/>
  <c r="D118" i="6"/>
  <c r="C118" i="6"/>
  <c r="B118" i="6"/>
  <c r="A118" i="6"/>
  <c r="O118" i="1"/>
  <c r="N118" i="1"/>
  <c r="M118" i="1"/>
  <c r="L118" i="1"/>
  <c r="A118" i="1"/>
  <c r="A118" i="5" s="1"/>
  <c r="G117" i="2"/>
  <c r="F117" i="2"/>
  <c r="H117" i="2" s="1"/>
  <c r="J117" i="2" s="1"/>
  <c r="E117" i="2"/>
  <c r="D117" i="2"/>
  <c r="C117" i="2"/>
  <c r="B117" i="2"/>
  <c r="G117" i="5"/>
  <c r="K117" i="5" s="1"/>
  <c r="N117" i="5" s="1"/>
  <c r="E117" i="5"/>
  <c r="D117" i="5"/>
  <c r="I117" i="5" s="1"/>
  <c r="C117" i="5"/>
  <c r="B117" i="5"/>
  <c r="L117" i="10"/>
  <c r="X117" i="10" s="1"/>
  <c r="K117" i="10"/>
  <c r="H117" i="10"/>
  <c r="G117" i="10"/>
  <c r="I117" i="10" s="1"/>
  <c r="E117" i="10"/>
  <c r="D117" i="10"/>
  <c r="C117" i="10"/>
  <c r="B117" i="10"/>
  <c r="H117" i="6"/>
  <c r="I117" i="6" s="1"/>
  <c r="J117" i="6" s="1"/>
  <c r="F117" i="6"/>
  <c r="E117" i="6"/>
  <c r="D117" i="6"/>
  <c r="C117" i="6"/>
  <c r="B117" i="6"/>
  <c r="A117" i="6"/>
  <c r="O117" i="1"/>
  <c r="N117" i="1"/>
  <c r="M117" i="1"/>
  <c r="L117" i="1"/>
  <c r="A117" i="1"/>
  <c r="A117" i="5" s="1"/>
  <c r="G116" i="2"/>
  <c r="F116" i="2"/>
  <c r="H116" i="2" s="1"/>
  <c r="J116" i="2" s="1"/>
  <c r="E116" i="2"/>
  <c r="D116" i="2"/>
  <c r="C116" i="2"/>
  <c r="B116" i="2"/>
  <c r="G116" i="5"/>
  <c r="E116" i="5"/>
  <c r="C116" i="5"/>
  <c r="B116" i="5"/>
  <c r="L116" i="10"/>
  <c r="W116" i="10" s="1"/>
  <c r="K116" i="10"/>
  <c r="H116" i="10"/>
  <c r="G116" i="10"/>
  <c r="I116" i="10" s="1"/>
  <c r="D116" i="10"/>
  <c r="C116" i="10"/>
  <c r="B116" i="10"/>
  <c r="H116" i="6"/>
  <c r="I116" i="6" s="1"/>
  <c r="J116" i="6" s="1"/>
  <c r="F116" i="6"/>
  <c r="E116" i="6"/>
  <c r="D116" i="6"/>
  <c r="C116" i="6"/>
  <c r="B116" i="6"/>
  <c r="A116" i="6"/>
  <c r="M116" i="1"/>
  <c r="L116" i="1"/>
  <c r="A116" i="1"/>
  <c r="A116" i="2" s="1"/>
  <c r="G115" i="2"/>
  <c r="F115" i="2"/>
  <c r="H115" i="2" s="1"/>
  <c r="J115" i="2" s="1"/>
  <c r="E115" i="2"/>
  <c r="D115" i="2"/>
  <c r="C115" i="2"/>
  <c r="B115" i="2"/>
  <c r="G115" i="5"/>
  <c r="K115" i="5" s="1"/>
  <c r="N115" i="5" s="1"/>
  <c r="E115" i="5"/>
  <c r="D115" i="5"/>
  <c r="C115" i="5"/>
  <c r="B115" i="5"/>
  <c r="P115" i="10"/>
  <c r="AA115" i="10" s="1"/>
  <c r="O115" i="10"/>
  <c r="L115" i="10"/>
  <c r="W115" i="10" s="1"/>
  <c r="K115" i="10"/>
  <c r="H115" i="10"/>
  <c r="G115" i="10"/>
  <c r="I115" i="10" s="1"/>
  <c r="E115" i="10"/>
  <c r="D115" i="10"/>
  <c r="C115" i="10"/>
  <c r="B115" i="10"/>
  <c r="H115" i="6"/>
  <c r="I115" i="6" s="1"/>
  <c r="J115" i="6" s="1"/>
  <c r="F115" i="6"/>
  <c r="E115" i="6"/>
  <c r="D115" i="6"/>
  <c r="C115" i="6"/>
  <c r="B115" i="6"/>
  <c r="A115" i="6"/>
  <c r="O115" i="1"/>
  <c r="N115" i="1"/>
  <c r="M115" i="1"/>
  <c r="L115" i="1"/>
  <c r="A115" i="1"/>
  <c r="A115" i="2" s="1"/>
  <c r="G114" i="2"/>
  <c r="F114" i="2"/>
  <c r="H114" i="2" s="1"/>
  <c r="J114" i="2" s="1"/>
  <c r="E114" i="2"/>
  <c r="D114" i="2"/>
  <c r="C114" i="2"/>
  <c r="B114" i="2"/>
  <c r="G114" i="5"/>
  <c r="E114" i="5"/>
  <c r="D114" i="5"/>
  <c r="C114" i="5"/>
  <c r="B114" i="5"/>
  <c r="P114" i="10"/>
  <c r="AA114" i="10" s="1"/>
  <c r="O114" i="10"/>
  <c r="L114" i="10"/>
  <c r="X114" i="10" s="1"/>
  <c r="K114" i="10"/>
  <c r="H114" i="10"/>
  <c r="G114" i="10"/>
  <c r="I114" i="10" s="1"/>
  <c r="E114" i="10"/>
  <c r="D114" i="10"/>
  <c r="C114" i="10"/>
  <c r="B114" i="10"/>
  <c r="H114" i="6"/>
  <c r="I114" i="6" s="1"/>
  <c r="J114" i="6" s="1"/>
  <c r="F114" i="6"/>
  <c r="E114" i="6"/>
  <c r="D114" i="6"/>
  <c r="C114" i="6"/>
  <c r="B114" i="6"/>
  <c r="A114" i="6"/>
  <c r="O114" i="1"/>
  <c r="N114" i="1"/>
  <c r="M114" i="1"/>
  <c r="L114" i="1"/>
  <c r="A114" i="1"/>
  <c r="A114" i="5" s="1"/>
  <c r="G113" i="2"/>
  <c r="F113" i="2"/>
  <c r="H113" i="2" s="1"/>
  <c r="J113" i="2" s="1"/>
  <c r="E113" i="2"/>
  <c r="D113" i="2"/>
  <c r="C113" i="2"/>
  <c r="B113" i="2"/>
  <c r="G113" i="5"/>
  <c r="K113" i="5" s="1"/>
  <c r="N113" i="5" s="1"/>
  <c r="E113" i="5"/>
  <c r="D113" i="5"/>
  <c r="C113" i="5"/>
  <c r="B113" i="5"/>
  <c r="P113" i="10"/>
  <c r="AA113" i="10" s="1"/>
  <c r="O113" i="10"/>
  <c r="L113" i="10"/>
  <c r="X113" i="10" s="1"/>
  <c r="K113" i="10"/>
  <c r="H113" i="10"/>
  <c r="G113" i="10"/>
  <c r="I113" i="10" s="1"/>
  <c r="E113" i="10"/>
  <c r="D113" i="10"/>
  <c r="C113" i="10"/>
  <c r="B113" i="10"/>
  <c r="H113" i="6"/>
  <c r="I113" i="6" s="1"/>
  <c r="J113" i="6" s="1"/>
  <c r="F113" i="6"/>
  <c r="E113" i="6"/>
  <c r="D113" i="6"/>
  <c r="C113" i="6"/>
  <c r="B113" i="6"/>
  <c r="A113" i="6"/>
  <c r="O113" i="1"/>
  <c r="N113" i="1"/>
  <c r="M113" i="1"/>
  <c r="L113" i="1"/>
  <c r="A113" i="1"/>
  <c r="A113" i="5" s="1"/>
  <c r="G112" i="2"/>
  <c r="F112" i="2"/>
  <c r="H112" i="2" s="1"/>
  <c r="J112" i="2" s="1"/>
  <c r="E112" i="2"/>
  <c r="D112" i="2"/>
  <c r="C112" i="2"/>
  <c r="B112" i="2"/>
  <c r="G112" i="5"/>
  <c r="K112" i="5" s="1"/>
  <c r="N112" i="5" s="1"/>
  <c r="E112" i="5"/>
  <c r="D112" i="5"/>
  <c r="C112" i="5"/>
  <c r="B112" i="5"/>
  <c r="P112" i="10"/>
  <c r="AA112" i="10" s="1"/>
  <c r="O112" i="10"/>
  <c r="L112" i="10"/>
  <c r="X112" i="10" s="1"/>
  <c r="K112" i="10"/>
  <c r="H112" i="10"/>
  <c r="G112" i="10"/>
  <c r="I112" i="10" s="1"/>
  <c r="D112" i="10"/>
  <c r="C112" i="10"/>
  <c r="B112" i="10"/>
  <c r="H112" i="6"/>
  <c r="I112" i="6" s="1"/>
  <c r="J112" i="6" s="1"/>
  <c r="F112" i="6"/>
  <c r="E112" i="6"/>
  <c r="D112" i="6"/>
  <c r="C112" i="6"/>
  <c r="B112" i="6"/>
  <c r="A112" i="6"/>
  <c r="O112" i="1"/>
  <c r="N112" i="1"/>
  <c r="M112" i="1"/>
  <c r="L112" i="1"/>
  <c r="A112" i="1"/>
  <c r="A112" i="5" s="1"/>
  <c r="G111" i="2"/>
  <c r="F111" i="2"/>
  <c r="H111" i="2" s="1"/>
  <c r="J111" i="2" s="1"/>
  <c r="E111" i="2"/>
  <c r="D111" i="2"/>
  <c r="C111" i="2"/>
  <c r="B111" i="2"/>
  <c r="G111" i="5"/>
  <c r="K111" i="5" s="1"/>
  <c r="N111" i="5" s="1"/>
  <c r="E111" i="5"/>
  <c r="D111" i="5"/>
  <c r="C111" i="5"/>
  <c r="B111" i="5"/>
  <c r="L111" i="10"/>
  <c r="W111" i="10" s="1"/>
  <c r="K111" i="10"/>
  <c r="H111" i="10"/>
  <c r="O111" i="10" s="1"/>
  <c r="G111" i="10"/>
  <c r="I111" i="10" s="1"/>
  <c r="E111" i="10"/>
  <c r="C111" i="10"/>
  <c r="B111" i="10"/>
  <c r="H111" i="6"/>
  <c r="I111" i="6" s="1"/>
  <c r="J111" i="6" s="1"/>
  <c r="F111" i="6"/>
  <c r="E111" i="6"/>
  <c r="D111" i="6"/>
  <c r="C111" i="6"/>
  <c r="B111" i="6"/>
  <c r="A111" i="6"/>
  <c r="O111" i="1"/>
  <c r="M111" i="1"/>
  <c r="L111" i="1"/>
  <c r="A111" i="1"/>
  <c r="A111" i="2" s="1"/>
  <c r="G110" i="2"/>
  <c r="F110" i="2"/>
  <c r="H110" i="2" s="1"/>
  <c r="J110" i="2" s="1"/>
  <c r="E110" i="2"/>
  <c r="D110" i="2"/>
  <c r="C110" i="2"/>
  <c r="B110" i="2"/>
  <c r="G110" i="5"/>
  <c r="E110" i="5"/>
  <c r="D110" i="5"/>
  <c r="C110" i="5"/>
  <c r="B110" i="5"/>
  <c r="P110" i="10"/>
  <c r="AA110" i="10" s="1"/>
  <c r="O110" i="10"/>
  <c r="L110" i="10"/>
  <c r="W110" i="10" s="1"/>
  <c r="K110" i="10"/>
  <c r="H110" i="10"/>
  <c r="G110" i="10"/>
  <c r="I110" i="10" s="1"/>
  <c r="E110" i="10"/>
  <c r="C110" i="10"/>
  <c r="B110" i="10"/>
  <c r="H110" i="6"/>
  <c r="I110" i="6" s="1"/>
  <c r="J110" i="6" s="1"/>
  <c r="F110" i="6"/>
  <c r="E110" i="6"/>
  <c r="D110" i="6"/>
  <c r="C110" i="6"/>
  <c r="B110" i="6"/>
  <c r="A110" i="6"/>
  <c r="O110" i="1"/>
  <c r="N110" i="1"/>
  <c r="M110" i="1"/>
  <c r="L110" i="1"/>
  <c r="A110" i="1"/>
  <c r="A110" i="5" s="1"/>
  <c r="G109" i="2"/>
  <c r="F109" i="2"/>
  <c r="H109" i="2" s="1"/>
  <c r="J109" i="2" s="1"/>
  <c r="E109" i="2"/>
  <c r="D109" i="2"/>
  <c r="C109" i="2"/>
  <c r="B109" i="2"/>
  <c r="G109" i="5"/>
  <c r="K109" i="5" s="1"/>
  <c r="N109" i="5" s="1"/>
  <c r="E109" i="5"/>
  <c r="D109" i="5"/>
  <c r="I109" i="5" s="1"/>
  <c r="C109" i="5"/>
  <c r="B109" i="5"/>
  <c r="P109" i="10"/>
  <c r="AA109" i="10" s="1"/>
  <c r="O109" i="10"/>
  <c r="L109" i="10"/>
  <c r="X109" i="10" s="1"/>
  <c r="K109" i="10"/>
  <c r="H109" i="10"/>
  <c r="G109" i="10"/>
  <c r="I109" i="10" s="1"/>
  <c r="E109" i="10"/>
  <c r="D109" i="10"/>
  <c r="C109" i="10"/>
  <c r="B109" i="10"/>
  <c r="H109" i="6"/>
  <c r="I109" i="6" s="1"/>
  <c r="J109" i="6" s="1"/>
  <c r="F109" i="6"/>
  <c r="E109" i="6"/>
  <c r="D109" i="6"/>
  <c r="C109" i="6"/>
  <c r="B109" i="6"/>
  <c r="A109" i="6"/>
  <c r="O109" i="1"/>
  <c r="N109" i="1"/>
  <c r="M109" i="1"/>
  <c r="L109" i="1"/>
  <c r="A109" i="1"/>
  <c r="A109" i="5" s="1"/>
  <c r="G108" i="2"/>
  <c r="F108" i="2"/>
  <c r="H108" i="2" s="1"/>
  <c r="J108" i="2" s="1"/>
  <c r="E108" i="2"/>
  <c r="D108" i="2"/>
  <c r="C108" i="2"/>
  <c r="B108" i="2"/>
  <c r="G108" i="5"/>
  <c r="E108" i="5"/>
  <c r="C108" i="5"/>
  <c r="B108" i="5"/>
  <c r="A108" i="5"/>
  <c r="L108" i="10"/>
  <c r="X108" i="10" s="1"/>
  <c r="K108" i="10"/>
  <c r="H108" i="10"/>
  <c r="G108" i="10"/>
  <c r="I108" i="10" s="1"/>
  <c r="D108" i="10"/>
  <c r="C108" i="10"/>
  <c r="B108" i="10"/>
  <c r="A108" i="10"/>
  <c r="H108" i="6"/>
  <c r="I108" i="6" s="1"/>
  <c r="J108" i="6" s="1"/>
  <c r="F108" i="6"/>
  <c r="E108" i="6"/>
  <c r="D108" i="6"/>
  <c r="C108" i="6"/>
  <c r="B108" i="6"/>
  <c r="A108" i="6"/>
  <c r="M108" i="1"/>
  <c r="L108" i="1"/>
  <c r="A108" i="1"/>
  <c r="A108" i="2" s="1"/>
  <c r="G107" i="2"/>
  <c r="F107" i="2"/>
  <c r="H107" i="2" s="1"/>
  <c r="J107" i="2" s="1"/>
  <c r="E107" i="2"/>
  <c r="D107" i="2"/>
  <c r="C107" i="2"/>
  <c r="B107" i="2"/>
  <c r="G107" i="5"/>
  <c r="E107" i="5"/>
  <c r="C107" i="5"/>
  <c r="B107" i="5"/>
  <c r="L107" i="10"/>
  <c r="X107" i="10" s="1"/>
  <c r="K107" i="10"/>
  <c r="H107" i="10"/>
  <c r="G107" i="10"/>
  <c r="I107" i="10" s="1"/>
  <c r="C107" i="10"/>
  <c r="B107" i="10"/>
  <c r="H107" i="6"/>
  <c r="I107" i="6" s="1"/>
  <c r="J107" i="6" s="1"/>
  <c r="F107" i="6"/>
  <c r="E107" i="6"/>
  <c r="D107" i="6"/>
  <c r="C107" i="6"/>
  <c r="B107" i="6"/>
  <c r="A107" i="6"/>
  <c r="M107" i="1"/>
  <c r="L107" i="1"/>
  <c r="A107" i="1"/>
  <c r="A107" i="5" s="1"/>
  <c r="G106" i="2"/>
  <c r="F106" i="2"/>
  <c r="E106" i="2"/>
  <c r="C106" i="2"/>
  <c r="B106" i="2"/>
  <c r="G106" i="5"/>
  <c r="E106" i="5"/>
  <c r="D106" i="5"/>
  <c r="C106" i="5"/>
  <c r="B106" i="5"/>
  <c r="L106" i="10"/>
  <c r="X106" i="10" s="1"/>
  <c r="K106" i="10"/>
  <c r="H106" i="10"/>
  <c r="G106" i="10"/>
  <c r="I106" i="10" s="1"/>
  <c r="E106" i="10"/>
  <c r="D106" i="10"/>
  <c r="C106" i="10"/>
  <c r="B106" i="10"/>
  <c r="H106" i="6"/>
  <c r="I106" i="6" s="1"/>
  <c r="J106" i="6" s="1"/>
  <c r="F106" i="6"/>
  <c r="E106" i="6"/>
  <c r="D106" i="6"/>
  <c r="C106" i="6"/>
  <c r="B106" i="6"/>
  <c r="A106" i="6"/>
  <c r="O106" i="1"/>
  <c r="N106" i="1"/>
  <c r="M106" i="1"/>
  <c r="D106" i="2" s="1"/>
  <c r="L106" i="1"/>
  <c r="A106" i="1"/>
  <c r="A106" i="2" s="1"/>
  <c r="G105" i="2"/>
  <c r="F105" i="2"/>
  <c r="H105" i="2" s="1"/>
  <c r="J105" i="2" s="1"/>
  <c r="E105" i="2"/>
  <c r="D105" i="2"/>
  <c r="C105" i="2"/>
  <c r="B105" i="2"/>
  <c r="G105" i="5"/>
  <c r="E105" i="5"/>
  <c r="D105" i="5"/>
  <c r="C105" i="5"/>
  <c r="B105" i="5"/>
  <c r="L105" i="10"/>
  <c r="X105" i="10" s="1"/>
  <c r="K105" i="10"/>
  <c r="H105" i="10"/>
  <c r="G105" i="10"/>
  <c r="I105" i="10" s="1"/>
  <c r="E105" i="10"/>
  <c r="D105" i="10"/>
  <c r="C105" i="10"/>
  <c r="B105" i="10"/>
  <c r="H105" i="6"/>
  <c r="I105" i="6" s="1"/>
  <c r="J105" i="6" s="1"/>
  <c r="F105" i="6"/>
  <c r="E105" i="6"/>
  <c r="D105" i="6"/>
  <c r="C105" i="6"/>
  <c r="B105" i="6"/>
  <c r="A105" i="6"/>
  <c r="N105" i="1"/>
  <c r="M105" i="1"/>
  <c r="L105" i="1"/>
  <c r="A105" i="1"/>
  <c r="A105" i="5" s="1"/>
  <c r="G104" i="2"/>
  <c r="F104" i="2"/>
  <c r="E104" i="2"/>
  <c r="C104" i="2"/>
  <c r="B104" i="2"/>
  <c r="G104" i="5"/>
  <c r="C104" i="5"/>
  <c r="B104" i="5"/>
  <c r="L104" i="10"/>
  <c r="X104" i="10" s="1"/>
  <c r="K104" i="10"/>
  <c r="H104" i="10"/>
  <c r="G104" i="10"/>
  <c r="I104" i="10" s="1"/>
  <c r="E104" i="10"/>
  <c r="D104" i="10"/>
  <c r="C104" i="10"/>
  <c r="B104" i="10"/>
  <c r="H104" i="6"/>
  <c r="I104" i="6" s="1"/>
  <c r="J104" i="6" s="1"/>
  <c r="F104" i="6"/>
  <c r="E104" i="6"/>
  <c r="D104" i="6"/>
  <c r="C104" i="6"/>
  <c r="B104" i="6"/>
  <c r="A104" i="6"/>
  <c r="M104" i="1"/>
  <c r="L104" i="1"/>
  <c r="A104" i="1"/>
  <c r="A104" i="2" s="1"/>
  <c r="G103" i="2"/>
  <c r="F103" i="2"/>
  <c r="H103" i="2" s="1"/>
  <c r="J103" i="2" s="1"/>
  <c r="E103" i="2"/>
  <c r="D103" i="2"/>
  <c r="C103" i="2"/>
  <c r="B103" i="2"/>
  <c r="G103" i="5"/>
  <c r="E103" i="5"/>
  <c r="D103" i="5"/>
  <c r="C103" i="5"/>
  <c r="B103" i="5"/>
  <c r="L103" i="10"/>
  <c r="X103" i="10" s="1"/>
  <c r="K103" i="10"/>
  <c r="H103" i="10"/>
  <c r="O103" i="10" s="1"/>
  <c r="G103" i="10"/>
  <c r="I103" i="10" s="1"/>
  <c r="E103" i="10"/>
  <c r="C103" i="10"/>
  <c r="B103" i="10"/>
  <c r="H103" i="6"/>
  <c r="I103" i="6" s="1"/>
  <c r="J103" i="6" s="1"/>
  <c r="F103" i="6"/>
  <c r="E103" i="6"/>
  <c r="D103" i="6"/>
  <c r="C103" i="6"/>
  <c r="B103" i="6"/>
  <c r="A103" i="6"/>
  <c r="O103" i="1"/>
  <c r="M103" i="1"/>
  <c r="L103" i="1"/>
  <c r="A103" i="1"/>
  <c r="A103" i="2" s="1"/>
  <c r="G102" i="2"/>
  <c r="F102" i="2"/>
  <c r="E102" i="2"/>
  <c r="C102" i="2"/>
  <c r="B102" i="2"/>
  <c r="G102" i="5"/>
  <c r="E102" i="5"/>
  <c r="D102" i="5"/>
  <c r="C102" i="5"/>
  <c r="B102" i="5"/>
  <c r="L102" i="10"/>
  <c r="X102" i="10" s="1"/>
  <c r="K102" i="10"/>
  <c r="H102" i="10"/>
  <c r="G102" i="10"/>
  <c r="I102" i="10" s="1"/>
  <c r="E102" i="10"/>
  <c r="C102" i="10"/>
  <c r="B102" i="10"/>
  <c r="H102" i="6"/>
  <c r="I102" i="6" s="1"/>
  <c r="J102" i="6" s="1"/>
  <c r="F102" i="6"/>
  <c r="E102" i="6"/>
  <c r="D102" i="6"/>
  <c r="C102" i="6"/>
  <c r="B102" i="6"/>
  <c r="A102" i="6"/>
  <c r="O102" i="1"/>
  <c r="M102" i="1"/>
  <c r="D102" i="2" s="1"/>
  <c r="L102" i="1"/>
  <c r="A102" i="1"/>
  <c r="A102" i="5" s="1"/>
  <c r="F101" i="2"/>
  <c r="E101" i="2"/>
  <c r="D101" i="2"/>
  <c r="C101" i="2"/>
  <c r="B101" i="2"/>
  <c r="G101" i="5"/>
  <c r="K101" i="5" s="1"/>
  <c r="N101" i="5" s="1"/>
  <c r="D101" i="5"/>
  <c r="C101" i="5"/>
  <c r="B101" i="5"/>
  <c r="P101" i="10"/>
  <c r="AA101" i="10" s="1"/>
  <c r="O101" i="10"/>
  <c r="H101" i="10"/>
  <c r="G101" i="10"/>
  <c r="E101" i="10"/>
  <c r="D101" i="10"/>
  <c r="C101" i="10"/>
  <c r="B101" i="10"/>
  <c r="H101" i="6"/>
  <c r="I101" i="6" s="1"/>
  <c r="J101" i="6" s="1"/>
  <c r="F101" i="6"/>
  <c r="E101" i="6"/>
  <c r="D101" i="6"/>
  <c r="C101" i="6"/>
  <c r="B101" i="6"/>
  <c r="A101" i="6"/>
  <c r="O101" i="1"/>
  <c r="N101" i="1"/>
  <c r="M101" i="1"/>
  <c r="L101" i="1"/>
  <c r="A101" i="1"/>
  <c r="A101" i="5" s="1"/>
  <c r="G100" i="2"/>
  <c r="F100" i="2"/>
  <c r="H100" i="2" s="1"/>
  <c r="J100" i="2" s="1"/>
  <c r="E100" i="2"/>
  <c r="D100" i="2"/>
  <c r="C100" i="2"/>
  <c r="B100" i="2"/>
  <c r="G100" i="5"/>
  <c r="E100" i="5"/>
  <c r="C100" i="5"/>
  <c r="B100" i="5"/>
  <c r="A100" i="5"/>
  <c r="L100" i="10"/>
  <c r="X100" i="10" s="1"/>
  <c r="K100" i="10"/>
  <c r="H100" i="10"/>
  <c r="G100" i="10"/>
  <c r="I100" i="10" s="1"/>
  <c r="D100" i="10"/>
  <c r="C100" i="10"/>
  <c r="B100" i="10"/>
  <c r="A100" i="10"/>
  <c r="H100" i="6"/>
  <c r="I100" i="6" s="1"/>
  <c r="J100" i="6" s="1"/>
  <c r="F100" i="6"/>
  <c r="E100" i="6"/>
  <c r="D100" i="6"/>
  <c r="C100" i="6"/>
  <c r="B100" i="6"/>
  <c r="A100" i="6"/>
  <c r="M100" i="1"/>
  <c r="L100" i="1"/>
  <c r="A100" i="1"/>
  <c r="A100" i="2" s="1"/>
  <c r="F99" i="2"/>
  <c r="E99" i="2"/>
  <c r="C99" i="2"/>
  <c r="B99" i="2"/>
  <c r="G99" i="5"/>
  <c r="E99" i="5"/>
  <c r="C99" i="5"/>
  <c r="B99" i="5"/>
  <c r="P99" i="10"/>
  <c r="AA99" i="10" s="1"/>
  <c r="O99" i="10"/>
  <c r="H99" i="10"/>
  <c r="G99" i="10"/>
  <c r="D99" i="10"/>
  <c r="C99" i="10"/>
  <c r="B99" i="10"/>
  <c r="H99" i="6"/>
  <c r="I99" i="6" s="1"/>
  <c r="J99" i="6" s="1"/>
  <c r="F99" i="6"/>
  <c r="E99" i="6"/>
  <c r="D99" i="6"/>
  <c r="C99" i="6"/>
  <c r="B99" i="6"/>
  <c r="A99" i="6"/>
  <c r="M99" i="1"/>
  <c r="L99" i="1"/>
  <c r="A99" i="1"/>
  <c r="A99" i="2" s="1"/>
  <c r="G98" i="2"/>
  <c r="F98" i="2"/>
  <c r="H98" i="2" s="1"/>
  <c r="J98" i="2" s="1"/>
  <c r="E98" i="2"/>
  <c r="D98" i="2"/>
  <c r="C98" i="2"/>
  <c r="B98" i="2"/>
  <c r="G98" i="5"/>
  <c r="E98" i="5"/>
  <c r="D98" i="5"/>
  <c r="C98" i="5"/>
  <c r="B98" i="5"/>
  <c r="L98" i="10"/>
  <c r="W98" i="10" s="1"/>
  <c r="K98" i="10"/>
  <c r="H98" i="10"/>
  <c r="G98" i="10"/>
  <c r="I98" i="10" s="1"/>
  <c r="E98" i="10"/>
  <c r="D98" i="10"/>
  <c r="C98" i="10"/>
  <c r="B98" i="10"/>
  <c r="H98" i="6"/>
  <c r="I98" i="6" s="1"/>
  <c r="J98" i="6" s="1"/>
  <c r="F98" i="6"/>
  <c r="E98" i="6"/>
  <c r="D98" i="6"/>
  <c r="C98" i="6"/>
  <c r="B98" i="6"/>
  <c r="A98" i="6"/>
  <c r="O98" i="1"/>
  <c r="N98" i="1"/>
  <c r="M98" i="1"/>
  <c r="L98" i="1"/>
  <c r="A98" i="1"/>
  <c r="A98" i="5" s="1"/>
  <c r="G97" i="2"/>
  <c r="F97" i="2"/>
  <c r="H97" i="2" s="1"/>
  <c r="J97" i="2" s="1"/>
  <c r="E97" i="2"/>
  <c r="D97" i="2"/>
  <c r="C97" i="2"/>
  <c r="B97" i="2"/>
  <c r="G97" i="5"/>
  <c r="K97" i="5" s="1"/>
  <c r="N97" i="5" s="1"/>
  <c r="E97" i="5"/>
  <c r="D97" i="5"/>
  <c r="I97" i="5" s="1"/>
  <c r="C97" i="5"/>
  <c r="B97" i="5"/>
  <c r="P97" i="10"/>
  <c r="AA97" i="10" s="1"/>
  <c r="O97" i="10"/>
  <c r="L97" i="10"/>
  <c r="X97" i="10" s="1"/>
  <c r="K97" i="10"/>
  <c r="H97" i="10"/>
  <c r="G97" i="10"/>
  <c r="I97" i="10" s="1"/>
  <c r="E97" i="10"/>
  <c r="D97" i="10"/>
  <c r="C97" i="10"/>
  <c r="B97" i="10"/>
  <c r="H97" i="6"/>
  <c r="I97" i="6" s="1"/>
  <c r="J97" i="6" s="1"/>
  <c r="F97" i="6"/>
  <c r="E97" i="6"/>
  <c r="D97" i="6"/>
  <c r="C97" i="6"/>
  <c r="B97" i="6"/>
  <c r="A97" i="6"/>
  <c r="O97" i="1"/>
  <c r="N97" i="1"/>
  <c r="M97" i="1"/>
  <c r="L97" i="1"/>
  <c r="A97" i="1"/>
  <c r="A97" i="5" s="1"/>
  <c r="G96" i="2"/>
  <c r="F96" i="2"/>
  <c r="H96" i="2" s="1"/>
  <c r="J96" i="2" s="1"/>
  <c r="E96" i="2"/>
  <c r="D96" i="2"/>
  <c r="C96" i="2"/>
  <c r="B96" i="2"/>
  <c r="A96" i="2"/>
  <c r="G96" i="5"/>
  <c r="K96" i="5" s="1"/>
  <c r="N96" i="5" s="1"/>
  <c r="E96" i="5"/>
  <c r="D96" i="5"/>
  <c r="C96" i="5"/>
  <c r="B96" i="5"/>
  <c r="L96" i="10"/>
  <c r="X96" i="10" s="1"/>
  <c r="K96" i="10"/>
  <c r="H96" i="10"/>
  <c r="G96" i="10"/>
  <c r="I96" i="10" s="1"/>
  <c r="E96" i="10"/>
  <c r="D96" i="10"/>
  <c r="C96" i="10"/>
  <c r="B96" i="10"/>
  <c r="H96" i="6"/>
  <c r="I96" i="6" s="1"/>
  <c r="J96" i="6" s="1"/>
  <c r="F96" i="6"/>
  <c r="E96" i="6"/>
  <c r="D96" i="6"/>
  <c r="C96" i="6"/>
  <c r="B96" i="6"/>
  <c r="A96" i="6"/>
  <c r="O96" i="1"/>
  <c r="M96" i="1"/>
  <c r="L96" i="1"/>
  <c r="A96" i="1"/>
  <c r="A96" i="5" s="1"/>
  <c r="G95" i="2"/>
  <c r="F95" i="2"/>
  <c r="H95" i="2" s="1"/>
  <c r="J95" i="2" s="1"/>
  <c r="E95" i="2"/>
  <c r="D95" i="2"/>
  <c r="C95" i="2"/>
  <c r="B95" i="2"/>
  <c r="G95" i="5"/>
  <c r="K95" i="5" s="1"/>
  <c r="N95" i="5" s="1"/>
  <c r="E95" i="5"/>
  <c r="D95" i="5"/>
  <c r="C95" i="5"/>
  <c r="B95" i="5"/>
  <c r="L95" i="10"/>
  <c r="W95" i="10" s="1"/>
  <c r="K95" i="10"/>
  <c r="H95" i="10"/>
  <c r="O95" i="10" s="1"/>
  <c r="G95" i="10"/>
  <c r="I95" i="10" s="1"/>
  <c r="E95" i="10"/>
  <c r="C95" i="10"/>
  <c r="B95" i="10"/>
  <c r="H95" i="6"/>
  <c r="I95" i="6" s="1"/>
  <c r="J95" i="6" s="1"/>
  <c r="F95" i="6"/>
  <c r="E95" i="6"/>
  <c r="D95" i="6"/>
  <c r="C95" i="6"/>
  <c r="B95" i="6"/>
  <c r="A95" i="6"/>
  <c r="O95" i="1"/>
  <c r="M95" i="1"/>
  <c r="L95" i="1"/>
  <c r="A95" i="1"/>
  <c r="A95" i="10" s="1"/>
  <c r="G94" i="2"/>
  <c r="F94" i="2"/>
  <c r="H94" i="2" s="1"/>
  <c r="J94" i="2" s="1"/>
  <c r="E94" i="2"/>
  <c r="D94" i="2"/>
  <c r="C94" i="2"/>
  <c r="B94" i="2"/>
  <c r="G94" i="5"/>
  <c r="E94" i="5"/>
  <c r="D94" i="5"/>
  <c r="C94" i="5"/>
  <c r="B94" i="5"/>
  <c r="A94" i="5"/>
  <c r="L94" i="10"/>
  <c r="X94" i="10" s="1"/>
  <c r="K94" i="10"/>
  <c r="H94" i="10"/>
  <c r="G94" i="10"/>
  <c r="I94" i="10" s="1"/>
  <c r="E94" i="10"/>
  <c r="C94" i="10"/>
  <c r="B94" i="10"/>
  <c r="H94" i="6"/>
  <c r="I94" i="6" s="1"/>
  <c r="J94" i="6" s="1"/>
  <c r="F94" i="6"/>
  <c r="E94" i="6"/>
  <c r="D94" i="6"/>
  <c r="C94" i="6"/>
  <c r="B94" i="6"/>
  <c r="A94" i="6"/>
  <c r="O94" i="1"/>
  <c r="M94" i="1"/>
  <c r="L94" i="1"/>
  <c r="A94" i="1"/>
  <c r="A94" i="2" s="1"/>
  <c r="F93" i="2"/>
  <c r="E93" i="2"/>
  <c r="C93" i="2"/>
  <c r="B93" i="2"/>
  <c r="G93" i="5"/>
  <c r="D93" i="5"/>
  <c r="C93" i="5"/>
  <c r="B93" i="5"/>
  <c r="P93" i="10"/>
  <c r="AA93" i="10" s="1"/>
  <c r="O93" i="10"/>
  <c r="L93" i="10"/>
  <c r="W93" i="10" s="1"/>
  <c r="K93" i="10"/>
  <c r="H93" i="10"/>
  <c r="G93" i="10"/>
  <c r="E93" i="10"/>
  <c r="D93" i="10"/>
  <c r="C93" i="10"/>
  <c r="B93" i="10"/>
  <c r="H93" i="6"/>
  <c r="I93" i="6" s="1"/>
  <c r="J93" i="6" s="1"/>
  <c r="F93" i="6"/>
  <c r="E93" i="6"/>
  <c r="D93" i="6"/>
  <c r="C93" i="6"/>
  <c r="B93" i="6"/>
  <c r="A93" i="6"/>
  <c r="N93" i="1"/>
  <c r="L93" i="1"/>
  <c r="A93" i="1"/>
  <c r="A93" i="5" s="1"/>
  <c r="G92" i="2"/>
  <c r="F92" i="2"/>
  <c r="H92" i="2" s="1"/>
  <c r="J92" i="2" s="1"/>
  <c r="E92" i="2"/>
  <c r="D92" i="2"/>
  <c r="C92" i="2"/>
  <c r="B92" i="2"/>
  <c r="G92" i="5"/>
  <c r="E92" i="5"/>
  <c r="D92" i="5"/>
  <c r="C92" i="5"/>
  <c r="B92" i="5"/>
  <c r="L92" i="10"/>
  <c r="X92" i="10" s="1"/>
  <c r="K92" i="10"/>
  <c r="H92" i="10"/>
  <c r="G92" i="10"/>
  <c r="I92" i="10" s="1"/>
  <c r="D92" i="10"/>
  <c r="C92" i="10"/>
  <c r="B92" i="10"/>
  <c r="H92" i="6"/>
  <c r="I92" i="6" s="1"/>
  <c r="J92" i="6" s="1"/>
  <c r="F92" i="6"/>
  <c r="E92" i="6"/>
  <c r="D92" i="6"/>
  <c r="C92" i="6"/>
  <c r="B92" i="6"/>
  <c r="A92" i="6"/>
  <c r="M92" i="1"/>
  <c r="L92" i="1"/>
  <c r="A92" i="1"/>
  <c r="A92" i="5" s="1"/>
  <c r="G91" i="2"/>
  <c r="F91" i="2"/>
  <c r="H91" i="2" s="1"/>
  <c r="J91" i="2" s="1"/>
  <c r="E91" i="2"/>
  <c r="D91" i="2"/>
  <c r="C91" i="2"/>
  <c r="B91" i="2"/>
  <c r="A91" i="2"/>
  <c r="G91" i="5"/>
  <c r="E91" i="5"/>
  <c r="C91" i="5"/>
  <c r="B91" i="5"/>
  <c r="P91" i="10"/>
  <c r="AA91" i="10" s="1"/>
  <c r="O91" i="10"/>
  <c r="L91" i="10"/>
  <c r="X91" i="10" s="1"/>
  <c r="K91" i="10"/>
  <c r="H91" i="10"/>
  <c r="G91" i="10"/>
  <c r="I91" i="10" s="1"/>
  <c r="D91" i="10"/>
  <c r="C91" i="10"/>
  <c r="B91" i="10"/>
  <c r="H91" i="6"/>
  <c r="I91" i="6" s="1"/>
  <c r="J91" i="6" s="1"/>
  <c r="F91" i="6"/>
  <c r="E91" i="6"/>
  <c r="D91" i="6"/>
  <c r="C91" i="6"/>
  <c r="B91" i="6"/>
  <c r="A91" i="6"/>
  <c r="N91" i="1"/>
  <c r="M91" i="1"/>
  <c r="L91" i="1"/>
  <c r="A91" i="1"/>
  <c r="A91" i="10" s="1"/>
  <c r="G90" i="2"/>
  <c r="F90" i="2"/>
  <c r="H90" i="2" s="1"/>
  <c r="J90" i="2" s="1"/>
  <c r="E90" i="2"/>
  <c r="D90" i="2"/>
  <c r="C90" i="2"/>
  <c r="B90" i="2"/>
  <c r="G90" i="5"/>
  <c r="K90" i="5" s="1"/>
  <c r="N90" i="5" s="1"/>
  <c r="E90" i="5"/>
  <c r="D90" i="5"/>
  <c r="C90" i="5"/>
  <c r="B90" i="5"/>
  <c r="L90" i="10"/>
  <c r="W90" i="10" s="1"/>
  <c r="K90" i="10"/>
  <c r="H90" i="10"/>
  <c r="G90" i="10"/>
  <c r="I90" i="10" s="1"/>
  <c r="E90" i="10"/>
  <c r="D90" i="10"/>
  <c r="C90" i="10"/>
  <c r="B90" i="10"/>
  <c r="H90" i="6"/>
  <c r="I90" i="6" s="1"/>
  <c r="J90" i="6" s="1"/>
  <c r="F90" i="6"/>
  <c r="E90" i="6"/>
  <c r="D90" i="6"/>
  <c r="C90" i="6"/>
  <c r="B90" i="6"/>
  <c r="A90" i="6"/>
  <c r="O90" i="1"/>
  <c r="N90" i="1"/>
  <c r="M90" i="1"/>
  <c r="L90" i="1"/>
  <c r="A90" i="1"/>
  <c r="A90" i="2" s="1"/>
  <c r="G89" i="2"/>
  <c r="F89" i="2"/>
  <c r="H89" i="2" s="1"/>
  <c r="J89" i="2" s="1"/>
  <c r="E89" i="2"/>
  <c r="D89" i="2"/>
  <c r="C89" i="2"/>
  <c r="B89" i="2"/>
  <c r="G89" i="5"/>
  <c r="K89" i="5" s="1"/>
  <c r="N89" i="5" s="1"/>
  <c r="E89" i="5"/>
  <c r="D89" i="5"/>
  <c r="I89" i="5" s="1"/>
  <c r="C89" i="5"/>
  <c r="B89" i="5"/>
  <c r="L89" i="10"/>
  <c r="X89" i="10" s="1"/>
  <c r="K89" i="10"/>
  <c r="H89" i="10"/>
  <c r="G89" i="10"/>
  <c r="I89" i="10" s="1"/>
  <c r="E89" i="10"/>
  <c r="D89" i="10"/>
  <c r="C89" i="10"/>
  <c r="B89" i="10"/>
  <c r="H89" i="6"/>
  <c r="I89" i="6" s="1"/>
  <c r="J89" i="6" s="1"/>
  <c r="F89" i="6"/>
  <c r="E89" i="6"/>
  <c r="D89" i="6"/>
  <c r="C89" i="6"/>
  <c r="B89" i="6"/>
  <c r="A89" i="6"/>
  <c r="O89" i="1"/>
  <c r="N89" i="1"/>
  <c r="M89" i="1"/>
  <c r="L89" i="1"/>
  <c r="A89" i="1"/>
  <c r="A89" i="5" s="1"/>
  <c r="G88" i="2"/>
  <c r="F88" i="2"/>
  <c r="H88" i="2" s="1"/>
  <c r="J88" i="2" s="1"/>
  <c r="E88" i="2"/>
  <c r="D88" i="2"/>
  <c r="C88" i="2"/>
  <c r="B88" i="2"/>
  <c r="G88" i="5"/>
  <c r="K88" i="5" s="1"/>
  <c r="N88" i="5" s="1"/>
  <c r="E88" i="5"/>
  <c r="C88" i="5"/>
  <c r="B88" i="5"/>
  <c r="L88" i="10"/>
  <c r="W88" i="10" s="1"/>
  <c r="K88" i="10"/>
  <c r="H88" i="10"/>
  <c r="G88" i="10"/>
  <c r="I88" i="10" s="1"/>
  <c r="E88" i="10"/>
  <c r="D88" i="10"/>
  <c r="C88" i="10"/>
  <c r="B88" i="10"/>
  <c r="H88" i="6"/>
  <c r="I88" i="6" s="1"/>
  <c r="J88" i="6" s="1"/>
  <c r="F88" i="6"/>
  <c r="E88" i="6"/>
  <c r="D88" i="6"/>
  <c r="C88" i="6"/>
  <c r="B88" i="6"/>
  <c r="A88" i="6"/>
  <c r="N88" i="1"/>
  <c r="M88" i="1"/>
  <c r="L88" i="1"/>
  <c r="A88" i="1"/>
  <c r="A88" i="5" s="1"/>
  <c r="G87" i="2"/>
  <c r="F87" i="2"/>
  <c r="E87" i="2"/>
  <c r="C87" i="2"/>
  <c r="B87" i="2"/>
  <c r="G87" i="5"/>
  <c r="E87" i="5"/>
  <c r="D87" i="5"/>
  <c r="C87" i="5"/>
  <c r="B87" i="5"/>
  <c r="L87" i="10"/>
  <c r="X87" i="10" s="1"/>
  <c r="K87" i="10"/>
  <c r="H87" i="10"/>
  <c r="O87" i="10" s="1"/>
  <c r="G87" i="10"/>
  <c r="I87" i="10" s="1"/>
  <c r="E87" i="10"/>
  <c r="C87" i="10"/>
  <c r="B87" i="10"/>
  <c r="A87" i="10"/>
  <c r="H87" i="6"/>
  <c r="I87" i="6" s="1"/>
  <c r="J87" i="6" s="1"/>
  <c r="F87" i="6"/>
  <c r="E87" i="6"/>
  <c r="D87" i="6"/>
  <c r="C87" i="6"/>
  <c r="B87" i="6"/>
  <c r="A87" i="6"/>
  <c r="O87" i="1"/>
  <c r="M87" i="1"/>
  <c r="D87" i="2" s="1"/>
  <c r="L87" i="1"/>
  <c r="A87" i="1"/>
  <c r="A87" i="2" s="1"/>
  <c r="G86" i="2"/>
  <c r="F86" i="2"/>
  <c r="H86" i="2" s="1"/>
  <c r="J86" i="2" s="1"/>
  <c r="E86" i="2"/>
  <c r="D86" i="2"/>
  <c r="C86" i="2"/>
  <c r="B86" i="2"/>
  <c r="G86" i="5"/>
  <c r="E86" i="5"/>
  <c r="D86" i="5"/>
  <c r="C86" i="5"/>
  <c r="B86" i="5"/>
  <c r="L86" i="10"/>
  <c r="X86" i="10" s="1"/>
  <c r="K86" i="10"/>
  <c r="H86" i="10"/>
  <c r="G86" i="10"/>
  <c r="I86" i="10" s="1"/>
  <c r="E86" i="10"/>
  <c r="C86" i="10"/>
  <c r="B86" i="10"/>
  <c r="H86" i="6"/>
  <c r="I86" i="6" s="1"/>
  <c r="J86" i="6" s="1"/>
  <c r="F86" i="6"/>
  <c r="E86" i="6"/>
  <c r="D86" i="6"/>
  <c r="C86" i="6"/>
  <c r="B86" i="6"/>
  <c r="A86" i="6"/>
  <c r="O86" i="1"/>
  <c r="M86" i="1"/>
  <c r="L86" i="1"/>
  <c r="A86" i="1"/>
  <c r="A86" i="2" s="1"/>
  <c r="G85" i="2"/>
  <c r="F85" i="2"/>
  <c r="E85" i="2"/>
  <c r="C85" i="2"/>
  <c r="B85" i="2"/>
  <c r="G85" i="5"/>
  <c r="K85" i="5" s="1"/>
  <c r="N85" i="5" s="1"/>
  <c r="E85" i="5"/>
  <c r="D85" i="5"/>
  <c r="C85" i="5"/>
  <c r="B85" i="5"/>
  <c r="L85" i="10"/>
  <c r="X85" i="10" s="1"/>
  <c r="K85" i="10"/>
  <c r="H85" i="10"/>
  <c r="G85" i="10"/>
  <c r="I85" i="10" s="1"/>
  <c r="E85" i="10"/>
  <c r="D85" i="10"/>
  <c r="C85" i="10"/>
  <c r="B85" i="10"/>
  <c r="H85" i="6"/>
  <c r="I85" i="6" s="1"/>
  <c r="J85" i="6" s="1"/>
  <c r="F85" i="6"/>
  <c r="E85" i="6"/>
  <c r="D85" i="6"/>
  <c r="C85" i="6"/>
  <c r="B85" i="6"/>
  <c r="A85" i="6"/>
  <c r="O85" i="1"/>
  <c r="N85" i="1"/>
  <c r="M85" i="1"/>
  <c r="D85" i="2" s="1"/>
  <c r="L85" i="1"/>
  <c r="A85" i="1"/>
  <c r="A85" i="5" s="1"/>
  <c r="G84" i="2"/>
  <c r="F84" i="2"/>
  <c r="H84" i="2" s="1"/>
  <c r="J84" i="2" s="1"/>
  <c r="E84" i="2"/>
  <c r="D84" i="2"/>
  <c r="C84" i="2"/>
  <c r="B84" i="2"/>
  <c r="G84" i="5"/>
  <c r="K84" i="5" s="1"/>
  <c r="N84" i="5" s="1"/>
  <c r="E84" i="5"/>
  <c r="D84" i="5"/>
  <c r="C84" i="5"/>
  <c r="B84" i="5"/>
  <c r="L84" i="10"/>
  <c r="W84" i="10" s="1"/>
  <c r="K84" i="10"/>
  <c r="H84" i="10"/>
  <c r="G84" i="10"/>
  <c r="I84" i="10" s="1"/>
  <c r="D84" i="10"/>
  <c r="C84" i="10"/>
  <c r="B84" i="10"/>
  <c r="H84" i="6"/>
  <c r="I84" i="6" s="1"/>
  <c r="J84" i="6" s="1"/>
  <c r="F84" i="6"/>
  <c r="E84" i="6"/>
  <c r="D84" i="6"/>
  <c r="C84" i="6"/>
  <c r="B84" i="6"/>
  <c r="A84" i="6"/>
  <c r="M84" i="1"/>
  <c r="L84" i="1"/>
  <c r="A84" i="1"/>
  <c r="A84" i="5" s="1"/>
  <c r="G83" i="2"/>
  <c r="F83" i="2"/>
  <c r="H83" i="2" s="1"/>
  <c r="J83" i="2" s="1"/>
  <c r="E83" i="2"/>
  <c r="D83" i="2"/>
  <c r="C83" i="2"/>
  <c r="B83" i="2"/>
  <c r="A83" i="2"/>
  <c r="G83" i="5"/>
  <c r="K83" i="5" s="1"/>
  <c r="N83" i="5" s="1"/>
  <c r="E83" i="5"/>
  <c r="D83" i="5"/>
  <c r="I83" i="5" s="1"/>
  <c r="C83" i="5"/>
  <c r="B83" i="5"/>
  <c r="A83" i="5"/>
  <c r="L83" i="10"/>
  <c r="X83" i="10" s="1"/>
  <c r="K83" i="10"/>
  <c r="H83" i="10"/>
  <c r="G83" i="10"/>
  <c r="I83" i="10" s="1"/>
  <c r="D83" i="10"/>
  <c r="C83" i="10"/>
  <c r="B83" i="10"/>
  <c r="H83" i="6"/>
  <c r="I83" i="6" s="1"/>
  <c r="J83" i="6" s="1"/>
  <c r="F83" i="6"/>
  <c r="E83" i="6"/>
  <c r="D83" i="6"/>
  <c r="C83" i="6"/>
  <c r="B83" i="6"/>
  <c r="A83" i="6"/>
  <c r="O83" i="1"/>
  <c r="M83" i="1"/>
  <c r="L83" i="1"/>
  <c r="A83" i="1"/>
  <c r="A83" i="10" s="1"/>
  <c r="G82" i="2"/>
  <c r="F82" i="2"/>
  <c r="H82" i="2" s="1"/>
  <c r="J82" i="2" s="1"/>
  <c r="E82" i="2"/>
  <c r="D82" i="2"/>
  <c r="C82" i="2"/>
  <c r="B82" i="2"/>
  <c r="G82" i="5"/>
  <c r="E82" i="5"/>
  <c r="D82" i="5"/>
  <c r="C82" i="5"/>
  <c r="B82" i="5"/>
  <c r="L82" i="10"/>
  <c r="W82" i="10" s="1"/>
  <c r="K82" i="10"/>
  <c r="H82" i="10"/>
  <c r="G82" i="10"/>
  <c r="I82" i="10" s="1"/>
  <c r="E82" i="10"/>
  <c r="D82" i="10"/>
  <c r="C82" i="10"/>
  <c r="B82" i="10"/>
  <c r="H82" i="6"/>
  <c r="I82" i="6" s="1"/>
  <c r="J82" i="6" s="1"/>
  <c r="F82" i="6"/>
  <c r="E82" i="6"/>
  <c r="D82" i="6"/>
  <c r="C82" i="6"/>
  <c r="B82" i="6"/>
  <c r="A82" i="6"/>
  <c r="O82" i="1"/>
  <c r="N82" i="1"/>
  <c r="M82" i="1"/>
  <c r="L82" i="1"/>
  <c r="A82" i="1"/>
  <c r="A82" i="10" s="1"/>
  <c r="G81" i="2"/>
  <c r="F81" i="2"/>
  <c r="H81" i="2" s="1"/>
  <c r="J81" i="2" s="1"/>
  <c r="E81" i="2"/>
  <c r="D81" i="2"/>
  <c r="C81" i="2"/>
  <c r="B81" i="2"/>
  <c r="G81" i="5"/>
  <c r="K81" i="5" s="1"/>
  <c r="N81" i="5" s="1"/>
  <c r="E81" i="5"/>
  <c r="D81" i="5"/>
  <c r="I81" i="5" s="1"/>
  <c r="C81" i="5"/>
  <c r="B81" i="5"/>
  <c r="P81" i="10"/>
  <c r="AA81" i="10" s="1"/>
  <c r="O81" i="10"/>
  <c r="L81" i="10"/>
  <c r="X81" i="10" s="1"/>
  <c r="K81" i="10"/>
  <c r="H81" i="10"/>
  <c r="G81" i="10"/>
  <c r="I81" i="10" s="1"/>
  <c r="E81" i="10"/>
  <c r="D81" i="10"/>
  <c r="C81" i="10"/>
  <c r="B81" i="10"/>
  <c r="H81" i="6"/>
  <c r="I81" i="6" s="1"/>
  <c r="J81" i="6" s="1"/>
  <c r="F81" i="6"/>
  <c r="E81" i="6"/>
  <c r="D81" i="6"/>
  <c r="C81" i="6"/>
  <c r="B81" i="6"/>
  <c r="A81" i="6"/>
  <c r="O81" i="1"/>
  <c r="N81" i="1"/>
  <c r="M81" i="1"/>
  <c r="L81" i="1"/>
  <c r="A81" i="1"/>
  <c r="A81" i="2" s="1"/>
  <c r="G80" i="2"/>
  <c r="F80" i="2"/>
  <c r="H80" i="2" s="1"/>
  <c r="J80" i="2" s="1"/>
  <c r="E80" i="2"/>
  <c r="D80" i="2"/>
  <c r="C80" i="2"/>
  <c r="B80" i="2"/>
  <c r="G80" i="5"/>
  <c r="C80" i="5"/>
  <c r="B80" i="5"/>
  <c r="L80" i="10"/>
  <c r="X80" i="10" s="1"/>
  <c r="K80" i="10"/>
  <c r="H80" i="10"/>
  <c r="G80" i="10"/>
  <c r="I80" i="10" s="1"/>
  <c r="E80" i="10"/>
  <c r="D80" i="10"/>
  <c r="C80" i="10"/>
  <c r="B80" i="10"/>
  <c r="A80" i="10"/>
  <c r="H80" i="6"/>
  <c r="I80" i="6" s="1"/>
  <c r="J80" i="6" s="1"/>
  <c r="F80" i="6"/>
  <c r="E80" i="6"/>
  <c r="D80" i="6"/>
  <c r="C80" i="6"/>
  <c r="B80" i="6"/>
  <c r="A80" i="6"/>
  <c r="M80" i="1"/>
  <c r="L80" i="1"/>
  <c r="A80" i="1"/>
  <c r="A80" i="2" s="1"/>
  <c r="G79" i="2"/>
  <c r="F79" i="2"/>
  <c r="H79" i="2" s="1"/>
  <c r="J79" i="2" s="1"/>
  <c r="E79" i="2"/>
  <c r="D79" i="2"/>
  <c r="C79" i="2"/>
  <c r="B79" i="2"/>
  <c r="G79" i="5"/>
  <c r="K79" i="5" s="1"/>
  <c r="N79" i="5" s="1"/>
  <c r="E79" i="5"/>
  <c r="D79" i="5"/>
  <c r="C79" i="5"/>
  <c r="B79" i="5"/>
  <c r="L79" i="10"/>
  <c r="X79" i="10" s="1"/>
  <c r="K79" i="10"/>
  <c r="H79" i="10"/>
  <c r="G79" i="10"/>
  <c r="I79" i="10" s="1"/>
  <c r="E79" i="10"/>
  <c r="C79" i="10"/>
  <c r="B79" i="10"/>
  <c r="H79" i="6"/>
  <c r="I79" i="6" s="1"/>
  <c r="J79" i="6" s="1"/>
  <c r="F79" i="6"/>
  <c r="E79" i="6"/>
  <c r="D79" i="6"/>
  <c r="C79" i="6"/>
  <c r="B79" i="6"/>
  <c r="A79" i="6"/>
  <c r="O79" i="1"/>
  <c r="N79" i="1"/>
  <c r="M79" i="1"/>
  <c r="L79" i="1"/>
  <c r="A79" i="1"/>
  <c r="A79" i="5" s="1"/>
  <c r="G78" i="2"/>
  <c r="F78" i="2"/>
  <c r="H78" i="2" s="1"/>
  <c r="J78" i="2" s="1"/>
  <c r="E78" i="2"/>
  <c r="D78" i="2"/>
  <c r="C78" i="2"/>
  <c r="B78" i="2"/>
  <c r="G78" i="5"/>
  <c r="E78" i="5"/>
  <c r="D78" i="5"/>
  <c r="C78" i="5"/>
  <c r="B78" i="5"/>
  <c r="L78" i="10"/>
  <c r="W78" i="10" s="1"/>
  <c r="K78" i="10"/>
  <c r="H78" i="10"/>
  <c r="G78" i="10"/>
  <c r="I78" i="10" s="1"/>
  <c r="E78" i="10"/>
  <c r="C78" i="10"/>
  <c r="B78" i="10"/>
  <c r="H78" i="6"/>
  <c r="I78" i="6" s="1"/>
  <c r="J78" i="6" s="1"/>
  <c r="F78" i="6"/>
  <c r="E78" i="6"/>
  <c r="D78" i="6"/>
  <c r="C78" i="6"/>
  <c r="B78" i="6"/>
  <c r="A78" i="6"/>
  <c r="O78" i="1"/>
  <c r="M78" i="1"/>
  <c r="L78" i="1"/>
  <c r="A78" i="1"/>
  <c r="A78" i="5" s="1"/>
  <c r="G77" i="2"/>
  <c r="F77" i="2"/>
  <c r="H77" i="2" s="1"/>
  <c r="J77" i="2" s="1"/>
  <c r="E77" i="2"/>
  <c r="D77" i="2"/>
  <c r="C77" i="2"/>
  <c r="B77" i="2"/>
  <c r="G77" i="5"/>
  <c r="K77" i="5" s="1"/>
  <c r="N77" i="5" s="1"/>
  <c r="E77" i="5"/>
  <c r="D77" i="5"/>
  <c r="C77" i="5"/>
  <c r="B77" i="5"/>
  <c r="L77" i="10"/>
  <c r="W77" i="10" s="1"/>
  <c r="K77" i="10"/>
  <c r="H77" i="10"/>
  <c r="G77" i="10"/>
  <c r="I77" i="10" s="1"/>
  <c r="E77" i="10"/>
  <c r="D77" i="10"/>
  <c r="C77" i="10"/>
  <c r="B77" i="10"/>
  <c r="H77" i="6"/>
  <c r="I77" i="6" s="1"/>
  <c r="J77" i="6" s="1"/>
  <c r="F77" i="6"/>
  <c r="E77" i="6"/>
  <c r="D77" i="6"/>
  <c r="C77" i="6"/>
  <c r="B77" i="6"/>
  <c r="A77" i="6"/>
  <c r="O77" i="1"/>
  <c r="N77" i="1"/>
  <c r="M77" i="1"/>
  <c r="L77" i="1"/>
  <c r="A77" i="1"/>
  <c r="A77" i="2" s="1"/>
  <c r="G76" i="2"/>
  <c r="F76" i="2"/>
  <c r="H76" i="2" s="1"/>
  <c r="J76" i="2" s="1"/>
  <c r="E76" i="2"/>
  <c r="D76" i="2"/>
  <c r="C76" i="2"/>
  <c r="B76" i="2"/>
  <c r="G76" i="5"/>
  <c r="K76" i="5" s="1"/>
  <c r="N76" i="5" s="1"/>
  <c r="E76" i="5"/>
  <c r="D76" i="5"/>
  <c r="C76" i="5"/>
  <c r="B76" i="5"/>
  <c r="L76" i="10"/>
  <c r="W76" i="10" s="1"/>
  <c r="K76" i="10"/>
  <c r="H76" i="10"/>
  <c r="G76" i="10"/>
  <c r="I76" i="10" s="1"/>
  <c r="D76" i="10"/>
  <c r="C76" i="10"/>
  <c r="B76" i="10"/>
  <c r="H76" i="6"/>
  <c r="I76" i="6" s="1"/>
  <c r="J76" i="6" s="1"/>
  <c r="F76" i="6"/>
  <c r="E76" i="6"/>
  <c r="D76" i="6"/>
  <c r="C76" i="6"/>
  <c r="B76" i="6"/>
  <c r="A76" i="6"/>
  <c r="O76" i="1"/>
  <c r="M76" i="1"/>
  <c r="L76" i="1"/>
  <c r="A76" i="1"/>
  <c r="A76" i="2" s="1"/>
  <c r="G75" i="2"/>
  <c r="F75" i="2"/>
  <c r="H75" i="2" s="1"/>
  <c r="J75" i="2" s="1"/>
  <c r="E75" i="2"/>
  <c r="D75" i="2"/>
  <c r="C75" i="2"/>
  <c r="B75" i="2"/>
  <c r="G75" i="5"/>
  <c r="K75" i="5" s="1"/>
  <c r="N75" i="5" s="1"/>
  <c r="E75" i="5"/>
  <c r="D75" i="5"/>
  <c r="C75" i="5"/>
  <c r="B75" i="5"/>
  <c r="P75" i="10"/>
  <c r="AA75" i="10" s="1"/>
  <c r="O75" i="10"/>
  <c r="L75" i="10"/>
  <c r="X75" i="10" s="1"/>
  <c r="K75" i="10"/>
  <c r="H75" i="10"/>
  <c r="G75" i="10"/>
  <c r="I75" i="10" s="1"/>
  <c r="C75" i="10"/>
  <c r="B75" i="10"/>
  <c r="H75" i="6"/>
  <c r="I75" i="6" s="1"/>
  <c r="J75" i="6" s="1"/>
  <c r="F75" i="6"/>
  <c r="E75" i="6"/>
  <c r="D75" i="6"/>
  <c r="C75" i="6"/>
  <c r="B75" i="6"/>
  <c r="A75" i="6"/>
  <c r="O75" i="1"/>
  <c r="N75" i="1"/>
  <c r="M75" i="1"/>
  <c r="L75" i="1"/>
  <c r="A75" i="1"/>
  <c r="A75" i="5" s="1"/>
  <c r="G74" i="2"/>
  <c r="F74" i="2"/>
  <c r="H74" i="2" s="1"/>
  <c r="J74" i="2" s="1"/>
  <c r="E74" i="2"/>
  <c r="D74" i="2"/>
  <c r="C74" i="2"/>
  <c r="B74" i="2"/>
  <c r="A74" i="2"/>
  <c r="G74" i="5"/>
  <c r="K74" i="5" s="1"/>
  <c r="N74" i="5" s="1"/>
  <c r="E74" i="5"/>
  <c r="D74" i="5"/>
  <c r="C74" i="5"/>
  <c r="B74" i="5"/>
  <c r="L74" i="10"/>
  <c r="W74" i="10" s="1"/>
  <c r="K74" i="10"/>
  <c r="H74" i="10"/>
  <c r="G74" i="10"/>
  <c r="I74" i="10" s="1"/>
  <c r="E74" i="10"/>
  <c r="D74" i="10"/>
  <c r="C74" i="10"/>
  <c r="B74" i="10"/>
  <c r="H74" i="6"/>
  <c r="I74" i="6" s="1"/>
  <c r="J74" i="6" s="1"/>
  <c r="F74" i="6"/>
  <c r="E74" i="6"/>
  <c r="D74" i="6"/>
  <c r="C74" i="6"/>
  <c r="B74" i="6"/>
  <c r="A74" i="6"/>
  <c r="O74" i="1"/>
  <c r="N74" i="1"/>
  <c r="M74" i="1"/>
  <c r="L74" i="1"/>
  <c r="A74" i="1"/>
  <c r="A74" i="5" s="1"/>
  <c r="G73" i="2"/>
  <c r="F73" i="2"/>
  <c r="H73" i="2" s="1"/>
  <c r="J73" i="2" s="1"/>
  <c r="E73" i="2"/>
  <c r="D73" i="2"/>
  <c r="C73" i="2"/>
  <c r="B73" i="2"/>
  <c r="G73" i="5"/>
  <c r="K73" i="5" s="1"/>
  <c r="N73" i="5" s="1"/>
  <c r="E73" i="5"/>
  <c r="D73" i="5"/>
  <c r="C73" i="5"/>
  <c r="B73" i="5"/>
  <c r="P73" i="10"/>
  <c r="AA73" i="10" s="1"/>
  <c r="O73" i="10"/>
  <c r="L73" i="10"/>
  <c r="W73" i="10" s="1"/>
  <c r="K73" i="10"/>
  <c r="H73" i="10"/>
  <c r="G73" i="10"/>
  <c r="I73" i="10" s="1"/>
  <c r="E73" i="10"/>
  <c r="D73" i="10"/>
  <c r="C73" i="10"/>
  <c r="B73" i="10"/>
  <c r="H73" i="6"/>
  <c r="I73" i="6" s="1"/>
  <c r="J73" i="6" s="1"/>
  <c r="F73" i="6"/>
  <c r="E73" i="6"/>
  <c r="D73" i="6"/>
  <c r="C73" i="6"/>
  <c r="B73" i="6"/>
  <c r="A73" i="6"/>
  <c r="O73" i="1"/>
  <c r="N73" i="1"/>
  <c r="M73" i="1"/>
  <c r="L73" i="1"/>
  <c r="A73" i="1"/>
  <c r="G72" i="2"/>
  <c r="F72" i="2"/>
  <c r="H72" i="2" s="1"/>
  <c r="J72" i="2" s="1"/>
  <c r="E72" i="2"/>
  <c r="D72" i="2"/>
  <c r="C72" i="2"/>
  <c r="B72" i="2"/>
  <c r="G72" i="5"/>
  <c r="C72" i="5"/>
  <c r="B72" i="5"/>
  <c r="L72" i="10"/>
  <c r="X72" i="10" s="1"/>
  <c r="K72" i="10"/>
  <c r="H72" i="10"/>
  <c r="G72" i="10"/>
  <c r="I72" i="10" s="1"/>
  <c r="E72" i="10"/>
  <c r="D72" i="10"/>
  <c r="C72" i="10"/>
  <c r="B72" i="10"/>
  <c r="H72" i="6"/>
  <c r="I72" i="6" s="1"/>
  <c r="J72" i="6" s="1"/>
  <c r="F72" i="6"/>
  <c r="E72" i="6"/>
  <c r="D72" i="6"/>
  <c r="C72" i="6"/>
  <c r="B72" i="6"/>
  <c r="A72" i="6"/>
  <c r="M72" i="1"/>
  <c r="L72" i="1"/>
  <c r="A72" i="1"/>
  <c r="A72" i="2" s="1"/>
  <c r="G71" i="2"/>
  <c r="F71" i="2"/>
  <c r="H71" i="2" s="1"/>
  <c r="J71" i="2" s="1"/>
  <c r="E71" i="2"/>
  <c r="D71" i="2"/>
  <c r="C71" i="2"/>
  <c r="B71" i="2"/>
  <c r="G71" i="5"/>
  <c r="K71" i="5" s="1"/>
  <c r="N71" i="5" s="1"/>
  <c r="E71" i="5"/>
  <c r="D71" i="5"/>
  <c r="C71" i="5"/>
  <c r="B71" i="5"/>
  <c r="P71" i="10"/>
  <c r="AA71" i="10" s="1"/>
  <c r="O71" i="10"/>
  <c r="L71" i="10"/>
  <c r="X71" i="10" s="1"/>
  <c r="K71" i="10"/>
  <c r="H71" i="10"/>
  <c r="G71" i="10"/>
  <c r="I71" i="10" s="1"/>
  <c r="E71" i="10"/>
  <c r="C71" i="10"/>
  <c r="B71" i="10"/>
  <c r="H71" i="6"/>
  <c r="I71" i="6" s="1"/>
  <c r="J71" i="6" s="1"/>
  <c r="F71" i="6"/>
  <c r="E71" i="6"/>
  <c r="D71" i="6"/>
  <c r="C71" i="6"/>
  <c r="B71" i="6"/>
  <c r="A71" i="6"/>
  <c r="O71" i="1"/>
  <c r="N71" i="1"/>
  <c r="M71" i="1"/>
  <c r="L71" i="1"/>
  <c r="A71" i="1"/>
  <c r="A71" i="5" s="1"/>
  <c r="G70" i="2"/>
  <c r="F70" i="2"/>
  <c r="H70" i="2" s="1"/>
  <c r="J70" i="2" s="1"/>
  <c r="E70" i="2"/>
  <c r="D70" i="2"/>
  <c r="C70" i="2"/>
  <c r="B70" i="2"/>
  <c r="G70" i="5"/>
  <c r="K70" i="5" s="1"/>
  <c r="N70" i="5" s="1"/>
  <c r="E70" i="5"/>
  <c r="D70" i="5"/>
  <c r="I70" i="5" s="1"/>
  <c r="C70" i="5"/>
  <c r="B70" i="5"/>
  <c r="A70" i="5"/>
  <c r="L70" i="10"/>
  <c r="W70" i="10" s="1"/>
  <c r="K70" i="10"/>
  <c r="H70" i="10"/>
  <c r="G70" i="10"/>
  <c r="I70" i="10" s="1"/>
  <c r="E70" i="10"/>
  <c r="C70" i="10"/>
  <c r="B70" i="10"/>
  <c r="H70" i="6"/>
  <c r="I70" i="6" s="1"/>
  <c r="J70" i="6" s="1"/>
  <c r="F70" i="6"/>
  <c r="E70" i="6"/>
  <c r="D70" i="6"/>
  <c r="C70" i="6"/>
  <c r="B70" i="6"/>
  <c r="A70" i="6"/>
  <c r="O70" i="1"/>
  <c r="M70" i="1"/>
  <c r="L70" i="1"/>
  <c r="A70" i="1"/>
  <c r="A70" i="2" s="1"/>
  <c r="G69" i="2"/>
  <c r="F69" i="2"/>
  <c r="H69" i="2" s="1"/>
  <c r="J69" i="2" s="1"/>
  <c r="E69" i="2"/>
  <c r="D69" i="2"/>
  <c r="C69" i="2"/>
  <c r="B69" i="2"/>
  <c r="G69" i="5"/>
  <c r="K69" i="5" s="1"/>
  <c r="N69" i="5" s="1"/>
  <c r="E69" i="5"/>
  <c r="D69" i="5"/>
  <c r="C69" i="5"/>
  <c r="B69" i="5"/>
  <c r="P69" i="10"/>
  <c r="AA69" i="10" s="1"/>
  <c r="O69" i="10"/>
  <c r="L69" i="10"/>
  <c r="X69" i="10" s="1"/>
  <c r="K69" i="10"/>
  <c r="H69" i="10"/>
  <c r="G69" i="10"/>
  <c r="I69" i="10" s="1"/>
  <c r="E69" i="10"/>
  <c r="D69" i="10"/>
  <c r="C69" i="10"/>
  <c r="B69" i="10"/>
  <c r="H69" i="6"/>
  <c r="I69" i="6" s="1"/>
  <c r="J69" i="6" s="1"/>
  <c r="F69" i="6"/>
  <c r="E69" i="6"/>
  <c r="D69" i="6"/>
  <c r="C69" i="6"/>
  <c r="B69" i="6"/>
  <c r="A69" i="6"/>
  <c r="O69" i="1"/>
  <c r="N69" i="1"/>
  <c r="M69" i="1"/>
  <c r="L69" i="1"/>
  <c r="A69" i="1"/>
  <c r="A69" i="2" s="1"/>
  <c r="G68" i="2"/>
  <c r="F68" i="2"/>
  <c r="H68" i="2" s="1"/>
  <c r="J68" i="2" s="1"/>
  <c r="E68" i="2"/>
  <c r="D68" i="2"/>
  <c r="C68" i="2"/>
  <c r="B68" i="2"/>
  <c r="G68" i="5"/>
  <c r="E68" i="5"/>
  <c r="C68" i="5"/>
  <c r="B68" i="5"/>
  <c r="L68" i="10"/>
  <c r="W68" i="10" s="1"/>
  <c r="K68" i="10"/>
  <c r="H68" i="10"/>
  <c r="G68" i="10"/>
  <c r="I68" i="10" s="1"/>
  <c r="D68" i="10"/>
  <c r="C68" i="10"/>
  <c r="B68" i="10"/>
  <c r="H68" i="6"/>
  <c r="I68" i="6" s="1"/>
  <c r="J68" i="6" s="1"/>
  <c r="F68" i="6"/>
  <c r="E68" i="6"/>
  <c r="D68" i="6"/>
  <c r="C68" i="6"/>
  <c r="B68" i="6"/>
  <c r="A68" i="6"/>
  <c r="M68" i="1"/>
  <c r="L68" i="1"/>
  <c r="A68" i="1"/>
  <c r="A68" i="5" s="1"/>
  <c r="G67" i="2"/>
  <c r="F67" i="2"/>
  <c r="H67" i="2" s="1"/>
  <c r="J67" i="2" s="1"/>
  <c r="E67" i="2"/>
  <c r="D67" i="2"/>
  <c r="C67" i="2"/>
  <c r="B67" i="2"/>
  <c r="G67" i="5"/>
  <c r="K67" i="5" s="1"/>
  <c r="N67" i="5" s="1"/>
  <c r="E67" i="5"/>
  <c r="C67" i="5"/>
  <c r="B67" i="5"/>
  <c r="L67" i="10"/>
  <c r="W67" i="10" s="1"/>
  <c r="K67" i="10"/>
  <c r="H67" i="10"/>
  <c r="G67" i="10"/>
  <c r="I67" i="10" s="1"/>
  <c r="D67" i="10"/>
  <c r="C67" i="10"/>
  <c r="B67" i="10"/>
  <c r="H67" i="6"/>
  <c r="I67" i="6" s="1"/>
  <c r="J67" i="6" s="1"/>
  <c r="F67" i="6"/>
  <c r="E67" i="6"/>
  <c r="D67" i="6"/>
  <c r="C67" i="6"/>
  <c r="B67" i="6"/>
  <c r="A67" i="6"/>
  <c r="M67" i="1"/>
  <c r="L67" i="1"/>
  <c r="A67" i="1"/>
  <c r="A67" i="5" s="1"/>
  <c r="G66" i="2"/>
  <c r="F66" i="2"/>
  <c r="H66" i="2" s="1"/>
  <c r="J66" i="2" s="1"/>
  <c r="E66" i="2"/>
  <c r="D66" i="2"/>
  <c r="C66" i="2"/>
  <c r="B66" i="2"/>
  <c r="A66" i="2"/>
  <c r="G66" i="5"/>
  <c r="K66" i="5" s="1"/>
  <c r="N66" i="5" s="1"/>
  <c r="E66" i="5"/>
  <c r="D66" i="5"/>
  <c r="C66" i="5"/>
  <c r="B66" i="5"/>
  <c r="A66" i="5"/>
  <c r="L66" i="10"/>
  <c r="X66" i="10" s="1"/>
  <c r="K66" i="10"/>
  <c r="H66" i="10"/>
  <c r="G66" i="10"/>
  <c r="I66" i="10" s="1"/>
  <c r="E66" i="10"/>
  <c r="D66" i="10"/>
  <c r="C66" i="10"/>
  <c r="B66" i="10"/>
  <c r="H66" i="6"/>
  <c r="I66" i="6" s="1"/>
  <c r="J66" i="6" s="1"/>
  <c r="F66" i="6"/>
  <c r="E66" i="6"/>
  <c r="D66" i="6"/>
  <c r="C66" i="6"/>
  <c r="B66" i="6"/>
  <c r="A66" i="6"/>
  <c r="O66" i="1"/>
  <c r="N66" i="1"/>
  <c r="M66" i="1"/>
  <c r="L66" i="1"/>
  <c r="A66" i="1"/>
  <c r="A66" i="10" s="1"/>
  <c r="G65" i="2"/>
  <c r="F65" i="2"/>
  <c r="H65" i="2" s="1"/>
  <c r="J65" i="2" s="1"/>
  <c r="E65" i="2"/>
  <c r="D65" i="2"/>
  <c r="C65" i="2"/>
  <c r="B65" i="2"/>
  <c r="G65" i="5"/>
  <c r="K65" i="5" s="1"/>
  <c r="N65" i="5" s="1"/>
  <c r="E65" i="5"/>
  <c r="D65" i="5"/>
  <c r="C65" i="5"/>
  <c r="B65" i="5"/>
  <c r="L65" i="10"/>
  <c r="X65" i="10" s="1"/>
  <c r="K65" i="10"/>
  <c r="H65" i="10"/>
  <c r="G65" i="10"/>
  <c r="I65" i="10" s="1"/>
  <c r="E65" i="10"/>
  <c r="D65" i="10"/>
  <c r="C65" i="10"/>
  <c r="B65" i="10"/>
  <c r="H65" i="6"/>
  <c r="I65" i="6" s="1"/>
  <c r="J65" i="6" s="1"/>
  <c r="F65" i="6"/>
  <c r="E65" i="6"/>
  <c r="D65" i="6"/>
  <c r="C65" i="6"/>
  <c r="B65" i="6"/>
  <c r="A65" i="6"/>
  <c r="O65" i="1"/>
  <c r="N65" i="1"/>
  <c r="M65" i="1"/>
  <c r="L65" i="1"/>
  <c r="A65" i="1"/>
  <c r="A65" i="2" s="1"/>
  <c r="F64" i="2"/>
  <c r="E64" i="2"/>
  <c r="C64" i="2"/>
  <c r="B64" i="2"/>
  <c r="G64" i="5"/>
  <c r="K64" i="5" s="1"/>
  <c r="N64" i="5" s="1"/>
  <c r="E64" i="5"/>
  <c r="D64" i="5"/>
  <c r="I64" i="5" s="1"/>
  <c r="C64" i="5"/>
  <c r="B64" i="5"/>
  <c r="P64" i="10"/>
  <c r="AA64" i="10" s="1"/>
  <c r="O64" i="10"/>
  <c r="H64" i="10"/>
  <c r="G64" i="10"/>
  <c r="D64" i="10"/>
  <c r="C64" i="10"/>
  <c r="B64" i="10"/>
  <c r="H64" i="6"/>
  <c r="I64" i="6" s="1"/>
  <c r="J64" i="6" s="1"/>
  <c r="F64" i="6"/>
  <c r="E64" i="6"/>
  <c r="D64" i="6"/>
  <c r="C64" i="6"/>
  <c r="B64" i="6"/>
  <c r="A64" i="6"/>
  <c r="O64" i="1"/>
  <c r="M64" i="1"/>
  <c r="L64" i="1"/>
  <c r="A64" i="1"/>
  <c r="A64" i="5" s="1"/>
  <c r="F63" i="2"/>
  <c r="E63" i="2"/>
  <c r="D63" i="2"/>
  <c r="C63" i="2"/>
  <c r="B63" i="2"/>
  <c r="G63" i="5"/>
  <c r="E63" i="5"/>
  <c r="D63" i="5"/>
  <c r="C63" i="5"/>
  <c r="B63" i="5"/>
  <c r="P63" i="10"/>
  <c r="AA63" i="10" s="1"/>
  <c r="O63" i="10"/>
  <c r="H63" i="10"/>
  <c r="G63" i="10"/>
  <c r="E63" i="10"/>
  <c r="C63" i="10"/>
  <c r="B63" i="10"/>
  <c r="H63" i="6"/>
  <c r="I63" i="6" s="1"/>
  <c r="J63" i="6" s="1"/>
  <c r="F63" i="6"/>
  <c r="E63" i="6"/>
  <c r="D63" i="6"/>
  <c r="C63" i="6"/>
  <c r="B63" i="6"/>
  <c r="A63" i="6"/>
  <c r="O63" i="1"/>
  <c r="M63" i="1"/>
  <c r="L63" i="1"/>
  <c r="A63" i="1"/>
  <c r="A63" i="5" s="1"/>
  <c r="G62" i="2"/>
  <c r="F62" i="2"/>
  <c r="E62" i="2"/>
  <c r="C62" i="2"/>
  <c r="B62" i="2"/>
  <c r="G62" i="5"/>
  <c r="K62" i="5" s="1"/>
  <c r="N62" i="5" s="1"/>
  <c r="E62" i="5"/>
  <c r="D62" i="5"/>
  <c r="I62" i="5" s="1"/>
  <c r="C62" i="5"/>
  <c r="B62" i="5"/>
  <c r="L62" i="10"/>
  <c r="X62" i="10" s="1"/>
  <c r="K62" i="10"/>
  <c r="H62" i="10"/>
  <c r="G62" i="10"/>
  <c r="I62" i="10" s="1"/>
  <c r="E62" i="10"/>
  <c r="C62" i="10"/>
  <c r="B62" i="10"/>
  <c r="H62" i="6"/>
  <c r="I62" i="6" s="1"/>
  <c r="J62" i="6" s="1"/>
  <c r="F62" i="6"/>
  <c r="E62" i="6"/>
  <c r="D62" i="6"/>
  <c r="C62" i="6"/>
  <c r="B62" i="6"/>
  <c r="A62" i="6"/>
  <c r="O62" i="1"/>
  <c r="M62" i="1"/>
  <c r="D62" i="2" s="1"/>
  <c r="L62" i="1"/>
  <c r="A62" i="1"/>
  <c r="A62" i="2" s="1"/>
  <c r="G61" i="2"/>
  <c r="F61" i="2"/>
  <c r="E61" i="2"/>
  <c r="C61" i="2"/>
  <c r="B61" i="2"/>
  <c r="G61" i="5"/>
  <c r="K61" i="5" s="1"/>
  <c r="N61" i="5" s="1"/>
  <c r="E61" i="5"/>
  <c r="D61" i="5"/>
  <c r="C61" i="5"/>
  <c r="B61" i="5"/>
  <c r="L61" i="10"/>
  <c r="X61" i="10" s="1"/>
  <c r="K61" i="10"/>
  <c r="H61" i="10"/>
  <c r="G61" i="10"/>
  <c r="I61" i="10" s="1"/>
  <c r="E61" i="10"/>
  <c r="D61" i="10"/>
  <c r="C61" i="10"/>
  <c r="B61" i="10"/>
  <c r="H61" i="6"/>
  <c r="I61" i="6" s="1"/>
  <c r="J61" i="6" s="1"/>
  <c r="M61" i="6" s="1"/>
  <c r="F61" i="6"/>
  <c r="E61" i="6"/>
  <c r="D61" i="6"/>
  <c r="C61" i="6"/>
  <c r="B61" i="6"/>
  <c r="A61" i="6"/>
  <c r="O61" i="1"/>
  <c r="N61" i="1"/>
  <c r="M61" i="1"/>
  <c r="D61" i="2" s="1"/>
  <c r="L61" i="1"/>
  <c r="A61" i="1"/>
  <c r="A61" i="2" s="1"/>
  <c r="G60" i="2"/>
  <c r="F60" i="2"/>
  <c r="E60" i="2"/>
  <c r="C60" i="2"/>
  <c r="B60" i="2"/>
  <c r="G60" i="5"/>
  <c r="K60" i="5" s="1"/>
  <c r="N60" i="5" s="1"/>
  <c r="E60" i="5"/>
  <c r="D60" i="5"/>
  <c r="C60" i="5"/>
  <c r="B60" i="5"/>
  <c r="L60" i="10"/>
  <c r="X60" i="10" s="1"/>
  <c r="K60" i="10"/>
  <c r="H60" i="10"/>
  <c r="G60" i="10"/>
  <c r="I60" i="10" s="1"/>
  <c r="D60" i="10"/>
  <c r="C60" i="10"/>
  <c r="B60" i="10"/>
  <c r="H60" i="6"/>
  <c r="I60" i="6" s="1"/>
  <c r="J60" i="6" s="1"/>
  <c r="F60" i="6"/>
  <c r="E60" i="6"/>
  <c r="D60" i="6"/>
  <c r="C60" i="6"/>
  <c r="B60" i="6"/>
  <c r="A60" i="6"/>
  <c r="N60" i="1"/>
  <c r="M60" i="1"/>
  <c r="D60" i="2" s="1"/>
  <c r="L60" i="1"/>
  <c r="A60" i="1"/>
  <c r="A60" i="2" s="1"/>
  <c r="G59" i="2"/>
  <c r="F59" i="2"/>
  <c r="E59" i="2"/>
  <c r="C59" i="2"/>
  <c r="B59" i="2"/>
  <c r="G59" i="5"/>
  <c r="K59" i="5" s="1"/>
  <c r="N59" i="5" s="1"/>
  <c r="E59" i="5"/>
  <c r="D59" i="5"/>
  <c r="C59" i="5"/>
  <c r="B59" i="5"/>
  <c r="L59" i="10"/>
  <c r="X59" i="10" s="1"/>
  <c r="K59" i="10"/>
  <c r="H59" i="10"/>
  <c r="O59" i="10" s="1"/>
  <c r="G59" i="10"/>
  <c r="I59" i="10" s="1"/>
  <c r="C59" i="10"/>
  <c r="B59" i="10"/>
  <c r="A59" i="10"/>
  <c r="H59" i="6"/>
  <c r="I59" i="6" s="1"/>
  <c r="J59" i="6" s="1"/>
  <c r="F59" i="6"/>
  <c r="E59" i="6"/>
  <c r="D59" i="6"/>
  <c r="C59" i="6"/>
  <c r="B59" i="6"/>
  <c r="A59" i="6"/>
  <c r="O59" i="1"/>
  <c r="M59" i="1"/>
  <c r="L59" i="1"/>
  <c r="A59" i="1"/>
  <c r="A59" i="2" s="1"/>
  <c r="G58" i="2"/>
  <c r="F58" i="2"/>
  <c r="E58" i="2"/>
  <c r="C58" i="2"/>
  <c r="B58" i="2"/>
  <c r="G58" i="5"/>
  <c r="K58" i="5" s="1"/>
  <c r="N58" i="5" s="1"/>
  <c r="E58" i="5"/>
  <c r="D58" i="5"/>
  <c r="C58" i="5"/>
  <c r="B58" i="5"/>
  <c r="L58" i="10"/>
  <c r="X58" i="10" s="1"/>
  <c r="K58" i="10"/>
  <c r="H58" i="10"/>
  <c r="G58" i="10"/>
  <c r="I58" i="10" s="1"/>
  <c r="E58" i="10"/>
  <c r="D58" i="10"/>
  <c r="C58" i="10"/>
  <c r="B58" i="10"/>
  <c r="H58" i="6"/>
  <c r="I58" i="6" s="1"/>
  <c r="J58" i="6" s="1"/>
  <c r="F58" i="6"/>
  <c r="E58" i="6"/>
  <c r="D58" i="6"/>
  <c r="C58" i="6"/>
  <c r="B58" i="6"/>
  <c r="A58" i="6"/>
  <c r="O58" i="1"/>
  <c r="N58" i="1"/>
  <c r="M58" i="1"/>
  <c r="D58" i="2" s="1"/>
  <c r="L58" i="1"/>
  <c r="A58" i="1"/>
  <c r="A58" i="10" s="1"/>
  <c r="G57" i="2"/>
  <c r="F57" i="2"/>
  <c r="E57" i="2"/>
  <c r="C57" i="2"/>
  <c r="B57" i="2"/>
  <c r="G57" i="5"/>
  <c r="K57" i="5" s="1"/>
  <c r="N57" i="5" s="1"/>
  <c r="E57" i="5"/>
  <c r="D57" i="5"/>
  <c r="C57" i="5"/>
  <c r="B57" i="5"/>
  <c r="L57" i="10"/>
  <c r="W57" i="10" s="1"/>
  <c r="K57" i="10"/>
  <c r="H57" i="10"/>
  <c r="G57" i="10"/>
  <c r="I57" i="10" s="1"/>
  <c r="E57" i="10"/>
  <c r="D57" i="10"/>
  <c r="C57" i="10"/>
  <c r="B57" i="10"/>
  <c r="H57" i="6"/>
  <c r="I57" i="6" s="1"/>
  <c r="J57" i="6" s="1"/>
  <c r="F57" i="6"/>
  <c r="E57" i="6"/>
  <c r="D57" i="6"/>
  <c r="C57" i="6"/>
  <c r="B57" i="6"/>
  <c r="A57" i="6"/>
  <c r="O57" i="1"/>
  <c r="N57" i="1"/>
  <c r="M57" i="1"/>
  <c r="L57" i="1"/>
  <c r="A57" i="1"/>
  <c r="F56" i="2"/>
  <c r="E56" i="2"/>
  <c r="C56" i="2"/>
  <c r="B56" i="2"/>
  <c r="G56" i="5"/>
  <c r="C56" i="5"/>
  <c r="B56" i="5"/>
  <c r="P56" i="10"/>
  <c r="AA56" i="10" s="1"/>
  <c r="O56" i="10"/>
  <c r="H56" i="10"/>
  <c r="G56" i="10"/>
  <c r="D56" i="10"/>
  <c r="C56" i="10"/>
  <c r="B56" i="10"/>
  <c r="H56" i="6"/>
  <c r="I56" i="6" s="1"/>
  <c r="J56" i="6" s="1"/>
  <c r="F56" i="6"/>
  <c r="E56" i="6"/>
  <c r="D56" i="6"/>
  <c r="C56" i="6"/>
  <c r="B56" i="6"/>
  <c r="A56" i="6"/>
  <c r="M56" i="1"/>
  <c r="L56" i="1"/>
  <c r="A56" i="1"/>
  <c r="A56" i="5" s="1"/>
  <c r="G55" i="2"/>
  <c r="F55" i="2"/>
  <c r="E55" i="2"/>
  <c r="C55" i="2"/>
  <c r="B55" i="2"/>
  <c r="A55" i="2"/>
  <c r="G55" i="5"/>
  <c r="K55" i="5" s="1"/>
  <c r="N55" i="5" s="1"/>
  <c r="E55" i="5"/>
  <c r="D55" i="5"/>
  <c r="I55" i="5" s="1"/>
  <c r="C55" i="5"/>
  <c r="B55" i="5"/>
  <c r="L55" i="10"/>
  <c r="W55" i="10" s="1"/>
  <c r="K55" i="10"/>
  <c r="H55" i="10"/>
  <c r="G55" i="10"/>
  <c r="I55" i="10" s="1"/>
  <c r="E55" i="10"/>
  <c r="C55" i="10"/>
  <c r="B55" i="10"/>
  <c r="H55" i="6"/>
  <c r="I55" i="6" s="1"/>
  <c r="J55" i="6" s="1"/>
  <c r="F55" i="6"/>
  <c r="E55" i="6"/>
  <c r="D55" i="6"/>
  <c r="C55" i="6"/>
  <c r="B55" i="6"/>
  <c r="A55" i="6"/>
  <c r="O55" i="1"/>
  <c r="M55" i="1"/>
  <c r="D55" i="2" s="1"/>
  <c r="L55" i="1"/>
  <c r="A55" i="1"/>
  <c r="A55" i="5" s="1"/>
  <c r="G54" i="2"/>
  <c r="F54" i="2"/>
  <c r="H54" i="2" s="1"/>
  <c r="J54" i="2" s="1"/>
  <c r="E54" i="2"/>
  <c r="D54" i="2"/>
  <c r="C54" i="2"/>
  <c r="B54" i="2"/>
  <c r="G54" i="5"/>
  <c r="K54" i="5" s="1"/>
  <c r="N54" i="5" s="1"/>
  <c r="E54" i="5"/>
  <c r="D54" i="5"/>
  <c r="I54" i="5" s="1"/>
  <c r="C54" i="5"/>
  <c r="B54" i="5"/>
  <c r="P54" i="10"/>
  <c r="AA54" i="10" s="1"/>
  <c r="O54" i="10"/>
  <c r="L54" i="10"/>
  <c r="W54" i="10" s="1"/>
  <c r="K54" i="10"/>
  <c r="H54" i="10"/>
  <c r="G54" i="10"/>
  <c r="I54" i="10" s="1"/>
  <c r="E54" i="10"/>
  <c r="D54" i="10"/>
  <c r="C54" i="10"/>
  <c r="B54" i="10"/>
  <c r="H54" i="6"/>
  <c r="I54" i="6" s="1"/>
  <c r="J54" i="6" s="1"/>
  <c r="F54" i="6"/>
  <c r="E54" i="6"/>
  <c r="D54" i="6"/>
  <c r="C54" i="6"/>
  <c r="B54" i="6"/>
  <c r="A54" i="6"/>
  <c r="O54" i="1"/>
  <c r="N54" i="1"/>
  <c r="M54" i="1"/>
  <c r="L54" i="1"/>
  <c r="A54" i="1"/>
  <c r="G53" i="2"/>
  <c r="F53" i="2"/>
  <c r="E53" i="2"/>
  <c r="C53" i="2"/>
  <c r="B53" i="2"/>
  <c r="G53" i="5"/>
  <c r="K53" i="5" s="1"/>
  <c r="N53" i="5" s="1"/>
  <c r="E53" i="5"/>
  <c r="D53" i="5"/>
  <c r="C53" i="5"/>
  <c r="B53" i="5"/>
  <c r="L53" i="10"/>
  <c r="X53" i="10" s="1"/>
  <c r="K53" i="10"/>
  <c r="H53" i="10"/>
  <c r="G53" i="10"/>
  <c r="I53" i="10" s="1"/>
  <c r="E53" i="10"/>
  <c r="D53" i="10"/>
  <c r="C53" i="10"/>
  <c r="B53" i="10"/>
  <c r="H53" i="6"/>
  <c r="I53" i="6" s="1"/>
  <c r="J53" i="6" s="1"/>
  <c r="F53" i="6"/>
  <c r="E53" i="6"/>
  <c r="D53" i="6"/>
  <c r="C53" i="6"/>
  <c r="B53" i="6"/>
  <c r="A53" i="6"/>
  <c r="O53" i="1"/>
  <c r="N53" i="1"/>
  <c r="M53" i="1"/>
  <c r="L53" i="1"/>
  <c r="A53" i="1"/>
  <c r="G52" i="2"/>
  <c r="F52" i="2"/>
  <c r="H52" i="2" s="1"/>
  <c r="J52" i="2" s="1"/>
  <c r="E52" i="2"/>
  <c r="D52" i="2"/>
  <c r="C52" i="2"/>
  <c r="B52" i="2"/>
  <c r="G52" i="5"/>
  <c r="K52" i="5" s="1"/>
  <c r="N52" i="5" s="1"/>
  <c r="E52" i="5"/>
  <c r="D52" i="5"/>
  <c r="C52" i="5"/>
  <c r="B52" i="5"/>
  <c r="P52" i="10"/>
  <c r="AA52" i="10" s="1"/>
  <c r="O52" i="10"/>
  <c r="L52" i="10"/>
  <c r="X52" i="10" s="1"/>
  <c r="K52" i="10"/>
  <c r="H52" i="10"/>
  <c r="G52" i="10"/>
  <c r="I52" i="10" s="1"/>
  <c r="E52" i="10"/>
  <c r="D52" i="10"/>
  <c r="C52" i="10"/>
  <c r="B52" i="10"/>
  <c r="H52" i="6"/>
  <c r="I52" i="6" s="1"/>
  <c r="J52" i="6" s="1"/>
  <c r="F52" i="6"/>
  <c r="E52" i="6"/>
  <c r="D52" i="6"/>
  <c r="C52" i="6"/>
  <c r="B52" i="6"/>
  <c r="A52" i="6"/>
  <c r="O52" i="1"/>
  <c r="N52" i="1"/>
  <c r="M52" i="1"/>
  <c r="L52" i="1"/>
  <c r="A52" i="1"/>
  <c r="A52" i="2" s="1"/>
  <c r="G51" i="2"/>
  <c r="F51" i="2"/>
  <c r="H51" i="2" s="1"/>
  <c r="J51" i="2" s="1"/>
  <c r="E51" i="2"/>
  <c r="D51" i="2"/>
  <c r="C51" i="2"/>
  <c r="B51" i="2"/>
  <c r="G51" i="5"/>
  <c r="K51" i="5" s="1"/>
  <c r="N51" i="5" s="1"/>
  <c r="E51" i="5"/>
  <c r="D51" i="5"/>
  <c r="C51" i="5"/>
  <c r="B51" i="5"/>
  <c r="P51" i="10"/>
  <c r="AA51" i="10" s="1"/>
  <c r="O51" i="10"/>
  <c r="L51" i="10"/>
  <c r="X51" i="10" s="1"/>
  <c r="K51" i="10"/>
  <c r="H51" i="10"/>
  <c r="G51" i="10"/>
  <c r="I51" i="10" s="1"/>
  <c r="E51" i="10"/>
  <c r="D51" i="10"/>
  <c r="C51" i="10"/>
  <c r="B51" i="10"/>
  <c r="H51" i="6"/>
  <c r="I51" i="6" s="1"/>
  <c r="J51" i="6" s="1"/>
  <c r="F51" i="6"/>
  <c r="E51" i="6"/>
  <c r="D51" i="6"/>
  <c r="C51" i="6"/>
  <c r="B51" i="6"/>
  <c r="A51" i="6"/>
  <c r="O51" i="1"/>
  <c r="N51" i="1"/>
  <c r="M51" i="1"/>
  <c r="L51" i="1"/>
  <c r="A51" i="1"/>
  <c r="A51" i="2" s="1"/>
  <c r="G50" i="2"/>
  <c r="F50" i="2"/>
  <c r="H50" i="2" s="1"/>
  <c r="J50" i="2" s="1"/>
  <c r="E50" i="2"/>
  <c r="D50" i="2"/>
  <c r="C50" i="2"/>
  <c r="B50" i="2"/>
  <c r="G50" i="5"/>
  <c r="K50" i="5" s="1"/>
  <c r="N50" i="5" s="1"/>
  <c r="E50" i="5"/>
  <c r="D50" i="5"/>
  <c r="I50" i="5" s="1"/>
  <c r="C50" i="5"/>
  <c r="B50" i="5"/>
  <c r="P50" i="10"/>
  <c r="AA50" i="10" s="1"/>
  <c r="O50" i="10"/>
  <c r="L50" i="10"/>
  <c r="X50" i="10" s="1"/>
  <c r="K50" i="10"/>
  <c r="H50" i="10"/>
  <c r="G50" i="10"/>
  <c r="I50" i="10" s="1"/>
  <c r="E50" i="10"/>
  <c r="D50" i="10"/>
  <c r="C50" i="10"/>
  <c r="B50" i="10"/>
  <c r="H50" i="6"/>
  <c r="I50" i="6" s="1"/>
  <c r="J50" i="6" s="1"/>
  <c r="F50" i="6"/>
  <c r="E50" i="6"/>
  <c r="D50" i="6"/>
  <c r="C50" i="6"/>
  <c r="B50" i="6"/>
  <c r="A50" i="6"/>
  <c r="O50" i="1"/>
  <c r="N50" i="1"/>
  <c r="M50" i="1"/>
  <c r="L50" i="1"/>
  <c r="A50" i="1"/>
  <c r="A50" i="5" s="1"/>
  <c r="G49" i="2"/>
  <c r="F49" i="2"/>
  <c r="H49" i="2" s="1"/>
  <c r="J49" i="2" s="1"/>
  <c r="E49" i="2"/>
  <c r="D49" i="2"/>
  <c r="C49" i="2"/>
  <c r="B49" i="2"/>
  <c r="G49" i="5"/>
  <c r="K49" i="5" s="1"/>
  <c r="N49" i="5" s="1"/>
  <c r="E49" i="5"/>
  <c r="D49" i="5"/>
  <c r="C49" i="5"/>
  <c r="B49" i="5"/>
  <c r="P49" i="10"/>
  <c r="AA49" i="10" s="1"/>
  <c r="O49" i="10"/>
  <c r="L49" i="10"/>
  <c r="X49" i="10" s="1"/>
  <c r="K49" i="10"/>
  <c r="H49" i="10"/>
  <c r="G49" i="10"/>
  <c r="I49" i="10" s="1"/>
  <c r="E49" i="10"/>
  <c r="D49" i="10"/>
  <c r="C49" i="10"/>
  <c r="B49" i="10"/>
  <c r="H49" i="6"/>
  <c r="I49" i="6" s="1"/>
  <c r="J49" i="6" s="1"/>
  <c r="F49" i="6"/>
  <c r="E49" i="6"/>
  <c r="D49" i="6"/>
  <c r="C49" i="6"/>
  <c r="B49" i="6"/>
  <c r="A49" i="6"/>
  <c r="O49" i="1"/>
  <c r="N49" i="1"/>
  <c r="M49" i="1"/>
  <c r="L49" i="1"/>
  <c r="A49" i="1"/>
  <c r="A49" i="5" s="1"/>
  <c r="G48" i="2"/>
  <c r="F48" i="2"/>
  <c r="H48" i="2" s="1"/>
  <c r="J48" i="2" s="1"/>
  <c r="E48" i="2"/>
  <c r="D48" i="2"/>
  <c r="C48" i="2"/>
  <c r="B48" i="2"/>
  <c r="G48" i="5"/>
  <c r="K48" i="5" s="1"/>
  <c r="N48" i="5" s="1"/>
  <c r="E48" i="5"/>
  <c r="D48" i="5"/>
  <c r="C48" i="5"/>
  <c r="B48" i="5"/>
  <c r="P48" i="10"/>
  <c r="AA48" i="10" s="1"/>
  <c r="O48" i="10"/>
  <c r="L48" i="10"/>
  <c r="X48" i="10" s="1"/>
  <c r="K48" i="10"/>
  <c r="H48" i="10"/>
  <c r="G48" i="10"/>
  <c r="I48" i="10" s="1"/>
  <c r="E48" i="10"/>
  <c r="D48" i="10"/>
  <c r="C48" i="10"/>
  <c r="B48" i="10"/>
  <c r="H48" i="6"/>
  <c r="I48" i="6" s="1"/>
  <c r="J48" i="6" s="1"/>
  <c r="F48" i="6"/>
  <c r="E48" i="6"/>
  <c r="D48" i="6"/>
  <c r="C48" i="6"/>
  <c r="B48" i="6"/>
  <c r="A48" i="6"/>
  <c r="O48" i="1"/>
  <c r="N48" i="1"/>
  <c r="M48" i="1"/>
  <c r="L48" i="1"/>
  <c r="A48" i="1"/>
  <c r="A48" i="5" s="1"/>
  <c r="G47" i="2"/>
  <c r="F47" i="2"/>
  <c r="H47" i="2" s="1"/>
  <c r="J47" i="2" s="1"/>
  <c r="E47" i="2"/>
  <c r="D47" i="2"/>
  <c r="C47" i="2"/>
  <c r="B47" i="2"/>
  <c r="G47" i="5"/>
  <c r="K47" i="5" s="1"/>
  <c r="N47" i="5" s="1"/>
  <c r="E47" i="5"/>
  <c r="D47" i="5"/>
  <c r="C47" i="5"/>
  <c r="B47" i="5"/>
  <c r="P47" i="10"/>
  <c r="AA47" i="10" s="1"/>
  <c r="O47" i="10"/>
  <c r="L47" i="10"/>
  <c r="K47" i="10"/>
  <c r="H47" i="10"/>
  <c r="G47" i="10"/>
  <c r="I47" i="10" s="1"/>
  <c r="E47" i="10"/>
  <c r="D47" i="10"/>
  <c r="C47" i="10"/>
  <c r="B47" i="10"/>
  <c r="H47" i="6"/>
  <c r="I47" i="6" s="1"/>
  <c r="J47" i="6" s="1"/>
  <c r="F47" i="6"/>
  <c r="E47" i="6"/>
  <c r="D47" i="6"/>
  <c r="C47" i="6"/>
  <c r="B47" i="6"/>
  <c r="A47" i="6"/>
  <c r="O47" i="1"/>
  <c r="N47" i="1"/>
  <c r="M47" i="1"/>
  <c r="L47" i="1"/>
  <c r="A47" i="1"/>
  <c r="G46" i="2"/>
  <c r="F46" i="2"/>
  <c r="H46" i="2" s="1"/>
  <c r="J46" i="2" s="1"/>
  <c r="E46" i="2"/>
  <c r="D46" i="2"/>
  <c r="C46" i="2"/>
  <c r="B46" i="2"/>
  <c r="G46" i="5"/>
  <c r="K46" i="5" s="1"/>
  <c r="N46" i="5" s="1"/>
  <c r="E46" i="5"/>
  <c r="D46" i="5"/>
  <c r="I46" i="5" s="1"/>
  <c r="M46" i="5" s="1"/>
  <c r="O46" i="5" s="1"/>
  <c r="C46" i="5"/>
  <c r="B46" i="5"/>
  <c r="L46" i="10"/>
  <c r="X46" i="10" s="1"/>
  <c r="K46" i="10"/>
  <c r="H46" i="10"/>
  <c r="G46" i="10"/>
  <c r="I46" i="10" s="1"/>
  <c r="E46" i="10"/>
  <c r="C46" i="10"/>
  <c r="B46" i="10"/>
  <c r="H46" i="6"/>
  <c r="I46" i="6" s="1"/>
  <c r="J46" i="6" s="1"/>
  <c r="F46" i="6"/>
  <c r="E46" i="6"/>
  <c r="D46" i="6"/>
  <c r="C46" i="6"/>
  <c r="B46" i="6"/>
  <c r="A46" i="6"/>
  <c r="O46" i="1"/>
  <c r="M46" i="1"/>
  <c r="L46" i="1"/>
  <c r="A46" i="1"/>
  <c r="G45" i="2"/>
  <c r="F45" i="2"/>
  <c r="H45" i="2" s="1"/>
  <c r="J45" i="2" s="1"/>
  <c r="E45" i="2"/>
  <c r="D45" i="2"/>
  <c r="C45" i="2"/>
  <c r="B45" i="2"/>
  <c r="A45" i="2"/>
  <c r="G45" i="5"/>
  <c r="K45" i="5" s="1"/>
  <c r="N45" i="5" s="1"/>
  <c r="E45" i="5"/>
  <c r="D45" i="5"/>
  <c r="C45" i="5"/>
  <c r="B45" i="5"/>
  <c r="P45" i="10"/>
  <c r="AA45" i="10" s="1"/>
  <c r="O45" i="10"/>
  <c r="L45" i="10"/>
  <c r="W45" i="10" s="1"/>
  <c r="K45" i="10"/>
  <c r="H45" i="10"/>
  <c r="G45" i="10"/>
  <c r="I45" i="10" s="1"/>
  <c r="E45" i="10"/>
  <c r="D45" i="10"/>
  <c r="C45" i="10"/>
  <c r="B45" i="10"/>
  <c r="H45" i="6"/>
  <c r="I45" i="6" s="1"/>
  <c r="J45" i="6" s="1"/>
  <c r="F45" i="6"/>
  <c r="E45" i="6"/>
  <c r="D45" i="6"/>
  <c r="C45" i="6"/>
  <c r="B45" i="6"/>
  <c r="A45" i="6"/>
  <c r="O45" i="1"/>
  <c r="N45" i="1"/>
  <c r="M45" i="1"/>
  <c r="L45" i="1"/>
  <c r="A45" i="1"/>
  <c r="A45" i="10" s="1"/>
  <c r="G44" i="2"/>
  <c r="F44" i="2"/>
  <c r="H44" i="2" s="1"/>
  <c r="J44" i="2" s="1"/>
  <c r="E44" i="2"/>
  <c r="D44" i="2"/>
  <c r="C44" i="2"/>
  <c r="B44" i="2"/>
  <c r="G44" i="5"/>
  <c r="K44" i="5" s="1"/>
  <c r="N44" i="5" s="1"/>
  <c r="E44" i="5"/>
  <c r="D44" i="5"/>
  <c r="I44" i="5" s="1"/>
  <c r="C44" i="5"/>
  <c r="B44" i="5"/>
  <c r="P44" i="10"/>
  <c r="AA44" i="10" s="1"/>
  <c r="O44" i="10"/>
  <c r="L44" i="10"/>
  <c r="W44" i="10" s="1"/>
  <c r="K44" i="10"/>
  <c r="H44" i="10"/>
  <c r="G44" i="10"/>
  <c r="I44" i="10" s="1"/>
  <c r="D44" i="10"/>
  <c r="C44" i="10"/>
  <c r="B44" i="10"/>
  <c r="H44" i="6"/>
  <c r="I44" i="6" s="1"/>
  <c r="J44" i="6" s="1"/>
  <c r="F44" i="6"/>
  <c r="E44" i="6"/>
  <c r="D44" i="6"/>
  <c r="C44" i="6"/>
  <c r="B44" i="6"/>
  <c r="A44" i="6"/>
  <c r="O44" i="1"/>
  <c r="N44" i="1"/>
  <c r="M44" i="1"/>
  <c r="L44" i="1"/>
  <c r="A44" i="1"/>
  <c r="A44" i="2" s="1"/>
  <c r="G43" i="2"/>
  <c r="F43" i="2"/>
  <c r="H43" i="2" s="1"/>
  <c r="J43" i="2" s="1"/>
  <c r="E43" i="2"/>
  <c r="D43" i="2"/>
  <c r="C43" i="2"/>
  <c r="B43" i="2"/>
  <c r="G43" i="5"/>
  <c r="K43" i="5" s="1"/>
  <c r="N43" i="5" s="1"/>
  <c r="E43" i="5"/>
  <c r="D43" i="5"/>
  <c r="I43" i="5" s="1"/>
  <c r="C43" i="5"/>
  <c r="B43" i="5"/>
  <c r="P43" i="10"/>
  <c r="AA43" i="10" s="1"/>
  <c r="O43" i="10"/>
  <c r="L43" i="10"/>
  <c r="W43" i="10" s="1"/>
  <c r="K43" i="10"/>
  <c r="H43" i="10"/>
  <c r="G43" i="10"/>
  <c r="I43" i="10" s="1"/>
  <c r="E43" i="10"/>
  <c r="D43" i="10"/>
  <c r="C43" i="10"/>
  <c r="B43" i="10"/>
  <c r="H43" i="6"/>
  <c r="I43" i="6" s="1"/>
  <c r="J43" i="6" s="1"/>
  <c r="F43" i="6"/>
  <c r="E43" i="6"/>
  <c r="D43" i="6"/>
  <c r="C43" i="6"/>
  <c r="B43" i="6"/>
  <c r="A43" i="6"/>
  <c r="O43" i="1"/>
  <c r="N43" i="1"/>
  <c r="M43" i="1"/>
  <c r="L43" i="1"/>
  <c r="A43" i="1"/>
  <c r="A43" i="5" s="1"/>
  <c r="G42" i="2"/>
  <c r="F42" i="2"/>
  <c r="H42" i="2" s="1"/>
  <c r="J42" i="2" s="1"/>
  <c r="E42" i="2"/>
  <c r="D42" i="2"/>
  <c r="C42" i="2"/>
  <c r="B42" i="2"/>
  <c r="G42" i="5"/>
  <c r="K42" i="5" s="1"/>
  <c r="N42" i="5" s="1"/>
  <c r="E42" i="5"/>
  <c r="D42" i="5"/>
  <c r="C42" i="5"/>
  <c r="B42" i="5"/>
  <c r="P42" i="10"/>
  <c r="AA42" i="10" s="1"/>
  <c r="O42" i="10"/>
  <c r="L42" i="10"/>
  <c r="X42" i="10" s="1"/>
  <c r="K42" i="10"/>
  <c r="H42" i="10"/>
  <c r="G42" i="10"/>
  <c r="I42" i="10" s="1"/>
  <c r="E42" i="10"/>
  <c r="D42" i="10"/>
  <c r="C42" i="10"/>
  <c r="B42" i="10"/>
  <c r="H42" i="6"/>
  <c r="I42" i="6" s="1"/>
  <c r="J42" i="6" s="1"/>
  <c r="F42" i="6"/>
  <c r="E42" i="6"/>
  <c r="D42" i="6"/>
  <c r="C42" i="6"/>
  <c r="B42" i="6"/>
  <c r="A42" i="6"/>
  <c r="O42" i="1"/>
  <c r="N42" i="1"/>
  <c r="M42" i="1"/>
  <c r="L42" i="1"/>
  <c r="A42" i="1"/>
  <c r="A42" i="5" s="1"/>
  <c r="G41" i="2"/>
  <c r="F41" i="2"/>
  <c r="H41" i="2" s="1"/>
  <c r="J41" i="2" s="1"/>
  <c r="E41" i="2"/>
  <c r="D41" i="2"/>
  <c r="C41" i="2"/>
  <c r="B41" i="2"/>
  <c r="G41" i="5"/>
  <c r="K41" i="5" s="1"/>
  <c r="N41" i="5" s="1"/>
  <c r="E41" i="5"/>
  <c r="D41" i="5"/>
  <c r="C41" i="5"/>
  <c r="B41" i="5"/>
  <c r="P41" i="10"/>
  <c r="AA41" i="10" s="1"/>
  <c r="O41" i="10"/>
  <c r="L41" i="10"/>
  <c r="X41" i="10" s="1"/>
  <c r="K41" i="10"/>
  <c r="H41" i="10"/>
  <c r="G41" i="10"/>
  <c r="I41" i="10" s="1"/>
  <c r="E41" i="10"/>
  <c r="D41" i="10"/>
  <c r="C41" i="10"/>
  <c r="B41" i="10"/>
  <c r="H41" i="6"/>
  <c r="I41" i="6" s="1"/>
  <c r="J41" i="6" s="1"/>
  <c r="F41" i="6"/>
  <c r="E41" i="6"/>
  <c r="D41" i="6"/>
  <c r="C41" i="6"/>
  <c r="B41" i="6"/>
  <c r="A41" i="6"/>
  <c r="O41" i="1"/>
  <c r="N41" i="1"/>
  <c r="M41" i="1"/>
  <c r="L41" i="1"/>
  <c r="A41" i="1"/>
  <c r="A41" i="10" s="1"/>
  <c r="G40" i="2"/>
  <c r="F40" i="2"/>
  <c r="H40" i="2" s="1"/>
  <c r="J40" i="2" s="1"/>
  <c r="E40" i="2"/>
  <c r="D40" i="2"/>
  <c r="C40" i="2"/>
  <c r="B40" i="2"/>
  <c r="G40" i="5"/>
  <c r="C40" i="5"/>
  <c r="B40" i="5"/>
  <c r="P40" i="10"/>
  <c r="AA40" i="10" s="1"/>
  <c r="O40" i="10"/>
  <c r="L40" i="10"/>
  <c r="X40" i="10" s="1"/>
  <c r="K40" i="10"/>
  <c r="H40" i="10"/>
  <c r="G40" i="10"/>
  <c r="I40" i="10" s="1"/>
  <c r="E40" i="10"/>
  <c r="D40" i="10"/>
  <c r="C40" i="10"/>
  <c r="B40" i="10"/>
  <c r="H40" i="6"/>
  <c r="I40" i="6" s="1"/>
  <c r="J40" i="6" s="1"/>
  <c r="F40" i="6"/>
  <c r="E40" i="6"/>
  <c r="D40" i="6"/>
  <c r="C40" i="6"/>
  <c r="B40" i="6"/>
  <c r="A40" i="6"/>
  <c r="N40" i="1"/>
  <c r="M40" i="1"/>
  <c r="L40" i="1"/>
  <c r="A40" i="1"/>
  <c r="A40" i="5" s="1"/>
  <c r="G39" i="2"/>
  <c r="F39" i="2"/>
  <c r="H39" i="2" s="1"/>
  <c r="J39" i="2" s="1"/>
  <c r="E39" i="2"/>
  <c r="D39" i="2"/>
  <c r="C39" i="2"/>
  <c r="B39" i="2"/>
  <c r="G39" i="5"/>
  <c r="K39" i="5" s="1"/>
  <c r="N39" i="5" s="1"/>
  <c r="E39" i="5"/>
  <c r="D39" i="5"/>
  <c r="I39" i="5" s="1"/>
  <c r="C39" i="5"/>
  <c r="B39" i="5"/>
  <c r="P39" i="10"/>
  <c r="AA39" i="10" s="1"/>
  <c r="O39" i="10"/>
  <c r="L39" i="10"/>
  <c r="X39" i="10" s="1"/>
  <c r="K39" i="10"/>
  <c r="H39" i="10"/>
  <c r="G39" i="10"/>
  <c r="I39" i="10" s="1"/>
  <c r="E39" i="10"/>
  <c r="D39" i="10"/>
  <c r="C39" i="10"/>
  <c r="B39" i="10"/>
  <c r="H39" i="6"/>
  <c r="I39" i="6" s="1"/>
  <c r="J39" i="6" s="1"/>
  <c r="F39" i="6"/>
  <c r="E39" i="6"/>
  <c r="D39" i="6"/>
  <c r="C39" i="6"/>
  <c r="B39" i="6"/>
  <c r="A39" i="6"/>
  <c r="O39" i="1"/>
  <c r="N39" i="1"/>
  <c r="M39" i="1"/>
  <c r="L39" i="1"/>
  <c r="A39" i="1"/>
  <c r="A39" i="5" s="1"/>
  <c r="G38" i="2"/>
  <c r="F38" i="2"/>
  <c r="H38" i="2" s="1"/>
  <c r="J38" i="2" s="1"/>
  <c r="E38" i="2"/>
  <c r="D38" i="2"/>
  <c r="C38" i="2"/>
  <c r="B38" i="2"/>
  <c r="G38" i="5"/>
  <c r="K38" i="5" s="1"/>
  <c r="N38" i="5" s="1"/>
  <c r="E38" i="5"/>
  <c r="D38" i="5"/>
  <c r="C38" i="5"/>
  <c r="B38" i="5"/>
  <c r="P38" i="10"/>
  <c r="AA38" i="10" s="1"/>
  <c r="O38" i="10"/>
  <c r="L38" i="10"/>
  <c r="X38" i="10" s="1"/>
  <c r="K38" i="10"/>
  <c r="H38" i="10"/>
  <c r="G38" i="10"/>
  <c r="I38" i="10" s="1"/>
  <c r="E38" i="10"/>
  <c r="D38" i="10"/>
  <c r="C38" i="10"/>
  <c r="B38" i="10"/>
  <c r="H38" i="6"/>
  <c r="I38" i="6" s="1"/>
  <c r="J38" i="6" s="1"/>
  <c r="F38" i="6"/>
  <c r="E38" i="6"/>
  <c r="D38" i="6"/>
  <c r="C38" i="6"/>
  <c r="B38" i="6"/>
  <c r="A38" i="6"/>
  <c r="O38" i="1"/>
  <c r="N38" i="1"/>
  <c r="M38" i="1"/>
  <c r="L38" i="1"/>
  <c r="A38" i="1"/>
  <c r="A38" i="2" s="1"/>
  <c r="G37" i="2"/>
  <c r="F37" i="2"/>
  <c r="H37" i="2" s="1"/>
  <c r="J37" i="2" s="1"/>
  <c r="E37" i="2"/>
  <c r="D37" i="2"/>
  <c r="C37" i="2"/>
  <c r="B37" i="2"/>
  <c r="G37" i="5"/>
  <c r="K37" i="5" s="1"/>
  <c r="N37" i="5" s="1"/>
  <c r="E37" i="5"/>
  <c r="D37" i="5"/>
  <c r="C37" i="5"/>
  <c r="B37" i="5"/>
  <c r="L37" i="10"/>
  <c r="X37" i="10" s="1"/>
  <c r="K37" i="10"/>
  <c r="H37" i="10"/>
  <c r="G37" i="10"/>
  <c r="I37" i="10" s="1"/>
  <c r="E37" i="10"/>
  <c r="D37" i="10"/>
  <c r="C37" i="10"/>
  <c r="B37" i="10"/>
  <c r="H37" i="6"/>
  <c r="I37" i="6" s="1"/>
  <c r="J37" i="6" s="1"/>
  <c r="F37" i="6"/>
  <c r="E37" i="6"/>
  <c r="D37" i="6"/>
  <c r="C37" i="6"/>
  <c r="B37" i="6"/>
  <c r="A37" i="6"/>
  <c r="O37" i="1"/>
  <c r="N37" i="1"/>
  <c r="M37" i="1"/>
  <c r="L37" i="1"/>
  <c r="A37" i="1"/>
  <c r="A37" i="2" s="1"/>
  <c r="G36" i="2"/>
  <c r="F36" i="2"/>
  <c r="H36" i="2" s="1"/>
  <c r="J36" i="2" s="1"/>
  <c r="E36" i="2"/>
  <c r="D36" i="2"/>
  <c r="C36" i="2"/>
  <c r="B36" i="2"/>
  <c r="G36" i="5"/>
  <c r="K36" i="5" s="1"/>
  <c r="N36" i="5" s="1"/>
  <c r="E36" i="5"/>
  <c r="D36" i="5"/>
  <c r="C36" i="5"/>
  <c r="B36" i="5"/>
  <c r="P36" i="10"/>
  <c r="AA36" i="10" s="1"/>
  <c r="O36" i="10"/>
  <c r="L36" i="10"/>
  <c r="X36" i="10" s="1"/>
  <c r="K36" i="10"/>
  <c r="H36" i="10"/>
  <c r="G36" i="10"/>
  <c r="I36" i="10" s="1"/>
  <c r="E36" i="10"/>
  <c r="D36" i="10"/>
  <c r="C36" i="10"/>
  <c r="B36" i="10"/>
  <c r="H36" i="6"/>
  <c r="I36" i="6" s="1"/>
  <c r="J36" i="6" s="1"/>
  <c r="F36" i="6"/>
  <c r="E36" i="6"/>
  <c r="D36" i="6"/>
  <c r="C36" i="6"/>
  <c r="B36" i="6"/>
  <c r="A36" i="6"/>
  <c r="O36" i="1"/>
  <c r="N36" i="1"/>
  <c r="M36" i="1"/>
  <c r="L36" i="1"/>
  <c r="A36" i="1"/>
  <c r="A36" i="10" s="1"/>
  <c r="G35" i="2"/>
  <c r="F35" i="2"/>
  <c r="H35" i="2" s="1"/>
  <c r="J35" i="2" s="1"/>
  <c r="E35" i="2"/>
  <c r="D35" i="2"/>
  <c r="C35" i="2"/>
  <c r="B35" i="2"/>
  <c r="G35" i="5"/>
  <c r="K35" i="5" s="1"/>
  <c r="N35" i="5" s="1"/>
  <c r="E35" i="5"/>
  <c r="D35" i="5"/>
  <c r="I35" i="5" s="1"/>
  <c r="C35" i="5"/>
  <c r="B35" i="5"/>
  <c r="P35" i="10"/>
  <c r="AA35" i="10" s="1"/>
  <c r="O35" i="10"/>
  <c r="L35" i="10"/>
  <c r="X35" i="10" s="1"/>
  <c r="K35" i="10"/>
  <c r="H35" i="10"/>
  <c r="G35" i="10"/>
  <c r="I35" i="10" s="1"/>
  <c r="E35" i="10"/>
  <c r="D35" i="10"/>
  <c r="C35" i="10"/>
  <c r="B35" i="10"/>
  <c r="H35" i="6"/>
  <c r="I35" i="6" s="1"/>
  <c r="J35" i="6" s="1"/>
  <c r="F35" i="6"/>
  <c r="E35" i="6"/>
  <c r="D35" i="6"/>
  <c r="C35" i="6"/>
  <c r="B35" i="6"/>
  <c r="A35" i="6"/>
  <c r="O35" i="1"/>
  <c r="N35" i="1"/>
  <c r="M35" i="1"/>
  <c r="L35" i="1"/>
  <c r="A35" i="1"/>
  <c r="A35" i="10" s="1"/>
  <c r="G34" i="2"/>
  <c r="F34" i="2"/>
  <c r="H34" i="2" s="1"/>
  <c r="J34" i="2" s="1"/>
  <c r="E34" i="2"/>
  <c r="D34" i="2"/>
  <c r="C34" i="2"/>
  <c r="B34" i="2"/>
  <c r="G34" i="5"/>
  <c r="K34" i="5" s="1"/>
  <c r="N34" i="5" s="1"/>
  <c r="E34" i="5"/>
  <c r="D34" i="5"/>
  <c r="I34" i="5" s="1"/>
  <c r="C34" i="5"/>
  <c r="B34" i="5"/>
  <c r="P34" i="10"/>
  <c r="AA34" i="10" s="1"/>
  <c r="O34" i="10"/>
  <c r="L34" i="10"/>
  <c r="X34" i="10" s="1"/>
  <c r="K34" i="10"/>
  <c r="H34" i="10"/>
  <c r="G34" i="10"/>
  <c r="I34" i="10" s="1"/>
  <c r="E34" i="10"/>
  <c r="D34" i="10"/>
  <c r="C34" i="10"/>
  <c r="B34" i="10"/>
  <c r="H34" i="6"/>
  <c r="I34" i="6" s="1"/>
  <c r="J34" i="6" s="1"/>
  <c r="F34" i="6"/>
  <c r="E34" i="6"/>
  <c r="D34" i="6"/>
  <c r="C34" i="6"/>
  <c r="B34" i="6"/>
  <c r="A34" i="6"/>
  <c r="O34" i="1"/>
  <c r="N34" i="1"/>
  <c r="M34" i="1"/>
  <c r="L34" i="1"/>
  <c r="A34" i="1"/>
  <c r="A34" i="10" s="1"/>
  <c r="G33" i="2"/>
  <c r="F33" i="2"/>
  <c r="H33" i="2" s="1"/>
  <c r="J33" i="2" s="1"/>
  <c r="E33" i="2"/>
  <c r="D33" i="2"/>
  <c r="C33" i="2"/>
  <c r="B33" i="2"/>
  <c r="G33" i="5"/>
  <c r="K33" i="5" s="1"/>
  <c r="N33" i="5" s="1"/>
  <c r="E33" i="5"/>
  <c r="D33" i="5"/>
  <c r="F33" i="5" s="1"/>
  <c r="C33" i="5"/>
  <c r="B33" i="5"/>
  <c r="P33" i="10"/>
  <c r="AA33" i="10" s="1"/>
  <c r="O33" i="10"/>
  <c r="L33" i="10"/>
  <c r="X33" i="10" s="1"/>
  <c r="K33" i="10"/>
  <c r="H33" i="10"/>
  <c r="G33" i="10"/>
  <c r="I33" i="10" s="1"/>
  <c r="E33" i="10"/>
  <c r="D33" i="10"/>
  <c r="C33" i="10"/>
  <c r="B33" i="10"/>
  <c r="H33" i="6"/>
  <c r="I33" i="6" s="1"/>
  <c r="J33" i="6" s="1"/>
  <c r="F33" i="6"/>
  <c r="E33" i="6"/>
  <c r="D33" i="6"/>
  <c r="C33" i="6"/>
  <c r="B33" i="6"/>
  <c r="A33" i="6"/>
  <c r="O33" i="1"/>
  <c r="N33" i="1"/>
  <c r="M33" i="1"/>
  <c r="L33" i="1"/>
  <c r="A33" i="1"/>
  <c r="A33" i="2" s="1"/>
  <c r="G32" i="2"/>
  <c r="F32" i="2"/>
  <c r="H32" i="2" s="1"/>
  <c r="J32" i="2" s="1"/>
  <c r="E32" i="2"/>
  <c r="D32" i="2"/>
  <c r="C32" i="2"/>
  <c r="B32" i="2"/>
  <c r="G32" i="5"/>
  <c r="K32" i="5" s="1"/>
  <c r="N32" i="5" s="1"/>
  <c r="E32" i="5"/>
  <c r="D32" i="5"/>
  <c r="I32" i="5" s="1"/>
  <c r="C32" i="5"/>
  <c r="B32" i="5"/>
  <c r="P32" i="10"/>
  <c r="AA32" i="10" s="1"/>
  <c r="O32" i="10"/>
  <c r="L32" i="10"/>
  <c r="X32" i="10" s="1"/>
  <c r="K32" i="10"/>
  <c r="H32" i="10"/>
  <c r="G32" i="10"/>
  <c r="I32" i="10" s="1"/>
  <c r="E32" i="10"/>
  <c r="D32" i="10"/>
  <c r="C32" i="10"/>
  <c r="B32" i="10"/>
  <c r="H32" i="6"/>
  <c r="I32" i="6" s="1"/>
  <c r="J32" i="6" s="1"/>
  <c r="F32" i="6"/>
  <c r="E32" i="6"/>
  <c r="D32" i="6"/>
  <c r="C32" i="6"/>
  <c r="B32" i="6"/>
  <c r="A32" i="6"/>
  <c r="O32" i="1"/>
  <c r="N32" i="1"/>
  <c r="M32" i="1"/>
  <c r="L32" i="1"/>
  <c r="A32" i="1"/>
  <c r="A32" i="5" s="1"/>
  <c r="G31" i="2"/>
  <c r="F31" i="2"/>
  <c r="H31" i="2" s="1"/>
  <c r="J31" i="2" s="1"/>
  <c r="E31" i="2"/>
  <c r="D31" i="2"/>
  <c r="C31" i="2"/>
  <c r="B31" i="2"/>
  <c r="G31" i="5"/>
  <c r="K31" i="5" s="1"/>
  <c r="N31" i="5" s="1"/>
  <c r="E31" i="5"/>
  <c r="D31" i="5"/>
  <c r="C31" i="5"/>
  <c r="B31" i="5"/>
  <c r="L31" i="10"/>
  <c r="X31" i="10" s="1"/>
  <c r="K31" i="10"/>
  <c r="H31" i="10"/>
  <c r="O31" i="10" s="1"/>
  <c r="G31" i="10"/>
  <c r="I31" i="10" s="1"/>
  <c r="E31" i="10"/>
  <c r="C31" i="10"/>
  <c r="B31" i="10"/>
  <c r="A31" i="10"/>
  <c r="H31" i="6"/>
  <c r="I31" i="6" s="1"/>
  <c r="J31" i="6" s="1"/>
  <c r="F31" i="6"/>
  <c r="E31" i="6"/>
  <c r="D31" i="6"/>
  <c r="C31" i="6"/>
  <c r="B31" i="6"/>
  <c r="A31" i="6"/>
  <c r="O31" i="1"/>
  <c r="M31" i="1"/>
  <c r="L31" i="1"/>
  <c r="A31" i="1"/>
  <c r="A31" i="2" s="1"/>
  <c r="G30" i="2"/>
  <c r="F30" i="2"/>
  <c r="H30" i="2" s="1"/>
  <c r="J30" i="2" s="1"/>
  <c r="E30" i="2"/>
  <c r="D30" i="2"/>
  <c r="C30" i="2"/>
  <c r="B30" i="2"/>
  <c r="G30" i="5"/>
  <c r="K30" i="5" s="1"/>
  <c r="N30" i="5" s="1"/>
  <c r="E30" i="5"/>
  <c r="D30" i="5"/>
  <c r="C30" i="5"/>
  <c r="B30" i="5"/>
  <c r="P30" i="10"/>
  <c r="AA30" i="10" s="1"/>
  <c r="O30" i="10"/>
  <c r="L30" i="10"/>
  <c r="X30" i="10" s="1"/>
  <c r="K30" i="10"/>
  <c r="H30" i="10"/>
  <c r="G30" i="10"/>
  <c r="I30" i="10" s="1"/>
  <c r="E30" i="10"/>
  <c r="C30" i="10"/>
  <c r="B30" i="10"/>
  <c r="H30" i="6"/>
  <c r="I30" i="6" s="1"/>
  <c r="J30" i="6" s="1"/>
  <c r="F30" i="6"/>
  <c r="E30" i="6"/>
  <c r="D30" i="6"/>
  <c r="C30" i="6"/>
  <c r="B30" i="6"/>
  <c r="A30" i="6"/>
  <c r="O30" i="1"/>
  <c r="N30" i="1"/>
  <c r="M30" i="1"/>
  <c r="L30" i="1"/>
  <c r="A30" i="1"/>
  <c r="A30" i="2" s="1"/>
  <c r="G29" i="2"/>
  <c r="F29" i="2"/>
  <c r="H29" i="2" s="1"/>
  <c r="J29" i="2" s="1"/>
  <c r="E29" i="2"/>
  <c r="D29" i="2"/>
  <c r="C29" i="2"/>
  <c r="B29" i="2"/>
  <c r="G29" i="5"/>
  <c r="K29" i="5" s="1"/>
  <c r="N29" i="5" s="1"/>
  <c r="E29" i="5"/>
  <c r="D29" i="5"/>
  <c r="I29" i="5" s="1"/>
  <c r="C29" i="5"/>
  <c r="B29" i="5"/>
  <c r="P29" i="10"/>
  <c r="AA29" i="10" s="1"/>
  <c r="O29" i="10"/>
  <c r="L29" i="10"/>
  <c r="X29" i="10" s="1"/>
  <c r="K29" i="10"/>
  <c r="H29" i="10"/>
  <c r="G29" i="10"/>
  <c r="I29" i="10" s="1"/>
  <c r="E29" i="10"/>
  <c r="D29" i="10"/>
  <c r="C29" i="10"/>
  <c r="B29" i="10"/>
  <c r="H29" i="6"/>
  <c r="I29" i="6" s="1"/>
  <c r="J29" i="6" s="1"/>
  <c r="F29" i="6"/>
  <c r="E29" i="6"/>
  <c r="D29" i="6"/>
  <c r="C29" i="6"/>
  <c r="B29" i="6"/>
  <c r="A29" i="6"/>
  <c r="O29" i="1"/>
  <c r="N29" i="1"/>
  <c r="M29" i="1"/>
  <c r="L29" i="1"/>
  <c r="A29" i="1"/>
  <c r="A29" i="5" s="1"/>
  <c r="G28" i="2"/>
  <c r="F28" i="2"/>
  <c r="H28" i="2" s="1"/>
  <c r="J28" i="2" s="1"/>
  <c r="E28" i="2"/>
  <c r="D28" i="2"/>
  <c r="C28" i="2"/>
  <c r="B28" i="2"/>
  <c r="G28" i="5"/>
  <c r="K28" i="5" s="1"/>
  <c r="N28" i="5" s="1"/>
  <c r="E28" i="5"/>
  <c r="C28" i="5"/>
  <c r="B28" i="5"/>
  <c r="P28" i="10"/>
  <c r="AA28" i="10" s="1"/>
  <c r="O28" i="10"/>
  <c r="L28" i="10"/>
  <c r="X28" i="10" s="1"/>
  <c r="K28" i="10"/>
  <c r="H28" i="10"/>
  <c r="G28" i="10"/>
  <c r="I28" i="10" s="1"/>
  <c r="E28" i="10"/>
  <c r="D28" i="10"/>
  <c r="C28" i="10"/>
  <c r="B28" i="10"/>
  <c r="H28" i="6"/>
  <c r="I28" i="6" s="1"/>
  <c r="J28" i="6" s="1"/>
  <c r="F28" i="6"/>
  <c r="E28" i="6"/>
  <c r="D28" i="6"/>
  <c r="C28" i="6"/>
  <c r="B28" i="6"/>
  <c r="A28" i="6"/>
  <c r="N28" i="1"/>
  <c r="M28" i="1"/>
  <c r="L28" i="1"/>
  <c r="A28" i="1"/>
  <c r="A28" i="10" s="1"/>
  <c r="G27" i="2"/>
  <c r="F27" i="2"/>
  <c r="H27" i="2" s="1"/>
  <c r="J27" i="2" s="1"/>
  <c r="E27" i="2"/>
  <c r="D27" i="2"/>
  <c r="C27" i="2"/>
  <c r="B27" i="2"/>
  <c r="G27" i="5"/>
  <c r="K27" i="5" s="1"/>
  <c r="N27" i="5" s="1"/>
  <c r="E27" i="5"/>
  <c r="D27" i="5"/>
  <c r="I27" i="5" s="1"/>
  <c r="C27" i="5"/>
  <c r="B27" i="5"/>
  <c r="P27" i="10"/>
  <c r="AA27" i="10" s="1"/>
  <c r="O27" i="10"/>
  <c r="L27" i="10"/>
  <c r="X27" i="10" s="1"/>
  <c r="K27" i="10"/>
  <c r="H27" i="10"/>
  <c r="G27" i="10"/>
  <c r="I27" i="10" s="1"/>
  <c r="E27" i="10"/>
  <c r="D27" i="10"/>
  <c r="C27" i="10"/>
  <c r="B27" i="10"/>
  <c r="H27" i="6"/>
  <c r="I27" i="6" s="1"/>
  <c r="J27" i="6" s="1"/>
  <c r="F27" i="6"/>
  <c r="E27" i="6"/>
  <c r="D27" i="6"/>
  <c r="C27" i="6"/>
  <c r="B27" i="6"/>
  <c r="A27" i="6"/>
  <c r="O27" i="1"/>
  <c r="N27" i="1"/>
  <c r="M27" i="1"/>
  <c r="L27" i="1"/>
  <c r="A27" i="1"/>
  <c r="A27" i="2" s="1"/>
  <c r="G26" i="2"/>
  <c r="F26" i="2"/>
  <c r="H26" i="2" s="1"/>
  <c r="J26" i="2" s="1"/>
  <c r="E26" i="2"/>
  <c r="D26" i="2"/>
  <c r="C26" i="2"/>
  <c r="B26" i="2"/>
  <c r="G26" i="5"/>
  <c r="K26" i="5" s="1"/>
  <c r="N26" i="5" s="1"/>
  <c r="E26" i="5"/>
  <c r="D26" i="5"/>
  <c r="I26" i="5" s="1"/>
  <c r="C26" i="5"/>
  <c r="B26" i="5"/>
  <c r="P26" i="10"/>
  <c r="Z26" i="10" s="1"/>
  <c r="O26" i="10"/>
  <c r="L26" i="10"/>
  <c r="X26" i="10" s="1"/>
  <c r="K26" i="10"/>
  <c r="H26" i="10"/>
  <c r="G26" i="10"/>
  <c r="I26" i="10" s="1"/>
  <c r="T26" i="10" s="1"/>
  <c r="E26" i="10"/>
  <c r="D26" i="10"/>
  <c r="C26" i="10"/>
  <c r="B26" i="10"/>
  <c r="H26" i="6"/>
  <c r="I26" i="6" s="1"/>
  <c r="J26" i="6" s="1"/>
  <c r="F26" i="6"/>
  <c r="E26" i="6"/>
  <c r="D26" i="6"/>
  <c r="C26" i="6"/>
  <c r="B26" i="6"/>
  <c r="A26" i="6"/>
  <c r="O26" i="1"/>
  <c r="N26" i="1"/>
  <c r="M26" i="1"/>
  <c r="L26" i="1"/>
  <c r="A26" i="1"/>
  <c r="A26" i="5" s="1"/>
  <c r="G25" i="2"/>
  <c r="F25" i="2"/>
  <c r="H25" i="2" s="1"/>
  <c r="J25" i="2" s="1"/>
  <c r="E25" i="2"/>
  <c r="D25" i="2"/>
  <c r="C25" i="2"/>
  <c r="B25" i="2"/>
  <c r="G25" i="5"/>
  <c r="K25" i="5" s="1"/>
  <c r="N25" i="5" s="1"/>
  <c r="E25" i="5"/>
  <c r="D25" i="5"/>
  <c r="I25" i="5" s="1"/>
  <c r="C25" i="5"/>
  <c r="B25" i="5"/>
  <c r="P25" i="10"/>
  <c r="Z25" i="10" s="1"/>
  <c r="O25" i="10"/>
  <c r="L25" i="10"/>
  <c r="X25" i="10" s="1"/>
  <c r="K25" i="10"/>
  <c r="H25" i="10"/>
  <c r="G25" i="10"/>
  <c r="I25" i="10" s="1"/>
  <c r="T25" i="10" s="1"/>
  <c r="E25" i="10"/>
  <c r="D25" i="10"/>
  <c r="C25" i="10"/>
  <c r="B25" i="10"/>
  <c r="H25" i="6"/>
  <c r="I25" i="6" s="1"/>
  <c r="J25" i="6" s="1"/>
  <c r="F25" i="6"/>
  <c r="E25" i="6"/>
  <c r="D25" i="6"/>
  <c r="C25" i="6"/>
  <c r="B25" i="6"/>
  <c r="A25" i="6"/>
  <c r="O25" i="1"/>
  <c r="N25" i="1"/>
  <c r="M25" i="1"/>
  <c r="L25" i="1"/>
  <c r="A25" i="1"/>
  <c r="A25" i="2" s="1"/>
  <c r="G24" i="2"/>
  <c r="F24" i="2"/>
  <c r="H24" i="2" s="1"/>
  <c r="J24" i="2" s="1"/>
  <c r="E24" i="2"/>
  <c r="D24" i="2"/>
  <c r="C24" i="2"/>
  <c r="B24" i="2"/>
  <c r="G24" i="5"/>
  <c r="K24" i="5" s="1"/>
  <c r="N24" i="5" s="1"/>
  <c r="E24" i="5"/>
  <c r="D24" i="5"/>
  <c r="I24" i="5" s="1"/>
  <c r="C24" i="5"/>
  <c r="B24" i="5"/>
  <c r="P24" i="10"/>
  <c r="Z24" i="10" s="1"/>
  <c r="O24" i="10"/>
  <c r="L24" i="10"/>
  <c r="X24" i="10" s="1"/>
  <c r="K24" i="10"/>
  <c r="H24" i="10"/>
  <c r="G24" i="10"/>
  <c r="I24" i="10" s="1"/>
  <c r="T24" i="10" s="1"/>
  <c r="E24" i="10"/>
  <c r="D24" i="10"/>
  <c r="C24" i="10"/>
  <c r="B24" i="10"/>
  <c r="H24" i="6"/>
  <c r="I24" i="6" s="1"/>
  <c r="J24" i="6" s="1"/>
  <c r="F24" i="6"/>
  <c r="E24" i="6"/>
  <c r="D24" i="6"/>
  <c r="C24" i="6"/>
  <c r="B24" i="6"/>
  <c r="A24" i="6"/>
  <c r="O24" i="1"/>
  <c r="N24" i="1"/>
  <c r="M24" i="1"/>
  <c r="L24" i="1"/>
  <c r="A24" i="1"/>
  <c r="A24" i="5" s="1"/>
  <c r="G23" i="2"/>
  <c r="F23" i="2"/>
  <c r="H23" i="2" s="1"/>
  <c r="J23" i="2" s="1"/>
  <c r="E23" i="2"/>
  <c r="D23" i="2"/>
  <c r="C23" i="2"/>
  <c r="B23" i="2"/>
  <c r="G23" i="5"/>
  <c r="K23" i="5" s="1"/>
  <c r="N23" i="5" s="1"/>
  <c r="E23" i="5"/>
  <c r="D23" i="5"/>
  <c r="C23" i="5"/>
  <c r="B23" i="5"/>
  <c r="A23" i="5"/>
  <c r="P23" i="10"/>
  <c r="Z23" i="10" s="1"/>
  <c r="O23" i="10"/>
  <c r="L23" i="10"/>
  <c r="K23" i="10"/>
  <c r="H23" i="10"/>
  <c r="G23" i="10"/>
  <c r="I23" i="10" s="1"/>
  <c r="E23" i="10"/>
  <c r="D23" i="10"/>
  <c r="C23" i="10"/>
  <c r="B23" i="10"/>
  <c r="H23" i="6"/>
  <c r="I23" i="6" s="1"/>
  <c r="J23" i="6" s="1"/>
  <c r="F23" i="6"/>
  <c r="E23" i="6"/>
  <c r="D23" i="6"/>
  <c r="C23" i="6"/>
  <c r="B23" i="6"/>
  <c r="A23" i="6"/>
  <c r="O23" i="1"/>
  <c r="N23" i="1"/>
  <c r="M23" i="1"/>
  <c r="L23" i="1"/>
  <c r="A23" i="1"/>
  <c r="A23" i="2" s="1"/>
  <c r="G22" i="2"/>
  <c r="F22" i="2"/>
  <c r="H22" i="2" s="1"/>
  <c r="J22" i="2" s="1"/>
  <c r="E22" i="2"/>
  <c r="D22" i="2"/>
  <c r="C22" i="2"/>
  <c r="B22" i="2"/>
  <c r="G22" i="5"/>
  <c r="K22" i="5" s="1"/>
  <c r="N22" i="5" s="1"/>
  <c r="E22" i="5"/>
  <c r="D22" i="5"/>
  <c r="C22" i="5"/>
  <c r="B22" i="5"/>
  <c r="A22" i="5"/>
  <c r="P22" i="10"/>
  <c r="AA22" i="10" s="1"/>
  <c r="O22" i="10"/>
  <c r="L22" i="10"/>
  <c r="X22" i="10" s="1"/>
  <c r="K22" i="10"/>
  <c r="H22" i="10"/>
  <c r="G22" i="10"/>
  <c r="I22" i="10" s="1"/>
  <c r="E22" i="10"/>
  <c r="D22" i="10"/>
  <c r="C22" i="10"/>
  <c r="B22" i="10"/>
  <c r="H22" i="6"/>
  <c r="I22" i="6" s="1"/>
  <c r="J22" i="6" s="1"/>
  <c r="F22" i="6"/>
  <c r="E22" i="6"/>
  <c r="D22" i="6"/>
  <c r="C22" i="6"/>
  <c r="B22" i="6"/>
  <c r="A22" i="6"/>
  <c r="O22" i="1"/>
  <c r="N22" i="1"/>
  <c r="M22" i="1"/>
  <c r="L22" i="1"/>
  <c r="A22" i="1"/>
  <c r="A22" i="10" s="1"/>
  <c r="G21" i="2"/>
  <c r="F21" i="2"/>
  <c r="H21" i="2" s="1"/>
  <c r="J21" i="2" s="1"/>
  <c r="E21" i="2"/>
  <c r="D21" i="2"/>
  <c r="C21" i="2"/>
  <c r="B21" i="2"/>
  <c r="A21" i="2"/>
  <c r="G21" i="5"/>
  <c r="K21" i="5" s="1"/>
  <c r="N21" i="5" s="1"/>
  <c r="E21" i="5"/>
  <c r="D21" i="5"/>
  <c r="C21" i="5"/>
  <c r="B21" i="5"/>
  <c r="P21" i="10"/>
  <c r="AA21" i="10" s="1"/>
  <c r="O21" i="10"/>
  <c r="L21" i="10"/>
  <c r="W21" i="10" s="1"/>
  <c r="K21" i="10"/>
  <c r="H21" i="10"/>
  <c r="G21" i="10"/>
  <c r="I21" i="10" s="1"/>
  <c r="E21" i="10"/>
  <c r="D21" i="10"/>
  <c r="C21" i="10"/>
  <c r="B21" i="10"/>
  <c r="H21" i="6"/>
  <c r="I21" i="6" s="1"/>
  <c r="J21" i="6" s="1"/>
  <c r="F21" i="6"/>
  <c r="E21" i="6"/>
  <c r="D21" i="6"/>
  <c r="C21" i="6"/>
  <c r="B21" i="6"/>
  <c r="A21" i="6"/>
  <c r="O21" i="1"/>
  <c r="N21" i="1"/>
  <c r="M21" i="1"/>
  <c r="L21" i="1"/>
  <c r="A21" i="1"/>
  <c r="G20" i="2"/>
  <c r="F20" i="2"/>
  <c r="H20" i="2" s="1"/>
  <c r="J20" i="2" s="1"/>
  <c r="E20" i="2"/>
  <c r="D20" i="2"/>
  <c r="C20" i="2"/>
  <c r="B20" i="2"/>
  <c r="G20" i="5"/>
  <c r="K20" i="5" s="1"/>
  <c r="N20" i="5" s="1"/>
  <c r="E20" i="5"/>
  <c r="D20" i="5"/>
  <c r="C20" i="5"/>
  <c r="B20" i="5"/>
  <c r="P20" i="10"/>
  <c r="AA20" i="10" s="1"/>
  <c r="O20" i="10"/>
  <c r="L20" i="10"/>
  <c r="X20" i="10" s="1"/>
  <c r="K20" i="10"/>
  <c r="H20" i="10"/>
  <c r="G20" i="10"/>
  <c r="I20" i="10" s="1"/>
  <c r="E20" i="10"/>
  <c r="D20" i="10"/>
  <c r="C20" i="10"/>
  <c r="B20" i="10"/>
  <c r="H20" i="6"/>
  <c r="I20" i="6" s="1"/>
  <c r="J20" i="6" s="1"/>
  <c r="F20" i="6"/>
  <c r="E20" i="6"/>
  <c r="D20" i="6"/>
  <c r="C20" i="6"/>
  <c r="B20" i="6"/>
  <c r="A20" i="6"/>
  <c r="O20" i="1"/>
  <c r="N20" i="1"/>
  <c r="M20" i="1"/>
  <c r="L20" i="1"/>
  <c r="A20" i="1"/>
  <c r="A20" i="2" s="1"/>
  <c r="G19" i="2"/>
  <c r="F19" i="2"/>
  <c r="H19" i="2" s="1"/>
  <c r="J19" i="2" s="1"/>
  <c r="E19" i="2"/>
  <c r="D19" i="2"/>
  <c r="C19" i="2"/>
  <c r="B19" i="2"/>
  <c r="G19" i="5"/>
  <c r="K19" i="5" s="1"/>
  <c r="N19" i="5" s="1"/>
  <c r="E19" i="5"/>
  <c r="D19" i="5"/>
  <c r="I19" i="5" s="1"/>
  <c r="C19" i="5"/>
  <c r="B19" i="5"/>
  <c r="P19" i="10"/>
  <c r="Z19" i="10" s="1"/>
  <c r="O19" i="10"/>
  <c r="L19" i="10"/>
  <c r="X19" i="10" s="1"/>
  <c r="K19" i="10"/>
  <c r="H19" i="10"/>
  <c r="G19" i="10"/>
  <c r="I19" i="10" s="1"/>
  <c r="E19" i="10"/>
  <c r="D19" i="10"/>
  <c r="C19" i="10"/>
  <c r="B19" i="10"/>
  <c r="H19" i="6"/>
  <c r="I19" i="6" s="1"/>
  <c r="J19" i="6" s="1"/>
  <c r="F19" i="6"/>
  <c r="E19" i="6"/>
  <c r="D19" i="6"/>
  <c r="C19" i="6"/>
  <c r="B19" i="6"/>
  <c r="A19" i="6"/>
  <c r="O19" i="1"/>
  <c r="N19" i="1"/>
  <c r="M19" i="1"/>
  <c r="L19" i="1"/>
  <c r="A19" i="1"/>
  <c r="A19" i="5" s="1"/>
  <c r="G18" i="2"/>
  <c r="F18" i="2"/>
  <c r="H18" i="2" s="1"/>
  <c r="J18" i="2" s="1"/>
  <c r="E18" i="2"/>
  <c r="D18" i="2"/>
  <c r="C18" i="2"/>
  <c r="B18" i="2"/>
  <c r="G18" i="5"/>
  <c r="K18" i="5" s="1"/>
  <c r="N18" i="5" s="1"/>
  <c r="E18" i="5"/>
  <c r="D18" i="5"/>
  <c r="C18" i="5"/>
  <c r="B18" i="5"/>
  <c r="P18" i="10"/>
  <c r="AA18" i="10" s="1"/>
  <c r="O18" i="10"/>
  <c r="L18" i="10"/>
  <c r="W18" i="10" s="1"/>
  <c r="K18" i="10"/>
  <c r="H18" i="10"/>
  <c r="G18" i="10"/>
  <c r="I18" i="10" s="1"/>
  <c r="E18" i="10"/>
  <c r="D18" i="10"/>
  <c r="C18" i="10"/>
  <c r="B18" i="10"/>
  <c r="H18" i="6"/>
  <c r="I18" i="6" s="1"/>
  <c r="J18" i="6" s="1"/>
  <c r="F18" i="6"/>
  <c r="E18" i="6"/>
  <c r="D18" i="6"/>
  <c r="C18" i="6"/>
  <c r="B18" i="6"/>
  <c r="A18" i="6"/>
  <c r="O18" i="1"/>
  <c r="N18" i="1"/>
  <c r="M18" i="1"/>
  <c r="L18" i="1"/>
  <c r="A18" i="1"/>
  <c r="A18" i="5" s="1"/>
  <c r="G17" i="2"/>
  <c r="F17" i="2"/>
  <c r="H17" i="2" s="1"/>
  <c r="J17" i="2" s="1"/>
  <c r="E17" i="2"/>
  <c r="D17" i="2"/>
  <c r="C17" i="2"/>
  <c r="B17" i="2"/>
  <c r="G17" i="5"/>
  <c r="K17" i="5" s="1"/>
  <c r="N17" i="5" s="1"/>
  <c r="E17" i="5"/>
  <c r="D17" i="5"/>
  <c r="C17" i="5"/>
  <c r="B17" i="5"/>
  <c r="P17" i="10"/>
  <c r="AA17" i="10" s="1"/>
  <c r="O17" i="10"/>
  <c r="L17" i="10"/>
  <c r="W17" i="10" s="1"/>
  <c r="K17" i="10"/>
  <c r="H17" i="10"/>
  <c r="G17" i="10"/>
  <c r="I17" i="10" s="1"/>
  <c r="E17" i="10"/>
  <c r="D17" i="10"/>
  <c r="C17" i="10"/>
  <c r="B17" i="10"/>
  <c r="H17" i="6"/>
  <c r="I17" i="6" s="1"/>
  <c r="J17" i="6" s="1"/>
  <c r="F17" i="6"/>
  <c r="E17" i="6"/>
  <c r="D17" i="6"/>
  <c r="C17" i="6"/>
  <c r="B17" i="6"/>
  <c r="A17" i="6"/>
  <c r="O17" i="1"/>
  <c r="N17" i="1"/>
  <c r="M17" i="1"/>
  <c r="L17" i="1"/>
  <c r="A17" i="1"/>
  <c r="A17" i="5" s="1"/>
  <c r="G16" i="2"/>
  <c r="F16" i="2"/>
  <c r="H16" i="2" s="1"/>
  <c r="J16" i="2" s="1"/>
  <c r="E16" i="2"/>
  <c r="D16" i="2"/>
  <c r="C16" i="2"/>
  <c r="B16" i="2"/>
  <c r="G16" i="5"/>
  <c r="K16" i="5" s="1"/>
  <c r="N16" i="5" s="1"/>
  <c r="E16" i="5"/>
  <c r="D16" i="5"/>
  <c r="I16" i="5" s="1"/>
  <c r="C16" i="5"/>
  <c r="B16" i="5"/>
  <c r="P16" i="10"/>
  <c r="AA16" i="10" s="1"/>
  <c r="O16" i="10"/>
  <c r="L16" i="10"/>
  <c r="W16" i="10" s="1"/>
  <c r="K16" i="10"/>
  <c r="H16" i="10"/>
  <c r="G16" i="10"/>
  <c r="I16" i="10" s="1"/>
  <c r="D16" i="10"/>
  <c r="C16" i="10"/>
  <c r="B16" i="10"/>
  <c r="H16" i="6"/>
  <c r="I16" i="6" s="1"/>
  <c r="J16" i="6" s="1"/>
  <c r="F16" i="6"/>
  <c r="E16" i="6"/>
  <c r="D16" i="6"/>
  <c r="C16" i="6"/>
  <c r="B16" i="6"/>
  <c r="A16" i="6"/>
  <c r="O16" i="1"/>
  <c r="N16" i="1"/>
  <c r="M16" i="1"/>
  <c r="L16" i="1"/>
  <c r="A16" i="1"/>
  <c r="A16" i="2" s="1"/>
  <c r="G15" i="2"/>
  <c r="F15" i="2"/>
  <c r="H15" i="2" s="1"/>
  <c r="J15" i="2" s="1"/>
  <c r="E15" i="2"/>
  <c r="D15" i="2"/>
  <c r="C15" i="2"/>
  <c r="B15" i="2"/>
  <c r="G15" i="5"/>
  <c r="K15" i="5" s="1"/>
  <c r="N15" i="5" s="1"/>
  <c r="E15" i="5"/>
  <c r="D15" i="5"/>
  <c r="C15" i="5"/>
  <c r="B15" i="5"/>
  <c r="P15" i="10"/>
  <c r="Z15" i="10" s="1"/>
  <c r="O15" i="10"/>
  <c r="L15" i="10"/>
  <c r="K15" i="10"/>
  <c r="H15" i="10"/>
  <c r="G15" i="10"/>
  <c r="I15" i="10" s="1"/>
  <c r="E15" i="10"/>
  <c r="C15" i="10"/>
  <c r="B15" i="10"/>
  <c r="H15" i="6"/>
  <c r="I15" i="6" s="1"/>
  <c r="J15" i="6" s="1"/>
  <c r="F15" i="6"/>
  <c r="E15" i="6"/>
  <c r="D15" i="6"/>
  <c r="C15" i="6"/>
  <c r="B15" i="6"/>
  <c r="A15" i="6"/>
  <c r="O15" i="1"/>
  <c r="N15" i="1"/>
  <c r="M15" i="1"/>
  <c r="L15" i="1"/>
  <c r="A15" i="1"/>
  <c r="A15" i="5" s="1"/>
  <c r="G14" i="2"/>
  <c r="F14" i="2"/>
  <c r="H14" i="2" s="1"/>
  <c r="J14" i="2" s="1"/>
  <c r="E14" i="2"/>
  <c r="D14" i="2"/>
  <c r="C14" i="2"/>
  <c r="B14" i="2"/>
  <c r="G14" i="5"/>
  <c r="K14" i="5" s="1"/>
  <c r="N14" i="5" s="1"/>
  <c r="E14" i="5"/>
  <c r="D14" i="5"/>
  <c r="I14" i="5" s="1"/>
  <c r="C14" i="5"/>
  <c r="B14" i="5"/>
  <c r="P14" i="10"/>
  <c r="Z14" i="10" s="1"/>
  <c r="O14" i="10"/>
  <c r="L14" i="10"/>
  <c r="K14" i="10"/>
  <c r="H14" i="10"/>
  <c r="G14" i="10"/>
  <c r="I14" i="10" s="1"/>
  <c r="E14" i="10"/>
  <c r="C14" i="10"/>
  <c r="B14" i="10"/>
  <c r="H14" i="6"/>
  <c r="I14" i="6" s="1"/>
  <c r="J14" i="6" s="1"/>
  <c r="F14" i="6"/>
  <c r="E14" i="6"/>
  <c r="D14" i="6"/>
  <c r="C14" i="6"/>
  <c r="B14" i="6"/>
  <c r="A14" i="6"/>
  <c r="O14" i="1"/>
  <c r="N14" i="1"/>
  <c r="M14" i="1"/>
  <c r="L14" i="1"/>
  <c r="A14" i="1"/>
  <c r="A14" i="5" s="1"/>
  <c r="G13" i="2"/>
  <c r="F13" i="2"/>
  <c r="H13" i="2" s="1"/>
  <c r="J13" i="2" s="1"/>
  <c r="E13" i="2"/>
  <c r="D13" i="2"/>
  <c r="C13" i="2"/>
  <c r="B13" i="2"/>
  <c r="G13" i="5"/>
  <c r="K13" i="5" s="1"/>
  <c r="N13" i="5" s="1"/>
  <c r="E13" i="5"/>
  <c r="D13" i="5"/>
  <c r="I13" i="5" s="1"/>
  <c r="C13" i="5"/>
  <c r="B13" i="5"/>
  <c r="P13" i="10"/>
  <c r="AA13" i="10" s="1"/>
  <c r="O13" i="10"/>
  <c r="L13" i="10"/>
  <c r="X13" i="10" s="1"/>
  <c r="K13" i="10"/>
  <c r="H13" i="10"/>
  <c r="G13" i="10"/>
  <c r="I13" i="10" s="1"/>
  <c r="E13" i="10"/>
  <c r="D13" i="10"/>
  <c r="C13" i="10"/>
  <c r="B13" i="10"/>
  <c r="H13" i="6"/>
  <c r="I13" i="6" s="1"/>
  <c r="J13" i="6" s="1"/>
  <c r="F13" i="6"/>
  <c r="E13" i="6"/>
  <c r="D13" i="6"/>
  <c r="C13" i="6"/>
  <c r="B13" i="6"/>
  <c r="A13" i="6"/>
  <c r="O13" i="1"/>
  <c r="N13" i="1"/>
  <c r="M13" i="1"/>
  <c r="L13" i="1"/>
  <c r="A13" i="1"/>
  <c r="A13" i="5" s="1"/>
  <c r="G12" i="2"/>
  <c r="F12" i="2"/>
  <c r="H12" i="2" s="1"/>
  <c r="J12" i="2" s="1"/>
  <c r="E12" i="2"/>
  <c r="D12" i="2"/>
  <c r="C12" i="2"/>
  <c r="B12" i="2"/>
  <c r="G12" i="5"/>
  <c r="K12" i="5" s="1"/>
  <c r="N12" i="5" s="1"/>
  <c r="E12" i="5"/>
  <c r="D12" i="5"/>
  <c r="I12" i="5" s="1"/>
  <c r="M12" i="5" s="1"/>
  <c r="O12" i="5" s="1"/>
  <c r="C12" i="5"/>
  <c r="B12" i="5"/>
  <c r="P12" i="10"/>
  <c r="AA12" i="10" s="1"/>
  <c r="O12" i="10"/>
  <c r="L12" i="10"/>
  <c r="X12" i="10" s="1"/>
  <c r="K12" i="10"/>
  <c r="H12" i="10"/>
  <c r="G12" i="10"/>
  <c r="I12" i="10" s="1"/>
  <c r="D12" i="10"/>
  <c r="C12" i="10"/>
  <c r="B12" i="10"/>
  <c r="H12" i="6"/>
  <c r="I12" i="6" s="1"/>
  <c r="J12" i="6" s="1"/>
  <c r="F12" i="6"/>
  <c r="E12" i="6"/>
  <c r="D12" i="6"/>
  <c r="C12" i="6"/>
  <c r="B12" i="6"/>
  <c r="A12" i="6"/>
  <c r="O12" i="1"/>
  <c r="N12" i="1"/>
  <c r="M12" i="1"/>
  <c r="L12" i="1"/>
  <c r="A12" i="1"/>
  <c r="A12" i="2" s="1"/>
  <c r="G11" i="2"/>
  <c r="F11" i="2"/>
  <c r="H11" i="2" s="1"/>
  <c r="J11" i="2" s="1"/>
  <c r="E11" i="2"/>
  <c r="D11" i="2"/>
  <c r="C11" i="2"/>
  <c r="B11" i="2"/>
  <c r="G11" i="5"/>
  <c r="K11" i="5" s="1"/>
  <c r="N11" i="5" s="1"/>
  <c r="E11" i="5"/>
  <c r="D11" i="5"/>
  <c r="I11" i="5" s="1"/>
  <c r="C11" i="5"/>
  <c r="B11" i="5"/>
  <c r="P11" i="10"/>
  <c r="AA11" i="10" s="1"/>
  <c r="O11" i="10"/>
  <c r="L11" i="10"/>
  <c r="X11" i="10" s="1"/>
  <c r="K11" i="10"/>
  <c r="H11" i="10"/>
  <c r="G11" i="10"/>
  <c r="I11" i="10" s="1"/>
  <c r="C11" i="10"/>
  <c r="B11" i="10"/>
  <c r="H11" i="6"/>
  <c r="I11" i="6" s="1"/>
  <c r="J11" i="6" s="1"/>
  <c r="F11" i="6"/>
  <c r="E11" i="6"/>
  <c r="D11" i="6"/>
  <c r="C11" i="6"/>
  <c r="B11" i="6"/>
  <c r="A11" i="6"/>
  <c r="O11" i="1"/>
  <c r="N11" i="1"/>
  <c r="M11" i="1"/>
  <c r="L11" i="1"/>
  <c r="A11" i="1"/>
  <c r="A11" i="5" s="1"/>
  <c r="G10" i="2"/>
  <c r="F10" i="2"/>
  <c r="H10" i="2" s="1"/>
  <c r="J10" i="2" s="1"/>
  <c r="E10" i="2"/>
  <c r="D10" i="2"/>
  <c r="C10" i="2"/>
  <c r="B10" i="2"/>
  <c r="G10" i="5"/>
  <c r="K10" i="5" s="1"/>
  <c r="N10" i="5" s="1"/>
  <c r="E10" i="5"/>
  <c r="D10" i="5"/>
  <c r="I10" i="5" s="1"/>
  <c r="C10" i="5"/>
  <c r="B10" i="5"/>
  <c r="P10" i="10"/>
  <c r="AA10" i="10" s="1"/>
  <c r="O10" i="10"/>
  <c r="L10" i="10"/>
  <c r="X10" i="10" s="1"/>
  <c r="K10" i="10"/>
  <c r="H10" i="10"/>
  <c r="G10" i="10"/>
  <c r="I10" i="10" s="1"/>
  <c r="E10" i="10"/>
  <c r="D10" i="10"/>
  <c r="C10" i="10"/>
  <c r="B10" i="10"/>
  <c r="H10" i="6"/>
  <c r="I10" i="6" s="1"/>
  <c r="J10" i="6" s="1"/>
  <c r="F10" i="6"/>
  <c r="E10" i="6"/>
  <c r="D10" i="6"/>
  <c r="C10" i="6"/>
  <c r="B10" i="6"/>
  <c r="A10" i="6"/>
  <c r="O10" i="1"/>
  <c r="N10" i="1"/>
  <c r="M10" i="1"/>
  <c r="L10" i="1"/>
  <c r="A10" i="1"/>
  <c r="A10" i="2" s="1"/>
  <c r="D518" i="5" l="1"/>
  <c r="D550" i="2"/>
  <c r="D561" i="10"/>
  <c r="D569" i="10"/>
  <c r="E590" i="10"/>
  <c r="D609" i="10"/>
  <c r="D622" i="5"/>
  <c r="I622" i="5" s="1"/>
  <c r="M622" i="5" s="1"/>
  <c r="O622" i="5" s="1"/>
  <c r="E662" i="10"/>
  <c r="D689" i="10"/>
  <c r="H359" i="2"/>
  <c r="J359" i="2" s="1"/>
  <c r="O526" i="1"/>
  <c r="H550" i="2"/>
  <c r="J550" i="2" s="1"/>
  <c r="H558" i="2"/>
  <c r="J558" i="2" s="1"/>
  <c r="N649" i="1"/>
  <c r="N657" i="1"/>
  <c r="N665" i="1"/>
  <c r="D702" i="2"/>
  <c r="H357" i="2"/>
  <c r="J357" i="2" s="1"/>
  <c r="H358" i="2"/>
  <c r="J358" i="2" s="1"/>
  <c r="H545" i="2"/>
  <c r="J545" i="2" s="1"/>
  <c r="D638" i="2"/>
  <c r="N681" i="1"/>
  <c r="O702" i="1"/>
  <c r="D702" i="5"/>
  <c r="H172" i="2"/>
  <c r="J172" i="2" s="1"/>
  <c r="N545" i="1"/>
  <c r="H554" i="2"/>
  <c r="J554" i="2" s="1"/>
  <c r="D590" i="2"/>
  <c r="O606" i="1"/>
  <c r="H356" i="2"/>
  <c r="J356" i="2" s="1"/>
  <c r="H361" i="2"/>
  <c r="J361" i="2" s="1"/>
  <c r="K361" i="2" s="1"/>
  <c r="H363" i="2"/>
  <c r="J363" i="2" s="1"/>
  <c r="D622" i="2"/>
  <c r="O662" i="1"/>
  <c r="D705" i="10"/>
  <c r="H547" i="2"/>
  <c r="J547" i="2" s="1"/>
  <c r="D558" i="2"/>
  <c r="H559" i="2"/>
  <c r="J559" i="2" s="1"/>
  <c r="D614" i="2"/>
  <c r="D678" i="2"/>
  <c r="O160" i="10"/>
  <c r="N721" i="1"/>
  <c r="E734" i="10"/>
  <c r="K737" i="10"/>
  <c r="O718" i="1"/>
  <c r="D718" i="5"/>
  <c r="O753" i="10"/>
  <c r="O721" i="10"/>
  <c r="N737" i="1"/>
  <c r="K763" i="5"/>
  <c r="N763" i="5" s="1"/>
  <c r="F326" i="5"/>
  <c r="F330" i="5"/>
  <c r="O736" i="10"/>
  <c r="F70" i="10"/>
  <c r="F134" i="10"/>
  <c r="O142" i="10"/>
  <c r="O150" i="10"/>
  <c r="O390" i="10"/>
  <c r="K363" i="5"/>
  <c r="N363" i="5" s="1"/>
  <c r="O427" i="10"/>
  <c r="O492" i="10"/>
  <c r="G37" i="6"/>
  <c r="O83" i="10"/>
  <c r="F202" i="10"/>
  <c r="F718" i="5"/>
  <c r="O428" i="10"/>
  <c r="O585" i="10"/>
  <c r="P602" i="10"/>
  <c r="AA602" i="10" s="1"/>
  <c r="K622" i="5"/>
  <c r="N622" i="5" s="1"/>
  <c r="O633" i="10"/>
  <c r="O788" i="10"/>
  <c r="K99" i="5"/>
  <c r="N99" i="5" s="1"/>
  <c r="O400" i="10"/>
  <c r="F787" i="10"/>
  <c r="O157" i="10"/>
  <c r="O554" i="10"/>
  <c r="F181" i="10"/>
  <c r="O214" i="10"/>
  <c r="F153" i="10"/>
  <c r="K249" i="10"/>
  <c r="O312" i="10"/>
  <c r="O696" i="10"/>
  <c r="G215" i="6"/>
  <c r="F602" i="10"/>
  <c r="F259" i="5"/>
  <c r="O374" i="10"/>
  <c r="F346" i="10"/>
  <c r="F353" i="10"/>
  <c r="F355" i="10"/>
  <c r="O410" i="10"/>
  <c r="O858" i="10"/>
  <c r="K72" i="5"/>
  <c r="N72" i="5" s="1"/>
  <c r="F678" i="10"/>
  <c r="F21" i="5"/>
  <c r="F22" i="10"/>
  <c r="O128" i="10"/>
  <c r="F129" i="5"/>
  <c r="N132" i="10"/>
  <c r="K313" i="10"/>
  <c r="F626" i="5"/>
  <c r="F805" i="10"/>
  <c r="E227" i="10"/>
  <c r="O700" i="10"/>
  <c r="K102" i="5"/>
  <c r="N102" i="5" s="1"/>
  <c r="P144" i="10"/>
  <c r="AA144" i="10" s="1"/>
  <c r="O266" i="10"/>
  <c r="F318" i="5"/>
  <c r="F420" i="10"/>
  <c r="O657" i="10"/>
  <c r="O65" i="10"/>
  <c r="N83" i="1"/>
  <c r="O424" i="10"/>
  <c r="O468" i="10"/>
  <c r="O488" i="10"/>
  <c r="E547" i="10"/>
  <c r="F547" i="10" s="1"/>
  <c r="K56" i="10"/>
  <c r="K207" i="5"/>
  <c r="N207" i="5" s="1"/>
  <c r="O344" i="10"/>
  <c r="E347" i="10"/>
  <c r="P347" i="10" s="1"/>
  <c r="O517" i="10"/>
  <c r="F609" i="10"/>
  <c r="F645" i="5"/>
  <c r="F807" i="5"/>
  <c r="G856" i="6"/>
  <c r="N895" i="10"/>
  <c r="F85" i="10"/>
  <c r="E104" i="5"/>
  <c r="K104" i="5" s="1"/>
  <c r="N104" i="5" s="1"/>
  <c r="L365" i="2"/>
  <c r="F563" i="5"/>
  <c r="D614" i="10"/>
  <c r="O614" i="10" s="1"/>
  <c r="O659" i="1"/>
  <c r="N818" i="10"/>
  <c r="F820" i="5"/>
  <c r="N832" i="10"/>
  <c r="F834" i="5"/>
  <c r="D859" i="5"/>
  <c r="D46" i="10"/>
  <c r="O46" i="10" s="1"/>
  <c r="F73" i="5"/>
  <c r="D206" i="10"/>
  <c r="O206" i="10" s="1"/>
  <c r="K234" i="5"/>
  <c r="N234" i="5" s="1"/>
  <c r="F247" i="5"/>
  <c r="O256" i="10"/>
  <c r="E387" i="10"/>
  <c r="F387" i="10" s="1"/>
  <c r="F425" i="10"/>
  <c r="O467" i="1"/>
  <c r="O473" i="10"/>
  <c r="F484" i="5"/>
  <c r="F509" i="10"/>
  <c r="O604" i="10"/>
  <c r="O755" i="1"/>
  <c r="G847" i="6"/>
  <c r="D78" i="10"/>
  <c r="O78" i="10" s="1"/>
  <c r="D91" i="5"/>
  <c r="I91" i="5" s="1"/>
  <c r="M91" i="5" s="1"/>
  <c r="O91" i="5" s="1"/>
  <c r="O92" i="10"/>
  <c r="N121" i="10"/>
  <c r="O184" i="10"/>
  <c r="O404" i="10"/>
  <c r="P405" i="10"/>
  <c r="AA405" i="10" s="1"/>
  <c r="O452" i="10"/>
  <c r="F462" i="5"/>
  <c r="O484" i="10"/>
  <c r="O555" i="1"/>
  <c r="D630" i="10"/>
  <c r="K630" i="10" s="1"/>
  <c r="F682" i="5"/>
  <c r="N821" i="10"/>
  <c r="F838" i="5"/>
  <c r="E235" i="10"/>
  <c r="P235" i="10" s="1"/>
  <c r="AA235" i="10" s="1"/>
  <c r="E403" i="10"/>
  <c r="D438" i="10"/>
  <c r="F438" i="10" s="1"/>
  <c r="D246" i="10"/>
  <c r="K246" i="10" s="1"/>
  <c r="K285" i="5"/>
  <c r="N285" i="5" s="1"/>
  <c r="N310" i="1"/>
  <c r="D344" i="2"/>
  <c r="E419" i="10"/>
  <c r="D454" i="10"/>
  <c r="O454" i="10" s="1"/>
  <c r="N478" i="1"/>
  <c r="O490" i="10"/>
  <c r="D563" i="2"/>
  <c r="G563" i="2" s="1"/>
  <c r="I563" i="10" s="1"/>
  <c r="T563" i="10" s="1"/>
  <c r="D590" i="10"/>
  <c r="F590" i="10" s="1"/>
  <c r="D595" i="2"/>
  <c r="O597" i="10"/>
  <c r="O626" i="10"/>
  <c r="O629" i="10"/>
  <c r="F629" i="5"/>
  <c r="O651" i="1"/>
  <c r="D662" i="10"/>
  <c r="O662" i="10" s="1"/>
  <c r="P666" i="10"/>
  <c r="AA666" i="10" s="1"/>
  <c r="D747" i="5"/>
  <c r="I747" i="5" s="1"/>
  <c r="F757" i="5"/>
  <c r="O100" i="10"/>
  <c r="O132" i="10"/>
  <c r="O156" i="10"/>
  <c r="K195" i="5"/>
  <c r="N195" i="5" s="1"/>
  <c r="F204" i="5"/>
  <c r="G318" i="6"/>
  <c r="O524" i="10"/>
  <c r="O528" i="10"/>
  <c r="O545" i="10"/>
  <c r="D547" i="2"/>
  <c r="D587" i="5"/>
  <c r="F625" i="10"/>
  <c r="O632" i="10"/>
  <c r="N646" i="1"/>
  <c r="G679" i="6"/>
  <c r="G798" i="6"/>
  <c r="E107" i="10"/>
  <c r="F207" i="5"/>
  <c r="F213" i="10"/>
  <c r="O349" i="10"/>
  <c r="D363" i="2"/>
  <c r="F367" i="5"/>
  <c r="F417" i="5"/>
  <c r="O448" i="10"/>
  <c r="F465" i="5"/>
  <c r="F530" i="5"/>
  <c r="D619" i="2"/>
  <c r="G619" i="2" s="1"/>
  <c r="I619" i="10" s="1"/>
  <c r="F745" i="10"/>
  <c r="O752" i="10"/>
  <c r="O784" i="10"/>
  <c r="F835" i="10"/>
  <c r="D883" i="5"/>
  <c r="I883" i="5" s="1"/>
  <c r="P559" i="10"/>
  <c r="AA559" i="10" s="1"/>
  <c r="E56" i="5"/>
  <c r="K56" i="5" s="1"/>
  <c r="N56" i="5" s="1"/>
  <c r="H61" i="2"/>
  <c r="J61" i="2" s="1"/>
  <c r="D62" i="10"/>
  <c r="F62" i="10" s="1"/>
  <c r="F69" i="5"/>
  <c r="G72" i="6"/>
  <c r="E91" i="10"/>
  <c r="F91" i="10" s="1"/>
  <c r="N94" i="1"/>
  <c r="E99" i="10"/>
  <c r="D107" i="5"/>
  <c r="F107" i="5" s="1"/>
  <c r="O131" i="1"/>
  <c r="F147" i="5"/>
  <c r="N150" i="1"/>
  <c r="D155" i="5"/>
  <c r="I155" i="5" s="1"/>
  <c r="O171" i="1"/>
  <c r="O179" i="1"/>
  <c r="D182" i="10"/>
  <c r="E195" i="10"/>
  <c r="P195" i="10" s="1"/>
  <c r="AA195" i="10" s="1"/>
  <c r="D235" i="5"/>
  <c r="O243" i="1"/>
  <c r="D347" i="5"/>
  <c r="I347" i="5" s="1"/>
  <c r="D382" i="10"/>
  <c r="O382" i="10" s="1"/>
  <c r="D411" i="5"/>
  <c r="I411" i="5" s="1"/>
  <c r="M411" i="5" s="1"/>
  <c r="O411" i="5" s="1"/>
  <c r="N430" i="1"/>
  <c r="D464" i="2"/>
  <c r="D467" i="2"/>
  <c r="N518" i="1"/>
  <c r="E523" i="10"/>
  <c r="N526" i="1"/>
  <c r="D534" i="10"/>
  <c r="O534" i="10" s="1"/>
  <c r="E587" i="10"/>
  <c r="F587" i="10" s="1"/>
  <c r="D603" i="2"/>
  <c r="D670" i="10"/>
  <c r="E707" i="10"/>
  <c r="N718" i="1"/>
  <c r="P722" i="10"/>
  <c r="AA722" i="10" s="1"/>
  <c r="F727" i="5"/>
  <c r="D742" i="10"/>
  <c r="O742" i="10" s="1"/>
  <c r="O867" i="1"/>
  <c r="F898" i="5"/>
  <c r="D56" i="2"/>
  <c r="G56" i="2" s="1"/>
  <c r="I56" i="10" s="1"/>
  <c r="U56" i="10" s="1"/>
  <c r="D64" i="2"/>
  <c r="G64" i="2" s="1"/>
  <c r="I64" i="10" s="1"/>
  <c r="N67" i="1"/>
  <c r="N107" i="1"/>
  <c r="O120" i="1"/>
  <c r="K739" i="10"/>
  <c r="D158" i="10"/>
  <c r="O158" i="10" s="1"/>
  <c r="O163" i="1"/>
  <c r="N166" i="1"/>
  <c r="E179" i="10"/>
  <c r="F179" i="10" s="1"/>
  <c r="D198" i="10"/>
  <c r="O198" i="10" s="1"/>
  <c r="N214" i="1"/>
  <c r="O219" i="1"/>
  <c r="D227" i="5"/>
  <c r="E243" i="10"/>
  <c r="F243" i="10" s="1"/>
  <c r="D254" i="10"/>
  <c r="K254" i="10" s="1"/>
  <c r="D278" i="10"/>
  <c r="N302" i="1"/>
  <c r="O363" i="1"/>
  <c r="D395" i="2"/>
  <c r="D419" i="5"/>
  <c r="F419" i="5" s="1"/>
  <c r="D443" i="2"/>
  <c r="N446" i="1"/>
  <c r="D462" i="10"/>
  <c r="F462" i="10" s="1"/>
  <c r="P475" i="10"/>
  <c r="AA475" i="10" s="1"/>
  <c r="D547" i="5"/>
  <c r="I547" i="5" s="1"/>
  <c r="K548" i="5"/>
  <c r="N548" i="5" s="1"/>
  <c r="P549" i="10"/>
  <c r="AA549" i="10" s="1"/>
  <c r="D555" i="5"/>
  <c r="F555" i="5" s="1"/>
  <c r="K556" i="5"/>
  <c r="N556" i="5" s="1"/>
  <c r="P557" i="10"/>
  <c r="AA557" i="10" s="1"/>
  <c r="O568" i="10"/>
  <c r="G569" i="6"/>
  <c r="D582" i="10"/>
  <c r="O582" i="10" s="1"/>
  <c r="O592" i="10"/>
  <c r="O595" i="1"/>
  <c r="D611" i="2"/>
  <c r="G611" i="2" s="1"/>
  <c r="I611" i="10" s="1"/>
  <c r="K612" i="10"/>
  <c r="N622" i="1"/>
  <c r="D638" i="10"/>
  <c r="O638" i="10" s="1"/>
  <c r="D651" i="5"/>
  <c r="O654" i="10"/>
  <c r="N678" i="1"/>
  <c r="N686" i="1"/>
  <c r="D702" i="10"/>
  <c r="O702" i="10" s="1"/>
  <c r="P719" i="10"/>
  <c r="AA719" i="10" s="1"/>
  <c r="O723" i="1"/>
  <c r="N726" i="1"/>
  <c r="D755" i="5"/>
  <c r="F755" i="5" s="1"/>
  <c r="D795" i="5"/>
  <c r="F795" i="5" s="1"/>
  <c r="O851" i="1"/>
  <c r="E867" i="10"/>
  <c r="F867" i="10" s="1"/>
  <c r="O80" i="1"/>
  <c r="F157" i="10"/>
  <c r="F158" i="10"/>
  <c r="G166" i="2"/>
  <c r="K166" i="2" s="1"/>
  <c r="E171" i="10"/>
  <c r="F171" i="10" s="1"/>
  <c r="D219" i="2"/>
  <c r="G219" i="2" s="1"/>
  <c r="I219" i="10" s="1"/>
  <c r="D251" i="2"/>
  <c r="O259" i="1"/>
  <c r="P299" i="10"/>
  <c r="AA299" i="10" s="1"/>
  <c r="F323" i="5"/>
  <c r="D363" i="5"/>
  <c r="F363" i="5" s="1"/>
  <c r="O371" i="1"/>
  <c r="N374" i="1"/>
  <c r="N390" i="1"/>
  <c r="D403" i="5"/>
  <c r="F403" i="5" s="1"/>
  <c r="D432" i="2"/>
  <c r="O443" i="1"/>
  <c r="F456" i="10"/>
  <c r="D459" i="2"/>
  <c r="D483" i="2"/>
  <c r="N494" i="1"/>
  <c r="O499" i="1"/>
  <c r="O531" i="1"/>
  <c r="K536" i="10"/>
  <c r="F589" i="10"/>
  <c r="G612" i="6"/>
  <c r="D635" i="2"/>
  <c r="G635" i="2" s="1"/>
  <c r="O636" i="10"/>
  <c r="E651" i="10"/>
  <c r="E659" i="10"/>
  <c r="F659" i="10" s="1"/>
  <c r="O664" i="10"/>
  <c r="D675" i="2"/>
  <c r="D683" i="2"/>
  <c r="N694" i="1"/>
  <c r="F705" i="5"/>
  <c r="O708" i="10"/>
  <c r="F714" i="10"/>
  <c r="D723" i="5"/>
  <c r="F723" i="5" s="1"/>
  <c r="N750" i="1"/>
  <c r="D763" i="5"/>
  <c r="F763" i="5" s="1"/>
  <c r="E811" i="10"/>
  <c r="F811" i="10" s="1"/>
  <c r="K862" i="5"/>
  <c r="N862" i="5" s="1"/>
  <c r="E131" i="10"/>
  <c r="F131" i="10" s="1"/>
  <c r="D59" i="2"/>
  <c r="D67" i="5"/>
  <c r="F67" i="5" s="1"/>
  <c r="N70" i="1"/>
  <c r="O72" i="1"/>
  <c r="P85" i="10"/>
  <c r="AA85" i="10" s="1"/>
  <c r="N86" i="1"/>
  <c r="O89" i="10"/>
  <c r="N99" i="1"/>
  <c r="D99" i="2"/>
  <c r="G99" i="2" s="1"/>
  <c r="N102" i="1"/>
  <c r="O116" i="10"/>
  <c r="O117" i="10"/>
  <c r="F130" i="5"/>
  <c r="N142" i="1"/>
  <c r="O147" i="1"/>
  <c r="E163" i="10"/>
  <c r="N251" i="1"/>
  <c r="N334" i="1"/>
  <c r="F350" i="10"/>
  <c r="D355" i="5"/>
  <c r="F355" i="5" s="1"/>
  <c r="D371" i="5"/>
  <c r="I371" i="5" s="1"/>
  <c r="K396" i="10"/>
  <c r="O458" i="10"/>
  <c r="E467" i="10"/>
  <c r="N470" i="1"/>
  <c r="O483" i="1"/>
  <c r="D499" i="5"/>
  <c r="F499" i="5" s="1"/>
  <c r="N574" i="1"/>
  <c r="D587" i="2"/>
  <c r="D595" i="5"/>
  <c r="I595" i="5" s="1"/>
  <c r="N606" i="1"/>
  <c r="O611" i="1"/>
  <c r="N654" i="1"/>
  <c r="O667" i="1"/>
  <c r="O673" i="10"/>
  <c r="O675" i="1"/>
  <c r="D707" i="2"/>
  <c r="N734" i="1"/>
  <c r="E851" i="10"/>
  <c r="D875" i="5"/>
  <c r="O40" i="1"/>
  <c r="O67" i="1"/>
  <c r="O99" i="1"/>
  <c r="H102" i="2"/>
  <c r="J102" i="2" s="1"/>
  <c r="L102" i="2" s="1"/>
  <c r="P116" i="10"/>
  <c r="AA116" i="10" s="1"/>
  <c r="O155" i="1"/>
  <c r="E219" i="10"/>
  <c r="F219" i="10" s="1"/>
  <c r="K236" i="10"/>
  <c r="K243" i="5"/>
  <c r="N243" i="5" s="1"/>
  <c r="O251" i="1"/>
  <c r="E259" i="10"/>
  <c r="P259" i="10" s="1"/>
  <c r="O340" i="10"/>
  <c r="L376" i="2"/>
  <c r="K386" i="5"/>
  <c r="N386" i="5" s="1"/>
  <c r="F389" i="10"/>
  <c r="O411" i="1"/>
  <c r="O412" i="10"/>
  <c r="P441" i="10"/>
  <c r="AA441" i="10" s="1"/>
  <c r="F443" i="10"/>
  <c r="D443" i="5"/>
  <c r="F443" i="5" s="1"/>
  <c r="D475" i="2"/>
  <c r="D483" i="5"/>
  <c r="I483" i="5" s="1"/>
  <c r="F512" i="5"/>
  <c r="D531" i="5"/>
  <c r="D611" i="5"/>
  <c r="O624" i="10"/>
  <c r="G642" i="2"/>
  <c r="K642" i="2" s="1"/>
  <c r="O649" i="10"/>
  <c r="O656" i="10"/>
  <c r="O668" i="10"/>
  <c r="D675" i="5"/>
  <c r="F675" i="5" s="1"/>
  <c r="K752" i="5"/>
  <c r="N752" i="5" s="1"/>
  <c r="P786" i="10"/>
  <c r="AA786" i="10" s="1"/>
  <c r="R806" i="10"/>
  <c r="G811" i="6"/>
  <c r="R819" i="10"/>
  <c r="F825" i="10"/>
  <c r="F847" i="5"/>
  <c r="F849" i="5"/>
  <c r="F850" i="5"/>
  <c r="O860" i="10"/>
  <c r="F27" i="10"/>
  <c r="F32" i="10"/>
  <c r="O72" i="10"/>
  <c r="D104" i="2"/>
  <c r="O195" i="1"/>
  <c r="O227" i="1"/>
  <c r="D235" i="2"/>
  <c r="D251" i="5"/>
  <c r="F251" i="5" s="1"/>
  <c r="D339" i="2"/>
  <c r="F374" i="5"/>
  <c r="O392" i="10"/>
  <c r="L404" i="2"/>
  <c r="O447" i="10"/>
  <c r="P453" i="10"/>
  <c r="AA453" i="10" s="1"/>
  <c r="P471" i="10"/>
  <c r="AA471" i="10" s="1"/>
  <c r="O501" i="10"/>
  <c r="O552" i="10"/>
  <c r="F573" i="10"/>
  <c r="O584" i="10"/>
  <c r="K640" i="10"/>
  <c r="E667" i="10"/>
  <c r="O680" i="10"/>
  <c r="O707" i="1"/>
  <c r="D739" i="5"/>
  <c r="O770" i="10"/>
  <c r="F86" i="5"/>
  <c r="K108" i="5"/>
  <c r="N108" i="5" s="1"/>
  <c r="F109" i="5"/>
  <c r="P123" i="10"/>
  <c r="AA123" i="10" s="1"/>
  <c r="F135" i="5"/>
  <c r="F137" i="10"/>
  <c r="E147" i="10"/>
  <c r="P147" i="10" s="1"/>
  <c r="AA147" i="10" s="1"/>
  <c r="D331" i="2"/>
  <c r="O370" i="10"/>
  <c r="O405" i="10"/>
  <c r="R405" i="10" s="1"/>
  <c r="D451" i="2"/>
  <c r="D456" i="2"/>
  <c r="K608" i="10"/>
  <c r="F639" i="5"/>
  <c r="L662" i="2"/>
  <c r="L664" i="2"/>
  <c r="F666" i="10"/>
  <c r="F677" i="10"/>
  <c r="F677" i="5"/>
  <c r="P683" i="10"/>
  <c r="AA683" i="10" s="1"/>
  <c r="F685" i="10"/>
  <c r="F689" i="10"/>
  <c r="O693" i="10"/>
  <c r="O712" i="10"/>
  <c r="F792" i="10"/>
  <c r="N802" i="10"/>
  <c r="F819" i="10"/>
  <c r="R821" i="10"/>
  <c r="F473" i="5"/>
  <c r="G525" i="6"/>
  <c r="D600" i="2"/>
  <c r="P643" i="10"/>
  <c r="AA643" i="10" s="1"/>
  <c r="P679" i="10"/>
  <c r="AA679" i="10" s="1"/>
  <c r="P682" i="10"/>
  <c r="AA682" i="10" s="1"/>
  <c r="P711" i="10"/>
  <c r="AA711" i="10" s="1"/>
  <c r="K740" i="5"/>
  <c r="N740" i="5" s="1"/>
  <c r="P742" i="10"/>
  <c r="AA742" i="10" s="1"/>
  <c r="O786" i="10"/>
  <c r="G793" i="6"/>
  <c r="F822" i="10"/>
  <c r="F837" i="10"/>
  <c r="F846" i="10"/>
  <c r="O864" i="10"/>
  <c r="K902" i="5"/>
  <c r="N902" i="5" s="1"/>
  <c r="K199" i="5"/>
  <c r="N199" i="5" s="1"/>
  <c r="G63" i="2"/>
  <c r="P74" i="10"/>
  <c r="AA74" i="10" s="1"/>
  <c r="K170" i="5"/>
  <c r="N170" i="5" s="1"/>
  <c r="K178" i="5"/>
  <c r="N178" i="5" s="1"/>
  <c r="O201" i="10"/>
  <c r="N213" i="10"/>
  <c r="K216" i="5"/>
  <c r="N216" i="5" s="1"/>
  <c r="F230" i="10"/>
  <c r="F242" i="10"/>
  <c r="O305" i="10"/>
  <c r="K311" i="5"/>
  <c r="N311" i="5" s="1"/>
  <c r="O333" i="10"/>
  <c r="P362" i="10"/>
  <c r="AA362" i="10" s="1"/>
  <c r="O417" i="10"/>
  <c r="P433" i="10"/>
  <c r="AA433" i="10" s="1"/>
  <c r="K455" i="5"/>
  <c r="N455" i="5" s="1"/>
  <c r="H468" i="2"/>
  <c r="J468" i="2" s="1"/>
  <c r="K483" i="5"/>
  <c r="N483" i="5" s="1"/>
  <c r="P499" i="10"/>
  <c r="AA499" i="10" s="1"/>
  <c r="O620" i="10"/>
  <c r="P646" i="10"/>
  <c r="AA646" i="10" s="1"/>
  <c r="P669" i="10"/>
  <c r="AA669" i="10" s="1"/>
  <c r="P695" i="10"/>
  <c r="AA695" i="10" s="1"/>
  <c r="O698" i="10"/>
  <c r="O710" i="10"/>
  <c r="O717" i="10"/>
  <c r="L757" i="2"/>
  <c r="O758" i="10"/>
  <c r="F784" i="5"/>
  <c r="N815" i="10"/>
  <c r="N819" i="10"/>
  <c r="G835" i="6"/>
  <c r="F848" i="10"/>
  <c r="F849" i="10"/>
  <c r="F850" i="10"/>
  <c r="O854" i="10"/>
  <c r="P124" i="10"/>
  <c r="AA124" i="10" s="1"/>
  <c r="K258" i="5"/>
  <c r="N258" i="5" s="1"/>
  <c r="F37" i="5"/>
  <c r="H63" i="2"/>
  <c r="J63" i="2" s="1"/>
  <c r="O68" i="10"/>
  <c r="P106" i="10"/>
  <c r="AA106" i="10" s="1"/>
  <c r="O144" i="10"/>
  <c r="K148" i="5"/>
  <c r="N148" i="5" s="1"/>
  <c r="O196" i="10"/>
  <c r="H218" i="2"/>
  <c r="J218" i="2" s="1"/>
  <c r="L218" i="2" s="1"/>
  <c r="G237" i="6"/>
  <c r="G242" i="6"/>
  <c r="O292" i="10"/>
  <c r="G327" i="2"/>
  <c r="I327" i="10" s="1"/>
  <c r="O362" i="10"/>
  <c r="R362" i="10" s="1"/>
  <c r="P413" i="10"/>
  <c r="AA413" i="10" s="1"/>
  <c r="H429" i="2"/>
  <c r="J429" i="2" s="1"/>
  <c r="L429" i="2" s="1"/>
  <c r="P442" i="10"/>
  <c r="AA442" i="10" s="1"/>
  <c r="O443" i="10"/>
  <c r="O444" i="10"/>
  <c r="O445" i="10"/>
  <c r="K463" i="5"/>
  <c r="N463" i="5" s="1"/>
  <c r="O472" i="10"/>
  <c r="O546" i="10"/>
  <c r="K617" i="10"/>
  <c r="F638" i="5"/>
  <c r="O641" i="10"/>
  <c r="O690" i="10"/>
  <c r="P691" i="10"/>
  <c r="AA691" i="10" s="1"/>
  <c r="O694" i="10"/>
  <c r="F694" i="5"/>
  <c r="F729" i="5"/>
  <c r="P730" i="10"/>
  <c r="AA730" i="10" s="1"/>
  <c r="G765" i="6"/>
  <c r="F777" i="10"/>
  <c r="F799" i="10"/>
  <c r="F822" i="5"/>
  <c r="N828" i="10"/>
  <c r="F829" i="5"/>
  <c r="F831" i="10"/>
  <c r="R832" i="10"/>
  <c r="N834" i="10"/>
  <c r="F10" i="10"/>
  <c r="F38" i="5"/>
  <c r="G49" i="6"/>
  <c r="O57" i="10"/>
  <c r="F60" i="5"/>
  <c r="N62" i="10"/>
  <c r="F63" i="5"/>
  <c r="R64" i="10"/>
  <c r="P79" i="10"/>
  <c r="AA79" i="10" s="1"/>
  <c r="O105" i="10"/>
  <c r="F119" i="5"/>
  <c r="K120" i="5"/>
  <c r="N120" i="5" s="1"/>
  <c r="F122" i="5"/>
  <c r="F128" i="5"/>
  <c r="F136" i="5"/>
  <c r="O141" i="10"/>
  <c r="I146" i="5"/>
  <c r="O154" i="10"/>
  <c r="G166" i="6"/>
  <c r="O192" i="10"/>
  <c r="O204" i="10"/>
  <c r="O208" i="10"/>
  <c r="I214" i="5"/>
  <c r="L214" i="5" s="1"/>
  <c r="G221" i="6"/>
  <c r="K248" i="10"/>
  <c r="H251" i="2"/>
  <c r="J251" i="2" s="1"/>
  <c r="K252" i="10"/>
  <c r="K264" i="5"/>
  <c r="N264" i="5" s="1"/>
  <c r="K312" i="5"/>
  <c r="N312" i="5" s="1"/>
  <c r="O352" i="10"/>
  <c r="K352" i="5"/>
  <c r="N352" i="5" s="1"/>
  <c r="F360" i="10"/>
  <c r="G361" i="6"/>
  <c r="O376" i="10"/>
  <c r="O416" i="10"/>
  <c r="H443" i="2"/>
  <c r="J443" i="2" s="1"/>
  <c r="L443" i="2" s="1"/>
  <c r="O497" i="10"/>
  <c r="F502" i="5"/>
  <c r="P554" i="10"/>
  <c r="AA554" i="10" s="1"/>
  <c r="K581" i="5"/>
  <c r="N581" i="5" s="1"/>
  <c r="F588" i="5"/>
  <c r="O125" i="10"/>
  <c r="O218" i="10"/>
  <c r="K253" i="10"/>
  <c r="O302" i="10"/>
  <c r="O538" i="10"/>
  <c r="P565" i="10"/>
  <c r="AA565" i="10" s="1"/>
  <c r="O574" i="10"/>
  <c r="F594" i="5"/>
  <c r="O606" i="10"/>
  <c r="F606" i="5"/>
  <c r="K608" i="5"/>
  <c r="N608" i="5" s="1"/>
  <c r="P613" i="10"/>
  <c r="AA613" i="10" s="1"/>
  <c r="F615" i="5"/>
  <c r="H616" i="2"/>
  <c r="J616" i="2" s="1"/>
  <c r="L616" i="2" s="1"/>
  <c r="G617" i="6"/>
  <c r="O621" i="10"/>
  <c r="O670" i="10"/>
  <c r="P671" i="10"/>
  <c r="AA671" i="10" s="1"/>
  <c r="F674" i="10"/>
  <c r="G675" i="6"/>
  <c r="P698" i="10"/>
  <c r="AA698" i="10" s="1"/>
  <c r="K734" i="10"/>
  <c r="O750" i="10"/>
  <c r="O754" i="10"/>
  <c r="F798" i="5"/>
  <c r="G803" i="6"/>
  <c r="F804" i="5"/>
  <c r="F817" i="10"/>
  <c r="F831" i="5"/>
  <c r="R834" i="10"/>
  <c r="N837" i="10"/>
  <c r="G840" i="6"/>
  <c r="K848" i="5"/>
  <c r="N848" i="5" s="1"/>
  <c r="O890" i="10"/>
  <c r="N894" i="10"/>
  <c r="G904" i="6"/>
  <c r="K100" i="5"/>
  <c r="N100" i="5" s="1"/>
  <c r="F188" i="10"/>
  <c r="K255" i="5"/>
  <c r="N255" i="5" s="1"/>
  <c r="G26" i="6"/>
  <c r="F50" i="5"/>
  <c r="K63" i="5"/>
  <c r="N63" i="5" s="1"/>
  <c r="O66" i="10"/>
  <c r="O96" i="10"/>
  <c r="F97" i="5"/>
  <c r="K101" i="10"/>
  <c r="K107" i="5"/>
  <c r="N107" i="5" s="1"/>
  <c r="G126" i="6"/>
  <c r="O140" i="10"/>
  <c r="O180" i="10"/>
  <c r="O182" i="10"/>
  <c r="F185" i="10"/>
  <c r="G286" i="6"/>
  <c r="G311" i="2"/>
  <c r="I311" i="10" s="1"/>
  <c r="L311" i="10" s="1"/>
  <c r="X311" i="10" s="1"/>
  <c r="O314" i="10"/>
  <c r="O337" i="10"/>
  <c r="P338" i="10"/>
  <c r="AA338" i="10" s="1"/>
  <c r="G342" i="6"/>
  <c r="O393" i="10"/>
  <c r="P451" i="10"/>
  <c r="AA451" i="10" s="1"/>
  <c r="O453" i="10"/>
  <c r="P468" i="10"/>
  <c r="AA468" i="10" s="1"/>
  <c r="O474" i="10"/>
  <c r="O476" i="10"/>
  <c r="K476" i="5"/>
  <c r="N476" i="5" s="1"/>
  <c r="P485" i="10"/>
  <c r="AA485" i="10" s="1"/>
  <c r="G506" i="6"/>
  <c r="O532" i="10"/>
  <c r="P534" i="10"/>
  <c r="AA534" i="10" s="1"/>
  <c r="O561" i="10"/>
  <c r="O564" i="10"/>
  <c r="O565" i="10"/>
  <c r="O569" i="10"/>
  <c r="H597" i="2"/>
  <c r="J597" i="2" s="1"/>
  <c r="L597" i="2" s="1"/>
  <c r="P638" i="10"/>
  <c r="AA638" i="10" s="1"/>
  <c r="P663" i="10"/>
  <c r="AA663" i="10" s="1"/>
  <c r="O688" i="10"/>
  <c r="O692" i="10"/>
  <c r="G712" i="6"/>
  <c r="P743" i="10"/>
  <c r="AA743" i="10" s="1"/>
  <c r="P778" i="10"/>
  <c r="AA778" i="10" s="1"/>
  <c r="G783" i="6"/>
  <c r="G789" i="6"/>
  <c r="F32" i="5"/>
  <c r="O104" i="10"/>
  <c r="P65" i="10"/>
  <c r="AA65" i="10" s="1"/>
  <c r="F74" i="10"/>
  <c r="O82" i="10"/>
  <c r="O84" i="10"/>
  <c r="G107" i="6"/>
  <c r="P141" i="10"/>
  <c r="AA141" i="10" s="1"/>
  <c r="I158" i="5"/>
  <c r="M158" i="5" s="1"/>
  <c r="O158" i="5" s="1"/>
  <c r="F186" i="10"/>
  <c r="G211" i="6"/>
  <c r="G222" i="2"/>
  <c r="K232" i="5"/>
  <c r="N232" i="5" s="1"/>
  <c r="K239" i="5"/>
  <c r="N239" i="5" s="1"/>
  <c r="O296" i="10"/>
  <c r="K296" i="5"/>
  <c r="N296" i="5" s="1"/>
  <c r="O338" i="10"/>
  <c r="F351" i="5"/>
  <c r="O368" i="10"/>
  <c r="O408" i="10"/>
  <c r="F414" i="10"/>
  <c r="L414" i="2"/>
  <c r="H432" i="2"/>
  <c r="J432" i="2" s="1"/>
  <c r="L432" i="2" s="1"/>
  <c r="O433" i="10"/>
  <c r="O450" i="10"/>
  <c r="F450" i="5"/>
  <c r="H465" i="2"/>
  <c r="J465" i="2" s="1"/>
  <c r="K465" i="2" s="1"/>
  <c r="O478" i="10"/>
  <c r="G500" i="6"/>
  <c r="O526" i="10"/>
  <c r="F576" i="5"/>
  <c r="O590" i="10"/>
  <c r="P593" i="10"/>
  <c r="AA593" i="10" s="1"/>
  <c r="K606" i="5"/>
  <c r="N606" i="5" s="1"/>
  <c r="F618" i="10"/>
  <c r="O646" i="10"/>
  <c r="O676" i="10"/>
  <c r="F695" i="5"/>
  <c r="G707" i="6"/>
  <c r="L710" i="2"/>
  <c r="K744" i="10"/>
  <c r="K744" i="5"/>
  <c r="N744" i="5" s="1"/>
  <c r="L750" i="2"/>
  <c r="O756" i="10"/>
  <c r="G816" i="6"/>
  <c r="F816" i="5"/>
  <c r="G818" i="6"/>
  <c r="R822" i="10"/>
  <c r="N824" i="10"/>
  <c r="F834" i="10"/>
  <c r="F843" i="5"/>
  <c r="F881" i="5"/>
  <c r="A53" i="2"/>
  <c r="A53" i="5"/>
  <c r="A73" i="10"/>
  <c r="A73" i="5"/>
  <c r="A73" i="2"/>
  <c r="A151" i="10"/>
  <c r="A151" i="5"/>
  <c r="A151" i="2"/>
  <c r="A47" i="2"/>
  <c r="A47" i="5"/>
  <c r="P88" i="10"/>
  <c r="AA88" i="10" s="1"/>
  <c r="O88" i="10"/>
  <c r="A124" i="5"/>
  <c r="A124" i="10"/>
  <c r="A124" i="2"/>
  <c r="A46" i="2"/>
  <c r="A46" i="5"/>
  <c r="P37" i="10"/>
  <c r="AA37" i="10" s="1"/>
  <c r="O37" i="10"/>
  <c r="A54" i="10"/>
  <c r="A54" i="2"/>
  <c r="P55" i="10"/>
  <c r="AA55" i="10" s="1"/>
  <c r="A57" i="5"/>
  <c r="A57" i="2"/>
  <c r="P119" i="10"/>
  <c r="AA119" i="10" s="1"/>
  <c r="O119" i="10"/>
  <c r="A16" i="5"/>
  <c r="A21" i="10"/>
  <c r="A21" i="5"/>
  <c r="G13" i="6"/>
  <c r="F52" i="5"/>
  <c r="A119" i="2"/>
  <c r="A119" i="5"/>
  <c r="A119" i="10"/>
  <c r="O124" i="10"/>
  <c r="F47" i="10"/>
  <c r="F53" i="10"/>
  <c r="L54" i="2"/>
  <c r="G78" i="6"/>
  <c r="F86" i="10"/>
  <c r="G88" i="6"/>
  <c r="P105" i="10"/>
  <c r="AA105" i="10" s="1"/>
  <c r="O108" i="10"/>
  <c r="F113" i="5"/>
  <c r="F115" i="10"/>
  <c r="A115" i="5"/>
  <c r="F121" i="5"/>
  <c r="F123" i="5"/>
  <c r="F129" i="10"/>
  <c r="F133" i="10"/>
  <c r="F136" i="10"/>
  <c r="F155" i="5"/>
  <c r="F162" i="10"/>
  <c r="A162" i="5"/>
  <c r="O168" i="10"/>
  <c r="G199" i="6"/>
  <c r="P199" i="10"/>
  <c r="AA199" i="10" s="1"/>
  <c r="A219" i="5"/>
  <c r="N224" i="10"/>
  <c r="O308" i="10"/>
  <c r="G323" i="6"/>
  <c r="F324" i="10"/>
  <c r="A324" i="5"/>
  <c r="O332" i="10"/>
  <c r="O346" i="10"/>
  <c r="G348" i="6"/>
  <c r="G354" i="6"/>
  <c r="F356" i="10"/>
  <c r="F394" i="10"/>
  <c r="F418" i="10"/>
  <c r="G423" i="6"/>
  <c r="P447" i="10"/>
  <c r="AA447" i="10" s="1"/>
  <c r="F469" i="10"/>
  <c r="A471" i="5"/>
  <c r="A471" i="2"/>
  <c r="F486" i="10"/>
  <c r="F510" i="5"/>
  <c r="G586" i="6"/>
  <c r="F586" i="5"/>
  <c r="A199" i="2"/>
  <c r="H452" i="2"/>
  <c r="J452" i="2" s="1"/>
  <c r="A511" i="10"/>
  <c r="A511" i="5"/>
  <c r="A547" i="2"/>
  <c r="A547" i="5"/>
  <c r="A556" i="10"/>
  <c r="A556" i="5"/>
  <c r="A590" i="2"/>
  <c r="A590" i="5"/>
  <c r="A700" i="2"/>
  <c r="A700" i="5"/>
  <c r="A700" i="10"/>
  <c r="P77" i="10"/>
  <c r="AA77" i="10" s="1"/>
  <c r="P86" i="10"/>
  <c r="AA86" i="10" s="1"/>
  <c r="P87" i="10"/>
  <c r="AA87" i="10" s="1"/>
  <c r="K98" i="5"/>
  <c r="N98" i="5" s="1"/>
  <c r="K150" i="5"/>
  <c r="N150" i="5" s="1"/>
  <c r="K154" i="5"/>
  <c r="N154" i="5" s="1"/>
  <c r="P168" i="10"/>
  <c r="AA168" i="10" s="1"/>
  <c r="A168" i="2"/>
  <c r="K191" i="5"/>
  <c r="N191" i="5" s="1"/>
  <c r="P198" i="10"/>
  <c r="AA198" i="10" s="1"/>
  <c r="P203" i="10"/>
  <c r="AA203" i="10" s="1"/>
  <c r="P209" i="10"/>
  <c r="AA209" i="10" s="1"/>
  <c r="P211" i="10"/>
  <c r="AA211" i="10" s="1"/>
  <c r="P214" i="10"/>
  <c r="AA214" i="10" s="1"/>
  <c r="F214" i="5"/>
  <c r="K222" i="5"/>
  <c r="N222" i="5" s="1"/>
  <c r="K226" i="5"/>
  <c r="N226" i="5" s="1"/>
  <c r="K227" i="5"/>
  <c r="N227" i="5" s="1"/>
  <c r="K231" i="5"/>
  <c r="N231" i="5" s="1"/>
  <c r="K262" i="5"/>
  <c r="N262" i="5" s="1"/>
  <c r="K263" i="5"/>
  <c r="N263" i="5" s="1"/>
  <c r="P315" i="10"/>
  <c r="AA315" i="10" s="1"/>
  <c r="A348" i="2"/>
  <c r="K354" i="5"/>
  <c r="N354" i="5" s="1"/>
  <c r="P361" i="10"/>
  <c r="AA361" i="10" s="1"/>
  <c r="P418" i="10"/>
  <c r="AA418" i="10" s="1"/>
  <c r="P429" i="10"/>
  <c r="AA429" i="10" s="1"/>
  <c r="P463" i="10"/>
  <c r="AA463" i="10" s="1"/>
  <c r="A502" i="10"/>
  <c r="A502" i="5"/>
  <c r="P585" i="10"/>
  <c r="AA585" i="10" s="1"/>
  <c r="I698" i="5"/>
  <c r="M698" i="5" s="1"/>
  <c r="O698" i="5" s="1"/>
  <c r="F698" i="5"/>
  <c r="F15" i="5"/>
  <c r="F31" i="5"/>
  <c r="F33" i="10"/>
  <c r="G40" i="6"/>
  <c r="F41" i="5"/>
  <c r="L42" i="2"/>
  <c r="A62" i="5"/>
  <c r="L67" i="2"/>
  <c r="K68" i="5"/>
  <c r="N68" i="5" s="1"/>
  <c r="G71" i="6"/>
  <c r="N73" i="10"/>
  <c r="O76" i="10"/>
  <c r="O79" i="10"/>
  <c r="R79" i="10" s="1"/>
  <c r="F81" i="10"/>
  <c r="F83" i="10"/>
  <c r="I84" i="5"/>
  <c r="A91" i="5"/>
  <c r="F93" i="10"/>
  <c r="A96" i="10"/>
  <c r="A97" i="2"/>
  <c r="O98" i="10"/>
  <c r="P104" i="10"/>
  <c r="AA104" i="10" s="1"/>
  <c r="A109" i="2"/>
  <c r="F110" i="5"/>
  <c r="N114" i="10"/>
  <c r="K114" i="5"/>
  <c r="N114" i="5" s="1"/>
  <c r="A125" i="2"/>
  <c r="P128" i="10"/>
  <c r="AA128" i="10" s="1"/>
  <c r="P150" i="10"/>
  <c r="AA150" i="10" s="1"/>
  <c r="A152" i="2"/>
  <c r="P154" i="10"/>
  <c r="AA154" i="10" s="1"/>
  <c r="P159" i="10"/>
  <c r="AA159" i="10" s="1"/>
  <c r="P163" i="10"/>
  <c r="AA163" i="10" s="1"/>
  <c r="F166" i="10"/>
  <c r="F166" i="5"/>
  <c r="F175" i="5"/>
  <c r="F177" i="5"/>
  <c r="G178" i="6"/>
  <c r="I179" i="5"/>
  <c r="M179" i="5" s="1"/>
  <c r="O179" i="5" s="1"/>
  <c r="G180" i="6"/>
  <c r="A209" i="2"/>
  <c r="H224" i="2"/>
  <c r="J224" i="2" s="1"/>
  <c r="L224" i="2" s="1"/>
  <c r="G234" i="6"/>
  <c r="G236" i="2"/>
  <c r="I236" i="10" s="1"/>
  <c r="L236" i="10" s="1"/>
  <c r="X236" i="10" s="1"/>
  <c r="K256" i="5"/>
  <c r="N256" i="5" s="1"/>
  <c r="P279" i="10"/>
  <c r="AA279" i="10" s="1"/>
  <c r="A299" i="2"/>
  <c r="A310" i="5"/>
  <c r="G310" i="2"/>
  <c r="K310" i="2" s="1"/>
  <c r="F319" i="5"/>
  <c r="A327" i="5"/>
  <c r="A330" i="5"/>
  <c r="F331" i="5"/>
  <c r="K334" i="5"/>
  <c r="N334" i="5" s="1"/>
  <c r="M335" i="2"/>
  <c r="K344" i="5"/>
  <c r="N344" i="5" s="1"/>
  <c r="F346" i="5"/>
  <c r="K351" i="5"/>
  <c r="N351" i="5" s="1"/>
  <c r="A362" i="2"/>
  <c r="P371" i="10"/>
  <c r="AA371" i="10" s="1"/>
  <c r="A373" i="5"/>
  <c r="F375" i="5"/>
  <c r="P378" i="10"/>
  <c r="AA378" i="10" s="1"/>
  <c r="O388" i="10"/>
  <c r="P391" i="10"/>
  <c r="AA391" i="10" s="1"/>
  <c r="P393" i="10"/>
  <c r="AA393" i="10" s="1"/>
  <c r="F402" i="10"/>
  <c r="L402" i="2"/>
  <c r="P417" i="10"/>
  <c r="AA417" i="10" s="1"/>
  <c r="A445" i="2"/>
  <c r="P454" i="10"/>
  <c r="AA454" i="10" s="1"/>
  <c r="H455" i="2"/>
  <c r="J455" i="2" s="1"/>
  <c r="O494" i="10"/>
  <c r="P494" i="10"/>
  <c r="AA494" i="10" s="1"/>
  <c r="P545" i="10"/>
  <c r="AA545" i="10" s="1"/>
  <c r="A576" i="2"/>
  <c r="A576" i="10"/>
  <c r="A620" i="2"/>
  <c r="A620" i="10"/>
  <c r="F23" i="10"/>
  <c r="G30" i="6"/>
  <c r="F30" i="5"/>
  <c r="F34" i="10"/>
  <c r="F42" i="5"/>
  <c r="F43" i="10"/>
  <c r="O60" i="10"/>
  <c r="N76" i="10"/>
  <c r="F82" i="5"/>
  <c r="O90" i="10"/>
  <c r="P135" i="10"/>
  <c r="AA135" i="10" s="1"/>
  <c r="G141" i="6"/>
  <c r="P142" i="10"/>
  <c r="AA142" i="10" s="1"/>
  <c r="G144" i="6"/>
  <c r="P182" i="10"/>
  <c r="AA182" i="10" s="1"/>
  <c r="F201" i="10"/>
  <c r="O210" i="10"/>
  <c r="P213" i="10"/>
  <c r="AA213" i="10" s="1"/>
  <c r="F217" i="5"/>
  <c r="G218" i="6"/>
  <c r="H236" i="2"/>
  <c r="J236" i="2" s="1"/>
  <c r="L236" i="2" s="1"/>
  <c r="A247" i="2"/>
  <c r="G253" i="6"/>
  <c r="A258" i="5"/>
  <c r="F277" i="5"/>
  <c r="A284" i="2"/>
  <c r="P314" i="10"/>
  <c r="AA314" i="10" s="1"/>
  <c r="A316" i="5"/>
  <c r="G325" i="6"/>
  <c r="F325" i="5"/>
  <c r="P334" i="10"/>
  <c r="AA334" i="10" s="1"/>
  <c r="G346" i="6"/>
  <c r="P346" i="10"/>
  <c r="AA346" i="10" s="1"/>
  <c r="A352" i="5"/>
  <c r="F369" i="5"/>
  <c r="F374" i="10"/>
  <c r="G380" i="2"/>
  <c r="P383" i="10"/>
  <c r="AA383" i="10" s="1"/>
  <c r="F415" i="5"/>
  <c r="A418" i="2"/>
  <c r="F427" i="10"/>
  <c r="O441" i="10"/>
  <c r="A475" i="2"/>
  <c r="A475" i="5"/>
  <c r="A475" i="10"/>
  <c r="A535" i="2"/>
  <c r="A567" i="2"/>
  <c r="A567" i="5"/>
  <c r="G613" i="6"/>
  <c r="A637" i="2"/>
  <c r="A637" i="5"/>
  <c r="A691" i="2"/>
  <c r="A691" i="5"/>
  <c r="A691" i="10"/>
  <c r="O80" i="10"/>
  <c r="A123" i="10"/>
  <c r="O193" i="10"/>
  <c r="A198" i="5"/>
  <c r="O205" i="10"/>
  <c r="O209" i="10"/>
  <c r="A228" i="5"/>
  <c r="H249" i="2"/>
  <c r="J249" i="2" s="1"/>
  <c r="M249" i="2" s="1"/>
  <c r="A254" i="5"/>
  <c r="A283" i="5"/>
  <c r="O297" i="10"/>
  <c r="O330" i="10"/>
  <c r="H332" i="2"/>
  <c r="J332" i="2" s="1"/>
  <c r="L332" i="2" s="1"/>
  <c r="A336" i="2"/>
  <c r="O361" i="10"/>
  <c r="O373" i="10"/>
  <c r="O381" i="10"/>
  <c r="A429" i="5"/>
  <c r="A441" i="5"/>
  <c r="A445" i="5"/>
  <c r="A446" i="5"/>
  <c r="F461" i="10"/>
  <c r="O461" i="10"/>
  <c r="A710" i="10"/>
  <c r="A710" i="2"/>
  <c r="A723" i="5"/>
  <c r="A723" i="10"/>
  <c r="A804" i="2"/>
  <c r="A804" i="5"/>
  <c r="G18" i="6"/>
  <c r="F18" i="5"/>
  <c r="G23" i="6"/>
  <c r="F36" i="10"/>
  <c r="F52" i="10"/>
  <c r="A52" i="5"/>
  <c r="G59" i="6"/>
  <c r="P59" i="10"/>
  <c r="AA59" i="10" s="1"/>
  <c r="A72" i="10"/>
  <c r="G80" i="6"/>
  <c r="P83" i="10"/>
  <c r="AA83" i="10" s="1"/>
  <c r="N85" i="10"/>
  <c r="O86" i="10"/>
  <c r="P90" i="10"/>
  <c r="AA90" i="10" s="1"/>
  <c r="F105" i="10"/>
  <c r="F113" i="10"/>
  <c r="A116" i="10"/>
  <c r="F121" i="10"/>
  <c r="A128" i="5"/>
  <c r="K156" i="5"/>
  <c r="N156" i="5" s="1"/>
  <c r="G188" i="6"/>
  <c r="G189" i="6"/>
  <c r="I189" i="5"/>
  <c r="M189" i="5" s="1"/>
  <c r="O189" i="5" s="1"/>
  <c r="O200" i="10"/>
  <c r="A209" i="5"/>
  <c r="F227" i="10"/>
  <c r="K230" i="5"/>
  <c r="N230" i="5" s="1"/>
  <c r="F236" i="5"/>
  <c r="K244" i="5"/>
  <c r="N244" i="5" s="1"/>
  <c r="K250" i="5"/>
  <c r="N250" i="5" s="1"/>
  <c r="P278" i="10"/>
  <c r="AA278" i="10" s="1"/>
  <c r="A279" i="5"/>
  <c r="G281" i="6"/>
  <c r="F281" i="5"/>
  <c r="G303" i="6"/>
  <c r="O309" i="10"/>
  <c r="G313" i="6"/>
  <c r="F317" i="10"/>
  <c r="A317" i="5"/>
  <c r="F321" i="5"/>
  <c r="F322" i="10"/>
  <c r="A340" i="2"/>
  <c r="F354" i="10"/>
  <c r="A361" i="5"/>
  <c r="A376" i="5"/>
  <c r="F381" i="5"/>
  <c r="O394" i="10"/>
  <c r="F402" i="5"/>
  <c r="F407" i="5"/>
  <c r="F409" i="5"/>
  <c r="G410" i="6"/>
  <c r="P410" i="10"/>
  <c r="AA410" i="10" s="1"/>
  <c r="O418" i="10"/>
  <c r="G421" i="6"/>
  <c r="P427" i="10"/>
  <c r="AA427" i="10" s="1"/>
  <c r="A432" i="2"/>
  <c r="P438" i="10"/>
  <c r="AA438" i="10" s="1"/>
  <c r="P443" i="10"/>
  <c r="AA443" i="10" s="1"/>
  <c r="F447" i="10"/>
  <c r="A454" i="5"/>
  <c r="A495" i="5"/>
  <c r="O496" i="10"/>
  <c r="P527" i="10"/>
  <c r="AA527" i="10" s="1"/>
  <c r="A789" i="5"/>
  <c r="A789" i="2"/>
  <c r="F21" i="10"/>
  <c r="F25" i="10"/>
  <c r="M25" i="2"/>
  <c r="F38" i="10"/>
  <c r="A42" i="2"/>
  <c r="O58" i="10"/>
  <c r="F58" i="5"/>
  <c r="F61" i="10"/>
  <c r="K64" i="10"/>
  <c r="P67" i="10"/>
  <c r="AA67" i="10" s="1"/>
  <c r="A67" i="2"/>
  <c r="F73" i="10"/>
  <c r="O77" i="10"/>
  <c r="A86" i="5"/>
  <c r="G89" i="6"/>
  <c r="A92" i="2"/>
  <c r="G96" i="6"/>
  <c r="F99" i="10"/>
  <c r="F99" i="5"/>
  <c r="O102" i="10"/>
  <c r="F112" i="5"/>
  <c r="F114" i="10"/>
  <c r="F122" i="10"/>
  <c r="R130" i="10"/>
  <c r="P138" i="10"/>
  <c r="AA138" i="10" s="1"/>
  <c r="A157" i="2"/>
  <c r="F161" i="10"/>
  <c r="K186" i="5"/>
  <c r="N186" i="5" s="1"/>
  <c r="A205" i="2"/>
  <c r="A206" i="2"/>
  <c r="A210" i="5"/>
  <c r="O212" i="10"/>
  <c r="A213" i="5"/>
  <c r="H221" i="2"/>
  <c r="J221" i="2" s="1"/>
  <c r="L221" i="2" s="1"/>
  <c r="K224" i="5"/>
  <c r="N224" i="5" s="1"/>
  <c r="P255" i="10"/>
  <c r="AA255" i="10" s="1"/>
  <c r="O257" i="10"/>
  <c r="O264" i="10"/>
  <c r="O288" i="10"/>
  <c r="O300" i="10"/>
  <c r="P302" i="10"/>
  <c r="AA302" i="10" s="1"/>
  <c r="P333" i="10"/>
  <c r="AA333" i="10" s="1"/>
  <c r="R336" i="10"/>
  <c r="A339" i="2"/>
  <c r="F358" i="10"/>
  <c r="A359" i="5"/>
  <c r="F361" i="10"/>
  <c r="F362" i="10"/>
  <c r="L367" i="2"/>
  <c r="O369" i="10"/>
  <c r="O372" i="10"/>
  <c r="P374" i="10"/>
  <c r="AA374" i="10" s="1"/>
  <c r="F377" i="10"/>
  <c r="A377" i="5"/>
  <c r="A379" i="5"/>
  <c r="F381" i="10"/>
  <c r="H384" i="2"/>
  <c r="J384" i="2" s="1"/>
  <c r="L384" i="2" s="1"/>
  <c r="F386" i="5"/>
  <c r="A389" i="2"/>
  <c r="A391" i="10"/>
  <c r="N403" i="10"/>
  <c r="N404" i="10"/>
  <c r="L417" i="2"/>
  <c r="G430" i="6"/>
  <c r="H434" i="2"/>
  <c r="J434" i="2" s="1"/>
  <c r="L434" i="2" s="1"/>
  <c r="P435" i="10"/>
  <c r="AA435" i="10" s="1"/>
  <c r="A438" i="2"/>
  <c r="A559" i="2"/>
  <c r="A559" i="10"/>
  <c r="F605" i="10"/>
  <c r="O605" i="10"/>
  <c r="G630" i="2"/>
  <c r="I630" i="10" s="1"/>
  <c r="T630" i="10" s="1"/>
  <c r="P647" i="10"/>
  <c r="AA647" i="10" s="1"/>
  <c r="A661" i="5"/>
  <c r="A685" i="5"/>
  <c r="F688" i="5"/>
  <c r="F697" i="10"/>
  <c r="P699" i="10"/>
  <c r="AA699" i="10" s="1"/>
  <c r="H703" i="2"/>
  <c r="J703" i="2" s="1"/>
  <c r="L703" i="2" s="1"/>
  <c r="F706" i="5"/>
  <c r="K707" i="5"/>
  <c r="N707" i="5" s="1"/>
  <c r="A711" i="10"/>
  <c r="P714" i="10"/>
  <c r="AA714" i="10" s="1"/>
  <c r="P721" i="10"/>
  <c r="AA721" i="10" s="1"/>
  <c r="F725" i="5"/>
  <c r="P735" i="10"/>
  <c r="AA735" i="10" s="1"/>
  <c r="O760" i="10"/>
  <c r="G788" i="6"/>
  <c r="A792" i="5"/>
  <c r="A798" i="5"/>
  <c r="F814" i="10"/>
  <c r="A814" i="5"/>
  <c r="F818" i="10"/>
  <c r="F824" i="10"/>
  <c r="A824" i="5"/>
  <c r="G828" i="6"/>
  <c r="R831" i="10"/>
  <c r="F833" i="5"/>
  <c r="A839" i="2"/>
  <c r="P853" i="10"/>
  <c r="AA853" i="10" s="1"/>
  <c r="A868" i="5"/>
  <c r="A871" i="5"/>
  <c r="F879" i="5"/>
  <c r="A901" i="2"/>
  <c r="K470" i="5"/>
  <c r="N470" i="5" s="1"/>
  <c r="G473" i="6"/>
  <c r="F482" i="5"/>
  <c r="F486" i="5"/>
  <c r="P490" i="10"/>
  <c r="AA490" i="10" s="1"/>
  <c r="F505" i="10"/>
  <c r="O516" i="10"/>
  <c r="P518" i="10"/>
  <c r="AA518" i="10" s="1"/>
  <c r="P526" i="10"/>
  <c r="AA526" i="10" s="1"/>
  <c r="F529" i="10"/>
  <c r="A539" i="5"/>
  <c r="F570" i="10"/>
  <c r="F574" i="5"/>
  <c r="P582" i="10"/>
  <c r="AA582" i="10" s="1"/>
  <c r="G606" i="6"/>
  <c r="F610" i="10"/>
  <c r="P623" i="10"/>
  <c r="AA623" i="10" s="1"/>
  <c r="P626" i="10"/>
  <c r="AA626" i="10" s="1"/>
  <c r="F630" i="10"/>
  <c r="P631" i="10"/>
  <c r="AA631" i="10" s="1"/>
  <c r="G638" i="6"/>
  <c r="P645" i="10"/>
  <c r="AA645" i="10" s="1"/>
  <c r="F666" i="5"/>
  <c r="G668" i="6"/>
  <c r="O681" i="10"/>
  <c r="O686" i="10"/>
  <c r="P687" i="10"/>
  <c r="AA687" i="10" s="1"/>
  <c r="P689" i="10"/>
  <c r="AA689" i="10" s="1"/>
  <c r="P690" i="10"/>
  <c r="AA690" i="10" s="1"/>
  <c r="F693" i="5"/>
  <c r="G698" i="6"/>
  <c r="P702" i="10"/>
  <c r="AA702" i="10" s="1"/>
  <c r="F717" i="5"/>
  <c r="P718" i="10"/>
  <c r="AA718" i="10" s="1"/>
  <c r="A746" i="5"/>
  <c r="P749" i="10"/>
  <c r="AA749" i="10" s="1"/>
  <c r="K754" i="5"/>
  <c r="N754" i="5" s="1"/>
  <c r="F771" i="10"/>
  <c r="A778" i="10"/>
  <c r="F781" i="10"/>
  <c r="F790" i="5"/>
  <c r="G791" i="6"/>
  <c r="F791" i="5"/>
  <c r="A800" i="10"/>
  <c r="A819" i="5"/>
  <c r="N822" i="10"/>
  <c r="G823" i="6"/>
  <c r="F823" i="5"/>
  <c r="A837" i="5"/>
  <c r="A853" i="2"/>
  <c r="A854" i="5"/>
  <c r="A859" i="10"/>
  <c r="G876" i="6"/>
  <c r="N888" i="10"/>
  <c r="N890" i="10"/>
  <c r="A899" i="5"/>
  <c r="I905" i="5"/>
  <c r="P461" i="10"/>
  <c r="AA461" i="10" s="1"/>
  <c r="H467" i="2"/>
  <c r="J467" i="2" s="1"/>
  <c r="K467" i="2" s="1"/>
  <c r="P470" i="10"/>
  <c r="AA470" i="10" s="1"/>
  <c r="H471" i="2"/>
  <c r="J471" i="2" s="1"/>
  <c r="K471" i="2" s="1"/>
  <c r="P472" i="10"/>
  <c r="AA472" i="10" s="1"/>
  <c r="P473" i="10"/>
  <c r="AA473" i="10" s="1"/>
  <c r="P493" i="10"/>
  <c r="AA493" i="10" s="1"/>
  <c r="G496" i="6"/>
  <c r="P497" i="10"/>
  <c r="AA497" i="10" s="1"/>
  <c r="O498" i="10"/>
  <c r="P501" i="10"/>
  <c r="AA501" i="10" s="1"/>
  <c r="F504" i="5"/>
  <c r="G514" i="6"/>
  <c r="P517" i="10"/>
  <c r="AA517" i="10" s="1"/>
  <c r="F528" i="5"/>
  <c r="F531" i="5"/>
  <c r="P555" i="10"/>
  <c r="AA555" i="10" s="1"/>
  <c r="L562" i="2"/>
  <c r="F569" i="5"/>
  <c r="F571" i="10"/>
  <c r="G589" i="6"/>
  <c r="G599" i="6"/>
  <c r="P599" i="10"/>
  <c r="AA599" i="10" s="1"/>
  <c r="P605" i="10"/>
  <c r="AA605" i="10" s="1"/>
  <c r="P606" i="10"/>
  <c r="AA606" i="10" s="1"/>
  <c r="G608" i="6"/>
  <c r="A688" i="2"/>
  <c r="P725" i="10"/>
  <c r="AA725" i="10" s="1"/>
  <c r="P729" i="10"/>
  <c r="AA729" i="10" s="1"/>
  <c r="F733" i="5"/>
  <c r="K751" i="5"/>
  <c r="N751" i="5" s="1"/>
  <c r="P762" i="10"/>
  <c r="AA762" i="10" s="1"/>
  <c r="A777" i="5"/>
  <c r="A793" i="5"/>
  <c r="A799" i="5"/>
  <c r="F818" i="5"/>
  <c r="F836" i="5"/>
  <c r="A894" i="10"/>
  <c r="N906" i="10"/>
  <c r="K612" i="5"/>
  <c r="N612" i="5" s="1"/>
  <c r="L627" i="2"/>
  <c r="P629" i="10"/>
  <c r="AA629" i="10" s="1"/>
  <c r="A636" i="10"/>
  <c r="P641" i="10"/>
  <c r="AA641" i="10" s="1"/>
  <c r="O644" i="10"/>
  <c r="P657" i="10"/>
  <c r="AA657" i="10" s="1"/>
  <c r="G665" i="6"/>
  <c r="P678" i="10"/>
  <c r="AA678" i="10" s="1"/>
  <c r="P694" i="10"/>
  <c r="AA694" i="10" s="1"/>
  <c r="P697" i="10"/>
  <c r="AA697" i="10" s="1"/>
  <c r="P706" i="10"/>
  <c r="AA706" i="10" s="1"/>
  <c r="P717" i="10"/>
  <c r="AA717" i="10" s="1"/>
  <c r="O722" i="10"/>
  <c r="A751" i="2"/>
  <c r="A755" i="10"/>
  <c r="F756" i="5"/>
  <c r="F776" i="5"/>
  <c r="F779" i="10"/>
  <c r="A802" i="5"/>
  <c r="A811" i="2"/>
  <c r="A817" i="2"/>
  <c r="A848" i="2"/>
  <c r="P459" i="10"/>
  <c r="AA459" i="10" s="1"/>
  <c r="O541" i="10"/>
  <c r="O549" i="10"/>
  <c r="O562" i="10"/>
  <c r="O580" i="10"/>
  <c r="F591" i="10"/>
  <c r="F593" i="10"/>
  <c r="P595" i="10"/>
  <c r="AA595" i="10" s="1"/>
  <c r="P597" i="10"/>
  <c r="AA597" i="10" s="1"/>
  <c r="P614" i="10"/>
  <c r="AA614" i="10" s="1"/>
  <c r="K616" i="5"/>
  <c r="N616" i="5" s="1"/>
  <c r="A617" i="10"/>
  <c r="O645" i="10"/>
  <c r="P649" i="10"/>
  <c r="AA649" i="10" s="1"/>
  <c r="O650" i="10"/>
  <c r="O660" i="10"/>
  <c r="P665" i="10"/>
  <c r="AA665" i="10" s="1"/>
  <c r="O682" i="10"/>
  <c r="P693" i="10"/>
  <c r="AA693" i="10" s="1"/>
  <c r="P701" i="10"/>
  <c r="AA701" i="10" s="1"/>
  <c r="A707" i="10"/>
  <c r="L709" i="2"/>
  <c r="G711" i="6"/>
  <c r="O716" i="10"/>
  <c r="P757" i="10"/>
  <c r="AA757" i="10" s="1"/>
  <c r="O764" i="10"/>
  <c r="O778" i="10"/>
  <c r="R778" i="10" s="1"/>
  <c r="N782" i="10"/>
  <c r="A788" i="5"/>
  <c r="A811" i="10"/>
  <c r="N814" i="10"/>
  <c r="A817" i="10"/>
  <c r="F821" i="10"/>
  <c r="R828" i="10"/>
  <c r="F832" i="10"/>
  <c r="N836" i="10"/>
  <c r="A846" i="5"/>
  <c r="A848" i="10"/>
  <c r="A852" i="2"/>
  <c r="A853" i="5"/>
  <c r="P860" i="10"/>
  <c r="AA860" i="10" s="1"/>
  <c r="A867" i="2"/>
  <c r="A870" i="2"/>
  <c r="K872" i="5"/>
  <c r="N872" i="5" s="1"/>
  <c r="A880" i="10"/>
  <c r="O460" i="10"/>
  <c r="O465" i="10"/>
  <c r="G466" i="6"/>
  <c r="P478" i="10"/>
  <c r="AA478" i="10" s="1"/>
  <c r="A497" i="5"/>
  <c r="A498" i="5"/>
  <c r="F519" i="5"/>
  <c r="G520" i="6"/>
  <c r="P569" i="10"/>
  <c r="AA569" i="10" s="1"/>
  <c r="G572" i="6"/>
  <c r="O572" i="10"/>
  <c r="O576" i="10"/>
  <c r="O588" i="10"/>
  <c r="O613" i="10"/>
  <c r="K616" i="10"/>
  <c r="O622" i="10"/>
  <c r="A625" i="5"/>
  <c r="O628" i="10"/>
  <c r="P633" i="10"/>
  <c r="AA633" i="10" s="1"/>
  <c r="F637" i="10"/>
  <c r="O648" i="10"/>
  <c r="F658" i="5"/>
  <c r="P662" i="10"/>
  <c r="AA662" i="10" s="1"/>
  <c r="O672" i="10"/>
  <c r="P674" i="10"/>
  <c r="AA674" i="10" s="1"/>
  <c r="P677" i="10"/>
  <c r="AA677" i="10" s="1"/>
  <c r="O684" i="10"/>
  <c r="P685" i="10"/>
  <c r="AA685" i="10" s="1"/>
  <c r="K700" i="5"/>
  <c r="N700" i="5" s="1"/>
  <c r="A721" i="5"/>
  <c r="O725" i="10"/>
  <c r="R725" i="10" s="1"/>
  <c r="P727" i="10"/>
  <c r="AA727" i="10" s="1"/>
  <c r="G731" i="6"/>
  <c r="K750" i="5"/>
  <c r="N750" i="5" s="1"/>
  <c r="O762" i="10"/>
  <c r="G770" i="6"/>
  <c r="G778" i="6"/>
  <c r="N781" i="10"/>
  <c r="G800" i="6"/>
  <c r="R810" i="10"/>
  <c r="A814" i="10"/>
  <c r="G820" i="6"/>
  <c r="A833" i="5"/>
  <c r="A841" i="5"/>
  <c r="A850" i="2"/>
  <c r="K854" i="5"/>
  <c r="N854" i="5" s="1"/>
  <c r="A862" i="5"/>
  <c r="A872" i="2"/>
  <c r="A878" i="5"/>
  <c r="A879" i="5"/>
  <c r="O884" i="10"/>
  <c r="G896" i="6"/>
  <c r="G900" i="6"/>
  <c r="G458" i="6"/>
  <c r="P458" i="10"/>
  <c r="AA458" i="10" s="1"/>
  <c r="F477" i="5"/>
  <c r="O480" i="10"/>
  <c r="P481" i="10"/>
  <c r="AA481" i="10" s="1"/>
  <c r="A496" i="10"/>
  <c r="L500" i="2"/>
  <c r="O518" i="10"/>
  <c r="G519" i="6"/>
  <c r="G523" i="6"/>
  <c r="F534" i="5"/>
  <c r="G535" i="6"/>
  <c r="P535" i="10"/>
  <c r="AA535" i="10" s="1"/>
  <c r="G541" i="6"/>
  <c r="F558" i="5"/>
  <c r="G559" i="6"/>
  <c r="G561" i="6"/>
  <c r="P561" i="10"/>
  <c r="AA561" i="10" s="1"/>
  <c r="G566" i="6"/>
  <c r="F566" i="5"/>
  <c r="O578" i="10"/>
  <c r="O596" i="10"/>
  <c r="O601" i="10"/>
  <c r="F601" i="5"/>
  <c r="H606" i="2"/>
  <c r="J606" i="2" s="1"/>
  <c r="L606" i="2" s="1"/>
  <c r="P618" i="10"/>
  <c r="AA618" i="10" s="1"/>
  <c r="P621" i="10"/>
  <c r="AA621" i="10" s="1"/>
  <c r="F623" i="5"/>
  <c r="P632" i="10"/>
  <c r="AA632" i="10" s="1"/>
  <c r="F636" i="5"/>
  <c r="P639" i="10"/>
  <c r="AA639" i="10" s="1"/>
  <c r="A641" i="5"/>
  <c r="K652" i="5"/>
  <c r="N652" i="5" s="1"/>
  <c r="P654" i="10"/>
  <c r="AA654" i="10" s="1"/>
  <c r="A666" i="5"/>
  <c r="G691" i="6"/>
  <c r="H694" i="2"/>
  <c r="J694" i="2" s="1"/>
  <c r="L694" i="2" s="1"/>
  <c r="L698" i="2"/>
  <c r="P703" i="10"/>
  <c r="AA703" i="10" s="1"/>
  <c r="O704" i="10"/>
  <c r="F709" i="5"/>
  <c r="G710" i="6"/>
  <c r="A712" i="10"/>
  <c r="F713" i="5"/>
  <c r="P723" i="10"/>
  <c r="AA723" i="10" s="1"/>
  <c r="O726" i="10"/>
  <c r="O746" i="10"/>
  <c r="A778" i="2"/>
  <c r="F785" i="10"/>
  <c r="A785" i="5"/>
  <c r="F789" i="5"/>
  <c r="F790" i="10"/>
  <c r="F797" i="10"/>
  <c r="A797" i="5"/>
  <c r="R818" i="10"/>
  <c r="F821" i="5"/>
  <c r="R824" i="10"/>
  <c r="F825" i="5"/>
  <c r="G826" i="6"/>
  <c r="F828" i="10"/>
  <c r="N831" i="10"/>
  <c r="G832" i="6"/>
  <c r="R836" i="10"/>
  <c r="G863" i="6"/>
  <c r="P863" i="10"/>
  <c r="AA863" i="10" s="1"/>
  <c r="A871" i="10"/>
  <c r="A872" i="10"/>
  <c r="F875" i="10"/>
  <c r="A884" i="2"/>
  <c r="K890" i="5"/>
  <c r="N890" i="5" s="1"/>
  <c r="F893" i="5"/>
  <c r="N896" i="10"/>
  <c r="A24" i="2"/>
  <c r="H57" i="2"/>
  <c r="J57" i="2" s="1"/>
  <c r="L57" i="2" s="1"/>
  <c r="A23" i="10"/>
  <c r="A26" i="10"/>
  <c r="A26" i="2"/>
  <c r="P31" i="10"/>
  <c r="AA31" i="10" s="1"/>
  <c r="A44" i="10"/>
  <c r="A47" i="10"/>
  <c r="A48" i="2"/>
  <c r="H56" i="2"/>
  <c r="J56" i="2" s="1"/>
  <c r="M56" i="2" s="1"/>
  <c r="A59" i="5"/>
  <c r="A60" i="5"/>
  <c r="A61" i="10"/>
  <c r="A13" i="10"/>
  <c r="A24" i="10"/>
  <c r="A40" i="10"/>
  <c r="A13" i="2"/>
  <c r="F14" i="10"/>
  <c r="A16" i="10"/>
  <c r="F17" i="5"/>
  <c r="G19" i="6"/>
  <c r="A20" i="5"/>
  <c r="G21" i="6"/>
  <c r="A22" i="2"/>
  <c r="A27" i="5"/>
  <c r="G29" i="6"/>
  <c r="A29" i="10"/>
  <c r="A30" i="5"/>
  <c r="A31" i="5"/>
  <c r="A32" i="10"/>
  <c r="A33" i="5"/>
  <c r="A38" i="5"/>
  <c r="G39" i="6"/>
  <c r="A39" i="10"/>
  <c r="K40" i="5"/>
  <c r="N40" i="5" s="1"/>
  <c r="A45" i="5"/>
  <c r="G50" i="6"/>
  <c r="A51" i="5"/>
  <c r="G52" i="6"/>
  <c r="A52" i="10"/>
  <c r="G53" i="6"/>
  <c r="A53" i="10"/>
  <c r="F54" i="10"/>
  <c r="A54" i="5"/>
  <c r="G55" i="6"/>
  <c r="G56" i="6"/>
  <c r="G57" i="6"/>
  <c r="P57" i="10"/>
  <c r="AA57" i="10" s="1"/>
  <c r="G58" i="6"/>
  <c r="P58" i="10"/>
  <c r="AA58" i="10" s="1"/>
  <c r="P61" i="10"/>
  <c r="AA61" i="10" s="1"/>
  <c r="O61" i="10"/>
  <c r="F61" i="5"/>
  <c r="A62" i="10"/>
  <c r="A17" i="10"/>
  <c r="A48" i="10"/>
  <c r="A63" i="2"/>
  <c r="A17" i="2"/>
  <c r="G12" i="6"/>
  <c r="F13" i="10"/>
  <c r="A14" i="2"/>
  <c r="F17" i="10"/>
  <c r="A18" i="2"/>
  <c r="G20" i="6"/>
  <c r="A20" i="10"/>
  <c r="F22" i="5"/>
  <c r="F23" i="5"/>
  <c r="F24" i="10"/>
  <c r="G25" i="6"/>
  <c r="F26" i="5"/>
  <c r="F28" i="10"/>
  <c r="N28" i="10"/>
  <c r="W28" i="10"/>
  <c r="F34" i="5"/>
  <c r="G35" i="6"/>
  <c r="F37" i="10"/>
  <c r="A37" i="5"/>
  <c r="A38" i="10"/>
  <c r="F41" i="10"/>
  <c r="A44" i="5"/>
  <c r="G46" i="6"/>
  <c r="P46" i="10"/>
  <c r="AA46" i="10" s="1"/>
  <c r="F46" i="5"/>
  <c r="F47" i="5"/>
  <c r="A49" i="2"/>
  <c r="G51" i="6"/>
  <c r="A51" i="10"/>
  <c r="P53" i="10"/>
  <c r="AA53" i="10" s="1"/>
  <c r="O53" i="10"/>
  <c r="F53" i="5"/>
  <c r="H58" i="2"/>
  <c r="J58" i="2" s="1"/>
  <c r="L58" i="2" s="1"/>
  <c r="G60" i="6"/>
  <c r="A60" i="10"/>
  <c r="A61" i="5"/>
  <c r="P62" i="10"/>
  <c r="AA62" i="10" s="1"/>
  <c r="G63" i="6"/>
  <c r="A65" i="10"/>
  <c r="P66" i="10"/>
  <c r="AA66" i="10" s="1"/>
  <c r="F67" i="10"/>
  <c r="G69" i="6"/>
  <c r="A69" i="10"/>
  <c r="P70" i="10"/>
  <c r="AA70" i="10" s="1"/>
  <c r="O70" i="10"/>
  <c r="R73" i="10"/>
  <c r="F75" i="5"/>
  <c r="A76" i="10"/>
  <c r="F76" i="5"/>
  <c r="A77" i="5"/>
  <c r="A82" i="2"/>
  <c r="A84" i="2"/>
  <c r="A95" i="5"/>
  <c r="K99" i="10"/>
  <c r="A103" i="5"/>
  <c r="P111" i="10"/>
  <c r="AA111" i="10" s="1"/>
  <c r="A144" i="10"/>
  <c r="A144" i="2"/>
  <c r="A146" i="10"/>
  <c r="A146" i="2"/>
  <c r="A160" i="5"/>
  <c r="A167" i="10"/>
  <c r="A173" i="10"/>
  <c r="A173" i="2"/>
  <c r="A176" i="5"/>
  <c r="A178" i="10"/>
  <c r="A186" i="2"/>
  <c r="A193" i="2"/>
  <c r="A218" i="10"/>
  <c r="A221" i="10"/>
  <c r="A224" i="5"/>
  <c r="A234" i="2"/>
  <c r="A234" i="5"/>
  <c r="A235" i="5"/>
  <c r="A250" i="2"/>
  <c r="A250" i="5"/>
  <c r="A250" i="10"/>
  <c r="P266" i="10"/>
  <c r="AA266" i="10" s="1"/>
  <c r="A280" i="2"/>
  <c r="A280" i="10"/>
  <c r="A288" i="2"/>
  <c r="A288" i="5"/>
  <c r="I315" i="5"/>
  <c r="F315" i="5"/>
  <c r="A338" i="2"/>
  <c r="A338" i="5"/>
  <c r="A355" i="2"/>
  <c r="A394" i="2"/>
  <c r="A394" i="5"/>
  <c r="A400" i="10"/>
  <c r="A400" i="2"/>
  <c r="A400" i="5"/>
  <c r="A459" i="2"/>
  <c r="A459" i="5"/>
  <c r="A76" i="5"/>
  <c r="A77" i="10"/>
  <c r="P78" i="10"/>
  <c r="AA78" i="10" s="1"/>
  <c r="A81" i="5"/>
  <c r="A87" i="5"/>
  <c r="P89" i="10"/>
  <c r="AA89" i="10" s="1"/>
  <c r="F89" i="5"/>
  <c r="G90" i="6"/>
  <c r="A90" i="10"/>
  <c r="K92" i="5"/>
  <c r="N92" i="5" s="1"/>
  <c r="F94" i="10"/>
  <c r="K94" i="5"/>
  <c r="N94" i="5" s="1"/>
  <c r="P96" i="10"/>
  <c r="AA96" i="10" s="1"/>
  <c r="F97" i="10"/>
  <c r="P98" i="10"/>
  <c r="AA98" i="10" s="1"/>
  <c r="G99" i="6"/>
  <c r="A99" i="10"/>
  <c r="H99" i="2"/>
  <c r="J99" i="2" s="1"/>
  <c r="M99" i="2" s="1"/>
  <c r="P100" i="10"/>
  <c r="AA100" i="10" s="1"/>
  <c r="G102" i="6"/>
  <c r="P102" i="10"/>
  <c r="AA102" i="10" s="1"/>
  <c r="K103" i="5"/>
  <c r="N103" i="5" s="1"/>
  <c r="L103" i="2"/>
  <c r="A104" i="5"/>
  <c r="K105" i="5"/>
  <c r="N105" i="5" s="1"/>
  <c r="O106" i="10"/>
  <c r="F106" i="5"/>
  <c r="P108" i="10"/>
  <c r="AA108" i="10" s="1"/>
  <c r="G109" i="6"/>
  <c r="K110" i="5"/>
  <c r="N110" i="5" s="1"/>
  <c r="A111" i="5"/>
  <c r="G112" i="6"/>
  <c r="A112" i="10"/>
  <c r="A112" i="2"/>
  <c r="L112" i="2"/>
  <c r="F115" i="5"/>
  <c r="A116" i="5"/>
  <c r="K116" i="5"/>
  <c r="N116" i="5" s="1"/>
  <c r="G117" i="6"/>
  <c r="P117" i="10"/>
  <c r="AA117" i="10" s="1"/>
  <c r="F117" i="5"/>
  <c r="A120" i="5"/>
  <c r="A121" i="2"/>
  <c r="A123" i="5"/>
  <c r="F126" i="5"/>
  <c r="G127" i="6"/>
  <c r="A127" i="10"/>
  <c r="K131" i="5"/>
  <c r="N131" i="5" s="1"/>
  <c r="A135" i="10"/>
  <c r="A135" i="2"/>
  <c r="G138" i="6"/>
  <c r="O138" i="10"/>
  <c r="F138" i="5"/>
  <c r="A140" i="2"/>
  <c r="F141" i="5"/>
  <c r="F144" i="5"/>
  <c r="F145" i="10"/>
  <c r="K147" i="5"/>
  <c r="N147" i="5" s="1"/>
  <c r="K151" i="5"/>
  <c r="N151" i="5" s="1"/>
  <c r="A152" i="5"/>
  <c r="K152" i="5"/>
  <c r="N152" i="5" s="1"/>
  <c r="G158" i="6"/>
  <c r="P158" i="10"/>
  <c r="AA158" i="10" s="1"/>
  <c r="F164" i="10"/>
  <c r="G165" i="6"/>
  <c r="A165" i="2"/>
  <c r="A166" i="5"/>
  <c r="F167" i="5"/>
  <c r="G168" i="6"/>
  <c r="A168" i="10"/>
  <c r="F168" i="5"/>
  <c r="F169" i="10"/>
  <c r="A170" i="2"/>
  <c r="A172" i="5"/>
  <c r="K172" i="5"/>
  <c r="N172" i="5" s="1"/>
  <c r="F174" i="5"/>
  <c r="A177" i="2"/>
  <c r="A180" i="2"/>
  <c r="R181" i="10"/>
  <c r="F182" i="10"/>
  <c r="P183" i="10"/>
  <c r="AA183" i="10" s="1"/>
  <c r="A185" i="2"/>
  <c r="F186" i="5"/>
  <c r="A187" i="2"/>
  <c r="A191" i="2"/>
  <c r="A192" i="2"/>
  <c r="F193" i="10"/>
  <c r="F193" i="5"/>
  <c r="F194" i="10"/>
  <c r="A196" i="5"/>
  <c r="K196" i="5"/>
  <c r="N196" i="5" s="1"/>
  <c r="A199" i="5"/>
  <c r="A200" i="2"/>
  <c r="P201" i="10"/>
  <c r="AA201" i="10" s="1"/>
  <c r="P205" i="10"/>
  <c r="AA205" i="10" s="1"/>
  <c r="P207" i="10"/>
  <c r="AA207" i="10" s="1"/>
  <c r="F210" i="10"/>
  <c r="L211" i="2"/>
  <c r="A213" i="10"/>
  <c r="F217" i="10"/>
  <c r="A217" i="5"/>
  <c r="P218" i="10"/>
  <c r="AA218" i="10" s="1"/>
  <c r="A220" i="5"/>
  <c r="A225" i="2"/>
  <c r="A225" i="5"/>
  <c r="K226" i="10"/>
  <c r="G228" i="6"/>
  <c r="F228" i="5"/>
  <c r="F229" i="10"/>
  <c r="O229" i="10"/>
  <c r="A237" i="2"/>
  <c r="F238" i="5"/>
  <c r="K246" i="5"/>
  <c r="N246" i="5" s="1"/>
  <c r="A259" i="2"/>
  <c r="A259" i="10"/>
  <c r="F278" i="10"/>
  <c r="O278" i="10"/>
  <c r="A280" i="5"/>
  <c r="A286" i="10"/>
  <c r="A286" i="2"/>
  <c r="P297" i="10"/>
  <c r="AA297" i="10" s="1"/>
  <c r="F341" i="10"/>
  <c r="A390" i="2"/>
  <c r="A390" i="5"/>
  <c r="A390" i="10"/>
  <c r="F429" i="10"/>
  <c r="O429" i="10"/>
  <c r="I432" i="5"/>
  <c r="M432" i="5" s="1"/>
  <c r="O432" i="5" s="1"/>
  <c r="F432" i="5"/>
  <c r="A65" i="5"/>
  <c r="O67" i="10"/>
  <c r="P72" i="10"/>
  <c r="AA72" i="10" s="1"/>
  <c r="K78" i="5"/>
  <c r="N78" i="5" s="1"/>
  <c r="G79" i="6"/>
  <c r="P80" i="10"/>
  <c r="AA80" i="10" s="1"/>
  <c r="G81" i="6"/>
  <c r="A81" i="10"/>
  <c r="P82" i="10"/>
  <c r="AA82" i="10" s="1"/>
  <c r="K86" i="5"/>
  <c r="N86" i="5" s="1"/>
  <c r="K87" i="5"/>
  <c r="N87" i="5" s="1"/>
  <c r="A88" i="2"/>
  <c r="A94" i="10"/>
  <c r="A95" i="2"/>
  <c r="G101" i="6"/>
  <c r="A105" i="2"/>
  <c r="G118" i="6"/>
  <c r="G119" i="6"/>
  <c r="G131" i="6"/>
  <c r="A131" i="10"/>
  <c r="G142" i="6"/>
  <c r="A143" i="10"/>
  <c r="G147" i="6"/>
  <c r="G149" i="6"/>
  <c r="G154" i="6"/>
  <c r="A161" i="5"/>
  <c r="G162" i="6"/>
  <c r="K166" i="10"/>
  <c r="A167" i="5"/>
  <c r="A171" i="5"/>
  <c r="G172" i="6"/>
  <c r="A172" i="10"/>
  <c r="A177" i="5"/>
  <c r="A179" i="2"/>
  <c r="G182" i="6"/>
  <c r="G185" i="6"/>
  <c r="F187" i="5"/>
  <c r="I191" i="5"/>
  <c r="M191" i="5" s="1"/>
  <c r="O191" i="5" s="1"/>
  <c r="P193" i="10"/>
  <c r="AA193" i="10" s="1"/>
  <c r="O195" i="10"/>
  <c r="F197" i="10"/>
  <c r="G198" i="6"/>
  <c r="A198" i="2"/>
  <c r="L198" i="2"/>
  <c r="P202" i="10"/>
  <c r="AA202" i="10" s="1"/>
  <c r="O202" i="10"/>
  <c r="A205" i="5"/>
  <c r="P206" i="10"/>
  <c r="AA206" i="10" s="1"/>
  <c r="G207" i="6"/>
  <c r="I207" i="5"/>
  <c r="M207" i="5" s="1"/>
  <c r="O207" i="5" s="1"/>
  <c r="Q207" i="5" s="1"/>
  <c r="A208" i="2"/>
  <c r="F209" i="10"/>
  <c r="A210" i="2"/>
  <c r="O213" i="10"/>
  <c r="F214" i="10"/>
  <c r="F215" i="5"/>
  <c r="A218" i="5"/>
  <c r="G220" i="6"/>
  <c r="A220" i="10"/>
  <c r="G236" i="6"/>
  <c r="A239" i="2"/>
  <c r="A239" i="5"/>
  <c r="A239" i="10"/>
  <c r="A261" i="5"/>
  <c r="A261" i="10"/>
  <c r="A261" i="2"/>
  <c r="A296" i="2"/>
  <c r="A296" i="5"/>
  <c r="A296" i="10"/>
  <c r="I299" i="5"/>
  <c r="L299" i="5" s="1"/>
  <c r="F299" i="5"/>
  <c r="A323" i="5"/>
  <c r="A323" i="2"/>
  <c r="A323" i="10"/>
  <c r="A332" i="2"/>
  <c r="A332" i="5"/>
  <c r="H62" i="2"/>
  <c r="J62" i="2" s="1"/>
  <c r="L62" i="2" s="1"/>
  <c r="G64" i="6"/>
  <c r="G66" i="6"/>
  <c r="N68" i="10"/>
  <c r="F69" i="10"/>
  <c r="A69" i="5"/>
  <c r="A70" i="10"/>
  <c r="L71" i="2"/>
  <c r="A72" i="5"/>
  <c r="G73" i="6"/>
  <c r="O74" i="10"/>
  <c r="A78" i="2"/>
  <c r="L78" i="2"/>
  <c r="A80" i="5"/>
  <c r="K80" i="5"/>
  <c r="N80" i="5" s="1"/>
  <c r="K82" i="5"/>
  <c r="N82" i="5" s="1"/>
  <c r="G83" i="6"/>
  <c r="O85" i="10"/>
  <c r="A86" i="10"/>
  <c r="A90" i="5"/>
  <c r="F90" i="5"/>
  <c r="G91" i="6"/>
  <c r="K91" i="5"/>
  <c r="N91" i="5" s="1"/>
  <c r="F92" i="5"/>
  <c r="P94" i="10"/>
  <c r="AA94" i="10" s="1"/>
  <c r="O94" i="10"/>
  <c r="I94" i="5"/>
  <c r="P95" i="10"/>
  <c r="AA95" i="10" s="1"/>
  <c r="F95" i="5"/>
  <c r="F98" i="10"/>
  <c r="A99" i="5"/>
  <c r="N100" i="10"/>
  <c r="A101" i="2"/>
  <c r="A103" i="10"/>
  <c r="P103" i="10"/>
  <c r="AA103" i="10" s="1"/>
  <c r="G104" i="6"/>
  <c r="A104" i="10"/>
  <c r="H104" i="2"/>
  <c r="J104" i="2" s="1"/>
  <c r="L104" i="2" s="1"/>
  <c r="F106" i="10"/>
  <c r="K106" i="5"/>
  <c r="N106" i="5" s="1"/>
  <c r="P107" i="10"/>
  <c r="AA107" i="10" s="1"/>
  <c r="G110" i="6"/>
  <c r="I110" i="5"/>
  <c r="G111" i="6"/>
  <c r="A111" i="10"/>
  <c r="A113" i="2"/>
  <c r="A115" i="10"/>
  <c r="A117" i="2"/>
  <c r="G120" i="6"/>
  <c r="A120" i="10"/>
  <c r="G125" i="6"/>
  <c r="P125" i="10"/>
  <c r="AA125" i="10" s="1"/>
  <c r="F125" i="5"/>
  <c r="A127" i="5"/>
  <c r="G128" i="6"/>
  <c r="A128" i="10"/>
  <c r="A130" i="10"/>
  <c r="K130" i="5"/>
  <c r="N130" i="5" s="1"/>
  <c r="A132" i="2"/>
  <c r="A134" i="10"/>
  <c r="G139" i="6"/>
  <c r="A140" i="10"/>
  <c r="A141" i="2"/>
  <c r="F145" i="5"/>
  <c r="F146" i="10"/>
  <c r="A153" i="2"/>
  <c r="G157" i="6"/>
  <c r="P157" i="10"/>
  <c r="AA157" i="10" s="1"/>
  <c r="F157" i="5"/>
  <c r="A158" i="2"/>
  <c r="F159" i="5"/>
  <c r="G163" i="6"/>
  <c r="F164" i="5"/>
  <c r="F165" i="10"/>
  <c r="A165" i="5"/>
  <c r="G169" i="6"/>
  <c r="F170" i="10"/>
  <c r="A170" i="5"/>
  <c r="F170" i="5"/>
  <c r="F173" i="10"/>
  <c r="P175" i="10"/>
  <c r="AA175" i="10" s="1"/>
  <c r="A178" i="5"/>
  <c r="A179" i="10"/>
  <c r="P180" i="10"/>
  <c r="AA180" i="10" s="1"/>
  <c r="G187" i="6"/>
  <c r="F190" i="10"/>
  <c r="G191" i="6"/>
  <c r="A192" i="5"/>
  <c r="G194" i="6"/>
  <c r="A197" i="2"/>
  <c r="F198" i="5"/>
  <c r="A201" i="2"/>
  <c r="F205" i="10"/>
  <c r="P210" i="10"/>
  <c r="AA210" i="10" s="1"/>
  <c r="G212" i="6"/>
  <c r="A212" i="5"/>
  <c r="P215" i="10"/>
  <c r="AA215" i="10" s="1"/>
  <c r="F218" i="10"/>
  <c r="A221" i="5"/>
  <c r="G226" i="6"/>
  <c r="A235" i="10"/>
  <c r="A236" i="10"/>
  <c r="A236" i="2"/>
  <c r="A242" i="2"/>
  <c r="A244" i="5"/>
  <c r="A249" i="5"/>
  <c r="F250" i="10"/>
  <c r="O250" i="10"/>
  <c r="F258" i="10"/>
  <c r="O258" i="10"/>
  <c r="A276" i="5"/>
  <c r="A315" i="5"/>
  <c r="A315" i="10"/>
  <c r="A315" i="2"/>
  <c r="A346" i="10"/>
  <c r="A346" i="5"/>
  <c r="A346" i="2"/>
  <c r="A347" i="10"/>
  <c r="A347" i="2"/>
  <c r="A347" i="5"/>
  <c r="A402" i="10"/>
  <c r="A402" i="5"/>
  <c r="A402" i="2"/>
  <c r="H469" i="2"/>
  <c r="J469" i="2" s="1"/>
  <c r="L469" i="2" s="1"/>
  <c r="F222" i="5"/>
  <c r="H223" i="2"/>
  <c r="J223" i="2" s="1"/>
  <c r="M223" i="2" s="1"/>
  <c r="F225" i="10"/>
  <c r="R226" i="10"/>
  <c r="F226" i="5"/>
  <c r="H227" i="2"/>
  <c r="J227" i="2" s="1"/>
  <c r="P229" i="10"/>
  <c r="AA229" i="10" s="1"/>
  <c r="G231" i="6"/>
  <c r="H231" i="2"/>
  <c r="J231" i="2" s="1"/>
  <c r="L231" i="2" s="1"/>
  <c r="H234" i="2"/>
  <c r="J234" i="2" s="1"/>
  <c r="K234" i="2" s="1"/>
  <c r="K242" i="5"/>
  <c r="N242" i="5" s="1"/>
  <c r="G243" i="6"/>
  <c r="A245" i="2"/>
  <c r="G249" i="6"/>
  <c r="G251" i="6"/>
  <c r="P251" i="10"/>
  <c r="AA251" i="10" s="1"/>
  <c r="G257" i="6"/>
  <c r="P257" i="10"/>
  <c r="AA257" i="10" s="1"/>
  <c r="P258" i="10"/>
  <c r="AA258" i="10" s="1"/>
  <c r="G259" i="6"/>
  <c r="G265" i="6"/>
  <c r="A265" i="2"/>
  <c r="L265" i="2"/>
  <c r="F266" i="5"/>
  <c r="F267" i="10"/>
  <c r="A267" i="5"/>
  <c r="F269" i="10"/>
  <c r="F270" i="5"/>
  <c r="G271" i="6"/>
  <c r="A271" i="10"/>
  <c r="P271" i="10"/>
  <c r="AA271" i="10" s="1"/>
  <c r="R272" i="10"/>
  <c r="F272" i="5"/>
  <c r="L273" i="2"/>
  <c r="A274" i="5"/>
  <c r="G275" i="6"/>
  <c r="A275" i="10"/>
  <c r="O280" i="10"/>
  <c r="F283" i="5"/>
  <c r="F284" i="10"/>
  <c r="A284" i="5"/>
  <c r="F284" i="5"/>
  <c r="A285" i="10"/>
  <c r="K288" i="5"/>
  <c r="N288" i="5" s="1"/>
  <c r="F290" i="10"/>
  <c r="G296" i="6"/>
  <c r="G297" i="6"/>
  <c r="A297" i="10"/>
  <c r="A297" i="2"/>
  <c r="G300" i="6"/>
  <c r="P300" i="10"/>
  <c r="AA300" i="10" s="1"/>
  <c r="F302" i="10"/>
  <c r="A302" i="2"/>
  <c r="F303" i="5"/>
  <c r="P305" i="10"/>
  <c r="AA305" i="10" s="1"/>
  <c r="P307" i="10"/>
  <c r="AA307" i="10" s="1"/>
  <c r="A309" i="5"/>
  <c r="A310" i="10"/>
  <c r="G316" i="6"/>
  <c r="A316" i="10"/>
  <c r="A320" i="2"/>
  <c r="G328" i="6"/>
  <c r="P330" i="10"/>
  <c r="AA330" i="10" s="1"/>
  <c r="G331" i="6"/>
  <c r="F332" i="5"/>
  <c r="K336" i="5"/>
  <c r="N336" i="5" s="1"/>
  <c r="H337" i="2"/>
  <c r="J337" i="2" s="1"/>
  <c r="K337" i="2" s="1"/>
  <c r="F338" i="10"/>
  <c r="P339" i="10"/>
  <c r="AA339" i="10" s="1"/>
  <c r="F349" i="10"/>
  <c r="A357" i="5"/>
  <c r="A357" i="2"/>
  <c r="P367" i="10"/>
  <c r="AA367" i="10" s="1"/>
  <c r="P369" i="10"/>
  <c r="AA369" i="10" s="1"/>
  <c r="F378" i="10"/>
  <c r="O378" i="10"/>
  <c r="P390" i="10"/>
  <c r="AA390" i="10" s="1"/>
  <c r="A401" i="2"/>
  <c r="A401" i="5"/>
  <c r="A401" i="10"/>
  <c r="A410" i="2"/>
  <c r="A410" i="5"/>
  <c r="A412" i="2"/>
  <c r="A412" i="10"/>
  <c r="A412" i="5"/>
  <c r="A421" i="2"/>
  <c r="A421" i="5"/>
  <c r="A421" i="10"/>
  <c r="O430" i="10"/>
  <c r="O440" i="10"/>
  <c r="P462" i="10"/>
  <c r="AA462" i="10" s="1"/>
  <c r="P474" i="10"/>
  <c r="AA474" i="10" s="1"/>
  <c r="A479" i="2"/>
  <c r="A479" i="10"/>
  <c r="P482" i="10"/>
  <c r="AA482" i="10" s="1"/>
  <c r="P483" i="10"/>
  <c r="AA483" i="10" s="1"/>
  <c r="F262" i="10"/>
  <c r="A267" i="10"/>
  <c r="F270" i="10"/>
  <c r="N270" i="10"/>
  <c r="A271" i="5"/>
  <c r="G272" i="6"/>
  <c r="G273" i="6"/>
  <c r="F273" i="5"/>
  <c r="F274" i="10"/>
  <c r="G276" i="6"/>
  <c r="A277" i="10"/>
  <c r="A277" i="2"/>
  <c r="F279" i="5"/>
  <c r="F280" i="5"/>
  <c r="F282" i="10"/>
  <c r="G284" i="6"/>
  <c r="G293" i="6"/>
  <c r="R293" i="10"/>
  <c r="F294" i="5"/>
  <c r="F297" i="5"/>
  <c r="F298" i="10"/>
  <c r="A300" i="5"/>
  <c r="A302" i="10"/>
  <c r="P303" i="10"/>
  <c r="AA303" i="10" s="1"/>
  <c r="G311" i="6"/>
  <c r="F313" i="5"/>
  <c r="G315" i="6"/>
  <c r="F316" i="5"/>
  <c r="F317" i="5"/>
  <c r="F319" i="10"/>
  <c r="G320" i="6"/>
  <c r="F329" i="10"/>
  <c r="G332" i="6"/>
  <c r="F334" i="10"/>
  <c r="H336" i="2"/>
  <c r="J336" i="2" s="1"/>
  <c r="L336" i="2" s="1"/>
  <c r="G339" i="6"/>
  <c r="M339" i="2"/>
  <c r="F343" i="10"/>
  <c r="L343" i="2"/>
  <c r="A345" i="10"/>
  <c r="A345" i="2"/>
  <c r="A345" i="5"/>
  <c r="A350" i="2"/>
  <c r="A350" i="5"/>
  <c r="A354" i="5"/>
  <c r="A354" i="2"/>
  <c r="F390" i="10"/>
  <c r="F413" i="10"/>
  <c r="O413" i="10"/>
  <c r="A425" i="2"/>
  <c r="A425" i="5"/>
  <c r="A425" i="10"/>
  <c r="A428" i="10"/>
  <c r="A428" i="5"/>
  <c r="F430" i="5"/>
  <c r="A478" i="2"/>
  <c r="A478" i="5"/>
  <c r="F485" i="10"/>
  <c r="O485" i="10"/>
  <c r="F493" i="10"/>
  <c r="O493" i="10"/>
  <c r="F497" i="5"/>
  <c r="A222" i="10"/>
  <c r="A222" i="2"/>
  <c r="F223" i="10"/>
  <c r="K223" i="5"/>
  <c r="N223" i="5" s="1"/>
  <c r="H226" i="2"/>
  <c r="J226" i="2" s="1"/>
  <c r="L226" i="2" s="1"/>
  <c r="G227" i="2"/>
  <c r="I227" i="10" s="1"/>
  <c r="T227" i="10" s="1"/>
  <c r="K228" i="5"/>
  <c r="N228" i="5" s="1"/>
  <c r="A229" i="10"/>
  <c r="G230" i="6"/>
  <c r="A230" i="10"/>
  <c r="A230" i="2"/>
  <c r="P231" i="10"/>
  <c r="AA231" i="10" s="1"/>
  <c r="K233" i="5"/>
  <c r="N233" i="5" s="1"/>
  <c r="K238" i="5"/>
  <c r="N238" i="5" s="1"/>
  <c r="F239" i="5"/>
  <c r="G240" i="6"/>
  <c r="K240" i="5"/>
  <c r="N240" i="5" s="1"/>
  <c r="F241" i="10"/>
  <c r="G245" i="6"/>
  <c r="G246" i="6"/>
  <c r="A246" i="10"/>
  <c r="A247" i="10"/>
  <c r="P250" i="10"/>
  <c r="AA250" i="10" s="1"/>
  <c r="F250" i="5"/>
  <c r="H253" i="2"/>
  <c r="J253" i="2" s="1"/>
  <c r="L253" i="2" s="1"/>
  <c r="G255" i="6"/>
  <c r="A255" i="10"/>
  <c r="K259" i="5"/>
  <c r="N259" i="5" s="1"/>
  <c r="G260" i="6"/>
  <c r="A260" i="10"/>
  <c r="G266" i="6"/>
  <c r="F267" i="5"/>
  <c r="G268" i="6"/>
  <c r="K268" i="5"/>
  <c r="N268" i="5" s="1"/>
  <c r="P274" i="10"/>
  <c r="AA274" i="10" s="1"/>
  <c r="O274" i="10"/>
  <c r="F274" i="5"/>
  <c r="K279" i="5"/>
  <c r="N279" i="5" s="1"/>
  <c r="F285" i="10"/>
  <c r="A285" i="5"/>
  <c r="G289" i="6"/>
  <c r="A289" i="10"/>
  <c r="G291" i="6"/>
  <c r="A293" i="5"/>
  <c r="A294" i="10"/>
  <c r="K295" i="5"/>
  <c r="N295" i="5" s="1"/>
  <c r="P298" i="10"/>
  <c r="AA298" i="10" s="1"/>
  <c r="O298" i="10"/>
  <c r="G299" i="6"/>
  <c r="A299" i="5"/>
  <c r="A301" i="10"/>
  <c r="F304" i="10"/>
  <c r="A304" i="5"/>
  <c r="G305" i="6"/>
  <c r="A305" i="10"/>
  <c r="F306" i="10"/>
  <c r="P309" i="10"/>
  <c r="AA309" i="10" s="1"/>
  <c r="F309" i="5"/>
  <c r="F310" i="10"/>
  <c r="K310" i="10"/>
  <c r="K310" i="5"/>
  <c r="N310" i="5" s="1"/>
  <c r="F311" i="5"/>
  <c r="A317" i="10"/>
  <c r="A322" i="5"/>
  <c r="A324" i="10"/>
  <c r="F328" i="5"/>
  <c r="P329" i="10"/>
  <c r="AA329" i="10" s="1"/>
  <c r="O329" i="10"/>
  <c r="G330" i="6"/>
  <c r="A330" i="10"/>
  <c r="G333" i="6"/>
  <c r="F333" i="10"/>
  <c r="O334" i="10"/>
  <c r="G337" i="6"/>
  <c r="P337" i="10"/>
  <c r="AA337" i="10" s="1"/>
  <c r="A341" i="2"/>
  <c r="X347" i="10"/>
  <c r="W347" i="10"/>
  <c r="P349" i="10"/>
  <c r="AA349" i="10" s="1"/>
  <c r="A358" i="2"/>
  <c r="A369" i="2"/>
  <c r="A369" i="5"/>
  <c r="A369" i="10"/>
  <c r="K380" i="10"/>
  <c r="P394" i="10"/>
  <c r="AA394" i="10" s="1"/>
  <c r="A437" i="2"/>
  <c r="A437" i="5"/>
  <c r="A437" i="10"/>
  <c r="O446" i="10"/>
  <c r="P449" i="10"/>
  <c r="AA449" i="10" s="1"/>
  <c r="F451" i="10"/>
  <c r="O451" i="10"/>
  <c r="O464" i="10"/>
  <c r="A466" i="2"/>
  <c r="A466" i="5"/>
  <c r="P467" i="10"/>
  <c r="AA467" i="10" s="1"/>
  <c r="A474" i="2"/>
  <c r="A474" i="5"/>
  <c r="H485" i="2"/>
  <c r="J485" i="2" s="1"/>
  <c r="L485" i="2" s="1"/>
  <c r="H486" i="2"/>
  <c r="J486" i="2" s="1"/>
  <c r="K486" i="2" s="1"/>
  <c r="P489" i="10"/>
  <c r="AA489" i="10" s="1"/>
  <c r="P491" i="10"/>
  <c r="AA491" i="10" s="1"/>
  <c r="N347" i="10"/>
  <c r="G352" i="6"/>
  <c r="A353" i="2"/>
  <c r="K355" i="5"/>
  <c r="N355" i="5" s="1"/>
  <c r="K356" i="5"/>
  <c r="N356" i="5" s="1"/>
  <c r="F357" i="10"/>
  <c r="F358" i="5"/>
  <c r="K359" i="5"/>
  <c r="N359" i="5" s="1"/>
  <c r="K362" i="5"/>
  <c r="N362" i="5" s="1"/>
  <c r="A363" i="2"/>
  <c r="G367" i="6"/>
  <c r="P370" i="10"/>
  <c r="AA370" i="10" s="1"/>
  <c r="A372" i="5"/>
  <c r="P373" i="10"/>
  <c r="AA373" i="10" s="1"/>
  <c r="A374" i="10"/>
  <c r="A374" i="2"/>
  <c r="F375" i="10"/>
  <c r="H380" i="2"/>
  <c r="J380" i="2" s="1"/>
  <c r="K380" i="2" s="1"/>
  <c r="I380" i="10"/>
  <c r="H381" i="2"/>
  <c r="J381" i="2" s="1"/>
  <c r="K381" i="2" s="1"/>
  <c r="F382" i="10"/>
  <c r="F385" i="10"/>
  <c r="H388" i="2"/>
  <c r="J388" i="2" s="1"/>
  <c r="K388" i="2" s="1"/>
  <c r="H390" i="2"/>
  <c r="J390" i="2" s="1"/>
  <c r="K390" i="2" s="1"/>
  <c r="K394" i="5"/>
  <c r="N394" i="5" s="1"/>
  <c r="A395" i="5"/>
  <c r="G397" i="6"/>
  <c r="F397" i="5"/>
  <c r="G398" i="6"/>
  <c r="A399" i="5"/>
  <c r="A405" i="10"/>
  <c r="G407" i="6"/>
  <c r="A408" i="5"/>
  <c r="G409" i="6"/>
  <c r="A411" i="5"/>
  <c r="K412" i="5"/>
  <c r="N412" i="5" s="1"/>
  <c r="A413" i="2"/>
  <c r="A417" i="5"/>
  <c r="A418" i="10"/>
  <c r="F418" i="5"/>
  <c r="F419" i="10"/>
  <c r="F420" i="5"/>
  <c r="F421" i="10"/>
  <c r="G422" i="6"/>
  <c r="F422" i="5"/>
  <c r="F423" i="5"/>
  <c r="F424" i="5"/>
  <c r="G425" i="6"/>
  <c r="K425" i="5"/>
  <c r="N425" i="5" s="1"/>
  <c r="F426" i="5"/>
  <c r="K428" i="5"/>
  <c r="N428" i="5" s="1"/>
  <c r="P430" i="10"/>
  <c r="AA430" i="10" s="1"/>
  <c r="G432" i="6"/>
  <c r="A433" i="2"/>
  <c r="F434" i="10"/>
  <c r="G435" i="6"/>
  <c r="F436" i="5"/>
  <c r="F437" i="10"/>
  <c r="G441" i="6"/>
  <c r="A441" i="10"/>
  <c r="F442" i="10"/>
  <c r="F445" i="10"/>
  <c r="G446" i="6"/>
  <c r="P446" i="10"/>
  <c r="AA446" i="10" s="1"/>
  <c r="F446" i="5"/>
  <c r="A447" i="10"/>
  <c r="A447" i="2"/>
  <c r="H447" i="2"/>
  <c r="J447" i="2" s="1"/>
  <c r="F449" i="5"/>
  <c r="P450" i="10"/>
  <c r="AA450" i="10" s="1"/>
  <c r="A453" i="2"/>
  <c r="F454" i="5"/>
  <c r="H456" i="2"/>
  <c r="J456" i="2" s="1"/>
  <c r="K456" i="2" s="1"/>
  <c r="F457" i="10"/>
  <c r="F458" i="5"/>
  <c r="A460" i="5"/>
  <c r="K460" i="5"/>
  <c r="N460" i="5" s="1"/>
  <c r="H460" i="2"/>
  <c r="J460" i="2" s="1"/>
  <c r="K460" i="2" s="1"/>
  <c r="G462" i="6"/>
  <c r="K462" i="5"/>
  <c r="N462" i="5" s="1"/>
  <c r="A463" i="5"/>
  <c r="H464" i="2"/>
  <c r="J464" i="2" s="1"/>
  <c r="L464" i="2" s="1"/>
  <c r="H466" i="2"/>
  <c r="J466" i="2" s="1"/>
  <c r="K467" i="5"/>
  <c r="N467" i="5" s="1"/>
  <c r="A468" i="5"/>
  <c r="K471" i="5"/>
  <c r="N471" i="5" s="1"/>
  <c r="F477" i="10"/>
  <c r="K477" i="10"/>
  <c r="H477" i="2"/>
  <c r="J477" i="2" s="1"/>
  <c r="L477" i="2" s="1"/>
  <c r="F479" i="5"/>
  <c r="H480" i="2"/>
  <c r="J480" i="2" s="1"/>
  <c r="F481" i="10"/>
  <c r="A482" i="5"/>
  <c r="A483" i="5"/>
  <c r="A484" i="5"/>
  <c r="F485" i="5"/>
  <c r="F487" i="5"/>
  <c r="H488" i="2"/>
  <c r="J488" i="2" s="1"/>
  <c r="L488" i="2" s="1"/>
  <c r="F489" i="10"/>
  <c r="G494" i="6"/>
  <c r="F494" i="5"/>
  <c r="A497" i="2"/>
  <c r="P498" i="10"/>
  <c r="AA498" i="10" s="1"/>
  <c r="G345" i="6"/>
  <c r="L345" i="2"/>
  <c r="G347" i="6"/>
  <c r="G359" i="6"/>
  <c r="F359" i="5"/>
  <c r="G360" i="6"/>
  <c r="F362" i="5"/>
  <c r="P363" i="10"/>
  <c r="AA363" i="10" s="1"/>
  <c r="G364" i="6"/>
  <c r="K364" i="5"/>
  <c r="N364" i="5" s="1"/>
  <c r="F365" i="10"/>
  <c r="K366" i="5"/>
  <c r="N366" i="5" s="1"/>
  <c r="A368" i="5"/>
  <c r="F370" i="10"/>
  <c r="P375" i="10"/>
  <c r="AA375" i="10" s="1"/>
  <c r="O375" i="10"/>
  <c r="P381" i="10"/>
  <c r="AA381" i="10" s="1"/>
  <c r="P382" i="10"/>
  <c r="AA382" i="10" s="1"/>
  <c r="F382" i="5"/>
  <c r="A383" i="5"/>
  <c r="G384" i="6"/>
  <c r="P385" i="10"/>
  <c r="AA385" i="10" s="1"/>
  <c r="O385" i="10"/>
  <c r="F388" i="5"/>
  <c r="A391" i="5"/>
  <c r="G395" i="6"/>
  <c r="A395" i="10"/>
  <c r="H396" i="2"/>
  <c r="J396" i="2" s="1"/>
  <c r="M396" i="2" s="1"/>
  <c r="A399" i="10"/>
  <c r="A405" i="5"/>
  <c r="G406" i="6"/>
  <c r="A409" i="2"/>
  <c r="A411" i="10"/>
  <c r="A413" i="10"/>
  <c r="P415" i="10"/>
  <c r="AA415" i="10" s="1"/>
  <c r="A416" i="5"/>
  <c r="G417" i="6"/>
  <c r="A417" i="10"/>
  <c r="K418" i="5"/>
  <c r="N418" i="5" s="1"/>
  <c r="K422" i="5"/>
  <c r="N422" i="5" s="1"/>
  <c r="K423" i="5"/>
  <c r="N423" i="5" s="1"/>
  <c r="K424" i="5"/>
  <c r="N424" i="5" s="1"/>
  <c r="F430" i="10"/>
  <c r="A432" i="5"/>
  <c r="F433" i="5"/>
  <c r="P434" i="10"/>
  <c r="AA434" i="10" s="1"/>
  <c r="O434" i="10"/>
  <c r="F435" i="5"/>
  <c r="P437" i="10"/>
  <c r="AA437" i="10" s="1"/>
  <c r="O437" i="10"/>
  <c r="F437" i="5"/>
  <c r="A438" i="10"/>
  <c r="P439" i="10"/>
  <c r="AA439" i="10" s="1"/>
  <c r="O442" i="10"/>
  <c r="G445" i="6"/>
  <c r="P445" i="10"/>
  <c r="AA445" i="10" s="1"/>
  <c r="H445" i="2"/>
  <c r="J445" i="2" s="1"/>
  <c r="L445" i="2" s="1"/>
  <c r="F446" i="10"/>
  <c r="F448" i="5"/>
  <c r="O449" i="10"/>
  <c r="A450" i="2"/>
  <c r="H450" i="2"/>
  <c r="J450" i="2" s="1"/>
  <c r="L450" i="2" s="1"/>
  <c r="F453" i="10"/>
  <c r="A453" i="5"/>
  <c r="A454" i="10"/>
  <c r="P455" i="10"/>
  <c r="AA455" i="10" s="1"/>
  <c r="F456" i="5"/>
  <c r="P457" i="10"/>
  <c r="AA457" i="10" s="1"/>
  <c r="O457" i="10"/>
  <c r="A460" i="10"/>
  <c r="K461" i="5"/>
  <c r="N461" i="5" s="1"/>
  <c r="H461" i="2"/>
  <c r="J461" i="2" s="1"/>
  <c r="L461" i="2" s="1"/>
  <c r="A463" i="10"/>
  <c r="G465" i="6"/>
  <c r="P465" i="10"/>
  <c r="AA465" i="10" s="1"/>
  <c r="G468" i="6"/>
  <c r="A468" i="10"/>
  <c r="G472" i="6"/>
  <c r="A472" i="5"/>
  <c r="F475" i="5"/>
  <c r="G477" i="6"/>
  <c r="G479" i="2"/>
  <c r="I479" i="10" s="1"/>
  <c r="U479" i="10" s="1"/>
  <c r="O481" i="10"/>
  <c r="G482" i="6"/>
  <c r="O482" i="10"/>
  <c r="A483" i="10"/>
  <c r="H483" i="2"/>
  <c r="J483" i="2" s="1"/>
  <c r="G487" i="6"/>
  <c r="G489" i="6"/>
  <c r="O489" i="10"/>
  <c r="F489" i="5"/>
  <c r="G491" i="6"/>
  <c r="F491" i="5"/>
  <c r="G493" i="6"/>
  <c r="A493" i="10"/>
  <c r="F494" i="10"/>
  <c r="A496" i="5"/>
  <c r="G497" i="6"/>
  <c r="F498" i="10"/>
  <c r="O500" i="10"/>
  <c r="G373" i="6"/>
  <c r="A379" i="10"/>
  <c r="G415" i="6"/>
  <c r="G426" i="6"/>
  <c r="A426" i="10"/>
  <c r="A426" i="2"/>
  <c r="K430" i="5"/>
  <c r="N430" i="5" s="1"/>
  <c r="G433" i="6"/>
  <c r="G436" i="6"/>
  <c r="G439" i="6"/>
  <c r="A450" i="10"/>
  <c r="H458" i="2"/>
  <c r="J458" i="2" s="1"/>
  <c r="L458" i="2" s="1"/>
  <c r="H478" i="2"/>
  <c r="J478" i="2" s="1"/>
  <c r="K478" i="2" s="1"/>
  <c r="H479" i="2"/>
  <c r="J479" i="2" s="1"/>
  <c r="L479" i="2" s="1"/>
  <c r="G486" i="6"/>
  <c r="A491" i="5"/>
  <c r="A492" i="5"/>
  <c r="A498" i="10"/>
  <c r="G499" i="6"/>
  <c r="A502" i="2"/>
  <c r="A504" i="2"/>
  <c r="F507" i="5"/>
  <c r="A510" i="5"/>
  <c r="A512" i="5"/>
  <c r="G513" i="6"/>
  <c r="F514" i="10"/>
  <c r="A514" i="2"/>
  <c r="G518" i="6"/>
  <c r="A518" i="2"/>
  <c r="F522" i="10"/>
  <c r="F523" i="5"/>
  <c r="A524" i="5"/>
  <c r="A525" i="5"/>
  <c r="A526" i="10"/>
  <c r="G528" i="6"/>
  <c r="A530" i="10"/>
  <c r="F531" i="10"/>
  <c r="K531" i="5"/>
  <c r="N531" i="5" s="1"/>
  <c r="G533" i="6"/>
  <c r="A534" i="2"/>
  <c r="A536" i="5"/>
  <c r="F536" i="5"/>
  <c r="A537" i="2"/>
  <c r="P538" i="10"/>
  <c r="AA538" i="10" s="1"/>
  <c r="A539" i="2"/>
  <c r="F542" i="10"/>
  <c r="A543" i="2"/>
  <c r="A545" i="10"/>
  <c r="F546" i="10"/>
  <c r="K546" i="5"/>
  <c r="N546" i="5" s="1"/>
  <c r="G548" i="6"/>
  <c r="F549" i="5"/>
  <c r="F550" i="10"/>
  <c r="K550" i="5"/>
  <c r="N550" i="5" s="1"/>
  <c r="F551" i="5"/>
  <c r="G553" i="6"/>
  <c r="F557" i="10"/>
  <c r="A557" i="5"/>
  <c r="G558" i="6"/>
  <c r="A558" i="10"/>
  <c r="A559" i="5"/>
  <c r="G560" i="6"/>
  <c r="F560" i="5"/>
  <c r="F561" i="5"/>
  <c r="A562" i="5"/>
  <c r="A563" i="10"/>
  <c r="H565" i="2"/>
  <c r="J565" i="2" s="1"/>
  <c r="K565" i="2" s="1"/>
  <c r="F567" i="5"/>
  <c r="A572" i="10"/>
  <c r="F577" i="10"/>
  <c r="A577" i="5"/>
  <c r="P578" i="10"/>
  <c r="AA578" i="10" s="1"/>
  <c r="G580" i="6"/>
  <c r="K583" i="5"/>
  <c r="N583" i="5" s="1"/>
  <c r="A584" i="10"/>
  <c r="A585" i="10"/>
  <c r="G588" i="6"/>
  <c r="A588" i="10"/>
  <c r="A588" i="2"/>
  <c r="H588" i="2"/>
  <c r="J588" i="2" s="1"/>
  <c r="L588" i="2" s="1"/>
  <c r="A589" i="5"/>
  <c r="P590" i="10"/>
  <c r="AA590" i="10" s="1"/>
  <c r="H591" i="2"/>
  <c r="J591" i="2" s="1"/>
  <c r="K591" i="2" s="1"/>
  <c r="G594" i="6"/>
  <c r="A594" i="10"/>
  <c r="H594" i="2"/>
  <c r="J594" i="2" s="1"/>
  <c r="K594" i="2" s="1"/>
  <c r="H598" i="2"/>
  <c r="J598" i="2" s="1"/>
  <c r="L598" i="2" s="1"/>
  <c r="F599" i="5"/>
  <c r="F600" i="10"/>
  <c r="A600" i="5"/>
  <c r="H601" i="2"/>
  <c r="J601" i="2" s="1"/>
  <c r="L601" i="2" s="1"/>
  <c r="F602" i="5"/>
  <c r="F604" i="5"/>
  <c r="A605" i="10"/>
  <c r="F607" i="5"/>
  <c r="F609" i="5"/>
  <c r="A611" i="5"/>
  <c r="A615" i="10"/>
  <c r="A615" i="2"/>
  <c r="G616" i="6"/>
  <c r="A616" i="10"/>
  <c r="O618" i="10"/>
  <c r="P622" i="10"/>
  <c r="AA622" i="10" s="1"/>
  <c r="G626" i="6"/>
  <c r="A626" i="10"/>
  <c r="P627" i="10"/>
  <c r="AA627" i="10" s="1"/>
  <c r="A628" i="5"/>
  <c r="A629" i="10"/>
  <c r="A632" i="5"/>
  <c r="G633" i="6"/>
  <c r="A633" i="10"/>
  <c r="F635" i="5"/>
  <c r="G640" i="6"/>
  <c r="F641" i="5"/>
  <c r="G645" i="6"/>
  <c r="A645" i="10"/>
  <c r="G646" i="6"/>
  <c r="A646" i="10"/>
  <c r="A647" i="5"/>
  <c r="P650" i="10"/>
  <c r="AA650" i="10" s="1"/>
  <c r="A651" i="10"/>
  <c r="A656" i="5"/>
  <c r="A657" i="10"/>
  <c r="F657" i="5"/>
  <c r="F658" i="10"/>
  <c r="G659" i="6"/>
  <c r="A660" i="10"/>
  <c r="F661" i="5"/>
  <c r="A662" i="5"/>
  <c r="O665" i="10"/>
  <c r="F665" i="5"/>
  <c r="A667" i="10"/>
  <c r="F668" i="5"/>
  <c r="O669" i="10"/>
  <c r="A671" i="5"/>
  <c r="P673" i="10"/>
  <c r="AA673" i="10" s="1"/>
  <c r="P675" i="10"/>
  <c r="AA675" i="10" s="1"/>
  <c r="F681" i="10"/>
  <c r="A504" i="10"/>
  <c r="A520" i="10"/>
  <c r="A525" i="10"/>
  <c r="A546" i="10"/>
  <c r="A552" i="5"/>
  <c r="A557" i="10"/>
  <c r="A568" i="5"/>
  <c r="A569" i="10"/>
  <c r="A569" i="2"/>
  <c r="A572" i="5"/>
  <c r="A574" i="2"/>
  <c r="A577" i="10"/>
  <c r="A583" i="10"/>
  <c r="K589" i="10"/>
  <c r="A600" i="10"/>
  <c r="A601" i="10"/>
  <c r="A644" i="5"/>
  <c r="A651" i="5"/>
  <c r="A652" i="5"/>
  <c r="A655" i="10"/>
  <c r="A660" i="5"/>
  <c r="A662" i="10"/>
  <c r="A670" i="10"/>
  <c r="A673" i="5"/>
  <c r="O674" i="10"/>
  <c r="G677" i="6"/>
  <c r="O677" i="10"/>
  <c r="O678" i="10"/>
  <c r="A679" i="10"/>
  <c r="H679" i="2"/>
  <c r="J679" i="2" s="1"/>
  <c r="F681" i="5"/>
  <c r="G682" i="6"/>
  <c r="A501" i="5"/>
  <c r="A512" i="10"/>
  <c r="A518" i="5"/>
  <c r="A519" i="10"/>
  <c r="P519" i="10"/>
  <c r="AA519" i="10" s="1"/>
  <c r="A519" i="2"/>
  <c r="A521" i="5"/>
  <c r="G523" i="2"/>
  <c r="I523" i="10" s="1"/>
  <c r="A524" i="2"/>
  <c r="A526" i="5"/>
  <c r="P531" i="10"/>
  <c r="AA531" i="10" s="1"/>
  <c r="O531" i="10"/>
  <c r="A534" i="5"/>
  <c r="A536" i="2"/>
  <c r="F537" i="10"/>
  <c r="A537" i="5"/>
  <c r="K538" i="5"/>
  <c r="N538" i="5" s="1"/>
  <c r="G539" i="6"/>
  <c r="F539" i="5"/>
  <c r="F540" i="10"/>
  <c r="A540" i="5"/>
  <c r="P541" i="10"/>
  <c r="AA541" i="10" s="1"/>
  <c r="A543" i="10"/>
  <c r="P543" i="10"/>
  <c r="AA543" i="10" s="1"/>
  <c r="K544" i="5"/>
  <c r="N544" i="5" s="1"/>
  <c r="A545" i="5"/>
  <c r="P546" i="10"/>
  <c r="AA546" i="10" s="1"/>
  <c r="K547" i="5"/>
  <c r="N547" i="5" s="1"/>
  <c r="K551" i="5"/>
  <c r="N551" i="5" s="1"/>
  <c r="A556" i="2"/>
  <c r="O557" i="10"/>
  <c r="A562" i="10"/>
  <c r="A563" i="5"/>
  <c r="F565" i="5"/>
  <c r="G571" i="6"/>
  <c r="A571" i="10"/>
  <c r="F573" i="5"/>
  <c r="G574" i="6"/>
  <c r="A574" i="10"/>
  <c r="P575" i="10"/>
  <c r="AA575" i="10" s="1"/>
  <c r="A576" i="5"/>
  <c r="H577" i="2"/>
  <c r="J577" i="2" s="1"/>
  <c r="L577" i="2" s="1"/>
  <c r="F579" i="10"/>
  <c r="A581" i="5"/>
  <c r="A584" i="5"/>
  <c r="H584" i="2"/>
  <c r="J584" i="2" s="1"/>
  <c r="L584" i="2" s="1"/>
  <c r="A585" i="5"/>
  <c r="A589" i="10"/>
  <c r="H590" i="2"/>
  <c r="J590" i="2" s="1"/>
  <c r="G593" i="6"/>
  <c r="A593" i="10"/>
  <c r="P601" i="10"/>
  <c r="AA601" i="10" s="1"/>
  <c r="A602" i="10"/>
  <c r="A605" i="5"/>
  <c r="K607" i="5"/>
  <c r="N607" i="5" s="1"/>
  <c r="K609" i="10"/>
  <c r="K610" i="10"/>
  <c r="K610" i="5"/>
  <c r="N610" i="5" s="1"/>
  <c r="G610" i="2"/>
  <c r="I610" i="10" s="1"/>
  <c r="A612" i="2"/>
  <c r="K614" i="5"/>
  <c r="N614" i="5" s="1"/>
  <c r="G621" i="6"/>
  <c r="A621" i="10"/>
  <c r="F622" i="10"/>
  <c r="G625" i="6"/>
  <c r="A625" i="10"/>
  <c r="A626" i="5"/>
  <c r="A629" i="5"/>
  <c r="G630" i="6"/>
  <c r="A630" i="10"/>
  <c r="G631" i="6"/>
  <c r="A632" i="10"/>
  <c r="G635" i="6"/>
  <c r="A636" i="5"/>
  <c r="A637" i="10"/>
  <c r="F640" i="5"/>
  <c r="A641" i="10"/>
  <c r="A642" i="5"/>
  <c r="A647" i="10"/>
  <c r="A648" i="2"/>
  <c r="K651" i="5"/>
  <c r="N651" i="5" s="1"/>
  <c r="A656" i="10"/>
  <c r="A661" i="10"/>
  <c r="F663" i="5"/>
  <c r="A666" i="10"/>
  <c r="A667" i="5"/>
  <c r="F669" i="10"/>
  <c r="P670" i="10"/>
  <c r="AA670" i="10" s="1"/>
  <c r="F670" i="5"/>
  <c r="A671" i="10"/>
  <c r="F672" i="5"/>
  <c r="F676" i="5"/>
  <c r="A680" i="10"/>
  <c r="F680" i="5"/>
  <c r="P681" i="10"/>
  <c r="AA681" i="10" s="1"/>
  <c r="G503" i="6"/>
  <c r="A503" i="10"/>
  <c r="A506" i="5"/>
  <c r="A507" i="10"/>
  <c r="A511" i="2"/>
  <c r="G515" i="6"/>
  <c r="A515" i="10"/>
  <c r="G517" i="6"/>
  <c r="F517" i="5"/>
  <c r="A520" i="5"/>
  <c r="A521" i="10"/>
  <c r="F522" i="5"/>
  <c r="A530" i="5"/>
  <c r="A535" i="5"/>
  <c r="G536" i="6"/>
  <c r="A538" i="10"/>
  <c r="G540" i="6"/>
  <c r="A540" i="10"/>
  <c r="K543" i="5"/>
  <c r="N543" i="5" s="1"/>
  <c r="A546" i="5"/>
  <c r="A547" i="10"/>
  <c r="A549" i="10"/>
  <c r="A549" i="2"/>
  <c r="A551" i="10"/>
  <c r="A552" i="10"/>
  <c r="F554" i="10"/>
  <c r="G556" i="6"/>
  <c r="F557" i="5"/>
  <c r="F558" i="10"/>
  <c r="A558" i="5"/>
  <c r="P562" i="10"/>
  <c r="AA562" i="10" s="1"/>
  <c r="F562" i="5"/>
  <c r="G564" i="6"/>
  <c r="H564" i="2"/>
  <c r="J564" i="2" s="1"/>
  <c r="L564" i="2" s="1"/>
  <c r="F565" i="10"/>
  <c r="A567" i="10"/>
  <c r="G568" i="6"/>
  <c r="A568" i="10"/>
  <c r="P574" i="10"/>
  <c r="AA574" i="10" s="1"/>
  <c r="F577" i="5"/>
  <c r="G581" i="6"/>
  <c r="A581" i="10"/>
  <c r="A583" i="5"/>
  <c r="F585" i="10"/>
  <c r="I589" i="10"/>
  <c r="L589" i="10" s="1"/>
  <c r="X589" i="10" s="1"/>
  <c r="G590" i="6"/>
  <c r="A590" i="10"/>
  <c r="P591" i="10"/>
  <c r="AA591" i="10" s="1"/>
  <c r="O591" i="10"/>
  <c r="O593" i="10"/>
  <c r="A594" i="5"/>
  <c r="A595" i="2"/>
  <c r="H595" i="2"/>
  <c r="J595" i="2" s="1"/>
  <c r="F597" i="10"/>
  <c r="H599" i="2"/>
  <c r="J599" i="2" s="1"/>
  <c r="L599" i="2" s="1"/>
  <c r="H600" i="2"/>
  <c r="J600" i="2" s="1"/>
  <c r="L600" i="2" s="1"/>
  <c r="A601" i="5"/>
  <c r="O602" i="10"/>
  <c r="A604" i="10"/>
  <c r="H605" i="2"/>
  <c r="J605" i="2" s="1"/>
  <c r="L605" i="2" s="1"/>
  <c r="A609" i="10"/>
  <c r="A610" i="10"/>
  <c r="H610" i="2"/>
  <c r="J610" i="2" s="1"/>
  <c r="L610" i="2" s="1"/>
  <c r="A611" i="10"/>
  <c r="H614" i="2"/>
  <c r="J614" i="2" s="1"/>
  <c r="L614" i="2" s="1"/>
  <c r="K615" i="5"/>
  <c r="N615" i="5" s="1"/>
  <c r="A617" i="5"/>
  <c r="G619" i="6"/>
  <c r="A620" i="5"/>
  <c r="H623" i="2"/>
  <c r="J623" i="2" s="1"/>
  <c r="L623" i="2" s="1"/>
  <c r="P625" i="10"/>
  <c r="AA625" i="10" s="1"/>
  <c r="O625" i="10"/>
  <c r="A628" i="10"/>
  <c r="P628" i="10"/>
  <c r="AA628" i="10" s="1"/>
  <c r="F629" i="10"/>
  <c r="A633" i="5"/>
  <c r="P634" i="10"/>
  <c r="AA634" i="10" s="1"/>
  <c r="H638" i="2"/>
  <c r="J638" i="2" s="1"/>
  <c r="L638" i="2" s="1"/>
  <c r="F642" i="10"/>
  <c r="K642" i="10"/>
  <c r="G644" i="6"/>
  <c r="A644" i="10"/>
  <c r="A645" i="5"/>
  <c r="A646" i="5"/>
  <c r="A648" i="10"/>
  <c r="F648" i="5"/>
  <c r="F649" i="10"/>
  <c r="G650" i="6"/>
  <c r="A650" i="10"/>
  <c r="A652" i="10"/>
  <c r="F654" i="10"/>
  <c r="A655" i="5"/>
  <c r="F656" i="5"/>
  <c r="F657" i="10"/>
  <c r="A657" i="2"/>
  <c r="F659" i="5"/>
  <c r="F662" i="5"/>
  <c r="O666" i="10"/>
  <c r="A670" i="5"/>
  <c r="F671" i="5"/>
  <c r="G673" i="6"/>
  <c r="A673" i="10"/>
  <c r="H676" i="2"/>
  <c r="J676" i="2" s="1"/>
  <c r="L676" i="2" s="1"/>
  <c r="A679" i="5"/>
  <c r="A680" i="5"/>
  <c r="H681" i="2"/>
  <c r="J681" i="2" s="1"/>
  <c r="K681" i="2" s="1"/>
  <c r="H684" i="2"/>
  <c r="J684" i="2" s="1"/>
  <c r="L684" i="2" s="1"/>
  <c r="F685" i="5"/>
  <c r="P686" i="10"/>
  <c r="AA686" i="10" s="1"/>
  <c r="A689" i="5"/>
  <c r="G690" i="6"/>
  <c r="A692" i="2"/>
  <c r="A694" i="5"/>
  <c r="A695" i="5"/>
  <c r="A698" i="5"/>
  <c r="G700" i="6"/>
  <c r="O701" i="10"/>
  <c r="K702" i="5"/>
  <c r="N702" i="5" s="1"/>
  <c r="F705" i="10"/>
  <c r="A705" i="2"/>
  <c r="L705" i="2"/>
  <c r="O706" i="10"/>
  <c r="P709" i="10"/>
  <c r="AA709" i="10" s="1"/>
  <c r="A713" i="2"/>
  <c r="F714" i="5"/>
  <c r="G715" i="6"/>
  <c r="A715" i="10"/>
  <c r="P715" i="10"/>
  <c r="AA715" i="10" s="1"/>
  <c r="G716" i="6"/>
  <c r="A717" i="10"/>
  <c r="O720" i="10"/>
  <c r="A720" i="2"/>
  <c r="O724" i="10"/>
  <c r="A728" i="5"/>
  <c r="G729" i="6"/>
  <c r="A729" i="10"/>
  <c r="A732" i="10"/>
  <c r="F732" i="5"/>
  <c r="F733" i="10"/>
  <c r="A739" i="5"/>
  <c r="A740" i="10"/>
  <c r="A745" i="5"/>
  <c r="G746" i="6"/>
  <c r="A746" i="10"/>
  <c r="A747" i="10"/>
  <c r="P747" i="10"/>
  <c r="AA747" i="10" s="1"/>
  <c r="G751" i="6"/>
  <c r="A751" i="10"/>
  <c r="P751" i="10"/>
  <c r="AA751" i="10" s="1"/>
  <c r="F753" i="5"/>
  <c r="A755" i="5"/>
  <c r="N759" i="10"/>
  <c r="A761" i="5"/>
  <c r="A763" i="5"/>
  <c r="F767" i="5"/>
  <c r="F768" i="5"/>
  <c r="F769" i="10"/>
  <c r="K770" i="5"/>
  <c r="N770" i="5" s="1"/>
  <c r="G771" i="6"/>
  <c r="A771" i="2"/>
  <c r="A773" i="2"/>
  <c r="A774" i="2"/>
  <c r="A780" i="2"/>
  <c r="A780" i="10"/>
  <c r="O780" i="10"/>
  <c r="R781" i="10"/>
  <c r="F781" i="5"/>
  <c r="A694" i="10"/>
  <c r="A698" i="10"/>
  <c r="A702" i="10"/>
  <c r="A709" i="5"/>
  <c r="A715" i="5"/>
  <c r="A722" i="10"/>
  <c r="A735" i="10"/>
  <c r="F736" i="5"/>
  <c r="F738" i="5"/>
  <c r="H744" i="2"/>
  <c r="J744" i="2" s="1"/>
  <c r="L744" i="2" s="1"/>
  <c r="P746" i="10"/>
  <c r="AA746" i="10" s="1"/>
  <c r="F746" i="5"/>
  <c r="A747" i="2"/>
  <c r="A750" i="10"/>
  <c r="P753" i="10"/>
  <c r="AA753" i="10" s="1"/>
  <c r="A754" i="5"/>
  <c r="A756" i="2"/>
  <c r="F757" i="10"/>
  <c r="A758" i="5"/>
  <c r="F759" i="5"/>
  <c r="G760" i="6"/>
  <c r="A760" i="5"/>
  <c r="A762" i="5"/>
  <c r="F762" i="5"/>
  <c r="G763" i="6"/>
  <c r="A763" i="10"/>
  <c r="A764" i="10"/>
  <c r="K764" i="5"/>
  <c r="N764" i="5" s="1"/>
  <c r="F766" i="5"/>
  <c r="A767" i="5"/>
  <c r="A768" i="5"/>
  <c r="A769" i="10"/>
  <c r="A769" i="2"/>
  <c r="A772" i="5"/>
  <c r="A774" i="5"/>
  <c r="P775" i="10"/>
  <c r="AA775" i="10" s="1"/>
  <c r="F683" i="5"/>
  <c r="G684" i="6"/>
  <c r="A684" i="10"/>
  <c r="F684" i="5"/>
  <c r="A685" i="10"/>
  <c r="A689" i="10"/>
  <c r="A690" i="5"/>
  <c r="F691" i="5"/>
  <c r="A692" i="10"/>
  <c r="A695" i="10"/>
  <c r="F696" i="5"/>
  <c r="A699" i="5"/>
  <c r="F701" i="10"/>
  <c r="A701" i="5"/>
  <c r="F701" i="5"/>
  <c r="F702" i="5"/>
  <c r="G705" i="6"/>
  <c r="P705" i="10"/>
  <c r="AA705" i="10" s="1"/>
  <c r="O705" i="10"/>
  <c r="F706" i="10"/>
  <c r="A706" i="5"/>
  <c r="A707" i="5"/>
  <c r="P713" i="10"/>
  <c r="AA713" i="10" s="1"/>
  <c r="O718" i="10"/>
  <c r="A720" i="5"/>
  <c r="A722" i="5"/>
  <c r="K723" i="5"/>
  <c r="N723" i="5" s="1"/>
  <c r="P726" i="10"/>
  <c r="AA726" i="10" s="1"/>
  <c r="K726" i="5"/>
  <c r="N726" i="5" s="1"/>
  <c r="A727" i="5"/>
  <c r="A728" i="10"/>
  <c r="A729" i="5"/>
  <c r="O730" i="10"/>
  <c r="R730" i="10" s="1"/>
  <c r="F731" i="5"/>
  <c r="A740" i="5"/>
  <c r="A750" i="5"/>
  <c r="P759" i="10"/>
  <c r="AA759" i="10" s="1"/>
  <c r="A761" i="2"/>
  <c r="A764" i="2"/>
  <c r="F765" i="10"/>
  <c r="A766" i="5"/>
  <c r="A767" i="10"/>
  <c r="A768" i="10"/>
  <c r="F769" i="5"/>
  <c r="F770" i="5"/>
  <c r="F774" i="5"/>
  <c r="F775" i="5"/>
  <c r="A684" i="5"/>
  <c r="O685" i="10"/>
  <c r="R685" i="10" s="1"/>
  <c r="G688" i="6"/>
  <c r="O689" i="10"/>
  <c r="O697" i="10"/>
  <c r="G701" i="6"/>
  <c r="A701" i="10"/>
  <c r="H701" i="2"/>
  <c r="J701" i="2" s="1"/>
  <c r="K701" i="2" s="1"/>
  <c r="A702" i="5"/>
  <c r="A706" i="10"/>
  <c r="A711" i="5"/>
  <c r="A712" i="5"/>
  <c r="O714" i="10"/>
  <c r="F716" i="5"/>
  <c r="F717" i="10"/>
  <c r="A717" i="5"/>
  <c r="A723" i="2"/>
  <c r="L723" i="2"/>
  <c r="L724" i="2"/>
  <c r="A725" i="5"/>
  <c r="F730" i="5"/>
  <c r="A732" i="2"/>
  <c r="L732" i="2"/>
  <c r="F734" i="5"/>
  <c r="A735" i="5"/>
  <c r="I737" i="5"/>
  <c r="M737" i="5" s="1"/>
  <c r="O737" i="5" s="1"/>
  <c r="F741" i="10"/>
  <c r="K741" i="10"/>
  <c r="N748" i="10"/>
  <c r="A749" i="5"/>
  <c r="N750" i="10"/>
  <c r="A753" i="2"/>
  <c r="P755" i="10"/>
  <c r="AA755" i="10" s="1"/>
  <c r="G757" i="6"/>
  <c r="O757" i="10"/>
  <c r="A762" i="10"/>
  <c r="A772" i="2"/>
  <c r="A775" i="10"/>
  <c r="A775" i="5"/>
  <c r="A776" i="2"/>
  <c r="A776" i="5"/>
  <c r="A783" i="2"/>
  <c r="A783" i="5"/>
  <c r="A786" i="2"/>
  <c r="A786" i="10"/>
  <c r="A786" i="5"/>
  <c r="A806" i="10"/>
  <c r="A815" i="5"/>
  <c r="A816" i="10"/>
  <c r="A820" i="10"/>
  <c r="A823" i="10"/>
  <c r="A826" i="10"/>
  <c r="A826" i="2"/>
  <c r="A838" i="10"/>
  <c r="A847" i="10"/>
  <c r="A861" i="5"/>
  <c r="A887" i="10"/>
  <c r="F11" i="10"/>
  <c r="F15" i="10"/>
  <c r="F31" i="10"/>
  <c r="F40" i="5"/>
  <c r="F59" i="10"/>
  <c r="F68" i="5"/>
  <c r="F71" i="10"/>
  <c r="I72" i="5"/>
  <c r="M72" i="5" s="1"/>
  <c r="O72" i="5" s="1"/>
  <c r="F75" i="10"/>
  <c r="F79" i="10"/>
  <c r="F87" i="10"/>
  <c r="F95" i="10"/>
  <c r="F101" i="5"/>
  <c r="F103" i="10"/>
  <c r="I104" i="5"/>
  <c r="M104" i="5" s="1"/>
  <c r="O104" i="5" s="1"/>
  <c r="F111" i="10"/>
  <c r="F119" i="10"/>
  <c r="F123" i="10"/>
  <c r="F127" i="10"/>
  <c r="F143" i="10"/>
  <c r="F151" i="10"/>
  <c r="F155" i="10"/>
  <c r="F159" i="10"/>
  <c r="F163" i="10"/>
  <c r="F167" i="10"/>
  <c r="F172" i="5"/>
  <c r="F183" i="10"/>
  <c r="F187" i="10"/>
  <c r="A789" i="10"/>
  <c r="A793" i="10"/>
  <c r="K794" i="5"/>
  <c r="N794" i="5" s="1"/>
  <c r="A797" i="10"/>
  <c r="A798" i="10"/>
  <c r="F799" i="5"/>
  <c r="A803" i="10"/>
  <c r="A805" i="10"/>
  <c r="F812" i="10"/>
  <c r="A819" i="10"/>
  <c r="A834" i="10"/>
  <c r="A834" i="2"/>
  <c r="A854" i="2"/>
  <c r="A855" i="5"/>
  <c r="K860" i="5"/>
  <c r="N860" i="5" s="1"/>
  <c r="A869" i="5"/>
  <c r="A881" i="10"/>
  <c r="P885" i="10"/>
  <c r="AA885" i="10" s="1"/>
  <c r="A886" i="5"/>
  <c r="K886" i="5"/>
  <c r="N886" i="5" s="1"/>
  <c r="K888" i="5"/>
  <c r="N888" i="5" s="1"/>
  <c r="K896" i="5"/>
  <c r="N896" i="5" s="1"/>
  <c r="A898" i="2"/>
  <c r="A898" i="5"/>
  <c r="G785" i="6"/>
  <c r="A792" i="10"/>
  <c r="A794" i="2"/>
  <c r="A799" i="10"/>
  <c r="A828" i="5"/>
  <c r="A829" i="10"/>
  <c r="A832" i="5"/>
  <c r="A833" i="10"/>
  <c r="G837" i="6"/>
  <c r="F840" i="5"/>
  <c r="G841" i="6"/>
  <c r="F841" i="10"/>
  <c r="P845" i="10"/>
  <c r="AA845" i="10" s="1"/>
  <c r="K855" i="5"/>
  <c r="N855" i="5" s="1"/>
  <c r="A856" i="5"/>
  <c r="K856" i="5"/>
  <c r="N856" i="5" s="1"/>
  <c r="K864" i="5"/>
  <c r="N864" i="5" s="1"/>
  <c r="A865" i="5"/>
  <c r="A866" i="5"/>
  <c r="K866" i="5"/>
  <c r="N866" i="5" s="1"/>
  <c r="A867" i="5"/>
  <c r="A869" i="2"/>
  <c r="A870" i="5"/>
  <c r="A875" i="10"/>
  <c r="A880" i="2"/>
  <c r="P883" i="10"/>
  <c r="AA883" i="10" s="1"/>
  <c r="A887" i="5"/>
  <c r="A888" i="2"/>
  <c r="P889" i="10"/>
  <c r="AA889" i="10" s="1"/>
  <c r="A890" i="5"/>
  <c r="G891" i="6"/>
  <c r="A894" i="2"/>
  <c r="F895" i="5"/>
  <c r="A777" i="10"/>
  <c r="K778" i="5"/>
  <c r="N778" i="5" s="1"/>
  <c r="A781" i="10"/>
  <c r="A781" i="2"/>
  <c r="F782" i="5"/>
  <c r="L783" i="2"/>
  <c r="G786" i="6"/>
  <c r="F787" i="5"/>
  <c r="A794" i="10"/>
  <c r="F794" i="5"/>
  <c r="F795" i="10"/>
  <c r="A800" i="5"/>
  <c r="A802" i="10"/>
  <c r="R802" i="10"/>
  <c r="A803" i="5"/>
  <c r="F805" i="5"/>
  <c r="F806" i="10"/>
  <c r="N806" i="10"/>
  <c r="A806" i="5"/>
  <c r="G807" i="6"/>
  <c r="A809" i="5"/>
  <c r="L809" i="2"/>
  <c r="N810" i="10"/>
  <c r="A810" i="5"/>
  <c r="K810" i="5"/>
  <c r="N810" i="5" s="1"/>
  <c r="L810" i="2"/>
  <c r="K811" i="5"/>
  <c r="N811" i="5" s="1"/>
  <c r="L812" i="2"/>
  <c r="R814" i="10"/>
  <c r="A815" i="10"/>
  <c r="P815" i="10"/>
  <c r="AA815" i="10" s="1"/>
  <c r="A816" i="5"/>
  <c r="A820" i="5"/>
  <c r="A821" i="10"/>
  <c r="A821" i="2"/>
  <c r="A823" i="5"/>
  <c r="A824" i="10"/>
  <c r="A838" i="5"/>
  <c r="A839" i="10"/>
  <c r="F839" i="5"/>
  <c r="F842" i="10"/>
  <c r="A842" i="5"/>
  <c r="G843" i="6"/>
  <c r="A843" i="10"/>
  <c r="A847" i="5"/>
  <c r="K850" i="5"/>
  <c r="N850" i="5" s="1"/>
  <c r="A852" i="5"/>
  <c r="G854" i="6"/>
  <c r="A859" i="5"/>
  <c r="G861" i="6"/>
  <c r="A865" i="2"/>
  <c r="A874" i="5"/>
  <c r="R875" i="10"/>
  <c r="R876" i="10"/>
  <c r="G878" i="6"/>
  <c r="G879" i="6"/>
  <c r="A879" i="10"/>
  <c r="A881" i="5"/>
  <c r="K884" i="5"/>
  <c r="N884" i="5" s="1"/>
  <c r="G890" i="6"/>
  <c r="A890" i="2"/>
  <c r="A891" i="5"/>
  <c r="A892" i="10"/>
  <c r="A892" i="5"/>
  <c r="F905" i="5"/>
  <c r="A906" i="5"/>
  <c r="A906" i="2"/>
  <c r="I188" i="5"/>
  <c r="L188" i="5" s="1"/>
  <c r="F191" i="10"/>
  <c r="F212" i="5"/>
  <c r="F215" i="10"/>
  <c r="I220" i="5"/>
  <c r="M220" i="5" s="1"/>
  <c r="O220" i="5" s="1"/>
  <c r="F239" i="10"/>
  <c r="F240" i="5"/>
  <c r="F251" i="10"/>
  <c r="F263" i="10"/>
  <c r="I268" i="5"/>
  <c r="M268" i="5" s="1"/>
  <c r="O268" i="5" s="1"/>
  <c r="F271" i="10"/>
  <c r="F275" i="10"/>
  <c r="F276" i="5"/>
  <c r="F283" i="10"/>
  <c r="F287" i="10"/>
  <c r="F291" i="10"/>
  <c r="F295" i="10"/>
  <c r="F296" i="5"/>
  <c r="F300" i="5"/>
  <c r="F311" i="10"/>
  <c r="F327" i="10"/>
  <c r="I348" i="5"/>
  <c r="L348" i="5" s="1"/>
  <c r="F351" i="10"/>
  <c r="F359" i="10"/>
  <c r="I360" i="5"/>
  <c r="L360" i="5" s="1"/>
  <c r="I364" i="5"/>
  <c r="M364" i="5" s="1"/>
  <c r="O364" i="5" s="1"/>
  <c r="N375" i="1"/>
  <c r="F376" i="5"/>
  <c r="F379" i="10"/>
  <c r="F395" i="10"/>
  <c r="D396" i="2"/>
  <c r="G396" i="2" s="1"/>
  <c r="F399" i="10"/>
  <c r="F403" i="10"/>
  <c r="F407" i="10"/>
  <c r="F411" i="10"/>
  <c r="F423" i="10"/>
  <c r="N427" i="1"/>
  <c r="N443" i="1"/>
  <c r="N451" i="1"/>
  <c r="N459" i="1"/>
  <c r="F487" i="10"/>
  <c r="F495" i="10"/>
  <c r="F507" i="10"/>
  <c r="F511" i="10"/>
  <c r="F515" i="10"/>
  <c r="N531" i="1"/>
  <c r="F535" i="10"/>
  <c r="F551" i="10"/>
  <c r="F563" i="10"/>
  <c r="F567" i="10"/>
  <c r="N575" i="1"/>
  <c r="F583" i="10"/>
  <c r="N591" i="1"/>
  <c r="F603" i="10"/>
  <c r="D605" i="2"/>
  <c r="N627" i="1"/>
  <c r="F639" i="10"/>
  <c r="F655" i="10"/>
  <c r="F667" i="10"/>
  <c r="D701" i="2"/>
  <c r="F739" i="10"/>
  <c r="F783" i="10"/>
  <c r="F803" i="10"/>
  <c r="F807" i="10"/>
  <c r="F839" i="10"/>
  <c r="F843" i="10"/>
  <c r="F851" i="10"/>
  <c r="F855" i="10"/>
  <c r="F859" i="10"/>
  <c r="F871" i="10"/>
  <c r="F879" i="10"/>
  <c r="F887" i="10"/>
  <c r="F891" i="10"/>
  <c r="F895" i="10"/>
  <c r="F899" i="10"/>
  <c r="F903" i="10"/>
  <c r="A901" i="10"/>
  <c r="K905" i="5"/>
  <c r="N905" i="5" s="1"/>
  <c r="K906" i="5"/>
  <c r="N906" i="5" s="1"/>
  <c r="D731" i="2"/>
  <c r="G731" i="2" s="1"/>
  <c r="K731" i="2" s="1"/>
  <c r="N746" i="1"/>
  <c r="N786" i="1"/>
  <c r="F789" i="10"/>
  <c r="F809" i="10"/>
  <c r="O811" i="1"/>
  <c r="F813" i="10"/>
  <c r="F857" i="10"/>
  <c r="F861" i="10"/>
  <c r="F869" i="10"/>
  <c r="F873" i="10"/>
  <c r="F881" i="10"/>
  <c r="F893" i="10"/>
  <c r="F897" i="10"/>
  <c r="F901" i="10"/>
  <c r="F905" i="10"/>
  <c r="G889" i="6"/>
  <c r="K892" i="5"/>
  <c r="N892" i="5" s="1"/>
  <c r="A893" i="10"/>
  <c r="A899" i="10"/>
  <c r="A903" i="5"/>
  <c r="A904" i="5"/>
  <c r="F39" i="5"/>
  <c r="F42" i="10"/>
  <c r="F39" i="10"/>
  <c r="R745" i="10"/>
  <c r="K745" i="10"/>
  <c r="F767" i="10"/>
  <c r="L138" i="2"/>
  <c r="L156" i="2"/>
  <c r="L176" i="2"/>
  <c r="L178" i="2"/>
  <c r="L213" i="2"/>
  <c r="L260" i="2"/>
  <c r="L275" i="2"/>
  <c r="L287" i="2"/>
  <c r="L419" i="2"/>
  <c r="L425" i="2"/>
  <c r="L435" i="2"/>
  <c r="L495" i="2"/>
  <c r="L528" i="2"/>
  <c r="L530" i="2"/>
  <c r="L546" i="2"/>
  <c r="L548" i="2"/>
  <c r="L550" i="2"/>
  <c r="L708" i="2"/>
  <c r="L715" i="2"/>
  <c r="L755" i="2"/>
  <c r="L818" i="2"/>
  <c r="L829" i="2"/>
  <c r="L833" i="2"/>
  <c r="L835" i="2"/>
  <c r="L839" i="2"/>
  <c r="L892" i="2"/>
  <c r="L898" i="2"/>
  <c r="L902" i="2"/>
  <c r="L181" i="2"/>
  <c r="H333" i="2"/>
  <c r="J333" i="2" s="1"/>
  <c r="K333" i="2" s="1"/>
  <c r="M187" i="2"/>
  <c r="L308" i="2"/>
  <c r="L323" i="2"/>
  <c r="L325" i="2"/>
  <c r="L749" i="2"/>
  <c r="L753" i="2"/>
  <c r="L780" i="2"/>
  <c r="L816" i="2"/>
  <c r="L820" i="2"/>
  <c r="L823" i="2"/>
  <c r="L826" i="2"/>
  <c r="M28" i="2"/>
  <c r="L75" i="2"/>
  <c r="L86" i="2"/>
  <c r="L126" i="2"/>
  <c r="L257" i="2"/>
  <c r="L311" i="2"/>
  <c r="L130" i="2"/>
  <c r="L147" i="2"/>
  <c r="L151" i="2"/>
  <c r="L170" i="2"/>
  <c r="L172" i="2"/>
  <c r="L187" i="2"/>
  <c r="L201" i="2"/>
  <c r="L263" i="2"/>
  <c r="L360" i="2"/>
  <c r="L498" i="2"/>
  <c r="L524" i="2"/>
  <c r="L691" i="2"/>
  <c r="L712" i="2"/>
  <c r="L720" i="2"/>
  <c r="L730" i="2"/>
  <c r="L735" i="2"/>
  <c r="L838" i="2"/>
  <c r="L874" i="2"/>
  <c r="L887" i="2"/>
  <c r="L888" i="2"/>
  <c r="L891" i="2"/>
  <c r="L893" i="2"/>
  <c r="L894" i="2"/>
  <c r="L896" i="2"/>
  <c r="L899" i="2"/>
  <c r="L905" i="2"/>
  <c r="L12" i="2"/>
  <c r="L13" i="2"/>
  <c r="L17" i="2"/>
  <c r="L23" i="2"/>
  <c r="L32" i="2"/>
  <c r="L35" i="2"/>
  <c r="L44" i="2"/>
  <c r="L65" i="2"/>
  <c r="L72" i="2"/>
  <c r="L73" i="2"/>
  <c r="L129" i="2"/>
  <c r="L149" i="2"/>
  <c r="L164" i="2"/>
  <c r="M183" i="2"/>
  <c r="L256" i="2"/>
  <c r="L266" i="2"/>
  <c r="L305" i="2"/>
  <c r="L342" i="2"/>
  <c r="L496" i="2"/>
  <c r="L650" i="2"/>
  <c r="L659" i="2"/>
  <c r="L716" i="2"/>
  <c r="L742" i="2"/>
  <c r="L805" i="2"/>
  <c r="L814" i="2"/>
  <c r="L889" i="2"/>
  <c r="G167" i="2"/>
  <c r="I167" i="10" s="1"/>
  <c r="T167" i="10" s="1"/>
  <c r="H581" i="2"/>
  <c r="J581" i="2" s="1"/>
  <c r="K581" i="2" s="1"/>
  <c r="H682" i="2"/>
  <c r="J682" i="2" s="1"/>
  <c r="L682" i="2" s="1"/>
  <c r="L61" i="2"/>
  <c r="H101" i="2"/>
  <c r="J101" i="2" s="1"/>
  <c r="L101" i="2" s="1"/>
  <c r="H106" i="2"/>
  <c r="J106" i="2" s="1"/>
  <c r="K106" i="2" s="1"/>
  <c r="K151" i="2"/>
  <c r="R152" i="10"/>
  <c r="R193" i="10"/>
  <c r="H216" i="2"/>
  <c r="J216" i="2" s="1"/>
  <c r="M216" i="2" s="1"/>
  <c r="H217" i="2"/>
  <c r="J217" i="2" s="1"/>
  <c r="K217" i="2" s="1"/>
  <c r="G254" i="2"/>
  <c r="I254" i="10" s="1"/>
  <c r="H334" i="2"/>
  <c r="J334" i="2" s="1"/>
  <c r="K334" i="2" s="1"/>
  <c r="U335" i="10"/>
  <c r="P335" i="10"/>
  <c r="AA335" i="10" s="1"/>
  <c r="H596" i="2"/>
  <c r="J596" i="2" s="1"/>
  <c r="K596" i="2" s="1"/>
  <c r="U331" i="10"/>
  <c r="P331" i="10"/>
  <c r="AA331" i="10" s="1"/>
  <c r="H232" i="2"/>
  <c r="J232" i="2" s="1"/>
  <c r="L232" i="2" s="1"/>
  <c r="N61" i="10"/>
  <c r="N70" i="10"/>
  <c r="N98" i="10"/>
  <c r="R118" i="10"/>
  <c r="H220" i="2"/>
  <c r="J220" i="2" s="1"/>
  <c r="L220" i="2" s="1"/>
  <c r="H225" i="2"/>
  <c r="J225" i="2" s="1"/>
  <c r="M225" i="2" s="1"/>
  <c r="H228" i="2"/>
  <c r="J228" i="2" s="1"/>
  <c r="L228" i="2" s="1"/>
  <c r="H233" i="2"/>
  <c r="J233" i="2" s="1"/>
  <c r="K233" i="2" s="1"/>
  <c r="H338" i="2"/>
  <c r="J338" i="2" s="1"/>
  <c r="K338" i="2" s="1"/>
  <c r="H53" i="2"/>
  <c r="J53" i="2" s="1"/>
  <c r="L53" i="2" s="1"/>
  <c r="H55" i="2"/>
  <c r="J55" i="2" s="1"/>
  <c r="K55" i="2" s="1"/>
  <c r="H60" i="2"/>
  <c r="J60" i="2" s="1"/>
  <c r="L60" i="2" s="1"/>
  <c r="H93" i="2"/>
  <c r="J93" i="2" s="1"/>
  <c r="M93" i="2" s="1"/>
  <c r="N169" i="10"/>
  <c r="N176" i="10"/>
  <c r="H222" i="2"/>
  <c r="J222" i="2" s="1"/>
  <c r="M222" i="2" s="1"/>
  <c r="H229" i="2"/>
  <c r="J229" i="2" s="1"/>
  <c r="K229" i="2" s="1"/>
  <c r="N239" i="10"/>
  <c r="H246" i="2"/>
  <c r="J246" i="2" s="1"/>
  <c r="M246" i="2" s="1"/>
  <c r="H247" i="2"/>
  <c r="J247" i="2" s="1"/>
  <c r="L247" i="2" s="1"/>
  <c r="R253" i="10"/>
  <c r="H339" i="2"/>
  <c r="J339" i="2" s="1"/>
  <c r="L339" i="2" s="1"/>
  <c r="H382" i="2"/>
  <c r="J382" i="2" s="1"/>
  <c r="L382" i="2" s="1"/>
  <c r="H391" i="2"/>
  <c r="J391" i="2" s="1"/>
  <c r="K391" i="2" s="1"/>
  <c r="H392" i="2"/>
  <c r="J392" i="2" s="1"/>
  <c r="L392" i="2" s="1"/>
  <c r="H393" i="2"/>
  <c r="J393" i="2" s="1"/>
  <c r="K393" i="2" s="1"/>
  <c r="H620" i="2"/>
  <c r="J620" i="2" s="1"/>
  <c r="K620" i="2" s="1"/>
  <c r="R13" i="10"/>
  <c r="H59" i="2"/>
  <c r="J59" i="2" s="1"/>
  <c r="L59" i="2" s="1"/>
  <c r="H64" i="2"/>
  <c r="J64" i="2" s="1"/>
  <c r="M64" i="2" s="1"/>
  <c r="H85" i="2"/>
  <c r="J85" i="2" s="1"/>
  <c r="L85" i="2" s="1"/>
  <c r="H87" i="2"/>
  <c r="J87" i="2" s="1"/>
  <c r="K87" i="2" s="1"/>
  <c r="R151" i="10"/>
  <c r="H219" i="2"/>
  <c r="J219" i="2" s="1"/>
  <c r="M219" i="2" s="1"/>
  <c r="H230" i="2"/>
  <c r="J230" i="2" s="1"/>
  <c r="L230" i="2" s="1"/>
  <c r="H235" i="2"/>
  <c r="J235" i="2" s="1"/>
  <c r="K235" i="2" s="1"/>
  <c r="H248" i="2"/>
  <c r="J248" i="2" s="1"/>
  <c r="L248" i="2" s="1"/>
  <c r="H252" i="2"/>
  <c r="J252" i="2" s="1"/>
  <c r="M252" i="2" s="1"/>
  <c r="H254" i="2"/>
  <c r="J254" i="2" s="1"/>
  <c r="M254" i="2" s="1"/>
  <c r="H340" i="2"/>
  <c r="J340" i="2" s="1"/>
  <c r="K340" i="2" s="1"/>
  <c r="H397" i="2"/>
  <c r="J397" i="2" s="1"/>
  <c r="K397" i="2" s="1"/>
  <c r="H433" i="2"/>
  <c r="J433" i="2" s="1"/>
  <c r="K433" i="2" s="1"/>
  <c r="H481" i="2"/>
  <c r="J481" i="2" s="1"/>
  <c r="L481" i="2" s="1"/>
  <c r="H592" i="2"/>
  <c r="J592" i="2" s="1"/>
  <c r="K592" i="2" s="1"/>
  <c r="N308" i="10"/>
  <c r="H335" i="2"/>
  <c r="J335" i="2" s="1"/>
  <c r="L335" i="2" s="1"/>
  <c r="N388" i="10"/>
  <c r="H389" i="2"/>
  <c r="J389" i="2" s="1"/>
  <c r="L389" i="2" s="1"/>
  <c r="H395" i="2"/>
  <c r="J395" i="2" s="1"/>
  <c r="K395" i="2" s="1"/>
  <c r="R397" i="10"/>
  <c r="R398" i="10"/>
  <c r="H437" i="2"/>
  <c r="J437" i="2" s="1"/>
  <c r="K437" i="2" s="1"/>
  <c r="H444" i="2"/>
  <c r="J444" i="2" s="1"/>
  <c r="K444" i="2" s="1"/>
  <c r="H446" i="2"/>
  <c r="J446" i="2" s="1"/>
  <c r="K446" i="2" s="1"/>
  <c r="H449" i="2"/>
  <c r="J449" i="2" s="1"/>
  <c r="L449" i="2" s="1"/>
  <c r="H451" i="2"/>
  <c r="J451" i="2" s="1"/>
  <c r="L451" i="2" s="1"/>
  <c r="H453" i="2"/>
  <c r="J453" i="2" s="1"/>
  <c r="L453" i="2" s="1"/>
  <c r="H474" i="2"/>
  <c r="J474" i="2" s="1"/>
  <c r="K474" i="2" s="1"/>
  <c r="H475" i="2"/>
  <c r="J475" i="2" s="1"/>
  <c r="L475" i="2" s="1"/>
  <c r="N649" i="10"/>
  <c r="G651" i="2"/>
  <c r="I651" i="10" s="1"/>
  <c r="N756" i="10"/>
  <c r="R894" i="10"/>
  <c r="R906" i="10"/>
  <c r="D53" i="2"/>
  <c r="D57" i="2"/>
  <c r="D337" i="2"/>
  <c r="D340" i="2"/>
  <c r="D397" i="2"/>
  <c r="D433" i="2"/>
  <c r="D441" i="2"/>
  <c r="D465" i="2"/>
  <c r="D481" i="2"/>
  <c r="D585" i="2"/>
  <c r="D593" i="2"/>
  <c r="D621" i="2"/>
  <c r="H331" i="2"/>
  <c r="J331" i="2" s="1"/>
  <c r="L331" i="2" s="1"/>
  <c r="H383" i="2"/>
  <c r="J383" i="2" s="1"/>
  <c r="L383" i="2" s="1"/>
  <c r="H385" i="2"/>
  <c r="J385" i="2" s="1"/>
  <c r="K385" i="2" s="1"/>
  <c r="H386" i="2"/>
  <c r="J386" i="2" s="1"/>
  <c r="K386" i="2" s="1"/>
  <c r="H387" i="2"/>
  <c r="J387" i="2" s="1"/>
  <c r="L387" i="2" s="1"/>
  <c r="H394" i="2"/>
  <c r="J394" i="2" s="1"/>
  <c r="L394" i="2" s="1"/>
  <c r="H430" i="2"/>
  <c r="J430" i="2" s="1"/>
  <c r="K430" i="2" s="1"/>
  <c r="H431" i="2"/>
  <c r="J431" i="2" s="1"/>
  <c r="M431" i="2" s="1"/>
  <c r="H441" i="2"/>
  <c r="J441" i="2" s="1"/>
  <c r="K441" i="2" s="1"/>
  <c r="H442" i="2"/>
  <c r="J442" i="2" s="1"/>
  <c r="K442" i="2" s="1"/>
  <c r="H448" i="2"/>
  <c r="J448" i="2" s="1"/>
  <c r="L448" i="2" s="1"/>
  <c r="H472" i="2"/>
  <c r="J472" i="2" s="1"/>
  <c r="L472" i="2" s="1"/>
  <c r="H473" i="2"/>
  <c r="J473" i="2" s="1"/>
  <c r="L473" i="2" s="1"/>
  <c r="H611" i="2"/>
  <c r="J611" i="2" s="1"/>
  <c r="M611" i="2" s="1"/>
  <c r="H677" i="2"/>
  <c r="J677" i="2" s="1"/>
  <c r="K677" i="2" s="1"/>
  <c r="H683" i="2"/>
  <c r="J683" i="2" s="1"/>
  <c r="L683" i="2" s="1"/>
  <c r="N875" i="10"/>
  <c r="N876" i="10"/>
  <c r="H454" i="2"/>
  <c r="J454" i="2" s="1"/>
  <c r="L454" i="2" s="1"/>
  <c r="H457" i="2"/>
  <c r="J457" i="2" s="1"/>
  <c r="L457" i="2" s="1"/>
  <c r="H459" i="2"/>
  <c r="J459" i="2" s="1"/>
  <c r="L459" i="2" s="1"/>
  <c r="H470" i="2"/>
  <c r="J470" i="2" s="1"/>
  <c r="L470" i="2" s="1"/>
  <c r="H476" i="2"/>
  <c r="J476" i="2" s="1"/>
  <c r="L476" i="2" s="1"/>
  <c r="H482" i="2"/>
  <c r="J482" i="2" s="1"/>
  <c r="L482" i="2" s="1"/>
  <c r="H593" i="2"/>
  <c r="J593" i="2" s="1"/>
  <c r="L593" i="2" s="1"/>
  <c r="H602" i="2"/>
  <c r="J602" i="2" s="1"/>
  <c r="K602" i="2" s="1"/>
  <c r="H603" i="2"/>
  <c r="J603" i="2" s="1"/>
  <c r="L603" i="2" s="1"/>
  <c r="H604" i="2"/>
  <c r="J604" i="2" s="1"/>
  <c r="K604" i="2" s="1"/>
  <c r="H607" i="2"/>
  <c r="J607" i="2" s="1"/>
  <c r="L607" i="2" s="1"/>
  <c r="H608" i="2"/>
  <c r="J608" i="2" s="1"/>
  <c r="M608" i="2" s="1"/>
  <c r="G609" i="2"/>
  <c r="H612" i="2"/>
  <c r="J612" i="2" s="1"/>
  <c r="M612" i="2" s="1"/>
  <c r="H618" i="2"/>
  <c r="J618" i="2" s="1"/>
  <c r="L618" i="2" s="1"/>
  <c r="H619" i="2"/>
  <c r="J619" i="2" s="1"/>
  <c r="L619" i="2" s="1"/>
  <c r="H678" i="2"/>
  <c r="J678" i="2" s="1"/>
  <c r="L678" i="2" s="1"/>
  <c r="H685" i="2"/>
  <c r="J685" i="2" s="1"/>
  <c r="L685" i="2" s="1"/>
  <c r="H702" i="2"/>
  <c r="J702" i="2" s="1"/>
  <c r="L702" i="2" s="1"/>
  <c r="R837" i="10"/>
  <c r="N840" i="10"/>
  <c r="R888" i="10"/>
  <c r="N889" i="10"/>
  <c r="L455" i="2"/>
  <c r="H462" i="2"/>
  <c r="J462" i="2" s="1"/>
  <c r="L462" i="2" s="1"/>
  <c r="H463" i="2"/>
  <c r="J463" i="2" s="1"/>
  <c r="K463" i="2" s="1"/>
  <c r="H484" i="2"/>
  <c r="J484" i="2" s="1"/>
  <c r="K484" i="2" s="1"/>
  <c r="H567" i="2"/>
  <c r="J567" i="2" s="1"/>
  <c r="L567" i="2" s="1"/>
  <c r="H572" i="2"/>
  <c r="J572" i="2" s="1"/>
  <c r="K572" i="2" s="1"/>
  <c r="H576" i="2"/>
  <c r="J576" i="2" s="1"/>
  <c r="L576" i="2" s="1"/>
  <c r="H583" i="2"/>
  <c r="J583" i="2" s="1"/>
  <c r="L583" i="2" s="1"/>
  <c r="H585" i="2"/>
  <c r="J585" i="2" s="1"/>
  <c r="K585" i="2" s="1"/>
  <c r="H586" i="2"/>
  <c r="J586" i="2" s="1"/>
  <c r="L586" i="2" s="1"/>
  <c r="H587" i="2"/>
  <c r="J587" i="2" s="1"/>
  <c r="K587" i="2" s="1"/>
  <c r="H589" i="2"/>
  <c r="J589" i="2" s="1"/>
  <c r="M589" i="2" s="1"/>
  <c r="H609" i="2"/>
  <c r="J609" i="2" s="1"/>
  <c r="M609" i="2" s="1"/>
  <c r="H613" i="2"/>
  <c r="J613" i="2" s="1"/>
  <c r="K613" i="2" s="1"/>
  <c r="H615" i="2"/>
  <c r="J615" i="2" s="1"/>
  <c r="H617" i="2"/>
  <c r="J617" i="2" s="1"/>
  <c r="L617" i="2" s="1"/>
  <c r="H621" i="2"/>
  <c r="J621" i="2" s="1"/>
  <c r="L621" i="2" s="1"/>
  <c r="H622" i="2"/>
  <c r="J622" i="2" s="1"/>
  <c r="L622" i="2" s="1"/>
  <c r="H675" i="2"/>
  <c r="J675" i="2" s="1"/>
  <c r="L675" i="2" s="1"/>
  <c r="H680" i="2"/>
  <c r="J680" i="2" s="1"/>
  <c r="L680" i="2" s="1"/>
  <c r="H700" i="2"/>
  <c r="J700" i="2" s="1"/>
  <c r="L700" i="2" s="1"/>
  <c r="H704" i="2"/>
  <c r="J704" i="2" s="1"/>
  <c r="K704" i="2" s="1"/>
  <c r="H762" i="2"/>
  <c r="J762" i="2" s="1"/>
  <c r="L762" i="2" s="1"/>
  <c r="N22" i="10"/>
  <c r="N128" i="10"/>
  <c r="N145" i="10"/>
  <c r="R159" i="10"/>
  <c r="N180" i="10"/>
  <c r="N263" i="10"/>
  <c r="N267" i="10"/>
  <c r="R351" i="10"/>
  <c r="N435" i="10"/>
  <c r="N437" i="10"/>
  <c r="N442" i="10"/>
  <c r="N446" i="10"/>
  <c r="N452" i="10"/>
  <c r="N454" i="10"/>
  <c r="N514" i="10"/>
  <c r="R515" i="10"/>
  <c r="R586" i="10"/>
  <c r="N593" i="10"/>
  <c r="R594" i="10"/>
  <c r="R617" i="10"/>
  <c r="N711" i="10"/>
  <c r="N714" i="10"/>
  <c r="N717" i="10"/>
  <c r="R19" i="10"/>
  <c r="N27" i="10"/>
  <c r="N32" i="10"/>
  <c r="N39" i="10"/>
  <c r="N42" i="10"/>
  <c r="R45" i="10"/>
  <c r="R52" i="10"/>
  <c r="N94" i="10"/>
  <c r="N105" i="10"/>
  <c r="R110" i="10"/>
  <c r="N112" i="10"/>
  <c r="R133" i="10"/>
  <c r="R155" i="10"/>
  <c r="N157" i="10"/>
  <c r="W157" i="10"/>
  <c r="R186" i="10"/>
  <c r="R341" i="10"/>
  <c r="N342" i="10"/>
  <c r="N348" i="10"/>
  <c r="N415" i="10"/>
  <c r="N416" i="10"/>
  <c r="R418" i="10"/>
  <c r="N419" i="10"/>
  <c r="N421" i="10"/>
  <c r="R422" i="10"/>
  <c r="R423" i="10"/>
  <c r="R426" i="10"/>
  <c r="N447" i="10"/>
  <c r="N451" i="10"/>
  <c r="N531" i="10"/>
  <c r="N550" i="10"/>
  <c r="N622" i="10"/>
  <c r="N666" i="10"/>
  <c r="N692" i="10"/>
  <c r="N699" i="10"/>
  <c r="N716" i="10"/>
  <c r="N722" i="10"/>
  <c r="X345" i="10"/>
  <c r="W345" i="10"/>
  <c r="K200" i="2"/>
  <c r="X364" i="10"/>
  <c r="W364" i="10"/>
  <c r="I102" i="5"/>
  <c r="L102" i="5" s="1"/>
  <c r="I130" i="5"/>
  <c r="M130" i="5" s="1"/>
  <c r="O130" i="5" s="1"/>
  <c r="I166" i="10"/>
  <c r="L166" i="10" s="1"/>
  <c r="X166" i="10" s="1"/>
  <c r="M203" i="2"/>
  <c r="X205" i="10"/>
  <c r="W205" i="10"/>
  <c r="I253" i="5"/>
  <c r="M253" i="5" s="1"/>
  <c r="O253" i="5" s="1"/>
  <c r="I353" i="5"/>
  <c r="L353" i="5" s="1"/>
  <c r="I797" i="5"/>
  <c r="L797" i="5" s="1"/>
  <c r="I873" i="10"/>
  <c r="T873" i="10" s="1"/>
  <c r="X356" i="10"/>
  <c r="W356" i="10"/>
  <c r="I88" i="5"/>
  <c r="L88" i="5" s="1"/>
  <c r="M10" i="2"/>
  <c r="M11" i="2"/>
  <c r="L15" i="2"/>
  <c r="R28" i="10"/>
  <c r="L43" i="2"/>
  <c r="L48" i="2"/>
  <c r="I74" i="5"/>
  <c r="L74" i="5" s="1"/>
  <c r="R97" i="10"/>
  <c r="L100" i="2"/>
  <c r="I120" i="5"/>
  <c r="L122" i="2"/>
  <c r="N123" i="10"/>
  <c r="L136" i="2"/>
  <c r="L140" i="2"/>
  <c r="L148" i="2"/>
  <c r="N155" i="10"/>
  <c r="L155" i="2"/>
  <c r="N168" i="10"/>
  <c r="R169" i="10"/>
  <c r="N170" i="10"/>
  <c r="L171" i="2"/>
  <c r="R172" i="10"/>
  <c r="N173" i="10"/>
  <c r="L179" i="2"/>
  <c r="N182" i="10"/>
  <c r="W182" i="10"/>
  <c r="N185" i="10"/>
  <c r="N187" i="10"/>
  <c r="W187" i="10"/>
  <c r="N188" i="10"/>
  <c r="N191" i="10"/>
  <c r="R197" i="10"/>
  <c r="L203" i="2"/>
  <c r="X359" i="10"/>
  <c r="W359" i="10"/>
  <c r="N205" i="10"/>
  <c r="I205" i="5"/>
  <c r="M205" i="5" s="1"/>
  <c r="O205" i="5" s="1"/>
  <c r="N230" i="10"/>
  <c r="N250" i="10"/>
  <c r="L251" i="2"/>
  <c r="N256" i="10"/>
  <c r="N258" i="10"/>
  <c r="L259" i="2"/>
  <c r="L261" i="2"/>
  <c r="L268" i="2"/>
  <c r="M333" i="2"/>
  <c r="L341" i="2"/>
  <c r="L347" i="2"/>
  <c r="L354" i="2"/>
  <c r="N356" i="10"/>
  <c r="N357" i="10"/>
  <c r="L357" i="2"/>
  <c r="L358" i="2"/>
  <c r="N359" i="10"/>
  <c r="R360" i="10"/>
  <c r="N364" i="10"/>
  <c r="L366" i="2"/>
  <c r="L369" i="2"/>
  <c r="N371" i="10"/>
  <c r="N372" i="10"/>
  <c r="N374" i="10"/>
  <c r="R377" i="10"/>
  <c r="N469" i="10"/>
  <c r="N471" i="10"/>
  <c r="R477" i="10"/>
  <c r="L480" i="2"/>
  <c r="N486" i="10"/>
  <c r="L515" i="2"/>
  <c r="L517" i="2"/>
  <c r="L520" i="2"/>
  <c r="R521" i="10"/>
  <c r="N522" i="10"/>
  <c r="L522" i="2"/>
  <c r="R740" i="10"/>
  <c r="N870" i="10"/>
  <c r="R871" i="10"/>
  <c r="N217" i="10"/>
  <c r="N219" i="10"/>
  <c r="N225" i="10"/>
  <c r="L276" i="2"/>
  <c r="R277" i="10"/>
  <c r="N278" i="10"/>
  <c r="N280" i="10"/>
  <c r="R281" i="10"/>
  <c r="L283" i="2"/>
  <c r="L284" i="2"/>
  <c r="N302" i="10"/>
  <c r="L303" i="2"/>
  <c r="L314" i="2"/>
  <c r="L317" i="2"/>
  <c r="R319" i="10"/>
  <c r="L324" i="2"/>
  <c r="R326" i="10"/>
  <c r="N345" i="10"/>
  <c r="R350" i="10"/>
  <c r="L398" i="2"/>
  <c r="L400" i="2"/>
  <c r="R401" i="10"/>
  <c r="L401" i="2"/>
  <c r="L406" i="2"/>
  <c r="L407" i="2"/>
  <c r="L408" i="2"/>
  <c r="R513" i="10"/>
  <c r="L537" i="2"/>
  <c r="L538" i="2"/>
  <c r="L540" i="2"/>
  <c r="N546" i="10"/>
  <c r="N565" i="10"/>
  <c r="R566" i="10"/>
  <c r="I615" i="5"/>
  <c r="L615" i="5" s="1"/>
  <c r="R616" i="10"/>
  <c r="L689" i="2"/>
  <c r="L868" i="2"/>
  <c r="R870" i="10"/>
  <c r="L870" i="2"/>
  <c r="N871" i="10"/>
  <c r="L871" i="2"/>
  <c r="R112" i="10"/>
  <c r="H158" i="2"/>
  <c r="J158" i="2" s="1"/>
  <c r="K158" i="2" s="1"/>
  <c r="M158" i="2"/>
  <c r="K199" i="2"/>
  <c r="X361" i="10"/>
  <c r="W361" i="10"/>
  <c r="K47" i="2"/>
  <c r="X346" i="10"/>
  <c r="W346" i="10"/>
  <c r="K359" i="2"/>
  <c r="L184" i="2"/>
  <c r="M184" i="2"/>
  <c r="G246" i="2"/>
  <c r="K358" i="5"/>
  <c r="N358" i="5" s="1"/>
  <c r="I358" i="5"/>
  <c r="M358" i="5" s="1"/>
  <c r="O358" i="5" s="1"/>
  <c r="Q358" i="5" s="1"/>
  <c r="H800" i="2"/>
  <c r="J800" i="2" s="1"/>
  <c r="K800" i="2" s="1"/>
  <c r="M800" i="2"/>
  <c r="N13" i="10"/>
  <c r="R27" i="10"/>
  <c r="R30" i="10"/>
  <c r="L31" i="2"/>
  <c r="L33" i="2"/>
  <c r="N37" i="10"/>
  <c r="L38" i="2"/>
  <c r="L40" i="2"/>
  <c r="R50" i="10"/>
  <c r="R56" i="10"/>
  <c r="R69" i="10"/>
  <c r="L69" i="2"/>
  <c r="L76" i="2"/>
  <c r="N86" i="10"/>
  <c r="L94" i="2"/>
  <c r="N97" i="10"/>
  <c r="L98" i="2"/>
  <c r="R99" i="10"/>
  <c r="N106" i="10"/>
  <c r="W106" i="10"/>
  <c r="L116" i="2"/>
  <c r="N137" i="10"/>
  <c r="N159" i="10"/>
  <c r="L159" i="2"/>
  <c r="L196" i="2"/>
  <c r="N202" i="10"/>
  <c r="L202" i="2"/>
  <c r="L315" i="2"/>
  <c r="N316" i="10"/>
  <c r="N317" i="10"/>
  <c r="R318" i="10"/>
  <c r="L319" i="2"/>
  <c r="N320" i="10"/>
  <c r="L321" i="2"/>
  <c r="L344" i="2"/>
  <c r="K352" i="2"/>
  <c r="L363" i="2"/>
  <c r="L418" i="2"/>
  <c r="L423" i="2"/>
  <c r="N425" i="10"/>
  <c r="L426" i="2"/>
  <c r="N427" i="10"/>
  <c r="L427" i="2"/>
  <c r="R431" i="10"/>
  <c r="R436" i="10"/>
  <c r="L438" i="2"/>
  <c r="X439" i="10"/>
  <c r="W439" i="10"/>
  <c r="L121" i="2"/>
  <c r="L123" i="2"/>
  <c r="R128" i="10"/>
  <c r="L128" i="2"/>
  <c r="L132" i="2"/>
  <c r="K156" i="2"/>
  <c r="I181" i="5"/>
  <c r="M181" i="5" s="1"/>
  <c r="O181" i="5" s="1"/>
  <c r="K181" i="2"/>
  <c r="L183" i="2"/>
  <c r="N197" i="10"/>
  <c r="K198" i="2"/>
  <c r="I202" i="5"/>
  <c r="M202" i="5" s="1"/>
  <c r="O202" i="5" s="1"/>
  <c r="K202" i="2"/>
  <c r="L205" i="2"/>
  <c r="L208" i="2"/>
  <c r="R287" i="10"/>
  <c r="L289" i="2"/>
  <c r="N292" i="10"/>
  <c r="L292" i="2"/>
  <c r="L297" i="2"/>
  <c r="L299" i="2"/>
  <c r="L300" i="2"/>
  <c r="L302" i="2"/>
  <c r="N304" i="10"/>
  <c r="K363" i="2"/>
  <c r="N493" i="10"/>
  <c r="R504" i="10"/>
  <c r="N505" i="10"/>
  <c r="R506" i="10"/>
  <c r="L510" i="2"/>
  <c r="N512" i="10"/>
  <c r="R523" i="10"/>
  <c r="N527" i="10"/>
  <c r="L527" i="2"/>
  <c r="N529" i="10"/>
  <c r="L529" i="2"/>
  <c r="R530" i="10"/>
  <c r="L531" i="2"/>
  <c r="L539" i="2"/>
  <c r="L541" i="2"/>
  <c r="L544" i="2"/>
  <c r="M583" i="2"/>
  <c r="L125" i="2"/>
  <c r="L131" i="2"/>
  <c r="R134" i="10"/>
  <c r="L134" i="2"/>
  <c r="N135" i="10"/>
  <c r="L139" i="2"/>
  <c r="I141" i="5"/>
  <c r="L141" i="5" s="1"/>
  <c r="R143" i="10"/>
  <c r="L143" i="2"/>
  <c r="R148" i="10"/>
  <c r="R149" i="10"/>
  <c r="R157" i="10"/>
  <c r="L163" i="2"/>
  <c r="R166" i="10"/>
  <c r="N167" i="10"/>
  <c r="I170" i="5"/>
  <c r="M170" i="5" s="1"/>
  <c r="O170" i="5" s="1"/>
  <c r="L199" i="2"/>
  <c r="L200" i="2"/>
  <c r="N206" i="10"/>
  <c r="N214" i="10"/>
  <c r="L214" i="2"/>
  <c r="L215" i="2"/>
  <c r="L227" i="2"/>
  <c r="N232" i="10"/>
  <c r="R240" i="10"/>
  <c r="L242" i="2"/>
  <c r="N244" i="10"/>
  <c r="L244" i="2"/>
  <c r="I245" i="5"/>
  <c r="M245" i="5" s="1"/>
  <c r="O245" i="5" s="1"/>
  <c r="R247" i="10"/>
  <c r="N269" i="10"/>
  <c r="L269" i="2"/>
  <c r="N275" i="10"/>
  <c r="L277" i="2"/>
  <c r="N282" i="10"/>
  <c r="L282" i="2"/>
  <c r="N283" i="10"/>
  <c r="N288" i="10"/>
  <c r="L288" i="2"/>
  <c r="R289" i="10"/>
  <c r="N290" i="10"/>
  <c r="L290" i="2"/>
  <c r="L294" i="2"/>
  <c r="L295" i="2"/>
  <c r="N319" i="10"/>
  <c r="L326" i="2"/>
  <c r="N327" i="10"/>
  <c r="L328" i="2"/>
  <c r="L330" i="2"/>
  <c r="N337" i="10"/>
  <c r="I338" i="5"/>
  <c r="M338" i="5" s="1"/>
  <c r="O338" i="5" s="1"/>
  <c r="N346" i="10"/>
  <c r="L350" i="2"/>
  <c r="N352" i="10"/>
  <c r="L352" i="2"/>
  <c r="R355" i="10"/>
  <c r="R358" i="10"/>
  <c r="N360" i="10"/>
  <c r="N361" i="10"/>
  <c r="I361" i="5"/>
  <c r="M361" i="5" s="1"/>
  <c r="O361" i="5" s="1"/>
  <c r="N363" i="10"/>
  <c r="I365" i="5"/>
  <c r="I381" i="5"/>
  <c r="M381" i="5" s="1"/>
  <c r="O381" i="5" s="1"/>
  <c r="N387" i="10"/>
  <c r="N389" i="10"/>
  <c r="R395" i="10"/>
  <c r="I403" i="5"/>
  <c r="M403" i="5" s="1"/>
  <c r="O403" i="5" s="1"/>
  <c r="L409" i="2"/>
  <c r="L412" i="2"/>
  <c r="I430" i="5"/>
  <c r="M430" i="5" s="1"/>
  <c r="O430" i="5" s="1"/>
  <c r="N439" i="10"/>
  <c r="N440" i="10"/>
  <c r="L440" i="2"/>
  <c r="N444" i="10"/>
  <c r="N457" i="10"/>
  <c r="R466" i="10"/>
  <c r="N476" i="10"/>
  <c r="L493" i="2"/>
  <c r="L497" i="2"/>
  <c r="L503" i="2"/>
  <c r="L505" i="2"/>
  <c r="L507" i="2"/>
  <c r="L508" i="2"/>
  <c r="N511" i="10"/>
  <c r="L512" i="2"/>
  <c r="N535" i="10"/>
  <c r="I701" i="5"/>
  <c r="L701" i="5" s="1"/>
  <c r="L639" i="2"/>
  <c r="L643" i="2"/>
  <c r="I645" i="5"/>
  <c r="M645" i="5" s="1"/>
  <c r="O645" i="5" s="1"/>
  <c r="L648" i="2"/>
  <c r="N654" i="10"/>
  <c r="L654" i="2"/>
  <c r="L658" i="2"/>
  <c r="N662" i="10"/>
  <c r="L663" i="2"/>
  <c r="L667" i="2"/>
  <c r="N676" i="10"/>
  <c r="N677" i="10"/>
  <c r="N678" i="10"/>
  <c r="N685" i="10"/>
  <c r="N687" i="10"/>
  <c r="L688" i="2"/>
  <c r="L692" i="2"/>
  <c r="N695" i="10"/>
  <c r="L696" i="2"/>
  <c r="L699" i="2"/>
  <c r="N701" i="10"/>
  <c r="N703" i="10"/>
  <c r="R707" i="10"/>
  <c r="N728" i="10"/>
  <c r="N730" i="10"/>
  <c r="N732" i="10"/>
  <c r="R733" i="10"/>
  <c r="L737" i="2"/>
  <c r="N738" i="10"/>
  <c r="L738" i="2"/>
  <c r="L740" i="2"/>
  <c r="N764" i="10"/>
  <c r="L764" i="2"/>
  <c r="N765" i="10"/>
  <c r="L768" i="2"/>
  <c r="R769" i="10"/>
  <c r="L775" i="2"/>
  <c r="N777" i="10"/>
  <c r="L784" i="2"/>
  <c r="L786" i="2"/>
  <c r="L791" i="2"/>
  <c r="R794" i="10"/>
  <c r="N795" i="10"/>
  <c r="L798" i="2"/>
  <c r="L799" i="2"/>
  <c r="L800" i="2"/>
  <c r="R842" i="10"/>
  <c r="N846" i="10"/>
  <c r="L847" i="2"/>
  <c r="R849" i="10"/>
  <c r="N852" i="10"/>
  <c r="L853" i="2"/>
  <c r="L855" i="2"/>
  <c r="L856" i="2"/>
  <c r="N857" i="10"/>
  <c r="L861" i="2"/>
  <c r="N862" i="10"/>
  <c r="L862" i="2"/>
  <c r="L549" i="2"/>
  <c r="N554" i="10"/>
  <c r="L554" i="2"/>
  <c r="L556" i="2"/>
  <c r="L560" i="2"/>
  <c r="N567" i="10"/>
  <c r="N568" i="10"/>
  <c r="L569" i="2"/>
  <c r="N571" i="10"/>
  <c r="L590" i="2"/>
  <c r="N591" i="10"/>
  <c r="L596" i="2"/>
  <c r="N600" i="10"/>
  <c r="R612" i="10"/>
  <c r="L649" i="2"/>
  <c r="L657" i="2"/>
  <c r="R659" i="10"/>
  <c r="L661" i="2"/>
  <c r="N664" i="10"/>
  <c r="L666" i="2"/>
  <c r="L670" i="2"/>
  <c r="N671" i="10"/>
  <c r="L672" i="2"/>
  <c r="L693" i="2"/>
  <c r="L697" i="2"/>
  <c r="N705" i="10"/>
  <c r="L706" i="2"/>
  <c r="L711" i="2"/>
  <c r="L714" i="2"/>
  <c r="N715" i="10"/>
  <c r="L717" i="2"/>
  <c r="N718" i="10"/>
  <c r="L718" i="2"/>
  <c r="L719" i="2"/>
  <c r="L721" i="2"/>
  <c r="L725" i="2"/>
  <c r="L728" i="2"/>
  <c r="R765" i="10"/>
  <c r="N769" i="10"/>
  <c r="N770" i="10"/>
  <c r="L771" i="2"/>
  <c r="L773" i="2"/>
  <c r="L774" i="2"/>
  <c r="L776" i="2"/>
  <c r="R777" i="10"/>
  <c r="L778" i="2"/>
  <c r="L785" i="2"/>
  <c r="R789" i="10"/>
  <c r="N790" i="10"/>
  <c r="R791" i="10"/>
  <c r="N792" i="10"/>
  <c r="L793" i="2"/>
  <c r="I795" i="5"/>
  <c r="L795" i="5" s="1"/>
  <c r="N799" i="10"/>
  <c r="N842" i="10"/>
  <c r="R846" i="10"/>
  <c r="N849" i="10"/>
  <c r="L849" i="2"/>
  <c r="I853" i="5"/>
  <c r="M853" i="5" s="1"/>
  <c r="O853" i="5" s="1"/>
  <c r="N854" i="10"/>
  <c r="R862" i="10"/>
  <c r="N863" i="10"/>
  <c r="L866" i="2"/>
  <c r="L883" i="2"/>
  <c r="K32" i="2"/>
  <c r="M159" i="2"/>
  <c r="X163" i="10"/>
  <c r="W163" i="10"/>
  <c r="M196" i="2"/>
  <c r="X198" i="10"/>
  <c r="W198" i="10"/>
  <c r="M350" i="2"/>
  <c r="M354" i="2"/>
  <c r="M376" i="2"/>
  <c r="H487" i="2"/>
  <c r="J487" i="2" s="1"/>
  <c r="L487" i="2" s="1"/>
  <c r="L734" i="2"/>
  <c r="G734" i="2"/>
  <c r="K734" i="2" s="1"/>
  <c r="I80" i="5"/>
  <c r="M80" i="5" s="1"/>
  <c r="O80" i="5" s="1"/>
  <c r="I132" i="5"/>
  <c r="L132" i="5" s="1"/>
  <c r="N16" i="10"/>
  <c r="N17" i="10"/>
  <c r="L19" i="2"/>
  <c r="R20" i="10"/>
  <c r="L20" i="2"/>
  <c r="K22" i="2"/>
  <c r="R23" i="10"/>
  <c r="N24" i="10"/>
  <c r="N26" i="10"/>
  <c r="AA26" i="10"/>
  <c r="R29" i="10"/>
  <c r="K29" i="2"/>
  <c r="N34" i="10"/>
  <c r="L34" i="2"/>
  <c r="L37" i="2"/>
  <c r="N41" i="10"/>
  <c r="L41" i="2"/>
  <c r="N43" i="10"/>
  <c r="L45" i="2"/>
  <c r="L46" i="2"/>
  <c r="L47" i="2"/>
  <c r="R48" i="10"/>
  <c r="R49" i="10"/>
  <c r="L49" i="2"/>
  <c r="N52" i="10"/>
  <c r="L52" i="2"/>
  <c r="N53" i="10"/>
  <c r="N54" i="10"/>
  <c r="I63" i="10"/>
  <c r="R63" i="10"/>
  <c r="L63" i="2"/>
  <c r="L66" i="2"/>
  <c r="N67" i="10"/>
  <c r="N69" i="10"/>
  <c r="L70" i="2"/>
  <c r="M70" i="2"/>
  <c r="R71" i="10"/>
  <c r="N74" i="10"/>
  <c r="L80" i="2"/>
  <c r="N84" i="10"/>
  <c r="L89" i="2"/>
  <c r="L90" i="2"/>
  <c r="N92" i="10"/>
  <c r="L95" i="2"/>
  <c r="L96" i="2"/>
  <c r="L97" i="2"/>
  <c r="R101" i="10"/>
  <c r="I101" i="5"/>
  <c r="L105" i="2"/>
  <c r="L107" i="2"/>
  <c r="L108" i="2"/>
  <c r="R109" i="10"/>
  <c r="I114" i="5"/>
  <c r="M151" i="2"/>
  <c r="K155" i="2"/>
  <c r="M156" i="2"/>
  <c r="M181" i="2"/>
  <c r="K187" i="2"/>
  <c r="M198" i="2"/>
  <c r="M199" i="2"/>
  <c r="M200" i="2"/>
  <c r="M202" i="2"/>
  <c r="K203" i="2"/>
  <c r="M208" i="2"/>
  <c r="X209" i="10"/>
  <c r="W209" i="10"/>
  <c r="X210" i="10"/>
  <c r="W210" i="10"/>
  <c r="M342" i="2"/>
  <c r="M346" i="2"/>
  <c r="L353" i="2"/>
  <c r="M353" i="2"/>
  <c r="M414" i="2"/>
  <c r="M12" i="2"/>
  <c r="K33" i="2"/>
  <c r="K12" i="2"/>
  <c r="L26" i="2"/>
  <c r="M32" i="2"/>
  <c r="M33" i="2"/>
  <c r="I85" i="5"/>
  <c r="M85" i="5" s="1"/>
  <c r="O85" i="5" s="1"/>
  <c r="I90" i="5"/>
  <c r="M90" i="5" s="1"/>
  <c r="O90" i="5" s="1"/>
  <c r="G101" i="2"/>
  <c r="I101" i="10" s="1"/>
  <c r="L101" i="10" s="1"/>
  <c r="X101" i="10" s="1"/>
  <c r="AA120" i="10"/>
  <c r="R120" i="10"/>
  <c r="I147" i="5"/>
  <c r="M147" i="5" s="1"/>
  <c r="O147" i="5" s="1"/>
  <c r="K159" i="2"/>
  <c r="X183" i="10"/>
  <c r="W183" i="10"/>
  <c r="M201" i="2"/>
  <c r="G226" i="2"/>
  <c r="M235" i="2"/>
  <c r="M332" i="2"/>
  <c r="M338" i="2"/>
  <c r="L351" i="2"/>
  <c r="M351" i="2"/>
  <c r="L379" i="2"/>
  <c r="M379" i="2"/>
  <c r="X414" i="10"/>
  <c r="W414" i="10"/>
  <c r="M433" i="2"/>
  <c r="L14" i="2"/>
  <c r="L16" i="2"/>
  <c r="R17" i="10"/>
  <c r="R18" i="10"/>
  <c r="L18" i="2"/>
  <c r="N21" i="10"/>
  <c r="R21" i="10"/>
  <c r="L21" i="2"/>
  <c r="L22" i="2"/>
  <c r="M22" i="2"/>
  <c r="AA23" i="10"/>
  <c r="R24" i="10"/>
  <c r="L24" i="2"/>
  <c r="R25" i="10"/>
  <c r="R26" i="10"/>
  <c r="M26" i="2"/>
  <c r="L27" i="2"/>
  <c r="L28" i="2"/>
  <c r="L29" i="2"/>
  <c r="M29" i="2"/>
  <c r="L30" i="2"/>
  <c r="N31" i="10"/>
  <c r="N36" i="10"/>
  <c r="L36" i="2"/>
  <c r="N38" i="10"/>
  <c r="L39" i="2"/>
  <c r="R40" i="10"/>
  <c r="R41" i="10"/>
  <c r="N44" i="10"/>
  <c r="L50" i="2"/>
  <c r="R51" i="10"/>
  <c r="L51" i="2"/>
  <c r="N55" i="10"/>
  <c r="N60" i="10"/>
  <c r="L68" i="2"/>
  <c r="L74" i="2"/>
  <c r="N75" i="10"/>
  <c r="L77" i="2"/>
  <c r="L79" i="2"/>
  <c r="N81" i="10"/>
  <c r="R81" i="10"/>
  <c r="L81" i="2"/>
  <c r="L82" i="2"/>
  <c r="M82" i="2"/>
  <c r="N83" i="10"/>
  <c r="L83" i="2"/>
  <c r="L84" i="2"/>
  <c r="L88" i="2"/>
  <c r="N91" i="10"/>
  <c r="R91" i="10"/>
  <c r="L91" i="2"/>
  <c r="L92" i="2"/>
  <c r="N93" i="10"/>
  <c r="M106" i="2"/>
  <c r="K108" i="2"/>
  <c r="M155" i="2"/>
  <c r="X161" i="10"/>
  <c r="W161" i="10"/>
  <c r="X162" i="10"/>
  <c r="W162" i="10"/>
  <c r="M179" i="2"/>
  <c r="K183" i="2"/>
  <c r="X190" i="10"/>
  <c r="W190" i="10"/>
  <c r="M205" i="2"/>
  <c r="L348" i="2"/>
  <c r="M348" i="2"/>
  <c r="L364" i="2"/>
  <c r="M364" i="2"/>
  <c r="G387" i="2"/>
  <c r="I387" i="10" s="1"/>
  <c r="U387" i="10" s="1"/>
  <c r="L405" i="2"/>
  <c r="M405" i="2"/>
  <c r="H582" i="2"/>
  <c r="J582" i="2" s="1"/>
  <c r="K582" i="2" s="1"/>
  <c r="M582" i="2"/>
  <c r="L109" i="2"/>
  <c r="L111" i="2"/>
  <c r="L113" i="2"/>
  <c r="N115" i="10"/>
  <c r="L118" i="2"/>
  <c r="L124" i="2"/>
  <c r="R127" i="10"/>
  <c r="L127" i="2"/>
  <c r="N133" i="10"/>
  <c r="N134" i="10"/>
  <c r="I134" i="5"/>
  <c r="L134" i="5" s="1"/>
  <c r="L137" i="2"/>
  <c r="L142" i="2"/>
  <c r="N144" i="10"/>
  <c r="L144" i="2"/>
  <c r="I150" i="5"/>
  <c r="L150" i="5" s="1"/>
  <c r="K152" i="2"/>
  <c r="R153" i="10"/>
  <c r="I153" i="5"/>
  <c r="K153" i="2"/>
  <c r="L157" i="2"/>
  <c r="M157" i="2"/>
  <c r="N158" i="10"/>
  <c r="R161" i="10"/>
  <c r="L161" i="2"/>
  <c r="M161" i="2"/>
  <c r="N162" i="10"/>
  <c r="K162" i="2"/>
  <c r="N163" i="10"/>
  <c r="R164" i="10"/>
  <c r="N165" i="10"/>
  <c r="L166" i="2"/>
  <c r="L168" i="2"/>
  <c r="L173" i="2"/>
  <c r="R179" i="10"/>
  <c r="K180" i="2"/>
  <c r="L182" i="2"/>
  <c r="M182" i="2"/>
  <c r="L185" i="2"/>
  <c r="M185" i="2"/>
  <c r="K186" i="2"/>
  <c r="K188" i="2"/>
  <c r="R190" i="10"/>
  <c r="L190" i="2"/>
  <c r="M190" i="2"/>
  <c r="L191" i="2"/>
  <c r="M191" i="2"/>
  <c r="L192" i="2"/>
  <c r="M192" i="2"/>
  <c r="K193" i="2"/>
  <c r="N195" i="10"/>
  <c r="L195" i="2"/>
  <c r="M195" i="2"/>
  <c r="K197" i="2"/>
  <c r="L206" i="2"/>
  <c r="M206" i="2"/>
  <c r="L207" i="2"/>
  <c r="M207" i="2"/>
  <c r="L209" i="2"/>
  <c r="M209" i="2"/>
  <c r="N210" i="10"/>
  <c r="L210" i="2"/>
  <c r="M210" i="2"/>
  <c r="L212" i="2"/>
  <c r="M218" i="2"/>
  <c r="I222" i="10"/>
  <c r="U222" i="10" s="1"/>
  <c r="R222" i="10"/>
  <c r="N223" i="10"/>
  <c r="N227" i="10"/>
  <c r="R234" i="10"/>
  <c r="L237" i="2"/>
  <c r="L239" i="2"/>
  <c r="N242" i="10"/>
  <c r="L245" i="2"/>
  <c r="L255" i="2"/>
  <c r="R261" i="10"/>
  <c r="L271" i="2"/>
  <c r="L272" i="2"/>
  <c r="L274" i="2"/>
  <c r="R276" i="10"/>
  <c r="L281" i="2"/>
  <c r="N284" i="10"/>
  <c r="L285" i="2"/>
  <c r="G285" i="2"/>
  <c r="K285" i="2" s="1"/>
  <c r="L322" i="2"/>
  <c r="G322" i="2"/>
  <c r="I322" i="10" s="1"/>
  <c r="M331" i="2"/>
  <c r="M334" i="2"/>
  <c r="M343" i="2"/>
  <c r="L346" i="2"/>
  <c r="M347" i="2"/>
  <c r="K358" i="2"/>
  <c r="M360" i="2"/>
  <c r="M361" i="2"/>
  <c r="N406" i="10"/>
  <c r="N408" i="10"/>
  <c r="L410" i="2"/>
  <c r="N414" i="10"/>
  <c r="N418" i="10"/>
  <c r="L420" i="2"/>
  <c r="L422" i="2"/>
  <c r="L424" i="2"/>
  <c r="L428" i="2"/>
  <c r="N429" i="10"/>
  <c r="G431" i="2"/>
  <c r="N464" i="10"/>
  <c r="X603" i="10"/>
  <c r="W603" i="10"/>
  <c r="G615" i="2"/>
  <c r="I615" i="10" s="1"/>
  <c r="L615" i="10" s="1"/>
  <c r="X615" i="10" s="1"/>
  <c r="M627" i="2"/>
  <c r="L731" i="2"/>
  <c r="X779" i="10"/>
  <c r="W779" i="10"/>
  <c r="L110" i="2"/>
  <c r="N113" i="10"/>
  <c r="L114" i="2"/>
  <c r="L115" i="2"/>
  <c r="L117" i="2"/>
  <c r="L119" i="2"/>
  <c r="N120" i="10"/>
  <c r="L120" i="2"/>
  <c r="N122" i="10"/>
  <c r="R126" i="10"/>
  <c r="R131" i="10"/>
  <c r="L133" i="2"/>
  <c r="L135" i="2"/>
  <c r="M135" i="2"/>
  <c r="N136" i="10"/>
  <c r="R139" i="10"/>
  <c r="L141" i="2"/>
  <c r="L145" i="2"/>
  <c r="L146" i="2"/>
  <c r="L150" i="2"/>
  <c r="M150" i="2"/>
  <c r="L152" i="2"/>
  <c r="M152" i="2"/>
  <c r="L153" i="2"/>
  <c r="M153" i="2"/>
  <c r="N154" i="10"/>
  <c r="L154" i="2"/>
  <c r="M154" i="2"/>
  <c r="K157" i="2"/>
  <c r="L160" i="2"/>
  <c r="M160" i="2"/>
  <c r="N161" i="10"/>
  <c r="K161" i="2"/>
  <c r="L162" i="2"/>
  <c r="M162" i="2"/>
  <c r="N164" i="10"/>
  <c r="L165" i="2"/>
  <c r="L167" i="2"/>
  <c r="L169" i="2"/>
  <c r="N171" i="10"/>
  <c r="L174" i="2"/>
  <c r="L175" i="2"/>
  <c r="I177" i="5"/>
  <c r="M177" i="5" s="1"/>
  <c r="O177" i="5" s="1"/>
  <c r="L177" i="2"/>
  <c r="L180" i="2"/>
  <c r="M180" i="2"/>
  <c r="I182" i="5"/>
  <c r="M182" i="5" s="1"/>
  <c r="O182" i="5" s="1"/>
  <c r="N183" i="10"/>
  <c r="K185" i="2"/>
  <c r="L186" i="2"/>
  <c r="M186" i="2"/>
  <c r="L188" i="2"/>
  <c r="M188" i="2"/>
  <c r="N189" i="10"/>
  <c r="L189" i="2"/>
  <c r="M189" i="2"/>
  <c r="N190" i="10"/>
  <c r="I190" i="5"/>
  <c r="K190" i="2"/>
  <c r="K191" i="2"/>
  <c r="K192" i="2"/>
  <c r="L193" i="2"/>
  <c r="M193" i="2"/>
  <c r="N194" i="10"/>
  <c r="L194" i="2"/>
  <c r="M194" i="2"/>
  <c r="L197" i="2"/>
  <c r="M197" i="2"/>
  <c r="N198" i="10"/>
  <c r="I199" i="5"/>
  <c r="L204" i="2"/>
  <c r="M204" i="2"/>
  <c r="K207" i="2"/>
  <c r="N209" i="10"/>
  <c r="I209" i="5"/>
  <c r="K210" i="2"/>
  <c r="G221" i="2"/>
  <c r="G223" i="2"/>
  <c r="I223" i="10" s="1"/>
  <c r="N229" i="10"/>
  <c r="G230" i="2"/>
  <c r="L238" i="2"/>
  <c r="L240" i="2"/>
  <c r="N241" i="10"/>
  <c r="L241" i="2"/>
  <c r="L243" i="2"/>
  <c r="G247" i="2"/>
  <c r="I247" i="10" s="1"/>
  <c r="L247" i="10" s="1"/>
  <c r="X247" i="10" s="1"/>
  <c r="R249" i="10"/>
  <c r="L250" i="2"/>
  <c r="G253" i="2"/>
  <c r="I253" i="10" s="1"/>
  <c r="L253" i="10" s="1"/>
  <c r="X253" i="10" s="1"/>
  <c r="L298" i="2"/>
  <c r="L309" i="2"/>
  <c r="R311" i="10"/>
  <c r="N312" i="10"/>
  <c r="L312" i="2"/>
  <c r="L313" i="2"/>
  <c r="G313" i="2"/>
  <c r="K313" i="2" s="1"/>
  <c r="N332" i="10"/>
  <c r="M337" i="2"/>
  <c r="M341" i="2"/>
  <c r="M345" i="2"/>
  <c r="N354" i="10"/>
  <c r="R356" i="10"/>
  <c r="I357" i="5"/>
  <c r="M357" i="5" s="1"/>
  <c r="O357" i="5" s="1"/>
  <c r="L373" i="2"/>
  <c r="K379" i="2"/>
  <c r="N382" i="10"/>
  <c r="N383" i="10"/>
  <c r="R386" i="10"/>
  <c r="N434" i="10"/>
  <c r="L436" i="2"/>
  <c r="N438" i="10"/>
  <c r="G477" i="2"/>
  <c r="I477" i="10" s="1"/>
  <c r="T477" i="10" s="1"/>
  <c r="L536" i="2"/>
  <c r="G567" i="2"/>
  <c r="I567" i="10" s="1"/>
  <c r="T567" i="10" s="1"/>
  <c r="I259" i="5"/>
  <c r="M259" i="5" s="1"/>
  <c r="O259" i="5" s="1"/>
  <c r="M268" i="2"/>
  <c r="M295" i="2"/>
  <c r="M336" i="2"/>
  <c r="I341" i="5"/>
  <c r="M341" i="5" s="1"/>
  <c r="O341" i="5" s="1"/>
  <c r="M344" i="2"/>
  <c r="I345" i="5"/>
  <c r="M345" i="5" s="1"/>
  <c r="O345" i="5" s="1"/>
  <c r="K346" i="2"/>
  <c r="K348" i="2"/>
  <c r="K351" i="2"/>
  <c r="M352" i="2"/>
  <c r="K353" i="2"/>
  <c r="M357" i="2"/>
  <c r="M358" i="2"/>
  <c r="M363" i="2"/>
  <c r="M365" i="2"/>
  <c r="I497" i="5"/>
  <c r="M497" i="5" s="1"/>
  <c r="O497" i="5" s="1"/>
  <c r="M597" i="2"/>
  <c r="L258" i="2"/>
  <c r="L262" i="2"/>
  <c r="M262" i="2"/>
  <c r="L264" i="2"/>
  <c r="L267" i="2"/>
  <c r="N268" i="10"/>
  <c r="L270" i="2"/>
  <c r="N271" i="10"/>
  <c r="R273" i="10"/>
  <c r="N274" i="10"/>
  <c r="L278" i="2"/>
  <c r="L279" i="2"/>
  <c r="L280" i="2"/>
  <c r="N285" i="10"/>
  <c r="L286" i="2"/>
  <c r="L291" i="2"/>
  <c r="L293" i="2"/>
  <c r="R294" i="10"/>
  <c r="N296" i="10"/>
  <c r="L296" i="2"/>
  <c r="N298" i="10"/>
  <c r="L301" i="2"/>
  <c r="L304" i="2"/>
  <c r="N306" i="10"/>
  <c r="L306" i="2"/>
  <c r="L307" i="2"/>
  <c r="L310" i="2"/>
  <c r="R313" i="10"/>
  <c r="L316" i="2"/>
  <c r="L318" i="2"/>
  <c r="L320" i="2"/>
  <c r="R321" i="10"/>
  <c r="N322" i="10"/>
  <c r="N324" i="10"/>
  <c r="R325" i="10"/>
  <c r="L327" i="2"/>
  <c r="N329" i="10"/>
  <c r="L329" i="2"/>
  <c r="R338" i="10"/>
  <c r="N339" i="10"/>
  <c r="M340" i="2"/>
  <c r="R343" i="10"/>
  <c r="K343" i="2"/>
  <c r="K347" i="2"/>
  <c r="L349" i="2"/>
  <c r="M349" i="2"/>
  <c r="K354" i="2"/>
  <c r="L355" i="2"/>
  <c r="M355" i="2"/>
  <c r="L356" i="2"/>
  <c r="M356" i="2"/>
  <c r="L359" i="2"/>
  <c r="M359" i="2"/>
  <c r="K360" i="2"/>
  <c r="L362" i="2"/>
  <c r="M362" i="2"/>
  <c r="L368" i="2"/>
  <c r="N370" i="10"/>
  <c r="L370" i="2"/>
  <c r="L371" i="2"/>
  <c r="L372" i="2"/>
  <c r="L374" i="2"/>
  <c r="N375" i="10"/>
  <c r="L375" i="2"/>
  <c r="L377" i="2"/>
  <c r="M377" i="2"/>
  <c r="L378" i="2"/>
  <c r="M378" i="2"/>
  <c r="N392" i="10"/>
  <c r="N394" i="10"/>
  <c r="L399" i="2"/>
  <c r="N402" i="10"/>
  <c r="L403" i="2"/>
  <c r="R407" i="10"/>
  <c r="L411" i="2"/>
  <c r="N413" i="10"/>
  <c r="L413" i="2"/>
  <c r="L415" i="2"/>
  <c r="L416" i="2"/>
  <c r="N420" i="10"/>
  <c r="L421" i="2"/>
  <c r="N424" i="10"/>
  <c r="N428" i="10"/>
  <c r="L439" i="2"/>
  <c r="N443" i="10"/>
  <c r="L447" i="2"/>
  <c r="N448" i="10"/>
  <c r="L452" i="2"/>
  <c r="N456" i="10"/>
  <c r="N461" i="10"/>
  <c r="I462" i="5"/>
  <c r="L468" i="2"/>
  <c r="M472" i="2"/>
  <c r="R479" i="10"/>
  <c r="N485" i="10"/>
  <c r="G487" i="2"/>
  <c r="I487" i="10" s="1"/>
  <c r="L573" i="2"/>
  <c r="N577" i="10"/>
  <c r="L579" i="2"/>
  <c r="L582" i="2"/>
  <c r="L466" i="2"/>
  <c r="N480" i="10"/>
  <c r="N481" i="10"/>
  <c r="N483" i="10"/>
  <c r="R487" i="10"/>
  <c r="N489" i="10"/>
  <c r="L489" i="2"/>
  <c r="N491" i="10"/>
  <c r="N492" i="10"/>
  <c r="L492" i="2"/>
  <c r="I493" i="5"/>
  <c r="M493" i="5" s="1"/>
  <c r="O493" i="5" s="1"/>
  <c r="N494" i="10"/>
  <c r="L501" i="2"/>
  <c r="N509" i="10"/>
  <c r="L509" i="2"/>
  <c r="L513" i="2"/>
  <c r="M513" i="2"/>
  <c r="L514" i="2"/>
  <c r="L519" i="2"/>
  <c r="L526" i="2"/>
  <c r="I531" i="5"/>
  <c r="L532" i="2"/>
  <c r="N537" i="10"/>
  <c r="N542" i="10"/>
  <c r="L542" i="2"/>
  <c r="N544" i="10"/>
  <c r="L545" i="2"/>
  <c r="N547" i="10"/>
  <c r="N552" i="10"/>
  <c r="L552" i="2"/>
  <c r="N557" i="10"/>
  <c r="L558" i="2"/>
  <c r="N559" i="10"/>
  <c r="R560" i="10"/>
  <c r="L561" i="2"/>
  <c r="N563" i="10"/>
  <c r="L568" i="2"/>
  <c r="N570" i="10"/>
  <c r="L571" i="2"/>
  <c r="N575" i="10"/>
  <c r="L575" i="2"/>
  <c r="L578" i="2"/>
  <c r="R581" i="10"/>
  <c r="N585" i="10"/>
  <c r="N596" i="10"/>
  <c r="R608" i="10"/>
  <c r="N681" i="10"/>
  <c r="N689" i="10"/>
  <c r="L690" i="2"/>
  <c r="I709" i="5"/>
  <c r="M709" i="5" s="1"/>
  <c r="O709" i="5" s="1"/>
  <c r="M725" i="2"/>
  <c r="L761" i="2"/>
  <c r="G761" i="2"/>
  <c r="I761" i="10" s="1"/>
  <c r="L761" i="10" s="1"/>
  <c r="X761" i="10" s="1"/>
  <c r="L483" i="2"/>
  <c r="N484" i="10"/>
  <c r="R486" i="10"/>
  <c r="L490" i="2"/>
  <c r="L491" i="2"/>
  <c r="L494" i="2"/>
  <c r="N495" i="10"/>
  <c r="N498" i="10"/>
  <c r="L499" i="2"/>
  <c r="L502" i="2"/>
  <c r="L504" i="2"/>
  <c r="L506" i="2"/>
  <c r="L511" i="2"/>
  <c r="N516" i="10"/>
  <c r="L516" i="2"/>
  <c r="L518" i="2"/>
  <c r="L521" i="2"/>
  <c r="L523" i="2"/>
  <c r="L525" i="2"/>
  <c r="L533" i="2"/>
  <c r="L534" i="2"/>
  <c r="M534" i="2"/>
  <c r="L535" i="2"/>
  <c r="N540" i="10"/>
  <c r="L543" i="2"/>
  <c r="L547" i="2"/>
  <c r="L551" i="2"/>
  <c r="L553" i="2"/>
  <c r="L555" i="2"/>
  <c r="L557" i="2"/>
  <c r="L559" i="2"/>
  <c r="L563" i="2"/>
  <c r="L566" i="2"/>
  <c r="L570" i="2"/>
  <c r="N573" i="10"/>
  <c r="L574" i="2"/>
  <c r="N579" i="10"/>
  <c r="L580" i="2"/>
  <c r="N595" i="10"/>
  <c r="L595" i="2"/>
  <c r="N602" i="10"/>
  <c r="N603" i="10"/>
  <c r="N604" i="10"/>
  <c r="G607" i="2"/>
  <c r="I607" i="10" s="1"/>
  <c r="N624" i="10"/>
  <c r="L624" i="2"/>
  <c r="L628" i="2"/>
  <c r="R635" i="10"/>
  <c r="L636" i="2"/>
  <c r="L640" i="2"/>
  <c r="N674" i="10"/>
  <c r="L674" i="2"/>
  <c r="L707" i="2"/>
  <c r="G707" i="2"/>
  <c r="I707" i="10" s="1"/>
  <c r="U707" i="10" s="1"/>
  <c r="N735" i="10"/>
  <c r="N736" i="10"/>
  <c r="L736" i="2"/>
  <c r="R738" i="10"/>
  <c r="L743" i="2"/>
  <c r="R744" i="10"/>
  <c r="L746" i="2"/>
  <c r="L748" i="2"/>
  <c r="N605" i="10"/>
  <c r="I606" i="5"/>
  <c r="M606" i="5" s="1"/>
  <c r="O606" i="5" s="1"/>
  <c r="R607" i="10"/>
  <c r="N620" i="10"/>
  <c r="N625" i="10"/>
  <c r="L626" i="2"/>
  <c r="N629" i="10"/>
  <c r="L630" i="2"/>
  <c r="L631" i="2"/>
  <c r="N632" i="10"/>
  <c r="L633" i="2"/>
  <c r="N637" i="10"/>
  <c r="R640" i="10"/>
  <c r="L642" i="2"/>
  <c r="M642" i="2"/>
  <c r="L646" i="2"/>
  <c r="L651" i="2"/>
  <c r="L652" i="2"/>
  <c r="L655" i="2"/>
  <c r="M672" i="2"/>
  <c r="I681" i="5"/>
  <c r="L681" i="5" s="1"/>
  <c r="I743" i="5"/>
  <c r="I867" i="5"/>
  <c r="L867" i="5" s="1"/>
  <c r="N618" i="10"/>
  <c r="N623" i="10"/>
  <c r="L625" i="2"/>
  <c r="R626" i="10"/>
  <c r="N628" i="10"/>
  <c r="L629" i="2"/>
  <c r="R630" i="10"/>
  <c r="L632" i="2"/>
  <c r="L634" i="2"/>
  <c r="L635" i="2"/>
  <c r="L637" i="2"/>
  <c r="L641" i="2"/>
  <c r="N643" i="10"/>
  <c r="N644" i="10"/>
  <c r="L644" i="2"/>
  <c r="L645" i="2"/>
  <c r="L647" i="2"/>
  <c r="L653" i="2"/>
  <c r="R655" i="10"/>
  <c r="L656" i="2"/>
  <c r="N658" i="10"/>
  <c r="L660" i="2"/>
  <c r="R661" i="10"/>
  <c r="L665" i="2"/>
  <c r="N667" i="10"/>
  <c r="L668" i="2"/>
  <c r="N669" i="10"/>
  <c r="L669" i="2"/>
  <c r="R670" i="10"/>
  <c r="L671" i="2"/>
  <c r="L673" i="2"/>
  <c r="L679" i="2"/>
  <c r="L686" i="2"/>
  <c r="L687" i="2"/>
  <c r="L695" i="2"/>
  <c r="N697" i="10"/>
  <c r="N702" i="10"/>
  <c r="N706" i="10"/>
  <c r="I707" i="5"/>
  <c r="M707" i="5" s="1"/>
  <c r="O707" i="5" s="1"/>
  <c r="N708" i="10"/>
  <c r="N710" i="10"/>
  <c r="L713" i="2"/>
  <c r="L722" i="2"/>
  <c r="L726" i="2"/>
  <c r="L727" i="2"/>
  <c r="L729" i="2"/>
  <c r="R732" i="10"/>
  <c r="N733" i="10"/>
  <c r="L733" i="2"/>
  <c r="L739" i="2"/>
  <c r="N740" i="10"/>
  <c r="R741" i="10"/>
  <c r="L741" i="2"/>
  <c r="N747" i="10"/>
  <c r="L747" i="2"/>
  <c r="M783" i="2"/>
  <c r="R841" i="10"/>
  <c r="L745" i="2"/>
  <c r="L752" i="2"/>
  <c r="N753" i="10"/>
  <c r="N754" i="10"/>
  <c r="L754" i="2"/>
  <c r="L759" i="2"/>
  <c r="N762" i="10"/>
  <c r="L763" i="2"/>
  <c r="L766" i="2"/>
  <c r="L767" i="2"/>
  <c r="L772" i="2"/>
  <c r="L777" i="2"/>
  <c r="R779" i="10"/>
  <c r="L779" i="2"/>
  <c r="R783" i="10"/>
  <c r="N784" i="10"/>
  <c r="L788" i="2"/>
  <c r="L790" i="2"/>
  <c r="L792" i="2"/>
  <c r="R793" i="10"/>
  <c r="L794" i="2"/>
  <c r="L796" i="2"/>
  <c r="L797" i="2"/>
  <c r="L801" i="2"/>
  <c r="L803" i="2"/>
  <c r="L806" i="2"/>
  <c r="N807" i="10"/>
  <c r="L807" i="2"/>
  <c r="L808" i="2"/>
  <c r="L811" i="2"/>
  <c r="N812" i="10"/>
  <c r="L813" i="2"/>
  <c r="R817" i="10"/>
  <c r="L821" i="2"/>
  <c r="L824" i="2"/>
  <c r="L828" i="2"/>
  <c r="L830" i="2"/>
  <c r="L832" i="2"/>
  <c r="L836" i="2"/>
  <c r="R839" i="10"/>
  <c r="L840" i="2"/>
  <c r="L841" i="2"/>
  <c r="L843" i="2"/>
  <c r="L844" i="2"/>
  <c r="L846" i="2"/>
  <c r="N848" i="10"/>
  <c r="L848" i="2"/>
  <c r="I850" i="5"/>
  <c r="M850" i="5" s="1"/>
  <c r="O850" i="5" s="1"/>
  <c r="L850" i="2"/>
  <c r="L851" i="2"/>
  <c r="L852" i="2"/>
  <c r="R855" i="10"/>
  <c r="L858" i="2"/>
  <c r="M858" i="2"/>
  <c r="L860" i="2"/>
  <c r="M860" i="2"/>
  <c r="L864" i="2"/>
  <c r="L865" i="2"/>
  <c r="N867" i="10"/>
  <c r="R868" i="10"/>
  <c r="L869" i="2"/>
  <c r="L872" i="2"/>
  <c r="L873" i="2"/>
  <c r="L876" i="2"/>
  <c r="L877" i="2"/>
  <c r="N878" i="10"/>
  <c r="L878" i="2"/>
  <c r="R880" i="10"/>
  <c r="L882" i="2"/>
  <c r="N884" i="10"/>
  <c r="L884" i="2"/>
  <c r="R886" i="10"/>
  <c r="L890" i="2"/>
  <c r="N891" i="10"/>
  <c r="N899" i="10"/>
  <c r="L901" i="2"/>
  <c r="R903" i="10"/>
  <c r="L751" i="2"/>
  <c r="L756" i="2"/>
  <c r="N757" i="10"/>
  <c r="L758" i="2"/>
  <c r="M758" i="2"/>
  <c r="N760" i="10"/>
  <c r="L760" i="2"/>
  <c r="L765" i="2"/>
  <c r="L769" i="2"/>
  <c r="L770" i="2"/>
  <c r="N779" i="10"/>
  <c r="L781" i="2"/>
  <c r="L782" i="2"/>
  <c r="N785" i="10"/>
  <c r="R786" i="10"/>
  <c r="N787" i="10"/>
  <c r="L787" i="2"/>
  <c r="L789" i="2"/>
  <c r="L795" i="2"/>
  <c r="N797" i="10"/>
  <c r="L802" i="2"/>
  <c r="L804" i="2"/>
  <c r="R807" i="10"/>
  <c r="L815" i="2"/>
  <c r="N817" i="10"/>
  <c r="L817" i="2"/>
  <c r="L819" i="2"/>
  <c r="L822" i="2"/>
  <c r="L825" i="2"/>
  <c r="L827" i="2"/>
  <c r="L831" i="2"/>
  <c r="L834" i="2"/>
  <c r="L837" i="2"/>
  <c r="N839" i="10"/>
  <c r="N841" i="10"/>
  <c r="L842" i="2"/>
  <c r="N845" i="10"/>
  <c r="L845" i="2"/>
  <c r="R848" i="10"/>
  <c r="L854" i="2"/>
  <c r="N855" i="10"/>
  <c r="L857" i="2"/>
  <c r="L859" i="2"/>
  <c r="L863" i="2"/>
  <c r="L867" i="2"/>
  <c r="N868" i="10"/>
  <c r="I869" i="5"/>
  <c r="M869" i="5" s="1"/>
  <c r="O869" i="5" s="1"/>
  <c r="L875" i="2"/>
  <c r="R878" i="10"/>
  <c r="L879" i="2"/>
  <c r="L880" i="2"/>
  <c r="M880" i="2"/>
  <c r="L881" i="2"/>
  <c r="N883" i="10"/>
  <c r="L885" i="2"/>
  <c r="N886" i="10"/>
  <c r="L886" i="2"/>
  <c r="R891" i="10"/>
  <c r="L895" i="2"/>
  <c r="L897" i="2"/>
  <c r="R899" i="10"/>
  <c r="L900" i="2"/>
  <c r="N903" i="10"/>
  <c r="L903" i="2"/>
  <c r="L904" i="2"/>
  <c r="L906" i="2"/>
  <c r="F12" i="10"/>
  <c r="E552" i="10"/>
  <c r="F552" i="10" s="1"/>
  <c r="O552" i="1"/>
  <c r="D552" i="5"/>
  <c r="F552" i="5" s="1"/>
  <c r="F72" i="5"/>
  <c r="F80" i="5"/>
  <c r="F112" i="10"/>
  <c r="F144" i="10"/>
  <c r="X196" i="10"/>
  <c r="W196" i="10"/>
  <c r="I320" i="5"/>
  <c r="M320" i="5" s="1"/>
  <c r="O320" i="5" s="1"/>
  <c r="F320" i="5"/>
  <c r="X462" i="10"/>
  <c r="W462" i="10"/>
  <c r="I537" i="5"/>
  <c r="M537" i="5" s="1"/>
  <c r="O537" i="5" s="1"/>
  <c r="F537" i="5"/>
  <c r="N552" i="1"/>
  <c r="I865" i="5"/>
  <c r="M865" i="5" s="1"/>
  <c r="O865" i="5" s="1"/>
  <c r="D147" i="10"/>
  <c r="N147" i="1"/>
  <c r="D148" i="5"/>
  <c r="F148" i="5" s="1"/>
  <c r="O148" i="1"/>
  <c r="D152" i="5"/>
  <c r="I152" i="5" s="1"/>
  <c r="L152" i="5" s="1"/>
  <c r="E152" i="10"/>
  <c r="F152" i="10" s="1"/>
  <c r="O152" i="1"/>
  <c r="E156" i="10"/>
  <c r="F156" i="10" s="1"/>
  <c r="O156" i="1"/>
  <c r="N156" i="1"/>
  <c r="N175" i="1"/>
  <c r="D175" i="10"/>
  <c r="D176" i="5"/>
  <c r="F176" i="5" s="1"/>
  <c r="O176" i="1"/>
  <c r="D199" i="10"/>
  <c r="N199" i="1"/>
  <c r="D207" i="10"/>
  <c r="N207" i="1"/>
  <c r="E209" i="5"/>
  <c r="K209" i="5" s="1"/>
  <c r="N209" i="5" s="1"/>
  <c r="O209" i="1"/>
  <c r="N211" i="1"/>
  <c r="D211" i="10"/>
  <c r="O213" i="1"/>
  <c r="E213" i="5"/>
  <c r="F213" i="5" s="1"/>
  <c r="E224" i="10"/>
  <c r="F224" i="10" s="1"/>
  <c r="D224" i="2"/>
  <c r="G224" i="2" s="1"/>
  <c r="I224" i="10" s="1"/>
  <c r="D232" i="5"/>
  <c r="F232" i="5" s="1"/>
  <c r="O232" i="1"/>
  <c r="E232" i="10"/>
  <c r="F232" i="10" s="1"/>
  <c r="E241" i="5"/>
  <c r="F241" i="5" s="1"/>
  <c r="O241" i="1"/>
  <c r="D247" i="10"/>
  <c r="N247" i="1"/>
  <c r="D248" i="5"/>
  <c r="F248" i="5" s="1"/>
  <c r="O248" i="1"/>
  <c r="E248" i="10"/>
  <c r="F248" i="10" s="1"/>
  <c r="N248" i="1"/>
  <c r="D249" i="2"/>
  <c r="G249" i="2" s="1"/>
  <c r="I249" i="10" s="1"/>
  <c r="L249" i="10" s="1"/>
  <c r="X249" i="10" s="1"/>
  <c r="E249" i="5"/>
  <c r="K249" i="5" s="1"/>
  <c r="N249" i="5" s="1"/>
  <c r="D256" i="5"/>
  <c r="F256" i="5" s="1"/>
  <c r="O256" i="1"/>
  <c r="E256" i="10"/>
  <c r="F256" i="10" s="1"/>
  <c r="N256" i="1"/>
  <c r="D259" i="10"/>
  <c r="N259" i="1"/>
  <c r="E264" i="10"/>
  <c r="F264" i="10" s="1"/>
  <c r="O264" i="1"/>
  <c r="D264" i="5"/>
  <c r="N264" i="1"/>
  <c r="E280" i="10"/>
  <c r="F280" i="10" s="1"/>
  <c r="O280" i="1"/>
  <c r="D288" i="5"/>
  <c r="F288" i="5" s="1"/>
  <c r="O288" i="1"/>
  <c r="D292" i="5"/>
  <c r="F292" i="5" s="1"/>
  <c r="O292" i="1"/>
  <c r="E292" i="10"/>
  <c r="P292" i="10" s="1"/>
  <c r="N292" i="1"/>
  <c r="O301" i="1"/>
  <c r="E301" i="5"/>
  <c r="K301" i="5" s="1"/>
  <c r="N301" i="5" s="1"/>
  <c r="D312" i="5"/>
  <c r="O312" i="1"/>
  <c r="D339" i="10"/>
  <c r="N339" i="1"/>
  <c r="O349" i="1"/>
  <c r="E349" i="5"/>
  <c r="F349" i="5" s="1"/>
  <c r="O356" i="1"/>
  <c r="D356" i="5"/>
  <c r="I356" i="5" s="1"/>
  <c r="M356" i="5" s="1"/>
  <c r="O356" i="5" s="1"/>
  <c r="D367" i="10"/>
  <c r="N367" i="1"/>
  <c r="D368" i="5"/>
  <c r="F368" i="5" s="1"/>
  <c r="O368" i="1"/>
  <c r="N368" i="1"/>
  <c r="N371" i="1"/>
  <c r="D371" i="10"/>
  <c r="E372" i="10"/>
  <c r="F372" i="10" s="1"/>
  <c r="N372" i="1"/>
  <c r="E408" i="10"/>
  <c r="P408" i="10" s="1"/>
  <c r="N408" i="1"/>
  <c r="N415" i="1"/>
  <c r="D415" i="10"/>
  <c r="O424" i="1"/>
  <c r="E424" i="10"/>
  <c r="P424" i="10" s="1"/>
  <c r="N424" i="1"/>
  <c r="E428" i="10"/>
  <c r="F428" i="10" s="1"/>
  <c r="N428" i="1"/>
  <c r="D428" i="5"/>
  <c r="O428" i="1"/>
  <c r="N435" i="1"/>
  <c r="D435" i="10"/>
  <c r="D439" i="10"/>
  <c r="N439" i="1"/>
  <c r="O440" i="1"/>
  <c r="E440" i="10"/>
  <c r="P440" i="10" s="1"/>
  <c r="N440" i="1"/>
  <c r="D440" i="5"/>
  <c r="F440" i="5" s="1"/>
  <c r="E444" i="10"/>
  <c r="P444" i="10" s="1"/>
  <c r="N444" i="1"/>
  <c r="E448" i="10"/>
  <c r="P448" i="10" s="1"/>
  <c r="N448" i="1"/>
  <c r="E452" i="10"/>
  <c r="P452" i="10" s="1"/>
  <c r="N452" i="1"/>
  <c r="D452" i="5"/>
  <c r="F452" i="5" s="1"/>
  <c r="O452" i="1"/>
  <c r="N455" i="1"/>
  <c r="D455" i="10"/>
  <c r="D460" i="2"/>
  <c r="N460" i="1"/>
  <c r="D460" i="5"/>
  <c r="F460" i="5" s="1"/>
  <c r="E460" i="10"/>
  <c r="P460" i="10" s="1"/>
  <c r="O460" i="1"/>
  <c r="D475" i="10"/>
  <c r="N475" i="1"/>
  <c r="D479" i="10"/>
  <c r="N479" i="1"/>
  <c r="E480" i="10"/>
  <c r="P480" i="10" s="1"/>
  <c r="N480" i="1"/>
  <c r="D480" i="2"/>
  <c r="D483" i="10"/>
  <c r="N483" i="1"/>
  <c r="E484" i="10"/>
  <c r="P484" i="10" s="1"/>
  <c r="N484" i="1"/>
  <c r="N488" i="1"/>
  <c r="E488" i="10"/>
  <c r="P488" i="10" s="1"/>
  <c r="N491" i="1"/>
  <c r="D491" i="10"/>
  <c r="E492" i="10"/>
  <c r="P492" i="10" s="1"/>
  <c r="O492" i="1"/>
  <c r="N492" i="1"/>
  <c r="N496" i="1"/>
  <c r="D496" i="5"/>
  <c r="D499" i="10"/>
  <c r="N499" i="1"/>
  <c r="E500" i="10"/>
  <c r="P500" i="10" s="1"/>
  <c r="AA500" i="10" s="1"/>
  <c r="N500" i="1"/>
  <c r="E516" i="10"/>
  <c r="P516" i="10" s="1"/>
  <c r="N516" i="1"/>
  <c r="D523" i="10"/>
  <c r="N523" i="1"/>
  <c r="E524" i="10"/>
  <c r="P524" i="10" s="1"/>
  <c r="N524" i="1"/>
  <c r="N527" i="1"/>
  <c r="D527" i="10"/>
  <c r="E528" i="10"/>
  <c r="F528" i="10" s="1"/>
  <c r="N528" i="1"/>
  <c r="E532" i="10"/>
  <c r="P532" i="10" s="1"/>
  <c r="N532" i="1"/>
  <c r="O532" i="1"/>
  <c r="D532" i="5"/>
  <c r="F532" i="5" s="1"/>
  <c r="D536" i="2"/>
  <c r="G536" i="2" s="1"/>
  <c r="E536" i="10"/>
  <c r="F536" i="10" s="1"/>
  <c r="D543" i="10"/>
  <c r="N543" i="1"/>
  <c r="D544" i="5"/>
  <c r="F544" i="5" s="1"/>
  <c r="O544" i="1"/>
  <c r="E544" i="10"/>
  <c r="O545" i="1"/>
  <c r="E545" i="5"/>
  <c r="K545" i="5" s="1"/>
  <c r="N545" i="5" s="1"/>
  <c r="D548" i="5"/>
  <c r="O548" i="1"/>
  <c r="E548" i="10"/>
  <c r="F548" i="10" s="1"/>
  <c r="D580" i="5"/>
  <c r="F580" i="5" s="1"/>
  <c r="E580" i="10"/>
  <c r="P580" i="10" s="1"/>
  <c r="O580" i="1"/>
  <c r="N580" i="1"/>
  <c r="E584" i="10"/>
  <c r="P584" i="10" s="1"/>
  <c r="O584" i="1"/>
  <c r="N584" i="1"/>
  <c r="D584" i="5"/>
  <c r="F584" i="5" s="1"/>
  <c r="N588" i="1"/>
  <c r="D588" i="2"/>
  <c r="E588" i="10"/>
  <c r="P588" i="10" s="1"/>
  <c r="E592" i="10"/>
  <c r="P592" i="10" s="1"/>
  <c r="N592" i="1"/>
  <c r="D592" i="2"/>
  <c r="O592" i="1"/>
  <c r="D592" i="5"/>
  <c r="F592" i="5" s="1"/>
  <c r="D595" i="10"/>
  <c r="N595" i="1"/>
  <c r="N607" i="1"/>
  <c r="D607" i="10"/>
  <c r="D608" i="2"/>
  <c r="G608" i="2" s="1"/>
  <c r="I608" i="10" s="1"/>
  <c r="D608" i="5"/>
  <c r="F608" i="5" s="1"/>
  <c r="O608" i="1"/>
  <c r="N608" i="1"/>
  <c r="E608" i="10"/>
  <c r="F608" i="10" s="1"/>
  <c r="D611" i="10"/>
  <c r="N611" i="1"/>
  <c r="E613" i="5"/>
  <c r="K613" i="5" s="1"/>
  <c r="N613" i="5" s="1"/>
  <c r="O613" i="1"/>
  <c r="D616" i="5"/>
  <c r="F616" i="5" s="1"/>
  <c r="E616" i="10"/>
  <c r="F616" i="10" s="1"/>
  <c r="O616" i="1"/>
  <c r="N616" i="1"/>
  <c r="D616" i="2"/>
  <c r="G616" i="2" s="1"/>
  <c r="D617" i="2"/>
  <c r="G617" i="2" s="1"/>
  <c r="E617" i="5"/>
  <c r="K617" i="5" s="1"/>
  <c r="N617" i="5" s="1"/>
  <c r="O617" i="1"/>
  <c r="N619" i="1"/>
  <c r="D619" i="10"/>
  <c r="E620" i="10"/>
  <c r="F620" i="10" s="1"/>
  <c r="N620" i="1"/>
  <c r="D635" i="10"/>
  <c r="N635" i="1"/>
  <c r="E636" i="10"/>
  <c r="F636" i="10" s="1"/>
  <c r="N636" i="1"/>
  <c r="D640" i="2"/>
  <c r="G640" i="2" s="1"/>
  <c r="E640" i="10"/>
  <c r="F640" i="10" s="1"/>
  <c r="N640" i="1"/>
  <c r="N643" i="1"/>
  <c r="D643" i="10"/>
  <c r="D644" i="5"/>
  <c r="F644" i="5" s="1"/>
  <c r="E644" i="10"/>
  <c r="F644" i="10" s="1"/>
  <c r="O644" i="1"/>
  <c r="D647" i="10"/>
  <c r="N647" i="1"/>
  <c r="E648" i="10"/>
  <c r="F648" i="10" s="1"/>
  <c r="N648" i="1"/>
  <c r="D651" i="10"/>
  <c r="N651" i="1"/>
  <c r="E652" i="10"/>
  <c r="F652" i="10" s="1"/>
  <c r="O652" i="1"/>
  <c r="E656" i="10"/>
  <c r="F656" i="10" s="1"/>
  <c r="N656" i="1"/>
  <c r="E669" i="5"/>
  <c r="F669" i="5" s="1"/>
  <c r="O669" i="1"/>
  <c r="E672" i="10"/>
  <c r="P672" i="10" s="1"/>
  <c r="N672" i="1"/>
  <c r="E676" i="10"/>
  <c r="F676" i="10" s="1"/>
  <c r="N676" i="1"/>
  <c r="D679" i="10"/>
  <c r="N679" i="1"/>
  <c r="N684" i="1"/>
  <c r="E684" i="10"/>
  <c r="P684" i="10" s="1"/>
  <c r="N687" i="1"/>
  <c r="D687" i="10"/>
  <c r="D691" i="10"/>
  <c r="N691" i="1"/>
  <c r="D695" i="10"/>
  <c r="N695" i="1"/>
  <c r="E696" i="10"/>
  <c r="P696" i="10" s="1"/>
  <c r="N696" i="1"/>
  <c r="D699" i="10"/>
  <c r="N699" i="1"/>
  <c r="D700" i="5"/>
  <c r="D700" i="2"/>
  <c r="N700" i="1"/>
  <c r="N703" i="1"/>
  <c r="D703" i="10"/>
  <c r="N712" i="1"/>
  <c r="E712" i="10"/>
  <c r="P712" i="10" s="1"/>
  <c r="N716" i="1"/>
  <c r="E716" i="10"/>
  <c r="F716" i="10" s="1"/>
  <c r="D719" i="10"/>
  <c r="N719" i="1"/>
  <c r="O721" i="1"/>
  <c r="E721" i="5"/>
  <c r="K721" i="5" s="1"/>
  <c r="N721" i="5" s="1"/>
  <c r="D723" i="10"/>
  <c r="N723" i="1"/>
  <c r="E724" i="10"/>
  <c r="P724" i="10" s="1"/>
  <c r="N724" i="1"/>
  <c r="D727" i="10"/>
  <c r="N727" i="1"/>
  <c r="D735" i="10"/>
  <c r="N735" i="1"/>
  <c r="E736" i="10"/>
  <c r="P736" i="10" s="1"/>
  <c r="N736" i="1"/>
  <c r="O737" i="1"/>
  <c r="D737" i="2"/>
  <c r="G737" i="2" s="1"/>
  <c r="E737" i="5"/>
  <c r="F737" i="5" s="1"/>
  <c r="E740" i="10"/>
  <c r="F740" i="10" s="1"/>
  <c r="O740" i="1"/>
  <c r="D740" i="5"/>
  <c r="F740" i="5" s="1"/>
  <c r="D740" i="2"/>
  <c r="G740" i="2" s="1"/>
  <c r="E744" i="10"/>
  <c r="F744" i="10" s="1"/>
  <c r="N744" i="1"/>
  <c r="O744" i="1"/>
  <c r="D744" i="5"/>
  <c r="F744" i="5" s="1"/>
  <c r="D744" i="2"/>
  <c r="G744" i="2" s="1"/>
  <c r="N747" i="1"/>
  <c r="D747" i="10"/>
  <c r="O749" i="1"/>
  <c r="E749" i="5"/>
  <c r="K749" i="5" s="1"/>
  <c r="N749" i="5" s="1"/>
  <c r="D752" i="5"/>
  <c r="F752" i="5" s="1"/>
  <c r="O752" i="1"/>
  <c r="N752" i="1"/>
  <c r="E752" i="10"/>
  <c r="P752" i="10" s="1"/>
  <c r="E756" i="10"/>
  <c r="P756" i="10" s="1"/>
  <c r="N756" i="1"/>
  <c r="N759" i="1"/>
  <c r="D759" i="10"/>
  <c r="E760" i="10"/>
  <c r="P760" i="10" s="1"/>
  <c r="N760" i="1"/>
  <c r="D760" i="5"/>
  <c r="F760" i="5" s="1"/>
  <c r="O760" i="1"/>
  <c r="E764" i="10"/>
  <c r="P764" i="10" s="1"/>
  <c r="O764" i="1"/>
  <c r="D764" i="5"/>
  <c r="F764" i="5" s="1"/>
  <c r="N764" i="1"/>
  <c r="E773" i="5"/>
  <c r="K773" i="5" s="1"/>
  <c r="N773" i="5" s="1"/>
  <c r="O773" i="1"/>
  <c r="D775" i="10"/>
  <c r="N775" i="1"/>
  <c r="N780" i="1"/>
  <c r="E780" i="10"/>
  <c r="P780" i="10" s="1"/>
  <c r="O780" i="1"/>
  <c r="D780" i="5"/>
  <c r="F780" i="5" s="1"/>
  <c r="E784" i="10"/>
  <c r="P784" i="10" s="1"/>
  <c r="N784" i="1"/>
  <c r="E800" i="10"/>
  <c r="F800" i="10" s="1"/>
  <c r="O800" i="1"/>
  <c r="D800" i="5"/>
  <c r="F800" i="5" s="1"/>
  <c r="D808" i="5"/>
  <c r="F808" i="5" s="1"/>
  <c r="O808" i="1"/>
  <c r="O809" i="1"/>
  <c r="E809" i="5"/>
  <c r="K809" i="5" s="1"/>
  <c r="N809" i="5" s="1"/>
  <c r="O812" i="1"/>
  <c r="D812" i="5"/>
  <c r="F812" i="5" s="1"/>
  <c r="D815" i="10"/>
  <c r="N815" i="1"/>
  <c r="E817" i="5"/>
  <c r="K817" i="5" s="1"/>
  <c r="N817" i="5" s="1"/>
  <c r="O817" i="1"/>
  <c r="D852" i="5"/>
  <c r="E852" i="10"/>
  <c r="O852" i="1"/>
  <c r="E853" i="5"/>
  <c r="K853" i="5" s="1"/>
  <c r="O853" i="1"/>
  <c r="D860" i="5"/>
  <c r="O860" i="1"/>
  <c r="N860" i="1"/>
  <c r="E861" i="5"/>
  <c r="K861" i="5" s="1"/>
  <c r="N861" i="5" s="1"/>
  <c r="O861" i="1"/>
  <c r="N863" i="1"/>
  <c r="D863" i="10"/>
  <c r="D864" i="5"/>
  <c r="F864" i="5" s="1"/>
  <c r="O864" i="1"/>
  <c r="E864" i="10"/>
  <c r="F864" i="10" s="1"/>
  <c r="N864" i="1"/>
  <c r="O865" i="1"/>
  <c r="E865" i="5"/>
  <c r="F865" i="5" s="1"/>
  <c r="E869" i="5"/>
  <c r="F869" i="5" s="1"/>
  <c r="O869" i="1"/>
  <c r="E876" i="10"/>
  <c r="F876" i="10" s="1"/>
  <c r="D876" i="5"/>
  <c r="F876" i="5" s="1"/>
  <c r="O876" i="1"/>
  <c r="E880" i="10"/>
  <c r="F880" i="10" s="1"/>
  <c r="O880" i="1"/>
  <c r="D880" i="5"/>
  <c r="F880" i="5" s="1"/>
  <c r="E888" i="10"/>
  <c r="F888" i="10" s="1"/>
  <c r="O888" i="1"/>
  <c r="D888" i="5"/>
  <c r="F888" i="5" s="1"/>
  <c r="E889" i="5"/>
  <c r="K889" i="5" s="1"/>
  <c r="N889" i="5" s="1"/>
  <c r="O889" i="1"/>
  <c r="F13" i="5"/>
  <c r="AA14" i="10"/>
  <c r="AA15" i="10"/>
  <c r="F16" i="10"/>
  <c r="R16" i="10"/>
  <c r="N23" i="10"/>
  <c r="D28" i="5"/>
  <c r="R42" i="10"/>
  <c r="F43" i="5"/>
  <c r="R47" i="10"/>
  <c r="D56" i="5"/>
  <c r="I56" i="5" s="1"/>
  <c r="M56" i="5" s="1"/>
  <c r="O56" i="5" s="1"/>
  <c r="E60" i="10"/>
  <c r="P60" i="10" s="1"/>
  <c r="N68" i="1"/>
  <c r="F70" i="5"/>
  <c r="R74" i="10"/>
  <c r="R75" i="10"/>
  <c r="F83" i="5"/>
  <c r="O88" i="1"/>
  <c r="E93" i="5"/>
  <c r="F93" i="5" s="1"/>
  <c r="N100" i="1"/>
  <c r="D100" i="5"/>
  <c r="I100" i="5" s="1"/>
  <c r="M100" i="5" s="1"/>
  <c r="O100" i="5" s="1"/>
  <c r="R114" i="10"/>
  <c r="R115" i="10"/>
  <c r="E120" i="10"/>
  <c r="F120" i="10" s="1"/>
  <c r="R121" i="10"/>
  <c r="R122" i="10"/>
  <c r="N123" i="1"/>
  <c r="E132" i="10"/>
  <c r="F132" i="10" s="1"/>
  <c r="R145" i="10"/>
  <c r="N195" i="1"/>
  <c r="E225" i="5"/>
  <c r="F225" i="5" s="1"/>
  <c r="O257" i="1"/>
  <c r="F257" i="5"/>
  <c r="E268" i="10"/>
  <c r="F268" i="10" s="1"/>
  <c r="O276" i="1"/>
  <c r="N299" i="1"/>
  <c r="F316" i="10"/>
  <c r="X340" i="10"/>
  <c r="W340" i="10"/>
  <c r="D352" i="5"/>
  <c r="I352" i="5" s="1"/>
  <c r="O373" i="1"/>
  <c r="D384" i="2"/>
  <c r="D393" i="2"/>
  <c r="I399" i="5"/>
  <c r="M399" i="5" s="1"/>
  <c r="O399" i="5" s="1"/>
  <c r="F399" i="5"/>
  <c r="E416" i="10"/>
  <c r="F416" i="10" s="1"/>
  <c r="D437" i="2"/>
  <c r="D472" i="2"/>
  <c r="D488" i="2"/>
  <c r="E496" i="10"/>
  <c r="P496" i="10" s="1"/>
  <c r="D500" i="5"/>
  <c r="F500" i="5" s="1"/>
  <c r="O581" i="1"/>
  <c r="N739" i="1"/>
  <c r="G10" i="6"/>
  <c r="G16" i="6"/>
  <c r="F16" i="5"/>
  <c r="G24" i="6"/>
  <c r="AA24" i="10"/>
  <c r="F24" i="5"/>
  <c r="G28" i="6"/>
  <c r="N31" i="1"/>
  <c r="G32" i="6"/>
  <c r="G38" i="6"/>
  <c r="G41" i="6"/>
  <c r="G44" i="6"/>
  <c r="K44" i="2"/>
  <c r="F45" i="10"/>
  <c r="N45" i="10"/>
  <c r="F45" i="5"/>
  <c r="G47" i="6"/>
  <c r="N47" i="10"/>
  <c r="F48" i="10"/>
  <c r="N48" i="10"/>
  <c r="F48" i="5"/>
  <c r="F49" i="5"/>
  <c r="K52" i="2"/>
  <c r="G54" i="6"/>
  <c r="F54" i="5"/>
  <c r="D55" i="10"/>
  <c r="F55" i="5"/>
  <c r="F57" i="5"/>
  <c r="G62" i="6"/>
  <c r="F62" i="5"/>
  <c r="D63" i="10"/>
  <c r="F64" i="5"/>
  <c r="F65" i="10"/>
  <c r="N65" i="10"/>
  <c r="F65" i="5"/>
  <c r="G67" i="6"/>
  <c r="O68" i="1"/>
  <c r="G68" i="6"/>
  <c r="G70" i="6"/>
  <c r="K70" i="2"/>
  <c r="F71" i="5"/>
  <c r="G76" i="6"/>
  <c r="E76" i="10"/>
  <c r="P76" i="10" s="1"/>
  <c r="F77" i="10"/>
  <c r="N77" i="10"/>
  <c r="F77" i="5"/>
  <c r="F78" i="5"/>
  <c r="F79" i="5"/>
  <c r="F82" i="10"/>
  <c r="N82" i="10"/>
  <c r="K82" i="2"/>
  <c r="N84" i="1"/>
  <c r="E84" i="10"/>
  <c r="F84" i="10" s="1"/>
  <c r="G86" i="6"/>
  <c r="N87" i="1"/>
  <c r="N87" i="10"/>
  <c r="F87" i="5"/>
  <c r="N92" i="1"/>
  <c r="E92" i="10"/>
  <c r="P92" i="10" s="1"/>
  <c r="D93" i="2"/>
  <c r="G93" i="2" s="1"/>
  <c r="G94" i="6"/>
  <c r="F94" i="5"/>
  <c r="N95" i="1"/>
  <c r="G97" i="6"/>
  <c r="G98" i="6"/>
  <c r="O100" i="1"/>
  <c r="G100" i="6"/>
  <c r="F101" i="10"/>
  <c r="F102" i="10"/>
  <c r="N102" i="10"/>
  <c r="F102" i="5"/>
  <c r="N103" i="1"/>
  <c r="N103" i="10"/>
  <c r="F103" i="5"/>
  <c r="G105" i="6"/>
  <c r="G106" i="6"/>
  <c r="D107" i="10"/>
  <c r="N107" i="10"/>
  <c r="N108" i="1"/>
  <c r="F108" i="10"/>
  <c r="N108" i="10"/>
  <c r="D108" i="5"/>
  <c r="F108" i="5" s="1"/>
  <c r="G115" i="6"/>
  <c r="N116" i="1"/>
  <c r="F116" i="10"/>
  <c r="N116" i="10"/>
  <c r="D116" i="5"/>
  <c r="I116" i="5" s="1"/>
  <c r="M116" i="5" s="1"/>
  <c r="O116" i="5" s="1"/>
  <c r="F118" i="5"/>
  <c r="G123" i="6"/>
  <c r="N124" i="1"/>
  <c r="F124" i="10"/>
  <c r="N124" i="10"/>
  <c r="F124" i="5"/>
  <c r="N129" i="10"/>
  <c r="W129" i="10"/>
  <c r="F130" i="10"/>
  <c r="N130" i="10"/>
  <c r="O132" i="1"/>
  <c r="G132" i="6"/>
  <c r="R136" i="10"/>
  <c r="R137" i="10"/>
  <c r="G143" i="6"/>
  <c r="N148" i="10"/>
  <c r="O149" i="1"/>
  <c r="X151" i="10"/>
  <c r="W151" i="10"/>
  <c r="I163" i="5"/>
  <c r="M163" i="5" s="1"/>
  <c r="O163" i="5" s="1"/>
  <c r="F163" i="5"/>
  <c r="I165" i="5"/>
  <c r="M165" i="5" s="1"/>
  <c r="O165" i="5" s="1"/>
  <c r="F165" i="5"/>
  <c r="G175" i="6"/>
  <c r="N180" i="1"/>
  <c r="F180" i="10"/>
  <c r="N183" i="1"/>
  <c r="X192" i="10"/>
  <c r="W192" i="10"/>
  <c r="O200" i="1"/>
  <c r="G200" i="6"/>
  <c r="E200" i="10"/>
  <c r="F200" i="10" s="1"/>
  <c r="N200" i="10"/>
  <c r="W200" i="10"/>
  <c r="D200" i="5"/>
  <c r="I200" i="5" s="1"/>
  <c r="M200" i="5" s="1"/>
  <c r="O200" i="5" s="1"/>
  <c r="G201" i="6"/>
  <c r="N201" i="10"/>
  <c r="G204" i="6"/>
  <c r="E204" i="10"/>
  <c r="F204" i="10" s="1"/>
  <c r="N204" i="10"/>
  <c r="F206" i="5"/>
  <c r="G208" i="6"/>
  <c r="E208" i="10"/>
  <c r="F208" i="10" s="1"/>
  <c r="N208" i="10"/>
  <c r="N216" i="10"/>
  <c r="R224" i="10"/>
  <c r="E229" i="5"/>
  <c r="K229" i="5" s="1"/>
  <c r="N229" i="5" s="1"/>
  <c r="G238" i="6"/>
  <c r="R238" i="10"/>
  <c r="E240" i="10"/>
  <c r="F240" i="10" s="1"/>
  <c r="D248" i="2"/>
  <c r="G248" i="2" s="1"/>
  <c r="O249" i="1"/>
  <c r="I265" i="5"/>
  <c r="L265" i="5" s="1"/>
  <c r="F265" i="5"/>
  <c r="N271" i="1"/>
  <c r="E288" i="10"/>
  <c r="F288" i="10" s="1"/>
  <c r="N296" i="1"/>
  <c r="R301" i="10"/>
  <c r="I307" i="5"/>
  <c r="L307" i="5" s="1"/>
  <c r="F307" i="5"/>
  <c r="E312" i="10"/>
  <c r="F312" i="10" s="1"/>
  <c r="O316" i="1"/>
  <c r="E332" i="10"/>
  <c r="F332" i="10" s="1"/>
  <c r="O352" i="1"/>
  <c r="E352" i="10"/>
  <c r="F352" i="10" s="1"/>
  <c r="E357" i="5"/>
  <c r="K357" i="5" s="1"/>
  <c r="O360" i="1"/>
  <c r="N368" i="10"/>
  <c r="G388" i="6"/>
  <c r="G391" i="6"/>
  <c r="O429" i="1"/>
  <c r="G429" i="6"/>
  <c r="D449" i="2"/>
  <c r="D453" i="2"/>
  <c r="I453" i="5"/>
  <c r="L453" i="5" s="1"/>
  <c r="F453" i="5"/>
  <c r="D459" i="10"/>
  <c r="N459" i="10"/>
  <c r="N472" i="1"/>
  <c r="D484" i="2"/>
  <c r="N487" i="1"/>
  <c r="D492" i="5"/>
  <c r="F492" i="5" s="1"/>
  <c r="O500" i="1"/>
  <c r="D565" i="2"/>
  <c r="N639" i="1"/>
  <c r="R652" i="10"/>
  <c r="F653" i="10"/>
  <c r="N653" i="10"/>
  <c r="G655" i="6"/>
  <c r="D676" i="2"/>
  <c r="D704" i="2"/>
  <c r="F128" i="10"/>
  <c r="F132" i="5"/>
  <c r="F168" i="10"/>
  <c r="I231" i="5"/>
  <c r="F231" i="5"/>
  <c r="X355" i="10"/>
  <c r="W355" i="10"/>
  <c r="I379" i="5"/>
  <c r="M379" i="5" s="1"/>
  <c r="O379" i="5" s="1"/>
  <c r="F379" i="5"/>
  <c r="I538" i="5"/>
  <c r="F538" i="5"/>
  <c r="D135" i="10"/>
  <c r="N135" i="1"/>
  <c r="E140" i="10"/>
  <c r="P140" i="10" s="1"/>
  <c r="N140" i="1"/>
  <c r="O153" i="1"/>
  <c r="E153" i="5"/>
  <c r="K153" i="5" s="1"/>
  <c r="N153" i="5" s="1"/>
  <c r="E160" i="10"/>
  <c r="F160" i="10" s="1"/>
  <c r="N160" i="1"/>
  <c r="N184" i="1"/>
  <c r="D184" i="5"/>
  <c r="F184" i="5" s="1"/>
  <c r="E192" i="10"/>
  <c r="F192" i="10" s="1"/>
  <c r="N192" i="1"/>
  <c r="D196" i="5"/>
  <c r="F196" i="5" s="1"/>
  <c r="E196" i="10"/>
  <c r="F196" i="10" s="1"/>
  <c r="O196" i="1"/>
  <c r="N196" i="1"/>
  <c r="D203" i="10"/>
  <c r="N203" i="1"/>
  <c r="E205" i="5"/>
  <c r="F205" i="5" s="1"/>
  <c r="O205" i="1"/>
  <c r="D216" i="2"/>
  <c r="G216" i="2" s="1"/>
  <c r="I216" i="10" s="1"/>
  <c r="D216" i="5"/>
  <c r="F216" i="5" s="1"/>
  <c r="O216" i="1"/>
  <c r="E228" i="10"/>
  <c r="F228" i="10" s="1"/>
  <c r="D228" i="2"/>
  <c r="G228" i="2" s="1"/>
  <c r="I228" i="10" s="1"/>
  <c r="U228" i="10" s="1"/>
  <c r="D231" i="10"/>
  <c r="N231" i="1"/>
  <c r="D235" i="10"/>
  <c r="N235" i="1"/>
  <c r="D244" i="5"/>
  <c r="F244" i="5" s="1"/>
  <c r="O244" i="1"/>
  <c r="D252" i="5"/>
  <c r="O252" i="1"/>
  <c r="D255" i="10"/>
  <c r="N255" i="1"/>
  <c r="N279" i="1"/>
  <c r="D279" i="10"/>
  <c r="F299" i="10"/>
  <c r="F303" i="10"/>
  <c r="N307" i="1"/>
  <c r="D307" i="10"/>
  <c r="E308" i="10"/>
  <c r="P308" i="10" s="1"/>
  <c r="N308" i="1"/>
  <c r="D315" i="10"/>
  <c r="N315" i="1"/>
  <c r="N331" i="1"/>
  <c r="D331" i="10"/>
  <c r="D335" i="10"/>
  <c r="N335" i="1"/>
  <c r="E336" i="10"/>
  <c r="F336" i="10" s="1"/>
  <c r="O336" i="1"/>
  <c r="E340" i="10"/>
  <c r="F340" i="10" s="1"/>
  <c r="N340" i="1"/>
  <c r="E344" i="10"/>
  <c r="F344" i="10" s="1"/>
  <c r="O344" i="1"/>
  <c r="N344" i="1"/>
  <c r="D344" i="5"/>
  <c r="I344" i="5" s="1"/>
  <c r="L344" i="5" s="1"/>
  <c r="D363" i="10"/>
  <c r="N363" i="1"/>
  <c r="O365" i="1"/>
  <c r="E365" i="5"/>
  <c r="K365" i="5" s="1"/>
  <c r="O376" i="1"/>
  <c r="E376" i="10"/>
  <c r="P376" i="10" s="1"/>
  <c r="N376" i="1"/>
  <c r="E380" i="10"/>
  <c r="F380" i="10" s="1"/>
  <c r="N380" i="1"/>
  <c r="D383" i="10"/>
  <c r="N383" i="1"/>
  <c r="E388" i="10"/>
  <c r="P388" i="10" s="1"/>
  <c r="N388" i="1"/>
  <c r="D391" i="10"/>
  <c r="N391" i="1"/>
  <c r="D392" i="5"/>
  <c r="F392" i="5" s="1"/>
  <c r="O392" i="1"/>
  <c r="E392" i="10"/>
  <c r="P392" i="10" s="1"/>
  <c r="N392" i="1"/>
  <c r="E396" i="10"/>
  <c r="F396" i="10" s="1"/>
  <c r="N396" i="1"/>
  <c r="N400" i="1"/>
  <c r="E400" i="10"/>
  <c r="F400" i="10" s="1"/>
  <c r="D404" i="5"/>
  <c r="F404" i="5" s="1"/>
  <c r="O404" i="1"/>
  <c r="N404" i="1"/>
  <c r="N412" i="1"/>
  <c r="D412" i="5"/>
  <c r="F412" i="5" s="1"/>
  <c r="E412" i="10"/>
  <c r="P412" i="10" s="1"/>
  <c r="O412" i="1"/>
  <c r="D431" i="10"/>
  <c r="N431" i="1"/>
  <c r="D463" i="10"/>
  <c r="N463" i="1"/>
  <c r="D464" i="5"/>
  <c r="F464" i="5" s="1"/>
  <c r="O464" i="1"/>
  <c r="E464" i="10"/>
  <c r="P464" i="10" s="1"/>
  <c r="N464" i="1"/>
  <c r="D467" i="10"/>
  <c r="N467" i="1"/>
  <c r="N471" i="1"/>
  <c r="D471" i="10"/>
  <c r="D476" i="5"/>
  <c r="F476" i="5" s="1"/>
  <c r="O476" i="1"/>
  <c r="E476" i="10"/>
  <c r="P476" i="10" s="1"/>
  <c r="N476" i="1"/>
  <c r="F503" i="10"/>
  <c r="D519" i="10"/>
  <c r="N519" i="1"/>
  <c r="N555" i="1"/>
  <c r="D555" i="10"/>
  <c r="D556" i="5"/>
  <c r="E556" i="10"/>
  <c r="F556" i="10" s="1"/>
  <c r="O556" i="1"/>
  <c r="D559" i="10"/>
  <c r="N559" i="1"/>
  <c r="D564" i="5"/>
  <c r="F564" i="5" s="1"/>
  <c r="O564" i="1"/>
  <c r="N564" i="1"/>
  <c r="E568" i="10"/>
  <c r="P568" i="10" s="1"/>
  <c r="N568" i="1"/>
  <c r="D572" i="2"/>
  <c r="N572" i="1"/>
  <c r="N576" i="1"/>
  <c r="E576" i="10"/>
  <c r="P576" i="10" s="1"/>
  <c r="D596" i="5"/>
  <c r="F596" i="5" s="1"/>
  <c r="O596" i="1"/>
  <c r="N596" i="1"/>
  <c r="D599" i="10"/>
  <c r="N599" i="1"/>
  <c r="E604" i="10"/>
  <c r="P604" i="10" s="1"/>
  <c r="N604" i="1"/>
  <c r="D612" i="5"/>
  <c r="F612" i="5" s="1"/>
  <c r="E612" i="10"/>
  <c r="F612" i="10" s="1"/>
  <c r="O612" i="1"/>
  <c r="N612" i="1"/>
  <c r="D612" i="2"/>
  <c r="G612" i="2" s="1"/>
  <c r="D615" i="10"/>
  <c r="N615" i="1"/>
  <c r="N623" i="1"/>
  <c r="D623" i="10"/>
  <c r="D624" i="5"/>
  <c r="F624" i="5" s="1"/>
  <c r="O624" i="1"/>
  <c r="E624" i="10"/>
  <c r="F624" i="10" s="1"/>
  <c r="N624" i="1"/>
  <c r="N631" i="1"/>
  <c r="D631" i="10"/>
  <c r="E660" i="10"/>
  <c r="F660" i="10" s="1"/>
  <c r="N660" i="1"/>
  <c r="N663" i="1"/>
  <c r="D663" i="10"/>
  <c r="D664" i="5"/>
  <c r="O664" i="1"/>
  <c r="E664" i="10"/>
  <c r="F664" i="10" s="1"/>
  <c r="N664" i="1"/>
  <c r="E668" i="10"/>
  <c r="F668" i="10" s="1"/>
  <c r="N668" i="1"/>
  <c r="D671" i="10"/>
  <c r="N671" i="1"/>
  <c r="D675" i="10"/>
  <c r="N675" i="1"/>
  <c r="N680" i="1"/>
  <c r="E680" i="10"/>
  <c r="P680" i="10" s="1"/>
  <c r="N683" i="1"/>
  <c r="D683" i="10"/>
  <c r="E688" i="10"/>
  <c r="P688" i="10" s="1"/>
  <c r="N688" i="1"/>
  <c r="E692" i="10"/>
  <c r="P692" i="10" s="1"/>
  <c r="N692" i="1"/>
  <c r="D704" i="5"/>
  <c r="F704" i="5" s="1"/>
  <c r="O704" i="1"/>
  <c r="N704" i="1"/>
  <c r="E704" i="10"/>
  <c r="P704" i="10" s="1"/>
  <c r="D707" i="10"/>
  <c r="N707" i="1"/>
  <c r="E708" i="10"/>
  <c r="P708" i="10" s="1"/>
  <c r="N708" i="1"/>
  <c r="O708" i="1"/>
  <c r="D708" i="5"/>
  <c r="F708" i="5" s="1"/>
  <c r="D711" i="10"/>
  <c r="N711" i="1"/>
  <c r="D715" i="10"/>
  <c r="N715" i="1"/>
  <c r="E720" i="10"/>
  <c r="P720" i="10" s="1"/>
  <c r="N720" i="1"/>
  <c r="D731" i="10"/>
  <c r="N731" i="1"/>
  <c r="D741" i="2"/>
  <c r="G741" i="2" s="1"/>
  <c r="E741" i="5"/>
  <c r="K741" i="5" s="1"/>
  <c r="N741" i="5" s="1"/>
  <c r="O741" i="1"/>
  <c r="N743" i="1"/>
  <c r="D743" i="10"/>
  <c r="O745" i="1"/>
  <c r="D745" i="2"/>
  <c r="G745" i="2" s="1"/>
  <c r="K745" i="2" s="1"/>
  <c r="E745" i="5"/>
  <c r="K745" i="5" s="1"/>
  <c r="N745" i="5" s="1"/>
  <c r="E748" i="10"/>
  <c r="F748" i="10" s="1"/>
  <c r="N748" i="1"/>
  <c r="O748" i="1"/>
  <c r="D748" i="5"/>
  <c r="F748" i="5" s="1"/>
  <c r="D751" i="10"/>
  <c r="N751" i="1"/>
  <c r="D755" i="10"/>
  <c r="N755" i="1"/>
  <c r="E765" i="5"/>
  <c r="K765" i="5" s="1"/>
  <c r="N765" i="5" s="1"/>
  <c r="O765" i="1"/>
  <c r="D788" i="5"/>
  <c r="F788" i="5" s="1"/>
  <c r="O788" i="1"/>
  <c r="E788" i="10"/>
  <c r="F788" i="10" s="1"/>
  <c r="E845" i="5"/>
  <c r="K845" i="5" s="1"/>
  <c r="N845" i="5" s="1"/>
  <c r="O845" i="1"/>
  <c r="O848" i="1"/>
  <c r="D848" i="5"/>
  <c r="F848" i="5" s="1"/>
  <c r="D856" i="5"/>
  <c r="F856" i="5" s="1"/>
  <c r="E856" i="10"/>
  <c r="F856" i="10" s="1"/>
  <c r="O856" i="1"/>
  <c r="O857" i="1"/>
  <c r="E857" i="5"/>
  <c r="K857" i="5" s="1"/>
  <c r="N857" i="5" s="1"/>
  <c r="D872" i="5"/>
  <c r="F872" i="5" s="1"/>
  <c r="O872" i="1"/>
  <c r="N883" i="1"/>
  <c r="D883" i="10"/>
  <c r="E884" i="10"/>
  <c r="F884" i="10" s="1"/>
  <c r="O884" i="1"/>
  <c r="O885" i="1"/>
  <c r="E885" i="5"/>
  <c r="K885" i="5" s="1"/>
  <c r="N885" i="5" s="1"/>
  <c r="D892" i="5"/>
  <c r="F892" i="5" s="1"/>
  <c r="O892" i="1"/>
  <c r="E896" i="10"/>
  <c r="F896" i="10" s="1"/>
  <c r="O896" i="1"/>
  <c r="D896" i="5"/>
  <c r="E904" i="10"/>
  <c r="F904" i="10" s="1"/>
  <c r="O904" i="1"/>
  <c r="D904" i="5"/>
  <c r="F904" i="5" s="1"/>
  <c r="F11" i="5"/>
  <c r="F14" i="5"/>
  <c r="R43" i="10"/>
  <c r="F44" i="10"/>
  <c r="R44" i="10"/>
  <c r="R54" i="10"/>
  <c r="E68" i="10"/>
  <c r="F68" i="10" s="1"/>
  <c r="F74" i="5"/>
  <c r="F81" i="5"/>
  <c r="F84" i="5"/>
  <c r="F85" i="5"/>
  <c r="R93" i="10"/>
  <c r="F100" i="10"/>
  <c r="R113" i="10"/>
  <c r="F114" i="5"/>
  <c r="F120" i="5"/>
  <c r="N132" i="1"/>
  <c r="F140" i="5"/>
  <c r="I140" i="5"/>
  <c r="M140" i="5" s="1"/>
  <c r="O140" i="5" s="1"/>
  <c r="R140" i="5" s="1"/>
  <c r="I162" i="5"/>
  <c r="L162" i="5" s="1"/>
  <c r="F162" i="5"/>
  <c r="E176" i="10"/>
  <c r="F176" i="10" s="1"/>
  <c r="D225" i="2"/>
  <c r="G225" i="2" s="1"/>
  <c r="I235" i="5"/>
  <c r="L235" i="5" s="1"/>
  <c r="F235" i="5"/>
  <c r="O245" i="1"/>
  <c r="F252" i="10"/>
  <c r="D252" i="2"/>
  <c r="G252" i="2" s="1"/>
  <c r="I252" i="10" s="1"/>
  <c r="L252" i="10" s="1"/>
  <c r="O268" i="1"/>
  <c r="E276" i="10"/>
  <c r="F276" i="10" s="1"/>
  <c r="O300" i="1"/>
  <c r="N303" i="1"/>
  <c r="D336" i="5"/>
  <c r="I336" i="5" s="1"/>
  <c r="O361" i="1"/>
  <c r="X377" i="10"/>
  <c r="W377" i="10"/>
  <c r="D392" i="2"/>
  <c r="E404" i="10"/>
  <c r="F404" i="10" s="1"/>
  <c r="E413" i="5"/>
  <c r="F413" i="5" s="1"/>
  <c r="O496" i="1"/>
  <c r="E572" i="10"/>
  <c r="P572" i="10" s="1"/>
  <c r="D575" i="10"/>
  <c r="D884" i="5"/>
  <c r="G11" i="6"/>
  <c r="F12" i="5"/>
  <c r="G14" i="6"/>
  <c r="R14" i="10"/>
  <c r="G15" i="6"/>
  <c r="R15" i="10"/>
  <c r="G17" i="6"/>
  <c r="F18" i="10"/>
  <c r="N18" i="10"/>
  <c r="F19" i="10"/>
  <c r="AA19" i="10"/>
  <c r="F19" i="5"/>
  <c r="F20" i="10"/>
  <c r="N20" i="10"/>
  <c r="F20" i="5"/>
  <c r="G22" i="6"/>
  <c r="N25" i="10"/>
  <c r="AA25" i="10"/>
  <c r="F25" i="5"/>
  <c r="F26" i="10"/>
  <c r="G27" i="6"/>
  <c r="F29" i="10"/>
  <c r="N29" i="10"/>
  <c r="F29" i="5"/>
  <c r="F30" i="10"/>
  <c r="N30" i="10"/>
  <c r="G31" i="6"/>
  <c r="R32" i="10"/>
  <c r="G33" i="6"/>
  <c r="R33" i="10"/>
  <c r="G34" i="6"/>
  <c r="F35" i="10"/>
  <c r="F35" i="5"/>
  <c r="G36" i="6"/>
  <c r="R36" i="10"/>
  <c r="F36" i="5"/>
  <c r="R38" i="10"/>
  <c r="F40" i="10"/>
  <c r="N40" i="10"/>
  <c r="G42" i="6"/>
  <c r="G43" i="6"/>
  <c r="F44" i="5"/>
  <c r="G45" i="6"/>
  <c r="N46" i="10"/>
  <c r="G48" i="6"/>
  <c r="F49" i="10"/>
  <c r="N49" i="10"/>
  <c r="F50" i="10"/>
  <c r="N50" i="10"/>
  <c r="F51" i="10"/>
  <c r="N51" i="10"/>
  <c r="F51" i="5"/>
  <c r="N56" i="1"/>
  <c r="E56" i="10"/>
  <c r="F56" i="10" s="1"/>
  <c r="F57" i="10"/>
  <c r="N57" i="10"/>
  <c r="F58" i="10"/>
  <c r="N59" i="1"/>
  <c r="N59" i="10"/>
  <c r="F59" i="5"/>
  <c r="G61" i="6"/>
  <c r="N64" i="1"/>
  <c r="E64" i="10"/>
  <c r="F64" i="10" s="1"/>
  <c r="G65" i="6"/>
  <c r="F66" i="10"/>
  <c r="N66" i="10"/>
  <c r="F66" i="5"/>
  <c r="N71" i="10"/>
  <c r="N72" i="1"/>
  <c r="F72" i="10"/>
  <c r="N72" i="10"/>
  <c r="G74" i="6"/>
  <c r="G75" i="6"/>
  <c r="G77" i="6"/>
  <c r="F78" i="10"/>
  <c r="N78" i="10"/>
  <c r="N79" i="10"/>
  <c r="N80" i="1"/>
  <c r="F80" i="10"/>
  <c r="N80" i="10"/>
  <c r="G82" i="6"/>
  <c r="G84" i="6"/>
  <c r="G85" i="6"/>
  <c r="G87" i="6"/>
  <c r="F88" i="10"/>
  <c r="N88" i="10"/>
  <c r="F88" i="5"/>
  <c r="F89" i="10"/>
  <c r="N89" i="10"/>
  <c r="F90" i="10"/>
  <c r="N90" i="10"/>
  <c r="G92" i="6"/>
  <c r="G93" i="6"/>
  <c r="G95" i="6"/>
  <c r="F96" i="10"/>
  <c r="N96" i="10"/>
  <c r="F96" i="5"/>
  <c r="F98" i="5"/>
  <c r="G103" i="6"/>
  <c r="N104" i="1"/>
  <c r="F104" i="10"/>
  <c r="N104" i="10"/>
  <c r="F105" i="5"/>
  <c r="O108" i="1"/>
  <c r="G108" i="6"/>
  <c r="F109" i="10"/>
  <c r="N109" i="10"/>
  <c r="F110" i="10"/>
  <c r="N110" i="10"/>
  <c r="N111" i="1"/>
  <c r="N111" i="10"/>
  <c r="F111" i="5"/>
  <c r="G113" i="6"/>
  <c r="G114" i="6"/>
  <c r="O116" i="1"/>
  <c r="G116" i="6"/>
  <c r="F117" i="10"/>
  <c r="N117" i="10"/>
  <c r="F118" i="10"/>
  <c r="N118" i="10"/>
  <c r="N119" i="1"/>
  <c r="N119" i="10"/>
  <c r="G121" i="6"/>
  <c r="G122" i="6"/>
  <c r="G124" i="6"/>
  <c r="F125" i="10"/>
  <c r="N125" i="10"/>
  <c r="F126" i="10"/>
  <c r="N126" i="10"/>
  <c r="N127" i="10"/>
  <c r="F127" i="5"/>
  <c r="G129" i="6"/>
  <c r="G130" i="6"/>
  <c r="N131" i="10"/>
  <c r="F131" i="5"/>
  <c r="F133" i="5"/>
  <c r="R146" i="10"/>
  <c r="E148" i="10"/>
  <c r="F148" i="10" s="1"/>
  <c r="G150" i="6"/>
  <c r="K150" i="2"/>
  <c r="X152" i="10"/>
  <c r="W152" i="10"/>
  <c r="F154" i="10"/>
  <c r="D156" i="5"/>
  <c r="F156" i="5" s="1"/>
  <c r="N159" i="1"/>
  <c r="X160" i="10"/>
  <c r="W160" i="10"/>
  <c r="N163" i="1"/>
  <c r="R173" i="10"/>
  <c r="F173" i="5"/>
  <c r="F174" i="10"/>
  <c r="N174" i="10"/>
  <c r="G177" i="6"/>
  <c r="F178" i="10"/>
  <c r="N178" i="10"/>
  <c r="G179" i="6"/>
  <c r="O184" i="1"/>
  <c r="G184" i="6"/>
  <c r="E184" i="10"/>
  <c r="F184" i="10" s="1"/>
  <c r="N184" i="10"/>
  <c r="F189" i="10"/>
  <c r="F195" i="5"/>
  <c r="K195" i="2"/>
  <c r="N199" i="10"/>
  <c r="W199" i="10"/>
  <c r="F211" i="5"/>
  <c r="N212" i="1"/>
  <c r="E212" i="10"/>
  <c r="P212" i="10" s="1"/>
  <c r="E216" i="10"/>
  <c r="F216" i="10" s="1"/>
  <c r="F220" i="5"/>
  <c r="F221" i="10"/>
  <c r="N221" i="10"/>
  <c r="E221" i="5"/>
  <c r="K221" i="5" s="1"/>
  <c r="N221" i="5" s="1"/>
  <c r="G222" i="6"/>
  <c r="O224" i="1"/>
  <c r="G224" i="6"/>
  <c r="D224" i="5"/>
  <c r="F224" i="5" s="1"/>
  <c r="R228" i="10"/>
  <c r="D232" i="2"/>
  <c r="G232" i="2" s="1"/>
  <c r="G233" i="6"/>
  <c r="R233" i="10"/>
  <c r="F233" i="5"/>
  <c r="N236" i="1"/>
  <c r="F237" i="10"/>
  <c r="N237" i="10"/>
  <c r="O240" i="1"/>
  <c r="R243" i="10"/>
  <c r="F243" i="5"/>
  <c r="E244" i="10"/>
  <c r="F244" i="10" s="1"/>
  <c r="G247" i="6"/>
  <c r="N252" i="1"/>
  <c r="F260" i="10"/>
  <c r="N260" i="10"/>
  <c r="O261" i="1"/>
  <c r="G261" i="6"/>
  <c r="X264" i="10"/>
  <c r="W264" i="10"/>
  <c r="G279" i="6"/>
  <c r="N280" i="1"/>
  <c r="F285" i="5"/>
  <c r="F286" i="10"/>
  <c r="N286" i="10"/>
  <c r="G287" i="6"/>
  <c r="N288" i="1"/>
  <c r="I291" i="5"/>
  <c r="L291" i="5" s="1"/>
  <c r="F291" i="5"/>
  <c r="O296" i="1"/>
  <c r="E296" i="10"/>
  <c r="F296" i="10" s="1"/>
  <c r="G307" i="6"/>
  <c r="G309" i="6"/>
  <c r="F310" i="5"/>
  <c r="N311" i="1"/>
  <c r="N312" i="1"/>
  <c r="F314" i="10"/>
  <c r="N314" i="10"/>
  <c r="N331" i="10"/>
  <c r="O333" i="1"/>
  <c r="N347" i="1"/>
  <c r="O348" i="1"/>
  <c r="X350" i="10"/>
  <c r="W350" i="10"/>
  <c r="O364" i="1"/>
  <c r="E364" i="10"/>
  <c r="F364" i="10" s="1"/>
  <c r="E368" i="10"/>
  <c r="F368" i="10" s="1"/>
  <c r="R380" i="10"/>
  <c r="F380" i="5"/>
  <c r="X381" i="10"/>
  <c r="W381" i="10"/>
  <c r="I385" i="5"/>
  <c r="M385" i="5" s="1"/>
  <c r="O385" i="5" s="1"/>
  <c r="F385" i="5"/>
  <c r="F429" i="5"/>
  <c r="N535" i="1"/>
  <c r="N536" i="1"/>
  <c r="R545" i="10"/>
  <c r="R551" i="10"/>
  <c r="E564" i="10"/>
  <c r="F564" i="10" s="1"/>
  <c r="E596" i="10"/>
  <c r="F596" i="10" s="1"/>
  <c r="D627" i="10"/>
  <c r="N628" i="1"/>
  <c r="F628" i="10"/>
  <c r="N632" i="1"/>
  <c r="F632" i="10"/>
  <c r="N644" i="1"/>
  <c r="D652" i="5"/>
  <c r="F652" i="5" s="1"/>
  <c r="I660" i="5"/>
  <c r="M660" i="5" s="1"/>
  <c r="O660" i="5" s="1"/>
  <c r="F660" i="5"/>
  <c r="D681" i="2"/>
  <c r="O700" i="1"/>
  <c r="E700" i="10"/>
  <c r="F700" i="10" s="1"/>
  <c r="G134" i="6"/>
  <c r="F134" i="5"/>
  <c r="G136" i="6"/>
  <c r="G137" i="6"/>
  <c r="F137" i="5"/>
  <c r="F138" i="10"/>
  <c r="N138" i="10"/>
  <c r="F139" i="10"/>
  <c r="N139" i="10"/>
  <c r="F139" i="5"/>
  <c r="N140" i="10"/>
  <c r="F142" i="5"/>
  <c r="G146" i="6"/>
  <c r="N146" i="10"/>
  <c r="F146" i="5"/>
  <c r="G148" i="6"/>
  <c r="F149" i="5"/>
  <c r="F150" i="10"/>
  <c r="N150" i="10"/>
  <c r="G155" i="6"/>
  <c r="G159" i="6"/>
  <c r="G164" i="6"/>
  <c r="G167" i="6"/>
  <c r="G170" i="6"/>
  <c r="G171" i="6"/>
  <c r="R171" i="10"/>
  <c r="G174" i="6"/>
  <c r="N175" i="10"/>
  <c r="G176" i="6"/>
  <c r="R176" i="10"/>
  <c r="R178" i="10"/>
  <c r="K179" i="2"/>
  <c r="G183" i="6"/>
  <c r="G190" i="6"/>
  <c r="G195" i="6"/>
  <c r="G197" i="6"/>
  <c r="G202" i="6"/>
  <c r="G205" i="6"/>
  <c r="G206" i="6"/>
  <c r="G209" i="6"/>
  <c r="G210" i="6"/>
  <c r="N211" i="10"/>
  <c r="G214" i="6"/>
  <c r="G216" i="6"/>
  <c r="R216" i="10"/>
  <c r="G219" i="6"/>
  <c r="R219" i="10"/>
  <c r="R221" i="10"/>
  <c r="G225" i="6"/>
  <c r="G227" i="6"/>
  <c r="R227" i="10"/>
  <c r="F227" i="5"/>
  <c r="N228" i="10"/>
  <c r="G229" i="6"/>
  <c r="R230" i="10"/>
  <c r="F230" i="5"/>
  <c r="F233" i="10"/>
  <c r="N233" i="10"/>
  <c r="F234" i="5"/>
  <c r="R237" i="10"/>
  <c r="F237" i="5"/>
  <c r="F238" i="10"/>
  <c r="N238" i="10"/>
  <c r="G239" i="6"/>
  <c r="G241" i="6"/>
  <c r="R241" i="10"/>
  <c r="F242" i="5"/>
  <c r="N243" i="10"/>
  <c r="G244" i="6"/>
  <c r="R246" i="10"/>
  <c r="F249" i="10"/>
  <c r="G250" i="6"/>
  <c r="G252" i="6"/>
  <c r="G254" i="6"/>
  <c r="R254" i="10"/>
  <c r="F255" i="5"/>
  <c r="F257" i="10"/>
  <c r="N257" i="10"/>
  <c r="G258" i="6"/>
  <c r="G263" i="6"/>
  <c r="R263" i="10"/>
  <c r="F263" i="5"/>
  <c r="F265" i="10"/>
  <c r="F266" i="10"/>
  <c r="N266" i="10"/>
  <c r="G267" i="6"/>
  <c r="G269" i="6"/>
  <c r="R269" i="10"/>
  <c r="F269" i="5"/>
  <c r="F272" i="10"/>
  <c r="N272" i="10"/>
  <c r="R275" i="10"/>
  <c r="F277" i="10"/>
  <c r="N277" i="10"/>
  <c r="G278" i="6"/>
  <c r="F278" i="5"/>
  <c r="N279" i="10"/>
  <c r="G280" i="6"/>
  <c r="G282" i="6"/>
  <c r="R282" i="10"/>
  <c r="F282" i="5"/>
  <c r="G285" i="6"/>
  <c r="R286" i="10"/>
  <c r="F286" i="5"/>
  <c r="N287" i="10"/>
  <c r="G288" i="6"/>
  <c r="F289" i="5"/>
  <c r="F293" i="5"/>
  <c r="F294" i="10"/>
  <c r="N294" i="10"/>
  <c r="G295" i="6"/>
  <c r="R295" i="10"/>
  <c r="F295" i="5"/>
  <c r="K295" i="2"/>
  <c r="F301" i="10"/>
  <c r="N301" i="10"/>
  <c r="G302" i="6"/>
  <c r="G304" i="6"/>
  <c r="R304" i="10"/>
  <c r="F305" i="5"/>
  <c r="N307" i="10"/>
  <c r="F309" i="10"/>
  <c r="N309" i="10"/>
  <c r="G310" i="6"/>
  <c r="G312" i="6"/>
  <c r="G314" i="6"/>
  <c r="G317" i="6"/>
  <c r="G321" i="6"/>
  <c r="F322" i="5"/>
  <c r="F323" i="10"/>
  <c r="N323" i="10"/>
  <c r="F324" i="5"/>
  <c r="F326" i="10"/>
  <c r="N326" i="10"/>
  <c r="F327" i="5"/>
  <c r="G329" i="6"/>
  <c r="F329" i="5"/>
  <c r="F330" i="10"/>
  <c r="N330" i="10"/>
  <c r="D332" i="2"/>
  <c r="F334" i="5"/>
  <c r="F345" i="10"/>
  <c r="G362" i="6"/>
  <c r="N362" i="10"/>
  <c r="K365" i="2"/>
  <c r="R366" i="10"/>
  <c r="F366" i="5"/>
  <c r="G371" i="6"/>
  <c r="F383" i="5"/>
  <c r="F386" i="10"/>
  <c r="N386" i="10"/>
  <c r="D389" i="2"/>
  <c r="F389" i="5"/>
  <c r="G393" i="6"/>
  <c r="F393" i="5"/>
  <c r="G400" i="6"/>
  <c r="G401" i="6"/>
  <c r="G412" i="6"/>
  <c r="G428" i="6"/>
  <c r="D429" i="2"/>
  <c r="F441" i="10"/>
  <c r="N441" i="10"/>
  <c r="G442" i="6"/>
  <c r="I442" i="5"/>
  <c r="M442" i="5" s="1"/>
  <c r="O442" i="5" s="1"/>
  <c r="F442" i="5"/>
  <c r="I445" i="5"/>
  <c r="L445" i="5" s="1"/>
  <c r="F445" i="5"/>
  <c r="D448" i="2"/>
  <c r="F449" i="10"/>
  <c r="N449" i="10"/>
  <c r="G450" i="6"/>
  <c r="D452" i="2"/>
  <c r="N455" i="10"/>
  <c r="G463" i="6"/>
  <c r="G475" i="6"/>
  <c r="G479" i="6"/>
  <c r="F520" i="10"/>
  <c r="N520" i="10"/>
  <c r="G521" i="6"/>
  <c r="G133" i="6"/>
  <c r="G135" i="6"/>
  <c r="K135" i="2"/>
  <c r="G140" i="6"/>
  <c r="F141" i="10"/>
  <c r="N141" i="10"/>
  <c r="F142" i="10"/>
  <c r="N142" i="10"/>
  <c r="N143" i="10"/>
  <c r="F143" i="5"/>
  <c r="G145" i="6"/>
  <c r="N147" i="10"/>
  <c r="F149" i="10"/>
  <c r="N149" i="10"/>
  <c r="G151" i="6"/>
  <c r="N151" i="10"/>
  <c r="F151" i="5"/>
  <c r="G152" i="6"/>
  <c r="N152" i="10"/>
  <c r="G153" i="6"/>
  <c r="N153" i="10"/>
  <c r="F154" i="5"/>
  <c r="K154" i="2"/>
  <c r="G156" i="6"/>
  <c r="N156" i="10"/>
  <c r="G160" i="6"/>
  <c r="N160" i="10"/>
  <c r="F160" i="5"/>
  <c r="K160" i="2"/>
  <c r="G161" i="6"/>
  <c r="R167" i="10"/>
  <c r="F171" i="5"/>
  <c r="F172" i="10"/>
  <c r="N172" i="10"/>
  <c r="G173" i="6"/>
  <c r="F177" i="10"/>
  <c r="N177" i="10"/>
  <c r="F178" i="5"/>
  <c r="R180" i="10"/>
  <c r="G181" i="6"/>
  <c r="N181" i="10"/>
  <c r="K182" i="2"/>
  <c r="R185" i="10"/>
  <c r="F185" i="5"/>
  <c r="G186" i="6"/>
  <c r="N186" i="10"/>
  <c r="R187" i="10"/>
  <c r="R189" i="10"/>
  <c r="K189" i="2"/>
  <c r="R191" i="10"/>
  <c r="G192" i="6"/>
  <c r="N192" i="10"/>
  <c r="F192" i="5"/>
  <c r="G193" i="6"/>
  <c r="N193" i="10"/>
  <c r="R194" i="10"/>
  <c r="K194" i="2"/>
  <c r="G196" i="6"/>
  <c r="N196" i="10"/>
  <c r="K196" i="2"/>
  <c r="K201" i="2"/>
  <c r="G203" i="6"/>
  <c r="N203" i="10"/>
  <c r="K204" i="2"/>
  <c r="K205" i="2"/>
  <c r="K208" i="2"/>
  <c r="K209" i="2"/>
  <c r="N212" i="10"/>
  <c r="G213" i="6"/>
  <c r="N215" i="10"/>
  <c r="G217" i="6"/>
  <c r="R217" i="10"/>
  <c r="F218" i="5"/>
  <c r="F219" i="5"/>
  <c r="F220" i="10"/>
  <c r="N220" i="10"/>
  <c r="F222" i="10"/>
  <c r="N222" i="10"/>
  <c r="G223" i="6"/>
  <c r="R223" i="10"/>
  <c r="F223" i="5"/>
  <c r="R225" i="10"/>
  <c r="F226" i="10"/>
  <c r="N231" i="10"/>
  <c r="G232" i="6"/>
  <c r="R232" i="10"/>
  <c r="F234" i="10"/>
  <c r="N234" i="10"/>
  <c r="G235" i="6"/>
  <c r="F236" i="10"/>
  <c r="R239" i="10"/>
  <c r="N240" i="10"/>
  <c r="F245" i="10"/>
  <c r="N245" i="10"/>
  <c r="F246" i="5"/>
  <c r="G248" i="6"/>
  <c r="R248" i="10"/>
  <c r="N251" i="10"/>
  <c r="F253" i="10"/>
  <c r="F254" i="5"/>
  <c r="N255" i="10"/>
  <c r="G256" i="6"/>
  <c r="F258" i="5"/>
  <c r="N259" i="10"/>
  <c r="F260" i="5"/>
  <c r="F261" i="10"/>
  <c r="N261" i="10"/>
  <c r="G262" i="6"/>
  <c r="R262" i="10"/>
  <c r="F262" i="5"/>
  <c r="K262" i="2"/>
  <c r="G264" i="6"/>
  <c r="N264" i="10"/>
  <c r="R267" i="10"/>
  <c r="R268" i="10"/>
  <c r="K268" i="2"/>
  <c r="G270" i="6"/>
  <c r="R270" i="10"/>
  <c r="F271" i="5"/>
  <c r="F273" i="10"/>
  <c r="N273" i="10"/>
  <c r="G274" i="6"/>
  <c r="F275" i="5"/>
  <c r="N276" i="10"/>
  <c r="G277" i="6"/>
  <c r="F281" i="10"/>
  <c r="N281" i="10"/>
  <c r="G283" i="6"/>
  <c r="R283" i="10"/>
  <c r="R285" i="10"/>
  <c r="F289" i="10"/>
  <c r="N289" i="10"/>
  <c r="G290" i="6"/>
  <c r="R290" i="10"/>
  <c r="F290" i="5"/>
  <c r="G292" i="6"/>
  <c r="F293" i="10"/>
  <c r="N293" i="10"/>
  <c r="G294" i="6"/>
  <c r="F297" i="10"/>
  <c r="N297" i="10"/>
  <c r="G298" i="6"/>
  <c r="F298" i="5"/>
  <c r="N299" i="10"/>
  <c r="F300" i="10"/>
  <c r="N300" i="10"/>
  <c r="G301" i="6"/>
  <c r="F302" i="5"/>
  <c r="N303" i="10"/>
  <c r="F304" i="5"/>
  <c r="F305" i="10"/>
  <c r="N305" i="10"/>
  <c r="G306" i="6"/>
  <c r="R306" i="10"/>
  <c r="F306" i="5"/>
  <c r="G308" i="6"/>
  <c r="F308" i="5"/>
  <c r="R310" i="10"/>
  <c r="F313" i="10"/>
  <c r="F314" i="5"/>
  <c r="R317" i="10"/>
  <c r="D333" i="2"/>
  <c r="D336" i="2"/>
  <c r="F337" i="10"/>
  <c r="F342" i="10"/>
  <c r="F348" i="10"/>
  <c r="G350" i="6"/>
  <c r="N350" i="10"/>
  <c r="K350" i="2"/>
  <c r="R357" i="10"/>
  <c r="G358" i="6"/>
  <c r="G369" i="6"/>
  <c r="G382" i="6"/>
  <c r="I384" i="5"/>
  <c r="M384" i="5" s="1"/>
  <c r="O384" i="5" s="1"/>
  <c r="F384" i="5"/>
  <c r="D388" i="2"/>
  <c r="G405" i="6"/>
  <c r="F406" i="10"/>
  <c r="I414" i="5"/>
  <c r="L414" i="5" s="1"/>
  <c r="F414" i="5"/>
  <c r="G431" i="6"/>
  <c r="I439" i="5"/>
  <c r="L439" i="5" s="1"/>
  <c r="F439" i="5"/>
  <c r="I447" i="5"/>
  <c r="M447" i="5" s="1"/>
  <c r="O447" i="5" s="1"/>
  <c r="F447" i="5"/>
  <c r="G452" i="6"/>
  <c r="G460" i="6"/>
  <c r="I467" i="5"/>
  <c r="M467" i="5" s="1"/>
  <c r="O467" i="5" s="1"/>
  <c r="F467" i="5"/>
  <c r="D468" i="2"/>
  <c r="G470" i="6"/>
  <c r="F470" i="5"/>
  <c r="D473" i="2"/>
  <c r="F474" i="10"/>
  <c r="N474" i="10"/>
  <c r="F478" i="10"/>
  <c r="N478" i="10"/>
  <c r="G481" i="6"/>
  <c r="F481" i="5"/>
  <c r="F497" i="10"/>
  <c r="N497" i="10"/>
  <c r="F498" i="5"/>
  <c r="F501" i="10"/>
  <c r="N501" i="10"/>
  <c r="G502" i="6"/>
  <c r="N503" i="10"/>
  <c r="G504" i="6"/>
  <c r="F512" i="10"/>
  <c r="G555" i="6"/>
  <c r="D597" i="2"/>
  <c r="R609" i="10"/>
  <c r="G319" i="6"/>
  <c r="F320" i="10"/>
  <c r="G324" i="6"/>
  <c r="G326" i="6"/>
  <c r="F333" i="5"/>
  <c r="G334" i="6"/>
  <c r="N334" i="10"/>
  <c r="F335" i="5"/>
  <c r="G336" i="6"/>
  <c r="G338" i="6"/>
  <c r="N338" i="10"/>
  <c r="W338" i="10"/>
  <c r="G343" i="6"/>
  <c r="N343" i="10"/>
  <c r="K344" i="2"/>
  <c r="K345" i="2"/>
  <c r="G356" i="6"/>
  <c r="G357" i="6"/>
  <c r="G363" i="6"/>
  <c r="R364" i="10"/>
  <c r="G365" i="6"/>
  <c r="N365" i="10"/>
  <c r="F366" i="10"/>
  <c r="N366" i="10"/>
  <c r="G368" i="6"/>
  <c r="G372" i="6"/>
  <c r="F373" i="5"/>
  <c r="G375" i="6"/>
  <c r="G378" i="6"/>
  <c r="G379" i="6"/>
  <c r="G380" i="6"/>
  <c r="G383" i="6"/>
  <c r="G386" i="6"/>
  <c r="G389" i="6"/>
  <c r="F391" i="5"/>
  <c r="F393" i="10"/>
  <c r="N393" i="10"/>
  <c r="G394" i="6"/>
  <c r="F395" i="5"/>
  <c r="F397" i="10"/>
  <c r="N397" i="10"/>
  <c r="F398" i="5"/>
  <c r="N399" i="10"/>
  <c r="F400" i="5"/>
  <c r="F401" i="5"/>
  <c r="G402" i="6"/>
  <c r="G403" i="6"/>
  <c r="G404" i="6"/>
  <c r="G408" i="6"/>
  <c r="F410" i="5"/>
  <c r="G414" i="6"/>
  <c r="G416" i="6"/>
  <c r="G419" i="6"/>
  <c r="R419" i="10"/>
  <c r="R421" i="10"/>
  <c r="F422" i="10"/>
  <c r="N422" i="10"/>
  <c r="R425" i="10"/>
  <c r="N430" i="10"/>
  <c r="W430" i="10"/>
  <c r="F431" i="5"/>
  <c r="G438" i="6"/>
  <c r="G443" i="6"/>
  <c r="G447" i="6"/>
  <c r="G449" i="6"/>
  <c r="F452" i="10"/>
  <c r="G453" i="6"/>
  <c r="G455" i="6"/>
  <c r="F455" i="5"/>
  <c r="G457" i="6"/>
  <c r="F458" i="10"/>
  <c r="N458" i="10"/>
  <c r="G459" i="6"/>
  <c r="F463" i="5"/>
  <c r="F465" i="10"/>
  <c r="N465" i="10"/>
  <c r="F466" i="5"/>
  <c r="N467" i="10"/>
  <c r="F468" i="5"/>
  <c r="F470" i="10"/>
  <c r="N470" i="10"/>
  <c r="G471" i="6"/>
  <c r="F472" i="5"/>
  <c r="G474" i="6"/>
  <c r="G478" i="6"/>
  <c r="G485" i="6"/>
  <c r="G488" i="6"/>
  <c r="G498" i="6"/>
  <c r="I541" i="5"/>
  <c r="L541" i="5" s="1"/>
  <c r="F541" i="5"/>
  <c r="F544" i="10"/>
  <c r="D596" i="2"/>
  <c r="D684" i="2"/>
  <c r="F318" i="10"/>
  <c r="N318" i="10"/>
  <c r="F321" i="10"/>
  <c r="N321" i="10"/>
  <c r="G322" i="6"/>
  <c r="R322" i="10"/>
  <c r="R324" i="10"/>
  <c r="F325" i="10"/>
  <c r="N325" i="10"/>
  <c r="G327" i="6"/>
  <c r="R327" i="10"/>
  <c r="F328" i="10"/>
  <c r="N328" i="10"/>
  <c r="G335" i="6"/>
  <c r="N336" i="10"/>
  <c r="F337" i="5"/>
  <c r="G340" i="6"/>
  <c r="N340" i="10"/>
  <c r="G341" i="6"/>
  <c r="N341" i="10"/>
  <c r="R342" i="10"/>
  <c r="F342" i="5"/>
  <c r="K342" i="2"/>
  <c r="G344" i="6"/>
  <c r="N344" i="10"/>
  <c r="R345" i="10"/>
  <c r="R348" i="10"/>
  <c r="G349" i="6"/>
  <c r="N349" i="10"/>
  <c r="G351" i="6"/>
  <c r="N351" i="10"/>
  <c r="G353" i="6"/>
  <c r="N353" i="10"/>
  <c r="R354" i="10"/>
  <c r="F354" i="5"/>
  <c r="G355" i="6"/>
  <c r="N355" i="10"/>
  <c r="K355" i="2"/>
  <c r="K356" i="2"/>
  <c r="R359" i="10"/>
  <c r="K362" i="2"/>
  <c r="K364" i="2"/>
  <c r="G366" i="6"/>
  <c r="N367" i="10"/>
  <c r="F369" i="10"/>
  <c r="N369" i="10"/>
  <c r="G370" i="6"/>
  <c r="F370" i="5"/>
  <c r="F372" i="5"/>
  <c r="F373" i="10"/>
  <c r="N373" i="10"/>
  <c r="G374" i="6"/>
  <c r="G376" i="6"/>
  <c r="G377" i="6"/>
  <c r="N377" i="10"/>
  <c r="K377" i="2"/>
  <c r="G381" i="6"/>
  <c r="N381" i="10"/>
  <c r="F384" i="10"/>
  <c r="G385" i="6"/>
  <c r="G387" i="6"/>
  <c r="R387" i="10"/>
  <c r="F387" i="5"/>
  <c r="G390" i="6"/>
  <c r="N390" i="10"/>
  <c r="N391" i="10"/>
  <c r="G392" i="6"/>
  <c r="F394" i="5"/>
  <c r="N395" i="10"/>
  <c r="G396" i="6"/>
  <c r="R396" i="10"/>
  <c r="F396" i="5"/>
  <c r="F398" i="10"/>
  <c r="N398" i="10"/>
  <c r="G399" i="6"/>
  <c r="N400" i="10"/>
  <c r="F401" i="10"/>
  <c r="N401" i="10"/>
  <c r="F405" i="10"/>
  <c r="F406" i="5"/>
  <c r="N407" i="10"/>
  <c r="F408" i="5"/>
  <c r="F409" i="10"/>
  <c r="N409" i="10"/>
  <c r="F410" i="10"/>
  <c r="N410" i="10"/>
  <c r="G411" i="6"/>
  <c r="N412" i="10"/>
  <c r="G413" i="6"/>
  <c r="F416" i="5"/>
  <c r="F417" i="10"/>
  <c r="N417" i="10"/>
  <c r="G418" i="6"/>
  <c r="G420" i="6"/>
  <c r="R420" i="10"/>
  <c r="F421" i="5"/>
  <c r="N423" i="10"/>
  <c r="G424" i="6"/>
  <c r="F425" i="5"/>
  <c r="F426" i="10"/>
  <c r="N426" i="10"/>
  <c r="G427" i="6"/>
  <c r="F427" i="5"/>
  <c r="F432" i="10"/>
  <c r="N432" i="10"/>
  <c r="F433" i="10"/>
  <c r="N433" i="10"/>
  <c r="G434" i="6"/>
  <c r="F434" i="5"/>
  <c r="F436" i="10"/>
  <c r="N436" i="10"/>
  <c r="G437" i="6"/>
  <c r="F438" i="5"/>
  <c r="G440" i="6"/>
  <c r="F441" i="5"/>
  <c r="G444" i="6"/>
  <c r="F444" i="5"/>
  <c r="G448" i="6"/>
  <c r="F450" i="10"/>
  <c r="N450" i="10"/>
  <c r="G451" i="6"/>
  <c r="F451" i="5"/>
  <c r="G454" i="6"/>
  <c r="G456" i="6"/>
  <c r="F457" i="5"/>
  <c r="F459" i="5"/>
  <c r="N460" i="10"/>
  <c r="G461" i="6"/>
  <c r="F461" i="5"/>
  <c r="N462" i="10"/>
  <c r="N463" i="10"/>
  <c r="G464" i="6"/>
  <c r="F466" i="10"/>
  <c r="N466" i="10"/>
  <c r="G467" i="6"/>
  <c r="F468" i="10"/>
  <c r="N468" i="10"/>
  <c r="G469" i="6"/>
  <c r="R469" i="10"/>
  <c r="F469" i="5"/>
  <c r="F471" i="5"/>
  <c r="F472" i="10"/>
  <c r="F473" i="10"/>
  <c r="N473" i="10"/>
  <c r="F474" i="5"/>
  <c r="N475" i="10"/>
  <c r="G476" i="6"/>
  <c r="F478" i="5"/>
  <c r="G480" i="6"/>
  <c r="F480" i="5"/>
  <c r="F482" i="10"/>
  <c r="N482" i="10"/>
  <c r="G483" i="6"/>
  <c r="F488" i="5"/>
  <c r="F490" i="10"/>
  <c r="N490" i="10"/>
  <c r="G492" i="6"/>
  <c r="G495" i="6"/>
  <c r="N500" i="10"/>
  <c r="F501" i="5"/>
  <c r="F502" i="10"/>
  <c r="N502" i="10"/>
  <c r="F503" i="5"/>
  <c r="F504" i="10"/>
  <c r="N504" i="10"/>
  <c r="G505" i="6"/>
  <c r="R505" i="10"/>
  <c r="R507" i="10"/>
  <c r="F508" i="10"/>
  <c r="N508" i="10"/>
  <c r="G510" i="6"/>
  <c r="R510" i="10"/>
  <c r="F511" i="5"/>
  <c r="I513" i="5"/>
  <c r="L513" i="5" s="1"/>
  <c r="F513" i="5"/>
  <c r="F524" i="10"/>
  <c r="N524" i="10"/>
  <c r="F525" i="10"/>
  <c r="N525" i="10"/>
  <c r="G526" i="6"/>
  <c r="G532" i="6"/>
  <c r="I533" i="5"/>
  <c r="M533" i="5" s="1"/>
  <c r="O533" i="5" s="1"/>
  <c r="F533" i="5"/>
  <c r="F543" i="5"/>
  <c r="I546" i="5"/>
  <c r="M546" i="5" s="1"/>
  <c r="O546" i="5" s="1"/>
  <c r="F546" i="5"/>
  <c r="I553" i="5"/>
  <c r="L553" i="5" s="1"/>
  <c r="F553" i="5"/>
  <c r="N556" i="10"/>
  <c r="F574" i="10"/>
  <c r="D584" i="2"/>
  <c r="I600" i="5"/>
  <c r="M600" i="5" s="1"/>
  <c r="O600" i="5" s="1"/>
  <c r="F600" i="5"/>
  <c r="D601" i="2"/>
  <c r="I603" i="5"/>
  <c r="M603" i="5" s="1"/>
  <c r="O603" i="5" s="1"/>
  <c r="F603" i="5"/>
  <c r="R619" i="10"/>
  <c r="F619" i="5"/>
  <c r="G484" i="6"/>
  <c r="F488" i="10"/>
  <c r="N488" i="10"/>
  <c r="G490" i="6"/>
  <c r="F490" i="5"/>
  <c r="F495" i="5"/>
  <c r="F496" i="10"/>
  <c r="N496" i="10"/>
  <c r="N499" i="10"/>
  <c r="G501" i="6"/>
  <c r="R503" i="10"/>
  <c r="F506" i="5"/>
  <c r="N507" i="10"/>
  <c r="G508" i="6"/>
  <c r="R508" i="10"/>
  <c r="F508" i="5"/>
  <c r="F510" i="10"/>
  <c r="N510" i="10"/>
  <c r="G511" i="6"/>
  <c r="G512" i="6"/>
  <c r="F514" i="5"/>
  <c r="F515" i="5"/>
  <c r="F517" i="10"/>
  <c r="N517" i="10"/>
  <c r="F518" i="5"/>
  <c r="R520" i="10"/>
  <c r="F521" i="5"/>
  <c r="G524" i="6"/>
  <c r="R525" i="10"/>
  <c r="F526" i="5"/>
  <c r="G529" i="6"/>
  <c r="R529" i="10"/>
  <c r="F529" i="5"/>
  <c r="F530" i="10"/>
  <c r="N530" i="10"/>
  <c r="G531" i="6"/>
  <c r="N532" i="10"/>
  <c r="G537" i="6"/>
  <c r="F538" i="10"/>
  <c r="R540" i="10"/>
  <c r="F541" i="10"/>
  <c r="N541" i="10"/>
  <c r="G542" i="6"/>
  <c r="R542" i="10"/>
  <c r="F542" i="5"/>
  <c r="N543" i="10"/>
  <c r="G544" i="6"/>
  <c r="R544" i="10"/>
  <c r="F545" i="10"/>
  <c r="N545" i="10"/>
  <c r="G546" i="6"/>
  <c r="G547" i="6"/>
  <c r="F549" i="10"/>
  <c r="N549" i="10"/>
  <c r="G550" i="6"/>
  <c r="R550" i="10"/>
  <c r="F550" i="5"/>
  <c r="N551" i="10"/>
  <c r="G552" i="6"/>
  <c r="N555" i="10"/>
  <c r="G557" i="6"/>
  <c r="F560" i="10"/>
  <c r="N560" i="10"/>
  <c r="F562" i="10"/>
  <c r="N562" i="10"/>
  <c r="G563" i="6"/>
  <c r="G565" i="6"/>
  <c r="G567" i="6"/>
  <c r="R571" i="10"/>
  <c r="F572" i="5"/>
  <c r="D576" i="2"/>
  <c r="R577" i="10"/>
  <c r="F578" i="10"/>
  <c r="N578" i="10"/>
  <c r="N580" i="10"/>
  <c r="N587" i="10"/>
  <c r="G592" i="6"/>
  <c r="G598" i="6"/>
  <c r="R598" i="10"/>
  <c r="F598" i="5"/>
  <c r="G607" i="6"/>
  <c r="F611" i="5"/>
  <c r="G615" i="6"/>
  <c r="I628" i="5"/>
  <c r="M628" i="5" s="1"/>
  <c r="O628" i="5" s="1"/>
  <c r="F628" i="5"/>
  <c r="F633" i="10"/>
  <c r="N633" i="10"/>
  <c r="G634" i="6"/>
  <c r="R634" i="10"/>
  <c r="F634" i="5"/>
  <c r="F642" i="5"/>
  <c r="D677" i="2"/>
  <c r="N679" i="10"/>
  <c r="D685" i="2"/>
  <c r="F505" i="5"/>
  <c r="F506" i="10"/>
  <c r="N506" i="10"/>
  <c r="G507" i="6"/>
  <c r="G509" i="6"/>
  <c r="R509" i="10"/>
  <c r="F509" i="5"/>
  <c r="R512" i="10"/>
  <c r="F513" i="10"/>
  <c r="N513" i="10"/>
  <c r="N515" i="10"/>
  <c r="G516" i="6"/>
  <c r="F516" i="5"/>
  <c r="F518" i="10"/>
  <c r="N518" i="10"/>
  <c r="N519" i="10"/>
  <c r="F520" i="5"/>
  <c r="F521" i="10"/>
  <c r="N521" i="10"/>
  <c r="G522" i="6"/>
  <c r="F524" i="5"/>
  <c r="F525" i="5"/>
  <c r="F526" i="10"/>
  <c r="N526" i="10"/>
  <c r="G527" i="6"/>
  <c r="F527" i="5"/>
  <c r="N528" i="10"/>
  <c r="G530" i="6"/>
  <c r="F533" i="10"/>
  <c r="N533" i="10"/>
  <c r="G534" i="6"/>
  <c r="F535" i="5"/>
  <c r="G538" i="6"/>
  <c r="F539" i="10"/>
  <c r="N539" i="10"/>
  <c r="F540" i="5"/>
  <c r="G543" i="6"/>
  <c r="G545" i="6"/>
  <c r="R547" i="10"/>
  <c r="G549" i="6"/>
  <c r="G551" i="6"/>
  <c r="F553" i="10"/>
  <c r="N553" i="10"/>
  <c r="G554" i="6"/>
  <c r="F554" i="5"/>
  <c r="F559" i="5"/>
  <c r="F561" i="10"/>
  <c r="N561" i="10"/>
  <c r="G562" i="6"/>
  <c r="N564" i="10"/>
  <c r="F566" i="10"/>
  <c r="N566" i="10"/>
  <c r="R567" i="10"/>
  <c r="F568" i="5"/>
  <c r="F569" i="10"/>
  <c r="N569" i="10"/>
  <c r="G570" i="6"/>
  <c r="F570" i="5"/>
  <c r="F571" i="5"/>
  <c r="N572" i="10"/>
  <c r="G573" i="6"/>
  <c r="G576" i="6"/>
  <c r="D581" i="2"/>
  <c r="F583" i="5"/>
  <c r="F585" i="5"/>
  <c r="G597" i="6"/>
  <c r="F597" i="5"/>
  <c r="G601" i="6"/>
  <c r="D604" i="2"/>
  <c r="F605" i="5"/>
  <c r="F606" i="10"/>
  <c r="N606" i="10"/>
  <c r="I610" i="5"/>
  <c r="F610" i="5"/>
  <c r="D613" i="2"/>
  <c r="N614" i="10"/>
  <c r="F620" i="5"/>
  <c r="F621" i="10"/>
  <c r="N621" i="10"/>
  <c r="G622" i="6"/>
  <c r="F622" i="5"/>
  <c r="F631" i="5"/>
  <c r="F637" i="5"/>
  <c r="N639" i="10"/>
  <c r="G670" i="6"/>
  <c r="I773" i="5"/>
  <c r="M773" i="5" s="1"/>
  <c r="O773" i="5" s="1"/>
  <c r="F773" i="5"/>
  <c r="I803" i="5"/>
  <c r="M803" i="5" s="1"/>
  <c r="O803" i="5" s="1"/>
  <c r="F803" i="5"/>
  <c r="I835" i="5"/>
  <c r="M835" i="5" s="1"/>
  <c r="O835" i="5" s="1"/>
  <c r="F835" i="5"/>
  <c r="G578" i="6"/>
  <c r="F578" i="5"/>
  <c r="F581" i="5"/>
  <c r="G583" i="6"/>
  <c r="N584" i="10"/>
  <c r="G585" i="6"/>
  <c r="G587" i="6"/>
  <c r="R587" i="10"/>
  <c r="F587" i="5"/>
  <c r="R589" i="10"/>
  <c r="F590" i="5"/>
  <c r="N592" i="10"/>
  <c r="G596" i="6"/>
  <c r="F598" i="10"/>
  <c r="N598" i="10"/>
  <c r="G603" i="6"/>
  <c r="G605" i="6"/>
  <c r="G610" i="6"/>
  <c r="G611" i="6"/>
  <c r="G614" i="6"/>
  <c r="F614" i="5"/>
  <c r="F617" i="5"/>
  <c r="G620" i="6"/>
  <c r="G623" i="6"/>
  <c r="G628" i="6"/>
  <c r="G629" i="6"/>
  <c r="F630" i="5"/>
  <c r="N631" i="10"/>
  <c r="G632" i="6"/>
  <c r="F634" i="10"/>
  <c r="N634" i="10"/>
  <c r="N636" i="10"/>
  <c r="G637" i="6"/>
  <c r="G639" i="6"/>
  <c r="F641" i="10"/>
  <c r="N641" i="10"/>
  <c r="G642" i="6"/>
  <c r="F646" i="5"/>
  <c r="F647" i="5"/>
  <c r="N648" i="10"/>
  <c r="G649" i="6"/>
  <c r="F650" i="5"/>
  <c r="F651" i="5"/>
  <c r="N652" i="10"/>
  <c r="G653" i="6"/>
  <c r="R653" i="10"/>
  <c r="F653" i="5"/>
  <c r="F655" i="5"/>
  <c r="N656" i="10"/>
  <c r="G657" i="6"/>
  <c r="G661" i="6"/>
  <c r="N663" i="10"/>
  <c r="F667" i="5"/>
  <c r="F673" i="10"/>
  <c r="N673" i="10"/>
  <c r="G674" i="6"/>
  <c r="F674" i="5"/>
  <c r="D680" i="2"/>
  <c r="N683" i="10"/>
  <c r="N688" i="10"/>
  <c r="F689" i="5"/>
  <c r="F690" i="10"/>
  <c r="N690" i="10"/>
  <c r="F692" i="5"/>
  <c r="F693" i="10"/>
  <c r="N693" i="10"/>
  <c r="G694" i="6"/>
  <c r="I761" i="5"/>
  <c r="L761" i="5" s="1"/>
  <c r="F761" i="5"/>
  <c r="I779" i="5"/>
  <c r="M779" i="5" s="1"/>
  <c r="O779" i="5" s="1"/>
  <c r="F779" i="5"/>
  <c r="N574" i="10"/>
  <c r="G575" i="6"/>
  <c r="F575" i="5"/>
  <c r="N576" i="10"/>
  <c r="G577" i="6"/>
  <c r="G579" i="6"/>
  <c r="R579" i="10"/>
  <c r="F579" i="5"/>
  <c r="F581" i="10"/>
  <c r="N581" i="10"/>
  <c r="G582" i="6"/>
  <c r="R583" i="10"/>
  <c r="G584" i="6"/>
  <c r="F586" i="10"/>
  <c r="N586" i="10"/>
  <c r="F588" i="10"/>
  <c r="F589" i="5"/>
  <c r="N590" i="10"/>
  <c r="G591" i="6"/>
  <c r="F591" i="5"/>
  <c r="F593" i="5"/>
  <c r="F594" i="10"/>
  <c r="N594" i="10"/>
  <c r="G595" i="6"/>
  <c r="N599" i="10"/>
  <c r="G600" i="6"/>
  <c r="F601" i="10"/>
  <c r="N601" i="10"/>
  <c r="G602" i="6"/>
  <c r="R603" i="10"/>
  <c r="G604" i="6"/>
  <c r="G609" i="6"/>
  <c r="R611" i="10"/>
  <c r="F613" i="10"/>
  <c r="N613" i="10"/>
  <c r="F617" i="10"/>
  <c r="G618" i="6"/>
  <c r="F618" i="5"/>
  <c r="F621" i="5"/>
  <c r="G624" i="6"/>
  <c r="F625" i="5"/>
  <c r="F626" i="10"/>
  <c r="N626" i="10"/>
  <c r="G627" i="6"/>
  <c r="F627" i="5"/>
  <c r="F633" i="5"/>
  <c r="G636" i="6"/>
  <c r="R637" i="10"/>
  <c r="N638" i="10"/>
  <c r="G641" i="6"/>
  <c r="R642" i="10"/>
  <c r="G643" i="6"/>
  <c r="F643" i="5"/>
  <c r="F645" i="10"/>
  <c r="N645" i="10"/>
  <c r="F646" i="10"/>
  <c r="N646" i="10"/>
  <c r="G647" i="6"/>
  <c r="N647" i="10"/>
  <c r="G648" i="6"/>
  <c r="F650" i="10"/>
  <c r="N650" i="10"/>
  <c r="G651" i="6"/>
  <c r="G652" i="6"/>
  <c r="G654" i="6"/>
  <c r="F654" i="5"/>
  <c r="N655" i="10"/>
  <c r="G656" i="6"/>
  <c r="G680" i="6"/>
  <c r="F686" i="10"/>
  <c r="N686" i="10"/>
  <c r="N696" i="10"/>
  <c r="F698" i="10"/>
  <c r="F699" i="5"/>
  <c r="N700" i="10"/>
  <c r="I720" i="5"/>
  <c r="M720" i="5" s="1"/>
  <c r="O720" i="5" s="1"/>
  <c r="F720" i="5"/>
  <c r="F765" i="5"/>
  <c r="I772" i="5"/>
  <c r="M772" i="5" s="1"/>
  <c r="O772" i="5" s="1"/>
  <c r="F772" i="5"/>
  <c r="F836" i="10"/>
  <c r="G663" i="6"/>
  <c r="G667" i="6"/>
  <c r="G669" i="6"/>
  <c r="G672" i="6"/>
  <c r="G683" i="6"/>
  <c r="G686" i="6"/>
  <c r="G689" i="6"/>
  <c r="G693" i="6"/>
  <c r="G696" i="6"/>
  <c r="G699" i="6"/>
  <c r="G706" i="6"/>
  <c r="G713" i="6"/>
  <c r="G718" i="6"/>
  <c r="F728" i="10"/>
  <c r="G733" i="6"/>
  <c r="G736" i="6"/>
  <c r="G738" i="6"/>
  <c r="G755" i="6"/>
  <c r="G758" i="6"/>
  <c r="F760" i="10"/>
  <c r="G780" i="6"/>
  <c r="G804" i="6"/>
  <c r="G901" i="6"/>
  <c r="F709" i="10"/>
  <c r="E710" i="10"/>
  <c r="F710" i="10" s="1"/>
  <c r="N710" i="1"/>
  <c r="D713" i="10"/>
  <c r="N713" i="1"/>
  <c r="F721" i="10"/>
  <c r="F725" i="10"/>
  <c r="D726" i="5"/>
  <c r="F726" i="5" s="1"/>
  <c r="O726" i="1"/>
  <c r="D729" i="10"/>
  <c r="N729" i="1"/>
  <c r="F737" i="10"/>
  <c r="D739" i="2"/>
  <c r="G739" i="2" s="1"/>
  <c r="E739" i="5"/>
  <c r="F739" i="5" s="1"/>
  <c r="O739" i="1"/>
  <c r="O747" i="1"/>
  <c r="E747" i="5"/>
  <c r="F749" i="10"/>
  <c r="D750" i="5"/>
  <c r="F750" i="5" s="1"/>
  <c r="E750" i="10"/>
  <c r="F750" i="10" s="1"/>
  <c r="O750" i="1"/>
  <c r="F753" i="10"/>
  <c r="E754" i="10"/>
  <c r="F754" i="10" s="1"/>
  <c r="N754" i="1"/>
  <c r="D754" i="5"/>
  <c r="F754" i="5" s="1"/>
  <c r="D758" i="5"/>
  <c r="F758" i="5" s="1"/>
  <c r="E758" i="10"/>
  <c r="F758" i="10" s="1"/>
  <c r="N758" i="1"/>
  <c r="D761" i="10"/>
  <c r="N761" i="1"/>
  <c r="E770" i="10"/>
  <c r="P770" i="10" s="1"/>
  <c r="N770" i="1"/>
  <c r="D778" i="5"/>
  <c r="F778" i="5" s="1"/>
  <c r="N778" i="1"/>
  <c r="E782" i="10"/>
  <c r="F782" i="10" s="1"/>
  <c r="N782" i="1"/>
  <c r="E794" i="10"/>
  <c r="F794" i="10" s="1"/>
  <c r="O794" i="1"/>
  <c r="F801" i="10"/>
  <c r="D810" i="5"/>
  <c r="F810" i="5" s="1"/>
  <c r="E810" i="10"/>
  <c r="F810" i="10" s="1"/>
  <c r="O810" i="1"/>
  <c r="O814" i="1"/>
  <c r="D814" i="5"/>
  <c r="F814" i="5" s="1"/>
  <c r="N845" i="1"/>
  <c r="D845" i="10"/>
  <c r="N853" i="1"/>
  <c r="D853" i="10"/>
  <c r="D854" i="5"/>
  <c r="E854" i="10"/>
  <c r="P854" i="10" s="1"/>
  <c r="N854" i="1"/>
  <c r="O854" i="1"/>
  <c r="D858" i="5"/>
  <c r="F858" i="5" s="1"/>
  <c r="O858" i="1"/>
  <c r="E858" i="10"/>
  <c r="F858" i="10" s="1"/>
  <c r="E859" i="5"/>
  <c r="K859" i="5" s="1"/>
  <c r="N859" i="5" s="1"/>
  <c r="O859" i="1"/>
  <c r="D862" i="5"/>
  <c r="F862" i="5" s="1"/>
  <c r="E862" i="10"/>
  <c r="F862" i="10" s="1"/>
  <c r="O862" i="1"/>
  <c r="E863" i="5"/>
  <c r="F863" i="5" s="1"/>
  <c r="O863" i="1"/>
  <c r="F865" i="10"/>
  <c r="O866" i="1"/>
  <c r="D866" i="5"/>
  <c r="F866" i="5" s="1"/>
  <c r="E866" i="10"/>
  <c r="F866" i="10" s="1"/>
  <c r="O871" i="1"/>
  <c r="E871" i="5"/>
  <c r="K871" i="5" s="1"/>
  <c r="N871" i="5" s="1"/>
  <c r="O874" i="1"/>
  <c r="D874" i="5"/>
  <c r="F874" i="5" s="1"/>
  <c r="E874" i="10"/>
  <c r="F874" i="10" s="1"/>
  <c r="F877" i="10"/>
  <c r="E878" i="10"/>
  <c r="F878" i="10" s="1"/>
  <c r="D878" i="5"/>
  <c r="F878" i="5" s="1"/>
  <c r="D882" i="5"/>
  <c r="F882" i="5" s="1"/>
  <c r="O882" i="1"/>
  <c r="E882" i="10"/>
  <c r="F882" i="10" s="1"/>
  <c r="E883" i="5"/>
  <c r="O883" i="1"/>
  <c r="F885" i="10"/>
  <c r="E886" i="10"/>
  <c r="F886" i="10" s="1"/>
  <c r="D886" i="5"/>
  <c r="F886" i="5" s="1"/>
  <c r="N889" i="1"/>
  <c r="D889" i="10"/>
  <c r="D890" i="5"/>
  <c r="E890" i="10"/>
  <c r="P890" i="10" s="1"/>
  <c r="N890" i="1"/>
  <c r="O890" i="1"/>
  <c r="E894" i="10"/>
  <c r="F894" i="10" s="1"/>
  <c r="O894" i="1"/>
  <c r="D894" i="5"/>
  <c r="F894" i="5" s="1"/>
  <c r="D902" i="5"/>
  <c r="F902" i="5" s="1"/>
  <c r="O902" i="1"/>
  <c r="E903" i="5"/>
  <c r="F903" i="5" s="1"/>
  <c r="O903" i="1"/>
  <c r="N657" i="10"/>
  <c r="G658" i="6"/>
  <c r="N659" i="10"/>
  <c r="G660" i="6"/>
  <c r="F661" i="10"/>
  <c r="N661" i="10"/>
  <c r="G662" i="6"/>
  <c r="G664" i="6"/>
  <c r="F665" i="10"/>
  <c r="N665" i="10"/>
  <c r="G666" i="6"/>
  <c r="R667" i="10"/>
  <c r="N668" i="10"/>
  <c r="F670" i="10"/>
  <c r="N670" i="10"/>
  <c r="G671" i="6"/>
  <c r="F673" i="5"/>
  <c r="N675" i="10"/>
  <c r="G676" i="6"/>
  <c r="G678" i="6"/>
  <c r="F678" i="5"/>
  <c r="F679" i="5"/>
  <c r="N680" i="10"/>
  <c r="G681" i="6"/>
  <c r="F682" i="10"/>
  <c r="N682" i="10"/>
  <c r="N684" i="10"/>
  <c r="G685" i="6"/>
  <c r="G687" i="6"/>
  <c r="F687" i="5"/>
  <c r="F690" i="5"/>
  <c r="N691" i="10"/>
  <c r="G692" i="6"/>
  <c r="F694" i="10"/>
  <c r="N694" i="10"/>
  <c r="G695" i="6"/>
  <c r="G697" i="6"/>
  <c r="F697" i="5"/>
  <c r="G703" i="6"/>
  <c r="N704" i="10"/>
  <c r="G708" i="6"/>
  <c r="G709" i="6"/>
  <c r="F710" i="5"/>
  <c r="F711" i="5"/>
  <c r="N712" i="10"/>
  <c r="G723" i="6"/>
  <c r="F732" i="10"/>
  <c r="G741" i="6"/>
  <c r="G743" i="6"/>
  <c r="G744" i="6"/>
  <c r="G745" i="6"/>
  <c r="G748" i="6"/>
  <c r="G754" i="6"/>
  <c r="G759" i="6"/>
  <c r="G761" i="6"/>
  <c r="G768" i="6"/>
  <c r="G782" i="6"/>
  <c r="G784" i="6"/>
  <c r="G815" i="6"/>
  <c r="G822" i="6"/>
  <c r="G825" i="6"/>
  <c r="G829" i="6"/>
  <c r="G831" i="6"/>
  <c r="G833" i="6"/>
  <c r="G836" i="6"/>
  <c r="G846" i="6"/>
  <c r="G855" i="6"/>
  <c r="G886" i="6"/>
  <c r="G887" i="6"/>
  <c r="G702" i="6"/>
  <c r="G704" i="6"/>
  <c r="N709" i="10"/>
  <c r="F712" i="5"/>
  <c r="N713" i="10"/>
  <c r="G714" i="6"/>
  <c r="F715" i="5"/>
  <c r="G717" i="6"/>
  <c r="G719" i="6"/>
  <c r="F719" i="5"/>
  <c r="N720" i="10"/>
  <c r="N721" i="10"/>
  <c r="G722" i="6"/>
  <c r="F724" i="10"/>
  <c r="N724" i="10"/>
  <c r="G725" i="6"/>
  <c r="G726" i="6"/>
  <c r="N727" i="10"/>
  <c r="G728" i="6"/>
  <c r="F728" i="5"/>
  <c r="N729" i="10"/>
  <c r="G730" i="6"/>
  <c r="F734" i="10"/>
  <c r="G735" i="6"/>
  <c r="G737" i="6"/>
  <c r="G739" i="6"/>
  <c r="R739" i="10"/>
  <c r="F742" i="5"/>
  <c r="N749" i="10"/>
  <c r="G750" i="6"/>
  <c r="F751" i="5"/>
  <c r="N752" i="10"/>
  <c r="G753" i="6"/>
  <c r="N755" i="10"/>
  <c r="G756" i="6"/>
  <c r="R763" i="10"/>
  <c r="F766" i="10"/>
  <c r="N766" i="10"/>
  <c r="G767" i="6"/>
  <c r="N767" i="10"/>
  <c r="F768" i="10"/>
  <c r="N768" i="10"/>
  <c r="G769" i="6"/>
  <c r="N771" i="10"/>
  <c r="G772" i="6"/>
  <c r="G773" i="6"/>
  <c r="G774" i="6"/>
  <c r="G775" i="6"/>
  <c r="G776" i="6"/>
  <c r="R776" i="10"/>
  <c r="F777" i="5"/>
  <c r="F778" i="10"/>
  <c r="N778" i="10"/>
  <c r="G779" i="6"/>
  <c r="N780" i="10"/>
  <c r="G781" i="6"/>
  <c r="F785" i="5"/>
  <c r="F786" i="10"/>
  <c r="N786" i="10"/>
  <c r="G787" i="6"/>
  <c r="N788" i="10"/>
  <c r="G792" i="6"/>
  <c r="G838" i="6"/>
  <c r="F840" i="10"/>
  <c r="F841" i="5"/>
  <c r="G842" i="6"/>
  <c r="G845" i="6"/>
  <c r="G849" i="6"/>
  <c r="G852" i="6"/>
  <c r="G853" i="6"/>
  <c r="I857" i="5"/>
  <c r="G859" i="6"/>
  <c r="G869" i="6"/>
  <c r="G872" i="6"/>
  <c r="G892" i="6"/>
  <c r="G893" i="6"/>
  <c r="N719" i="10"/>
  <c r="G720" i="6"/>
  <c r="G721" i="6"/>
  <c r="F722" i="5"/>
  <c r="N723" i="10"/>
  <c r="G724" i="6"/>
  <c r="F724" i="5"/>
  <c r="F726" i="10"/>
  <c r="N726" i="10"/>
  <c r="G727" i="6"/>
  <c r="G732" i="6"/>
  <c r="G734" i="6"/>
  <c r="R734" i="10"/>
  <c r="F735" i="5"/>
  <c r="G740" i="6"/>
  <c r="G742" i="6"/>
  <c r="F746" i="10"/>
  <c r="N746" i="10"/>
  <c r="G747" i="6"/>
  <c r="G749" i="6"/>
  <c r="N751" i="10"/>
  <c r="G752" i="6"/>
  <c r="G762" i="6"/>
  <c r="F763" i="10"/>
  <c r="N763" i="10"/>
  <c r="G764" i="6"/>
  <c r="G766" i="6"/>
  <c r="R766" i="10"/>
  <c r="R768" i="10"/>
  <c r="F772" i="10"/>
  <c r="N772" i="10"/>
  <c r="F773" i="10"/>
  <c r="N773" i="10"/>
  <c r="F774" i="10"/>
  <c r="N774" i="10"/>
  <c r="N775" i="10"/>
  <c r="F776" i="10"/>
  <c r="N776" i="10"/>
  <c r="G777" i="6"/>
  <c r="F783" i="5"/>
  <c r="K783" i="2"/>
  <c r="F792" i="5"/>
  <c r="F793" i="10"/>
  <c r="N793" i="10"/>
  <c r="G794" i="6"/>
  <c r="F809" i="5"/>
  <c r="F852" i="10"/>
  <c r="F870" i="10"/>
  <c r="R785" i="10"/>
  <c r="F786" i="5"/>
  <c r="N789" i="10"/>
  <c r="G790" i="6"/>
  <c r="F791" i="10"/>
  <c r="N791" i="10"/>
  <c r="R792" i="10"/>
  <c r="F793" i="5"/>
  <c r="N794" i="10"/>
  <c r="G795" i="6"/>
  <c r="F796" i="10"/>
  <c r="N796" i="10"/>
  <c r="G797" i="6"/>
  <c r="F797" i="5"/>
  <c r="F798" i="10"/>
  <c r="N798" i="10"/>
  <c r="R800" i="10"/>
  <c r="G801" i="6"/>
  <c r="R801" i="10"/>
  <c r="F801" i="5"/>
  <c r="F802" i="5"/>
  <c r="N803" i="10"/>
  <c r="F804" i="10"/>
  <c r="N804" i="10"/>
  <c r="G805" i="6"/>
  <c r="N805" i="10"/>
  <c r="G806" i="6"/>
  <c r="G808" i="6"/>
  <c r="R808" i="10"/>
  <c r="N809" i="10"/>
  <c r="G810" i="6"/>
  <c r="R811" i="10"/>
  <c r="F811" i="5"/>
  <c r="G813" i="6"/>
  <c r="R813" i="10"/>
  <c r="F813" i="5"/>
  <c r="F815" i="5"/>
  <c r="F816" i="10"/>
  <c r="N816" i="10"/>
  <c r="G817" i="6"/>
  <c r="G819" i="6"/>
  <c r="R820" i="10"/>
  <c r="R823" i="10"/>
  <c r="F824" i="5"/>
  <c r="R826" i="10"/>
  <c r="F826" i="5"/>
  <c r="F827" i="10"/>
  <c r="N827" i="10"/>
  <c r="F828" i="5"/>
  <c r="F829" i="10"/>
  <c r="N829" i="10"/>
  <c r="G830" i="6"/>
  <c r="R830" i="10"/>
  <c r="F830" i="5"/>
  <c r="F832" i="5"/>
  <c r="F833" i="10"/>
  <c r="N833" i="10"/>
  <c r="G834" i="6"/>
  <c r="F837" i="5"/>
  <c r="F838" i="10"/>
  <c r="N838" i="10"/>
  <c r="G839" i="6"/>
  <c r="F842" i="5"/>
  <c r="N843" i="10"/>
  <c r="G844" i="6"/>
  <c r="R844" i="10"/>
  <c r="F844" i="5"/>
  <c r="F846" i="5"/>
  <c r="F847" i="10"/>
  <c r="N847" i="10"/>
  <c r="G848" i="6"/>
  <c r="G850" i="6"/>
  <c r="G851" i="6"/>
  <c r="R851" i="10"/>
  <c r="F851" i="5"/>
  <c r="R856" i="10"/>
  <c r="N859" i="10"/>
  <c r="G860" i="6"/>
  <c r="G868" i="6"/>
  <c r="G881" i="6"/>
  <c r="G883" i="6"/>
  <c r="G895" i="6"/>
  <c r="G903" i="6"/>
  <c r="G796" i="6"/>
  <c r="R796" i="10"/>
  <c r="F796" i="5"/>
  <c r="G799" i="6"/>
  <c r="N801" i="10"/>
  <c r="G802" i="6"/>
  <c r="R804" i="10"/>
  <c r="F806" i="5"/>
  <c r="F808" i="10"/>
  <c r="N808" i="10"/>
  <c r="G809" i="6"/>
  <c r="R809" i="10"/>
  <c r="N811" i="10"/>
  <c r="G812" i="6"/>
  <c r="N813" i="10"/>
  <c r="G814" i="6"/>
  <c r="R816" i="10"/>
  <c r="F819" i="5"/>
  <c r="F820" i="10"/>
  <c r="N820" i="10"/>
  <c r="G821" i="6"/>
  <c r="F823" i="10"/>
  <c r="N823" i="10"/>
  <c r="G824" i="6"/>
  <c r="F826" i="10"/>
  <c r="N826" i="10"/>
  <c r="G827" i="6"/>
  <c r="R827" i="10"/>
  <c r="F827" i="5"/>
  <c r="R829" i="10"/>
  <c r="F830" i="10"/>
  <c r="N830" i="10"/>
  <c r="R833" i="10"/>
  <c r="R838" i="10"/>
  <c r="R843" i="10"/>
  <c r="F844" i="10"/>
  <c r="N844" i="10"/>
  <c r="R847" i="10"/>
  <c r="N851" i="10"/>
  <c r="F855" i="5"/>
  <c r="N856" i="10"/>
  <c r="G857" i="6"/>
  <c r="R861" i="10"/>
  <c r="F868" i="10"/>
  <c r="F887" i="5"/>
  <c r="F906" i="10"/>
  <c r="G858" i="6"/>
  <c r="R859" i="10"/>
  <c r="F860" i="10"/>
  <c r="N860" i="10"/>
  <c r="N861" i="10"/>
  <c r="G862" i="6"/>
  <c r="G864" i="6"/>
  <c r="N865" i="10"/>
  <c r="N866" i="10"/>
  <c r="G867" i="6"/>
  <c r="F867" i="5"/>
  <c r="G870" i="6"/>
  <c r="G871" i="6"/>
  <c r="N873" i="10"/>
  <c r="G874" i="6"/>
  <c r="R874" i="10"/>
  <c r="F875" i="5"/>
  <c r="N877" i="10"/>
  <c r="N879" i="10"/>
  <c r="G880" i="6"/>
  <c r="N881" i="10"/>
  <c r="G882" i="6"/>
  <c r="R882" i="10"/>
  <c r="N885" i="10"/>
  <c r="N887" i="10"/>
  <c r="G888" i="6"/>
  <c r="R893" i="10"/>
  <c r="N897" i="10"/>
  <c r="G898" i="6"/>
  <c r="R898" i="10"/>
  <c r="F899" i="5"/>
  <c r="N900" i="10"/>
  <c r="R901" i="10"/>
  <c r="F901" i="5"/>
  <c r="F902" i="10"/>
  <c r="N902" i="10"/>
  <c r="N904" i="10"/>
  <c r="G905" i="6"/>
  <c r="N864" i="10"/>
  <c r="G865" i="6"/>
  <c r="G866" i="6"/>
  <c r="R866" i="10"/>
  <c r="F868" i="5"/>
  <c r="N869" i="10"/>
  <c r="F870" i="5"/>
  <c r="F872" i="10"/>
  <c r="N872" i="10"/>
  <c r="G873" i="6"/>
  <c r="R873" i="10"/>
  <c r="F873" i="5"/>
  <c r="N874" i="10"/>
  <c r="G875" i="6"/>
  <c r="G877" i="6"/>
  <c r="R877" i="10"/>
  <c r="F877" i="5"/>
  <c r="R879" i="10"/>
  <c r="R881" i="10"/>
  <c r="N882" i="10"/>
  <c r="G884" i="6"/>
  <c r="G885" i="6"/>
  <c r="R887" i="10"/>
  <c r="F891" i="5"/>
  <c r="F892" i="10"/>
  <c r="N892" i="10"/>
  <c r="N893" i="10"/>
  <c r="G894" i="6"/>
  <c r="G897" i="6"/>
  <c r="R897" i="10"/>
  <c r="F897" i="5"/>
  <c r="F898" i="10"/>
  <c r="N898" i="10"/>
  <c r="G899" i="6"/>
  <c r="F900" i="5"/>
  <c r="N901" i="10"/>
  <c r="G902" i="6"/>
  <c r="R902" i="10"/>
  <c r="R904" i="10"/>
  <c r="N905" i="10"/>
  <c r="O906" i="1"/>
  <c r="G906" i="6"/>
  <c r="A12" i="10"/>
  <c r="A41" i="2"/>
  <c r="A106" i="5"/>
  <c r="A154" i="5"/>
  <c r="A159" i="5"/>
  <c r="A183" i="10"/>
  <c r="A203" i="10"/>
  <c r="A231" i="5"/>
  <c r="A231" i="2"/>
  <c r="A269" i="10"/>
  <c r="A269" i="5"/>
  <c r="A303" i="10"/>
  <c r="A303" i="5"/>
  <c r="A308" i="10"/>
  <c r="A308" i="5"/>
  <c r="A335" i="2"/>
  <c r="A335" i="5"/>
  <c r="A349" i="5"/>
  <c r="A351" i="5"/>
  <c r="A366" i="2"/>
  <c r="A375" i="10"/>
  <c r="A375" i="5"/>
  <c r="A375" i="2"/>
  <c r="A381" i="10"/>
  <c r="A387" i="10"/>
  <c r="A387" i="5"/>
  <c r="A387" i="2"/>
  <c r="A407" i="10"/>
  <c r="A407" i="5"/>
  <c r="A407" i="2"/>
  <c r="A442" i="5"/>
  <c r="A442" i="2"/>
  <c r="A457" i="2"/>
  <c r="A473" i="10"/>
  <c r="A473" i="5"/>
  <c r="A473" i="2"/>
  <c r="A509" i="10"/>
  <c r="A509" i="5"/>
  <c r="A509" i="2"/>
  <c r="A541" i="2"/>
  <c r="A541" i="5"/>
  <c r="A544" i="10"/>
  <c r="A544" i="5"/>
  <c r="A544" i="2"/>
  <c r="A573" i="5"/>
  <c r="A573" i="2"/>
  <c r="A573" i="10"/>
  <c r="A607" i="5"/>
  <c r="A607" i="2"/>
  <c r="A607" i="10"/>
  <c r="A654" i="10"/>
  <c r="A654" i="5"/>
  <c r="A654" i="2"/>
  <c r="A791" i="10"/>
  <c r="A791" i="5"/>
  <c r="A791" i="2"/>
  <c r="A840" i="10"/>
  <c r="A840" i="5"/>
  <c r="A840" i="2"/>
  <c r="A860" i="5"/>
  <c r="A860" i="2"/>
  <c r="A860" i="10"/>
  <c r="A10" i="10"/>
  <c r="A11" i="2"/>
  <c r="A27" i="10"/>
  <c r="A28" i="2"/>
  <c r="A34" i="2"/>
  <c r="A40" i="2"/>
  <c r="A148" i="5"/>
  <c r="A148" i="10"/>
  <c r="A148" i="2"/>
  <c r="A156" i="10"/>
  <c r="A182" i="10"/>
  <c r="A194" i="10"/>
  <c r="A194" i="5"/>
  <c r="A214" i="5"/>
  <c r="A214" i="2"/>
  <c r="A216" i="10"/>
  <c r="A216" i="5"/>
  <c r="A264" i="10"/>
  <c r="A282" i="10"/>
  <c r="A282" i="5"/>
  <c r="A291" i="10"/>
  <c r="A291" i="5"/>
  <c r="A329" i="10"/>
  <c r="A329" i="5"/>
  <c r="A419" i="10"/>
  <c r="A419" i="5"/>
  <c r="A419" i="2"/>
  <c r="A465" i="10"/>
  <c r="A465" i="5"/>
  <c r="A465" i="2"/>
  <c r="A516" i="5"/>
  <c r="A516" i="2"/>
  <c r="A516" i="10"/>
  <c r="A807" i="5"/>
  <c r="A807" i="2"/>
  <c r="A807" i="10"/>
  <c r="A844" i="5"/>
  <c r="A844" i="2"/>
  <c r="A844" i="10"/>
  <c r="A14" i="10"/>
  <c r="A15" i="2"/>
  <c r="A18" i="10"/>
  <c r="A19" i="2"/>
  <c r="A28" i="5"/>
  <c r="A29" i="2"/>
  <c r="A30" i="10"/>
  <c r="A32" i="2"/>
  <c r="A33" i="10"/>
  <c r="A34" i="5"/>
  <c r="A35" i="5"/>
  <c r="A36" i="5"/>
  <c r="A37" i="10"/>
  <c r="A39" i="2"/>
  <c r="A41" i="5"/>
  <c r="A42" i="10"/>
  <c r="A43" i="2"/>
  <c r="A46" i="10"/>
  <c r="A49" i="10"/>
  <c r="A50" i="2"/>
  <c r="A55" i="10"/>
  <c r="A56" i="2"/>
  <c r="A57" i="10"/>
  <c r="A58" i="5"/>
  <c r="A58" i="2"/>
  <c r="A63" i="10"/>
  <c r="A64" i="2"/>
  <c r="A67" i="10"/>
  <c r="A68" i="2"/>
  <c r="A71" i="2"/>
  <c r="A74" i="10"/>
  <c r="A75" i="2"/>
  <c r="A78" i="10"/>
  <c r="A79" i="2"/>
  <c r="A82" i="5"/>
  <c r="A84" i="10"/>
  <c r="A85" i="2"/>
  <c r="A88" i="10"/>
  <c r="A89" i="2"/>
  <c r="A92" i="10"/>
  <c r="A93" i="2"/>
  <c r="A97" i="10"/>
  <c r="A98" i="2"/>
  <c r="A101" i="10"/>
  <c r="A102" i="2"/>
  <c r="A105" i="10"/>
  <c r="A107" i="2"/>
  <c r="A109" i="10"/>
  <c r="A110" i="2"/>
  <c r="A113" i="10"/>
  <c r="A114" i="2"/>
  <c r="A117" i="10"/>
  <c r="A118" i="2"/>
  <c r="A121" i="10"/>
  <c r="A122" i="2"/>
  <c r="A125" i="10"/>
  <c r="A126" i="2"/>
  <c r="A129" i="10"/>
  <c r="A129" i="2"/>
  <c r="A132" i="10"/>
  <c r="A133" i="2"/>
  <c r="A138" i="10"/>
  <c r="A139" i="2"/>
  <c r="A141" i="10"/>
  <c r="A142" i="2"/>
  <c r="A150" i="5"/>
  <c r="A154" i="2"/>
  <c r="A159" i="2"/>
  <c r="A160" i="2"/>
  <c r="A161" i="2"/>
  <c r="A164" i="10"/>
  <c r="A164" i="5"/>
  <c r="A175" i="10"/>
  <c r="A175" i="5"/>
  <c r="A182" i="5"/>
  <c r="A188" i="10"/>
  <c r="A188" i="5"/>
  <c r="A202" i="10"/>
  <c r="A202" i="5"/>
  <c r="A215" i="10"/>
  <c r="A215" i="2"/>
  <c r="A227" i="10"/>
  <c r="A227" i="5"/>
  <c r="A232" i="10"/>
  <c r="A232" i="2"/>
  <c r="A241" i="10"/>
  <c r="A241" i="5"/>
  <c r="A243" i="10"/>
  <c r="A243" i="5"/>
  <c r="A252" i="10"/>
  <c r="A252" i="5"/>
  <c r="A257" i="10"/>
  <c r="A257" i="5"/>
  <c r="A263" i="10"/>
  <c r="A263" i="2"/>
  <c r="A264" i="5"/>
  <c r="A268" i="10"/>
  <c r="A268" i="5"/>
  <c r="A269" i="2"/>
  <c r="A273" i="10"/>
  <c r="A273" i="5"/>
  <c r="A276" i="10"/>
  <c r="A281" i="10"/>
  <c r="A281" i="2"/>
  <c r="A290" i="10"/>
  <c r="A290" i="2"/>
  <c r="A295" i="10"/>
  <c r="A295" i="2"/>
  <c r="A303" i="2"/>
  <c r="A307" i="10"/>
  <c r="A307" i="5"/>
  <c r="A308" i="2"/>
  <c r="A312" i="10"/>
  <c r="A312" i="5"/>
  <c r="A319" i="10"/>
  <c r="A319" i="5"/>
  <c r="A325" i="10"/>
  <c r="A325" i="2"/>
  <c r="A332" i="10"/>
  <c r="A337" i="10"/>
  <c r="A337" i="5"/>
  <c r="A364" i="5"/>
  <c r="A364" i="2"/>
  <c r="A364" i="10"/>
  <c r="A370" i="5"/>
  <c r="A370" i="2"/>
  <c r="A370" i="10"/>
  <c r="A385" i="5"/>
  <c r="A385" i="2"/>
  <c r="A392" i="10"/>
  <c r="A392" i="2"/>
  <c r="A414" i="2"/>
  <c r="A414" i="10"/>
  <c r="A414" i="5"/>
  <c r="A427" i="10"/>
  <c r="A427" i="5"/>
  <c r="A427" i="2"/>
  <c r="A444" i="10"/>
  <c r="A444" i="5"/>
  <c r="A444" i="2"/>
  <c r="A455" i="5"/>
  <c r="A455" i="2"/>
  <c r="A455" i="10"/>
  <c r="A476" i="10"/>
  <c r="A476" i="2"/>
  <c r="A487" i="10"/>
  <c r="A487" i="5"/>
  <c r="A487" i="2"/>
  <c r="A490" i="10"/>
  <c r="A490" i="5"/>
  <c r="A490" i="2"/>
  <c r="A513" i="5"/>
  <c r="A513" i="2"/>
  <c r="A513" i="10"/>
  <c r="A527" i="10"/>
  <c r="A527" i="2"/>
  <c r="A529" i="10"/>
  <c r="A529" i="5"/>
  <c r="A529" i="2"/>
  <c r="A560" i="5"/>
  <c r="A560" i="2"/>
  <c r="A560" i="10"/>
  <c r="A586" i="5"/>
  <c r="A586" i="2"/>
  <c r="A586" i="10"/>
  <c r="A623" i="5"/>
  <c r="A623" i="2"/>
  <c r="A623" i="10"/>
  <c r="A703" i="5"/>
  <c r="A703" i="2"/>
  <c r="A703" i="10"/>
  <c r="A12" i="5"/>
  <c r="A25" i="5"/>
  <c r="A36" i="2"/>
  <c r="A136" i="10"/>
  <c r="A136" i="5"/>
  <c r="A150" i="2"/>
  <c r="A163" i="10"/>
  <c r="A174" i="10"/>
  <c r="A174" i="5"/>
  <c r="A189" i="10"/>
  <c r="A189" i="5"/>
  <c r="A203" i="5"/>
  <c r="A223" i="10"/>
  <c r="A223" i="5"/>
  <c r="A231" i="10"/>
  <c r="A248" i="10"/>
  <c r="A248" i="5"/>
  <c r="A253" i="10"/>
  <c r="A253" i="5"/>
  <c r="A262" i="10"/>
  <c r="A262" i="5"/>
  <c r="A313" i="10"/>
  <c r="A313" i="5"/>
  <c r="A331" i="5"/>
  <c r="A335" i="10"/>
  <c r="A349" i="10"/>
  <c r="A351" i="10"/>
  <c r="A366" i="10"/>
  <c r="A422" i="5"/>
  <c r="A422" i="2"/>
  <c r="A422" i="10"/>
  <c r="A449" i="5"/>
  <c r="A449" i="2"/>
  <c r="A449" i="10"/>
  <c r="A457" i="10"/>
  <c r="A485" i="5"/>
  <c r="A485" i="2"/>
  <c r="A488" i="2"/>
  <c r="A488" i="5"/>
  <c r="A664" i="10"/>
  <c r="A664" i="5"/>
  <c r="A664" i="2"/>
  <c r="A682" i="5"/>
  <c r="A682" i="2"/>
  <c r="A682" i="10"/>
  <c r="A827" i="10"/>
  <c r="A827" i="5"/>
  <c r="A827" i="2"/>
  <c r="A883" i="10"/>
  <c r="A883" i="5"/>
  <c r="A883" i="2"/>
  <c r="A10" i="5"/>
  <c r="A35" i="2"/>
  <c r="A156" i="5"/>
  <c r="A183" i="5"/>
  <c r="A211" i="10"/>
  <c r="A211" i="5"/>
  <c r="A233" i="10"/>
  <c r="A233" i="5"/>
  <c r="A326" i="10"/>
  <c r="A326" i="5"/>
  <c r="A333" i="10"/>
  <c r="A333" i="5"/>
  <c r="A397" i="10"/>
  <c r="A397" i="5"/>
  <c r="A397" i="2"/>
  <c r="A481" i="10"/>
  <c r="A481" i="5"/>
  <c r="A481" i="2"/>
  <c r="A532" i="10"/>
  <c r="A532" i="5"/>
  <c r="A532" i="2"/>
  <c r="A566" i="10"/>
  <c r="A566" i="5"/>
  <c r="A566" i="2"/>
  <c r="A634" i="5"/>
  <c r="A634" i="2"/>
  <c r="A634" i="10"/>
  <c r="A736" i="5"/>
  <c r="A736" i="2"/>
  <c r="A736" i="10"/>
  <c r="A825" i="5"/>
  <c r="A825" i="2"/>
  <c r="A825" i="10"/>
  <c r="A835" i="10"/>
  <c r="A835" i="5"/>
  <c r="A835" i="2"/>
  <c r="A11" i="10"/>
  <c r="A15" i="10"/>
  <c r="A19" i="10"/>
  <c r="A25" i="10"/>
  <c r="A43" i="10"/>
  <c r="A50" i="10"/>
  <c r="A56" i="10"/>
  <c r="A64" i="10"/>
  <c r="A68" i="10"/>
  <c r="A71" i="10"/>
  <c r="A75" i="10"/>
  <c r="A79" i="10"/>
  <c r="A85" i="10"/>
  <c r="A89" i="10"/>
  <c r="A93" i="10"/>
  <c r="A98" i="10"/>
  <c r="A102" i="10"/>
  <c r="A106" i="10"/>
  <c r="A107" i="10"/>
  <c r="A110" i="10"/>
  <c r="A114" i="10"/>
  <c r="A118" i="10"/>
  <c r="A122" i="10"/>
  <c r="A126" i="10"/>
  <c r="A133" i="10"/>
  <c r="A139" i="10"/>
  <c r="A142" i="10"/>
  <c r="A145" i="5"/>
  <c r="A145" i="10"/>
  <c r="A145" i="2"/>
  <c r="A149" i="10"/>
  <c r="A149" i="5"/>
  <c r="A155" i="10"/>
  <c r="A155" i="5"/>
  <c r="A162" i="10"/>
  <c r="A163" i="2"/>
  <c r="A169" i="10"/>
  <c r="A169" i="5"/>
  <c r="A174" i="2"/>
  <c r="A181" i="10"/>
  <c r="A181" i="5"/>
  <c r="A184" i="10"/>
  <c r="A184" i="5"/>
  <c r="A187" i="10"/>
  <c r="A195" i="10"/>
  <c r="A195" i="5"/>
  <c r="A207" i="10"/>
  <c r="A207" i="5"/>
  <c r="A211" i="2"/>
  <c r="A216" i="2"/>
  <c r="A226" i="10"/>
  <c r="A226" i="2"/>
  <c r="A233" i="2"/>
  <c r="A240" i="10"/>
  <c r="A240" i="2"/>
  <c r="A251" i="10"/>
  <c r="A251" i="2"/>
  <c r="A256" i="10"/>
  <c r="A256" i="2"/>
  <c r="A272" i="10"/>
  <c r="A272" i="2"/>
  <c r="A278" i="10"/>
  <c r="A278" i="5"/>
  <c r="A282" i="2"/>
  <c r="A287" i="10"/>
  <c r="A287" i="5"/>
  <c r="A292" i="10"/>
  <c r="A292" i="5"/>
  <c r="A298" i="10"/>
  <c r="A298" i="5"/>
  <c r="A306" i="10"/>
  <c r="A306" i="2"/>
  <c r="A311" i="10"/>
  <c r="A311" i="2"/>
  <c r="A318" i="10"/>
  <c r="A318" i="2"/>
  <c r="A326" i="2"/>
  <c r="A329" i="2"/>
  <c r="A331" i="10"/>
  <c r="A336" i="10"/>
  <c r="A342" i="10"/>
  <c r="A342" i="5"/>
  <c r="A367" i="10"/>
  <c r="A367" i="5"/>
  <c r="A367" i="2"/>
  <c r="A377" i="10"/>
  <c r="A381" i="2"/>
  <c r="A435" i="10"/>
  <c r="A435" i="5"/>
  <c r="A435" i="2"/>
  <c r="A442" i="10"/>
  <c r="A451" i="10"/>
  <c r="A451" i="5"/>
  <c r="A451" i="2"/>
  <c r="A462" i="2"/>
  <c r="A462" i="10"/>
  <c r="A469" i="10"/>
  <c r="A469" i="2"/>
  <c r="A485" i="10"/>
  <c r="A500" i="10"/>
  <c r="A500" i="5"/>
  <c r="A500" i="2"/>
  <c r="A522" i="5"/>
  <c r="A522" i="10"/>
  <c r="A541" i="10"/>
  <c r="A548" i="5"/>
  <c r="A548" i="2"/>
  <c r="A548" i="10"/>
  <c r="A555" i="10"/>
  <c r="A555" i="5"/>
  <c r="A555" i="2"/>
  <c r="A592" i="10"/>
  <c r="A592" i="5"/>
  <c r="A592" i="2"/>
  <c r="A674" i="5"/>
  <c r="A674" i="2"/>
  <c r="A674" i="10"/>
  <c r="A696" i="5"/>
  <c r="A696" i="2"/>
  <c r="A696" i="10"/>
  <c r="A153" i="10"/>
  <c r="A158" i="10"/>
  <c r="A166" i="10"/>
  <c r="A171" i="10"/>
  <c r="A176" i="10"/>
  <c r="A180" i="10"/>
  <c r="A186" i="10"/>
  <c r="A190" i="2"/>
  <c r="A193" i="10"/>
  <c r="A196" i="2"/>
  <c r="A201" i="10"/>
  <c r="A206" i="10"/>
  <c r="A212" i="10"/>
  <c r="A217" i="10"/>
  <c r="A219" i="10"/>
  <c r="A224" i="10"/>
  <c r="A228" i="10"/>
  <c r="A234" i="10"/>
  <c r="A237" i="5"/>
  <c r="A238" i="10"/>
  <c r="A244" i="10"/>
  <c r="A249" i="10"/>
  <c r="A254" i="10"/>
  <c r="A258" i="10"/>
  <c r="A266" i="10"/>
  <c r="A270" i="10"/>
  <c r="A274" i="10"/>
  <c r="A279" i="10"/>
  <c r="A283" i="10"/>
  <c r="A288" i="10"/>
  <c r="A293" i="10"/>
  <c r="A300" i="10"/>
  <c r="A304" i="10"/>
  <c r="A309" i="10"/>
  <c r="A314" i="10"/>
  <c r="A321" i="5"/>
  <c r="A322" i="10"/>
  <c r="A327" i="10"/>
  <c r="A328" i="2"/>
  <c r="A339" i="10"/>
  <c r="A350" i="10"/>
  <c r="A356" i="2"/>
  <c r="A356" i="5"/>
  <c r="A356" i="10"/>
  <c r="A360" i="10"/>
  <c r="A360" i="5"/>
  <c r="A371" i="10"/>
  <c r="A371" i="5"/>
  <c r="A386" i="10"/>
  <c r="A386" i="2"/>
  <c r="A396" i="10"/>
  <c r="A396" i="2"/>
  <c r="A415" i="10"/>
  <c r="A415" i="5"/>
  <c r="A423" i="10"/>
  <c r="A423" i="5"/>
  <c r="A431" i="10"/>
  <c r="A434" i="10"/>
  <c r="A434" i="2"/>
  <c r="A443" i="10"/>
  <c r="A443" i="2"/>
  <c r="A456" i="10"/>
  <c r="A456" i="5"/>
  <c r="A461" i="10"/>
  <c r="A461" i="2"/>
  <c r="A464" i="10"/>
  <c r="A464" i="2"/>
  <c r="A480" i="10"/>
  <c r="A480" i="2"/>
  <c r="A486" i="10"/>
  <c r="A486" i="2"/>
  <c r="A489" i="10"/>
  <c r="A489" i="2"/>
  <c r="A499" i="10"/>
  <c r="A499" i="2"/>
  <c r="A508" i="10"/>
  <c r="A508" i="2"/>
  <c r="A517" i="5"/>
  <c r="A517" i="2"/>
  <c r="A517" i="10"/>
  <c r="A578" i="10"/>
  <c r="A578" i="2"/>
  <c r="A582" i="5"/>
  <c r="A582" i="2"/>
  <c r="A582" i="10"/>
  <c r="A598" i="10"/>
  <c r="A598" i="2"/>
  <c r="A603" i="2"/>
  <c r="A603" i="10"/>
  <c r="A613" i="10"/>
  <c r="A613" i="2"/>
  <c r="A618" i="5"/>
  <c r="A618" i="2"/>
  <c r="A618" i="10"/>
  <c r="A639" i="10"/>
  <c r="A639" i="5"/>
  <c r="A658" i="10"/>
  <c r="A658" i="5"/>
  <c r="A658" i="2"/>
  <c r="A731" i="5"/>
  <c r="A731" i="2"/>
  <c r="A733" i="10"/>
  <c r="A733" i="5"/>
  <c r="A733" i="2"/>
  <c r="A185" i="10"/>
  <c r="A191" i="10"/>
  <c r="A197" i="10"/>
  <c r="A204" i="10"/>
  <c r="A208" i="10"/>
  <c r="A242" i="10"/>
  <c r="A334" i="10"/>
  <c r="A334" i="5"/>
  <c r="A338" i="10"/>
  <c r="A343" i="10"/>
  <c r="A343" i="5"/>
  <c r="A355" i="10"/>
  <c r="A359" i="10"/>
  <c r="A365" i="10"/>
  <c r="A365" i="5"/>
  <c r="A378" i="10"/>
  <c r="A378" i="2"/>
  <c r="A380" i="10"/>
  <c r="A380" i="5"/>
  <c r="A384" i="5"/>
  <c r="A384" i="2"/>
  <c r="A393" i="10"/>
  <c r="A393" i="5"/>
  <c r="A439" i="10"/>
  <c r="A458" i="10"/>
  <c r="A458" i="5"/>
  <c r="A470" i="10"/>
  <c r="A470" i="5"/>
  <c r="A477" i="10"/>
  <c r="A477" i="5"/>
  <c r="A494" i="10"/>
  <c r="A494" i="5"/>
  <c r="A505" i="10"/>
  <c r="A505" i="5"/>
  <c r="A523" i="5"/>
  <c r="A523" i="2"/>
  <c r="A523" i="10"/>
  <c r="A531" i="2"/>
  <c r="A531" i="5"/>
  <c r="A542" i="2"/>
  <c r="A542" i="10"/>
  <c r="A542" i="5"/>
  <c r="A550" i="10"/>
  <c r="A550" i="5"/>
  <c r="A550" i="2"/>
  <c r="A553" i="5"/>
  <c r="A553" i="2"/>
  <c r="A564" i="5"/>
  <c r="A564" i="2"/>
  <c r="A564" i="10"/>
  <c r="A575" i="10"/>
  <c r="A575" i="5"/>
  <c r="A575" i="2"/>
  <c r="A596" i="5"/>
  <c r="A596" i="10"/>
  <c r="A596" i="2"/>
  <c r="A627" i="5"/>
  <c r="A627" i="2"/>
  <c r="A627" i="10"/>
  <c r="A668" i="5"/>
  <c r="A668" i="2"/>
  <c r="A668" i="10"/>
  <c r="A676" i="10"/>
  <c r="A676" i="5"/>
  <c r="A686" i="5"/>
  <c r="A686" i="2"/>
  <c r="A686" i="10"/>
  <c r="A708" i="5"/>
  <c r="A708" i="2"/>
  <c r="A708" i="10"/>
  <c r="A738" i="10"/>
  <c r="A738" i="5"/>
  <c r="A738" i="2"/>
  <c r="A341" i="10"/>
  <c r="A348" i="10"/>
  <c r="A352" i="2"/>
  <c r="A354" i="10"/>
  <c r="A358" i="10"/>
  <c r="A361" i="2"/>
  <c r="A363" i="10"/>
  <c r="A368" i="10"/>
  <c r="A372" i="10"/>
  <c r="A376" i="10"/>
  <c r="A382" i="10"/>
  <c r="A388" i="10"/>
  <c r="A394" i="10"/>
  <c r="A398" i="10"/>
  <c r="A404" i="10"/>
  <c r="A408" i="10"/>
  <c r="A410" i="10"/>
  <c r="A416" i="10"/>
  <c r="A420" i="10"/>
  <c r="A424" i="10"/>
  <c r="A429" i="10"/>
  <c r="A430" i="10"/>
  <c r="A436" i="10"/>
  <c r="A440" i="10"/>
  <c r="A446" i="10"/>
  <c r="A452" i="10"/>
  <c r="A459" i="10"/>
  <c r="A466" i="10"/>
  <c r="A471" i="10"/>
  <c r="A472" i="10"/>
  <c r="A474" i="10"/>
  <c r="A478" i="10"/>
  <c r="A482" i="10"/>
  <c r="A491" i="10"/>
  <c r="A495" i="10"/>
  <c r="A501" i="10"/>
  <c r="A506" i="10"/>
  <c r="A510" i="10"/>
  <c r="A514" i="10"/>
  <c r="A533" i="10"/>
  <c r="A554" i="10"/>
  <c r="A554" i="2"/>
  <c r="A565" i="10"/>
  <c r="A565" i="5"/>
  <c r="A587" i="10"/>
  <c r="A587" i="5"/>
  <c r="A591" i="10"/>
  <c r="A591" i="2"/>
  <c r="A597" i="10"/>
  <c r="A597" i="5"/>
  <c r="A606" i="5"/>
  <c r="A606" i="2"/>
  <c r="A608" i="10"/>
  <c r="A608" i="5"/>
  <c r="A619" i="10"/>
  <c r="A619" i="5"/>
  <c r="A635" i="10"/>
  <c r="A635" i="5"/>
  <c r="A638" i="10"/>
  <c r="A638" i="2"/>
  <c r="A643" i="10"/>
  <c r="A643" i="5"/>
  <c r="A653" i="10"/>
  <c r="A653" i="2"/>
  <c r="A659" i="10"/>
  <c r="A659" i="5"/>
  <c r="A663" i="10"/>
  <c r="A663" i="2"/>
  <c r="A669" i="10"/>
  <c r="A669" i="5"/>
  <c r="A672" i="10"/>
  <c r="A672" i="2"/>
  <c r="A678" i="10"/>
  <c r="A678" i="5"/>
  <c r="A687" i="10"/>
  <c r="A687" i="5"/>
  <c r="A697" i="10"/>
  <c r="A697" i="5"/>
  <c r="A718" i="5"/>
  <c r="A718" i="2"/>
  <c r="A718" i="10"/>
  <c r="A741" i="10"/>
  <c r="A741" i="2"/>
  <c r="A765" i="10"/>
  <c r="A765" i="5"/>
  <c r="A765" i="2"/>
  <c r="A344" i="10"/>
  <c r="A353" i="10"/>
  <c r="A357" i="10"/>
  <c r="A362" i="10"/>
  <c r="A406" i="10"/>
  <c r="A528" i="5"/>
  <c r="A528" i="10"/>
  <c r="A533" i="2"/>
  <c r="A561" i="10"/>
  <c r="A561" i="5"/>
  <c r="A570" i="10"/>
  <c r="A570" i="5"/>
  <c r="A579" i="10"/>
  <c r="A579" i="5"/>
  <c r="A599" i="10"/>
  <c r="A599" i="5"/>
  <c r="A614" i="10"/>
  <c r="A614" i="5"/>
  <c r="A622" i="5"/>
  <c r="A622" i="2"/>
  <c r="A624" i="10"/>
  <c r="A624" i="5"/>
  <c r="A631" i="10"/>
  <c r="A631" i="5"/>
  <c r="A640" i="10"/>
  <c r="A640" i="5"/>
  <c r="A649" i="10"/>
  <c r="A649" i="5"/>
  <c r="A665" i="10"/>
  <c r="A665" i="5"/>
  <c r="A675" i="10"/>
  <c r="A675" i="5"/>
  <c r="A677" i="10"/>
  <c r="A677" i="2"/>
  <c r="A681" i="5"/>
  <c r="A681" i="2"/>
  <c r="A683" i="10"/>
  <c r="A683" i="5"/>
  <c r="A693" i="10"/>
  <c r="A693" i="5"/>
  <c r="A704" i="5"/>
  <c r="A704" i="2"/>
  <c r="A704" i="10"/>
  <c r="A743" i="10"/>
  <c r="A743" i="5"/>
  <c r="A748" i="10"/>
  <c r="A748" i="5"/>
  <c r="A748" i="2"/>
  <c r="A877" i="10"/>
  <c r="A877" i="5"/>
  <c r="A877" i="2"/>
  <c r="A885" i="10"/>
  <c r="A885" i="5"/>
  <c r="A885" i="2"/>
  <c r="A642" i="10"/>
  <c r="A690" i="10"/>
  <c r="A716" i="10"/>
  <c r="A716" i="5"/>
  <c r="A719" i="10"/>
  <c r="A719" i="5"/>
  <c r="A795" i="10"/>
  <c r="A795" i="5"/>
  <c r="A795" i="2"/>
  <c r="A818" i="10"/>
  <c r="A818" i="5"/>
  <c r="A818" i="2"/>
  <c r="A851" i="10"/>
  <c r="A851" i="5"/>
  <c r="A851" i="2"/>
  <c r="A857" i="5"/>
  <c r="A857" i="2"/>
  <c r="A896" i="10"/>
  <c r="A896" i="5"/>
  <c r="A905" i="5"/>
  <c r="A905" i="2"/>
  <c r="A905" i="10"/>
  <c r="A705" i="5"/>
  <c r="A709" i="2"/>
  <c r="A710" i="5"/>
  <c r="A714" i="2"/>
  <c r="A714" i="10"/>
  <c r="A724" i="10"/>
  <c r="A724" i="5"/>
  <c r="A726" i="10"/>
  <c r="A726" i="5"/>
  <c r="A730" i="5"/>
  <c r="A730" i="2"/>
  <c r="A737" i="10"/>
  <c r="A737" i="5"/>
  <c r="A742" i="10"/>
  <c r="A742" i="5"/>
  <c r="A744" i="10"/>
  <c r="A744" i="5"/>
  <c r="A752" i="10"/>
  <c r="A752" i="5"/>
  <c r="A757" i="10"/>
  <c r="A757" i="5"/>
  <c r="A759" i="10"/>
  <c r="A759" i="5"/>
  <c r="A770" i="10"/>
  <c r="A770" i="5"/>
  <c r="A779" i="2"/>
  <c r="A779" i="10"/>
  <c r="A782" i="10"/>
  <c r="A782" i="5"/>
  <c r="A784" i="10"/>
  <c r="A784" i="5"/>
  <c r="A787" i="2"/>
  <c r="A787" i="10"/>
  <c r="A787" i="5"/>
  <c r="A812" i="5"/>
  <c r="A812" i="10"/>
  <c r="A812" i="2"/>
  <c r="A830" i="5"/>
  <c r="A830" i="2"/>
  <c r="A830" i="10"/>
  <c r="A849" i="10"/>
  <c r="A849" i="5"/>
  <c r="A849" i="2"/>
  <c r="A863" i="5"/>
  <c r="A863" i="2"/>
  <c r="A863" i="10"/>
  <c r="A902" i="10"/>
  <c r="A902" i="5"/>
  <c r="A902" i="2"/>
  <c r="A721" i="10"/>
  <c r="A725" i="10"/>
  <c r="A727" i="10"/>
  <c r="A734" i="10"/>
  <c r="A739" i="10"/>
  <c r="A745" i="10"/>
  <c r="A749" i="10"/>
  <c r="A753" i="10"/>
  <c r="A754" i="10"/>
  <c r="A758" i="10"/>
  <c r="A760" i="10"/>
  <c r="A766" i="10"/>
  <c r="A771" i="10"/>
  <c r="A776" i="10"/>
  <c r="A783" i="10"/>
  <c r="A785" i="10"/>
  <c r="A788" i="10"/>
  <c r="A796" i="10"/>
  <c r="A796" i="5"/>
  <c r="A808" i="10"/>
  <c r="A808" i="5"/>
  <c r="A813" i="10"/>
  <c r="A813" i="5"/>
  <c r="A831" i="10"/>
  <c r="A831" i="5"/>
  <c r="A836" i="10"/>
  <c r="A836" i="5"/>
  <c r="A841" i="10"/>
  <c r="A845" i="10"/>
  <c r="A845" i="5"/>
  <c r="A858" i="10"/>
  <c r="A858" i="2"/>
  <c r="A864" i="10"/>
  <c r="A864" i="5"/>
  <c r="A876" i="10"/>
  <c r="A876" i="2"/>
  <c r="A882" i="10"/>
  <c r="A882" i="2"/>
  <c r="A900" i="10"/>
  <c r="A900" i="5"/>
  <c r="A790" i="10"/>
  <c r="A790" i="5"/>
  <c r="A801" i="10"/>
  <c r="A801" i="5"/>
  <c r="A822" i="10"/>
  <c r="A822" i="5"/>
  <c r="A873" i="10"/>
  <c r="A873" i="5"/>
  <c r="A889" i="10"/>
  <c r="A889" i="5"/>
  <c r="A895" i="10"/>
  <c r="A895" i="5"/>
  <c r="A897" i="10"/>
  <c r="A897" i="5"/>
  <c r="A804" i="10"/>
  <c r="A809" i="10"/>
  <c r="A828" i="10"/>
  <c r="A832" i="10"/>
  <c r="A837" i="10"/>
  <c r="A842" i="10"/>
  <c r="A846" i="10"/>
  <c r="A850" i="5"/>
  <c r="A855" i="10"/>
  <c r="A861" i="10"/>
  <c r="A866" i="10"/>
  <c r="A868" i="10"/>
  <c r="A874" i="10"/>
  <c r="A878" i="10"/>
  <c r="A884" i="5"/>
  <c r="A886" i="10"/>
  <c r="A891" i="10"/>
  <c r="A898" i="10"/>
  <c r="A903" i="10"/>
  <c r="K906" i="2"/>
  <c r="M906" i="2"/>
  <c r="I906" i="5"/>
  <c r="U906" i="10"/>
  <c r="T906" i="10"/>
  <c r="W906" i="10"/>
  <c r="Z906" i="10"/>
  <c r="M906" i="6"/>
  <c r="L906" i="6"/>
  <c r="K905" i="2"/>
  <c r="R905" i="10"/>
  <c r="M905" i="2"/>
  <c r="U905" i="10"/>
  <c r="T905" i="10"/>
  <c r="W905" i="10"/>
  <c r="Z905" i="10"/>
  <c r="M905" i="6"/>
  <c r="L905" i="6"/>
  <c r="K904" i="2"/>
  <c r="M904" i="2"/>
  <c r="U904" i="10"/>
  <c r="T904" i="10"/>
  <c r="W904" i="10"/>
  <c r="Z904" i="10"/>
  <c r="M904" i="6"/>
  <c r="L904" i="6"/>
  <c r="K903" i="2"/>
  <c r="M903" i="2"/>
  <c r="I903" i="5"/>
  <c r="U903" i="10"/>
  <c r="T903" i="10"/>
  <c r="W903" i="10"/>
  <c r="Z903" i="10"/>
  <c r="M903" i="6"/>
  <c r="L903" i="6"/>
  <c r="K902" i="2"/>
  <c r="M902" i="2"/>
  <c r="U902" i="10"/>
  <c r="T902" i="10"/>
  <c r="W902" i="10"/>
  <c r="Z902" i="10"/>
  <c r="M902" i="6"/>
  <c r="L902" i="6"/>
  <c r="K901" i="2"/>
  <c r="M901" i="2"/>
  <c r="I901" i="5"/>
  <c r="U901" i="10"/>
  <c r="T901" i="10"/>
  <c r="W901" i="10"/>
  <c r="Z901" i="10"/>
  <c r="M901" i="6"/>
  <c r="L901" i="6"/>
  <c r="K900" i="2"/>
  <c r="R900" i="10"/>
  <c r="M900" i="2"/>
  <c r="W900" i="10"/>
  <c r="I900" i="5"/>
  <c r="U900" i="10"/>
  <c r="T900" i="10"/>
  <c r="Z900" i="10"/>
  <c r="M900" i="6"/>
  <c r="L900" i="6"/>
  <c r="K899" i="2"/>
  <c r="M899" i="2"/>
  <c r="I899" i="5"/>
  <c r="U899" i="10"/>
  <c r="T899" i="10"/>
  <c r="W899" i="10"/>
  <c r="Z899" i="10"/>
  <c r="M899" i="6"/>
  <c r="L899" i="6"/>
  <c r="K898" i="2"/>
  <c r="M898" i="2"/>
  <c r="I898" i="5"/>
  <c r="U898" i="10"/>
  <c r="T898" i="10"/>
  <c r="W898" i="10"/>
  <c r="Z898" i="10"/>
  <c r="M898" i="6"/>
  <c r="L898" i="6"/>
  <c r="K897" i="2"/>
  <c r="M897" i="2"/>
  <c r="I897" i="5"/>
  <c r="U897" i="10"/>
  <c r="T897" i="10"/>
  <c r="W897" i="10"/>
  <c r="Z897" i="10"/>
  <c r="M897" i="6"/>
  <c r="L897" i="6"/>
  <c r="K896" i="2"/>
  <c r="R896" i="10"/>
  <c r="M896" i="2"/>
  <c r="U896" i="10"/>
  <c r="T896" i="10"/>
  <c r="W896" i="10"/>
  <c r="Z896" i="10"/>
  <c r="M896" i="6"/>
  <c r="L896" i="6"/>
  <c r="K895" i="2"/>
  <c r="R895" i="10"/>
  <c r="M895" i="2"/>
  <c r="M895" i="5"/>
  <c r="O895" i="5" s="1"/>
  <c r="L895" i="5"/>
  <c r="U895" i="10"/>
  <c r="T895" i="10"/>
  <c r="W895" i="10"/>
  <c r="Z895" i="10"/>
  <c r="M895" i="6"/>
  <c r="L895" i="6"/>
  <c r="K894" i="2"/>
  <c r="M894" i="2"/>
  <c r="U894" i="10"/>
  <c r="T894" i="10"/>
  <c r="W894" i="10"/>
  <c r="Z894" i="10"/>
  <c r="M894" i="6"/>
  <c r="L894" i="6"/>
  <c r="K893" i="2"/>
  <c r="M893" i="2"/>
  <c r="I893" i="5"/>
  <c r="U893" i="10"/>
  <c r="T893" i="10"/>
  <c r="W893" i="10"/>
  <c r="Z893" i="10"/>
  <c r="M893" i="6"/>
  <c r="L893" i="6"/>
  <c r="K892" i="2"/>
  <c r="M892" i="2"/>
  <c r="U892" i="10"/>
  <c r="T892" i="10"/>
  <c r="W892" i="10"/>
  <c r="R892" i="10"/>
  <c r="Z892" i="10"/>
  <c r="M892" i="6"/>
  <c r="L892" i="6"/>
  <c r="K891" i="2"/>
  <c r="M891" i="2"/>
  <c r="I891" i="5"/>
  <c r="U891" i="10"/>
  <c r="T891" i="10"/>
  <c r="W891" i="10"/>
  <c r="Z891" i="10"/>
  <c r="M891" i="6"/>
  <c r="L891" i="6"/>
  <c r="K890" i="2"/>
  <c r="M890" i="2"/>
  <c r="U890" i="10"/>
  <c r="T890" i="10"/>
  <c r="W890" i="10"/>
  <c r="M890" i="6"/>
  <c r="L890" i="6"/>
  <c r="K889" i="2"/>
  <c r="M889" i="2"/>
  <c r="I889" i="5"/>
  <c r="U889" i="10"/>
  <c r="T889" i="10"/>
  <c r="W889" i="10"/>
  <c r="Z889" i="10"/>
  <c r="M889" i="6"/>
  <c r="L889" i="6"/>
  <c r="K888" i="2"/>
  <c r="M888" i="2"/>
  <c r="U888" i="10"/>
  <c r="T888" i="10"/>
  <c r="W888" i="10"/>
  <c r="Z888" i="10"/>
  <c r="M888" i="6"/>
  <c r="L888" i="6"/>
  <c r="K887" i="2"/>
  <c r="M887" i="2"/>
  <c r="I887" i="5"/>
  <c r="U887" i="10"/>
  <c r="T887" i="10"/>
  <c r="W887" i="10"/>
  <c r="Z887" i="10"/>
  <c r="M887" i="6"/>
  <c r="L887" i="6"/>
  <c r="K886" i="2"/>
  <c r="M886" i="2"/>
  <c r="U886" i="10"/>
  <c r="T886" i="10"/>
  <c r="W886" i="10"/>
  <c r="Z886" i="10"/>
  <c r="M886" i="6"/>
  <c r="L886" i="6"/>
  <c r="K885" i="2"/>
  <c r="M885" i="2"/>
  <c r="I885" i="5"/>
  <c r="U885" i="10"/>
  <c r="T885" i="10"/>
  <c r="W885" i="10"/>
  <c r="M885" i="6"/>
  <c r="L885" i="6"/>
  <c r="K884" i="2"/>
  <c r="M884" i="2"/>
  <c r="U884" i="10"/>
  <c r="T884" i="10"/>
  <c r="W884" i="10"/>
  <c r="M884" i="6"/>
  <c r="L884" i="6"/>
  <c r="K883" i="2"/>
  <c r="M883" i="2"/>
  <c r="U883" i="10"/>
  <c r="T883" i="10"/>
  <c r="W883" i="10"/>
  <c r="M883" i="6"/>
  <c r="L883" i="6"/>
  <c r="K882" i="2"/>
  <c r="M882" i="2"/>
  <c r="U882" i="10"/>
  <c r="T882" i="10"/>
  <c r="W882" i="10"/>
  <c r="Z882" i="10"/>
  <c r="M882" i="6"/>
  <c r="L882" i="6"/>
  <c r="K881" i="2"/>
  <c r="M881" i="2"/>
  <c r="I881" i="5"/>
  <c r="U881" i="10"/>
  <c r="T881" i="10"/>
  <c r="W881" i="10"/>
  <c r="Z881" i="10"/>
  <c r="M881" i="6"/>
  <c r="L881" i="6"/>
  <c r="K880" i="2"/>
  <c r="N880" i="10"/>
  <c r="I880" i="5"/>
  <c r="U880" i="10"/>
  <c r="T880" i="10"/>
  <c r="W880" i="10"/>
  <c r="Z880" i="10"/>
  <c r="M880" i="6"/>
  <c r="L880" i="6"/>
  <c r="K879" i="2"/>
  <c r="M879" i="2"/>
  <c r="I879" i="5"/>
  <c r="U879" i="10"/>
  <c r="T879" i="10"/>
  <c r="W879" i="10"/>
  <c r="Z879" i="10"/>
  <c r="M879" i="6"/>
  <c r="L879" i="6"/>
  <c r="K878" i="2"/>
  <c r="M878" i="2"/>
  <c r="U878" i="10"/>
  <c r="T878" i="10"/>
  <c r="W878" i="10"/>
  <c r="Z878" i="10"/>
  <c r="M878" i="6"/>
  <c r="L878" i="6"/>
  <c r="K877" i="2"/>
  <c r="M877" i="2"/>
  <c r="I877" i="5"/>
  <c r="U877" i="10"/>
  <c r="T877" i="10"/>
  <c r="W877" i="10"/>
  <c r="Z877" i="10"/>
  <c r="M877" i="6"/>
  <c r="L877" i="6"/>
  <c r="K876" i="2"/>
  <c r="M876" i="2"/>
  <c r="U876" i="10"/>
  <c r="T876" i="10"/>
  <c r="W876" i="10"/>
  <c r="Z876" i="10"/>
  <c r="M876" i="6"/>
  <c r="L876" i="6"/>
  <c r="K875" i="2"/>
  <c r="M875" i="2"/>
  <c r="I875" i="5"/>
  <c r="U875" i="10"/>
  <c r="T875" i="10"/>
  <c r="W875" i="10"/>
  <c r="Z875" i="10"/>
  <c r="M875" i="6"/>
  <c r="L875" i="6"/>
  <c r="K874" i="2"/>
  <c r="M874" i="2"/>
  <c r="U874" i="10"/>
  <c r="T874" i="10"/>
  <c r="W874" i="10"/>
  <c r="Z874" i="10"/>
  <c r="M874" i="6"/>
  <c r="L874" i="6"/>
  <c r="K873" i="2"/>
  <c r="M873" i="2"/>
  <c r="I873" i="5"/>
  <c r="W873" i="10"/>
  <c r="Z873" i="10"/>
  <c r="M873" i="6"/>
  <c r="L873" i="6"/>
  <c r="K872" i="2"/>
  <c r="M872" i="2"/>
  <c r="U872" i="10"/>
  <c r="T872" i="10"/>
  <c r="W872" i="10"/>
  <c r="R872" i="10"/>
  <c r="Z872" i="10"/>
  <c r="M872" i="6"/>
  <c r="L872" i="6"/>
  <c r="K871" i="2"/>
  <c r="M871" i="2"/>
  <c r="I871" i="5"/>
  <c r="U871" i="10"/>
  <c r="T871" i="10"/>
  <c r="W871" i="10"/>
  <c r="Z871" i="10"/>
  <c r="M871" i="6"/>
  <c r="L871" i="6"/>
  <c r="K870" i="2"/>
  <c r="M870" i="2"/>
  <c r="I870" i="5"/>
  <c r="U870" i="10"/>
  <c r="T870" i="10"/>
  <c r="W870" i="10"/>
  <c r="Z870" i="10"/>
  <c r="M870" i="6"/>
  <c r="L870" i="6"/>
  <c r="K869" i="2"/>
  <c r="R869" i="10"/>
  <c r="M869" i="2"/>
  <c r="U869" i="10"/>
  <c r="T869" i="10"/>
  <c r="W869" i="10"/>
  <c r="Z869" i="10"/>
  <c r="M869" i="6"/>
  <c r="L869" i="6"/>
  <c r="K868" i="2"/>
  <c r="M868" i="2"/>
  <c r="I868" i="5"/>
  <c r="U868" i="10"/>
  <c r="T868" i="10"/>
  <c r="W868" i="10"/>
  <c r="Z868" i="10"/>
  <c r="M868" i="6"/>
  <c r="L868" i="6"/>
  <c r="K867" i="2"/>
  <c r="R867" i="10"/>
  <c r="M867" i="2"/>
  <c r="U867" i="10"/>
  <c r="T867" i="10"/>
  <c r="W867" i="10"/>
  <c r="Z867" i="10"/>
  <c r="M867" i="6"/>
  <c r="L867" i="6"/>
  <c r="K866" i="2"/>
  <c r="M866" i="2"/>
  <c r="U866" i="10"/>
  <c r="T866" i="10"/>
  <c r="W866" i="10"/>
  <c r="Z866" i="10"/>
  <c r="M866" i="6"/>
  <c r="L866" i="6"/>
  <c r="K865" i="2"/>
  <c r="R865" i="10"/>
  <c r="M865" i="2"/>
  <c r="U865" i="10"/>
  <c r="T865" i="10"/>
  <c r="W865" i="10"/>
  <c r="Z865" i="10"/>
  <c r="M865" i="6"/>
  <c r="L865" i="6"/>
  <c r="K864" i="2"/>
  <c r="M864" i="2"/>
  <c r="U864" i="10"/>
  <c r="T864" i="10"/>
  <c r="W864" i="10"/>
  <c r="M864" i="6"/>
  <c r="L864" i="6"/>
  <c r="K863" i="2"/>
  <c r="M863" i="2"/>
  <c r="I863" i="5"/>
  <c r="U863" i="10"/>
  <c r="T863" i="10"/>
  <c r="W863" i="10"/>
  <c r="M863" i="6"/>
  <c r="L863" i="6"/>
  <c r="K862" i="2"/>
  <c r="M862" i="2"/>
  <c r="U862" i="10"/>
  <c r="T862" i="10"/>
  <c r="W862" i="10"/>
  <c r="Z862" i="10"/>
  <c r="M862" i="6"/>
  <c r="L862" i="6"/>
  <c r="K861" i="2"/>
  <c r="M861" i="2"/>
  <c r="I861" i="5"/>
  <c r="U861" i="10"/>
  <c r="T861" i="10"/>
  <c r="W861" i="10"/>
  <c r="Z861" i="10"/>
  <c r="M861" i="6"/>
  <c r="L861" i="6"/>
  <c r="K860" i="2"/>
  <c r="U860" i="10"/>
  <c r="T860" i="10"/>
  <c r="W860" i="10"/>
  <c r="M860" i="6"/>
  <c r="L860" i="6"/>
  <c r="K859" i="2"/>
  <c r="M859" i="2"/>
  <c r="I859" i="5"/>
  <c r="U859" i="10"/>
  <c r="T859" i="10"/>
  <c r="W859" i="10"/>
  <c r="Z859" i="10"/>
  <c r="M859" i="6"/>
  <c r="L859" i="6"/>
  <c r="K858" i="2"/>
  <c r="N858" i="10"/>
  <c r="U858" i="10"/>
  <c r="T858" i="10"/>
  <c r="W858" i="10"/>
  <c r="M858" i="6"/>
  <c r="L858" i="6"/>
  <c r="K857" i="2"/>
  <c r="R857" i="10"/>
  <c r="M857" i="2"/>
  <c r="U857" i="10"/>
  <c r="T857" i="10"/>
  <c r="W857" i="10"/>
  <c r="Z857" i="10"/>
  <c r="M857" i="6"/>
  <c r="L857" i="6"/>
  <c r="K856" i="2"/>
  <c r="M856" i="2"/>
  <c r="U856" i="10"/>
  <c r="T856" i="10"/>
  <c r="W856" i="10"/>
  <c r="Z856" i="10"/>
  <c r="M856" i="6"/>
  <c r="L856" i="6"/>
  <c r="K855" i="2"/>
  <c r="M855" i="2"/>
  <c r="I855" i="5"/>
  <c r="U855" i="10"/>
  <c r="T855" i="10"/>
  <c r="W855" i="10"/>
  <c r="Z855" i="10"/>
  <c r="M855" i="6"/>
  <c r="L855" i="6"/>
  <c r="K854" i="2"/>
  <c r="M854" i="2"/>
  <c r="U854" i="10"/>
  <c r="T854" i="10"/>
  <c r="W854" i="10"/>
  <c r="M854" i="6"/>
  <c r="L854" i="6"/>
  <c r="K853" i="2"/>
  <c r="M853" i="2"/>
  <c r="N853" i="10"/>
  <c r="U853" i="10"/>
  <c r="T853" i="10"/>
  <c r="W853" i="10"/>
  <c r="M853" i="6"/>
  <c r="L853" i="6"/>
  <c r="K852" i="2"/>
  <c r="R852" i="10"/>
  <c r="M852" i="2"/>
  <c r="U852" i="10"/>
  <c r="T852" i="10"/>
  <c r="W852" i="10"/>
  <c r="Z852" i="10"/>
  <c r="M852" i="6"/>
  <c r="L852" i="6"/>
  <c r="K851" i="2"/>
  <c r="M851" i="2"/>
  <c r="I851" i="5"/>
  <c r="U851" i="10"/>
  <c r="T851" i="10"/>
  <c r="W851" i="10"/>
  <c r="Z851" i="10"/>
  <c r="M851" i="6"/>
  <c r="L851" i="6"/>
  <c r="K850" i="2"/>
  <c r="R850" i="10"/>
  <c r="M850" i="2"/>
  <c r="N850" i="10"/>
  <c r="U850" i="10"/>
  <c r="T850" i="10"/>
  <c r="W850" i="10"/>
  <c r="Z850" i="10"/>
  <c r="M850" i="6"/>
  <c r="L850" i="6"/>
  <c r="K849" i="2"/>
  <c r="M849" i="2"/>
  <c r="I849" i="5"/>
  <c r="U849" i="10"/>
  <c r="T849" i="10"/>
  <c r="W849" i="10"/>
  <c r="Z849" i="10"/>
  <c r="M849" i="6"/>
  <c r="L849" i="6"/>
  <c r="K848" i="2"/>
  <c r="M848" i="2"/>
  <c r="U848" i="10"/>
  <c r="T848" i="10"/>
  <c r="W848" i="10"/>
  <c r="Z848" i="10"/>
  <c r="M848" i="6"/>
  <c r="L848" i="6"/>
  <c r="K847" i="2"/>
  <c r="M847" i="2"/>
  <c r="I847" i="5"/>
  <c r="U847" i="10"/>
  <c r="T847" i="10"/>
  <c r="W847" i="10"/>
  <c r="Z847" i="10"/>
  <c r="M847" i="6"/>
  <c r="L847" i="6"/>
  <c r="K846" i="2"/>
  <c r="M846" i="2"/>
  <c r="I846" i="5"/>
  <c r="U846" i="10"/>
  <c r="T846" i="10"/>
  <c r="W846" i="10"/>
  <c r="Z846" i="10"/>
  <c r="M846" i="6"/>
  <c r="L846" i="6"/>
  <c r="K845" i="2"/>
  <c r="M845" i="2"/>
  <c r="I845" i="5"/>
  <c r="U845" i="10"/>
  <c r="T845" i="10"/>
  <c r="W845" i="10"/>
  <c r="M845" i="6"/>
  <c r="L845" i="6"/>
  <c r="K844" i="2"/>
  <c r="M844" i="2"/>
  <c r="I844" i="5"/>
  <c r="U844" i="10"/>
  <c r="T844" i="10"/>
  <c r="W844" i="10"/>
  <c r="Z844" i="10"/>
  <c r="M844" i="6"/>
  <c r="L844" i="6"/>
  <c r="K843" i="2"/>
  <c r="M843" i="2"/>
  <c r="I843" i="5"/>
  <c r="U843" i="10"/>
  <c r="T843" i="10"/>
  <c r="W843" i="10"/>
  <c r="Z843" i="10"/>
  <c r="M843" i="6"/>
  <c r="L843" i="6"/>
  <c r="K842" i="2"/>
  <c r="M842" i="2"/>
  <c r="I842" i="5"/>
  <c r="U842" i="10"/>
  <c r="T842" i="10"/>
  <c r="W842" i="10"/>
  <c r="Z842" i="10"/>
  <c r="M842" i="6"/>
  <c r="L842" i="6"/>
  <c r="K841" i="2"/>
  <c r="M841" i="2"/>
  <c r="M841" i="5"/>
  <c r="O841" i="5" s="1"/>
  <c r="L841" i="5"/>
  <c r="U841" i="10"/>
  <c r="T841" i="10"/>
  <c r="W841" i="10"/>
  <c r="Z841" i="10"/>
  <c r="M841" i="6"/>
  <c r="L841" i="6"/>
  <c r="K840" i="2"/>
  <c r="R840" i="10"/>
  <c r="M840" i="2"/>
  <c r="M840" i="5"/>
  <c r="O840" i="5" s="1"/>
  <c r="L840" i="5"/>
  <c r="U840" i="10"/>
  <c r="T840" i="10"/>
  <c r="W840" i="10"/>
  <c r="Z840" i="10"/>
  <c r="M840" i="6"/>
  <c r="L840" i="6"/>
  <c r="K839" i="2"/>
  <c r="M839" i="2"/>
  <c r="I839" i="5"/>
  <c r="U839" i="10"/>
  <c r="T839" i="10"/>
  <c r="W839" i="10"/>
  <c r="Z839" i="10"/>
  <c r="M839" i="6"/>
  <c r="L839" i="6"/>
  <c r="K838" i="2"/>
  <c r="M838" i="2"/>
  <c r="I838" i="5"/>
  <c r="U838" i="10"/>
  <c r="T838" i="10"/>
  <c r="W838" i="10"/>
  <c r="Z838" i="10"/>
  <c r="M838" i="6"/>
  <c r="L838" i="6"/>
  <c r="K837" i="2"/>
  <c r="M837" i="2"/>
  <c r="I837" i="5"/>
  <c r="U837" i="10"/>
  <c r="T837" i="10"/>
  <c r="W837" i="10"/>
  <c r="Z837" i="10"/>
  <c r="M837" i="6"/>
  <c r="L837" i="6"/>
  <c r="K836" i="2"/>
  <c r="M836" i="2"/>
  <c r="I836" i="5"/>
  <c r="U836" i="10"/>
  <c r="T836" i="10"/>
  <c r="W836" i="10"/>
  <c r="Z836" i="10"/>
  <c r="M836" i="6"/>
  <c r="L836" i="6"/>
  <c r="K835" i="2"/>
  <c r="R835" i="10"/>
  <c r="M835" i="2"/>
  <c r="N835" i="10"/>
  <c r="U835" i="10"/>
  <c r="T835" i="10"/>
  <c r="W835" i="10"/>
  <c r="Z835" i="10"/>
  <c r="M835" i="6"/>
  <c r="L835" i="6"/>
  <c r="K834" i="2"/>
  <c r="M834" i="2"/>
  <c r="I834" i="5"/>
  <c r="U834" i="10"/>
  <c r="T834" i="10"/>
  <c r="W834" i="10"/>
  <c r="Z834" i="10"/>
  <c r="M834" i="6"/>
  <c r="L834" i="6"/>
  <c r="K833" i="2"/>
  <c r="M833" i="2"/>
  <c r="I833" i="5"/>
  <c r="U833" i="10"/>
  <c r="T833" i="10"/>
  <c r="W833" i="10"/>
  <c r="Z833" i="10"/>
  <c r="M833" i="6"/>
  <c r="L833" i="6"/>
  <c r="K832" i="2"/>
  <c r="M832" i="2"/>
  <c r="I832" i="5"/>
  <c r="U832" i="10"/>
  <c r="T832" i="10"/>
  <c r="W832" i="10"/>
  <c r="Z832" i="10"/>
  <c r="M832" i="6"/>
  <c r="L832" i="6"/>
  <c r="K831" i="2"/>
  <c r="M831" i="2"/>
  <c r="I831" i="5"/>
  <c r="U831" i="10"/>
  <c r="T831" i="10"/>
  <c r="W831" i="10"/>
  <c r="Z831" i="10"/>
  <c r="M831" i="6"/>
  <c r="L831" i="6"/>
  <c r="K830" i="2"/>
  <c r="M830" i="2"/>
  <c r="I830" i="5"/>
  <c r="U830" i="10"/>
  <c r="T830" i="10"/>
  <c r="W830" i="10"/>
  <c r="Z830" i="10"/>
  <c r="M830" i="6"/>
  <c r="L830" i="6"/>
  <c r="K829" i="2"/>
  <c r="M829" i="2"/>
  <c r="I829" i="5"/>
  <c r="U829" i="10"/>
  <c r="T829" i="10"/>
  <c r="W829" i="10"/>
  <c r="Z829" i="10"/>
  <c r="M829" i="6"/>
  <c r="L829" i="6"/>
  <c r="K828" i="2"/>
  <c r="M828" i="2"/>
  <c r="I828" i="5"/>
  <c r="U828" i="10"/>
  <c r="T828" i="10"/>
  <c r="W828" i="10"/>
  <c r="Z828" i="10"/>
  <c r="M828" i="6"/>
  <c r="L828" i="6"/>
  <c r="K827" i="2"/>
  <c r="M827" i="2"/>
  <c r="I827" i="5"/>
  <c r="U827" i="10"/>
  <c r="T827" i="10"/>
  <c r="W827" i="10"/>
  <c r="Z827" i="10"/>
  <c r="M827" i="6"/>
  <c r="L827" i="6"/>
  <c r="K826" i="2"/>
  <c r="M826" i="2"/>
  <c r="I826" i="5"/>
  <c r="U826" i="10"/>
  <c r="T826" i="10"/>
  <c r="W826" i="10"/>
  <c r="Z826" i="10"/>
  <c r="M826" i="6"/>
  <c r="L826" i="6"/>
  <c r="K825" i="2"/>
  <c r="R825" i="10"/>
  <c r="M825" i="2"/>
  <c r="N825" i="10"/>
  <c r="M825" i="5"/>
  <c r="O825" i="5" s="1"/>
  <c r="L825" i="5"/>
  <c r="U825" i="10"/>
  <c r="T825" i="10"/>
  <c r="W825" i="10"/>
  <c r="Z825" i="10"/>
  <c r="M825" i="6"/>
  <c r="L825" i="6"/>
  <c r="K824" i="2"/>
  <c r="M824" i="2"/>
  <c r="I824" i="5"/>
  <c r="U824" i="10"/>
  <c r="T824" i="10"/>
  <c r="W824" i="10"/>
  <c r="Z824" i="10"/>
  <c r="M824" i="6"/>
  <c r="L824" i="6"/>
  <c r="K823" i="2"/>
  <c r="M823" i="2"/>
  <c r="I823" i="5"/>
  <c r="U823" i="10"/>
  <c r="T823" i="10"/>
  <c r="W823" i="10"/>
  <c r="Z823" i="10"/>
  <c r="M823" i="6"/>
  <c r="L823" i="6"/>
  <c r="K822" i="2"/>
  <c r="M822" i="2"/>
  <c r="I822" i="5"/>
  <c r="U822" i="10"/>
  <c r="T822" i="10"/>
  <c r="W822" i="10"/>
  <c r="Z822" i="10"/>
  <c r="M822" i="6"/>
  <c r="L822" i="6"/>
  <c r="K821" i="2"/>
  <c r="M821" i="2"/>
  <c r="I821" i="5"/>
  <c r="U821" i="10"/>
  <c r="T821" i="10"/>
  <c r="W821" i="10"/>
  <c r="Z821" i="10"/>
  <c r="M821" i="6"/>
  <c r="L821" i="6"/>
  <c r="K820" i="2"/>
  <c r="M820" i="2"/>
  <c r="I820" i="5"/>
  <c r="U820" i="10"/>
  <c r="T820" i="10"/>
  <c r="W820" i="10"/>
  <c r="Z820" i="10"/>
  <c r="M820" i="6"/>
  <c r="L820" i="6"/>
  <c r="K819" i="2"/>
  <c r="M819" i="2"/>
  <c r="I819" i="5"/>
  <c r="U819" i="10"/>
  <c r="T819" i="10"/>
  <c r="W819" i="10"/>
  <c r="Z819" i="10"/>
  <c r="M819" i="6"/>
  <c r="L819" i="6"/>
  <c r="K818" i="2"/>
  <c r="M818" i="2"/>
  <c r="I818" i="5"/>
  <c r="U818" i="10"/>
  <c r="T818" i="10"/>
  <c r="W818" i="10"/>
  <c r="Z818" i="10"/>
  <c r="M818" i="6"/>
  <c r="L818" i="6"/>
  <c r="K817" i="2"/>
  <c r="M817" i="2"/>
  <c r="I817" i="5"/>
  <c r="U817" i="10"/>
  <c r="T817" i="10"/>
  <c r="W817" i="10"/>
  <c r="Z817" i="10"/>
  <c r="M817" i="6"/>
  <c r="L817" i="6"/>
  <c r="K816" i="2"/>
  <c r="M816" i="2"/>
  <c r="I816" i="5"/>
  <c r="U816" i="10"/>
  <c r="T816" i="10"/>
  <c r="W816" i="10"/>
  <c r="Z816" i="10"/>
  <c r="M816" i="6"/>
  <c r="L816" i="6"/>
  <c r="K815" i="2"/>
  <c r="M815" i="2"/>
  <c r="W815" i="10"/>
  <c r="I815" i="5"/>
  <c r="U815" i="10"/>
  <c r="T815" i="10"/>
  <c r="Z815" i="10"/>
  <c r="M815" i="6"/>
  <c r="L815" i="6"/>
  <c r="K814" i="2"/>
  <c r="M814" i="2"/>
  <c r="U814" i="10"/>
  <c r="T814" i="10"/>
  <c r="W814" i="10"/>
  <c r="Z814" i="10"/>
  <c r="M814" i="6"/>
  <c r="L814" i="6"/>
  <c r="K813" i="2"/>
  <c r="M813" i="2"/>
  <c r="I813" i="5"/>
  <c r="U813" i="10"/>
  <c r="T813" i="10"/>
  <c r="W813" i="10"/>
  <c r="Z813" i="10"/>
  <c r="M813" i="6"/>
  <c r="L813" i="6"/>
  <c r="K812" i="2"/>
  <c r="M812" i="2"/>
  <c r="W812" i="10"/>
  <c r="U812" i="10"/>
  <c r="T812" i="10"/>
  <c r="R812" i="10"/>
  <c r="Z812" i="10"/>
  <c r="M812" i="6"/>
  <c r="L812" i="6"/>
  <c r="K811" i="2"/>
  <c r="M811" i="2"/>
  <c r="I811" i="5"/>
  <c r="U811" i="10"/>
  <c r="T811" i="10"/>
  <c r="W811" i="10"/>
  <c r="Z811" i="10"/>
  <c r="M811" i="6"/>
  <c r="L811" i="6"/>
  <c r="K810" i="2"/>
  <c r="M810" i="2"/>
  <c r="U810" i="10"/>
  <c r="T810" i="10"/>
  <c r="W810" i="10"/>
  <c r="Z810" i="10"/>
  <c r="M810" i="6"/>
  <c r="L810" i="6"/>
  <c r="K809" i="2"/>
  <c r="M809" i="2"/>
  <c r="I809" i="5"/>
  <c r="U809" i="10"/>
  <c r="T809" i="10"/>
  <c r="W809" i="10"/>
  <c r="Z809" i="10"/>
  <c r="M809" i="6"/>
  <c r="L809" i="6"/>
  <c r="K808" i="2"/>
  <c r="M808" i="2"/>
  <c r="U808" i="10"/>
  <c r="T808" i="10"/>
  <c r="W808" i="10"/>
  <c r="Z808" i="10"/>
  <c r="M808" i="6"/>
  <c r="L808" i="6"/>
  <c r="K807" i="2"/>
  <c r="M807" i="2"/>
  <c r="I807" i="5"/>
  <c r="U807" i="10"/>
  <c r="T807" i="10"/>
  <c r="W807" i="10"/>
  <c r="Z807" i="10"/>
  <c r="M807" i="6"/>
  <c r="L807" i="6"/>
  <c r="K806" i="2"/>
  <c r="M806" i="2"/>
  <c r="I806" i="5"/>
  <c r="U806" i="10"/>
  <c r="T806" i="10"/>
  <c r="W806" i="10"/>
  <c r="Z806" i="10"/>
  <c r="M806" i="6"/>
  <c r="L806" i="6"/>
  <c r="K805" i="2"/>
  <c r="M805" i="2"/>
  <c r="R805" i="10"/>
  <c r="I805" i="5"/>
  <c r="U805" i="10"/>
  <c r="T805" i="10"/>
  <c r="W805" i="10"/>
  <c r="Z805" i="10"/>
  <c r="M805" i="6"/>
  <c r="L805" i="6"/>
  <c r="K804" i="2"/>
  <c r="M804" i="2"/>
  <c r="I804" i="5"/>
  <c r="U804" i="10"/>
  <c r="T804" i="10"/>
  <c r="W804" i="10"/>
  <c r="Z804" i="10"/>
  <c r="M804" i="6"/>
  <c r="L804" i="6"/>
  <c r="K803" i="2"/>
  <c r="R803" i="10"/>
  <c r="M803" i="2"/>
  <c r="U803" i="10"/>
  <c r="T803" i="10"/>
  <c r="W803" i="10"/>
  <c r="Z803" i="10"/>
  <c r="M803" i="6"/>
  <c r="L803" i="6"/>
  <c r="K802" i="2"/>
  <c r="M802" i="2"/>
  <c r="I802" i="5"/>
  <c r="U802" i="10"/>
  <c r="T802" i="10"/>
  <c r="W802" i="10"/>
  <c r="Z802" i="10"/>
  <c r="M802" i="6"/>
  <c r="L802" i="6"/>
  <c r="K801" i="2"/>
  <c r="M801" i="2"/>
  <c r="I801" i="5"/>
  <c r="U801" i="10"/>
  <c r="T801" i="10"/>
  <c r="W801" i="10"/>
  <c r="Z801" i="10"/>
  <c r="M801" i="6"/>
  <c r="L801" i="6"/>
  <c r="N800" i="10"/>
  <c r="U800" i="10"/>
  <c r="T800" i="10"/>
  <c r="W800" i="10"/>
  <c r="Z800" i="10"/>
  <c r="M800" i="6"/>
  <c r="L800" i="6"/>
  <c r="K799" i="2"/>
  <c r="R799" i="10"/>
  <c r="M799" i="2"/>
  <c r="M799" i="5"/>
  <c r="O799" i="5" s="1"/>
  <c r="L799" i="5"/>
  <c r="U799" i="10"/>
  <c r="T799" i="10"/>
  <c r="W799" i="10"/>
  <c r="Z799" i="10"/>
  <c r="M799" i="6"/>
  <c r="L799" i="6"/>
  <c r="K798" i="2"/>
  <c r="R798" i="10"/>
  <c r="M798" i="2"/>
  <c r="M798" i="5"/>
  <c r="O798" i="5" s="1"/>
  <c r="L798" i="5"/>
  <c r="U798" i="10"/>
  <c r="T798" i="10"/>
  <c r="W798" i="10"/>
  <c r="Z798" i="10"/>
  <c r="M798" i="6"/>
  <c r="L798" i="6"/>
  <c r="K797" i="2"/>
  <c r="R797" i="10"/>
  <c r="M797" i="2"/>
  <c r="U797" i="10"/>
  <c r="T797" i="10"/>
  <c r="W797" i="10"/>
  <c r="Z797" i="10"/>
  <c r="M797" i="6"/>
  <c r="L797" i="6"/>
  <c r="K796" i="2"/>
  <c r="M796" i="2"/>
  <c r="I796" i="5"/>
  <c r="U796" i="10"/>
  <c r="T796" i="10"/>
  <c r="W796" i="10"/>
  <c r="Z796" i="10"/>
  <c r="M796" i="6"/>
  <c r="L796" i="6"/>
  <c r="K795" i="2"/>
  <c r="R795" i="10"/>
  <c r="M795" i="2"/>
  <c r="U795" i="10"/>
  <c r="T795" i="10"/>
  <c r="W795" i="10"/>
  <c r="Z795" i="10"/>
  <c r="M795" i="6"/>
  <c r="L795" i="6"/>
  <c r="K794" i="2"/>
  <c r="M794" i="2"/>
  <c r="I794" i="5"/>
  <c r="U794" i="10"/>
  <c r="T794" i="10"/>
  <c r="W794" i="10"/>
  <c r="Z794" i="10"/>
  <c r="M794" i="6"/>
  <c r="L794" i="6"/>
  <c r="K793" i="2"/>
  <c r="M793" i="2"/>
  <c r="I793" i="5"/>
  <c r="U793" i="10"/>
  <c r="T793" i="10"/>
  <c r="W793" i="10"/>
  <c r="Z793" i="10"/>
  <c r="M793" i="6"/>
  <c r="L793" i="6"/>
  <c r="K792" i="2"/>
  <c r="M792" i="2"/>
  <c r="I792" i="5"/>
  <c r="U792" i="10"/>
  <c r="T792" i="10"/>
  <c r="W792" i="10"/>
  <c r="Z792" i="10"/>
  <c r="M792" i="6"/>
  <c r="L792" i="6"/>
  <c r="K791" i="2"/>
  <c r="M791" i="2"/>
  <c r="I791" i="5"/>
  <c r="U791" i="10"/>
  <c r="T791" i="10"/>
  <c r="W791" i="10"/>
  <c r="Z791" i="10"/>
  <c r="M791" i="6"/>
  <c r="L791" i="6"/>
  <c r="K790" i="2"/>
  <c r="R790" i="10"/>
  <c r="M790" i="2"/>
  <c r="M790" i="5"/>
  <c r="O790" i="5" s="1"/>
  <c r="L790" i="5"/>
  <c r="U790" i="10"/>
  <c r="T790" i="10"/>
  <c r="W790" i="10"/>
  <c r="Z790" i="10"/>
  <c r="M790" i="6"/>
  <c r="L790" i="6"/>
  <c r="K789" i="2"/>
  <c r="M789" i="2"/>
  <c r="I789" i="5"/>
  <c r="U789" i="10"/>
  <c r="T789" i="10"/>
  <c r="W789" i="10"/>
  <c r="Z789" i="10"/>
  <c r="M789" i="6"/>
  <c r="L789" i="6"/>
  <c r="K788" i="2"/>
  <c r="M788" i="2"/>
  <c r="U788" i="10"/>
  <c r="T788" i="10"/>
  <c r="W788" i="10"/>
  <c r="M788" i="6"/>
  <c r="L788" i="6"/>
  <c r="K787" i="2"/>
  <c r="R787" i="10"/>
  <c r="M787" i="2"/>
  <c r="M787" i="5"/>
  <c r="O787" i="5" s="1"/>
  <c r="L787" i="5"/>
  <c r="U787" i="10"/>
  <c r="T787" i="10"/>
  <c r="W787" i="10"/>
  <c r="Z787" i="10"/>
  <c r="M787" i="6"/>
  <c r="L787" i="6"/>
  <c r="K786" i="2"/>
  <c r="M786" i="2"/>
  <c r="I786" i="5"/>
  <c r="U786" i="10"/>
  <c r="T786" i="10"/>
  <c r="W786" i="10"/>
  <c r="Z786" i="10"/>
  <c r="M786" i="6"/>
  <c r="L786" i="6"/>
  <c r="K785" i="2"/>
  <c r="M785" i="2"/>
  <c r="I785" i="5"/>
  <c r="U785" i="10"/>
  <c r="T785" i="10"/>
  <c r="W785" i="10"/>
  <c r="Z785" i="10"/>
  <c r="M785" i="6"/>
  <c r="L785" i="6"/>
  <c r="K784" i="2"/>
  <c r="M784" i="2"/>
  <c r="I784" i="5"/>
  <c r="U784" i="10"/>
  <c r="T784" i="10"/>
  <c r="W784" i="10"/>
  <c r="M784" i="6"/>
  <c r="L784" i="6"/>
  <c r="N783" i="10"/>
  <c r="I783" i="5"/>
  <c r="U783" i="10"/>
  <c r="T783" i="10"/>
  <c r="W783" i="10"/>
  <c r="Z783" i="10"/>
  <c r="M783" i="6"/>
  <c r="L783" i="6"/>
  <c r="K782" i="2"/>
  <c r="M782" i="2"/>
  <c r="I782" i="5"/>
  <c r="U782" i="10"/>
  <c r="T782" i="10"/>
  <c r="W782" i="10"/>
  <c r="M782" i="6"/>
  <c r="L782" i="6"/>
  <c r="K781" i="2"/>
  <c r="M781" i="2"/>
  <c r="I781" i="5"/>
  <c r="U781" i="10"/>
  <c r="T781" i="10"/>
  <c r="W781" i="10"/>
  <c r="Z781" i="10"/>
  <c r="M781" i="6"/>
  <c r="L781" i="6"/>
  <c r="K780" i="2"/>
  <c r="M780" i="2"/>
  <c r="U780" i="10"/>
  <c r="T780" i="10"/>
  <c r="W780" i="10"/>
  <c r="M780" i="6"/>
  <c r="L780" i="6"/>
  <c r="K779" i="2"/>
  <c r="M779" i="2"/>
  <c r="U779" i="10"/>
  <c r="T779" i="10"/>
  <c r="Z779" i="10"/>
  <c r="M779" i="6"/>
  <c r="L779" i="6"/>
  <c r="K778" i="2"/>
  <c r="M778" i="2"/>
  <c r="U778" i="10"/>
  <c r="T778" i="10"/>
  <c r="W778" i="10"/>
  <c r="Z778" i="10"/>
  <c r="M778" i="6"/>
  <c r="L778" i="6"/>
  <c r="K777" i="2"/>
  <c r="M777" i="2"/>
  <c r="I777" i="5"/>
  <c r="U777" i="10"/>
  <c r="T777" i="10"/>
  <c r="W777" i="10"/>
  <c r="Z777" i="10"/>
  <c r="M777" i="6"/>
  <c r="L777" i="6"/>
  <c r="K776" i="2"/>
  <c r="M776" i="2"/>
  <c r="I776" i="5"/>
  <c r="U776" i="10"/>
  <c r="T776" i="10"/>
  <c r="W776" i="10"/>
  <c r="Z776" i="10"/>
  <c r="M776" i="6"/>
  <c r="L776" i="6"/>
  <c r="K775" i="2"/>
  <c r="M775" i="2"/>
  <c r="M775" i="5"/>
  <c r="O775" i="5" s="1"/>
  <c r="L775" i="5"/>
  <c r="U775" i="10"/>
  <c r="T775" i="10"/>
  <c r="W775" i="10"/>
  <c r="M775" i="6"/>
  <c r="L775" i="6"/>
  <c r="K774" i="2"/>
  <c r="R774" i="10"/>
  <c r="M774" i="2"/>
  <c r="M774" i="5"/>
  <c r="O774" i="5" s="1"/>
  <c r="L774" i="5"/>
  <c r="U774" i="10"/>
  <c r="T774" i="10"/>
  <c r="W774" i="10"/>
  <c r="Z774" i="10"/>
  <c r="M774" i="6"/>
  <c r="L774" i="6"/>
  <c r="K773" i="2"/>
  <c r="R773" i="10"/>
  <c r="M773" i="2"/>
  <c r="U773" i="10"/>
  <c r="T773" i="10"/>
  <c r="W773" i="10"/>
  <c r="Z773" i="10"/>
  <c r="M773" i="6"/>
  <c r="L773" i="6"/>
  <c r="K772" i="2"/>
  <c r="R772" i="10"/>
  <c r="M772" i="2"/>
  <c r="U772" i="10"/>
  <c r="T772" i="10"/>
  <c r="W772" i="10"/>
  <c r="Z772" i="10"/>
  <c r="M772" i="6"/>
  <c r="L772" i="6"/>
  <c r="K771" i="2"/>
  <c r="M771" i="2"/>
  <c r="W771" i="10"/>
  <c r="M771" i="5"/>
  <c r="O771" i="5" s="1"/>
  <c r="L771" i="5"/>
  <c r="F771" i="5"/>
  <c r="U771" i="10"/>
  <c r="T771" i="10"/>
  <c r="R771" i="10"/>
  <c r="Z771" i="10"/>
  <c r="M771" i="6"/>
  <c r="L771" i="6"/>
  <c r="K770" i="2"/>
  <c r="M770" i="2"/>
  <c r="I770" i="5"/>
  <c r="U770" i="10"/>
  <c r="T770" i="10"/>
  <c r="W770" i="10"/>
  <c r="M770" i="6"/>
  <c r="L770" i="6"/>
  <c r="K769" i="2"/>
  <c r="M769" i="2"/>
  <c r="I769" i="5"/>
  <c r="U769" i="10"/>
  <c r="T769" i="10"/>
  <c r="W769" i="10"/>
  <c r="Z769" i="10"/>
  <c r="M769" i="6"/>
  <c r="L769" i="6"/>
  <c r="K768" i="2"/>
  <c r="M768" i="2"/>
  <c r="I768" i="5"/>
  <c r="U768" i="10"/>
  <c r="T768" i="10"/>
  <c r="W768" i="10"/>
  <c r="Z768" i="10"/>
  <c r="M768" i="6"/>
  <c r="L768" i="6"/>
  <c r="K767" i="2"/>
  <c r="R767" i="10"/>
  <c r="M767" i="2"/>
  <c r="W767" i="10"/>
  <c r="I767" i="5"/>
  <c r="U767" i="10"/>
  <c r="T767" i="10"/>
  <c r="Z767" i="10"/>
  <c r="M767" i="6"/>
  <c r="L767" i="6"/>
  <c r="K766" i="2"/>
  <c r="M766" i="2"/>
  <c r="I766" i="5"/>
  <c r="U766" i="10"/>
  <c r="T766" i="10"/>
  <c r="W766" i="10"/>
  <c r="Z766" i="10"/>
  <c r="M766" i="6"/>
  <c r="L766" i="6"/>
  <c r="K765" i="2"/>
  <c r="M765" i="2"/>
  <c r="I765" i="5"/>
  <c r="U765" i="10"/>
  <c r="T765" i="10"/>
  <c r="W765" i="10"/>
  <c r="Z765" i="10"/>
  <c r="M765" i="6"/>
  <c r="L765" i="6"/>
  <c r="K764" i="2"/>
  <c r="M764" i="2"/>
  <c r="U764" i="10"/>
  <c r="T764" i="10"/>
  <c r="W764" i="10"/>
  <c r="M764" i="6"/>
  <c r="L764" i="6"/>
  <c r="K763" i="2"/>
  <c r="M763" i="2"/>
  <c r="I763" i="5"/>
  <c r="U763" i="10"/>
  <c r="T763" i="10"/>
  <c r="W763" i="10"/>
  <c r="Z763" i="10"/>
  <c r="M763" i="6"/>
  <c r="L763" i="6"/>
  <c r="M762" i="2"/>
  <c r="M762" i="5"/>
  <c r="O762" i="5" s="1"/>
  <c r="L762" i="5"/>
  <c r="U762" i="10"/>
  <c r="T762" i="10"/>
  <c r="W762" i="10"/>
  <c r="Z762" i="10"/>
  <c r="M762" i="6"/>
  <c r="L762" i="6"/>
  <c r="K761" i="2"/>
  <c r="R761" i="10"/>
  <c r="M761" i="2"/>
  <c r="M761" i="5"/>
  <c r="O761" i="5" s="1"/>
  <c r="W761" i="10"/>
  <c r="Z761" i="10"/>
  <c r="M761" i="6"/>
  <c r="L761" i="6"/>
  <c r="K760" i="2"/>
  <c r="M760" i="2"/>
  <c r="I760" i="5"/>
  <c r="U760" i="10"/>
  <c r="T760" i="10"/>
  <c r="W760" i="10"/>
  <c r="M760" i="6"/>
  <c r="L760" i="6"/>
  <c r="K759" i="2"/>
  <c r="M759" i="2"/>
  <c r="I759" i="5"/>
  <c r="U759" i="10"/>
  <c r="T759" i="10"/>
  <c r="W759" i="10"/>
  <c r="M759" i="6"/>
  <c r="L759" i="6"/>
  <c r="K758" i="2"/>
  <c r="N758" i="10"/>
  <c r="U758" i="10"/>
  <c r="T758" i="10"/>
  <c r="W758" i="10"/>
  <c r="M758" i="6"/>
  <c r="L758" i="6"/>
  <c r="K757" i="2"/>
  <c r="M757" i="2"/>
  <c r="I757" i="5"/>
  <c r="U757" i="10"/>
  <c r="T757" i="10"/>
  <c r="W757" i="10"/>
  <c r="M757" i="6"/>
  <c r="L757" i="6"/>
  <c r="K756" i="2"/>
  <c r="M756" i="2"/>
  <c r="I756" i="5"/>
  <c r="U756" i="10"/>
  <c r="T756" i="10"/>
  <c r="W756" i="10"/>
  <c r="M756" i="6"/>
  <c r="L756" i="6"/>
  <c r="K755" i="2"/>
  <c r="M755" i="2"/>
  <c r="I755" i="5"/>
  <c r="U755" i="10"/>
  <c r="T755" i="10"/>
  <c r="W755" i="10"/>
  <c r="M755" i="6"/>
  <c r="L755" i="6"/>
  <c r="K754" i="2"/>
  <c r="M754" i="2"/>
  <c r="U754" i="10"/>
  <c r="T754" i="10"/>
  <c r="W754" i="10"/>
  <c r="M754" i="6"/>
  <c r="L754" i="6"/>
  <c r="K753" i="2"/>
  <c r="M753" i="2"/>
  <c r="W753" i="10"/>
  <c r="I753" i="5"/>
  <c r="U753" i="10"/>
  <c r="T753" i="10"/>
  <c r="M753" i="6"/>
  <c r="L753" i="6"/>
  <c r="K752" i="2"/>
  <c r="M752" i="2"/>
  <c r="I752" i="5"/>
  <c r="U752" i="10"/>
  <c r="T752" i="10"/>
  <c r="W752" i="10"/>
  <c r="M752" i="6"/>
  <c r="L752" i="6"/>
  <c r="K751" i="2"/>
  <c r="M751" i="2"/>
  <c r="I751" i="5"/>
  <c r="U751" i="10"/>
  <c r="T751" i="10"/>
  <c r="W751" i="10"/>
  <c r="Z751" i="10"/>
  <c r="M751" i="6"/>
  <c r="L751" i="6"/>
  <c r="K750" i="2"/>
  <c r="M750" i="2"/>
  <c r="I750" i="5"/>
  <c r="U750" i="10"/>
  <c r="T750" i="10"/>
  <c r="W750" i="10"/>
  <c r="M750" i="6"/>
  <c r="L750" i="6"/>
  <c r="K749" i="2"/>
  <c r="M749" i="2"/>
  <c r="I749" i="5"/>
  <c r="U749" i="10"/>
  <c r="T749" i="10"/>
  <c r="W749" i="10"/>
  <c r="M749" i="6"/>
  <c r="L749" i="6"/>
  <c r="K748" i="2"/>
  <c r="M748" i="2"/>
  <c r="I748" i="5"/>
  <c r="U748" i="10"/>
  <c r="T748" i="10"/>
  <c r="W748" i="10"/>
  <c r="M748" i="6"/>
  <c r="L748" i="6"/>
  <c r="K747" i="2"/>
  <c r="M747" i="2"/>
  <c r="U747" i="10"/>
  <c r="T747" i="10"/>
  <c r="W747" i="10"/>
  <c r="M747" i="6"/>
  <c r="L747" i="6"/>
  <c r="K746" i="2"/>
  <c r="M746" i="2"/>
  <c r="I746" i="5"/>
  <c r="U746" i="10"/>
  <c r="T746" i="10"/>
  <c r="W746" i="10"/>
  <c r="M746" i="6"/>
  <c r="L746" i="6"/>
  <c r="M745" i="2"/>
  <c r="I745" i="5"/>
  <c r="Z745" i="10"/>
  <c r="M745" i="6"/>
  <c r="L745" i="6"/>
  <c r="M744" i="2"/>
  <c r="Z744" i="10"/>
  <c r="M744" i="6"/>
  <c r="L744" i="6"/>
  <c r="K743" i="2"/>
  <c r="M743" i="2"/>
  <c r="N743" i="10"/>
  <c r="M743" i="5"/>
  <c r="O743" i="5" s="1"/>
  <c r="L743" i="5"/>
  <c r="U743" i="10"/>
  <c r="T743" i="10"/>
  <c r="W743" i="10"/>
  <c r="Z743" i="10"/>
  <c r="M743" i="6"/>
  <c r="L743" i="6"/>
  <c r="K742" i="2"/>
  <c r="M742" i="2"/>
  <c r="N742" i="10"/>
  <c r="M742" i="5"/>
  <c r="O742" i="5" s="1"/>
  <c r="L742" i="5"/>
  <c r="U742" i="10"/>
  <c r="T742" i="10"/>
  <c r="W742" i="10"/>
  <c r="Z742" i="10"/>
  <c r="M742" i="6"/>
  <c r="L742" i="6"/>
  <c r="M741" i="2"/>
  <c r="I741" i="5"/>
  <c r="Z741" i="10"/>
  <c r="M741" i="6"/>
  <c r="L741" i="6"/>
  <c r="M740" i="2"/>
  <c r="W740" i="10"/>
  <c r="Z740" i="10"/>
  <c r="M740" i="6"/>
  <c r="L740" i="6"/>
  <c r="M739" i="2"/>
  <c r="I739" i="5"/>
  <c r="Z739" i="10"/>
  <c r="M739" i="6"/>
  <c r="L739" i="6"/>
  <c r="K738" i="2"/>
  <c r="M738" i="2"/>
  <c r="I738" i="5"/>
  <c r="U738" i="10"/>
  <c r="T738" i="10"/>
  <c r="W738" i="10"/>
  <c r="Z738" i="10"/>
  <c r="M738" i="6"/>
  <c r="L738" i="6"/>
  <c r="R737" i="10"/>
  <c r="M737" i="2"/>
  <c r="Z737" i="10"/>
  <c r="M737" i="6"/>
  <c r="L737" i="6"/>
  <c r="K736" i="2"/>
  <c r="M736" i="2"/>
  <c r="I736" i="5"/>
  <c r="U736" i="10"/>
  <c r="T736" i="10"/>
  <c r="W736" i="10"/>
  <c r="M736" i="6"/>
  <c r="L736" i="6"/>
  <c r="K735" i="2"/>
  <c r="M735" i="2"/>
  <c r="I735" i="5"/>
  <c r="U735" i="10"/>
  <c r="T735" i="10"/>
  <c r="W735" i="10"/>
  <c r="Z735" i="10"/>
  <c r="M735" i="6"/>
  <c r="L735" i="6"/>
  <c r="M734" i="2"/>
  <c r="I734" i="5"/>
  <c r="Z734" i="10"/>
  <c r="M734" i="6"/>
  <c r="L734" i="6"/>
  <c r="K733" i="2"/>
  <c r="M733" i="2"/>
  <c r="I733" i="5"/>
  <c r="U733" i="10"/>
  <c r="T733" i="10"/>
  <c r="W733" i="10"/>
  <c r="Z733" i="10"/>
  <c r="M733" i="6"/>
  <c r="L733" i="6"/>
  <c r="K732" i="2"/>
  <c r="M732" i="2"/>
  <c r="I732" i="5"/>
  <c r="U732" i="10"/>
  <c r="T732" i="10"/>
  <c r="W732" i="10"/>
  <c r="Z732" i="10"/>
  <c r="M732" i="6"/>
  <c r="L732" i="6"/>
  <c r="R731" i="10"/>
  <c r="M731" i="2"/>
  <c r="M731" i="5"/>
  <c r="O731" i="5" s="1"/>
  <c r="L731" i="5"/>
  <c r="Z731" i="10"/>
  <c r="M731" i="6"/>
  <c r="L731" i="6"/>
  <c r="K730" i="2"/>
  <c r="M730" i="2"/>
  <c r="M730" i="5"/>
  <c r="O730" i="5" s="1"/>
  <c r="L730" i="5"/>
  <c r="U730" i="10"/>
  <c r="T730" i="10"/>
  <c r="W730" i="10"/>
  <c r="M730" i="6"/>
  <c r="L730" i="6"/>
  <c r="K729" i="2"/>
  <c r="M729" i="2"/>
  <c r="I729" i="5"/>
  <c r="U729" i="10"/>
  <c r="T729" i="10"/>
  <c r="W729" i="10"/>
  <c r="M729" i="6"/>
  <c r="L729" i="6"/>
  <c r="K728" i="2"/>
  <c r="R728" i="10"/>
  <c r="M728" i="2"/>
  <c r="M728" i="5"/>
  <c r="O728" i="5" s="1"/>
  <c r="L728" i="5"/>
  <c r="U728" i="10"/>
  <c r="T728" i="10"/>
  <c r="W728" i="10"/>
  <c r="Z728" i="10"/>
  <c r="M728" i="6"/>
  <c r="L728" i="6"/>
  <c r="K727" i="2"/>
  <c r="M727" i="2"/>
  <c r="I727" i="5"/>
  <c r="U727" i="10"/>
  <c r="T727" i="10"/>
  <c r="W727" i="10"/>
  <c r="M727" i="6"/>
  <c r="L727" i="6"/>
  <c r="K726" i="2"/>
  <c r="M726" i="2"/>
  <c r="U726" i="10"/>
  <c r="T726" i="10"/>
  <c r="W726" i="10"/>
  <c r="M726" i="6"/>
  <c r="L726" i="6"/>
  <c r="K725" i="2"/>
  <c r="N725" i="10"/>
  <c r="I725" i="5"/>
  <c r="U725" i="10"/>
  <c r="T725" i="10"/>
  <c r="W725" i="10"/>
  <c r="M725" i="6"/>
  <c r="L725" i="6"/>
  <c r="K724" i="2"/>
  <c r="M724" i="2"/>
  <c r="I724" i="5"/>
  <c r="U724" i="10"/>
  <c r="T724" i="10"/>
  <c r="W724" i="10"/>
  <c r="M724" i="6"/>
  <c r="L724" i="6"/>
  <c r="K723" i="2"/>
  <c r="M723" i="2"/>
  <c r="U723" i="10"/>
  <c r="T723" i="10"/>
  <c r="W723" i="10"/>
  <c r="Z723" i="10"/>
  <c r="M723" i="6"/>
  <c r="L723" i="6"/>
  <c r="K722" i="2"/>
  <c r="M722" i="2"/>
  <c r="I722" i="5"/>
  <c r="U722" i="10"/>
  <c r="T722" i="10"/>
  <c r="W722" i="10"/>
  <c r="M722" i="6"/>
  <c r="L722" i="6"/>
  <c r="K721" i="2"/>
  <c r="M721" i="2"/>
  <c r="I721" i="5"/>
  <c r="U721" i="10"/>
  <c r="T721" i="10"/>
  <c r="W721" i="10"/>
  <c r="M721" i="6"/>
  <c r="L721" i="6"/>
  <c r="K720" i="2"/>
  <c r="M720" i="2"/>
  <c r="U720" i="10"/>
  <c r="T720" i="10"/>
  <c r="W720" i="10"/>
  <c r="M720" i="6"/>
  <c r="L720" i="6"/>
  <c r="K719" i="2"/>
  <c r="M719" i="2"/>
  <c r="I719" i="5"/>
  <c r="U719" i="10"/>
  <c r="T719" i="10"/>
  <c r="W719" i="10"/>
  <c r="M719" i="6"/>
  <c r="L719" i="6"/>
  <c r="K718" i="2"/>
  <c r="M718" i="2"/>
  <c r="I718" i="5"/>
  <c r="U718" i="10"/>
  <c r="T718" i="10"/>
  <c r="W718" i="10"/>
  <c r="M718" i="6"/>
  <c r="L718" i="6"/>
  <c r="K717" i="2"/>
  <c r="M717" i="2"/>
  <c r="I717" i="5"/>
  <c r="U717" i="10"/>
  <c r="T717" i="10"/>
  <c r="W717" i="10"/>
  <c r="M717" i="6"/>
  <c r="L717" i="6"/>
  <c r="K716" i="2"/>
  <c r="M716" i="2"/>
  <c r="W716" i="10"/>
  <c r="I716" i="5"/>
  <c r="U716" i="10"/>
  <c r="T716" i="10"/>
  <c r="M716" i="6"/>
  <c r="L716" i="6"/>
  <c r="K715" i="2"/>
  <c r="M715" i="2"/>
  <c r="I715" i="5"/>
  <c r="U715" i="10"/>
  <c r="T715" i="10"/>
  <c r="W715" i="10"/>
  <c r="M715" i="6"/>
  <c r="L715" i="6"/>
  <c r="K714" i="2"/>
  <c r="M714" i="2"/>
  <c r="I714" i="5"/>
  <c r="U714" i="10"/>
  <c r="T714" i="10"/>
  <c r="W714" i="10"/>
  <c r="M714" i="6"/>
  <c r="L714" i="6"/>
  <c r="K713" i="2"/>
  <c r="M713" i="2"/>
  <c r="I713" i="5"/>
  <c r="U713" i="10"/>
  <c r="T713" i="10"/>
  <c r="W713" i="10"/>
  <c r="Z713" i="10"/>
  <c r="M713" i="6"/>
  <c r="L713" i="6"/>
  <c r="K712" i="2"/>
  <c r="M712" i="2"/>
  <c r="I712" i="5"/>
  <c r="U712" i="10"/>
  <c r="T712" i="10"/>
  <c r="W712" i="10"/>
  <c r="M712" i="6"/>
  <c r="L712" i="6"/>
  <c r="K711" i="2"/>
  <c r="M711" i="2"/>
  <c r="I711" i="5"/>
  <c r="U711" i="10"/>
  <c r="T711" i="10"/>
  <c r="W711" i="10"/>
  <c r="Z711" i="10"/>
  <c r="M711" i="6"/>
  <c r="L711" i="6"/>
  <c r="K710" i="2"/>
  <c r="M710" i="2"/>
  <c r="I710" i="5"/>
  <c r="U710" i="10"/>
  <c r="T710" i="10"/>
  <c r="W710" i="10"/>
  <c r="M710" i="6"/>
  <c r="L710" i="6"/>
  <c r="K709" i="2"/>
  <c r="M709" i="2"/>
  <c r="U709" i="10"/>
  <c r="T709" i="10"/>
  <c r="W709" i="10"/>
  <c r="M709" i="6"/>
  <c r="L709" i="6"/>
  <c r="K708" i="2"/>
  <c r="M708" i="2"/>
  <c r="U708" i="10"/>
  <c r="T708" i="10"/>
  <c r="W708" i="10"/>
  <c r="M708" i="6"/>
  <c r="L708" i="6"/>
  <c r="M707" i="2"/>
  <c r="F707" i="5"/>
  <c r="Z707" i="10"/>
  <c r="M707" i="6"/>
  <c r="L707" i="6"/>
  <c r="K706" i="2"/>
  <c r="M706" i="2"/>
  <c r="I706" i="5"/>
  <c r="U706" i="10"/>
  <c r="T706" i="10"/>
  <c r="W706" i="10"/>
  <c r="M706" i="6"/>
  <c r="L706" i="6"/>
  <c r="K705" i="2"/>
  <c r="M705" i="2"/>
  <c r="I705" i="5"/>
  <c r="U705" i="10"/>
  <c r="T705" i="10"/>
  <c r="W705" i="10"/>
  <c r="Z705" i="10"/>
  <c r="M705" i="6"/>
  <c r="L705" i="6"/>
  <c r="M704" i="2"/>
  <c r="U704" i="10"/>
  <c r="T704" i="10"/>
  <c r="W704" i="10"/>
  <c r="M704" i="6"/>
  <c r="L704" i="6"/>
  <c r="K703" i="2"/>
  <c r="M703" i="2"/>
  <c r="I703" i="5"/>
  <c r="U703" i="10"/>
  <c r="T703" i="10"/>
  <c r="W703" i="10"/>
  <c r="Z703" i="10"/>
  <c r="M703" i="6"/>
  <c r="L703" i="6"/>
  <c r="M702" i="2"/>
  <c r="I702" i="5"/>
  <c r="U702" i="10"/>
  <c r="T702" i="10"/>
  <c r="W702" i="10"/>
  <c r="M702" i="6"/>
  <c r="L702" i="6"/>
  <c r="M701" i="2"/>
  <c r="U701" i="10"/>
  <c r="T701" i="10"/>
  <c r="W701" i="10"/>
  <c r="M701" i="6"/>
  <c r="L701" i="6"/>
  <c r="M700" i="2"/>
  <c r="U700" i="10"/>
  <c r="T700" i="10"/>
  <c r="W700" i="10"/>
  <c r="M700" i="6"/>
  <c r="L700" i="6"/>
  <c r="K699" i="2"/>
  <c r="M699" i="2"/>
  <c r="I699" i="5"/>
  <c r="U699" i="10"/>
  <c r="T699" i="10"/>
  <c r="W699" i="10"/>
  <c r="M699" i="6"/>
  <c r="L699" i="6"/>
  <c r="K698" i="2"/>
  <c r="M698" i="2"/>
  <c r="N698" i="10"/>
  <c r="U698" i="10"/>
  <c r="T698" i="10"/>
  <c r="W698" i="10"/>
  <c r="M698" i="6"/>
  <c r="L698" i="6"/>
  <c r="K697" i="2"/>
  <c r="M697" i="2"/>
  <c r="I697" i="5"/>
  <c r="U697" i="10"/>
  <c r="T697" i="10"/>
  <c r="W697" i="10"/>
  <c r="M697" i="6"/>
  <c r="L697" i="6"/>
  <c r="K696" i="2"/>
  <c r="M696" i="2"/>
  <c r="I696" i="5"/>
  <c r="U696" i="10"/>
  <c r="T696" i="10"/>
  <c r="W696" i="10"/>
  <c r="M696" i="6"/>
  <c r="L696" i="6"/>
  <c r="K695" i="2"/>
  <c r="M695" i="2"/>
  <c r="I695" i="5"/>
  <c r="U695" i="10"/>
  <c r="T695" i="10"/>
  <c r="W695" i="10"/>
  <c r="M695" i="6"/>
  <c r="L695" i="6"/>
  <c r="M694" i="2"/>
  <c r="I694" i="5"/>
  <c r="U694" i="10"/>
  <c r="T694" i="10"/>
  <c r="W694" i="10"/>
  <c r="M694" i="6"/>
  <c r="L694" i="6"/>
  <c r="K693" i="2"/>
  <c r="M693" i="2"/>
  <c r="I693" i="5"/>
  <c r="U693" i="10"/>
  <c r="T693" i="10"/>
  <c r="W693" i="10"/>
  <c r="M693" i="6"/>
  <c r="L693" i="6"/>
  <c r="K692" i="2"/>
  <c r="M692" i="2"/>
  <c r="I692" i="5"/>
  <c r="U692" i="10"/>
  <c r="T692" i="10"/>
  <c r="W692" i="10"/>
  <c r="M692" i="6"/>
  <c r="L692" i="6"/>
  <c r="K691" i="2"/>
  <c r="M691" i="2"/>
  <c r="I691" i="5"/>
  <c r="U691" i="10"/>
  <c r="T691" i="10"/>
  <c r="W691" i="10"/>
  <c r="M691" i="6"/>
  <c r="L691" i="6"/>
  <c r="K690" i="2"/>
  <c r="M690" i="2"/>
  <c r="I690" i="5"/>
  <c r="U690" i="10"/>
  <c r="T690" i="10"/>
  <c r="W690" i="10"/>
  <c r="M690" i="6"/>
  <c r="L690" i="6"/>
  <c r="K689" i="2"/>
  <c r="M689" i="2"/>
  <c r="I689" i="5"/>
  <c r="U689" i="10"/>
  <c r="T689" i="10"/>
  <c r="W689" i="10"/>
  <c r="M689" i="6"/>
  <c r="L689" i="6"/>
  <c r="K688" i="2"/>
  <c r="M688" i="2"/>
  <c r="M688" i="5"/>
  <c r="O688" i="5" s="1"/>
  <c r="L688" i="5"/>
  <c r="U688" i="10"/>
  <c r="T688" i="10"/>
  <c r="W688" i="10"/>
  <c r="M688" i="6"/>
  <c r="L688" i="6"/>
  <c r="K687" i="2"/>
  <c r="M687" i="2"/>
  <c r="I687" i="5"/>
  <c r="U687" i="10"/>
  <c r="T687" i="10"/>
  <c r="W687" i="10"/>
  <c r="M687" i="6"/>
  <c r="L687" i="6"/>
  <c r="K686" i="2"/>
  <c r="M686" i="2"/>
  <c r="M686" i="5"/>
  <c r="O686" i="5" s="1"/>
  <c r="L686" i="5"/>
  <c r="F686" i="5"/>
  <c r="U686" i="10"/>
  <c r="T686" i="10"/>
  <c r="W686" i="10"/>
  <c r="Z686" i="10"/>
  <c r="M686" i="6"/>
  <c r="L686" i="6"/>
  <c r="M685" i="2"/>
  <c r="I685" i="5"/>
  <c r="U685" i="10"/>
  <c r="T685" i="10"/>
  <c r="W685" i="10"/>
  <c r="Z685" i="10"/>
  <c r="M685" i="6"/>
  <c r="L685" i="6"/>
  <c r="M684" i="2"/>
  <c r="I684" i="5"/>
  <c r="U684" i="10"/>
  <c r="T684" i="10"/>
  <c r="W684" i="10"/>
  <c r="M684" i="6"/>
  <c r="L684" i="6"/>
  <c r="M683" i="2"/>
  <c r="I683" i="5"/>
  <c r="U683" i="10"/>
  <c r="T683" i="10"/>
  <c r="W683" i="10"/>
  <c r="Z683" i="10"/>
  <c r="M683" i="6"/>
  <c r="L683" i="6"/>
  <c r="M682" i="2"/>
  <c r="I682" i="5"/>
  <c r="U682" i="10"/>
  <c r="T682" i="10"/>
  <c r="W682" i="10"/>
  <c r="Z682" i="10"/>
  <c r="M682" i="6"/>
  <c r="L682" i="6"/>
  <c r="M681" i="2"/>
  <c r="U681" i="10"/>
  <c r="T681" i="10"/>
  <c r="W681" i="10"/>
  <c r="M681" i="6"/>
  <c r="L681" i="6"/>
  <c r="M680" i="2"/>
  <c r="I680" i="5"/>
  <c r="U680" i="10"/>
  <c r="T680" i="10"/>
  <c r="W680" i="10"/>
  <c r="M680" i="6"/>
  <c r="L680" i="6"/>
  <c r="K679" i="2"/>
  <c r="M679" i="2"/>
  <c r="I679" i="5"/>
  <c r="U679" i="10"/>
  <c r="T679" i="10"/>
  <c r="W679" i="10"/>
  <c r="M679" i="6"/>
  <c r="L679" i="6"/>
  <c r="K678" i="2"/>
  <c r="M678" i="2"/>
  <c r="I678" i="5"/>
  <c r="U678" i="10"/>
  <c r="T678" i="10"/>
  <c r="W678" i="10"/>
  <c r="Z678" i="10"/>
  <c r="M678" i="6"/>
  <c r="L678" i="6"/>
  <c r="M677" i="2"/>
  <c r="I677" i="5"/>
  <c r="U677" i="10"/>
  <c r="T677" i="10"/>
  <c r="W677" i="10"/>
  <c r="Z677" i="10"/>
  <c r="M677" i="6"/>
  <c r="L677" i="6"/>
  <c r="K676" i="2"/>
  <c r="M676" i="2"/>
  <c r="M676" i="5"/>
  <c r="O676" i="5" s="1"/>
  <c r="L676" i="5"/>
  <c r="U676" i="10"/>
  <c r="T676" i="10"/>
  <c r="W676" i="10"/>
  <c r="M676" i="6"/>
  <c r="L676" i="6"/>
  <c r="M675" i="2"/>
  <c r="U675" i="10"/>
  <c r="T675" i="10"/>
  <c r="W675" i="10"/>
  <c r="M675" i="6"/>
  <c r="L675" i="6"/>
  <c r="K674" i="2"/>
  <c r="M674" i="2"/>
  <c r="I674" i="5"/>
  <c r="U674" i="10"/>
  <c r="T674" i="10"/>
  <c r="W674" i="10"/>
  <c r="M674" i="6"/>
  <c r="L674" i="6"/>
  <c r="K673" i="2"/>
  <c r="M673" i="2"/>
  <c r="I673" i="5"/>
  <c r="U673" i="10"/>
  <c r="T673" i="10"/>
  <c r="W673" i="10"/>
  <c r="Z673" i="10"/>
  <c r="M673" i="6"/>
  <c r="L673" i="6"/>
  <c r="K672" i="2"/>
  <c r="N672" i="10"/>
  <c r="I672" i="5"/>
  <c r="U672" i="10"/>
  <c r="T672" i="10"/>
  <c r="W672" i="10"/>
  <c r="M672" i="6"/>
  <c r="L672" i="6"/>
  <c r="K671" i="2"/>
  <c r="M671" i="2"/>
  <c r="I671" i="5"/>
  <c r="U671" i="10"/>
  <c r="T671" i="10"/>
  <c r="W671" i="10"/>
  <c r="M671" i="6"/>
  <c r="L671" i="6"/>
  <c r="K670" i="2"/>
  <c r="M670" i="2"/>
  <c r="I670" i="5"/>
  <c r="U670" i="10"/>
  <c r="T670" i="10"/>
  <c r="W670" i="10"/>
  <c r="M670" i="6"/>
  <c r="L670" i="6"/>
  <c r="K669" i="2"/>
  <c r="M669" i="2"/>
  <c r="I669" i="5"/>
  <c r="U669" i="10"/>
  <c r="T669" i="10"/>
  <c r="W669" i="10"/>
  <c r="M669" i="6"/>
  <c r="L669" i="6"/>
  <c r="K668" i="2"/>
  <c r="M668" i="2"/>
  <c r="I668" i="5"/>
  <c r="U668" i="10"/>
  <c r="T668" i="10"/>
  <c r="W668" i="10"/>
  <c r="M668" i="6"/>
  <c r="L668" i="6"/>
  <c r="K667" i="2"/>
  <c r="M667" i="2"/>
  <c r="I667" i="5"/>
  <c r="U667" i="10"/>
  <c r="T667" i="10"/>
  <c r="W667" i="10"/>
  <c r="Z667" i="10"/>
  <c r="M667" i="6"/>
  <c r="L667" i="6"/>
  <c r="K666" i="2"/>
  <c r="M666" i="2"/>
  <c r="I666" i="5"/>
  <c r="U666" i="10"/>
  <c r="T666" i="10"/>
  <c r="W666" i="10"/>
  <c r="M666" i="6"/>
  <c r="L666" i="6"/>
  <c r="K665" i="2"/>
  <c r="M665" i="2"/>
  <c r="I665" i="5"/>
  <c r="U665" i="10"/>
  <c r="T665" i="10"/>
  <c r="W665" i="10"/>
  <c r="M665" i="6"/>
  <c r="L665" i="6"/>
  <c r="K664" i="2"/>
  <c r="M664" i="2"/>
  <c r="U664" i="10"/>
  <c r="T664" i="10"/>
  <c r="W664" i="10"/>
  <c r="M664" i="6"/>
  <c r="L664" i="6"/>
  <c r="K663" i="2"/>
  <c r="M663" i="2"/>
  <c r="I663" i="5"/>
  <c r="U663" i="10"/>
  <c r="T663" i="10"/>
  <c r="W663" i="10"/>
  <c r="M663" i="6"/>
  <c r="L663" i="6"/>
  <c r="K662" i="2"/>
  <c r="M662" i="2"/>
  <c r="I662" i="5"/>
  <c r="U662" i="10"/>
  <c r="T662" i="10"/>
  <c r="W662" i="10"/>
  <c r="M662" i="6"/>
  <c r="L662" i="6"/>
  <c r="K661" i="2"/>
  <c r="M661" i="2"/>
  <c r="I661" i="5"/>
  <c r="U661" i="10"/>
  <c r="T661" i="10"/>
  <c r="W661" i="10"/>
  <c r="Z661" i="10"/>
  <c r="M661" i="6"/>
  <c r="L661" i="6"/>
  <c r="K660" i="2"/>
  <c r="M660" i="2"/>
  <c r="N660" i="10"/>
  <c r="U660" i="10"/>
  <c r="T660" i="10"/>
  <c r="W660" i="10"/>
  <c r="M660" i="6"/>
  <c r="L660" i="6"/>
  <c r="K659" i="2"/>
  <c r="M659" i="2"/>
  <c r="I659" i="5"/>
  <c r="U659" i="10"/>
  <c r="T659" i="10"/>
  <c r="W659" i="10"/>
  <c r="Z659" i="10"/>
  <c r="M659" i="6"/>
  <c r="L659" i="6"/>
  <c r="K658" i="2"/>
  <c r="R658" i="10"/>
  <c r="M658" i="2"/>
  <c r="M658" i="5"/>
  <c r="O658" i="5" s="1"/>
  <c r="L658" i="5"/>
  <c r="U658" i="10"/>
  <c r="T658" i="10"/>
  <c r="W658" i="10"/>
  <c r="Z658" i="10"/>
  <c r="M658" i="6"/>
  <c r="L658" i="6"/>
  <c r="K657" i="2"/>
  <c r="M657" i="2"/>
  <c r="I657" i="5"/>
  <c r="U657" i="10"/>
  <c r="T657" i="10"/>
  <c r="W657" i="10"/>
  <c r="M657" i="6"/>
  <c r="L657" i="6"/>
  <c r="K656" i="2"/>
  <c r="M656" i="2"/>
  <c r="I656" i="5"/>
  <c r="U656" i="10"/>
  <c r="T656" i="10"/>
  <c r="W656" i="10"/>
  <c r="M656" i="6"/>
  <c r="L656" i="6"/>
  <c r="K655" i="2"/>
  <c r="M655" i="2"/>
  <c r="I655" i="5"/>
  <c r="U655" i="10"/>
  <c r="T655" i="10"/>
  <c r="W655" i="10"/>
  <c r="Z655" i="10"/>
  <c r="M655" i="6"/>
  <c r="L655" i="6"/>
  <c r="K654" i="2"/>
  <c r="M654" i="2"/>
  <c r="I654" i="5"/>
  <c r="U654" i="10"/>
  <c r="T654" i="10"/>
  <c r="W654" i="10"/>
  <c r="M654" i="6"/>
  <c r="L654" i="6"/>
  <c r="K653" i="2"/>
  <c r="M653" i="2"/>
  <c r="I653" i="5"/>
  <c r="U653" i="10"/>
  <c r="T653" i="10"/>
  <c r="W653" i="10"/>
  <c r="Z653" i="10"/>
  <c r="M653" i="6"/>
  <c r="L653" i="6"/>
  <c r="K652" i="2"/>
  <c r="M652" i="2"/>
  <c r="U652" i="10"/>
  <c r="T652" i="10"/>
  <c r="W652" i="10"/>
  <c r="Z652" i="10"/>
  <c r="M652" i="6"/>
  <c r="L652" i="6"/>
  <c r="R651" i="10"/>
  <c r="M651" i="2"/>
  <c r="I651" i="5"/>
  <c r="Z651" i="10"/>
  <c r="M651" i="6"/>
  <c r="L651" i="6"/>
  <c r="K650" i="2"/>
  <c r="M650" i="2"/>
  <c r="I650" i="5"/>
  <c r="U650" i="10"/>
  <c r="T650" i="10"/>
  <c r="W650" i="10"/>
  <c r="M650" i="6"/>
  <c r="L650" i="6"/>
  <c r="K649" i="2"/>
  <c r="M649" i="2"/>
  <c r="M649" i="5"/>
  <c r="O649" i="5" s="1"/>
  <c r="L649" i="5"/>
  <c r="F649" i="5"/>
  <c r="U649" i="10"/>
  <c r="T649" i="10"/>
  <c r="W649" i="10"/>
  <c r="Z649" i="10"/>
  <c r="M649" i="6"/>
  <c r="L649" i="6"/>
  <c r="K648" i="2"/>
  <c r="M648" i="2"/>
  <c r="I648" i="5"/>
  <c r="U648" i="10"/>
  <c r="T648" i="10"/>
  <c r="W648" i="10"/>
  <c r="M648" i="6"/>
  <c r="L648" i="6"/>
  <c r="K647" i="2"/>
  <c r="M647" i="2"/>
  <c r="W647" i="10"/>
  <c r="I647" i="5"/>
  <c r="U647" i="10"/>
  <c r="T647" i="10"/>
  <c r="M647" i="6"/>
  <c r="L647" i="6"/>
  <c r="K646" i="2"/>
  <c r="M646" i="2"/>
  <c r="I646" i="5"/>
  <c r="U646" i="10"/>
  <c r="T646" i="10"/>
  <c r="W646" i="10"/>
  <c r="M646" i="6"/>
  <c r="L646" i="6"/>
  <c r="K645" i="2"/>
  <c r="M645" i="2"/>
  <c r="U645" i="10"/>
  <c r="T645" i="10"/>
  <c r="W645" i="10"/>
  <c r="M645" i="6"/>
  <c r="L645" i="6"/>
  <c r="K644" i="2"/>
  <c r="M644" i="2"/>
  <c r="I644" i="5"/>
  <c r="U644" i="10"/>
  <c r="T644" i="10"/>
  <c r="W644" i="10"/>
  <c r="M644" i="6"/>
  <c r="L644" i="6"/>
  <c r="K643" i="2"/>
  <c r="M643" i="2"/>
  <c r="I643" i="5"/>
  <c r="U643" i="10"/>
  <c r="T643" i="10"/>
  <c r="W643" i="10"/>
  <c r="M643" i="6"/>
  <c r="L643" i="6"/>
  <c r="I642" i="5"/>
  <c r="Z642" i="10"/>
  <c r="M642" i="6"/>
  <c r="L642" i="6"/>
  <c r="K641" i="2"/>
  <c r="M641" i="2"/>
  <c r="I641" i="5"/>
  <c r="U641" i="10"/>
  <c r="T641" i="10"/>
  <c r="W641" i="10"/>
  <c r="M641" i="6"/>
  <c r="L641" i="6"/>
  <c r="M640" i="2"/>
  <c r="I640" i="5"/>
  <c r="Z640" i="10"/>
  <c r="M640" i="6"/>
  <c r="L640" i="6"/>
  <c r="K639" i="2"/>
  <c r="R639" i="10"/>
  <c r="M639" i="2"/>
  <c r="M639" i="5"/>
  <c r="O639" i="5" s="1"/>
  <c r="L639" i="5"/>
  <c r="U639" i="10"/>
  <c r="T639" i="10"/>
  <c r="W639" i="10"/>
  <c r="Z639" i="10"/>
  <c r="M639" i="6"/>
  <c r="L639" i="6"/>
  <c r="K638" i="2"/>
  <c r="M638" i="2"/>
  <c r="I638" i="5"/>
  <c r="U638" i="10"/>
  <c r="T638" i="10"/>
  <c r="W638" i="10"/>
  <c r="M638" i="6"/>
  <c r="L638" i="6"/>
  <c r="K637" i="2"/>
  <c r="M637" i="2"/>
  <c r="I637" i="5"/>
  <c r="U637" i="10"/>
  <c r="T637" i="10"/>
  <c r="W637" i="10"/>
  <c r="Z637" i="10"/>
  <c r="M637" i="6"/>
  <c r="L637" i="6"/>
  <c r="K636" i="2"/>
  <c r="M636" i="2"/>
  <c r="I636" i="5"/>
  <c r="U636" i="10"/>
  <c r="T636" i="10"/>
  <c r="W636" i="10"/>
  <c r="M636" i="6"/>
  <c r="L636" i="6"/>
  <c r="M635" i="2"/>
  <c r="I635" i="5"/>
  <c r="Z635" i="10"/>
  <c r="M635" i="6"/>
  <c r="L635" i="6"/>
  <c r="K634" i="2"/>
  <c r="M634" i="2"/>
  <c r="I634" i="5"/>
  <c r="U634" i="10"/>
  <c r="T634" i="10"/>
  <c r="W634" i="10"/>
  <c r="Z634" i="10"/>
  <c r="M634" i="6"/>
  <c r="L634" i="6"/>
  <c r="K633" i="2"/>
  <c r="M633" i="2"/>
  <c r="I633" i="5"/>
  <c r="U633" i="10"/>
  <c r="T633" i="10"/>
  <c r="W633" i="10"/>
  <c r="M633" i="6"/>
  <c r="L633" i="6"/>
  <c r="K632" i="2"/>
  <c r="M632" i="2"/>
  <c r="M632" i="5"/>
  <c r="O632" i="5" s="1"/>
  <c r="L632" i="5"/>
  <c r="F632" i="5"/>
  <c r="U632" i="10"/>
  <c r="T632" i="10"/>
  <c r="W632" i="10"/>
  <c r="M632" i="6"/>
  <c r="L632" i="6"/>
  <c r="K631" i="2"/>
  <c r="M631" i="2"/>
  <c r="I631" i="5"/>
  <c r="U631" i="10"/>
  <c r="T631" i="10"/>
  <c r="W631" i="10"/>
  <c r="M631" i="6"/>
  <c r="L631" i="6"/>
  <c r="M630" i="2"/>
  <c r="I630" i="5"/>
  <c r="Z630" i="10"/>
  <c r="M630" i="6"/>
  <c r="L630" i="6"/>
  <c r="K629" i="2"/>
  <c r="M629" i="2"/>
  <c r="I629" i="5"/>
  <c r="U629" i="10"/>
  <c r="T629" i="10"/>
  <c r="W629" i="10"/>
  <c r="M629" i="6"/>
  <c r="L629" i="6"/>
  <c r="K628" i="2"/>
  <c r="M628" i="2"/>
  <c r="U628" i="10"/>
  <c r="T628" i="10"/>
  <c r="W628" i="10"/>
  <c r="M628" i="6"/>
  <c r="L628" i="6"/>
  <c r="K627" i="2"/>
  <c r="N627" i="10"/>
  <c r="I627" i="5"/>
  <c r="U627" i="10"/>
  <c r="T627" i="10"/>
  <c r="W627" i="10"/>
  <c r="Z627" i="10"/>
  <c r="M627" i="6"/>
  <c r="L627" i="6"/>
  <c r="K626" i="2"/>
  <c r="M626" i="2"/>
  <c r="I626" i="5"/>
  <c r="U626" i="10"/>
  <c r="T626" i="10"/>
  <c r="W626" i="10"/>
  <c r="M626" i="6"/>
  <c r="L626" i="6"/>
  <c r="K625" i="2"/>
  <c r="M625" i="2"/>
  <c r="I625" i="5"/>
  <c r="U625" i="10"/>
  <c r="T625" i="10"/>
  <c r="W625" i="10"/>
  <c r="M625" i="6"/>
  <c r="L625" i="6"/>
  <c r="K624" i="2"/>
  <c r="M624" i="2"/>
  <c r="U624" i="10"/>
  <c r="T624" i="10"/>
  <c r="W624" i="10"/>
  <c r="M624" i="6"/>
  <c r="L624" i="6"/>
  <c r="M623" i="2"/>
  <c r="I623" i="5"/>
  <c r="U623" i="10"/>
  <c r="T623" i="10"/>
  <c r="W623" i="10"/>
  <c r="M623" i="6"/>
  <c r="L623" i="6"/>
  <c r="M622" i="2"/>
  <c r="U622" i="10"/>
  <c r="T622" i="10"/>
  <c r="W622" i="10"/>
  <c r="M622" i="6"/>
  <c r="L622" i="6"/>
  <c r="M621" i="2"/>
  <c r="I621" i="5"/>
  <c r="U621" i="10"/>
  <c r="T621" i="10"/>
  <c r="W621" i="10"/>
  <c r="Z621" i="10"/>
  <c r="M621" i="6"/>
  <c r="L621" i="6"/>
  <c r="M620" i="2"/>
  <c r="I620" i="5"/>
  <c r="U620" i="10"/>
  <c r="T620" i="10"/>
  <c r="W620" i="10"/>
  <c r="M620" i="6"/>
  <c r="L620" i="6"/>
  <c r="I619" i="5"/>
  <c r="Z619" i="10"/>
  <c r="M619" i="6"/>
  <c r="L619" i="6"/>
  <c r="M618" i="2"/>
  <c r="I618" i="5"/>
  <c r="U618" i="10"/>
  <c r="T618" i="10"/>
  <c r="W618" i="10"/>
  <c r="M618" i="6"/>
  <c r="L618" i="6"/>
  <c r="I617" i="5"/>
  <c r="Z617" i="10"/>
  <c r="M617" i="6"/>
  <c r="L617" i="6"/>
  <c r="Z616" i="10"/>
  <c r="M616" i="6"/>
  <c r="L616" i="6"/>
  <c r="R615" i="10"/>
  <c r="Z615" i="10"/>
  <c r="M615" i="6"/>
  <c r="L615" i="6"/>
  <c r="M614" i="2"/>
  <c r="I614" i="5"/>
  <c r="U614" i="10"/>
  <c r="T614" i="10"/>
  <c r="W614" i="10"/>
  <c r="Z614" i="10"/>
  <c r="M614" i="6"/>
  <c r="L614" i="6"/>
  <c r="M613" i="2"/>
  <c r="I613" i="5"/>
  <c r="U613" i="10"/>
  <c r="T613" i="10"/>
  <c r="W613" i="10"/>
  <c r="M613" i="6"/>
  <c r="L613" i="6"/>
  <c r="Z612" i="10"/>
  <c r="M612" i="6"/>
  <c r="L612" i="6"/>
  <c r="I611" i="5"/>
  <c r="Z611" i="10"/>
  <c r="M611" i="6"/>
  <c r="L611" i="6"/>
  <c r="M610" i="2"/>
  <c r="R610" i="10"/>
  <c r="Z610" i="10"/>
  <c r="M610" i="6"/>
  <c r="L610" i="6"/>
  <c r="I609" i="5"/>
  <c r="Z609" i="10"/>
  <c r="M609" i="6"/>
  <c r="L609" i="6"/>
  <c r="Z608" i="10"/>
  <c r="M608" i="6"/>
  <c r="L608" i="6"/>
  <c r="I607" i="5"/>
  <c r="Z607" i="10"/>
  <c r="M607" i="6"/>
  <c r="L607" i="6"/>
  <c r="M606" i="2"/>
  <c r="L606" i="5"/>
  <c r="U606" i="10"/>
  <c r="T606" i="10"/>
  <c r="W606" i="10"/>
  <c r="M606" i="6"/>
  <c r="L606" i="6"/>
  <c r="M605" i="2"/>
  <c r="I605" i="5"/>
  <c r="U605" i="10"/>
  <c r="T605" i="10"/>
  <c r="W605" i="10"/>
  <c r="Z605" i="10"/>
  <c r="M605" i="6"/>
  <c r="L605" i="6"/>
  <c r="M604" i="2"/>
  <c r="I604" i="5"/>
  <c r="U604" i="10"/>
  <c r="T604" i="10"/>
  <c r="W604" i="10"/>
  <c r="M604" i="6"/>
  <c r="L604" i="6"/>
  <c r="M603" i="2"/>
  <c r="U603" i="10"/>
  <c r="T603" i="10"/>
  <c r="Z603" i="10"/>
  <c r="M603" i="6"/>
  <c r="L603" i="6"/>
  <c r="M602" i="2"/>
  <c r="I602" i="5"/>
  <c r="U602" i="10"/>
  <c r="T602" i="10"/>
  <c r="W602" i="10"/>
  <c r="M602" i="6"/>
  <c r="L602" i="6"/>
  <c r="M601" i="2"/>
  <c r="I601" i="5"/>
  <c r="U601" i="10"/>
  <c r="T601" i="10"/>
  <c r="W601" i="10"/>
  <c r="Z601" i="10"/>
  <c r="M601" i="6"/>
  <c r="L601" i="6"/>
  <c r="R600" i="10"/>
  <c r="M600" i="2"/>
  <c r="U600" i="10"/>
  <c r="T600" i="10"/>
  <c r="W600" i="10"/>
  <c r="Z600" i="10"/>
  <c r="M600" i="6"/>
  <c r="L600" i="6"/>
  <c r="M599" i="2"/>
  <c r="I599" i="5"/>
  <c r="U599" i="10"/>
  <c r="T599" i="10"/>
  <c r="W599" i="10"/>
  <c r="M599" i="6"/>
  <c r="L599" i="6"/>
  <c r="M598" i="2"/>
  <c r="I598" i="5"/>
  <c r="U598" i="10"/>
  <c r="T598" i="10"/>
  <c r="W598" i="10"/>
  <c r="Z598" i="10"/>
  <c r="M598" i="6"/>
  <c r="L598" i="6"/>
  <c r="N597" i="10"/>
  <c r="I597" i="5"/>
  <c r="U597" i="10"/>
  <c r="T597" i="10"/>
  <c r="W597" i="10"/>
  <c r="M597" i="6"/>
  <c r="L597" i="6"/>
  <c r="M596" i="2"/>
  <c r="W596" i="10"/>
  <c r="T596" i="10"/>
  <c r="M596" i="6"/>
  <c r="L596" i="6"/>
  <c r="K595" i="2"/>
  <c r="M595" i="2"/>
  <c r="U595" i="10"/>
  <c r="T595" i="10"/>
  <c r="W595" i="10"/>
  <c r="M595" i="6"/>
  <c r="L595" i="6"/>
  <c r="M594" i="2"/>
  <c r="I594" i="5"/>
  <c r="U594" i="10"/>
  <c r="T594" i="10"/>
  <c r="W594" i="10"/>
  <c r="Z594" i="10"/>
  <c r="M594" i="6"/>
  <c r="L594" i="6"/>
  <c r="M593" i="2"/>
  <c r="I593" i="5"/>
  <c r="U593" i="10"/>
  <c r="T593" i="10"/>
  <c r="W593" i="10"/>
  <c r="Z593" i="10"/>
  <c r="M593" i="6"/>
  <c r="L593" i="6"/>
  <c r="M592" i="2"/>
  <c r="U592" i="10"/>
  <c r="T592" i="10"/>
  <c r="W592" i="10"/>
  <c r="M592" i="6"/>
  <c r="L592" i="6"/>
  <c r="M591" i="2"/>
  <c r="I591" i="5"/>
  <c r="U591" i="10"/>
  <c r="T591" i="10"/>
  <c r="W591" i="10"/>
  <c r="M591" i="6"/>
  <c r="L591" i="6"/>
  <c r="K590" i="2"/>
  <c r="M590" i="2"/>
  <c r="I590" i="5"/>
  <c r="U590" i="10"/>
  <c r="T590" i="10"/>
  <c r="W590" i="10"/>
  <c r="Z590" i="10"/>
  <c r="M590" i="6"/>
  <c r="L590" i="6"/>
  <c r="I589" i="5"/>
  <c r="U589" i="10"/>
  <c r="T589" i="10"/>
  <c r="W589" i="10"/>
  <c r="Z589" i="10"/>
  <c r="M589" i="6"/>
  <c r="L589" i="6"/>
  <c r="M588" i="2"/>
  <c r="N588" i="10"/>
  <c r="M588" i="5"/>
  <c r="O588" i="5" s="1"/>
  <c r="L588" i="5"/>
  <c r="U588" i="10"/>
  <c r="T588" i="10"/>
  <c r="W588" i="10"/>
  <c r="M588" i="6"/>
  <c r="L588" i="6"/>
  <c r="M587" i="2"/>
  <c r="I587" i="5"/>
  <c r="U587" i="10"/>
  <c r="T587" i="10"/>
  <c r="W587" i="10"/>
  <c r="Z587" i="10"/>
  <c r="M587" i="6"/>
  <c r="L587" i="6"/>
  <c r="M586" i="2"/>
  <c r="I586" i="5"/>
  <c r="U586" i="10"/>
  <c r="T586" i="10"/>
  <c r="W586" i="10"/>
  <c r="Z586" i="10"/>
  <c r="M586" i="6"/>
  <c r="L586" i="6"/>
  <c r="M585" i="2"/>
  <c r="I585" i="5"/>
  <c r="U585" i="10"/>
  <c r="T585" i="10"/>
  <c r="W585" i="10"/>
  <c r="M585" i="6"/>
  <c r="L585" i="6"/>
  <c r="M584" i="2"/>
  <c r="U584" i="10"/>
  <c r="T584" i="10"/>
  <c r="W584" i="10"/>
  <c r="M584" i="6"/>
  <c r="L584" i="6"/>
  <c r="N583" i="10"/>
  <c r="I583" i="5"/>
  <c r="U583" i="10"/>
  <c r="T583" i="10"/>
  <c r="W583" i="10"/>
  <c r="Z583" i="10"/>
  <c r="M583" i="6"/>
  <c r="L583" i="6"/>
  <c r="N582" i="10"/>
  <c r="M582" i="5"/>
  <c r="O582" i="5" s="1"/>
  <c r="L582" i="5"/>
  <c r="F582" i="5"/>
  <c r="U582" i="10"/>
  <c r="T582" i="10"/>
  <c r="W582" i="10"/>
  <c r="Z582" i="10"/>
  <c r="M582" i="6"/>
  <c r="L582" i="6"/>
  <c r="M581" i="2"/>
  <c r="I581" i="5"/>
  <c r="U581" i="10"/>
  <c r="T581" i="10"/>
  <c r="W581" i="10"/>
  <c r="Z581" i="10"/>
  <c r="M581" i="6"/>
  <c r="L581" i="6"/>
  <c r="K580" i="2"/>
  <c r="M580" i="2"/>
  <c r="U580" i="10"/>
  <c r="T580" i="10"/>
  <c r="W580" i="10"/>
  <c r="M580" i="6"/>
  <c r="L580" i="6"/>
  <c r="K579" i="2"/>
  <c r="M579" i="2"/>
  <c r="I579" i="5"/>
  <c r="U579" i="10"/>
  <c r="T579" i="10"/>
  <c r="W579" i="10"/>
  <c r="Z579" i="10"/>
  <c r="M579" i="6"/>
  <c r="L579" i="6"/>
  <c r="K578" i="2"/>
  <c r="M578" i="2"/>
  <c r="I578" i="5"/>
  <c r="U578" i="10"/>
  <c r="T578" i="10"/>
  <c r="W578" i="10"/>
  <c r="M578" i="6"/>
  <c r="L578" i="6"/>
  <c r="K577" i="2"/>
  <c r="M577" i="2"/>
  <c r="I577" i="5"/>
  <c r="U577" i="10"/>
  <c r="T577" i="10"/>
  <c r="W577" i="10"/>
  <c r="Z577" i="10"/>
  <c r="M577" i="6"/>
  <c r="L577" i="6"/>
  <c r="M576" i="2"/>
  <c r="I576" i="5"/>
  <c r="U576" i="10"/>
  <c r="T576" i="10"/>
  <c r="W576" i="10"/>
  <c r="M576" i="6"/>
  <c r="L576" i="6"/>
  <c r="K575" i="2"/>
  <c r="M575" i="2"/>
  <c r="I575" i="5"/>
  <c r="U575" i="10"/>
  <c r="T575" i="10"/>
  <c r="W575" i="10"/>
  <c r="Z575" i="10"/>
  <c r="M575" i="6"/>
  <c r="L575" i="6"/>
  <c r="K574" i="2"/>
  <c r="M574" i="2"/>
  <c r="I574" i="5"/>
  <c r="U574" i="10"/>
  <c r="T574" i="10"/>
  <c r="W574" i="10"/>
  <c r="M574" i="6"/>
  <c r="L574" i="6"/>
  <c r="K573" i="2"/>
  <c r="R573" i="10"/>
  <c r="M573" i="2"/>
  <c r="M573" i="5"/>
  <c r="O573" i="5" s="1"/>
  <c r="L573" i="5"/>
  <c r="U573" i="10"/>
  <c r="T573" i="10"/>
  <c r="W573" i="10"/>
  <c r="Z573" i="10"/>
  <c r="M573" i="6"/>
  <c r="L573" i="6"/>
  <c r="M572" i="2"/>
  <c r="I572" i="5"/>
  <c r="U572" i="10"/>
  <c r="T572" i="10"/>
  <c r="W572" i="10"/>
  <c r="M572" i="6"/>
  <c r="L572" i="6"/>
  <c r="K571" i="2"/>
  <c r="M571" i="2"/>
  <c r="I571" i="5"/>
  <c r="U571" i="10"/>
  <c r="T571" i="10"/>
  <c r="W571" i="10"/>
  <c r="Z571" i="10"/>
  <c r="M571" i="6"/>
  <c r="L571" i="6"/>
  <c r="K570" i="2"/>
  <c r="R570" i="10"/>
  <c r="M570" i="2"/>
  <c r="Z570" i="10"/>
  <c r="I570" i="5"/>
  <c r="U570" i="10"/>
  <c r="T570" i="10"/>
  <c r="W570" i="10"/>
  <c r="M570" i="6"/>
  <c r="L570" i="6"/>
  <c r="K569" i="2"/>
  <c r="M569" i="2"/>
  <c r="I569" i="5"/>
  <c r="U569" i="10"/>
  <c r="T569" i="10"/>
  <c r="W569" i="10"/>
  <c r="M569" i="6"/>
  <c r="L569" i="6"/>
  <c r="K568" i="2"/>
  <c r="M568" i="2"/>
  <c r="I568" i="5"/>
  <c r="U568" i="10"/>
  <c r="T568" i="10"/>
  <c r="W568" i="10"/>
  <c r="M568" i="6"/>
  <c r="L568" i="6"/>
  <c r="M567" i="2"/>
  <c r="I567" i="5"/>
  <c r="W567" i="10"/>
  <c r="Z567" i="10"/>
  <c r="M567" i="6"/>
  <c r="L567" i="6"/>
  <c r="K566" i="2"/>
  <c r="M566" i="2"/>
  <c r="I566" i="5"/>
  <c r="U566" i="10"/>
  <c r="T566" i="10"/>
  <c r="W566" i="10"/>
  <c r="Z566" i="10"/>
  <c r="M566" i="6"/>
  <c r="L566" i="6"/>
  <c r="R565" i="10"/>
  <c r="M565" i="2"/>
  <c r="M565" i="5"/>
  <c r="O565" i="5" s="1"/>
  <c r="L565" i="5"/>
  <c r="U565" i="10"/>
  <c r="T565" i="10"/>
  <c r="W565" i="10"/>
  <c r="M565" i="6"/>
  <c r="L565" i="6"/>
  <c r="M564" i="2"/>
  <c r="U564" i="10"/>
  <c r="T564" i="10"/>
  <c r="W564" i="10"/>
  <c r="M564" i="6"/>
  <c r="L564" i="6"/>
  <c r="M563" i="2"/>
  <c r="R563" i="10"/>
  <c r="I563" i="5"/>
  <c r="W563" i="10"/>
  <c r="Z563" i="10"/>
  <c r="M563" i="6"/>
  <c r="L563" i="6"/>
  <c r="K562" i="2"/>
  <c r="M562" i="2"/>
  <c r="I562" i="5"/>
  <c r="U562" i="10"/>
  <c r="T562" i="10"/>
  <c r="W562" i="10"/>
  <c r="M562" i="6"/>
  <c r="L562" i="6"/>
  <c r="K561" i="2"/>
  <c r="M561" i="2"/>
  <c r="I561" i="5"/>
  <c r="U561" i="10"/>
  <c r="T561" i="10"/>
  <c r="W561" i="10"/>
  <c r="M561" i="6"/>
  <c r="L561" i="6"/>
  <c r="K560" i="2"/>
  <c r="M560" i="2"/>
  <c r="I560" i="5"/>
  <c r="U560" i="10"/>
  <c r="T560" i="10"/>
  <c r="W560" i="10"/>
  <c r="Z560" i="10"/>
  <c r="M560" i="6"/>
  <c r="L560" i="6"/>
  <c r="K559" i="2"/>
  <c r="M559" i="2"/>
  <c r="I559" i="5"/>
  <c r="U559" i="10"/>
  <c r="T559" i="10"/>
  <c r="W559" i="10"/>
  <c r="Z559" i="10"/>
  <c r="M559" i="6"/>
  <c r="L559" i="6"/>
  <c r="K558" i="2"/>
  <c r="R558" i="10"/>
  <c r="M558" i="2"/>
  <c r="N558" i="10"/>
  <c r="W558" i="10"/>
  <c r="I558" i="5"/>
  <c r="U558" i="10"/>
  <c r="T558" i="10"/>
  <c r="Z558" i="10"/>
  <c r="M558" i="6"/>
  <c r="L558" i="6"/>
  <c r="K557" i="2"/>
  <c r="M557" i="2"/>
  <c r="I557" i="5"/>
  <c r="U557" i="10"/>
  <c r="T557" i="10"/>
  <c r="W557" i="10"/>
  <c r="M557" i="6"/>
  <c r="L557" i="6"/>
  <c r="K556" i="2"/>
  <c r="R556" i="10"/>
  <c r="M556" i="2"/>
  <c r="U556" i="10"/>
  <c r="T556" i="10"/>
  <c r="W556" i="10"/>
  <c r="Z556" i="10"/>
  <c r="M556" i="6"/>
  <c r="L556" i="6"/>
  <c r="K555" i="2"/>
  <c r="M555" i="2"/>
  <c r="U555" i="10"/>
  <c r="T555" i="10"/>
  <c r="W555" i="10"/>
  <c r="M555" i="6"/>
  <c r="L555" i="6"/>
  <c r="K554" i="2"/>
  <c r="M554" i="2"/>
  <c r="I554" i="5"/>
  <c r="U554" i="10"/>
  <c r="T554" i="10"/>
  <c r="W554" i="10"/>
  <c r="M554" i="6"/>
  <c r="L554" i="6"/>
  <c r="K553" i="2"/>
  <c r="R553" i="10"/>
  <c r="M553" i="2"/>
  <c r="U553" i="10"/>
  <c r="T553" i="10"/>
  <c r="W553" i="10"/>
  <c r="Z553" i="10"/>
  <c r="M553" i="6"/>
  <c r="L553" i="6"/>
  <c r="K552" i="2"/>
  <c r="M552" i="2"/>
  <c r="U552" i="10"/>
  <c r="T552" i="10"/>
  <c r="W552" i="10"/>
  <c r="M552" i="6"/>
  <c r="L552" i="6"/>
  <c r="K551" i="2"/>
  <c r="M551" i="2"/>
  <c r="I551" i="5"/>
  <c r="U551" i="10"/>
  <c r="T551" i="10"/>
  <c r="W551" i="10"/>
  <c r="Z551" i="10"/>
  <c r="M551" i="6"/>
  <c r="L551" i="6"/>
  <c r="K550" i="2"/>
  <c r="M550" i="2"/>
  <c r="I550" i="5"/>
  <c r="U550" i="10"/>
  <c r="T550" i="10"/>
  <c r="W550" i="10"/>
  <c r="Z550" i="10"/>
  <c r="M550" i="6"/>
  <c r="L550" i="6"/>
  <c r="K549" i="2"/>
  <c r="M549" i="2"/>
  <c r="I549" i="5"/>
  <c r="U549" i="10"/>
  <c r="T549" i="10"/>
  <c r="W549" i="10"/>
  <c r="Z549" i="10"/>
  <c r="M549" i="6"/>
  <c r="L549" i="6"/>
  <c r="K548" i="2"/>
  <c r="R548" i="10"/>
  <c r="M548" i="2"/>
  <c r="N548" i="10"/>
  <c r="U548" i="10"/>
  <c r="T548" i="10"/>
  <c r="W548" i="10"/>
  <c r="Z548" i="10"/>
  <c r="M548" i="6"/>
  <c r="L548" i="6"/>
  <c r="K547" i="2"/>
  <c r="M547" i="2"/>
  <c r="U547" i="10"/>
  <c r="T547" i="10"/>
  <c r="W547" i="10"/>
  <c r="Z547" i="10"/>
  <c r="M547" i="6"/>
  <c r="L547" i="6"/>
  <c r="K546" i="2"/>
  <c r="M546" i="2"/>
  <c r="U546" i="10"/>
  <c r="T546" i="10"/>
  <c r="W546" i="10"/>
  <c r="M546" i="6"/>
  <c r="L546" i="6"/>
  <c r="K545" i="2"/>
  <c r="M545" i="2"/>
  <c r="I545" i="5"/>
  <c r="U545" i="10"/>
  <c r="T545" i="10"/>
  <c r="W545" i="10"/>
  <c r="Z545" i="10"/>
  <c r="M545" i="6"/>
  <c r="L545" i="6"/>
  <c r="K544" i="2"/>
  <c r="M544" i="2"/>
  <c r="U544" i="10"/>
  <c r="T544" i="10"/>
  <c r="W544" i="10"/>
  <c r="Z544" i="10"/>
  <c r="M544" i="6"/>
  <c r="L544" i="6"/>
  <c r="K543" i="2"/>
  <c r="M543" i="2"/>
  <c r="I543" i="5"/>
  <c r="U543" i="10"/>
  <c r="T543" i="10"/>
  <c r="W543" i="10"/>
  <c r="Z543" i="10"/>
  <c r="M543" i="6"/>
  <c r="L543" i="6"/>
  <c r="K542" i="2"/>
  <c r="M542" i="2"/>
  <c r="I542" i="5"/>
  <c r="U542" i="10"/>
  <c r="T542" i="10"/>
  <c r="W542" i="10"/>
  <c r="Z542" i="10"/>
  <c r="M542" i="6"/>
  <c r="L542" i="6"/>
  <c r="K541" i="2"/>
  <c r="M541" i="2"/>
  <c r="U541" i="10"/>
  <c r="T541" i="10"/>
  <c r="W541" i="10"/>
  <c r="Z541" i="10"/>
  <c r="M541" i="6"/>
  <c r="L541" i="6"/>
  <c r="K540" i="2"/>
  <c r="M540" i="2"/>
  <c r="I540" i="5"/>
  <c r="U540" i="10"/>
  <c r="T540" i="10"/>
  <c r="W540" i="10"/>
  <c r="Z540" i="10"/>
  <c r="M540" i="6"/>
  <c r="L540" i="6"/>
  <c r="K539" i="2"/>
  <c r="R539" i="10"/>
  <c r="M539" i="2"/>
  <c r="M539" i="5"/>
  <c r="O539" i="5" s="1"/>
  <c r="L539" i="5"/>
  <c r="U539" i="10"/>
  <c r="T539" i="10"/>
  <c r="W539" i="10"/>
  <c r="Z539" i="10"/>
  <c r="M539" i="6"/>
  <c r="L539" i="6"/>
  <c r="K538" i="2"/>
  <c r="M538" i="2"/>
  <c r="N538" i="10"/>
  <c r="U538" i="10"/>
  <c r="T538" i="10"/>
  <c r="W538" i="10"/>
  <c r="M538" i="6"/>
  <c r="L538" i="6"/>
  <c r="K537" i="2"/>
  <c r="R537" i="10"/>
  <c r="M537" i="2"/>
  <c r="U537" i="10"/>
  <c r="T537" i="10"/>
  <c r="W537" i="10"/>
  <c r="Z537" i="10"/>
  <c r="M537" i="6"/>
  <c r="L537" i="6"/>
  <c r="R536" i="10"/>
  <c r="M536" i="2"/>
  <c r="M536" i="5"/>
  <c r="O536" i="5" s="1"/>
  <c r="L536" i="5"/>
  <c r="Z536" i="10"/>
  <c r="M536" i="6"/>
  <c r="L536" i="6"/>
  <c r="K535" i="2"/>
  <c r="M535" i="2"/>
  <c r="I535" i="5"/>
  <c r="U535" i="10"/>
  <c r="T535" i="10"/>
  <c r="W535" i="10"/>
  <c r="M535" i="6"/>
  <c r="L535" i="6"/>
  <c r="K534" i="2"/>
  <c r="N534" i="10"/>
  <c r="I534" i="5"/>
  <c r="U534" i="10"/>
  <c r="T534" i="10"/>
  <c r="W534" i="10"/>
  <c r="Z534" i="10"/>
  <c r="M534" i="6"/>
  <c r="L534" i="6"/>
  <c r="K533" i="2"/>
  <c r="R533" i="10"/>
  <c r="M533" i="2"/>
  <c r="U533" i="10"/>
  <c r="T533" i="10"/>
  <c r="W533" i="10"/>
  <c r="Z533" i="10"/>
  <c r="M533" i="6"/>
  <c r="L533" i="6"/>
  <c r="K532" i="2"/>
  <c r="M532" i="2"/>
  <c r="U532" i="10"/>
  <c r="T532" i="10"/>
  <c r="W532" i="10"/>
  <c r="M532" i="6"/>
  <c r="L532" i="6"/>
  <c r="K531" i="2"/>
  <c r="M531" i="2"/>
  <c r="U531" i="10"/>
  <c r="T531" i="10"/>
  <c r="W531" i="10"/>
  <c r="M531" i="6"/>
  <c r="L531" i="6"/>
  <c r="K530" i="2"/>
  <c r="M530" i="2"/>
  <c r="I530" i="5"/>
  <c r="U530" i="10"/>
  <c r="T530" i="10"/>
  <c r="W530" i="10"/>
  <c r="Z530" i="10"/>
  <c r="M530" i="6"/>
  <c r="L530" i="6"/>
  <c r="K529" i="2"/>
  <c r="M529" i="2"/>
  <c r="I529" i="5"/>
  <c r="U529" i="10"/>
  <c r="T529" i="10"/>
  <c r="W529" i="10"/>
  <c r="Z529" i="10"/>
  <c r="M529" i="6"/>
  <c r="L529" i="6"/>
  <c r="K528" i="2"/>
  <c r="M528" i="2"/>
  <c r="W528" i="10"/>
  <c r="I528" i="5"/>
  <c r="U528" i="10"/>
  <c r="T528" i="10"/>
  <c r="M528" i="6"/>
  <c r="L528" i="6"/>
  <c r="K527" i="2"/>
  <c r="M527" i="2"/>
  <c r="I527" i="5"/>
  <c r="U527" i="10"/>
  <c r="T527" i="10"/>
  <c r="W527" i="10"/>
  <c r="M527" i="6"/>
  <c r="L527" i="6"/>
  <c r="K526" i="2"/>
  <c r="M526" i="2"/>
  <c r="I526" i="5"/>
  <c r="U526" i="10"/>
  <c r="T526" i="10"/>
  <c r="W526" i="10"/>
  <c r="M526" i="6"/>
  <c r="L526" i="6"/>
  <c r="K525" i="2"/>
  <c r="M525" i="2"/>
  <c r="I525" i="5"/>
  <c r="U525" i="10"/>
  <c r="T525" i="10"/>
  <c r="W525" i="10"/>
  <c r="Z525" i="10"/>
  <c r="M525" i="6"/>
  <c r="L525" i="6"/>
  <c r="K524" i="2"/>
  <c r="M524" i="2"/>
  <c r="I524" i="5"/>
  <c r="U524" i="10"/>
  <c r="T524" i="10"/>
  <c r="W524" i="10"/>
  <c r="M524" i="6"/>
  <c r="L524" i="6"/>
  <c r="K523" i="2"/>
  <c r="M523" i="2"/>
  <c r="I523" i="5"/>
  <c r="Z523" i="10"/>
  <c r="M523" i="6"/>
  <c r="L523" i="6"/>
  <c r="K522" i="2"/>
  <c r="R522" i="10"/>
  <c r="M522" i="2"/>
  <c r="M522" i="5"/>
  <c r="O522" i="5" s="1"/>
  <c r="L522" i="5"/>
  <c r="U522" i="10"/>
  <c r="T522" i="10"/>
  <c r="W522" i="10"/>
  <c r="Z522" i="10"/>
  <c r="M522" i="6"/>
  <c r="L522" i="6"/>
  <c r="K521" i="2"/>
  <c r="M521" i="2"/>
  <c r="I521" i="5"/>
  <c r="U521" i="10"/>
  <c r="T521" i="10"/>
  <c r="W521" i="10"/>
  <c r="Z521" i="10"/>
  <c r="M521" i="6"/>
  <c r="L521" i="6"/>
  <c r="K520" i="2"/>
  <c r="M520" i="2"/>
  <c r="I520" i="5"/>
  <c r="U520" i="10"/>
  <c r="T520" i="10"/>
  <c r="W520" i="10"/>
  <c r="Z520" i="10"/>
  <c r="M520" i="6"/>
  <c r="L520" i="6"/>
  <c r="K519" i="2"/>
  <c r="M519" i="2"/>
  <c r="M519" i="5"/>
  <c r="O519" i="5" s="1"/>
  <c r="L519" i="5"/>
  <c r="U519" i="10"/>
  <c r="T519" i="10"/>
  <c r="W519" i="10"/>
  <c r="Z519" i="10"/>
  <c r="M519" i="6"/>
  <c r="L519" i="6"/>
  <c r="K518" i="2"/>
  <c r="M518" i="2"/>
  <c r="I518" i="5"/>
  <c r="U518" i="10"/>
  <c r="T518" i="10"/>
  <c r="W518" i="10"/>
  <c r="M518" i="6"/>
  <c r="L518" i="6"/>
  <c r="K517" i="2"/>
  <c r="M517" i="2"/>
  <c r="I517" i="5"/>
  <c r="U517" i="10"/>
  <c r="T517" i="10"/>
  <c r="W517" i="10"/>
  <c r="Z517" i="10"/>
  <c r="M517" i="6"/>
  <c r="L517" i="6"/>
  <c r="K516" i="2"/>
  <c r="M516" i="2"/>
  <c r="I516" i="5"/>
  <c r="U516" i="10"/>
  <c r="T516" i="10"/>
  <c r="W516" i="10"/>
  <c r="M516" i="6"/>
  <c r="L516" i="6"/>
  <c r="K515" i="2"/>
  <c r="M515" i="2"/>
  <c r="I515" i="5"/>
  <c r="U515" i="10"/>
  <c r="T515" i="10"/>
  <c r="W515" i="10"/>
  <c r="Z515" i="10"/>
  <c r="M515" i="6"/>
  <c r="L515" i="6"/>
  <c r="K514" i="2"/>
  <c r="M514" i="2"/>
  <c r="R514" i="10"/>
  <c r="I514" i="5"/>
  <c r="U514" i="10"/>
  <c r="T514" i="10"/>
  <c r="W514" i="10"/>
  <c r="Z514" i="10"/>
  <c r="M514" i="6"/>
  <c r="L514" i="6"/>
  <c r="K513" i="2"/>
  <c r="U513" i="10"/>
  <c r="T513" i="10"/>
  <c r="W513" i="10"/>
  <c r="Z513" i="10"/>
  <c r="M513" i="6"/>
  <c r="L513" i="6"/>
  <c r="K512" i="2"/>
  <c r="M512" i="2"/>
  <c r="I512" i="5"/>
  <c r="U512" i="10"/>
  <c r="T512" i="10"/>
  <c r="W512" i="10"/>
  <c r="Z512" i="10"/>
  <c r="M512" i="6"/>
  <c r="L512" i="6"/>
  <c r="K511" i="2"/>
  <c r="R511" i="10"/>
  <c r="M511" i="2"/>
  <c r="Z511" i="10"/>
  <c r="I511" i="5"/>
  <c r="U511" i="10"/>
  <c r="T511" i="10"/>
  <c r="W511" i="10"/>
  <c r="M511" i="6"/>
  <c r="L511" i="6"/>
  <c r="K510" i="2"/>
  <c r="M510" i="2"/>
  <c r="I510" i="5"/>
  <c r="U510" i="10"/>
  <c r="T510" i="10"/>
  <c r="W510" i="10"/>
  <c r="Z510" i="10"/>
  <c r="M510" i="6"/>
  <c r="L510" i="6"/>
  <c r="K509" i="2"/>
  <c r="M509" i="2"/>
  <c r="I509" i="5"/>
  <c r="U509" i="10"/>
  <c r="T509" i="10"/>
  <c r="W509" i="10"/>
  <c r="Z509" i="10"/>
  <c r="M509" i="6"/>
  <c r="L509" i="6"/>
  <c r="K508" i="2"/>
  <c r="M508" i="2"/>
  <c r="I508" i="5"/>
  <c r="U508" i="10"/>
  <c r="T508" i="10"/>
  <c r="W508" i="10"/>
  <c r="Z508" i="10"/>
  <c r="M508" i="6"/>
  <c r="L508" i="6"/>
  <c r="K507" i="2"/>
  <c r="M507" i="2"/>
  <c r="I507" i="5"/>
  <c r="U507" i="10"/>
  <c r="T507" i="10"/>
  <c r="W507" i="10"/>
  <c r="Z507" i="10"/>
  <c r="M507" i="6"/>
  <c r="L507" i="6"/>
  <c r="K506" i="2"/>
  <c r="M506" i="2"/>
  <c r="I506" i="5"/>
  <c r="U506" i="10"/>
  <c r="T506" i="10"/>
  <c r="W506" i="10"/>
  <c r="Z506" i="10"/>
  <c r="M506" i="6"/>
  <c r="L506" i="6"/>
  <c r="K505" i="2"/>
  <c r="M505" i="2"/>
  <c r="I505" i="5"/>
  <c r="U505" i="10"/>
  <c r="T505" i="10"/>
  <c r="W505" i="10"/>
  <c r="Z505" i="10"/>
  <c r="M505" i="6"/>
  <c r="L505" i="6"/>
  <c r="K504" i="2"/>
  <c r="M504" i="2"/>
  <c r="I504" i="5"/>
  <c r="U504" i="10"/>
  <c r="T504" i="10"/>
  <c r="W504" i="10"/>
  <c r="Z504" i="10"/>
  <c r="M504" i="6"/>
  <c r="L504" i="6"/>
  <c r="K503" i="2"/>
  <c r="M503" i="2"/>
  <c r="I503" i="5"/>
  <c r="U503" i="10"/>
  <c r="T503" i="10"/>
  <c r="W503" i="10"/>
  <c r="Z503" i="10"/>
  <c r="M503" i="6"/>
  <c r="L503" i="6"/>
  <c r="K502" i="2"/>
  <c r="R502" i="10"/>
  <c r="M502" i="2"/>
  <c r="M502" i="5"/>
  <c r="O502" i="5" s="1"/>
  <c r="L502" i="5"/>
  <c r="U502" i="10"/>
  <c r="T502" i="10"/>
  <c r="W502" i="10"/>
  <c r="Z502" i="10"/>
  <c r="M502" i="6"/>
  <c r="L502" i="6"/>
  <c r="K501" i="2"/>
  <c r="M501" i="2"/>
  <c r="I501" i="5"/>
  <c r="U501" i="10"/>
  <c r="T501" i="10"/>
  <c r="W501" i="10"/>
  <c r="M501" i="6"/>
  <c r="L501" i="6"/>
  <c r="K500" i="2"/>
  <c r="M500" i="2"/>
  <c r="U500" i="10"/>
  <c r="T500" i="10"/>
  <c r="W500" i="10"/>
  <c r="M500" i="6"/>
  <c r="L500" i="6"/>
  <c r="K499" i="2"/>
  <c r="M499" i="2"/>
  <c r="U499" i="10"/>
  <c r="T499" i="10"/>
  <c r="W499" i="10"/>
  <c r="M499" i="6"/>
  <c r="L499" i="6"/>
  <c r="K498" i="2"/>
  <c r="M498" i="2"/>
  <c r="I498" i="5"/>
  <c r="U498" i="10"/>
  <c r="T498" i="10"/>
  <c r="W498" i="10"/>
  <c r="M498" i="6"/>
  <c r="L498" i="6"/>
  <c r="K497" i="2"/>
  <c r="M497" i="2"/>
  <c r="U497" i="10"/>
  <c r="T497" i="10"/>
  <c r="W497" i="10"/>
  <c r="Z497" i="10"/>
  <c r="M497" i="6"/>
  <c r="L497" i="6"/>
  <c r="K496" i="2"/>
  <c r="M496" i="2"/>
  <c r="U496" i="10"/>
  <c r="T496" i="10"/>
  <c r="W496" i="10"/>
  <c r="M496" i="6"/>
  <c r="L496" i="6"/>
  <c r="K495" i="2"/>
  <c r="M495" i="2"/>
  <c r="I495" i="5"/>
  <c r="U495" i="10"/>
  <c r="T495" i="10"/>
  <c r="W495" i="10"/>
  <c r="R495" i="10"/>
  <c r="Z495" i="10"/>
  <c r="M495" i="6"/>
  <c r="L495" i="6"/>
  <c r="K494" i="2"/>
  <c r="M494" i="2"/>
  <c r="I494" i="5"/>
  <c r="U494" i="10"/>
  <c r="T494" i="10"/>
  <c r="W494" i="10"/>
  <c r="M494" i="6"/>
  <c r="L494" i="6"/>
  <c r="K493" i="2"/>
  <c r="M493" i="2"/>
  <c r="L493" i="5"/>
  <c r="F493" i="5"/>
  <c r="U493" i="10"/>
  <c r="T493" i="10"/>
  <c r="W493" i="10"/>
  <c r="M493" i="6"/>
  <c r="L493" i="6"/>
  <c r="K492" i="2"/>
  <c r="M492" i="2"/>
  <c r="U492" i="10"/>
  <c r="T492" i="10"/>
  <c r="W492" i="10"/>
  <c r="M492" i="6"/>
  <c r="L492" i="6"/>
  <c r="K491" i="2"/>
  <c r="M491" i="2"/>
  <c r="I491" i="5"/>
  <c r="U491" i="10"/>
  <c r="T491" i="10"/>
  <c r="W491" i="10"/>
  <c r="M491" i="6"/>
  <c r="L491" i="6"/>
  <c r="K490" i="2"/>
  <c r="M490" i="2"/>
  <c r="I490" i="5"/>
  <c r="U490" i="10"/>
  <c r="T490" i="10"/>
  <c r="W490" i="10"/>
  <c r="Z490" i="10"/>
  <c r="M490" i="6"/>
  <c r="L490" i="6"/>
  <c r="K489" i="2"/>
  <c r="M489" i="2"/>
  <c r="I489" i="5"/>
  <c r="U489" i="10"/>
  <c r="T489" i="10"/>
  <c r="W489" i="10"/>
  <c r="M489" i="6"/>
  <c r="L489" i="6"/>
  <c r="M488" i="2"/>
  <c r="I488" i="5"/>
  <c r="U488" i="10"/>
  <c r="T488" i="10"/>
  <c r="W488" i="10"/>
  <c r="M488" i="6"/>
  <c r="L488" i="6"/>
  <c r="I487" i="5"/>
  <c r="Z487" i="10"/>
  <c r="M487" i="6"/>
  <c r="L487" i="6"/>
  <c r="M486" i="2"/>
  <c r="I486" i="5"/>
  <c r="U486" i="10"/>
  <c r="T486" i="10"/>
  <c r="W486" i="10"/>
  <c r="Z486" i="10"/>
  <c r="M486" i="6"/>
  <c r="L486" i="6"/>
  <c r="K485" i="2"/>
  <c r="M485" i="2"/>
  <c r="M485" i="5"/>
  <c r="O485" i="5" s="1"/>
  <c r="L485" i="5"/>
  <c r="U485" i="10"/>
  <c r="T485" i="10"/>
  <c r="W485" i="10"/>
  <c r="M485" i="6"/>
  <c r="L485" i="6"/>
  <c r="M484" i="2"/>
  <c r="I484" i="5"/>
  <c r="U484" i="10"/>
  <c r="T484" i="10"/>
  <c r="W484" i="10"/>
  <c r="M484" i="6"/>
  <c r="L484" i="6"/>
  <c r="K483" i="2"/>
  <c r="M483" i="2"/>
  <c r="U483" i="10"/>
  <c r="T483" i="10"/>
  <c r="W483" i="10"/>
  <c r="M483" i="6"/>
  <c r="L483" i="6"/>
  <c r="M482" i="2"/>
  <c r="I482" i="5"/>
  <c r="U482" i="10"/>
  <c r="T482" i="10"/>
  <c r="W482" i="10"/>
  <c r="M482" i="6"/>
  <c r="L482" i="6"/>
  <c r="M481" i="2"/>
  <c r="I481" i="5"/>
  <c r="U481" i="10"/>
  <c r="T481" i="10"/>
  <c r="W481" i="10"/>
  <c r="M481" i="6"/>
  <c r="L481" i="6"/>
  <c r="K480" i="2"/>
  <c r="M480" i="2"/>
  <c r="I480" i="5"/>
  <c r="U480" i="10"/>
  <c r="T480" i="10"/>
  <c r="W480" i="10"/>
  <c r="M480" i="6"/>
  <c r="L480" i="6"/>
  <c r="I479" i="5"/>
  <c r="Z479" i="10"/>
  <c r="M479" i="6"/>
  <c r="L479" i="6"/>
  <c r="M478" i="2"/>
  <c r="I478" i="5"/>
  <c r="U478" i="10"/>
  <c r="T478" i="10"/>
  <c r="W478" i="10"/>
  <c r="M478" i="6"/>
  <c r="L478" i="6"/>
  <c r="I477" i="5"/>
  <c r="Z477" i="10"/>
  <c r="M477" i="6"/>
  <c r="L477" i="6"/>
  <c r="M476" i="2"/>
  <c r="U476" i="10"/>
  <c r="T476" i="10"/>
  <c r="W476" i="10"/>
  <c r="M476" i="6"/>
  <c r="L476" i="6"/>
  <c r="K475" i="2"/>
  <c r="M475" i="2"/>
  <c r="I475" i="5"/>
  <c r="U475" i="10"/>
  <c r="T475" i="10"/>
  <c r="W475" i="10"/>
  <c r="Z475" i="10"/>
  <c r="M475" i="6"/>
  <c r="L475" i="6"/>
  <c r="M474" i="2"/>
  <c r="I474" i="5"/>
  <c r="U474" i="10"/>
  <c r="T474" i="10"/>
  <c r="W474" i="10"/>
  <c r="M474" i="6"/>
  <c r="L474" i="6"/>
  <c r="M473" i="2"/>
  <c r="I473" i="5"/>
  <c r="U473" i="10"/>
  <c r="T473" i="10"/>
  <c r="W473" i="10"/>
  <c r="M473" i="6"/>
  <c r="L473" i="6"/>
  <c r="N472" i="10"/>
  <c r="I472" i="5"/>
  <c r="U472" i="10"/>
  <c r="T472" i="10"/>
  <c r="W472" i="10"/>
  <c r="M472" i="6"/>
  <c r="L472" i="6"/>
  <c r="M471" i="2"/>
  <c r="W471" i="10"/>
  <c r="I471" i="5"/>
  <c r="U471" i="10"/>
  <c r="T471" i="10"/>
  <c r="Z471" i="10"/>
  <c r="M471" i="6"/>
  <c r="L471" i="6"/>
  <c r="M470" i="2"/>
  <c r="I470" i="5"/>
  <c r="U470" i="10"/>
  <c r="T470" i="10"/>
  <c r="W470" i="10"/>
  <c r="M470" i="6"/>
  <c r="L470" i="6"/>
  <c r="M469" i="2"/>
  <c r="I469" i="5"/>
  <c r="U469" i="10"/>
  <c r="T469" i="10"/>
  <c r="W469" i="10"/>
  <c r="Z469" i="10"/>
  <c r="M469" i="6"/>
  <c r="L469" i="6"/>
  <c r="K468" i="2"/>
  <c r="M468" i="2"/>
  <c r="I468" i="5"/>
  <c r="U468" i="10"/>
  <c r="T468" i="10"/>
  <c r="W468" i="10"/>
  <c r="M468" i="6"/>
  <c r="L468" i="6"/>
  <c r="M467" i="2"/>
  <c r="U467" i="10"/>
  <c r="T467" i="10"/>
  <c r="W467" i="10"/>
  <c r="M467" i="6"/>
  <c r="L467" i="6"/>
  <c r="K466" i="2"/>
  <c r="M466" i="2"/>
  <c r="I466" i="5"/>
  <c r="U466" i="10"/>
  <c r="T466" i="10"/>
  <c r="W466" i="10"/>
  <c r="Z466" i="10"/>
  <c r="M466" i="6"/>
  <c r="L466" i="6"/>
  <c r="M465" i="2"/>
  <c r="I465" i="5"/>
  <c r="U465" i="10"/>
  <c r="T465" i="10"/>
  <c r="W465" i="10"/>
  <c r="M465" i="6"/>
  <c r="L465" i="6"/>
  <c r="M464" i="2"/>
  <c r="U464" i="10"/>
  <c r="T464" i="10"/>
  <c r="W464" i="10"/>
  <c r="M464" i="6"/>
  <c r="L464" i="6"/>
  <c r="M463" i="2"/>
  <c r="I463" i="5"/>
  <c r="U463" i="10"/>
  <c r="T463" i="10"/>
  <c r="W463" i="10"/>
  <c r="Z463" i="10"/>
  <c r="M463" i="6"/>
  <c r="L463" i="6"/>
  <c r="M462" i="2"/>
  <c r="U462" i="10"/>
  <c r="T462" i="10"/>
  <c r="M462" i="6"/>
  <c r="L462" i="6"/>
  <c r="M461" i="2"/>
  <c r="I461" i="5"/>
  <c r="U461" i="10"/>
  <c r="T461" i="10"/>
  <c r="W461" i="10"/>
  <c r="Z461" i="10"/>
  <c r="M461" i="6"/>
  <c r="L461" i="6"/>
  <c r="M460" i="2"/>
  <c r="U460" i="10"/>
  <c r="T460" i="10"/>
  <c r="W460" i="10"/>
  <c r="M460" i="6"/>
  <c r="L460" i="6"/>
  <c r="M459" i="2"/>
  <c r="I459" i="5"/>
  <c r="U459" i="10"/>
  <c r="T459" i="10"/>
  <c r="W459" i="10"/>
  <c r="M459" i="6"/>
  <c r="L459" i="6"/>
  <c r="M458" i="2"/>
  <c r="I458" i="5"/>
  <c r="U458" i="10"/>
  <c r="T458" i="10"/>
  <c r="W458" i="10"/>
  <c r="M458" i="6"/>
  <c r="L458" i="6"/>
  <c r="M457" i="2"/>
  <c r="I457" i="5"/>
  <c r="U457" i="10"/>
  <c r="T457" i="10"/>
  <c r="W457" i="10"/>
  <c r="M457" i="6"/>
  <c r="L457" i="6"/>
  <c r="R456" i="10"/>
  <c r="M456" i="2"/>
  <c r="M456" i="5"/>
  <c r="O456" i="5" s="1"/>
  <c r="L456" i="5"/>
  <c r="U456" i="10"/>
  <c r="T456" i="10"/>
  <c r="W456" i="10"/>
  <c r="Z456" i="10"/>
  <c r="M456" i="6"/>
  <c r="L456" i="6"/>
  <c r="K455" i="2"/>
  <c r="M455" i="2"/>
  <c r="I455" i="5"/>
  <c r="U455" i="10"/>
  <c r="T455" i="10"/>
  <c r="W455" i="10"/>
  <c r="M455" i="6"/>
  <c r="L455" i="6"/>
  <c r="M454" i="2"/>
  <c r="I454" i="5"/>
  <c r="U454" i="10"/>
  <c r="T454" i="10"/>
  <c r="W454" i="10"/>
  <c r="M454" i="6"/>
  <c r="L454" i="6"/>
  <c r="K453" i="2"/>
  <c r="M453" i="2"/>
  <c r="N453" i="10"/>
  <c r="U453" i="10"/>
  <c r="T453" i="10"/>
  <c r="W453" i="10"/>
  <c r="M453" i="6"/>
  <c r="L453" i="6"/>
  <c r="K452" i="2"/>
  <c r="M452" i="2"/>
  <c r="U452" i="10"/>
  <c r="T452" i="10"/>
  <c r="W452" i="10"/>
  <c r="M452" i="6"/>
  <c r="L452" i="6"/>
  <c r="M451" i="2"/>
  <c r="I451" i="5"/>
  <c r="U451" i="10"/>
  <c r="T451" i="10"/>
  <c r="W451" i="10"/>
  <c r="M451" i="6"/>
  <c r="L451" i="6"/>
  <c r="M450" i="2"/>
  <c r="I450" i="5"/>
  <c r="U450" i="10"/>
  <c r="T450" i="10"/>
  <c r="W450" i="10"/>
  <c r="M450" i="6"/>
  <c r="L450" i="6"/>
  <c r="M449" i="2"/>
  <c r="M449" i="5"/>
  <c r="O449" i="5" s="1"/>
  <c r="L449" i="5"/>
  <c r="U449" i="10"/>
  <c r="T449" i="10"/>
  <c r="W449" i="10"/>
  <c r="M449" i="6"/>
  <c r="L449" i="6"/>
  <c r="M448" i="2"/>
  <c r="I448" i="5"/>
  <c r="U448" i="10"/>
  <c r="T448" i="10"/>
  <c r="W448" i="10"/>
  <c r="M448" i="6"/>
  <c r="L448" i="6"/>
  <c r="K447" i="2"/>
  <c r="M447" i="2"/>
  <c r="U447" i="10"/>
  <c r="T447" i="10"/>
  <c r="W447" i="10"/>
  <c r="Z447" i="10"/>
  <c r="M447" i="6"/>
  <c r="L447" i="6"/>
  <c r="M446" i="2"/>
  <c r="I446" i="5"/>
  <c r="U446" i="10"/>
  <c r="T446" i="10"/>
  <c r="W446" i="10"/>
  <c r="M446" i="6"/>
  <c r="L446" i="6"/>
  <c r="M445" i="2"/>
  <c r="N445" i="10"/>
  <c r="U445" i="10"/>
  <c r="T445" i="10"/>
  <c r="W445" i="10"/>
  <c r="M445" i="6"/>
  <c r="L445" i="6"/>
  <c r="M444" i="2"/>
  <c r="I444" i="5"/>
  <c r="U444" i="10"/>
  <c r="T444" i="10"/>
  <c r="W444" i="10"/>
  <c r="M444" i="6"/>
  <c r="L444" i="6"/>
  <c r="M443" i="2"/>
  <c r="I443" i="5"/>
  <c r="U443" i="10"/>
  <c r="T443" i="10"/>
  <c r="W443" i="10"/>
  <c r="M443" i="6"/>
  <c r="L443" i="6"/>
  <c r="M442" i="2"/>
  <c r="U442" i="10"/>
  <c r="T442" i="10"/>
  <c r="W442" i="10"/>
  <c r="M442" i="6"/>
  <c r="L442" i="6"/>
  <c r="M441" i="2"/>
  <c r="I441" i="5"/>
  <c r="U441" i="10"/>
  <c r="T441" i="10"/>
  <c r="W441" i="10"/>
  <c r="M441" i="6"/>
  <c r="L441" i="6"/>
  <c r="K440" i="2"/>
  <c r="M440" i="2"/>
  <c r="U440" i="10"/>
  <c r="T440" i="10"/>
  <c r="W440" i="10"/>
  <c r="M440" i="6"/>
  <c r="L440" i="6"/>
  <c r="K439" i="2"/>
  <c r="M439" i="2"/>
  <c r="U439" i="10"/>
  <c r="T439" i="10"/>
  <c r="M439" i="6"/>
  <c r="L439" i="6"/>
  <c r="K438" i="2"/>
  <c r="M438" i="2"/>
  <c r="I438" i="5"/>
  <c r="U438" i="10"/>
  <c r="T438" i="10"/>
  <c r="W438" i="10"/>
  <c r="M438" i="6"/>
  <c r="L438" i="6"/>
  <c r="M437" i="2"/>
  <c r="I437" i="5"/>
  <c r="U437" i="10"/>
  <c r="T437" i="10"/>
  <c r="W437" i="10"/>
  <c r="M437" i="6"/>
  <c r="L437" i="6"/>
  <c r="K436" i="2"/>
  <c r="M436" i="2"/>
  <c r="I436" i="5"/>
  <c r="U436" i="10"/>
  <c r="T436" i="10"/>
  <c r="W436" i="10"/>
  <c r="Z436" i="10"/>
  <c r="M436" i="6"/>
  <c r="L436" i="6"/>
  <c r="K435" i="2"/>
  <c r="M435" i="2"/>
  <c r="I435" i="5"/>
  <c r="U435" i="10"/>
  <c r="T435" i="10"/>
  <c r="W435" i="10"/>
  <c r="M435" i="6"/>
  <c r="L435" i="6"/>
  <c r="K434" i="2"/>
  <c r="M434" i="2"/>
  <c r="I434" i="5"/>
  <c r="U434" i="10"/>
  <c r="T434" i="10"/>
  <c r="W434" i="10"/>
  <c r="M434" i="6"/>
  <c r="L434" i="6"/>
  <c r="M433" i="5"/>
  <c r="O433" i="5" s="1"/>
  <c r="L433" i="5"/>
  <c r="U433" i="10"/>
  <c r="T433" i="10"/>
  <c r="W433" i="10"/>
  <c r="M433" i="6"/>
  <c r="L433" i="6"/>
  <c r="R432" i="10"/>
  <c r="M432" i="2"/>
  <c r="U432" i="10"/>
  <c r="T432" i="10"/>
  <c r="W432" i="10"/>
  <c r="Z432" i="10"/>
  <c r="M432" i="6"/>
  <c r="L432" i="6"/>
  <c r="I431" i="5"/>
  <c r="Z431" i="10"/>
  <c r="M431" i="6"/>
  <c r="L431" i="6"/>
  <c r="M430" i="2"/>
  <c r="U430" i="10"/>
  <c r="T430" i="10"/>
  <c r="M430" i="6"/>
  <c r="L430" i="6"/>
  <c r="M429" i="2"/>
  <c r="I429" i="5"/>
  <c r="U429" i="10"/>
  <c r="T429" i="10"/>
  <c r="W429" i="10"/>
  <c r="M429" i="6"/>
  <c r="L429" i="6"/>
  <c r="K428" i="2"/>
  <c r="M428" i="2"/>
  <c r="U428" i="10"/>
  <c r="T428" i="10"/>
  <c r="W428" i="10"/>
  <c r="M428" i="6"/>
  <c r="L428" i="6"/>
  <c r="K427" i="2"/>
  <c r="M427" i="2"/>
  <c r="I427" i="5"/>
  <c r="U427" i="10"/>
  <c r="T427" i="10"/>
  <c r="W427" i="10"/>
  <c r="M427" i="6"/>
  <c r="L427" i="6"/>
  <c r="K426" i="2"/>
  <c r="M426" i="2"/>
  <c r="I426" i="5"/>
  <c r="U426" i="10"/>
  <c r="T426" i="10"/>
  <c r="W426" i="10"/>
  <c r="Z426" i="10"/>
  <c r="M426" i="6"/>
  <c r="L426" i="6"/>
  <c r="K425" i="2"/>
  <c r="M425" i="2"/>
  <c r="I425" i="5"/>
  <c r="U425" i="10"/>
  <c r="T425" i="10"/>
  <c r="W425" i="10"/>
  <c r="Z425" i="10"/>
  <c r="M425" i="6"/>
  <c r="L425" i="6"/>
  <c r="K424" i="2"/>
  <c r="M424" i="2"/>
  <c r="I424" i="5"/>
  <c r="U424" i="10"/>
  <c r="T424" i="10"/>
  <c r="W424" i="10"/>
  <c r="M424" i="6"/>
  <c r="L424" i="6"/>
  <c r="K423" i="2"/>
  <c r="M423" i="2"/>
  <c r="I423" i="5"/>
  <c r="U423" i="10"/>
  <c r="T423" i="10"/>
  <c r="W423" i="10"/>
  <c r="Z423" i="10"/>
  <c r="M423" i="6"/>
  <c r="L423" i="6"/>
  <c r="K422" i="2"/>
  <c r="M422" i="2"/>
  <c r="I422" i="5"/>
  <c r="U422" i="10"/>
  <c r="T422" i="10"/>
  <c r="W422" i="10"/>
  <c r="Z422" i="10"/>
  <c r="M422" i="6"/>
  <c r="L422" i="6"/>
  <c r="K421" i="2"/>
  <c r="M421" i="2"/>
  <c r="I421" i="5"/>
  <c r="U421" i="10"/>
  <c r="T421" i="10"/>
  <c r="W421" i="10"/>
  <c r="Z421" i="10"/>
  <c r="M421" i="6"/>
  <c r="L421" i="6"/>
  <c r="K420" i="2"/>
  <c r="M420" i="2"/>
  <c r="I420" i="5"/>
  <c r="U420" i="10"/>
  <c r="T420" i="10"/>
  <c r="W420" i="10"/>
  <c r="Z420" i="10"/>
  <c r="M420" i="6"/>
  <c r="L420" i="6"/>
  <c r="K419" i="2"/>
  <c r="M419" i="2"/>
  <c r="U419" i="10"/>
  <c r="T419" i="10"/>
  <c r="W419" i="10"/>
  <c r="Z419" i="10"/>
  <c r="M419" i="6"/>
  <c r="L419" i="6"/>
  <c r="K418" i="2"/>
  <c r="M418" i="2"/>
  <c r="I418" i="5"/>
  <c r="U418" i="10"/>
  <c r="T418" i="10"/>
  <c r="W418" i="10"/>
  <c r="Z418" i="10"/>
  <c r="M418" i="6"/>
  <c r="L418" i="6"/>
  <c r="K417" i="2"/>
  <c r="M417" i="2"/>
  <c r="I417" i="5"/>
  <c r="U417" i="10"/>
  <c r="T417" i="10"/>
  <c r="W417" i="10"/>
  <c r="M417" i="6"/>
  <c r="L417" i="6"/>
  <c r="K416" i="2"/>
  <c r="M416" i="2"/>
  <c r="I416" i="5"/>
  <c r="U416" i="10"/>
  <c r="T416" i="10"/>
  <c r="W416" i="10"/>
  <c r="M416" i="6"/>
  <c r="L416" i="6"/>
  <c r="K415" i="2"/>
  <c r="M415" i="2"/>
  <c r="I415" i="5"/>
  <c r="U415" i="10"/>
  <c r="T415" i="10"/>
  <c r="W415" i="10"/>
  <c r="M415" i="6"/>
  <c r="L415" i="6"/>
  <c r="K414" i="2"/>
  <c r="R414" i="10"/>
  <c r="U414" i="10"/>
  <c r="T414" i="10"/>
  <c r="Z414" i="10"/>
  <c r="M414" i="6"/>
  <c r="L414" i="6"/>
  <c r="K413" i="2"/>
  <c r="M413" i="2"/>
  <c r="I413" i="5"/>
  <c r="U413" i="10"/>
  <c r="T413" i="10"/>
  <c r="W413" i="10"/>
  <c r="M413" i="6"/>
  <c r="L413" i="6"/>
  <c r="K412" i="2"/>
  <c r="M412" i="2"/>
  <c r="I412" i="5"/>
  <c r="U412" i="10"/>
  <c r="T412" i="10"/>
  <c r="W412" i="10"/>
  <c r="M412" i="6"/>
  <c r="L412" i="6"/>
  <c r="K411" i="2"/>
  <c r="R411" i="10"/>
  <c r="M411" i="2"/>
  <c r="N411" i="10"/>
  <c r="U411" i="10"/>
  <c r="T411" i="10"/>
  <c r="W411" i="10"/>
  <c r="Z411" i="10"/>
  <c r="M411" i="6"/>
  <c r="L411" i="6"/>
  <c r="K410" i="2"/>
  <c r="M410" i="2"/>
  <c r="I410" i="5"/>
  <c r="U410" i="10"/>
  <c r="T410" i="10"/>
  <c r="W410" i="10"/>
  <c r="M410" i="6"/>
  <c r="L410" i="6"/>
  <c r="K409" i="2"/>
  <c r="R409" i="10"/>
  <c r="M409" i="2"/>
  <c r="M409" i="5"/>
  <c r="O409" i="5" s="1"/>
  <c r="L409" i="5"/>
  <c r="U409" i="10"/>
  <c r="T409" i="10"/>
  <c r="W409" i="10"/>
  <c r="Z409" i="10"/>
  <c r="M409" i="6"/>
  <c r="L409" i="6"/>
  <c r="K408" i="2"/>
  <c r="M408" i="2"/>
  <c r="I408" i="5"/>
  <c r="U408" i="10"/>
  <c r="T408" i="10"/>
  <c r="W408" i="10"/>
  <c r="M408" i="6"/>
  <c r="L408" i="6"/>
  <c r="K407" i="2"/>
  <c r="M407" i="2"/>
  <c r="I407" i="5"/>
  <c r="U407" i="10"/>
  <c r="T407" i="10"/>
  <c r="W407" i="10"/>
  <c r="Z407" i="10"/>
  <c r="M407" i="6"/>
  <c r="L407" i="6"/>
  <c r="K406" i="2"/>
  <c r="R406" i="10"/>
  <c r="M406" i="2"/>
  <c r="W406" i="10"/>
  <c r="I406" i="5"/>
  <c r="U406" i="10"/>
  <c r="T406" i="10"/>
  <c r="Z406" i="10"/>
  <c r="M406" i="6"/>
  <c r="L406" i="6"/>
  <c r="K405" i="2"/>
  <c r="N405" i="10"/>
  <c r="M405" i="5"/>
  <c r="O405" i="5" s="1"/>
  <c r="L405" i="5"/>
  <c r="F405" i="5"/>
  <c r="U405" i="10"/>
  <c r="T405" i="10"/>
  <c r="W405" i="10"/>
  <c r="Z405" i="10"/>
  <c r="M405" i="6"/>
  <c r="L405" i="6"/>
  <c r="K404" i="2"/>
  <c r="M404" i="2"/>
  <c r="I404" i="5"/>
  <c r="U404" i="10"/>
  <c r="T404" i="10"/>
  <c r="W404" i="10"/>
  <c r="M404" i="6"/>
  <c r="L404" i="6"/>
  <c r="K403" i="2"/>
  <c r="R403" i="10"/>
  <c r="M403" i="2"/>
  <c r="U403" i="10"/>
  <c r="T403" i="10"/>
  <c r="W403" i="10"/>
  <c r="Z403" i="10"/>
  <c r="M403" i="6"/>
  <c r="L403" i="6"/>
  <c r="K402" i="2"/>
  <c r="R402" i="10"/>
  <c r="M402" i="2"/>
  <c r="M402" i="5"/>
  <c r="O402" i="5" s="1"/>
  <c r="L402" i="5"/>
  <c r="U402" i="10"/>
  <c r="T402" i="10"/>
  <c r="W402" i="10"/>
  <c r="Z402" i="10"/>
  <c r="M402" i="6"/>
  <c r="L402" i="6"/>
  <c r="K401" i="2"/>
  <c r="M401" i="2"/>
  <c r="I401" i="5"/>
  <c r="U401" i="10"/>
  <c r="T401" i="10"/>
  <c r="W401" i="10"/>
  <c r="Z401" i="10"/>
  <c r="M401" i="6"/>
  <c r="L401" i="6"/>
  <c r="K400" i="2"/>
  <c r="M400" i="2"/>
  <c r="I400" i="5"/>
  <c r="U400" i="10"/>
  <c r="T400" i="10"/>
  <c r="W400" i="10"/>
  <c r="M400" i="6"/>
  <c r="L400" i="6"/>
  <c r="K399" i="2"/>
  <c r="R399" i="10"/>
  <c r="M399" i="2"/>
  <c r="U399" i="10"/>
  <c r="T399" i="10"/>
  <c r="W399" i="10"/>
  <c r="Z399" i="10"/>
  <c r="M399" i="6"/>
  <c r="L399" i="6"/>
  <c r="K398" i="2"/>
  <c r="M398" i="2"/>
  <c r="I398" i="5"/>
  <c r="U398" i="10"/>
  <c r="T398" i="10"/>
  <c r="W398" i="10"/>
  <c r="Z398" i="10"/>
  <c r="M398" i="6"/>
  <c r="L398" i="6"/>
  <c r="M397" i="2"/>
  <c r="I397" i="5"/>
  <c r="U397" i="10"/>
  <c r="T397" i="10"/>
  <c r="W397" i="10"/>
  <c r="Z397" i="10"/>
  <c r="M397" i="6"/>
  <c r="L397" i="6"/>
  <c r="I396" i="5"/>
  <c r="Z396" i="10"/>
  <c r="M396" i="6"/>
  <c r="L396" i="6"/>
  <c r="M395" i="2"/>
  <c r="I395" i="5"/>
  <c r="U395" i="10"/>
  <c r="T395" i="10"/>
  <c r="W395" i="10"/>
  <c r="Z395" i="10"/>
  <c r="M395" i="6"/>
  <c r="L395" i="6"/>
  <c r="M394" i="2"/>
  <c r="I394" i="5"/>
  <c r="U394" i="10"/>
  <c r="T394" i="10"/>
  <c r="W394" i="10"/>
  <c r="M394" i="6"/>
  <c r="L394" i="6"/>
  <c r="M393" i="2"/>
  <c r="I393" i="5"/>
  <c r="U393" i="10"/>
  <c r="T393" i="10"/>
  <c r="W393" i="10"/>
  <c r="M393" i="6"/>
  <c r="L393" i="6"/>
  <c r="M392" i="2"/>
  <c r="U392" i="10"/>
  <c r="T392" i="10"/>
  <c r="W392" i="10"/>
  <c r="M392" i="6"/>
  <c r="L392" i="6"/>
  <c r="M391" i="2"/>
  <c r="I391" i="5"/>
  <c r="U391" i="10"/>
  <c r="T391" i="10"/>
  <c r="W391" i="10"/>
  <c r="M391" i="6"/>
  <c r="L391" i="6"/>
  <c r="R390" i="10"/>
  <c r="M390" i="2"/>
  <c r="W390" i="10"/>
  <c r="M390" i="5"/>
  <c r="O390" i="5" s="1"/>
  <c r="L390" i="5"/>
  <c r="F390" i="5"/>
  <c r="U390" i="10"/>
  <c r="T390" i="10"/>
  <c r="Z390" i="10"/>
  <c r="M390" i="6"/>
  <c r="L390" i="6"/>
  <c r="R389" i="10"/>
  <c r="M389" i="2"/>
  <c r="I389" i="5"/>
  <c r="U389" i="10"/>
  <c r="T389" i="10"/>
  <c r="W389" i="10"/>
  <c r="Z389" i="10"/>
  <c r="M389" i="6"/>
  <c r="L389" i="6"/>
  <c r="M388" i="2"/>
  <c r="I388" i="5"/>
  <c r="U388" i="10"/>
  <c r="T388" i="10"/>
  <c r="W388" i="10"/>
  <c r="M388" i="6"/>
  <c r="L388" i="6"/>
  <c r="I387" i="5"/>
  <c r="W387" i="10"/>
  <c r="Z387" i="10"/>
  <c r="M387" i="6"/>
  <c r="L387" i="6"/>
  <c r="M386" i="2"/>
  <c r="I386" i="5"/>
  <c r="U386" i="10"/>
  <c r="T386" i="10"/>
  <c r="W386" i="10"/>
  <c r="Z386" i="10"/>
  <c r="M386" i="6"/>
  <c r="L386" i="6"/>
  <c r="M385" i="2"/>
  <c r="N385" i="10"/>
  <c r="U385" i="10"/>
  <c r="T385" i="10"/>
  <c r="W385" i="10"/>
  <c r="M385" i="6"/>
  <c r="L385" i="6"/>
  <c r="K384" i="2"/>
  <c r="R384" i="10"/>
  <c r="M384" i="2"/>
  <c r="N384" i="10"/>
  <c r="U384" i="10"/>
  <c r="T384" i="10"/>
  <c r="W384" i="10"/>
  <c r="Z384" i="10"/>
  <c r="M384" i="6"/>
  <c r="L384" i="6"/>
  <c r="M383" i="2"/>
  <c r="I383" i="5"/>
  <c r="U383" i="10"/>
  <c r="T383" i="10"/>
  <c r="W383" i="10"/>
  <c r="M383" i="6"/>
  <c r="L383" i="6"/>
  <c r="M382" i="2"/>
  <c r="I382" i="5"/>
  <c r="U382" i="10"/>
  <c r="T382" i="10"/>
  <c r="W382" i="10"/>
  <c r="M382" i="6"/>
  <c r="L382" i="6"/>
  <c r="M381" i="2"/>
  <c r="U381" i="10"/>
  <c r="T381" i="10"/>
  <c r="M381" i="6"/>
  <c r="L381" i="6"/>
  <c r="I380" i="5"/>
  <c r="U380" i="10"/>
  <c r="T380" i="10"/>
  <c r="Z380" i="10"/>
  <c r="M380" i="6"/>
  <c r="L380" i="6"/>
  <c r="N379" i="10"/>
  <c r="W379" i="10"/>
  <c r="R379" i="10"/>
  <c r="U379" i="10"/>
  <c r="T379" i="10"/>
  <c r="Z379" i="10"/>
  <c r="M379" i="6"/>
  <c r="L379" i="6"/>
  <c r="K378" i="2"/>
  <c r="N378" i="10"/>
  <c r="M378" i="5"/>
  <c r="O378" i="5" s="1"/>
  <c r="L378" i="5"/>
  <c r="F378" i="5"/>
  <c r="U378" i="10"/>
  <c r="T378" i="10"/>
  <c r="W378" i="10"/>
  <c r="M378" i="6"/>
  <c r="L378" i="6"/>
  <c r="M377" i="5"/>
  <c r="O377" i="5" s="1"/>
  <c r="L377" i="5"/>
  <c r="F377" i="5"/>
  <c r="U377" i="10"/>
  <c r="T377" i="10"/>
  <c r="Z377" i="10"/>
  <c r="M377" i="6"/>
  <c r="L377" i="6"/>
  <c r="K376" i="2"/>
  <c r="N376" i="10"/>
  <c r="I376" i="5"/>
  <c r="U376" i="10"/>
  <c r="T376" i="10"/>
  <c r="W376" i="10"/>
  <c r="M376" i="6"/>
  <c r="L376" i="6"/>
  <c r="K375" i="2"/>
  <c r="M375" i="2"/>
  <c r="I375" i="5"/>
  <c r="U375" i="10"/>
  <c r="T375" i="10"/>
  <c r="W375" i="10"/>
  <c r="M375" i="6"/>
  <c r="L375" i="6"/>
  <c r="K374" i="2"/>
  <c r="M374" i="2"/>
  <c r="I374" i="5"/>
  <c r="U374" i="10"/>
  <c r="T374" i="10"/>
  <c r="W374" i="10"/>
  <c r="M374" i="6"/>
  <c r="L374" i="6"/>
  <c r="K373" i="2"/>
  <c r="M373" i="2"/>
  <c r="I373" i="5"/>
  <c r="U373" i="10"/>
  <c r="T373" i="10"/>
  <c r="W373" i="10"/>
  <c r="Z373" i="10"/>
  <c r="M373" i="6"/>
  <c r="L373" i="6"/>
  <c r="K372" i="2"/>
  <c r="M372" i="2"/>
  <c r="I372" i="5"/>
  <c r="U372" i="10"/>
  <c r="T372" i="10"/>
  <c r="W372" i="10"/>
  <c r="M372" i="6"/>
  <c r="L372" i="6"/>
  <c r="K371" i="2"/>
  <c r="M371" i="2"/>
  <c r="U371" i="10"/>
  <c r="T371" i="10"/>
  <c r="W371" i="10"/>
  <c r="Z371" i="10"/>
  <c r="M371" i="6"/>
  <c r="L371" i="6"/>
  <c r="K370" i="2"/>
  <c r="M370" i="2"/>
  <c r="I370" i="5"/>
  <c r="U370" i="10"/>
  <c r="T370" i="10"/>
  <c r="W370" i="10"/>
  <c r="Z370" i="10"/>
  <c r="M370" i="6"/>
  <c r="L370" i="6"/>
  <c r="K369" i="2"/>
  <c r="M369" i="2"/>
  <c r="I369" i="5"/>
  <c r="U369" i="10"/>
  <c r="T369" i="10"/>
  <c r="W369" i="10"/>
  <c r="M369" i="6"/>
  <c r="L369" i="6"/>
  <c r="K368" i="2"/>
  <c r="M368" i="2"/>
  <c r="U368" i="10"/>
  <c r="T368" i="10"/>
  <c r="W368" i="10"/>
  <c r="M368" i="6"/>
  <c r="L368" i="6"/>
  <c r="K367" i="2"/>
  <c r="M367" i="2"/>
  <c r="I367" i="5"/>
  <c r="U367" i="10"/>
  <c r="T367" i="10"/>
  <c r="W367" i="10"/>
  <c r="M367" i="6"/>
  <c r="L367" i="6"/>
  <c r="K366" i="2"/>
  <c r="M366" i="2"/>
  <c r="I366" i="5"/>
  <c r="U366" i="10"/>
  <c r="T366" i="10"/>
  <c r="W366" i="10"/>
  <c r="Z366" i="10"/>
  <c r="M366" i="6"/>
  <c r="L366" i="6"/>
  <c r="W365" i="10"/>
  <c r="M365" i="5"/>
  <c r="O365" i="5" s="1"/>
  <c r="F365" i="5"/>
  <c r="U365" i="10"/>
  <c r="T365" i="10"/>
  <c r="Z365" i="10"/>
  <c r="R365" i="10"/>
  <c r="M365" i="6"/>
  <c r="L365" i="6"/>
  <c r="F364" i="5"/>
  <c r="U364" i="10"/>
  <c r="T364" i="10"/>
  <c r="Z364" i="10"/>
  <c r="M364" i="6"/>
  <c r="L364" i="6"/>
  <c r="W363" i="10"/>
  <c r="U363" i="10"/>
  <c r="T363" i="10"/>
  <c r="M363" i="6"/>
  <c r="L363" i="6"/>
  <c r="W362" i="10"/>
  <c r="I362" i="5"/>
  <c r="U362" i="10"/>
  <c r="T362" i="10"/>
  <c r="M362" i="6"/>
  <c r="L362" i="6"/>
  <c r="L361" i="5"/>
  <c r="F361" i="5"/>
  <c r="U361" i="10"/>
  <c r="T361" i="10"/>
  <c r="Z361" i="10"/>
  <c r="M361" i="6"/>
  <c r="L361" i="6"/>
  <c r="W360" i="10"/>
  <c r="F360" i="5"/>
  <c r="U360" i="10"/>
  <c r="T360" i="10"/>
  <c r="Z360" i="10"/>
  <c r="M360" i="6"/>
  <c r="L360" i="6"/>
  <c r="I359" i="5"/>
  <c r="U359" i="10"/>
  <c r="T359" i="10"/>
  <c r="Z359" i="10"/>
  <c r="M359" i="6"/>
  <c r="L359" i="6"/>
  <c r="N358" i="10"/>
  <c r="W358" i="10"/>
  <c r="U358" i="10"/>
  <c r="T358" i="10"/>
  <c r="Z358" i="10"/>
  <c r="M358" i="6"/>
  <c r="L358" i="6"/>
  <c r="K357" i="2"/>
  <c r="W357" i="10"/>
  <c r="U357" i="10"/>
  <c r="T357" i="10"/>
  <c r="Z357" i="10"/>
  <c r="M357" i="6"/>
  <c r="L357" i="6"/>
  <c r="F356" i="5"/>
  <c r="U356" i="10"/>
  <c r="T356" i="10"/>
  <c r="Z356" i="10"/>
  <c r="M356" i="6"/>
  <c r="L356" i="6"/>
  <c r="U355" i="10"/>
  <c r="T355" i="10"/>
  <c r="Z355" i="10"/>
  <c r="M355" i="6"/>
  <c r="L355" i="6"/>
  <c r="W354" i="10"/>
  <c r="I354" i="5"/>
  <c r="U354" i="10"/>
  <c r="T354" i="10"/>
  <c r="Z354" i="10"/>
  <c r="M354" i="6"/>
  <c r="L354" i="6"/>
  <c r="W353" i="10"/>
  <c r="F353" i="5"/>
  <c r="U353" i="10"/>
  <c r="T353" i="10"/>
  <c r="R353" i="10"/>
  <c r="Z353" i="10"/>
  <c r="M353" i="6"/>
  <c r="L353" i="6"/>
  <c r="T352" i="10"/>
  <c r="W352" i="10"/>
  <c r="M352" i="5"/>
  <c r="O352" i="5" s="1"/>
  <c r="F352" i="5"/>
  <c r="M352" i="6"/>
  <c r="L352" i="6"/>
  <c r="W351" i="10"/>
  <c r="I351" i="5"/>
  <c r="U351" i="10"/>
  <c r="T351" i="10"/>
  <c r="Z351" i="10"/>
  <c r="M351" i="6"/>
  <c r="L351" i="6"/>
  <c r="M350" i="5"/>
  <c r="O350" i="5" s="1"/>
  <c r="L350" i="5"/>
  <c r="F350" i="5"/>
  <c r="U350" i="10"/>
  <c r="T350" i="10"/>
  <c r="Z350" i="10"/>
  <c r="M350" i="6"/>
  <c r="L350" i="6"/>
  <c r="K349" i="2"/>
  <c r="W349" i="10"/>
  <c r="I349" i="5"/>
  <c r="U349" i="10"/>
  <c r="T349" i="10"/>
  <c r="M349" i="6"/>
  <c r="L349" i="6"/>
  <c r="W348" i="10"/>
  <c r="F348" i="5"/>
  <c r="U348" i="10"/>
  <c r="T348" i="10"/>
  <c r="Z348" i="10"/>
  <c r="M348" i="6"/>
  <c r="L348" i="6"/>
  <c r="U347" i="10"/>
  <c r="T347" i="10"/>
  <c r="M347" i="6"/>
  <c r="L347" i="6"/>
  <c r="I346" i="5"/>
  <c r="U346" i="10"/>
  <c r="T346" i="10"/>
  <c r="M346" i="6"/>
  <c r="L346" i="6"/>
  <c r="F345" i="5"/>
  <c r="U345" i="10"/>
  <c r="T345" i="10"/>
  <c r="Z345" i="10"/>
  <c r="M345" i="6"/>
  <c r="L345" i="6"/>
  <c r="W344" i="10"/>
  <c r="U344" i="10"/>
  <c r="T344" i="10"/>
  <c r="M344" i="6"/>
  <c r="L344" i="6"/>
  <c r="W343" i="10"/>
  <c r="M343" i="5"/>
  <c r="O343" i="5" s="1"/>
  <c r="L343" i="5"/>
  <c r="F343" i="5"/>
  <c r="U343" i="10"/>
  <c r="T343" i="10"/>
  <c r="Z343" i="10"/>
  <c r="M343" i="6"/>
  <c r="L343" i="6"/>
  <c r="W342" i="10"/>
  <c r="I342" i="5"/>
  <c r="U342" i="10"/>
  <c r="T342" i="10"/>
  <c r="Z342" i="10"/>
  <c r="M342" i="6"/>
  <c r="L342" i="6"/>
  <c r="K341" i="2"/>
  <c r="W341" i="10"/>
  <c r="F341" i="5"/>
  <c r="U341" i="10"/>
  <c r="T341" i="10"/>
  <c r="Z341" i="10"/>
  <c r="M341" i="6"/>
  <c r="L341" i="6"/>
  <c r="M340" i="5"/>
  <c r="O340" i="5" s="1"/>
  <c r="L340" i="5"/>
  <c r="F340" i="5"/>
  <c r="U340" i="10"/>
  <c r="T340" i="10"/>
  <c r="M340" i="6"/>
  <c r="L340" i="6"/>
  <c r="W339" i="10"/>
  <c r="M339" i="5"/>
  <c r="O339" i="5" s="1"/>
  <c r="L339" i="5"/>
  <c r="F339" i="5"/>
  <c r="U339" i="10"/>
  <c r="T339" i="10"/>
  <c r="Z339" i="10"/>
  <c r="M339" i="6"/>
  <c r="L339" i="6"/>
  <c r="F338" i="5"/>
  <c r="U338" i="10"/>
  <c r="T338" i="10"/>
  <c r="Z338" i="10"/>
  <c r="M338" i="6"/>
  <c r="L338" i="6"/>
  <c r="W337" i="10"/>
  <c r="I337" i="5"/>
  <c r="U337" i="10"/>
  <c r="T337" i="10"/>
  <c r="M337" i="6"/>
  <c r="L337" i="6"/>
  <c r="W336" i="10"/>
  <c r="F336" i="5"/>
  <c r="T336" i="10"/>
  <c r="Z336" i="10"/>
  <c r="M336" i="6"/>
  <c r="L336" i="6"/>
  <c r="N335" i="10"/>
  <c r="W335" i="10"/>
  <c r="I335" i="5"/>
  <c r="T335" i="10"/>
  <c r="M335" i="6"/>
  <c r="L335" i="6"/>
  <c r="W334" i="10"/>
  <c r="I334" i="5"/>
  <c r="U334" i="10"/>
  <c r="T334" i="10"/>
  <c r="M334" i="6"/>
  <c r="L334" i="6"/>
  <c r="N333" i="10"/>
  <c r="W333" i="10"/>
  <c r="I333" i="5"/>
  <c r="U333" i="10"/>
  <c r="T333" i="10"/>
  <c r="M333" i="6"/>
  <c r="L333" i="6"/>
  <c r="W332" i="10"/>
  <c r="I332" i="5"/>
  <c r="T332" i="10"/>
  <c r="M332" i="6"/>
  <c r="L332" i="6"/>
  <c r="W331" i="10"/>
  <c r="I331" i="5"/>
  <c r="T331" i="10"/>
  <c r="M331" i="6"/>
  <c r="L331" i="6"/>
  <c r="K330" i="2"/>
  <c r="M330" i="2"/>
  <c r="M330" i="5"/>
  <c r="O330" i="5" s="1"/>
  <c r="L330" i="5"/>
  <c r="U330" i="10"/>
  <c r="T330" i="10"/>
  <c r="W330" i="10"/>
  <c r="M330" i="6"/>
  <c r="L330" i="6"/>
  <c r="K329" i="2"/>
  <c r="M329" i="2"/>
  <c r="I329" i="5"/>
  <c r="U329" i="10"/>
  <c r="T329" i="10"/>
  <c r="W329" i="10"/>
  <c r="M329" i="6"/>
  <c r="L329" i="6"/>
  <c r="K328" i="2"/>
  <c r="R328" i="10"/>
  <c r="M328" i="2"/>
  <c r="M328" i="5"/>
  <c r="O328" i="5" s="1"/>
  <c r="L328" i="5"/>
  <c r="U328" i="10"/>
  <c r="T328" i="10"/>
  <c r="W328" i="10"/>
  <c r="Z328" i="10"/>
  <c r="M328" i="6"/>
  <c r="L328" i="6"/>
  <c r="M327" i="2"/>
  <c r="I327" i="5"/>
  <c r="W327" i="10"/>
  <c r="Z327" i="10"/>
  <c r="M327" i="6"/>
  <c r="L327" i="6"/>
  <c r="K326" i="2"/>
  <c r="M326" i="2"/>
  <c r="I326" i="5"/>
  <c r="U326" i="10"/>
  <c r="T326" i="10"/>
  <c r="W326" i="10"/>
  <c r="Z326" i="10"/>
  <c r="M326" i="6"/>
  <c r="L326" i="6"/>
  <c r="K325" i="2"/>
  <c r="M325" i="2"/>
  <c r="I325" i="5"/>
  <c r="U325" i="10"/>
  <c r="T325" i="10"/>
  <c r="W325" i="10"/>
  <c r="Z325" i="10"/>
  <c r="M325" i="6"/>
  <c r="L325" i="6"/>
  <c r="K324" i="2"/>
  <c r="M324" i="2"/>
  <c r="I324" i="5"/>
  <c r="U324" i="10"/>
  <c r="T324" i="10"/>
  <c r="W324" i="10"/>
  <c r="Z324" i="10"/>
  <c r="M324" i="6"/>
  <c r="L324" i="6"/>
  <c r="K323" i="2"/>
  <c r="R323" i="10"/>
  <c r="M323" i="2"/>
  <c r="M323" i="5"/>
  <c r="O323" i="5" s="1"/>
  <c r="L323" i="5"/>
  <c r="U323" i="10"/>
  <c r="T323" i="10"/>
  <c r="W323" i="10"/>
  <c r="Z323" i="10"/>
  <c r="M323" i="6"/>
  <c r="L323" i="6"/>
  <c r="M322" i="2"/>
  <c r="I322" i="5"/>
  <c r="W322" i="10"/>
  <c r="Z322" i="10"/>
  <c r="M322" i="6"/>
  <c r="L322" i="6"/>
  <c r="K321" i="2"/>
  <c r="M321" i="2"/>
  <c r="I321" i="5"/>
  <c r="U321" i="10"/>
  <c r="T321" i="10"/>
  <c r="W321" i="10"/>
  <c r="Z321" i="10"/>
  <c r="M321" i="6"/>
  <c r="L321" i="6"/>
  <c r="K320" i="2"/>
  <c r="R320" i="10"/>
  <c r="M320" i="2"/>
  <c r="U320" i="10"/>
  <c r="T320" i="10"/>
  <c r="W320" i="10"/>
  <c r="Z320" i="10"/>
  <c r="M320" i="6"/>
  <c r="L320" i="6"/>
  <c r="K319" i="2"/>
  <c r="M319" i="2"/>
  <c r="I319" i="5"/>
  <c r="U319" i="10"/>
  <c r="T319" i="10"/>
  <c r="W319" i="10"/>
  <c r="Z319" i="10"/>
  <c r="M319" i="6"/>
  <c r="L319" i="6"/>
  <c r="K318" i="2"/>
  <c r="M318" i="2"/>
  <c r="I318" i="5"/>
  <c r="U318" i="10"/>
  <c r="T318" i="10"/>
  <c r="W318" i="10"/>
  <c r="Z318" i="10"/>
  <c r="M318" i="6"/>
  <c r="L318" i="6"/>
  <c r="K317" i="2"/>
  <c r="M317" i="2"/>
  <c r="I317" i="5"/>
  <c r="U317" i="10"/>
  <c r="T317" i="10"/>
  <c r="W317" i="10"/>
  <c r="Z317" i="10"/>
  <c r="M317" i="6"/>
  <c r="L317" i="6"/>
  <c r="K316" i="2"/>
  <c r="R316" i="10"/>
  <c r="M316" i="2"/>
  <c r="W316" i="10"/>
  <c r="I316" i="5"/>
  <c r="U316" i="10"/>
  <c r="T316" i="10"/>
  <c r="Z316" i="10"/>
  <c r="M316" i="6"/>
  <c r="L316" i="6"/>
  <c r="K315" i="2"/>
  <c r="M315" i="2"/>
  <c r="N315" i="10"/>
  <c r="M315" i="5"/>
  <c r="O315" i="5" s="1"/>
  <c r="L315" i="5"/>
  <c r="U315" i="10"/>
  <c r="T315" i="10"/>
  <c r="W315" i="10"/>
  <c r="M315" i="6"/>
  <c r="L315" i="6"/>
  <c r="K314" i="2"/>
  <c r="M314" i="2"/>
  <c r="I314" i="5"/>
  <c r="U314" i="10"/>
  <c r="T314" i="10"/>
  <c r="W314" i="10"/>
  <c r="M314" i="6"/>
  <c r="L314" i="6"/>
  <c r="M313" i="2"/>
  <c r="I313" i="5"/>
  <c r="Z313" i="10"/>
  <c r="M313" i="6"/>
  <c r="L313" i="6"/>
  <c r="K312" i="2"/>
  <c r="M312" i="2"/>
  <c r="U312" i="10"/>
  <c r="T312" i="10"/>
  <c r="W312" i="10"/>
  <c r="M312" i="6"/>
  <c r="L312" i="6"/>
  <c r="M311" i="2"/>
  <c r="I311" i="5"/>
  <c r="Z311" i="10"/>
  <c r="M311" i="6"/>
  <c r="L311" i="6"/>
  <c r="M310" i="2"/>
  <c r="I310" i="5"/>
  <c r="Z310" i="10"/>
  <c r="M310" i="6"/>
  <c r="L310" i="6"/>
  <c r="K309" i="2"/>
  <c r="M309" i="2"/>
  <c r="I309" i="5"/>
  <c r="U309" i="10"/>
  <c r="T309" i="10"/>
  <c r="W309" i="10"/>
  <c r="M309" i="6"/>
  <c r="L309" i="6"/>
  <c r="K308" i="2"/>
  <c r="M308" i="2"/>
  <c r="I308" i="5"/>
  <c r="U308" i="10"/>
  <c r="T308" i="10"/>
  <c r="W308" i="10"/>
  <c r="M308" i="6"/>
  <c r="L308" i="6"/>
  <c r="K307" i="2"/>
  <c r="M307" i="2"/>
  <c r="U307" i="10"/>
  <c r="T307" i="10"/>
  <c r="W307" i="10"/>
  <c r="M307" i="6"/>
  <c r="L307" i="6"/>
  <c r="K306" i="2"/>
  <c r="M306" i="2"/>
  <c r="I306" i="5"/>
  <c r="U306" i="10"/>
  <c r="T306" i="10"/>
  <c r="W306" i="10"/>
  <c r="Z306" i="10"/>
  <c r="M306" i="6"/>
  <c r="L306" i="6"/>
  <c r="K305" i="2"/>
  <c r="M305" i="2"/>
  <c r="I305" i="5"/>
  <c r="U305" i="10"/>
  <c r="T305" i="10"/>
  <c r="W305" i="10"/>
  <c r="M305" i="6"/>
  <c r="L305" i="6"/>
  <c r="K304" i="2"/>
  <c r="M304" i="2"/>
  <c r="I304" i="5"/>
  <c r="U304" i="10"/>
  <c r="T304" i="10"/>
  <c r="W304" i="10"/>
  <c r="Z304" i="10"/>
  <c r="M304" i="6"/>
  <c r="L304" i="6"/>
  <c r="K303" i="2"/>
  <c r="M303" i="2"/>
  <c r="I303" i="5"/>
  <c r="U303" i="10"/>
  <c r="T303" i="10"/>
  <c r="W303" i="10"/>
  <c r="M303" i="6"/>
  <c r="L303" i="6"/>
  <c r="K302" i="2"/>
  <c r="M302" i="2"/>
  <c r="I302" i="5"/>
  <c r="U302" i="10"/>
  <c r="T302" i="10"/>
  <c r="W302" i="10"/>
  <c r="Z302" i="10"/>
  <c r="M302" i="6"/>
  <c r="L302" i="6"/>
  <c r="K301" i="2"/>
  <c r="M301" i="2"/>
  <c r="I301" i="5"/>
  <c r="U301" i="10"/>
  <c r="T301" i="10"/>
  <c r="W301" i="10"/>
  <c r="Z301" i="10"/>
  <c r="M301" i="6"/>
  <c r="L301" i="6"/>
  <c r="K300" i="2"/>
  <c r="M300" i="2"/>
  <c r="I300" i="5"/>
  <c r="U300" i="10"/>
  <c r="T300" i="10"/>
  <c r="W300" i="10"/>
  <c r="M300" i="6"/>
  <c r="L300" i="6"/>
  <c r="K299" i="2"/>
  <c r="M299" i="2"/>
  <c r="M299" i="5"/>
  <c r="O299" i="5" s="1"/>
  <c r="U299" i="10"/>
  <c r="T299" i="10"/>
  <c r="W299" i="10"/>
  <c r="M299" i="6"/>
  <c r="L299" i="6"/>
  <c r="K298" i="2"/>
  <c r="M298" i="2"/>
  <c r="I298" i="5"/>
  <c r="U298" i="10"/>
  <c r="T298" i="10"/>
  <c r="W298" i="10"/>
  <c r="M298" i="6"/>
  <c r="L298" i="6"/>
  <c r="K297" i="2"/>
  <c r="M297" i="2"/>
  <c r="I297" i="5"/>
  <c r="U297" i="10"/>
  <c r="T297" i="10"/>
  <c r="W297" i="10"/>
  <c r="M297" i="6"/>
  <c r="L297" i="6"/>
  <c r="K296" i="2"/>
  <c r="M296" i="2"/>
  <c r="I296" i="5"/>
  <c r="U296" i="10"/>
  <c r="T296" i="10"/>
  <c r="W296" i="10"/>
  <c r="M296" i="6"/>
  <c r="L296" i="6"/>
  <c r="N295" i="10"/>
  <c r="I295" i="5"/>
  <c r="U295" i="10"/>
  <c r="T295" i="10"/>
  <c r="W295" i="10"/>
  <c r="Z295" i="10"/>
  <c r="M295" i="6"/>
  <c r="L295" i="6"/>
  <c r="K294" i="2"/>
  <c r="M294" i="2"/>
  <c r="I294" i="5"/>
  <c r="U294" i="10"/>
  <c r="T294" i="10"/>
  <c r="W294" i="10"/>
  <c r="Z294" i="10"/>
  <c r="M294" i="6"/>
  <c r="L294" i="6"/>
  <c r="K293" i="2"/>
  <c r="M293" i="2"/>
  <c r="I293" i="5"/>
  <c r="U293" i="10"/>
  <c r="T293" i="10"/>
  <c r="W293" i="10"/>
  <c r="Z293" i="10"/>
  <c r="M293" i="6"/>
  <c r="L293" i="6"/>
  <c r="K292" i="2"/>
  <c r="M292" i="2"/>
  <c r="U292" i="10"/>
  <c r="T292" i="10"/>
  <c r="W292" i="10"/>
  <c r="M292" i="6"/>
  <c r="L292" i="6"/>
  <c r="K291" i="2"/>
  <c r="R291" i="10"/>
  <c r="M291" i="2"/>
  <c r="N291" i="10"/>
  <c r="U291" i="10"/>
  <c r="T291" i="10"/>
  <c r="W291" i="10"/>
  <c r="Z291" i="10"/>
  <c r="M291" i="6"/>
  <c r="L291" i="6"/>
  <c r="K290" i="2"/>
  <c r="M290" i="2"/>
  <c r="I290" i="5"/>
  <c r="U290" i="10"/>
  <c r="T290" i="10"/>
  <c r="W290" i="10"/>
  <c r="Z290" i="10"/>
  <c r="M290" i="6"/>
  <c r="L290" i="6"/>
  <c r="K289" i="2"/>
  <c r="M289" i="2"/>
  <c r="I289" i="5"/>
  <c r="U289" i="10"/>
  <c r="T289" i="10"/>
  <c r="W289" i="10"/>
  <c r="Z289" i="10"/>
  <c r="M289" i="6"/>
  <c r="L289" i="6"/>
  <c r="K288" i="2"/>
  <c r="M288" i="2"/>
  <c r="I288" i="5"/>
  <c r="U288" i="10"/>
  <c r="T288" i="10"/>
  <c r="W288" i="10"/>
  <c r="M288" i="6"/>
  <c r="L288" i="6"/>
  <c r="K287" i="2"/>
  <c r="M287" i="2"/>
  <c r="M287" i="5"/>
  <c r="O287" i="5" s="1"/>
  <c r="L287" i="5"/>
  <c r="F287" i="5"/>
  <c r="U287" i="10"/>
  <c r="T287" i="10"/>
  <c r="W287" i="10"/>
  <c r="Z287" i="10"/>
  <c r="M287" i="6"/>
  <c r="L287" i="6"/>
  <c r="K286" i="2"/>
  <c r="M286" i="2"/>
  <c r="I286" i="5"/>
  <c r="U286" i="10"/>
  <c r="T286" i="10"/>
  <c r="W286" i="10"/>
  <c r="Z286" i="10"/>
  <c r="M286" i="6"/>
  <c r="L286" i="6"/>
  <c r="M285" i="2"/>
  <c r="I285" i="5"/>
  <c r="W285" i="10"/>
  <c r="Z285" i="10"/>
  <c r="M285" i="6"/>
  <c r="L285" i="6"/>
  <c r="K284" i="2"/>
  <c r="R284" i="10"/>
  <c r="M284" i="2"/>
  <c r="M284" i="5"/>
  <c r="O284" i="5" s="1"/>
  <c r="L284" i="5"/>
  <c r="U284" i="10"/>
  <c r="T284" i="10"/>
  <c r="W284" i="10"/>
  <c r="Z284" i="10"/>
  <c r="M284" i="6"/>
  <c r="L284" i="6"/>
  <c r="K283" i="2"/>
  <c r="M283" i="2"/>
  <c r="I283" i="5"/>
  <c r="U283" i="10"/>
  <c r="T283" i="10"/>
  <c r="W283" i="10"/>
  <c r="Z283" i="10"/>
  <c r="M283" i="6"/>
  <c r="L283" i="6"/>
  <c r="K282" i="2"/>
  <c r="M282" i="2"/>
  <c r="I282" i="5"/>
  <c r="U282" i="10"/>
  <c r="T282" i="10"/>
  <c r="W282" i="10"/>
  <c r="Z282" i="10"/>
  <c r="M282" i="6"/>
  <c r="L282" i="6"/>
  <c r="K281" i="2"/>
  <c r="M281" i="2"/>
  <c r="I281" i="5"/>
  <c r="U281" i="10"/>
  <c r="T281" i="10"/>
  <c r="W281" i="10"/>
  <c r="Z281" i="10"/>
  <c r="M281" i="6"/>
  <c r="L281" i="6"/>
  <c r="K280" i="2"/>
  <c r="M280" i="2"/>
  <c r="I280" i="5"/>
  <c r="U280" i="10"/>
  <c r="T280" i="10"/>
  <c r="W280" i="10"/>
  <c r="M280" i="6"/>
  <c r="L280" i="6"/>
  <c r="K279" i="2"/>
  <c r="M279" i="2"/>
  <c r="I279" i="5"/>
  <c r="U279" i="10"/>
  <c r="T279" i="10"/>
  <c r="W279" i="10"/>
  <c r="M279" i="6"/>
  <c r="L279" i="6"/>
  <c r="K278" i="2"/>
  <c r="M278" i="2"/>
  <c r="I278" i="5"/>
  <c r="U278" i="10"/>
  <c r="T278" i="10"/>
  <c r="W278" i="10"/>
  <c r="M278" i="6"/>
  <c r="L278" i="6"/>
  <c r="K277" i="2"/>
  <c r="M277" i="2"/>
  <c r="I277" i="5"/>
  <c r="U277" i="10"/>
  <c r="T277" i="10"/>
  <c r="W277" i="10"/>
  <c r="Z277" i="10"/>
  <c r="M277" i="6"/>
  <c r="L277" i="6"/>
  <c r="K276" i="2"/>
  <c r="M276" i="2"/>
  <c r="I276" i="5"/>
  <c r="U276" i="10"/>
  <c r="T276" i="10"/>
  <c r="W276" i="10"/>
  <c r="Z276" i="10"/>
  <c r="M276" i="6"/>
  <c r="L276" i="6"/>
  <c r="K275" i="2"/>
  <c r="M275" i="2"/>
  <c r="I275" i="5"/>
  <c r="U275" i="10"/>
  <c r="T275" i="10"/>
  <c r="W275" i="10"/>
  <c r="Z275" i="10"/>
  <c r="M275" i="6"/>
  <c r="L275" i="6"/>
  <c r="K274" i="2"/>
  <c r="M274" i="2"/>
  <c r="I274" i="5"/>
  <c r="U274" i="10"/>
  <c r="T274" i="10"/>
  <c r="W274" i="10"/>
  <c r="M274" i="6"/>
  <c r="L274" i="6"/>
  <c r="K273" i="2"/>
  <c r="M273" i="2"/>
  <c r="I273" i="5"/>
  <c r="U273" i="10"/>
  <c r="T273" i="10"/>
  <c r="W273" i="10"/>
  <c r="Z273" i="10"/>
  <c r="M273" i="6"/>
  <c r="L273" i="6"/>
  <c r="K272" i="2"/>
  <c r="M272" i="2"/>
  <c r="I272" i="5"/>
  <c r="U272" i="10"/>
  <c r="T272" i="10"/>
  <c r="W272" i="10"/>
  <c r="Z272" i="10"/>
  <c r="M272" i="6"/>
  <c r="L272" i="6"/>
  <c r="K271" i="2"/>
  <c r="M271" i="2"/>
  <c r="I271" i="5"/>
  <c r="U271" i="10"/>
  <c r="T271" i="10"/>
  <c r="W271" i="10"/>
  <c r="M271" i="6"/>
  <c r="L271" i="6"/>
  <c r="K270" i="2"/>
  <c r="M270" i="2"/>
  <c r="I270" i="5"/>
  <c r="U270" i="10"/>
  <c r="T270" i="10"/>
  <c r="W270" i="10"/>
  <c r="Z270" i="10"/>
  <c r="M270" i="6"/>
  <c r="L270" i="6"/>
  <c r="K269" i="2"/>
  <c r="M269" i="2"/>
  <c r="I269" i="5"/>
  <c r="U269" i="10"/>
  <c r="T269" i="10"/>
  <c r="W269" i="10"/>
  <c r="Z269" i="10"/>
  <c r="M269" i="6"/>
  <c r="L269" i="6"/>
  <c r="W268" i="10"/>
  <c r="F268" i="5"/>
  <c r="U268" i="10"/>
  <c r="T268" i="10"/>
  <c r="Z268" i="10"/>
  <c r="M268" i="6"/>
  <c r="L268" i="6"/>
  <c r="K267" i="2"/>
  <c r="M267" i="2"/>
  <c r="I267" i="5"/>
  <c r="U267" i="10"/>
  <c r="T267" i="10"/>
  <c r="W267" i="10"/>
  <c r="Z267" i="10"/>
  <c r="M267" i="6"/>
  <c r="L267" i="6"/>
  <c r="K266" i="2"/>
  <c r="M266" i="2"/>
  <c r="I266" i="5"/>
  <c r="U266" i="10"/>
  <c r="T266" i="10"/>
  <c r="W266" i="10"/>
  <c r="M266" i="6"/>
  <c r="L266" i="6"/>
  <c r="K265" i="2"/>
  <c r="R265" i="10"/>
  <c r="M265" i="2"/>
  <c r="N265" i="10"/>
  <c r="U265" i="10"/>
  <c r="T265" i="10"/>
  <c r="W265" i="10"/>
  <c r="Z265" i="10"/>
  <c r="M265" i="6"/>
  <c r="L265" i="6"/>
  <c r="K264" i="2"/>
  <c r="M264" i="2"/>
  <c r="U264" i="10"/>
  <c r="T264" i="10"/>
  <c r="M264" i="6"/>
  <c r="L264" i="6"/>
  <c r="K263" i="2"/>
  <c r="M263" i="2"/>
  <c r="I263" i="5"/>
  <c r="U263" i="10"/>
  <c r="T263" i="10"/>
  <c r="W263" i="10"/>
  <c r="Z263" i="10"/>
  <c r="M263" i="6"/>
  <c r="L263" i="6"/>
  <c r="N262" i="10"/>
  <c r="I262" i="5"/>
  <c r="U262" i="10"/>
  <c r="T262" i="10"/>
  <c r="W262" i="10"/>
  <c r="Z262" i="10"/>
  <c r="M262" i="6"/>
  <c r="L262" i="6"/>
  <c r="K261" i="2"/>
  <c r="M261" i="2"/>
  <c r="I261" i="5"/>
  <c r="U261" i="10"/>
  <c r="T261" i="10"/>
  <c r="W261" i="10"/>
  <c r="Z261" i="10"/>
  <c r="M261" i="6"/>
  <c r="L261" i="6"/>
  <c r="K260" i="2"/>
  <c r="M260" i="2"/>
  <c r="R260" i="10"/>
  <c r="I260" i="5"/>
  <c r="U260" i="10"/>
  <c r="T260" i="10"/>
  <c r="W260" i="10"/>
  <c r="Z260" i="10"/>
  <c r="M260" i="6"/>
  <c r="L260" i="6"/>
  <c r="K259" i="2"/>
  <c r="M259" i="2"/>
  <c r="U259" i="10"/>
  <c r="T259" i="10"/>
  <c r="W259" i="10"/>
  <c r="M259" i="6"/>
  <c r="L259" i="6"/>
  <c r="K258" i="2"/>
  <c r="M258" i="2"/>
  <c r="I258" i="5"/>
  <c r="U258" i="10"/>
  <c r="T258" i="10"/>
  <c r="W258" i="10"/>
  <c r="M258" i="6"/>
  <c r="L258" i="6"/>
  <c r="K257" i="2"/>
  <c r="M257" i="2"/>
  <c r="I257" i="5"/>
  <c r="U257" i="10"/>
  <c r="T257" i="10"/>
  <c r="W257" i="10"/>
  <c r="M257" i="6"/>
  <c r="L257" i="6"/>
  <c r="K256" i="2"/>
  <c r="M256" i="2"/>
  <c r="U256" i="10"/>
  <c r="T256" i="10"/>
  <c r="W256" i="10"/>
  <c r="M256" i="6"/>
  <c r="L256" i="6"/>
  <c r="K255" i="2"/>
  <c r="M255" i="2"/>
  <c r="I255" i="5"/>
  <c r="U255" i="10"/>
  <c r="T255" i="10"/>
  <c r="W255" i="10"/>
  <c r="M255" i="6"/>
  <c r="L255" i="6"/>
  <c r="I254" i="5"/>
  <c r="Z254" i="10"/>
  <c r="M254" i="6"/>
  <c r="L254" i="6"/>
  <c r="F253" i="5"/>
  <c r="Z253" i="10"/>
  <c r="M253" i="6"/>
  <c r="L253" i="6"/>
  <c r="R252" i="10"/>
  <c r="Z252" i="10"/>
  <c r="M252" i="6"/>
  <c r="L252" i="6"/>
  <c r="K251" i="2"/>
  <c r="M251" i="2"/>
  <c r="I251" i="5"/>
  <c r="U251" i="10"/>
  <c r="T251" i="10"/>
  <c r="W251" i="10"/>
  <c r="M251" i="6"/>
  <c r="L251" i="6"/>
  <c r="K250" i="2"/>
  <c r="M250" i="2"/>
  <c r="I250" i="5"/>
  <c r="U250" i="10"/>
  <c r="T250" i="10"/>
  <c r="W250" i="10"/>
  <c r="M250" i="6"/>
  <c r="L250" i="6"/>
  <c r="I249" i="5"/>
  <c r="Z249" i="10"/>
  <c r="M249" i="6"/>
  <c r="L249" i="6"/>
  <c r="Z248" i="10"/>
  <c r="M248" i="6"/>
  <c r="L248" i="6"/>
  <c r="I247" i="5"/>
  <c r="Z247" i="10"/>
  <c r="M247" i="6"/>
  <c r="L247" i="6"/>
  <c r="I246" i="5"/>
  <c r="Z246" i="10"/>
  <c r="M246" i="6"/>
  <c r="L246" i="6"/>
  <c r="K245" i="2"/>
  <c r="R245" i="10"/>
  <c r="M245" i="2"/>
  <c r="U245" i="10"/>
  <c r="T245" i="10"/>
  <c r="W245" i="10"/>
  <c r="Z245" i="10"/>
  <c r="M245" i="6"/>
  <c r="L245" i="6"/>
  <c r="K244" i="2"/>
  <c r="M244" i="2"/>
  <c r="U244" i="10"/>
  <c r="T244" i="10"/>
  <c r="W244" i="10"/>
  <c r="R244" i="10"/>
  <c r="Z244" i="10"/>
  <c r="M244" i="6"/>
  <c r="L244" i="6"/>
  <c r="K243" i="2"/>
  <c r="M243" i="2"/>
  <c r="I243" i="5"/>
  <c r="U243" i="10"/>
  <c r="T243" i="10"/>
  <c r="W243" i="10"/>
  <c r="Z243" i="10"/>
  <c r="M243" i="6"/>
  <c r="L243" i="6"/>
  <c r="K242" i="2"/>
  <c r="R242" i="10"/>
  <c r="M242" i="2"/>
  <c r="W242" i="10"/>
  <c r="I242" i="5"/>
  <c r="U242" i="10"/>
  <c r="T242" i="10"/>
  <c r="Z242" i="10"/>
  <c r="M242" i="6"/>
  <c r="L242" i="6"/>
  <c r="K241" i="2"/>
  <c r="M241" i="2"/>
  <c r="I241" i="5"/>
  <c r="U241" i="10"/>
  <c r="T241" i="10"/>
  <c r="W241" i="10"/>
  <c r="Z241" i="10"/>
  <c r="M241" i="6"/>
  <c r="L241" i="6"/>
  <c r="K240" i="2"/>
  <c r="M240" i="2"/>
  <c r="I240" i="5"/>
  <c r="U240" i="10"/>
  <c r="T240" i="10"/>
  <c r="W240" i="10"/>
  <c r="Z240" i="10"/>
  <c r="M240" i="6"/>
  <c r="L240" i="6"/>
  <c r="K239" i="2"/>
  <c r="M239" i="2"/>
  <c r="I239" i="5"/>
  <c r="U239" i="10"/>
  <c r="T239" i="10"/>
  <c r="W239" i="10"/>
  <c r="Z239" i="10"/>
  <c r="M239" i="6"/>
  <c r="L239" i="6"/>
  <c r="K238" i="2"/>
  <c r="M238" i="2"/>
  <c r="I238" i="5"/>
  <c r="U238" i="10"/>
  <c r="T238" i="10"/>
  <c r="W238" i="10"/>
  <c r="Z238" i="10"/>
  <c r="M238" i="6"/>
  <c r="L238" i="6"/>
  <c r="K237" i="2"/>
  <c r="M237" i="2"/>
  <c r="I237" i="5"/>
  <c r="U237" i="10"/>
  <c r="T237" i="10"/>
  <c r="W237" i="10"/>
  <c r="Z237" i="10"/>
  <c r="M237" i="6"/>
  <c r="L237" i="6"/>
  <c r="R236" i="10"/>
  <c r="M236" i="5"/>
  <c r="O236" i="5" s="1"/>
  <c r="L236" i="5"/>
  <c r="Z236" i="10"/>
  <c r="M236" i="6"/>
  <c r="L236" i="6"/>
  <c r="N235" i="10"/>
  <c r="U235" i="10"/>
  <c r="T235" i="10"/>
  <c r="W235" i="10"/>
  <c r="M235" i="6"/>
  <c r="L235" i="6"/>
  <c r="M234" i="2"/>
  <c r="I234" i="5"/>
  <c r="U234" i="10"/>
  <c r="T234" i="10"/>
  <c r="W234" i="10"/>
  <c r="Z234" i="10"/>
  <c r="M234" i="6"/>
  <c r="L234" i="6"/>
  <c r="M233" i="2"/>
  <c r="I233" i="5"/>
  <c r="U233" i="10"/>
  <c r="T233" i="10"/>
  <c r="W233" i="10"/>
  <c r="Z233" i="10"/>
  <c r="M233" i="6"/>
  <c r="L233" i="6"/>
  <c r="I232" i="5"/>
  <c r="W232" i="10"/>
  <c r="Z232" i="10"/>
  <c r="M232" i="6"/>
  <c r="L232" i="6"/>
  <c r="M231" i="2"/>
  <c r="U231" i="10"/>
  <c r="T231" i="10"/>
  <c r="W231" i="10"/>
  <c r="M231" i="6"/>
  <c r="L231" i="6"/>
  <c r="I230" i="5"/>
  <c r="W230" i="10"/>
  <c r="Z230" i="10"/>
  <c r="M230" i="6"/>
  <c r="L230" i="6"/>
  <c r="M229" i="2"/>
  <c r="I229" i="5"/>
  <c r="U229" i="10"/>
  <c r="T229" i="10"/>
  <c r="W229" i="10"/>
  <c r="M229" i="6"/>
  <c r="L229" i="6"/>
  <c r="I228" i="5"/>
  <c r="W228" i="10"/>
  <c r="Z228" i="10"/>
  <c r="M228" i="6"/>
  <c r="L228" i="6"/>
  <c r="K227" i="2"/>
  <c r="M227" i="2"/>
  <c r="I227" i="5"/>
  <c r="W227" i="10"/>
  <c r="Z227" i="10"/>
  <c r="M227" i="6"/>
  <c r="L227" i="6"/>
  <c r="I226" i="5"/>
  <c r="Z226" i="10"/>
  <c r="M226" i="6"/>
  <c r="L226" i="6"/>
  <c r="I225" i="5"/>
  <c r="W225" i="10"/>
  <c r="Z225" i="10"/>
  <c r="M225" i="6"/>
  <c r="L225" i="6"/>
  <c r="W224" i="10"/>
  <c r="Z224" i="10"/>
  <c r="M224" i="6"/>
  <c r="L224" i="6"/>
  <c r="I223" i="5"/>
  <c r="W223" i="10"/>
  <c r="Z223" i="10"/>
  <c r="M223" i="6"/>
  <c r="L223" i="6"/>
  <c r="I222" i="5"/>
  <c r="T222" i="10"/>
  <c r="W222" i="10"/>
  <c r="Z222" i="10"/>
  <c r="M222" i="6"/>
  <c r="L222" i="6"/>
  <c r="I221" i="5"/>
  <c r="W221" i="10"/>
  <c r="Z221" i="10"/>
  <c r="M221" i="6"/>
  <c r="L221" i="6"/>
  <c r="R220" i="10"/>
  <c r="M220" i="2"/>
  <c r="U220" i="10"/>
  <c r="T220" i="10"/>
  <c r="W220" i="10"/>
  <c r="Z220" i="10"/>
  <c r="M220" i="6"/>
  <c r="L220" i="6"/>
  <c r="I219" i="5"/>
  <c r="W219" i="10"/>
  <c r="Z219" i="10"/>
  <c r="M219" i="6"/>
  <c r="L219" i="6"/>
  <c r="N218" i="10"/>
  <c r="I218" i="5"/>
  <c r="U218" i="10"/>
  <c r="T218" i="10"/>
  <c r="W218" i="10"/>
  <c r="M218" i="6"/>
  <c r="L218" i="6"/>
  <c r="M217" i="2"/>
  <c r="I217" i="5"/>
  <c r="U217" i="10"/>
  <c r="T217" i="10"/>
  <c r="W217" i="10"/>
  <c r="Z217" i="10"/>
  <c r="M217" i="6"/>
  <c r="L217" i="6"/>
  <c r="W216" i="10"/>
  <c r="Z216" i="10"/>
  <c r="M216" i="6"/>
  <c r="L216" i="6"/>
  <c r="K215" i="2"/>
  <c r="M215" i="2"/>
  <c r="I215" i="5"/>
  <c r="U215" i="10"/>
  <c r="T215" i="10"/>
  <c r="W215" i="10"/>
  <c r="M215" i="6"/>
  <c r="L215" i="6"/>
  <c r="K214" i="2"/>
  <c r="M214" i="2"/>
  <c r="M214" i="5"/>
  <c r="O214" i="5" s="1"/>
  <c r="U214" i="10"/>
  <c r="T214" i="10"/>
  <c r="W214" i="10"/>
  <c r="M214" i="6"/>
  <c r="L214" i="6"/>
  <c r="K213" i="2"/>
  <c r="M213" i="2"/>
  <c r="I213" i="5"/>
  <c r="U213" i="10"/>
  <c r="T213" i="10"/>
  <c r="W213" i="10"/>
  <c r="M213" i="6"/>
  <c r="L213" i="6"/>
  <c r="K212" i="2"/>
  <c r="M212" i="2"/>
  <c r="I212" i="5"/>
  <c r="U212" i="10"/>
  <c r="T212" i="10"/>
  <c r="W212" i="10"/>
  <c r="M212" i="6"/>
  <c r="L212" i="6"/>
  <c r="K211" i="2"/>
  <c r="M211" i="2"/>
  <c r="I211" i="5"/>
  <c r="U211" i="10"/>
  <c r="T211" i="10"/>
  <c r="W211" i="10"/>
  <c r="Z211" i="10"/>
  <c r="M211" i="6"/>
  <c r="L211" i="6"/>
  <c r="M210" i="5"/>
  <c r="O210" i="5" s="1"/>
  <c r="L210" i="5"/>
  <c r="F210" i="5"/>
  <c r="U210" i="10"/>
  <c r="T210" i="10"/>
  <c r="M210" i="6"/>
  <c r="L210" i="6"/>
  <c r="F209" i="5"/>
  <c r="U209" i="10"/>
  <c r="T209" i="10"/>
  <c r="R209" i="10"/>
  <c r="Z209" i="10"/>
  <c r="M209" i="6"/>
  <c r="L209" i="6"/>
  <c r="W208" i="10"/>
  <c r="M208" i="5"/>
  <c r="O208" i="5" s="1"/>
  <c r="L208" i="5"/>
  <c r="F208" i="5"/>
  <c r="U208" i="10"/>
  <c r="T208" i="10"/>
  <c r="M208" i="6"/>
  <c r="L208" i="6"/>
  <c r="N207" i="10"/>
  <c r="W207" i="10"/>
  <c r="U207" i="10"/>
  <c r="T207" i="10"/>
  <c r="Z207" i="10"/>
  <c r="M207" i="6"/>
  <c r="L207" i="6"/>
  <c r="K206" i="2"/>
  <c r="W206" i="10"/>
  <c r="I206" i="5"/>
  <c r="U206" i="10"/>
  <c r="T206" i="10"/>
  <c r="M206" i="6"/>
  <c r="L206" i="6"/>
  <c r="U205" i="10"/>
  <c r="T205" i="10"/>
  <c r="M205" i="6"/>
  <c r="L205" i="6"/>
  <c r="W204" i="10"/>
  <c r="I204" i="5"/>
  <c r="U204" i="10"/>
  <c r="T204" i="10"/>
  <c r="M204" i="6"/>
  <c r="L204" i="6"/>
  <c r="W203" i="10"/>
  <c r="M203" i="5"/>
  <c r="O203" i="5" s="1"/>
  <c r="L203" i="5"/>
  <c r="F203" i="5"/>
  <c r="U203" i="10"/>
  <c r="T203" i="10"/>
  <c r="M203" i="6"/>
  <c r="L203" i="6"/>
  <c r="W202" i="10"/>
  <c r="F202" i="5"/>
  <c r="U202" i="10"/>
  <c r="T202" i="10"/>
  <c r="M202" i="6"/>
  <c r="L202" i="6"/>
  <c r="W201" i="10"/>
  <c r="M201" i="5"/>
  <c r="O201" i="5" s="1"/>
  <c r="L201" i="5"/>
  <c r="F201" i="5"/>
  <c r="U201" i="10"/>
  <c r="T201" i="10"/>
  <c r="M201" i="6"/>
  <c r="L201" i="6"/>
  <c r="U200" i="10"/>
  <c r="T200" i="10"/>
  <c r="M200" i="6"/>
  <c r="L200" i="6"/>
  <c r="M199" i="5"/>
  <c r="O199" i="5" s="1"/>
  <c r="F199" i="5"/>
  <c r="U199" i="10"/>
  <c r="T199" i="10"/>
  <c r="Z199" i="10"/>
  <c r="M199" i="6"/>
  <c r="L199" i="6"/>
  <c r="I198" i="5"/>
  <c r="U198" i="10"/>
  <c r="T198" i="10"/>
  <c r="M198" i="6"/>
  <c r="L198" i="6"/>
  <c r="W197" i="10"/>
  <c r="M197" i="5"/>
  <c r="O197" i="5" s="1"/>
  <c r="L197" i="5"/>
  <c r="F197" i="5"/>
  <c r="U197" i="10"/>
  <c r="T197" i="10"/>
  <c r="Z197" i="10"/>
  <c r="M197" i="6"/>
  <c r="L197" i="6"/>
  <c r="U196" i="10"/>
  <c r="T196" i="10"/>
  <c r="M196" i="6"/>
  <c r="L196" i="6"/>
  <c r="W195" i="10"/>
  <c r="I195" i="5"/>
  <c r="U195" i="10"/>
  <c r="T195" i="10"/>
  <c r="M195" i="6"/>
  <c r="L195" i="6"/>
  <c r="W194" i="10"/>
  <c r="M194" i="5"/>
  <c r="O194" i="5" s="1"/>
  <c r="L194" i="5"/>
  <c r="F194" i="5"/>
  <c r="U194" i="10"/>
  <c r="T194" i="10"/>
  <c r="Z194" i="10"/>
  <c r="M194" i="6"/>
  <c r="L194" i="6"/>
  <c r="W193" i="10"/>
  <c r="I193" i="5"/>
  <c r="U193" i="10"/>
  <c r="T193" i="10"/>
  <c r="Z193" i="10"/>
  <c r="M193" i="6"/>
  <c r="L193" i="6"/>
  <c r="I192" i="5"/>
  <c r="U192" i="10"/>
  <c r="T192" i="10"/>
  <c r="M192" i="6"/>
  <c r="L192" i="6"/>
  <c r="W191" i="10"/>
  <c r="F191" i="5"/>
  <c r="U191" i="10"/>
  <c r="T191" i="10"/>
  <c r="Z191" i="10"/>
  <c r="M191" i="6"/>
  <c r="L191" i="6"/>
  <c r="M190" i="5"/>
  <c r="O190" i="5" s="1"/>
  <c r="L190" i="5"/>
  <c r="F190" i="5"/>
  <c r="U190" i="10"/>
  <c r="T190" i="10"/>
  <c r="Z190" i="10"/>
  <c r="M190" i="6"/>
  <c r="L190" i="6"/>
  <c r="W189" i="10"/>
  <c r="F189" i="5"/>
  <c r="U189" i="10"/>
  <c r="T189" i="10"/>
  <c r="Z189" i="10"/>
  <c r="M189" i="6"/>
  <c r="L189" i="6"/>
  <c r="W188" i="10"/>
  <c r="M188" i="5"/>
  <c r="O188" i="5" s="1"/>
  <c r="F188" i="5"/>
  <c r="U188" i="10"/>
  <c r="T188" i="10"/>
  <c r="R188" i="10"/>
  <c r="Z188" i="10"/>
  <c r="M188" i="6"/>
  <c r="L188" i="6"/>
  <c r="I187" i="5"/>
  <c r="U187" i="10"/>
  <c r="T187" i="10"/>
  <c r="Z187" i="10"/>
  <c r="M187" i="6"/>
  <c r="L187" i="6"/>
  <c r="W186" i="10"/>
  <c r="I186" i="5"/>
  <c r="U186" i="10"/>
  <c r="T186" i="10"/>
  <c r="Z186" i="10"/>
  <c r="M186" i="6"/>
  <c r="L186" i="6"/>
  <c r="W185" i="10"/>
  <c r="I185" i="5"/>
  <c r="U185" i="10"/>
  <c r="T185" i="10"/>
  <c r="Z185" i="10"/>
  <c r="M185" i="6"/>
  <c r="L185" i="6"/>
  <c r="K184" i="2"/>
  <c r="W184" i="10"/>
  <c r="U184" i="10"/>
  <c r="T184" i="10"/>
  <c r="M184" i="6"/>
  <c r="L184" i="6"/>
  <c r="M183" i="5"/>
  <c r="O183" i="5" s="1"/>
  <c r="L183" i="5"/>
  <c r="F183" i="5"/>
  <c r="U183" i="10"/>
  <c r="T183" i="10"/>
  <c r="M183" i="6"/>
  <c r="L183" i="6"/>
  <c r="F182" i="5"/>
  <c r="U182" i="10"/>
  <c r="T182" i="10"/>
  <c r="M182" i="6"/>
  <c r="L182" i="6"/>
  <c r="W181" i="10"/>
  <c r="L181" i="5"/>
  <c r="F181" i="5"/>
  <c r="U181" i="10"/>
  <c r="T181" i="10"/>
  <c r="Z181" i="10"/>
  <c r="M181" i="6"/>
  <c r="L181" i="6"/>
  <c r="W180" i="10"/>
  <c r="M180" i="5"/>
  <c r="O180" i="5" s="1"/>
  <c r="L180" i="5"/>
  <c r="F180" i="5"/>
  <c r="U180" i="10"/>
  <c r="T180" i="10"/>
  <c r="Z180" i="10"/>
  <c r="M180" i="6"/>
  <c r="L180" i="6"/>
  <c r="N179" i="10"/>
  <c r="F179" i="5"/>
  <c r="U179" i="10"/>
  <c r="T179" i="10"/>
  <c r="W179" i="10"/>
  <c r="Z179" i="10"/>
  <c r="M179" i="6"/>
  <c r="L179" i="6"/>
  <c r="K178" i="2"/>
  <c r="M178" i="2"/>
  <c r="I178" i="5"/>
  <c r="U178" i="10"/>
  <c r="T178" i="10"/>
  <c r="W178" i="10"/>
  <c r="Z178" i="10"/>
  <c r="M178" i="6"/>
  <c r="L178" i="6"/>
  <c r="K177" i="2"/>
  <c r="R177" i="10"/>
  <c r="M177" i="2"/>
  <c r="U177" i="10"/>
  <c r="T177" i="10"/>
  <c r="W177" i="10"/>
  <c r="Z177" i="10"/>
  <c r="M177" i="6"/>
  <c r="L177" i="6"/>
  <c r="K176" i="2"/>
  <c r="M176" i="2"/>
  <c r="U176" i="10"/>
  <c r="T176" i="10"/>
  <c r="W176" i="10"/>
  <c r="Z176" i="10"/>
  <c r="M176" i="6"/>
  <c r="L176" i="6"/>
  <c r="K175" i="2"/>
  <c r="M175" i="2"/>
  <c r="I175" i="5"/>
  <c r="U175" i="10"/>
  <c r="T175" i="10"/>
  <c r="W175" i="10"/>
  <c r="M175" i="6"/>
  <c r="L175" i="6"/>
  <c r="K174" i="2"/>
  <c r="R174" i="10"/>
  <c r="M174" i="2"/>
  <c r="M174" i="5"/>
  <c r="O174" i="5" s="1"/>
  <c r="L174" i="5"/>
  <c r="U174" i="10"/>
  <c r="T174" i="10"/>
  <c r="W174" i="10"/>
  <c r="Z174" i="10"/>
  <c r="M174" i="6"/>
  <c r="L174" i="6"/>
  <c r="K173" i="2"/>
  <c r="M173" i="2"/>
  <c r="I173" i="5"/>
  <c r="U173" i="10"/>
  <c r="T173" i="10"/>
  <c r="W173" i="10"/>
  <c r="Z173" i="10"/>
  <c r="M173" i="6"/>
  <c r="L173" i="6"/>
  <c r="K172" i="2"/>
  <c r="M172" i="2"/>
  <c r="I172" i="5"/>
  <c r="U172" i="10"/>
  <c r="T172" i="10"/>
  <c r="W172" i="10"/>
  <c r="Z172" i="10"/>
  <c r="M172" i="6"/>
  <c r="L172" i="6"/>
  <c r="K171" i="2"/>
  <c r="M171" i="2"/>
  <c r="I171" i="5"/>
  <c r="U171" i="10"/>
  <c r="T171" i="10"/>
  <c r="W171" i="10"/>
  <c r="Z171" i="10"/>
  <c r="M171" i="6"/>
  <c r="L171" i="6"/>
  <c r="K170" i="2"/>
  <c r="R170" i="10"/>
  <c r="M170" i="2"/>
  <c r="U170" i="10"/>
  <c r="T170" i="10"/>
  <c r="W170" i="10"/>
  <c r="Z170" i="10"/>
  <c r="M170" i="6"/>
  <c r="L170" i="6"/>
  <c r="K169" i="2"/>
  <c r="M169" i="2"/>
  <c r="M169" i="5"/>
  <c r="O169" i="5" s="1"/>
  <c r="L169" i="5"/>
  <c r="F169" i="5"/>
  <c r="U169" i="10"/>
  <c r="T169" i="10"/>
  <c r="W169" i="10"/>
  <c r="Z169" i="10"/>
  <c r="M169" i="6"/>
  <c r="L169" i="6"/>
  <c r="K168" i="2"/>
  <c r="M168" i="2"/>
  <c r="I168" i="5"/>
  <c r="U168" i="10"/>
  <c r="T168" i="10"/>
  <c r="W168" i="10"/>
  <c r="M168" i="6"/>
  <c r="L168" i="6"/>
  <c r="M167" i="2"/>
  <c r="I167" i="5"/>
  <c r="W167" i="10"/>
  <c r="Z167" i="10"/>
  <c r="M167" i="6"/>
  <c r="L167" i="6"/>
  <c r="M166" i="2"/>
  <c r="I166" i="5"/>
  <c r="Z166" i="10"/>
  <c r="M166" i="6"/>
  <c r="L166" i="6"/>
  <c r="K165" i="2"/>
  <c r="R165" i="10"/>
  <c r="M165" i="2"/>
  <c r="U165" i="10"/>
  <c r="T165" i="10"/>
  <c r="W165" i="10"/>
  <c r="Z165" i="10"/>
  <c r="M165" i="6"/>
  <c r="L165" i="6"/>
  <c r="K164" i="2"/>
  <c r="M164" i="2"/>
  <c r="I164" i="5"/>
  <c r="U164" i="10"/>
  <c r="T164" i="10"/>
  <c r="W164" i="10"/>
  <c r="Z164" i="10"/>
  <c r="M164" i="6"/>
  <c r="L164" i="6"/>
  <c r="K163" i="2"/>
  <c r="M163" i="2"/>
  <c r="U163" i="10"/>
  <c r="T163" i="10"/>
  <c r="M163" i="6"/>
  <c r="L163" i="6"/>
  <c r="R162" i="10"/>
  <c r="U162" i="10"/>
  <c r="T162" i="10"/>
  <c r="Z162" i="10"/>
  <c r="M162" i="6"/>
  <c r="L162" i="6"/>
  <c r="M161" i="5"/>
  <c r="O161" i="5" s="1"/>
  <c r="L161" i="5"/>
  <c r="F161" i="5"/>
  <c r="U161" i="10"/>
  <c r="T161" i="10"/>
  <c r="Z161" i="10"/>
  <c r="M161" i="6"/>
  <c r="L161" i="6"/>
  <c r="I160" i="5"/>
  <c r="U160" i="10"/>
  <c r="T160" i="10"/>
  <c r="M160" i="6"/>
  <c r="L160" i="6"/>
  <c r="W159" i="10"/>
  <c r="I159" i="5"/>
  <c r="U159" i="10"/>
  <c r="T159" i="10"/>
  <c r="Z159" i="10"/>
  <c r="M159" i="6"/>
  <c r="L159" i="6"/>
  <c r="W158" i="10"/>
  <c r="F158" i="5"/>
  <c r="U158" i="10"/>
  <c r="T158" i="10"/>
  <c r="M158" i="6"/>
  <c r="L158" i="6"/>
  <c r="I157" i="5"/>
  <c r="U157" i="10"/>
  <c r="T157" i="10"/>
  <c r="Z157" i="10"/>
  <c r="M157" i="6"/>
  <c r="L157" i="6"/>
  <c r="W156" i="10"/>
  <c r="I156" i="5"/>
  <c r="U156" i="10"/>
  <c r="T156" i="10"/>
  <c r="M156" i="6"/>
  <c r="L156" i="6"/>
  <c r="W155" i="10"/>
  <c r="U155" i="10"/>
  <c r="T155" i="10"/>
  <c r="Z155" i="10"/>
  <c r="M155" i="6"/>
  <c r="L155" i="6"/>
  <c r="W154" i="10"/>
  <c r="I154" i="5"/>
  <c r="U154" i="10"/>
  <c r="T154" i="10"/>
  <c r="M154" i="6"/>
  <c r="L154" i="6"/>
  <c r="W153" i="10"/>
  <c r="U153" i="10"/>
  <c r="T153" i="10"/>
  <c r="Z153" i="10"/>
  <c r="M153" i="6"/>
  <c r="L153" i="6"/>
  <c r="U152" i="10"/>
  <c r="T152" i="10"/>
  <c r="Z152" i="10"/>
  <c r="M152" i="6"/>
  <c r="L152" i="6"/>
  <c r="I151" i="5"/>
  <c r="U151" i="10"/>
  <c r="T151" i="10"/>
  <c r="Z151" i="10"/>
  <c r="M151" i="6"/>
  <c r="L151" i="6"/>
  <c r="F150" i="5"/>
  <c r="U150" i="10"/>
  <c r="T150" i="10"/>
  <c r="X150" i="10"/>
  <c r="Z150" i="10"/>
  <c r="M150" i="6"/>
  <c r="L150" i="6"/>
  <c r="K149" i="2"/>
  <c r="M149" i="2"/>
  <c r="I149" i="5"/>
  <c r="U149" i="10"/>
  <c r="T149" i="10"/>
  <c r="W149" i="10"/>
  <c r="Z149" i="10"/>
  <c r="M149" i="6"/>
  <c r="L149" i="6"/>
  <c r="K148" i="2"/>
  <c r="M148" i="2"/>
  <c r="I148" i="5"/>
  <c r="U148" i="10"/>
  <c r="T148" i="10"/>
  <c r="W148" i="10"/>
  <c r="Z148" i="10"/>
  <c r="M148" i="6"/>
  <c r="L148" i="6"/>
  <c r="K147" i="2"/>
  <c r="M147" i="2"/>
  <c r="U147" i="10"/>
  <c r="T147" i="10"/>
  <c r="X147" i="10"/>
  <c r="M147" i="6"/>
  <c r="L147" i="6"/>
  <c r="K146" i="2"/>
  <c r="M146" i="2"/>
  <c r="M146" i="5"/>
  <c r="O146" i="5" s="1"/>
  <c r="L146" i="5"/>
  <c r="U146" i="10"/>
  <c r="T146" i="10"/>
  <c r="W146" i="10"/>
  <c r="Z146" i="10"/>
  <c r="M146" i="6"/>
  <c r="L146" i="6"/>
  <c r="K145" i="2"/>
  <c r="M145" i="2"/>
  <c r="I145" i="5"/>
  <c r="U145" i="10"/>
  <c r="T145" i="10"/>
  <c r="W145" i="10"/>
  <c r="Z145" i="10"/>
  <c r="M145" i="6"/>
  <c r="L145" i="6"/>
  <c r="K144" i="2"/>
  <c r="M144" i="2"/>
  <c r="I144" i="5"/>
  <c r="U144" i="10"/>
  <c r="T144" i="10"/>
  <c r="X144" i="10"/>
  <c r="M144" i="6"/>
  <c r="L144" i="6"/>
  <c r="K143" i="2"/>
  <c r="M143" i="2"/>
  <c r="I143" i="5"/>
  <c r="U143" i="10"/>
  <c r="T143" i="10"/>
  <c r="W143" i="10"/>
  <c r="Z143" i="10"/>
  <c r="M143" i="6"/>
  <c r="L143" i="6"/>
  <c r="K142" i="2"/>
  <c r="M142" i="2"/>
  <c r="I142" i="5"/>
  <c r="U142" i="10"/>
  <c r="T142" i="10"/>
  <c r="W142" i="10"/>
  <c r="M142" i="6"/>
  <c r="L142" i="6"/>
  <c r="K141" i="2"/>
  <c r="M141" i="2"/>
  <c r="U141" i="10"/>
  <c r="T141" i="10"/>
  <c r="X141" i="10"/>
  <c r="M141" i="6"/>
  <c r="L141" i="6"/>
  <c r="K140" i="2"/>
  <c r="M140" i="2"/>
  <c r="U140" i="10"/>
  <c r="T140" i="10"/>
  <c r="X140" i="10"/>
  <c r="M140" i="6"/>
  <c r="L140" i="6"/>
  <c r="K139" i="2"/>
  <c r="M139" i="2"/>
  <c r="M139" i="5"/>
  <c r="O139" i="5" s="1"/>
  <c r="L139" i="5"/>
  <c r="U139" i="10"/>
  <c r="T139" i="10"/>
  <c r="W139" i="10"/>
  <c r="Z139" i="10"/>
  <c r="M139" i="6"/>
  <c r="L139" i="6"/>
  <c r="K138" i="2"/>
  <c r="M138" i="2"/>
  <c r="I138" i="5"/>
  <c r="U138" i="10"/>
  <c r="T138" i="10"/>
  <c r="W138" i="10"/>
  <c r="M138" i="6"/>
  <c r="L138" i="6"/>
  <c r="K137" i="2"/>
  <c r="M137" i="2"/>
  <c r="M137" i="5"/>
  <c r="O137" i="5" s="1"/>
  <c r="L137" i="5"/>
  <c r="U137" i="10"/>
  <c r="T137" i="10"/>
  <c r="W137" i="10"/>
  <c r="Z137" i="10"/>
  <c r="M137" i="6"/>
  <c r="L137" i="6"/>
  <c r="K136" i="2"/>
  <c r="M136" i="2"/>
  <c r="I136" i="5"/>
  <c r="U136" i="10"/>
  <c r="T136" i="10"/>
  <c r="W136" i="10"/>
  <c r="Z136" i="10"/>
  <c r="M136" i="6"/>
  <c r="L136" i="6"/>
  <c r="I135" i="5"/>
  <c r="U135" i="10"/>
  <c r="T135" i="10"/>
  <c r="W135" i="10"/>
  <c r="M135" i="6"/>
  <c r="L135" i="6"/>
  <c r="K134" i="2"/>
  <c r="M134" i="2"/>
  <c r="U134" i="10"/>
  <c r="T134" i="10"/>
  <c r="W134" i="10"/>
  <c r="Z134" i="10"/>
  <c r="M134" i="6"/>
  <c r="L134" i="6"/>
  <c r="K133" i="2"/>
  <c r="M133" i="2"/>
  <c r="I133" i="5"/>
  <c r="U133" i="10"/>
  <c r="T133" i="10"/>
  <c r="X133" i="10"/>
  <c r="Z133" i="10"/>
  <c r="M133" i="6"/>
  <c r="L133" i="6"/>
  <c r="K132" i="2"/>
  <c r="M132" i="2"/>
  <c r="U132" i="10"/>
  <c r="T132" i="10"/>
  <c r="W132" i="10"/>
  <c r="M132" i="6"/>
  <c r="L132" i="6"/>
  <c r="K131" i="2"/>
  <c r="M131" i="2"/>
  <c r="I131" i="5"/>
  <c r="U131" i="10"/>
  <c r="T131" i="10"/>
  <c r="W131" i="10"/>
  <c r="Z131" i="10"/>
  <c r="M131" i="6"/>
  <c r="L131" i="6"/>
  <c r="K130" i="2"/>
  <c r="M130" i="2"/>
  <c r="U130" i="10"/>
  <c r="T130" i="10"/>
  <c r="W130" i="10"/>
  <c r="Z130" i="10"/>
  <c r="M130" i="6"/>
  <c r="L130" i="6"/>
  <c r="K129" i="2"/>
  <c r="M129" i="2"/>
  <c r="I129" i="5"/>
  <c r="U129" i="10"/>
  <c r="T129" i="10"/>
  <c r="Z129" i="10"/>
  <c r="R129" i="10"/>
  <c r="M129" i="6"/>
  <c r="L129" i="6"/>
  <c r="K128" i="2"/>
  <c r="M128" i="2"/>
  <c r="I128" i="5"/>
  <c r="U128" i="10"/>
  <c r="T128" i="10"/>
  <c r="X128" i="10"/>
  <c r="M128" i="6"/>
  <c r="L128" i="6"/>
  <c r="K127" i="2"/>
  <c r="M127" i="2"/>
  <c r="I127" i="5"/>
  <c r="U127" i="10"/>
  <c r="T127" i="10"/>
  <c r="X127" i="10"/>
  <c r="Z127" i="10"/>
  <c r="M127" i="6"/>
  <c r="L127" i="6"/>
  <c r="K126" i="2"/>
  <c r="M126" i="2"/>
  <c r="M126" i="5"/>
  <c r="O126" i="5" s="1"/>
  <c r="L126" i="5"/>
  <c r="U126" i="10"/>
  <c r="T126" i="10"/>
  <c r="W126" i="10"/>
  <c r="Z126" i="10"/>
  <c r="M126" i="6"/>
  <c r="L126" i="6"/>
  <c r="K125" i="2"/>
  <c r="M125" i="2"/>
  <c r="M125" i="5"/>
  <c r="O125" i="5" s="1"/>
  <c r="L125" i="5"/>
  <c r="U125" i="10"/>
  <c r="T125" i="10"/>
  <c r="W125" i="10"/>
  <c r="Z125" i="10"/>
  <c r="M125" i="6"/>
  <c r="L125" i="6"/>
  <c r="K124" i="2"/>
  <c r="M124" i="2"/>
  <c r="I124" i="5"/>
  <c r="U124" i="10"/>
  <c r="T124" i="10"/>
  <c r="W124" i="10"/>
  <c r="Z124" i="10"/>
  <c r="M124" i="6"/>
  <c r="L124" i="6"/>
  <c r="K123" i="2"/>
  <c r="M123" i="2"/>
  <c r="I123" i="5"/>
  <c r="U123" i="10"/>
  <c r="T123" i="10"/>
  <c r="X123" i="10"/>
  <c r="M123" i="6"/>
  <c r="L123" i="6"/>
  <c r="K122" i="2"/>
  <c r="M122" i="2"/>
  <c r="I122" i="5"/>
  <c r="U122" i="10"/>
  <c r="T122" i="10"/>
  <c r="W122" i="10"/>
  <c r="Z122" i="10"/>
  <c r="M122" i="6"/>
  <c r="L122" i="6"/>
  <c r="K121" i="2"/>
  <c r="M121" i="2"/>
  <c r="I121" i="5"/>
  <c r="U121" i="10"/>
  <c r="T121" i="10"/>
  <c r="W121" i="10"/>
  <c r="Z121" i="10"/>
  <c r="M121" i="6"/>
  <c r="L121" i="6"/>
  <c r="K120" i="2"/>
  <c r="M120" i="2"/>
  <c r="U120" i="10"/>
  <c r="T120" i="10"/>
  <c r="W120" i="10"/>
  <c r="Z120" i="10"/>
  <c r="M120" i="6"/>
  <c r="L120" i="6"/>
  <c r="K119" i="2"/>
  <c r="M119" i="2"/>
  <c r="M119" i="5"/>
  <c r="O119" i="5" s="1"/>
  <c r="L119" i="5"/>
  <c r="U119" i="10"/>
  <c r="T119" i="10"/>
  <c r="X119" i="10"/>
  <c r="Z119" i="10"/>
  <c r="M119" i="6"/>
  <c r="L119" i="6"/>
  <c r="K118" i="2"/>
  <c r="M118" i="2"/>
  <c r="I118" i="5"/>
  <c r="U118" i="10"/>
  <c r="T118" i="10"/>
  <c r="W118" i="10"/>
  <c r="Z118" i="10"/>
  <c r="M118" i="6"/>
  <c r="L118" i="6"/>
  <c r="K117" i="2"/>
  <c r="M117" i="2"/>
  <c r="M117" i="5"/>
  <c r="O117" i="5" s="1"/>
  <c r="L117" i="5"/>
  <c r="U117" i="10"/>
  <c r="T117" i="10"/>
  <c r="W117" i="10"/>
  <c r="M117" i="6"/>
  <c r="L117" i="6"/>
  <c r="K116" i="2"/>
  <c r="M116" i="2"/>
  <c r="U116" i="10"/>
  <c r="T116" i="10"/>
  <c r="X116" i="10"/>
  <c r="Z116" i="10"/>
  <c r="M116" i="6"/>
  <c r="L116" i="6"/>
  <c r="K115" i="2"/>
  <c r="M115" i="2"/>
  <c r="I115" i="5"/>
  <c r="U115" i="10"/>
  <c r="T115" i="10"/>
  <c r="X115" i="10"/>
  <c r="Z115" i="10"/>
  <c r="M115" i="6"/>
  <c r="L115" i="6"/>
  <c r="K114" i="2"/>
  <c r="M114" i="2"/>
  <c r="U114" i="10"/>
  <c r="T114" i="10"/>
  <c r="W114" i="10"/>
  <c r="Z114" i="10"/>
  <c r="M114" i="6"/>
  <c r="L114" i="6"/>
  <c r="K113" i="2"/>
  <c r="M113" i="2"/>
  <c r="I113" i="5"/>
  <c r="U113" i="10"/>
  <c r="T113" i="10"/>
  <c r="W113" i="10"/>
  <c r="Z113" i="10"/>
  <c r="M113" i="6"/>
  <c r="L113" i="6"/>
  <c r="K112" i="2"/>
  <c r="M112" i="2"/>
  <c r="I112" i="5"/>
  <c r="U112" i="10"/>
  <c r="T112" i="10"/>
  <c r="W112" i="10"/>
  <c r="Z112" i="10"/>
  <c r="M112" i="6"/>
  <c r="L112" i="6"/>
  <c r="K111" i="2"/>
  <c r="M111" i="2"/>
  <c r="I111" i="5"/>
  <c r="U111" i="10"/>
  <c r="T111" i="10"/>
  <c r="X111" i="10"/>
  <c r="M111" i="6"/>
  <c r="L111" i="6"/>
  <c r="K110" i="2"/>
  <c r="M110" i="2"/>
  <c r="M110" i="5"/>
  <c r="O110" i="5" s="1"/>
  <c r="U110" i="10"/>
  <c r="T110" i="10"/>
  <c r="X110" i="10"/>
  <c r="Z110" i="10"/>
  <c r="M110" i="6"/>
  <c r="L110" i="6"/>
  <c r="K109" i="2"/>
  <c r="M109" i="2"/>
  <c r="M109" i="5"/>
  <c r="O109" i="5" s="1"/>
  <c r="L109" i="5"/>
  <c r="U109" i="10"/>
  <c r="T109" i="10"/>
  <c r="W109" i="10"/>
  <c r="Z109" i="10"/>
  <c r="M109" i="6"/>
  <c r="L109" i="6"/>
  <c r="M108" i="2"/>
  <c r="I108" i="5"/>
  <c r="U108" i="10"/>
  <c r="T108" i="10"/>
  <c r="W108" i="10"/>
  <c r="M108" i="6"/>
  <c r="L108" i="6"/>
  <c r="K107" i="2"/>
  <c r="M107" i="2"/>
  <c r="U107" i="10"/>
  <c r="T107" i="10"/>
  <c r="W107" i="10"/>
  <c r="M107" i="6"/>
  <c r="L107" i="6"/>
  <c r="I106" i="5"/>
  <c r="U106" i="10"/>
  <c r="T106" i="10"/>
  <c r="M106" i="6"/>
  <c r="L106" i="6"/>
  <c r="K105" i="2"/>
  <c r="M105" i="2"/>
  <c r="I105" i="5"/>
  <c r="U105" i="10"/>
  <c r="T105" i="10"/>
  <c r="W105" i="10"/>
  <c r="M105" i="6"/>
  <c r="L105" i="6"/>
  <c r="M104" i="2"/>
  <c r="U104" i="10"/>
  <c r="T104" i="10"/>
  <c r="W104" i="10"/>
  <c r="M104" i="6"/>
  <c r="L104" i="6"/>
  <c r="K103" i="2"/>
  <c r="M103" i="2"/>
  <c r="I103" i="5"/>
  <c r="U103" i="10"/>
  <c r="T103" i="10"/>
  <c r="W103" i="10"/>
  <c r="Z103" i="10"/>
  <c r="M103" i="6"/>
  <c r="L103" i="6"/>
  <c r="M102" i="2"/>
  <c r="M102" i="5"/>
  <c r="O102" i="5" s="1"/>
  <c r="U102" i="10"/>
  <c r="T102" i="10"/>
  <c r="W102" i="10"/>
  <c r="Z102" i="10"/>
  <c r="M102" i="6"/>
  <c r="L102" i="6"/>
  <c r="M101" i="5"/>
  <c r="O101" i="5" s="1"/>
  <c r="L101" i="5"/>
  <c r="W101" i="10"/>
  <c r="Z101" i="10"/>
  <c r="M101" i="6"/>
  <c r="L101" i="6"/>
  <c r="K100" i="2"/>
  <c r="M100" i="2"/>
  <c r="U100" i="10"/>
  <c r="T100" i="10"/>
  <c r="W100" i="10"/>
  <c r="M100" i="6"/>
  <c r="L100" i="6"/>
  <c r="I99" i="5"/>
  <c r="Z99" i="10"/>
  <c r="M99" i="6"/>
  <c r="L99" i="6"/>
  <c r="K98" i="2"/>
  <c r="M98" i="2"/>
  <c r="I98" i="5"/>
  <c r="U98" i="10"/>
  <c r="T98" i="10"/>
  <c r="X98" i="10"/>
  <c r="M98" i="6"/>
  <c r="L98" i="6"/>
  <c r="K97" i="2"/>
  <c r="M97" i="2"/>
  <c r="M97" i="5"/>
  <c r="O97" i="5" s="1"/>
  <c r="L97" i="5"/>
  <c r="U97" i="10"/>
  <c r="T97" i="10"/>
  <c r="W97" i="10"/>
  <c r="Z97" i="10"/>
  <c r="M97" i="6"/>
  <c r="L97" i="6"/>
  <c r="K96" i="2"/>
  <c r="M96" i="2"/>
  <c r="I96" i="5"/>
  <c r="U96" i="10"/>
  <c r="T96" i="10"/>
  <c r="W96" i="10"/>
  <c r="Z96" i="10"/>
  <c r="M96" i="6"/>
  <c r="L96" i="6"/>
  <c r="K95" i="2"/>
  <c r="X95" i="10"/>
  <c r="N95" i="10"/>
  <c r="M95" i="2"/>
  <c r="I95" i="5"/>
  <c r="U95" i="10"/>
  <c r="T95" i="10"/>
  <c r="Z95" i="10"/>
  <c r="M95" i="6"/>
  <c r="L95" i="6"/>
  <c r="K94" i="2"/>
  <c r="M94" i="2"/>
  <c r="M94" i="5"/>
  <c r="O94" i="5" s="1"/>
  <c r="U94" i="10"/>
  <c r="T94" i="10"/>
  <c r="W94" i="10"/>
  <c r="M94" i="6"/>
  <c r="L94" i="6"/>
  <c r="I93" i="5"/>
  <c r="X93" i="10"/>
  <c r="Z93" i="10"/>
  <c r="M93" i="6"/>
  <c r="L93" i="6"/>
  <c r="K92" i="2"/>
  <c r="M92" i="2"/>
  <c r="I92" i="5"/>
  <c r="U92" i="10"/>
  <c r="T92" i="10"/>
  <c r="W92" i="10"/>
  <c r="M92" i="6"/>
  <c r="L92" i="6"/>
  <c r="K91" i="2"/>
  <c r="M91" i="2"/>
  <c r="U91" i="10"/>
  <c r="T91" i="10"/>
  <c r="W91" i="10"/>
  <c r="Z91" i="10"/>
  <c r="M91" i="6"/>
  <c r="L91" i="6"/>
  <c r="K90" i="2"/>
  <c r="M90" i="2"/>
  <c r="U90" i="10"/>
  <c r="T90" i="10"/>
  <c r="X90" i="10"/>
  <c r="Z90" i="10"/>
  <c r="M90" i="6"/>
  <c r="L90" i="6"/>
  <c r="K89" i="2"/>
  <c r="M89" i="2"/>
  <c r="M89" i="5"/>
  <c r="O89" i="5" s="1"/>
  <c r="L89" i="5"/>
  <c r="U89" i="10"/>
  <c r="T89" i="10"/>
  <c r="W89" i="10"/>
  <c r="M89" i="6"/>
  <c r="L89" i="6"/>
  <c r="K88" i="2"/>
  <c r="M88" i="2"/>
  <c r="M88" i="5"/>
  <c r="O88" i="5" s="1"/>
  <c r="U88" i="10"/>
  <c r="T88" i="10"/>
  <c r="X88" i="10"/>
  <c r="M88" i="6"/>
  <c r="L88" i="6"/>
  <c r="M87" i="2"/>
  <c r="I87" i="5"/>
  <c r="U87" i="10"/>
  <c r="T87" i="10"/>
  <c r="W87" i="10"/>
  <c r="M87" i="6"/>
  <c r="L87" i="6"/>
  <c r="K86" i="2"/>
  <c r="M86" i="2"/>
  <c r="I86" i="5"/>
  <c r="U86" i="10"/>
  <c r="T86" i="10"/>
  <c r="W86" i="10"/>
  <c r="M86" i="6"/>
  <c r="L86" i="6"/>
  <c r="M85" i="2"/>
  <c r="U85" i="10"/>
  <c r="T85" i="10"/>
  <c r="W85" i="10"/>
  <c r="M85" i="6"/>
  <c r="L85" i="6"/>
  <c r="K84" i="2"/>
  <c r="M84" i="2"/>
  <c r="M84" i="5"/>
  <c r="O84" i="5" s="1"/>
  <c r="L84" i="5"/>
  <c r="U84" i="10"/>
  <c r="T84" i="10"/>
  <c r="X84" i="10"/>
  <c r="M84" i="6"/>
  <c r="L84" i="6"/>
  <c r="K83" i="2"/>
  <c r="M83" i="2"/>
  <c r="M83" i="5"/>
  <c r="O83" i="5" s="1"/>
  <c r="L83" i="5"/>
  <c r="U83" i="10"/>
  <c r="T83" i="10"/>
  <c r="W83" i="10"/>
  <c r="M83" i="6"/>
  <c r="L83" i="6"/>
  <c r="I82" i="5"/>
  <c r="U82" i="10"/>
  <c r="T82" i="10"/>
  <c r="X82" i="10"/>
  <c r="M82" i="6"/>
  <c r="L82" i="6"/>
  <c r="K81" i="2"/>
  <c r="M81" i="2"/>
  <c r="M81" i="5"/>
  <c r="O81" i="5" s="1"/>
  <c r="L81" i="5"/>
  <c r="U81" i="10"/>
  <c r="T81" i="10"/>
  <c r="W81" i="10"/>
  <c r="Z81" i="10"/>
  <c r="M81" i="6"/>
  <c r="L81" i="6"/>
  <c r="K80" i="2"/>
  <c r="M80" i="2"/>
  <c r="U80" i="10"/>
  <c r="T80" i="10"/>
  <c r="W80" i="10"/>
  <c r="M80" i="6"/>
  <c r="L80" i="6"/>
  <c r="K79" i="2"/>
  <c r="M79" i="2"/>
  <c r="I79" i="5"/>
  <c r="U79" i="10"/>
  <c r="T79" i="10"/>
  <c r="W79" i="10"/>
  <c r="Z79" i="10"/>
  <c r="M79" i="6"/>
  <c r="L79" i="6"/>
  <c r="K78" i="2"/>
  <c r="M78" i="2"/>
  <c r="I78" i="5"/>
  <c r="U78" i="10"/>
  <c r="T78" i="10"/>
  <c r="X78" i="10"/>
  <c r="Z78" i="10"/>
  <c r="M78" i="6"/>
  <c r="L78" i="6"/>
  <c r="K77" i="2"/>
  <c r="M77" i="2"/>
  <c r="I77" i="5"/>
  <c r="U77" i="10"/>
  <c r="T77" i="10"/>
  <c r="X77" i="10"/>
  <c r="Z77" i="10"/>
  <c r="M77" i="6"/>
  <c r="L77" i="6"/>
  <c r="K76" i="2"/>
  <c r="M76" i="2"/>
  <c r="I76" i="5"/>
  <c r="U76" i="10"/>
  <c r="T76" i="10"/>
  <c r="X76" i="10"/>
  <c r="M76" i="6"/>
  <c r="L76" i="6"/>
  <c r="K75" i="2"/>
  <c r="M75" i="2"/>
  <c r="I75" i="5"/>
  <c r="U75" i="10"/>
  <c r="T75" i="10"/>
  <c r="W75" i="10"/>
  <c r="Z75" i="10"/>
  <c r="M75" i="6"/>
  <c r="L75" i="6"/>
  <c r="K74" i="2"/>
  <c r="M74" i="2"/>
  <c r="U74" i="10"/>
  <c r="T74" i="10"/>
  <c r="X74" i="10"/>
  <c r="Z74" i="10"/>
  <c r="M74" i="6"/>
  <c r="L74" i="6"/>
  <c r="K73" i="2"/>
  <c r="M73" i="2"/>
  <c r="I73" i="5"/>
  <c r="U73" i="10"/>
  <c r="T73" i="10"/>
  <c r="X73" i="10"/>
  <c r="Z73" i="10"/>
  <c r="M73" i="6"/>
  <c r="L73" i="6"/>
  <c r="K72" i="2"/>
  <c r="M72" i="2"/>
  <c r="U72" i="10"/>
  <c r="T72" i="10"/>
  <c r="W72" i="10"/>
  <c r="M72" i="6"/>
  <c r="L72" i="6"/>
  <c r="K71" i="2"/>
  <c r="M71" i="2"/>
  <c r="I71" i="5"/>
  <c r="U71" i="10"/>
  <c r="T71" i="10"/>
  <c r="W71" i="10"/>
  <c r="Z71" i="10"/>
  <c r="M71" i="6"/>
  <c r="L71" i="6"/>
  <c r="M70" i="5"/>
  <c r="O70" i="5" s="1"/>
  <c r="L70" i="5"/>
  <c r="U70" i="10"/>
  <c r="T70" i="10"/>
  <c r="X70" i="10"/>
  <c r="M70" i="6"/>
  <c r="L70" i="6"/>
  <c r="K69" i="2"/>
  <c r="M69" i="2"/>
  <c r="I69" i="5"/>
  <c r="U69" i="10"/>
  <c r="T69" i="10"/>
  <c r="W69" i="10"/>
  <c r="Z69" i="10"/>
  <c r="M69" i="6"/>
  <c r="L69" i="6"/>
  <c r="K68" i="2"/>
  <c r="M68" i="2"/>
  <c r="I68" i="5"/>
  <c r="U68" i="10"/>
  <c r="T68" i="10"/>
  <c r="X68" i="10"/>
  <c r="M68" i="6"/>
  <c r="L68" i="6"/>
  <c r="K67" i="2"/>
  <c r="M67" i="2"/>
  <c r="U67" i="10"/>
  <c r="T67" i="10"/>
  <c r="X67" i="10"/>
  <c r="M67" i="6"/>
  <c r="L67" i="6"/>
  <c r="K66" i="2"/>
  <c r="M66" i="2"/>
  <c r="I66" i="5"/>
  <c r="U66" i="10"/>
  <c r="T66" i="10"/>
  <c r="W66" i="10"/>
  <c r="M66" i="6"/>
  <c r="L66" i="6"/>
  <c r="K65" i="2"/>
  <c r="M65" i="2"/>
  <c r="I65" i="5"/>
  <c r="U65" i="10"/>
  <c r="T65" i="10"/>
  <c r="W65" i="10"/>
  <c r="M65" i="6"/>
  <c r="L65" i="6"/>
  <c r="M64" i="5"/>
  <c r="O64" i="5" s="1"/>
  <c r="L64" i="5"/>
  <c r="Z64" i="10"/>
  <c r="M64" i="6"/>
  <c r="L64" i="6"/>
  <c r="K63" i="2"/>
  <c r="M63" i="2"/>
  <c r="I63" i="5"/>
  <c r="Z63" i="10"/>
  <c r="M63" i="6"/>
  <c r="L63" i="6"/>
  <c r="M62" i="2"/>
  <c r="M62" i="5"/>
  <c r="O62" i="5" s="1"/>
  <c r="L62" i="5"/>
  <c r="U62" i="10"/>
  <c r="T62" i="10"/>
  <c r="W62" i="10"/>
  <c r="M62" i="6"/>
  <c r="L62" i="6"/>
  <c r="K61" i="2"/>
  <c r="M61" i="2"/>
  <c r="I61" i="5"/>
  <c r="U61" i="10"/>
  <c r="T61" i="10"/>
  <c r="W61" i="10"/>
  <c r="Z61" i="10"/>
  <c r="L61" i="6"/>
  <c r="M60" i="2"/>
  <c r="I60" i="5"/>
  <c r="U60" i="10"/>
  <c r="T60" i="10"/>
  <c r="W60" i="10"/>
  <c r="M60" i="6"/>
  <c r="L60" i="6"/>
  <c r="M59" i="2"/>
  <c r="I59" i="5"/>
  <c r="U59" i="10"/>
  <c r="T59" i="10"/>
  <c r="W59" i="10"/>
  <c r="M59" i="6"/>
  <c r="L59" i="6"/>
  <c r="K58" i="2"/>
  <c r="N58" i="10"/>
  <c r="M58" i="2"/>
  <c r="I58" i="5"/>
  <c r="U58" i="10"/>
  <c r="T58" i="10"/>
  <c r="W58" i="10"/>
  <c r="M58" i="6"/>
  <c r="L58" i="6"/>
  <c r="M57" i="2"/>
  <c r="I57" i="5"/>
  <c r="U57" i="10"/>
  <c r="T57" i="10"/>
  <c r="X57" i="10"/>
  <c r="M57" i="6"/>
  <c r="L57" i="6"/>
  <c r="Z56" i="10"/>
  <c r="M56" i="6"/>
  <c r="L56" i="6"/>
  <c r="M55" i="2"/>
  <c r="M55" i="5"/>
  <c r="O55" i="5" s="1"/>
  <c r="L55" i="5"/>
  <c r="U55" i="10"/>
  <c r="T55" i="10"/>
  <c r="X55" i="10"/>
  <c r="Z55" i="10"/>
  <c r="M55" i="6"/>
  <c r="L55" i="6"/>
  <c r="K54" i="2"/>
  <c r="M54" i="2"/>
  <c r="M54" i="5"/>
  <c r="O54" i="5" s="1"/>
  <c r="L54" i="5"/>
  <c r="U54" i="10"/>
  <c r="T54" i="10"/>
  <c r="X54" i="10"/>
  <c r="Z54" i="10"/>
  <c r="M54" i="6"/>
  <c r="L54" i="6"/>
  <c r="M53" i="2"/>
  <c r="I53" i="5"/>
  <c r="U53" i="10"/>
  <c r="T53" i="10"/>
  <c r="W53" i="10"/>
  <c r="M53" i="6"/>
  <c r="L53" i="6"/>
  <c r="M52" i="2"/>
  <c r="I52" i="5"/>
  <c r="U52" i="10"/>
  <c r="T52" i="10"/>
  <c r="W52" i="10"/>
  <c r="Z52" i="10"/>
  <c r="M52" i="6"/>
  <c r="L52" i="6"/>
  <c r="K51" i="2"/>
  <c r="M51" i="2"/>
  <c r="I51" i="5"/>
  <c r="U51" i="10"/>
  <c r="T51" i="10"/>
  <c r="W51" i="10"/>
  <c r="Z51" i="10"/>
  <c r="M51" i="6"/>
  <c r="L51" i="6"/>
  <c r="K50" i="2"/>
  <c r="M50" i="2"/>
  <c r="M50" i="5"/>
  <c r="O50" i="5" s="1"/>
  <c r="L50" i="5"/>
  <c r="U50" i="10"/>
  <c r="T50" i="10"/>
  <c r="W50" i="10"/>
  <c r="Z50" i="10"/>
  <c r="M50" i="6"/>
  <c r="L50" i="6"/>
  <c r="K49" i="2"/>
  <c r="M49" i="2"/>
  <c r="I49" i="5"/>
  <c r="U49" i="10"/>
  <c r="T49" i="10"/>
  <c r="W49" i="10"/>
  <c r="Z49" i="10"/>
  <c r="M49" i="6"/>
  <c r="L49" i="6"/>
  <c r="K48" i="2"/>
  <c r="M48" i="2"/>
  <c r="I48" i="5"/>
  <c r="U48" i="10"/>
  <c r="T48" i="10"/>
  <c r="W48" i="10"/>
  <c r="Z48" i="10"/>
  <c r="M48" i="6"/>
  <c r="L48" i="6"/>
  <c r="M47" i="2"/>
  <c r="I47" i="5"/>
  <c r="U47" i="10"/>
  <c r="T47" i="10"/>
  <c r="W47" i="10"/>
  <c r="X47" i="10"/>
  <c r="Z47" i="10"/>
  <c r="M47" i="6"/>
  <c r="L47" i="6"/>
  <c r="K46" i="2"/>
  <c r="M46" i="2"/>
  <c r="R46" i="5"/>
  <c r="Q46" i="5"/>
  <c r="L46" i="5"/>
  <c r="U46" i="10"/>
  <c r="T46" i="10"/>
  <c r="W46" i="10"/>
  <c r="M46" i="6"/>
  <c r="L46" i="6"/>
  <c r="K45" i="2"/>
  <c r="M45" i="2"/>
  <c r="I45" i="5"/>
  <c r="U45" i="10"/>
  <c r="T45" i="10"/>
  <c r="X45" i="10"/>
  <c r="Z45" i="10"/>
  <c r="M45" i="6"/>
  <c r="L45" i="6"/>
  <c r="M44" i="2"/>
  <c r="M44" i="5"/>
  <c r="O44" i="5" s="1"/>
  <c r="L44" i="5"/>
  <c r="U44" i="10"/>
  <c r="T44" i="10"/>
  <c r="X44" i="10"/>
  <c r="Z44" i="10"/>
  <c r="M44" i="6"/>
  <c r="L44" i="6"/>
  <c r="K43" i="2"/>
  <c r="M43" i="2"/>
  <c r="M43" i="5"/>
  <c r="O43" i="5" s="1"/>
  <c r="L43" i="5"/>
  <c r="U43" i="10"/>
  <c r="T43" i="10"/>
  <c r="X43" i="10"/>
  <c r="Z43" i="10"/>
  <c r="M43" i="6"/>
  <c r="L43" i="6"/>
  <c r="K42" i="2"/>
  <c r="M42" i="2"/>
  <c r="I42" i="5"/>
  <c r="U42" i="10"/>
  <c r="T42" i="10"/>
  <c r="W42" i="10"/>
  <c r="Z42" i="10"/>
  <c r="M42" i="6"/>
  <c r="L42" i="6"/>
  <c r="K41" i="2"/>
  <c r="M41" i="2"/>
  <c r="I41" i="5"/>
  <c r="U41" i="10"/>
  <c r="T41" i="10"/>
  <c r="W41" i="10"/>
  <c r="Z41" i="10"/>
  <c r="M41" i="6"/>
  <c r="L41" i="6"/>
  <c r="K40" i="2"/>
  <c r="M40" i="2"/>
  <c r="I40" i="5"/>
  <c r="U40" i="10"/>
  <c r="T40" i="10"/>
  <c r="W40" i="10"/>
  <c r="Z40" i="10"/>
  <c r="M40" i="6"/>
  <c r="L40" i="6"/>
  <c r="K39" i="2"/>
  <c r="R39" i="10"/>
  <c r="M39" i="2"/>
  <c r="M39" i="5"/>
  <c r="O39" i="5" s="1"/>
  <c r="L39" i="5"/>
  <c r="U39" i="10"/>
  <c r="T39" i="10"/>
  <c r="W39" i="10"/>
  <c r="Z39" i="10"/>
  <c r="M39" i="6"/>
  <c r="L39" i="6"/>
  <c r="K38" i="2"/>
  <c r="M38" i="2"/>
  <c r="I38" i="5"/>
  <c r="U38" i="10"/>
  <c r="T38" i="10"/>
  <c r="W38" i="10"/>
  <c r="Z38" i="10"/>
  <c r="M38" i="6"/>
  <c r="L38" i="6"/>
  <c r="K37" i="2"/>
  <c r="M37" i="2"/>
  <c r="I37" i="5"/>
  <c r="U37" i="10"/>
  <c r="T37" i="10"/>
  <c r="W37" i="10"/>
  <c r="M37" i="6"/>
  <c r="L37" i="6"/>
  <c r="K36" i="2"/>
  <c r="M36" i="2"/>
  <c r="I36" i="5"/>
  <c r="U36" i="10"/>
  <c r="T36" i="10"/>
  <c r="W36" i="10"/>
  <c r="Z36" i="10"/>
  <c r="M36" i="6"/>
  <c r="L36" i="6"/>
  <c r="K35" i="2"/>
  <c r="R35" i="10"/>
  <c r="M35" i="2"/>
  <c r="N35" i="10"/>
  <c r="M35" i="5"/>
  <c r="O35" i="5" s="1"/>
  <c r="L35" i="5"/>
  <c r="U35" i="10"/>
  <c r="T35" i="10"/>
  <c r="W35" i="10"/>
  <c r="Z35" i="10"/>
  <c r="M35" i="6"/>
  <c r="L35" i="6"/>
  <c r="K34" i="2"/>
  <c r="R34" i="10"/>
  <c r="M34" i="2"/>
  <c r="M34" i="5"/>
  <c r="O34" i="5" s="1"/>
  <c r="L34" i="5"/>
  <c r="U34" i="10"/>
  <c r="T34" i="10"/>
  <c r="W34" i="10"/>
  <c r="Z34" i="10"/>
  <c r="M34" i="6"/>
  <c r="L34" i="6"/>
  <c r="N33" i="10"/>
  <c r="I33" i="5"/>
  <c r="U33" i="10"/>
  <c r="T33" i="10"/>
  <c r="W33" i="10"/>
  <c r="Z33" i="10"/>
  <c r="M33" i="6"/>
  <c r="L33" i="6"/>
  <c r="M32" i="5"/>
  <c r="O32" i="5" s="1"/>
  <c r="L32" i="5"/>
  <c r="U32" i="10"/>
  <c r="T32" i="10"/>
  <c r="W32" i="10"/>
  <c r="Z32" i="10"/>
  <c r="M32" i="6"/>
  <c r="L32" i="6"/>
  <c r="K31" i="2"/>
  <c r="M31" i="2"/>
  <c r="I31" i="5"/>
  <c r="U31" i="10"/>
  <c r="T31" i="10"/>
  <c r="W31" i="10"/>
  <c r="M31" i="6"/>
  <c r="L31" i="6"/>
  <c r="K30" i="2"/>
  <c r="M30" i="2"/>
  <c r="I30" i="5"/>
  <c r="U30" i="10"/>
  <c r="T30" i="10"/>
  <c r="W30" i="10"/>
  <c r="Z30" i="10"/>
  <c r="M30" i="6"/>
  <c r="L30" i="6"/>
  <c r="L29" i="5"/>
  <c r="M29" i="5"/>
  <c r="O29" i="5" s="1"/>
  <c r="U29" i="10"/>
  <c r="T29" i="10"/>
  <c r="W29" i="10"/>
  <c r="Z29" i="10"/>
  <c r="M29" i="6"/>
  <c r="L29" i="6"/>
  <c r="K28" i="2"/>
  <c r="U28" i="10"/>
  <c r="T28" i="10"/>
  <c r="Z28" i="10"/>
  <c r="M28" i="6"/>
  <c r="L28" i="6"/>
  <c r="K27" i="2"/>
  <c r="M27" i="2"/>
  <c r="M27" i="5"/>
  <c r="O27" i="5" s="1"/>
  <c r="L27" i="5"/>
  <c r="F27" i="5"/>
  <c r="U27" i="10"/>
  <c r="T27" i="10"/>
  <c r="W27" i="10"/>
  <c r="Z27" i="10"/>
  <c r="M27" i="6"/>
  <c r="L27" i="6"/>
  <c r="K26" i="2"/>
  <c r="L26" i="5"/>
  <c r="M26" i="5"/>
  <c r="O26" i="5" s="1"/>
  <c r="W26" i="10"/>
  <c r="U26" i="10"/>
  <c r="L26" i="6"/>
  <c r="M26" i="6"/>
  <c r="K25" i="2"/>
  <c r="L25" i="2"/>
  <c r="M25" i="5"/>
  <c r="O25" i="5" s="1"/>
  <c r="L25" i="5"/>
  <c r="U25" i="10"/>
  <c r="W25" i="10"/>
  <c r="L25" i="6"/>
  <c r="M25" i="6"/>
  <c r="K24" i="2"/>
  <c r="M24" i="2"/>
  <c r="M24" i="5"/>
  <c r="O24" i="5" s="1"/>
  <c r="L24" i="5"/>
  <c r="U24" i="10"/>
  <c r="W24" i="10"/>
  <c r="M24" i="6"/>
  <c r="L24" i="6"/>
  <c r="K23" i="2"/>
  <c r="M23" i="2"/>
  <c r="I23" i="5"/>
  <c r="U23" i="10"/>
  <c r="T23" i="10"/>
  <c r="W23" i="10"/>
  <c r="X23" i="10"/>
  <c r="M23" i="6"/>
  <c r="L23" i="6"/>
  <c r="R22" i="10"/>
  <c r="I22" i="5"/>
  <c r="U22" i="10"/>
  <c r="T22" i="10"/>
  <c r="W22" i="10"/>
  <c r="Z22" i="10"/>
  <c r="M22" i="6"/>
  <c r="L22" i="6"/>
  <c r="K21" i="2"/>
  <c r="M21" i="2"/>
  <c r="I21" i="5"/>
  <c r="U21" i="10"/>
  <c r="T21" i="10"/>
  <c r="X21" i="10"/>
  <c r="Z21" i="10"/>
  <c r="M21" i="6"/>
  <c r="L21" i="6"/>
  <c r="K20" i="2"/>
  <c r="M20" i="2"/>
  <c r="I20" i="5"/>
  <c r="U20" i="10"/>
  <c r="T20" i="10"/>
  <c r="W20" i="10"/>
  <c r="Z20" i="10"/>
  <c r="M20" i="6"/>
  <c r="L20" i="6"/>
  <c r="K19" i="2"/>
  <c r="M19" i="2"/>
  <c r="M19" i="5"/>
  <c r="O19" i="5" s="1"/>
  <c r="L19" i="5"/>
  <c r="U19" i="10"/>
  <c r="T19" i="10"/>
  <c r="W19" i="10"/>
  <c r="N19" i="10"/>
  <c r="M19" i="6"/>
  <c r="L19" i="6"/>
  <c r="K18" i="2"/>
  <c r="M18" i="2"/>
  <c r="I18" i="5"/>
  <c r="U18" i="10"/>
  <c r="T18" i="10"/>
  <c r="X18" i="10"/>
  <c r="Z18" i="10"/>
  <c r="M18" i="6"/>
  <c r="L18" i="6"/>
  <c r="K17" i="2"/>
  <c r="M17" i="2"/>
  <c r="I17" i="5"/>
  <c r="U17" i="10"/>
  <c r="T17" i="10"/>
  <c r="X17" i="10"/>
  <c r="Z17" i="10"/>
  <c r="M17" i="6"/>
  <c r="L17" i="6"/>
  <c r="K16" i="2"/>
  <c r="M16" i="2"/>
  <c r="M16" i="5"/>
  <c r="O16" i="5" s="1"/>
  <c r="L16" i="5"/>
  <c r="U16" i="10"/>
  <c r="T16" i="10"/>
  <c r="X16" i="10"/>
  <c r="Z16" i="10"/>
  <c r="M16" i="6"/>
  <c r="L16" i="6"/>
  <c r="K15" i="2"/>
  <c r="N15" i="10"/>
  <c r="M15" i="2"/>
  <c r="I15" i="5"/>
  <c r="U15" i="10"/>
  <c r="T15" i="10"/>
  <c r="W15" i="10"/>
  <c r="X15" i="10"/>
  <c r="M15" i="6"/>
  <c r="L15" i="6"/>
  <c r="K14" i="2"/>
  <c r="N14" i="10"/>
  <c r="M14" i="2"/>
  <c r="M14" i="5"/>
  <c r="O14" i="5" s="1"/>
  <c r="L14" i="5"/>
  <c r="U14" i="10"/>
  <c r="T14" i="10"/>
  <c r="W14" i="10"/>
  <c r="X14" i="10"/>
  <c r="M14" i="6"/>
  <c r="L14" i="6"/>
  <c r="K13" i="2"/>
  <c r="M13" i="2"/>
  <c r="M13" i="5"/>
  <c r="O13" i="5" s="1"/>
  <c r="L13" i="5"/>
  <c r="U13" i="10"/>
  <c r="T13" i="10"/>
  <c r="W13" i="10"/>
  <c r="Z13" i="10"/>
  <c r="M13" i="6"/>
  <c r="L13" i="6"/>
  <c r="N12" i="10"/>
  <c r="W12" i="10"/>
  <c r="R12" i="5"/>
  <c r="Q12" i="5"/>
  <c r="L12" i="5"/>
  <c r="U12" i="10"/>
  <c r="T12" i="10"/>
  <c r="Z12" i="10"/>
  <c r="R12" i="10"/>
  <c r="M12" i="6"/>
  <c r="L12" i="6"/>
  <c r="K11" i="2"/>
  <c r="L11" i="2"/>
  <c r="N11" i="10"/>
  <c r="W11" i="10"/>
  <c r="L11" i="5"/>
  <c r="M11" i="5"/>
  <c r="O11" i="5" s="1"/>
  <c r="U11" i="10"/>
  <c r="T11" i="10"/>
  <c r="R11" i="10"/>
  <c r="Z11" i="10"/>
  <c r="L11" i="6"/>
  <c r="M11" i="6"/>
  <c r="K10" i="2"/>
  <c r="L10" i="2"/>
  <c r="N10" i="10"/>
  <c r="W10" i="10"/>
  <c r="M10" i="5"/>
  <c r="O10" i="5" s="1"/>
  <c r="L10" i="5"/>
  <c r="F10" i="5"/>
  <c r="U10" i="10"/>
  <c r="T10" i="10"/>
  <c r="Z10" i="10"/>
  <c r="R10" i="10"/>
  <c r="M10" i="6"/>
  <c r="L10" i="6"/>
  <c r="C67" i="7"/>
  <c r="C66" i="7"/>
  <c r="C65" i="7"/>
  <c r="C64" i="7"/>
  <c r="B67" i="7"/>
  <c r="B66" i="7"/>
  <c r="B65" i="7"/>
  <c r="B64" i="7"/>
  <c r="I864" i="5" l="1"/>
  <c r="Z111" i="10"/>
  <c r="Z483" i="10"/>
  <c r="L99" i="2"/>
  <c r="I67" i="5"/>
  <c r="M67" i="5" s="1"/>
  <c r="O67" i="5" s="1"/>
  <c r="R116" i="10"/>
  <c r="L361" i="2"/>
  <c r="R686" i="10"/>
  <c r="Z66" i="10"/>
  <c r="Z449" i="10"/>
  <c r="R303" i="10"/>
  <c r="F195" i="10"/>
  <c r="Z46" i="10"/>
  <c r="Z303" i="10"/>
  <c r="Z334" i="10"/>
  <c r="I723" i="5"/>
  <c r="L381" i="2"/>
  <c r="Z430" i="10"/>
  <c r="I464" i="5"/>
  <c r="F492" i="10"/>
  <c r="R111" i="10"/>
  <c r="M141" i="5"/>
  <c r="O141" i="5" s="1"/>
  <c r="I476" i="5"/>
  <c r="M476" i="5" s="1"/>
  <c r="O476" i="5" s="1"/>
  <c r="F454" i="10"/>
  <c r="L158" i="2"/>
  <c r="N158" i="2" s="1"/>
  <c r="Q158" i="2" s="1"/>
  <c r="AA347" i="10"/>
  <c r="Z347" i="10"/>
  <c r="R347" i="10"/>
  <c r="R337" i="10"/>
  <c r="F547" i="5"/>
  <c r="Z67" i="10"/>
  <c r="K167" i="2"/>
  <c r="N167" i="2" s="1"/>
  <c r="Z385" i="10"/>
  <c r="L546" i="5"/>
  <c r="Z643" i="10"/>
  <c r="I107" i="5"/>
  <c r="M107" i="5" s="1"/>
  <c r="O107" i="5" s="1"/>
  <c r="R215" i="10"/>
  <c r="F582" i="10"/>
  <c r="Z562" i="10"/>
  <c r="R606" i="10"/>
  <c r="L191" i="5"/>
  <c r="Z337" i="10"/>
  <c r="M360" i="5"/>
  <c r="O360" i="5" s="1"/>
  <c r="K450" i="2"/>
  <c r="L660" i="5"/>
  <c r="Z675" i="10"/>
  <c r="F347" i="10"/>
  <c r="R718" i="10"/>
  <c r="R67" i="10"/>
  <c r="F198" i="10"/>
  <c r="L268" i="5"/>
  <c r="Z274" i="10"/>
  <c r="Z441" i="10"/>
  <c r="Z555" i="10"/>
  <c r="Z606" i="10"/>
  <c r="M617" i="2"/>
  <c r="Z694" i="10"/>
  <c r="Z718" i="10"/>
  <c r="L104" i="5"/>
  <c r="Z329" i="10"/>
  <c r="M353" i="5"/>
  <c r="O353" i="5" s="1"/>
  <c r="Z574" i="10"/>
  <c r="K584" i="2"/>
  <c r="N584" i="2" s="1"/>
  <c r="K599" i="2"/>
  <c r="N599" i="2" s="1"/>
  <c r="Z625" i="10"/>
  <c r="Z726" i="10"/>
  <c r="F104" i="5"/>
  <c r="Z626" i="10"/>
  <c r="K339" i="2"/>
  <c r="R645" i="10"/>
  <c r="Z670" i="10"/>
  <c r="R251" i="10"/>
  <c r="K59" i="2"/>
  <c r="Z335" i="10"/>
  <c r="Z394" i="10"/>
  <c r="Z722" i="10"/>
  <c r="F91" i="5"/>
  <c r="R144" i="10"/>
  <c r="Z307" i="10"/>
  <c r="I499" i="5"/>
  <c r="M499" i="5" s="1"/>
  <c r="O499" i="5" s="1"/>
  <c r="L603" i="5"/>
  <c r="K614" i="2"/>
  <c r="F46" i="10"/>
  <c r="R549" i="10"/>
  <c r="R665" i="10"/>
  <c r="M74" i="5"/>
  <c r="O74" i="5" s="1"/>
  <c r="R74" i="5" s="1"/>
  <c r="L94" i="5"/>
  <c r="Z144" i="10"/>
  <c r="Z489" i="10"/>
  <c r="K675" i="2"/>
  <c r="M797" i="5"/>
  <c r="O797" i="5" s="1"/>
  <c r="R722" i="10"/>
  <c r="K744" i="2"/>
  <c r="N744" i="2" s="1"/>
  <c r="L388" i="2"/>
  <c r="N388" i="2" s="1"/>
  <c r="R95" i="10"/>
  <c r="R334" i="10"/>
  <c r="O438" i="10"/>
  <c r="R458" i="10"/>
  <c r="R89" i="10"/>
  <c r="L403" i="5"/>
  <c r="Z498" i="10"/>
  <c r="R481" i="10"/>
  <c r="O62" i="10"/>
  <c r="R62" i="10" s="1"/>
  <c r="R441" i="10"/>
  <c r="R90" i="10"/>
  <c r="R447" i="10"/>
  <c r="R554" i="10"/>
  <c r="I894" i="5"/>
  <c r="R430" i="10"/>
  <c r="M483" i="5"/>
  <c r="O483" i="5" s="1"/>
  <c r="R483" i="5" s="1"/>
  <c r="L483" i="5"/>
  <c r="L202" i="5"/>
  <c r="M224" i="2"/>
  <c r="R494" i="10"/>
  <c r="Z107" i="10"/>
  <c r="Z158" i="10"/>
  <c r="Z255" i="10"/>
  <c r="Z258" i="10"/>
  <c r="K311" i="2"/>
  <c r="N311" i="2" s="1"/>
  <c r="Z382" i="10"/>
  <c r="I440" i="5"/>
  <c r="Z565" i="10"/>
  <c r="I608" i="5"/>
  <c r="I616" i="5"/>
  <c r="Z730" i="10"/>
  <c r="I800" i="5"/>
  <c r="M800" i="5" s="1"/>
  <c r="O800" i="5" s="1"/>
  <c r="I876" i="5"/>
  <c r="L876" i="5" s="1"/>
  <c r="I675" i="5"/>
  <c r="M675" i="5" s="1"/>
  <c r="O675" i="5" s="1"/>
  <c r="R675" i="5" s="1"/>
  <c r="L231" i="5"/>
  <c r="L609" i="2"/>
  <c r="R65" i="10"/>
  <c r="R706" i="10"/>
  <c r="R602" i="10"/>
  <c r="I596" i="5"/>
  <c r="M596" i="5" s="1"/>
  <c r="O596" i="5" s="1"/>
  <c r="M616" i="2"/>
  <c r="I866" i="5"/>
  <c r="M866" i="5" s="1"/>
  <c r="O866" i="5" s="1"/>
  <c r="F595" i="5"/>
  <c r="L465" i="2"/>
  <c r="L456" i="2"/>
  <c r="R662" i="10"/>
  <c r="R473" i="10"/>
  <c r="R614" i="10"/>
  <c r="R266" i="10"/>
  <c r="Z374" i="10"/>
  <c r="F140" i="10"/>
  <c r="F249" i="5"/>
  <c r="K429" i="2"/>
  <c r="Z465" i="10"/>
  <c r="Z94" i="10"/>
  <c r="L381" i="5"/>
  <c r="Z468" i="10"/>
  <c r="Z695" i="10"/>
  <c r="I778" i="5"/>
  <c r="K700" i="2"/>
  <c r="F883" i="5"/>
  <c r="R123" i="10"/>
  <c r="L594" i="2"/>
  <c r="N594" i="2" s="1"/>
  <c r="M380" i="2"/>
  <c r="R329" i="10"/>
  <c r="R274" i="10"/>
  <c r="R762" i="10"/>
  <c r="R37" i="10"/>
  <c r="Z314" i="10"/>
  <c r="Z433" i="10"/>
  <c r="K477" i="2"/>
  <c r="Z198" i="10"/>
  <c r="Z215" i="10"/>
  <c r="Z250" i="10"/>
  <c r="Z467" i="10"/>
  <c r="Z527" i="10"/>
  <c r="Z554" i="10"/>
  <c r="I624" i="5"/>
  <c r="R218" i="10"/>
  <c r="L608" i="2"/>
  <c r="L114" i="5"/>
  <c r="R442" i="10"/>
  <c r="Z453" i="10"/>
  <c r="Z369" i="10"/>
  <c r="F688" i="10"/>
  <c r="R470" i="10"/>
  <c r="F483" i="5"/>
  <c r="L352" i="5"/>
  <c r="I310" i="10"/>
  <c r="T310" i="10" s="1"/>
  <c r="L199" i="5"/>
  <c r="Z175" i="10"/>
  <c r="Z393" i="10"/>
  <c r="L430" i="5"/>
  <c r="Z86" i="10"/>
  <c r="Q140" i="5"/>
  <c r="M150" i="5"/>
  <c r="O150" i="5" s="1"/>
  <c r="R150" i="5" s="1"/>
  <c r="L177" i="5"/>
  <c r="Z602" i="10"/>
  <c r="Z65" i="10"/>
  <c r="Z123" i="10"/>
  <c r="K218" i="2"/>
  <c r="K322" i="2"/>
  <c r="Z415" i="10"/>
  <c r="Z442" i="10"/>
  <c r="R453" i="10"/>
  <c r="Z669" i="10"/>
  <c r="F889" i="5"/>
  <c r="R468" i="10"/>
  <c r="R374" i="10"/>
  <c r="L337" i="2"/>
  <c r="R449" i="10"/>
  <c r="L611" i="10"/>
  <c r="X611" i="10" s="1"/>
  <c r="T611" i="10"/>
  <c r="Z83" i="10"/>
  <c r="R349" i="10"/>
  <c r="Z367" i="10"/>
  <c r="I419" i="5"/>
  <c r="K445" i="2"/>
  <c r="N445" i="2" s="1"/>
  <c r="I555" i="5"/>
  <c r="M555" i="5" s="1"/>
  <c r="O555" i="5" s="1"/>
  <c r="L336" i="5"/>
  <c r="L478" i="2"/>
  <c r="N478" i="2" s="1"/>
  <c r="L223" i="2"/>
  <c r="R443" i="10"/>
  <c r="R489" i="10"/>
  <c r="F347" i="5"/>
  <c r="R202" i="10"/>
  <c r="F702" i="10"/>
  <c r="R497" i="10"/>
  <c r="R72" i="10"/>
  <c r="R742" i="10"/>
  <c r="R382" i="10"/>
  <c r="K57" i="2"/>
  <c r="Z104" i="10"/>
  <c r="R106" i="10"/>
  <c r="W311" i="10"/>
  <c r="L622" i="5"/>
  <c r="Z681" i="10"/>
  <c r="Z725" i="10"/>
  <c r="R654" i="10"/>
  <c r="F614" i="10"/>
  <c r="F568" i="10"/>
  <c r="R717" i="10"/>
  <c r="F246" i="10"/>
  <c r="K62" i="2"/>
  <c r="N62" i="2" s="1"/>
  <c r="Z205" i="10"/>
  <c r="Z266" i="10"/>
  <c r="Z298" i="10"/>
  <c r="R299" i="10"/>
  <c r="T311" i="10"/>
  <c r="K432" i="2"/>
  <c r="N432" i="2" s="1"/>
  <c r="Z446" i="10"/>
  <c r="Z561" i="10"/>
  <c r="L707" i="5"/>
  <c r="I878" i="5"/>
  <c r="M878" i="5" s="1"/>
  <c r="O878" i="5" s="1"/>
  <c r="R641" i="10"/>
  <c r="F708" i="10"/>
  <c r="L471" i="2"/>
  <c r="R705" i="10"/>
  <c r="R562" i="10"/>
  <c r="Z618" i="10"/>
  <c r="M795" i="5"/>
  <c r="O795" i="5" s="1"/>
  <c r="R795" i="5" s="1"/>
  <c r="F613" i="5"/>
  <c r="R561" i="10"/>
  <c r="L106" i="2"/>
  <c r="F662" i="10"/>
  <c r="Z182" i="10"/>
  <c r="M235" i="5"/>
  <c r="O235" i="5" s="1"/>
  <c r="R235" i="5" s="1"/>
  <c r="Z641" i="10"/>
  <c r="Z654" i="10"/>
  <c r="Z662" i="10"/>
  <c r="F592" i="10"/>
  <c r="R490" i="10"/>
  <c r="R104" i="10"/>
  <c r="L249" i="2"/>
  <c r="L390" i="2"/>
  <c r="N390" i="2" s="1"/>
  <c r="U311" i="10"/>
  <c r="Z257" i="10"/>
  <c r="U873" i="10"/>
  <c r="L604" i="2"/>
  <c r="L462" i="5"/>
  <c r="L234" i="2"/>
  <c r="R83" i="10"/>
  <c r="R690" i="10"/>
  <c r="Z299" i="10"/>
  <c r="Z443" i="10"/>
  <c r="Z458" i="10"/>
  <c r="Z690" i="10"/>
  <c r="K85" i="2"/>
  <c r="Z117" i="10"/>
  <c r="Z349" i="10"/>
  <c r="Z437" i="10"/>
  <c r="I532" i="5"/>
  <c r="M532" i="5" s="1"/>
  <c r="O532" i="5" s="1"/>
  <c r="Z717" i="10"/>
  <c r="I862" i="5"/>
  <c r="M862" i="5" s="1"/>
  <c r="O862" i="5" s="1"/>
  <c r="R618" i="10"/>
  <c r="F92" i="10"/>
  <c r="I248" i="5"/>
  <c r="Z454" i="10"/>
  <c r="Z154" i="10"/>
  <c r="R207" i="5"/>
  <c r="I216" i="5"/>
  <c r="L216" i="5" s="1"/>
  <c r="Z697" i="10"/>
  <c r="Z775" i="10"/>
  <c r="F742" i="10"/>
  <c r="R714" i="10"/>
  <c r="F712" i="10"/>
  <c r="F672" i="10"/>
  <c r="R330" i="10"/>
  <c r="R305" i="10"/>
  <c r="R229" i="10"/>
  <c r="R70" i="10"/>
  <c r="F206" i="10"/>
  <c r="L110" i="5"/>
  <c r="Z714" i="10"/>
  <c r="R629" i="10"/>
  <c r="R666" i="10"/>
  <c r="R393" i="10"/>
  <c r="R182" i="10"/>
  <c r="N253" i="10"/>
  <c r="R694" i="10"/>
  <c r="R370" i="10"/>
  <c r="R117" i="10"/>
  <c r="R78" i="10"/>
  <c r="Z362" i="10"/>
  <c r="Z378" i="10"/>
  <c r="K102" i="2"/>
  <c r="N102" i="2" s="1"/>
  <c r="L179" i="5"/>
  <c r="Z229" i="10"/>
  <c r="W253" i="10"/>
  <c r="Z383" i="10"/>
  <c r="Z687" i="10"/>
  <c r="F749" i="5"/>
  <c r="L467" i="2"/>
  <c r="N467" i="2" s="1"/>
  <c r="Z62" i="10"/>
  <c r="Z70" i="10"/>
  <c r="Z89" i="10"/>
  <c r="F153" i="5"/>
  <c r="L220" i="5"/>
  <c r="Z629" i="10"/>
  <c r="Z650" i="10"/>
  <c r="Z666" i="10"/>
  <c r="L835" i="5"/>
  <c r="F534" i="10"/>
  <c r="F424" i="10"/>
  <c r="R693" i="10"/>
  <c r="R437" i="10"/>
  <c r="R94" i="10"/>
  <c r="R61" i="10"/>
  <c r="R578" i="10"/>
  <c r="R369" i="10"/>
  <c r="Z719" i="10"/>
  <c r="F448" i="10"/>
  <c r="L116" i="5"/>
  <c r="R697" i="10"/>
  <c r="L163" i="5"/>
  <c r="I244" i="5"/>
  <c r="M244" i="5" s="1"/>
  <c r="O244" i="5" s="1"/>
  <c r="Z693" i="10"/>
  <c r="F885" i="5"/>
  <c r="F861" i="5"/>
  <c r="F580" i="10"/>
  <c r="R682" i="10"/>
  <c r="Z72" i="10"/>
  <c r="K588" i="2"/>
  <c r="N588" i="2" s="1"/>
  <c r="L207" i="5"/>
  <c r="Z438" i="10"/>
  <c r="I780" i="5"/>
  <c r="M780" i="5" s="1"/>
  <c r="O780" i="5" s="1"/>
  <c r="Z333" i="10"/>
  <c r="M236" i="2"/>
  <c r="M253" i="2"/>
  <c r="Z417" i="10"/>
  <c r="Z100" i="10"/>
  <c r="Z427" i="10"/>
  <c r="K488" i="2"/>
  <c r="N488" i="2" s="1"/>
  <c r="Z638" i="10"/>
  <c r="I758" i="5"/>
  <c r="F756" i="10"/>
  <c r="F784" i="10"/>
  <c r="F516" i="10"/>
  <c r="F392" i="10"/>
  <c r="F301" i="5"/>
  <c r="F229" i="5"/>
  <c r="R493" i="10"/>
  <c r="K332" i="2"/>
  <c r="R141" i="10"/>
  <c r="L396" i="2"/>
  <c r="L120" i="5"/>
  <c r="R125" i="10"/>
  <c r="R88" i="10"/>
  <c r="R433" i="10"/>
  <c r="R638" i="10"/>
  <c r="R333" i="10"/>
  <c r="Z141" i="10"/>
  <c r="L182" i="5"/>
  <c r="K443" i="2"/>
  <c r="N443" i="2" s="1"/>
  <c r="M479" i="2"/>
  <c r="M513" i="5"/>
  <c r="O513" i="5" s="1"/>
  <c r="Q513" i="5" s="1"/>
  <c r="Z518" i="10"/>
  <c r="I886" i="5"/>
  <c r="M886" i="5" s="1"/>
  <c r="O886" i="5" s="1"/>
  <c r="R591" i="10"/>
  <c r="R585" i="10"/>
  <c r="L538" i="5"/>
  <c r="I363" i="5"/>
  <c r="R297" i="10"/>
  <c r="L380" i="2"/>
  <c r="R298" i="10"/>
  <c r="R119" i="10"/>
  <c r="Z168" i="10"/>
  <c r="K479" i="2"/>
  <c r="K600" i="2"/>
  <c r="N600" i="2" s="1"/>
  <c r="K630" i="2"/>
  <c r="N630" i="2" s="1"/>
  <c r="I874" i="5"/>
  <c r="L874" i="5" s="1"/>
  <c r="R518" i="10"/>
  <c r="I355" i="5"/>
  <c r="R557" i="10"/>
  <c r="I176" i="5"/>
  <c r="M221" i="2"/>
  <c r="I224" i="5"/>
  <c r="M224" i="5" s="1"/>
  <c r="O224" i="5" s="1"/>
  <c r="Z59" i="10"/>
  <c r="Z88" i="10"/>
  <c r="Z195" i="10"/>
  <c r="Z297" i="10"/>
  <c r="Z435" i="10"/>
  <c r="Z493" i="10"/>
  <c r="Z597" i="10"/>
  <c r="Z599" i="10"/>
  <c r="K694" i="2"/>
  <c r="N694" i="2" s="1"/>
  <c r="I744" i="5"/>
  <c r="M744" i="5" s="1"/>
  <c r="O744" i="5" s="1"/>
  <c r="R597" i="10"/>
  <c r="F572" i="10"/>
  <c r="R100" i="10"/>
  <c r="F60" i="10"/>
  <c r="R482" i="10"/>
  <c r="L252" i="2"/>
  <c r="R309" i="10"/>
  <c r="R86" i="10"/>
  <c r="Z702" i="10"/>
  <c r="R632" i="10"/>
  <c r="L531" i="5"/>
  <c r="R59" i="10"/>
  <c r="L677" i="2"/>
  <c r="R250" i="10"/>
  <c r="R278" i="10"/>
  <c r="Z455" i="10"/>
  <c r="Z585" i="10"/>
  <c r="Z715" i="10"/>
  <c r="Z759" i="10"/>
  <c r="Z278" i="10"/>
  <c r="Z309" i="10"/>
  <c r="Z481" i="10"/>
  <c r="Z482" i="10"/>
  <c r="Z535" i="10"/>
  <c r="Z632" i="10"/>
  <c r="I708" i="5"/>
  <c r="M708" i="5" s="1"/>
  <c r="O708" i="5" s="1"/>
  <c r="F747" i="5"/>
  <c r="F604" i="10"/>
  <c r="F411" i="5"/>
  <c r="Z459" i="10"/>
  <c r="K464" i="2"/>
  <c r="N464" i="2" s="1"/>
  <c r="L533" i="5"/>
  <c r="Z557" i="10"/>
  <c r="Z591" i="10"/>
  <c r="R535" i="10"/>
  <c r="R150" i="10"/>
  <c r="N202" i="2"/>
  <c r="P202" i="2" s="1"/>
  <c r="R677" i="10"/>
  <c r="T327" i="10"/>
  <c r="U327" i="10"/>
  <c r="AA259" i="10"/>
  <c r="Z259" i="10"/>
  <c r="I635" i="10"/>
  <c r="T635" i="10" s="1"/>
  <c r="K635" i="2"/>
  <c r="K394" i="2"/>
  <c r="N394" i="2" s="1"/>
  <c r="K606" i="2"/>
  <c r="N606" i="2" s="1"/>
  <c r="Z106" i="10"/>
  <c r="Z135" i="10"/>
  <c r="Z201" i="10"/>
  <c r="K236" i="2"/>
  <c r="Z251" i="10"/>
  <c r="Z305" i="10"/>
  <c r="K469" i="2"/>
  <c r="R531" i="10"/>
  <c r="Z546" i="10"/>
  <c r="K563" i="2"/>
  <c r="K564" i="2"/>
  <c r="N564" i="2" s="1"/>
  <c r="I612" i="5"/>
  <c r="M612" i="5" s="1"/>
  <c r="O612" i="5" s="1"/>
  <c r="Z628" i="10"/>
  <c r="Z631" i="10"/>
  <c r="Z701" i="10"/>
  <c r="Z853" i="10"/>
  <c r="I904" i="5"/>
  <c r="M904" i="5" s="1"/>
  <c r="O904" i="5" s="1"/>
  <c r="F638" i="10"/>
  <c r="L484" i="2"/>
  <c r="N484" i="2" s="1"/>
  <c r="R53" i="10"/>
  <c r="K610" i="2"/>
  <c r="N610" i="2" s="1"/>
  <c r="R457" i="10"/>
  <c r="F371" i="5"/>
  <c r="Z138" i="10"/>
  <c r="Z271" i="10"/>
  <c r="Z330" i="10"/>
  <c r="Z346" i="10"/>
  <c r="Z494" i="10"/>
  <c r="I544" i="5"/>
  <c r="M544" i="5" s="1"/>
  <c r="O544" i="5" s="1"/>
  <c r="K567" i="2"/>
  <c r="K597" i="2"/>
  <c r="N597" i="2" s="1"/>
  <c r="P597" i="2" s="1"/>
  <c r="M607" i="2"/>
  <c r="Z706" i="10"/>
  <c r="Z863" i="10"/>
  <c r="R749" i="10"/>
  <c r="R271" i="10"/>
  <c r="F254" i="10"/>
  <c r="I642" i="10"/>
  <c r="L642" i="10" s="1"/>
  <c r="X642" i="10" s="1"/>
  <c r="L681" i="2"/>
  <c r="N681" i="2" s="1"/>
  <c r="L701" i="2"/>
  <c r="N701" i="2" s="1"/>
  <c r="Z57" i="10"/>
  <c r="Z147" i="10"/>
  <c r="R210" i="10"/>
  <c r="K327" i="2"/>
  <c r="N327" i="2" s="1"/>
  <c r="L442" i="5"/>
  <c r="Z470" i="10"/>
  <c r="I492" i="5"/>
  <c r="M492" i="5" s="1"/>
  <c r="O492" i="5" s="1"/>
  <c r="Z531" i="10"/>
  <c r="K598" i="2"/>
  <c r="N598" i="2" s="1"/>
  <c r="Z671" i="10"/>
  <c r="Z689" i="10"/>
  <c r="F845" i="5"/>
  <c r="R746" i="10"/>
  <c r="F741" i="5"/>
  <c r="R213" i="10"/>
  <c r="R410" i="10"/>
  <c r="R105" i="10"/>
  <c r="O462" i="10"/>
  <c r="R462" i="10" s="1"/>
  <c r="Z53" i="10"/>
  <c r="K104" i="2"/>
  <c r="N104" i="2" s="1"/>
  <c r="U166" i="10"/>
  <c r="I184" i="5"/>
  <c r="Z210" i="10"/>
  <c r="F357" i="5"/>
  <c r="R358" i="5"/>
  <c r="K392" i="2"/>
  <c r="N392" i="2" s="1"/>
  <c r="Z457" i="10"/>
  <c r="W615" i="10"/>
  <c r="M701" i="5"/>
  <c r="O701" i="5" s="1"/>
  <c r="R701" i="5" s="1"/>
  <c r="R721" i="10"/>
  <c r="F532" i="10"/>
  <c r="F412" i="10"/>
  <c r="R346" i="10"/>
  <c r="F476" i="10"/>
  <c r="L486" i="2"/>
  <c r="N486" i="2" s="1"/>
  <c r="R57" i="10"/>
  <c r="R446" i="10"/>
  <c r="R138" i="10"/>
  <c r="R198" i="10"/>
  <c r="R485" i="10"/>
  <c r="L610" i="5"/>
  <c r="L608" i="10"/>
  <c r="X608" i="10" s="1"/>
  <c r="R689" i="10"/>
  <c r="R85" i="10"/>
  <c r="Z128" i="10"/>
  <c r="Z213" i="10"/>
  <c r="R214" i="10"/>
  <c r="M615" i="5"/>
  <c r="O615" i="5" s="1"/>
  <c r="R615" i="5" s="1"/>
  <c r="R628" i="10"/>
  <c r="Z691" i="10"/>
  <c r="Z746" i="10"/>
  <c r="Z98" i="10"/>
  <c r="Z214" i="10"/>
  <c r="Z315" i="10"/>
  <c r="Z410" i="10"/>
  <c r="Z485" i="10"/>
  <c r="Z499" i="10"/>
  <c r="Z501" i="10"/>
  <c r="R546" i="10"/>
  <c r="I564" i="5"/>
  <c r="L564" i="5" s="1"/>
  <c r="Z622" i="10"/>
  <c r="R701" i="10"/>
  <c r="Z721" i="10"/>
  <c r="I726" i="5"/>
  <c r="M726" i="5" s="1"/>
  <c r="O726" i="5" s="1"/>
  <c r="Z747" i="10"/>
  <c r="F857" i="5"/>
  <c r="F464" i="10"/>
  <c r="R465" i="10"/>
  <c r="R650" i="10"/>
  <c r="R702" i="10"/>
  <c r="R102" i="10"/>
  <c r="R205" i="10"/>
  <c r="R450" i="10"/>
  <c r="R417" i="10"/>
  <c r="Z37" i="10"/>
  <c r="Z85" i="10"/>
  <c r="Z105" i="10"/>
  <c r="Z218" i="10"/>
  <c r="Z231" i="10"/>
  <c r="Z679" i="10"/>
  <c r="Z749" i="10"/>
  <c r="R501" i="10"/>
  <c r="F736" i="10"/>
  <c r="R201" i="10"/>
  <c r="R98" i="10"/>
  <c r="N589" i="10"/>
  <c r="R258" i="10"/>
  <c r="R622" i="10"/>
  <c r="R158" i="10"/>
  <c r="R590" i="10"/>
  <c r="R96" i="10"/>
  <c r="R302" i="10"/>
  <c r="K99" i="2"/>
  <c r="N99" i="2" s="1"/>
  <c r="L523" i="10"/>
  <c r="T523" i="10"/>
  <c r="U523" i="10"/>
  <c r="R621" i="10"/>
  <c r="L612" i="2"/>
  <c r="I99" i="10"/>
  <c r="Z142" i="10"/>
  <c r="M226" i="2"/>
  <c r="M291" i="5"/>
  <c r="O291" i="5" s="1"/>
  <c r="Z375" i="10"/>
  <c r="Z413" i="10"/>
  <c r="Z434" i="10"/>
  <c r="M445" i="5"/>
  <c r="O445" i="5" s="1"/>
  <c r="R445" i="5" s="1"/>
  <c r="Z450" i="10"/>
  <c r="M462" i="5"/>
  <c r="O462" i="5" s="1"/>
  <c r="R462" i="5" s="1"/>
  <c r="R498" i="10"/>
  <c r="K605" i="2"/>
  <c r="Z674" i="10"/>
  <c r="Z698" i="10"/>
  <c r="R698" i="10"/>
  <c r="I810" i="5"/>
  <c r="M810" i="5" s="1"/>
  <c r="O810" i="5" s="1"/>
  <c r="F853" i="5"/>
  <c r="F752" i="10"/>
  <c r="R649" i="10"/>
  <c r="R593" i="10"/>
  <c r="F545" i="5"/>
  <c r="L581" i="2"/>
  <c r="N581" i="2" s="1"/>
  <c r="R517" i="10"/>
  <c r="L442" i="2"/>
  <c r="N442" i="2" s="1"/>
  <c r="R77" i="10"/>
  <c r="R103" i="10"/>
  <c r="R142" i="10"/>
  <c r="R375" i="10"/>
  <c r="Z58" i="10"/>
  <c r="L72" i="5"/>
  <c r="L80" i="5"/>
  <c r="L90" i="5"/>
  <c r="F152" i="5"/>
  <c r="L158" i="5"/>
  <c r="Z183" i="10"/>
  <c r="L189" i="5"/>
  <c r="K231" i="2"/>
  <c r="Z279" i="10"/>
  <c r="K336" i="2"/>
  <c r="N336" i="2" s="1"/>
  <c r="Q336" i="2" s="1"/>
  <c r="I392" i="5"/>
  <c r="M392" i="5" s="1"/>
  <c r="O392" i="5" s="1"/>
  <c r="L432" i="5"/>
  <c r="Z451" i="10"/>
  <c r="Z472" i="10"/>
  <c r="Z473" i="10"/>
  <c r="Z491" i="10"/>
  <c r="Z595" i="10"/>
  <c r="Z613" i="10"/>
  <c r="Z645" i="10"/>
  <c r="Z657" i="10"/>
  <c r="K683" i="2"/>
  <c r="N683" i="2" s="1"/>
  <c r="K684" i="2"/>
  <c r="Z727" i="10"/>
  <c r="I764" i="5"/>
  <c r="I902" i="5"/>
  <c r="M902" i="5" s="1"/>
  <c r="O902" i="5" s="1"/>
  <c r="R885" i="10"/>
  <c r="F871" i="5"/>
  <c r="F859" i="5"/>
  <c r="F704" i="10"/>
  <c r="F684" i="10"/>
  <c r="R427" i="10"/>
  <c r="R378" i="10"/>
  <c r="F388" i="10"/>
  <c r="R454" i="10"/>
  <c r="N311" i="10"/>
  <c r="R154" i="10"/>
  <c r="K56" i="2"/>
  <c r="R625" i="10"/>
  <c r="L460" i="2"/>
  <c r="N460" i="2" s="1"/>
  <c r="R257" i="10"/>
  <c r="R183" i="10"/>
  <c r="L56" i="2"/>
  <c r="R373" i="10"/>
  <c r="R669" i="10"/>
  <c r="R46" i="10"/>
  <c r="R80" i="10"/>
  <c r="Z202" i="10"/>
  <c r="Z235" i="10"/>
  <c r="Z363" i="10"/>
  <c r="R385" i="10"/>
  <c r="Z474" i="10"/>
  <c r="Z500" i="10"/>
  <c r="L537" i="5"/>
  <c r="I580" i="5"/>
  <c r="M580" i="5" s="1"/>
  <c r="O580" i="5" s="1"/>
  <c r="T642" i="10"/>
  <c r="Z646" i="10"/>
  <c r="Z663" i="10"/>
  <c r="K707" i="2"/>
  <c r="N707" i="2" s="1"/>
  <c r="R709" i="10"/>
  <c r="Z755" i="10"/>
  <c r="I812" i="5"/>
  <c r="M812" i="5" s="1"/>
  <c r="O812" i="5" s="1"/>
  <c r="F720" i="10"/>
  <c r="F584" i="10"/>
  <c r="R434" i="10"/>
  <c r="R474" i="10"/>
  <c r="F116" i="5"/>
  <c r="F440" i="10"/>
  <c r="R646" i="10"/>
  <c r="R601" i="10"/>
  <c r="R569" i="10"/>
  <c r="R574" i="10"/>
  <c r="R66" i="10"/>
  <c r="F344" i="5"/>
  <c r="K651" i="2"/>
  <c r="N651" i="2" s="1"/>
  <c r="R394" i="10"/>
  <c r="R314" i="10"/>
  <c r="F408" i="10"/>
  <c r="R673" i="10"/>
  <c r="R613" i="10"/>
  <c r="R124" i="10"/>
  <c r="I452" i="5"/>
  <c r="M452" i="5" s="1"/>
  <c r="O452" i="5" s="1"/>
  <c r="T615" i="10"/>
  <c r="Z699" i="10"/>
  <c r="I856" i="5"/>
  <c r="M856" i="5" s="1"/>
  <c r="O856" i="5" s="1"/>
  <c r="Z883" i="10"/>
  <c r="Z885" i="10"/>
  <c r="F692" i="10"/>
  <c r="R582" i="10"/>
  <c r="F500" i="10"/>
  <c r="R451" i="10"/>
  <c r="F308" i="10"/>
  <c r="R534" i="10"/>
  <c r="R472" i="10"/>
  <c r="K221" i="2"/>
  <c r="N221" i="2" s="1"/>
  <c r="L219" i="2"/>
  <c r="L93" i="2"/>
  <c r="R195" i="10"/>
  <c r="R726" i="10"/>
  <c r="R541" i="10"/>
  <c r="L905" i="5"/>
  <c r="R681" i="10"/>
  <c r="R58" i="10"/>
  <c r="R461" i="10"/>
  <c r="R361" i="10"/>
  <c r="R168" i="10"/>
  <c r="M132" i="5"/>
  <c r="O132" i="5" s="1"/>
  <c r="R132" i="5" s="1"/>
  <c r="Z439" i="10"/>
  <c r="L698" i="5"/>
  <c r="Z80" i="10"/>
  <c r="Z462" i="10"/>
  <c r="Z569" i="10"/>
  <c r="Z578" i="10"/>
  <c r="U615" i="10"/>
  <c r="Z709" i="10"/>
  <c r="Z729" i="10"/>
  <c r="I814" i="5"/>
  <c r="M814" i="5" s="1"/>
  <c r="O814" i="5" s="1"/>
  <c r="F576" i="10"/>
  <c r="R674" i="10"/>
  <c r="F460" i="10"/>
  <c r="R657" i="10"/>
  <c r="K226" i="2"/>
  <c r="R413" i="10"/>
  <c r="I536" i="10"/>
  <c r="U536" i="10" s="1"/>
  <c r="K536" i="2"/>
  <c r="Z206" i="10"/>
  <c r="Z31" i="10"/>
  <c r="T166" i="10"/>
  <c r="U236" i="10"/>
  <c r="I256" i="5"/>
  <c r="L256" i="5" s="1"/>
  <c r="M348" i="5"/>
  <c r="O348" i="5" s="1"/>
  <c r="R348" i="5" s="1"/>
  <c r="Z381" i="10"/>
  <c r="M414" i="5"/>
  <c r="O414" i="5" s="1"/>
  <c r="R414" i="5" s="1"/>
  <c r="M477" i="2"/>
  <c r="Z538" i="10"/>
  <c r="K601" i="2"/>
  <c r="K623" i="2"/>
  <c r="N623" i="2" s="1"/>
  <c r="Z647" i="10"/>
  <c r="Z665" i="10"/>
  <c r="M905" i="5"/>
  <c r="O905" i="5" s="1"/>
  <c r="F854" i="10"/>
  <c r="L591" i="2"/>
  <c r="N591" i="2" s="1"/>
  <c r="L565" i="2"/>
  <c r="K615" i="2"/>
  <c r="Z87" i="10"/>
  <c r="L100" i="5"/>
  <c r="Z203" i="10"/>
  <c r="L399" i="5"/>
  <c r="R445" i="10"/>
  <c r="I592" i="5"/>
  <c r="L592" i="5" s="1"/>
  <c r="U611" i="10"/>
  <c r="Z623" i="10"/>
  <c r="Z633" i="10"/>
  <c r="Z860" i="10"/>
  <c r="F780" i="10"/>
  <c r="F376" i="10"/>
  <c r="F292" i="10"/>
  <c r="R31" i="10"/>
  <c r="L222" i="2"/>
  <c r="R82" i="10"/>
  <c r="M101" i="2"/>
  <c r="Z108" i="10"/>
  <c r="L364" i="5"/>
  <c r="Z445" i="10"/>
  <c r="R753" i="10"/>
  <c r="R860" i="10"/>
  <c r="F770" i="10"/>
  <c r="R438" i="10"/>
  <c r="R429" i="10"/>
  <c r="F100" i="5"/>
  <c r="R300" i="10"/>
  <c r="Z163" i="10"/>
  <c r="Z300" i="10"/>
  <c r="Z478" i="10"/>
  <c r="Z526" i="10"/>
  <c r="M531" i="5"/>
  <c r="O531" i="5" s="1"/>
  <c r="R678" i="10"/>
  <c r="F721" i="5"/>
  <c r="F444" i="10"/>
  <c r="R163" i="10"/>
  <c r="R108" i="10"/>
  <c r="K222" i="2"/>
  <c r="K458" i="2"/>
  <c r="K461" i="2"/>
  <c r="Z753" i="10"/>
  <c r="I808" i="5"/>
  <c r="M808" i="5" s="1"/>
  <c r="O808" i="5" s="1"/>
  <c r="F696" i="10"/>
  <c r="R605" i="10"/>
  <c r="F484" i="10"/>
  <c r="N236" i="10"/>
  <c r="F221" i="5"/>
  <c r="R206" i="10"/>
  <c r="R87" i="10"/>
  <c r="N166" i="10"/>
  <c r="W236" i="10"/>
  <c r="Z331" i="10"/>
  <c r="R538" i="10"/>
  <c r="F817" i="5"/>
  <c r="R633" i="10"/>
  <c r="R757" i="10"/>
  <c r="R478" i="10"/>
  <c r="L334" i="2"/>
  <c r="N334" i="2" s="1"/>
  <c r="Q334" i="2" s="1"/>
  <c r="Z82" i="10"/>
  <c r="W166" i="10"/>
  <c r="T236" i="10"/>
  <c r="L385" i="5"/>
  <c r="Z391" i="10"/>
  <c r="Z429" i="10"/>
  <c r="I740" i="5"/>
  <c r="M740" i="5" s="1"/>
  <c r="O740" i="5" s="1"/>
  <c r="Z757" i="10"/>
  <c r="Z845" i="10"/>
  <c r="I892" i="5"/>
  <c r="R526" i="10"/>
  <c r="L441" i="2"/>
  <c r="N441" i="2" s="1"/>
  <c r="N348" i="2"/>
  <c r="Q348" i="2" s="1"/>
  <c r="R381" i="10"/>
  <c r="X252" i="10"/>
  <c r="W252" i="10"/>
  <c r="AA680" i="10"/>
  <c r="R680" i="10"/>
  <c r="Z680" i="10"/>
  <c r="AA604" i="10"/>
  <c r="R604" i="10"/>
  <c r="Z604" i="10"/>
  <c r="AA92" i="10"/>
  <c r="R92" i="10"/>
  <c r="Z92" i="10"/>
  <c r="AA76" i="10"/>
  <c r="Z76" i="10"/>
  <c r="R76" i="10"/>
  <c r="N853" i="5"/>
  <c r="L853" i="5"/>
  <c r="AA736" i="10"/>
  <c r="R736" i="10"/>
  <c r="Z736" i="10"/>
  <c r="AA684" i="10"/>
  <c r="Z684" i="10"/>
  <c r="R684" i="10"/>
  <c r="AA584" i="10"/>
  <c r="R584" i="10"/>
  <c r="Z584" i="10"/>
  <c r="AA532" i="10"/>
  <c r="R532" i="10"/>
  <c r="Z532" i="10"/>
  <c r="AA460" i="10"/>
  <c r="R460" i="10"/>
  <c r="Z460" i="10"/>
  <c r="AA440" i="10"/>
  <c r="Z440" i="10"/>
  <c r="R440" i="10"/>
  <c r="AA408" i="10"/>
  <c r="R408" i="10"/>
  <c r="Z408" i="10"/>
  <c r="AA212" i="10"/>
  <c r="R212" i="10"/>
  <c r="Z212" i="10"/>
  <c r="AA720" i="10"/>
  <c r="R720" i="10"/>
  <c r="Z720" i="10"/>
  <c r="AA692" i="10"/>
  <c r="Z692" i="10"/>
  <c r="R692" i="10"/>
  <c r="AA568" i="10"/>
  <c r="R568" i="10"/>
  <c r="Z568" i="10"/>
  <c r="AA388" i="10"/>
  <c r="R388" i="10"/>
  <c r="Z388" i="10"/>
  <c r="N365" i="5"/>
  <c r="L365" i="5"/>
  <c r="AA496" i="10"/>
  <c r="R496" i="10"/>
  <c r="Z496" i="10"/>
  <c r="I640" i="10"/>
  <c r="T640" i="10" s="1"/>
  <c r="K640" i="2"/>
  <c r="N640" i="2" s="1"/>
  <c r="AA492" i="10"/>
  <c r="Z492" i="10"/>
  <c r="R492" i="10"/>
  <c r="AA448" i="10"/>
  <c r="R448" i="10"/>
  <c r="Z448" i="10"/>
  <c r="AA424" i="10"/>
  <c r="R424" i="10"/>
  <c r="Z424" i="10"/>
  <c r="I396" i="10"/>
  <c r="K396" i="2"/>
  <c r="AA770" i="10"/>
  <c r="Z770" i="10"/>
  <c r="R770" i="10"/>
  <c r="AA688" i="10"/>
  <c r="R688" i="10"/>
  <c r="Z688" i="10"/>
  <c r="AA392" i="10"/>
  <c r="R392" i="10"/>
  <c r="Z392" i="10"/>
  <c r="AA376" i="10"/>
  <c r="R376" i="10"/>
  <c r="Z376" i="10"/>
  <c r="AA140" i="10"/>
  <c r="Z140" i="10"/>
  <c r="R140" i="10"/>
  <c r="AA60" i="10"/>
  <c r="R60" i="10"/>
  <c r="Z60" i="10"/>
  <c r="AA780" i="10"/>
  <c r="R780" i="10"/>
  <c r="Z780" i="10"/>
  <c r="AA696" i="10"/>
  <c r="Z696" i="10"/>
  <c r="R696" i="10"/>
  <c r="AA592" i="10"/>
  <c r="R592" i="10"/>
  <c r="Z592" i="10"/>
  <c r="AA484" i="10"/>
  <c r="Z484" i="10"/>
  <c r="R484" i="10"/>
  <c r="AA452" i="10"/>
  <c r="R452" i="10"/>
  <c r="Z452" i="10"/>
  <c r="AA444" i="10"/>
  <c r="Z444" i="10"/>
  <c r="R444" i="10"/>
  <c r="AA292" i="10"/>
  <c r="R292" i="10"/>
  <c r="Z292" i="10"/>
  <c r="L607" i="10"/>
  <c r="X607" i="10" s="1"/>
  <c r="U607" i="10"/>
  <c r="T607" i="10"/>
  <c r="AA708" i="10"/>
  <c r="Z708" i="10"/>
  <c r="R708" i="10"/>
  <c r="AA752" i="10"/>
  <c r="R752" i="10"/>
  <c r="Z752" i="10"/>
  <c r="AA712" i="10"/>
  <c r="R712" i="10"/>
  <c r="Z712" i="10"/>
  <c r="AA672" i="10"/>
  <c r="Z672" i="10"/>
  <c r="R672" i="10"/>
  <c r="AA580" i="10"/>
  <c r="R580" i="10"/>
  <c r="Z580" i="10"/>
  <c r="AA890" i="10"/>
  <c r="R890" i="10"/>
  <c r="Z890" i="10"/>
  <c r="AA854" i="10"/>
  <c r="R854" i="10"/>
  <c r="Z854" i="10"/>
  <c r="AA572" i="10"/>
  <c r="R572" i="10"/>
  <c r="Z572" i="10"/>
  <c r="AA704" i="10"/>
  <c r="R704" i="10"/>
  <c r="Z704" i="10"/>
  <c r="AA576" i="10"/>
  <c r="Z576" i="10"/>
  <c r="R576" i="10"/>
  <c r="AA476" i="10"/>
  <c r="R476" i="10"/>
  <c r="Z476" i="10"/>
  <c r="AA464" i="10"/>
  <c r="Z464" i="10"/>
  <c r="R464" i="10"/>
  <c r="AA412" i="10"/>
  <c r="R412" i="10"/>
  <c r="Z412" i="10"/>
  <c r="AA308" i="10"/>
  <c r="Z308" i="10"/>
  <c r="R308" i="10"/>
  <c r="N357" i="5"/>
  <c r="L357" i="5"/>
  <c r="AA784" i="10"/>
  <c r="R784" i="10"/>
  <c r="Z784" i="10"/>
  <c r="AA764" i="10"/>
  <c r="Z764" i="10"/>
  <c r="R764" i="10"/>
  <c r="AA760" i="10"/>
  <c r="R760" i="10"/>
  <c r="Z760" i="10"/>
  <c r="AA756" i="10"/>
  <c r="R756" i="10"/>
  <c r="Z756" i="10"/>
  <c r="AA724" i="10"/>
  <c r="R724" i="10"/>
  <c r="Z724" i="10"/>
  <c r="AA588" i="10"/>
  <c r="R588" i="10"/>
  <c r="Z588" i="10"/>
  <c r="AA524" i="10"/>
  <c r="Z524" i="10"/>
  <c r="R524" i="10"/>
  <c r="AA516" i="10"/>
  <c r="Z516" i="10"/>
  <c r="R516" i="10"/>
  <c r="AA488" i="10"/>
  <c r="R488" i="10"/>
  <c r="Z488" i="10"/>
  <c r="AA480" i="10"/>
  <c r="Z480" i="10"/>
  <c r="R480" i="10"/>
  <c r="F845" i="10"/>
  <c r="O845" i="10"/>
  <c r="R845" i="10" s="1"/>
  <c r="F729" i="10"/>
  <c r="O729" i="10"/>
  <c r="R729" i="10" s="1"/>
  <c r="F575" i="10"/>
  <c r="O575" i="10"/>
  <c r="R575" i="10" s="1"/>
  <c r="F663" i="10"/>
  <c r="O663" i="10"/>
  <c r="R663" i="10" s="1"/>
  <c r="F631" i="10"/>
  <c r="O631" i="10"/>
  <c r="R631" i="10" s="1"/>
  <c r="F559" i="10"/>
  <c r="O559" i="10"/>
  <c r="R559" i="10" s="1"/>
  <c r="F555" i="10"/>
  <c r="O555" i="10"/>
  <c r="R555" i="10" s="1"/>
  <c r="F467" i="10"/>
  <c r="O467" i="10"/>
  <c r="R467" i="10" s="1"/>
  <c r="F431" i="10"/>
  <c r="K431" i="10"/>
  <c r="F335" i="10"/>
  <c r="O335" i="10"/>
  <c r="R335" i="10" s="1"/>
  <c r="F315" i="10"/>
  <c r="O315" i="10"/>
  <c r="R315" i="10" s="1"/>
  <c r="F235" i="10"/>
  <c r="O235" i="10"/>
  <c r="R235" i="10" s="1"/>
  <c r="F459" i="10"/>
  <c r="O459" i="10"/>
  <c r="R459" i="10" s="1"/>
  <c r="F735" i="10"/>
  <c r="O735" i="10"/>
  <c r="R735" i="10" s="1"/>
  <c r="F687" i="10"/>
  <c r="O687" i="10"/>
  <c r="R687" i="10" s="1"/>
  <c r="F619" i="10"/>
  <c r="K619" i="10"/>
  <c r="F543" i="10"/>
  <c r="O543" i="10"/>
  <c r="R543" i="10" s="1"/>
  <c r="F499" i="10"/>
  <c r="O499" i="10"/>
  <c r="R499" i="10" s="1"/>
  <c r="F475" i="10"/>
  <c r="O475" i="10"/>
  <c r="R475" i="10" s="1"/>
  <c r="F199" i="10"/>
  <c r="O199" i="10"/>
  <c r="R199" i="10" s="1"/>
  <c r="L209" i="5"/>
  <c r="L56" i="10"/>
  <c r="W56" i="10" s="1"/>
  <c r="K903" i="5"/>
  <c r="N903" i="5" s="1"/>
  <c r="P858" i="10"/>
  <c r="P750" i="10"/>
  <c r="P754" i="10"/>
  <c r="P700" i="10"/>
  <c r="P710" i="10"/>
  <c r="K669" i="5"/>
  <c r="N669" i="5" s="1"/>
  <c r="P400" i="10"/>
  <c r="P656" i="10"/>
  <c r="K349" i="5"/>
  <c r="N349" i="5" s="1"/>
  <c r="P596" i="10"/>
  <c r="P416" i="10"/>
  <c r="L380" i="10"/>
  <c r="P368" i="10"/>
  <c r="P312" i="10"/>
  <c r="P340" i="10"/>
  <c r="P280" i="10"/>
  <c r="P84" i="10"/>
  <c r="P256" i="10"/>
  <c r="P196" i="10"/>
  <c r="F890" i="10"/>
  <c r="F761" i="10"/>
  <c r="K761" i="10"/>
  <c r="N761" i="10" s="1"/>
  <c r="F755" i="10"/>
  <c r="O755" i="10"/>
  <c r="R755" i="10" s="1"/>
  <c r="F731" i="10"/>
  <c r="K731" i="10"/>
  <c r="F715" i="10"/>
  <c r="O715" i="10"/>
  <c r="R715" i="10" s="1"/>
  <c r="F707" i="10"/>
  <c r="K707" i="10"/>
  <c r="F671" i="10"/>
  <c r="O671" i="10"/>
  <c r="R671" i="10" s="1"/>
  <c r="F615" i="10"/>
  <c r="K615" i="10"/>
  <c r="N615" i="10" s="1"/>
  <c r="F471" i="10"/>
  <c r="O471" i="10"/>
  <c r="R471" i="10" s="1"/>
  <c r="F391" i="10"/>
  <c r="O391" i="10"/>
  <c r="R391" i="10" s="1"/>
  <c r="F383" i="10"/>
  <c r="O383" i="10"/>
  <c r="R383" i="10" s="1"/>
  <c r="F331" i="10"/>
  <c r="O331" i="10"/>
  <c r="R331" i="10" s="1"/>
  <c r="F764" i="10"/>
  <c r="F815" i="10"/>
  <c r="O815" i="10"/>
  <c r="R815" i="10" s="1"/>
  <c r="F759" i="10"/>
  <c r="O759" i="10"/>
  <c r="R759" i="10" s="1"/>
  <c r="F699" i="10"/>
  <c r="O699" i="10"/>
  <c r="R699" i="10" s="1"/>
  <c r="F695" i="10"/>
  <c r="O695" i="10"/>
  <c r="R695" i="10" s="1"/>
  <c r="F679" i="10"/>
  <c r="O679" i="10"/>
  <c r="R679" i="10" s="1"/>
  <c r="F651" i="10"/>
  <c r="K651" i="10"/>
  <c r="F647" i="10"/>
  <c r="O647" i="10"/>
  <c r="R647" i="10" s="1"/>
  <c r="F643" i="10"/>
  <c r="O643" i="10"/>
  <c r="R643" i="10" s="1"/>
  <c r="F635" i="10"/>
  <c r="K635" i="10"/>
  <c r="F611" i="10"/>
  <c r="K611" i="10"/>
  <c r="F527" i="10"/>
  <c r="O527" i="10"/>
  <c r="R527" i="10" s="1"/>
  <c r="F483" i="10"/>
  <c r="O483" i="10"/>
  <c r="R483" i="10" s="1"/>
  <c r="F439" i="10"/>
  <c r="O439" i="10"/>
  <c r="R439" i="10" s="1"/>
  <c r="F371" i="10"/>
  <c r="O371" i="10"/>
  <c r="R371" i="10" s="1"/>
  <c r="F339" i="10"/>
  <c r="O339" i="10"/>
  <c r="R339" i="10" s="1"/>
  <c r="F211" i="10"/>
  <c r="O211" i="10"/>
  <c r="R211" i="10" s="1"/>
  <c r="L153" i="5"/>
  <c r="K883" i="5"/>
  <c r="N883" i="5" s="1"/>
  <c r="K863" i="5"/>
  <c r="N863" i="5" s="1"/>
  <c r="P782" i="10"/>
  <c r="P884" i="10"/>
  <c r="K747" i="5"/>
  <c r="N747" i="5" s="1"/>
  <c r="K739" i="5"/>
  <c r="N739" i="5" s="1"/>
  <c r="P528" i="10"/>
  <c r="P644" i="10"/>
  <c r="P552" i="10"/>
  <c r="P352" i="10"/>
  <c r="P192" i="10"/>
  <c r="P132" i="10"/>
  <c r="K241" i="5"/>
  <c r="N241" i="5" s="1"/>
  <c r="K93" i="5"/>
  <c r="N93" i="5" s="1"/>
  <c r="P68" i="10"/>
  <c r="P156" i="10"/>
  <c r="P184" i="10"/>
  <c r="F745" i="5"/>
  <c r="F889" i="10"/>
  <c r="O889" i="10"/>
  <c r="R889" i="10" s="1"/>
  <c r="F853" i="10"/>
  <c r="O853" i="10"/>
  <c r="R853" i="10" s="1"/>
  <c r="F713" i="10"/>
  <c r="O713" i="10"/>
  <c r="R713" i="10" s="1"/>
  <c r="F212" i="10"/>
  <c r="F883" i="10"/>
  <c r="O883" i="10"/>
  <c r="R883" i="10" s="1"/>
  <c r="F683" i="10"/>
  <c r="O683" i="10"/>
  <c r="R683" i="10" s="1"/>
  <c r="F623" i="10"/>
  <c r="O623" i="10"/>
  <c r="R623" i="10" s="1"/>
  <c r="F599" i="10"/>
  <c r="O599" i="10"/>
  <c r="R599" i="10" s="1"/>
  <c r="F463" i="10"/>
  <c r="O463" i="10"/>
  <c r="R463" i="10" s="1"/>
  <c r="F363" i="10"/>
  <c r="O363" i="10"/>
  <c r="R363" i="10" s="1"/>
  <c r="F255" i="10"/>
  <c r="O255" i="10"/>
  <c r="R255" i="10" s="1"/>
  <c r="F231" i="10"/>
  <c r="O231" i="10"/>
  <c r="R231" i="10" s="1"/>
  <c r="F107" i="10"/>
  <c r="O107" i="10"/>
  <c r="R107" i="10" s="1"/>
  <c r="F63" i="10"/>
  <c r="K63" i="10"/>
  <c r="F76" i="10"/>
  <c r="F863" i="10"/>
  <c r="O863" i="10"/>
  <c r="R863" i="10" s="1"/>
  <c r="F775" i="10"/>
  <c r="O775" i="10"/>
  <c r="R775" i="10" s="1"/>
  <c r="F727" i="10"/>
  <c r="O727" i="10"/>
  <c r="R727" i="10" s="1"/>
  <c r="F723" i="10"/>
  <c r="O723" i="10"/>
  <c r="R723" i="10" s="1"/>
  <c r="F719" i="10"/>
  <c r="O719" i="10"/>
  <c r="R719" i="10" s="1"/>
  <c r="F595" i="10"/>
  <c r="O595" i="10"/>
  <c r="R595" i="10" s="1"/>
  <c r="F523" i="10"/>
  <c r="K523" i="10"/>
  <c r="N523" i="10" s="1"/>
  <c r="F491" i="10"/>
  <c r="O491" i="10"/>
  <c r="R491" i="10" s="1"/>
  <c r="F479" i="10"/>
  <c r="K479" i="10"/>
  <c r="F455" i="10"/>
  <c r="O455" i="10"/>
  <c r="R455" i="10" s="1"/>
  <c r="F435" i="10"/>
  <c r="O435" i="10"/>
  <c r="R435" i="10" s="1"/>
  <c r="F207" i="10"/>
  <c r="O207" i="10"/>
  <c r="R207" i="10" s="1"/>
  <c r="F147" i="10"/>
  <c r="O147" i="10"/>
  <c r="R147" i="10" s="1"/>
  <c r="R500" i="10"/>
  <c r="L430" i="2"/>
  <c r="N430" i="2" s="1"/>
  <c r="Q430" i="2" s="1"/>
  <c r="I313" i="10"/>
  <c r="U313" i="10" s="1"/>
  <c r="L395" i="2"/>
  <c r="P332" i="10"/>
  <c r="N151" i="2"/>
  <c r="P151" i="2" s="1"/>
  <c r="K865" i="5"/>
  <c r="N865" i="5" s="1"/>
  <c r="P748" i="10"/>
  <c r="P716" i="10"/>
  <c r="P624" i="10"/>
  <c r="P660" i="10"/>
  <c r="P676" i="10"/>
  <c r="K413" i="5"/>
  <c r="N413" i="5" s="1"/>
  <c r="P428" i="10"/>
  <c r="P288" i="10"/>
  <c r="P372" i="10"/>
  <c r="P296" i="10"/>
  <c r="P200" i="10"/>
  <c r="K213" i="5"/>
  <c r="N213" i="5" s="1"/>
  <c r="P204" i="10"/>
  <c r="L857" i="5"/>
  <c r="F680" i="10"/>
  <c r="L773" i="5"/>
  <c r="F627" i="10"/>
  <c r="O627" i="10"/>
  <c r="R627" i="10" s="1"/>
  <c r="F751" i="10"/>
  <c r="O751" i="10"/>
  <c r="R751" i="10" s="1"/>
  <c r="F743" i="10"/>
  <c r="O743" i="10"/>
  <c r="R743" i="10" s="1"/>
  <c r="F711" i="10"/>
  <c r="O711" i="10"/>
  <c r="R711" i="10" s="1"/>
  <c r="F675" i="10"/>
  <c r="O675" i="10"/>
  <c r="R675" i="10" s="1"/>
  <c r="F519" i="10"/>
  <c r="O519" i="10"/>
  <c r="R519" i="10" s="1"/>
  <c r="F307" i="10"/>
  <c r="O307" i="10"/>
  <c r="R307" i="10" s="1"/>
  <c r="F279" i="10"/>
  <c r="O279" i="10"/>
  <c r="R279" i="10" s="1"/>
  <c r="F203" i="10"/>
  <c r="O203" i="10"/>
  <c r="R203" i="10" s="1"/>
  <c r="F135" i="10"/>
  <c r="O135" i="10"/>
  <c r="R135" i="10" s="1"/>
  <c r="F480" i="10"/>
  <c r="N101" i="10"/>
  <c r="F56" i="5"/>
  <c r="F55" i="10"/>
  <c r="O55" i="10"/>
  <c r="R55" i="10" s="1"/>
  <c r="F747" i="10"/>
  <c r="O747" i="10"/>
  <c r="R747" i="10" s="1"/>
  <c r="F703" i="10"/>
  <c r="O703" i="10"/>
  <c r="R703" i="10" s="1"/>
  <c r="F691" i="10"/>
  <c r="O691" i="10"/>
  <c r="R691" i="10" s="1"/>
  <c r="F607" i="10"/>
  <c r="K607" i="10"/>
  <c r="F415" i="10"/>
  <c r="O415" i="10"/>
  <c r="R415" i="10" s="1"/>
  <c r="F367" i="10"/>
  <c r="O367" i="10"/>
  <c r="R367" i="10" s="1"/>
  <c r="F259" i="10"/>
  <c r="O259" i="10"/>
  <c r="R259" i="10" s="1"/>
  <c r="F247" i="10"/>
  <c r="K247" i="10"/>
  <c r="N247" i="10" s="1"/>
  <c r="F175" i="10"/>
  <c r="O175" i="10"/>
  <c r="R175" i="10" s="1"/>
  <c r="K869" i="5"/>
  <c r="P864" i="10"/>
  <c r="P788" i="10"/>
  <c r="K737" i="5"/>
  <c r="P758" i="10"/>
  <c r="P564" i="10"/>
  <c r="P636" i="10"/>
  <c r="P648" i="10"/>
  <c r="P664" i="10"/>
  <c r="P668" i="10"/>
  <c r="P620" i="10"/>
  <c r="P344" i="10"/>
  <c r="P264" i="10"/>
  <c r="P404" i="10"/>
  <c r="K225" i="5"/>
  <c r="N225" i="5" s="1"/>
  <c r="K205" i="5"/>
  <c r="N205" i="5" s="1"/>
  <c r="P208" i="10"/>
  <c r="P160" i="10"/>
  <c r="L55" i="2"/>
  <c r="N55" i="2" s="1"/>
  <c r="L446" i="2"/>
  <c r="N446" i="2" s="1"/>
  <c r="N12" i="2"/>
  <c r="Q12" i="2" s="1"/>
  <c r="K470" i="2"/>
  <c r="N470" i="2" s="1"/>
  <c r="K586" i="2"/>
  <c r="N586" i="2" s="1"/>
  <c r="N354" i="2"/>
  <c r="P354" i="2" s="1"/>
  <c r="L333" i="2"/>
  <c r="N333" i="2" s="1"/>
  <c r="L444" i="2"/>
  <c r="N444" i="2" s="1"/>
  <c r="N205" i="2"/>
  <c r="Q205" i="2" s="1"/>
  <c r="L572" i="2"/>
  <c r="N572" i="2" s="1"/>
  <c r="K459" i="2"/>
  <c r="N358" i="2"/>
  <c r="P358" i="2" s="1"/>
  <c r="K248" i="2"/>
  <c r="N185" i="2"/>
  <c r="P185" i="2" s="1"/>
  <c r="N162" i="2"/>
  <c r="Q162" i="2" s="1"/>
  <c r="N153" i="2"/>
  <c r="Q153" i="2" s="1"/>
  <c r="K53" i="2"/>
  <c r="N53" i="2" s="1"/>
  <c r="M228" i="2"/>
  <c r="M248" i="2"/>
  <c r="K383" i="2"/>
  <c r="N383" i="2" s="1"/>
  <c r="K462" i="2"/>
  <c r="N462" i="2" s="1"/>
  <c r="K476" i="2"/>
  <c r="N476" i="2" s="1"/>
  <c r="K621" i="2"/>
  <c r="N621" i="2" s="1"/>
  <c r="L602" i="2"/>
  <c r="N602" i="2" s="1"/>
  <c r="L585" i="2"/>
  <c r="N585" i="2" s="1"/>
  <c r="L216" i="2"/>
  <c r="L385" i="2"/>
  <c r="N385" i="2" s="1"/>
  <c r="L437" i="2"/>
  <c r="N437" i="2" s="1"/>
  <c r="L391" i="2"/>
  <c r="K252" i="2"/>
  <c r="K228" i="2"/>
  <c r="K448" i="2"/>
  <c r="N448" i="2" s="1"/>
  <c r="K451" i="2"/>
  <c r="N451" i="2" s="1"/>
  <c r="K454" i="2"/>
  <c r="N454" i="2" s="1"/>
  <c r="N783" i="2"/>
  <c r="P783" i="2" s="1"/>
  <c r="N365" i="2"/>
  <c r="Q365" i="2" s="1"/>
  <c r="L613" i="2"/>
  <c r="N613" i="2" s="1"/>
  <c r="M232" i="2"/>
  <c r="K607" i="2"/>
  <c r="L589" i="2"/>
  <c r="L225" i="2"/>
  <c r="N161" i="2"/>
  <c r="Q161" i="2" s="1"/>
  <c r="K254" i="2"/>
  <c r="K589" i="2"/>
  <c r="K680" i="2"/>
  <c r="N680" i="2" s="1"/>
  <c r="K685" i="2"/>
  <c r="N685" i="2" s="1"/>
  <c r="K702" i="2"/>
  <c r="N702" i="2" s="1"/>
  <c r="N344" i="2"/>
  <c r="L620" i="2"/>
  <c r="N620" i="2" s="1"/>
  <c r="L587" i="2"/>
  <c r="N587" i="2" s="1"/>
  <c r="N210" i="2"/>
  <c r="P210" i="2" s="1"/>
  <c r="N192" i="2"/>
  <c r="Q192" i="2" s="1"/>
  <c r="N188" i="2"/>
  <c r="Q188" i="2" s="1"/>
  <c r="L615" i="2"/>
  <c r="N181" i="2"/>
  <c r="P181" i="2" s="1"/>
  <c r="L397" i="2"/>
  <c r="N397" i="2" s="1"/>
  <c r="N800" i="2"/>
  <c r="P800" i="2" s="1"/>
  <c r="L246" i="2"/>
  <c r="L217" i="2"/>
  <c r="N217" i="2" s="1"/>
  <c r="L338" i="2"/>
  <c r="N338" i="2" s="1"/>
  <c r="M387" i="2"/>
  <c r="K618" i="2"/>
  <c r="N618" i="2" s="1"/>
  <c r="N198" i="2"/>
  <c r="Q198" i="2" s="1"/>
  <c r="N347" i="2"/>
  <c r="P347" i="2" s="1"/>
  <c r="M230" i="2"/>
  <c r="M247" i="2"/>
  <c r="K457" i="2"/>
  <c r="N457" i="2" s="1"/>
  <c r="K482" i="2"/>
  <c r="N482" i="2" s="1"/>
  <c r="K593" i="2"/>
  <c r="N593" i="2" s="1"/>
  <c r="K762" i="2"/>
  <c r="N762" i="2" s="1"/>
  <c r="K583" i="2"/>
  <c r="N583" i="2" s="1"/>
  <c r="N345" i="2"/>
  <c r="Q345" i="2" s="1"/>
  <c r="N150" i="2"/>
  <c r="P150" i="2" s="1"/>
  <c r="K612" i="2"/>
  <c r="L254" i="2"/>
  <c r="N346" i="2"/>
  <c r="P346" i="2" s="1"/>
  <c r="N187" i="2"/>
  <c r="Q187" i="2" s="1"/>
  <c r="L393" i="2"/>
  <c r="N393" i="2" s="1"/>
  <c r="K246" i="2"/>
  <c r="K609" i="2"/>
  <c r="N609" i="2" s="1"/>
  <c r="I616" i="10"/>
  <c r="K616" i="2"/>
  <c r="K741" i="2"/>
  <c r="N741" i="2" s="1"/>
  <c r="P741" i="2" s="1"/>
  <c r="I741" i="10"/>
  <c r="I740" i="10"/>
  <c r="K740" i="2"/>
  <c r="N740" i="2" s="1"/>
  <c r="P740" i="2" s="1"/>
  <c r="I739" i="10"/>
  <c r="K739" i="2"/>
  <c r="N739" i="2" s="1"/>
  <c r="P739" i="2" s="1"/>
  <c r="I232" i="10"/>
  <c r="U232" i="10" s="1"/>
  <c r="K232" i="2"/>
  <c r="I225" i="10"/>
  <c r="K225" i="2"/>
  <c r="I93" i="10"/>
  <c r="T93" i="10" s="1"/>
  <c r="K93" i="2"/>
  <c r="I617" i="10"/>
  <c r="K617" i="2"/>
  <c r="U224" i="10"/>
  <c r="T224" i="10"/>
  <c r="T64" i="10"/>
  <c r="L64" i="10"/>
  <c r="L254" i="10"/>
  <c r="U254" i="10"/>
  <c r="T254" i="10"/>
  <c r="K737" i="2"/>
  <c r="N737" i="2" s="1"/>
  <c r="I737" i="10"/>
  <c r="U487" i="10"/>
  <c r="L487" i="10"/>
  <c r="T487" i="10"/>
  <c r="U651" i="10"/>
  <c r="L651" i="10"/>
  <c r="Q202" i="2"/>
  <c r="K473" i="2"/>
  <c r="N473" i="2" s="1"/>
  <c r="N249" i="10"/>
  <c r="L592" i="2"/>
  <c r="N592" i="2" s="1"/>
  <c r="I285" i="10"/>
  <c r="T285" i="10" s="1"/>
  <c r="L463" i="2"/>
  <c r="N463" i="2" s="1"/>
  <c r="L229" i="2"/>
  <c r="N229" i="2" s="1"/>
  <c r="N252" i="10"/>
  <c r="I609" i="10"/>
  <c r="N44" i="2"/>
  <c r="Q44" i="2" s="1"/>
  <c r="T56" i="10"/>
  <c r="K219" i="2"/>
  <c r="N219" i="2" s="1"/>
  <c r="K224" i="2"/>
  <c r="N224" i="2" s="1"/>
  <c r="U227" i="10"/>
  <c r="T228" i="10"/>
  <c r="W249" i="10"/>
  <c r="K382" i="2"/>
  <c r="N382" i="2" s="1"/>
  <c r="K389" i="2"/>
  <c r="N389" i="2" s="1"/>
  <c r="K472" i="2"/>
  <c r="N472" i="2" s="1"/>
  <c r="Q472" i="2" s="1"/>
  <c r="K481" i="2"/>
  <c r="N481" i="2" s="1"/>
  <c r="U563" i="10"/>
  <c r="K576" i="2"/>
  <c r="N576" i="2" s="1"/>
  <c r="K603" i="2"/>
  <c r="N603" i="2" s="1"/>
  <c r="K608" i="2"/>
  <c r="K611" i="2"/>
  <c r="M615" i="2"/>
  <c r="K619" i="2"/>
  <c r="K622" i="2"/>
  <c r="N622" i="2" s="1"/>
  <c r="K335" i="2"/>
  <c r="N335" i="2" s="1"/>
  <c r="U619" i="10"/>
  <c r="L619" i="10"/>
  <c r="L611" i="2"/>
  <c r="L704" i="2"/>
  <c r="N704" i="2" s="1"/>
  <c r="L431" i="2"/>
  <c r="I246" i="10"/>
  <c r="N183" i="2"/>
  <c r="P183" i="2" s="1"/>
  <c r="L235" i="2"/>
  <c r="N235" i="2" s="1"/>
  <c r="L386" i="2"/>
  <c r="N386" i="2" s="1"/>
  <c r="N200" i="2"/>
  <c r="Q200" i="2" s="1"/>
  <c r="N156" i="2"/>
  <c r="P156" i="2" s="1"/>
  <c r="L87" i="2"/>
  <c r="N87" i="2" s="1"/>
  <c r="L474" i="2"/>
  <c r="N474" i="2" s="1"/>
  <c r="I745" i="10"/>
  <c r="L233" i="2"/>
  <c r="N233" i="2" s="1"/>
  <c r="U610" i="10"/>
  <c r="L610" i="10"/>
  <c r="L64" i="2"/>
  <c r="N52" i="2"/>
  <c r="Q52" i="2" s="1"/>
  <c r="K247" i="2"/>
  <c r="T252" i="10"/>
  <c r="K331" i="2"/>
  <c r="N331" i="2" s="1"/>
  <c r="Q331" i="2" s="1"/>
  <c r="N350" i="2"/>
  <c r="Q350" i="2" s="1"/>
  <c r="U630" i="10"/>
  <c r="L630" i="10"/>
  <c r="L340" i="2"/>
  <c r="N340" i="2" s="1"/>
  <c r="K387" i="2"/>
  <c r="N353" i="2"/>
  <c r="P353" i="2" s="1"/>
  <c r="N199" i="2"/>
  <c r="Q199" i="2" s="1"/>
  <c r="L433" i="2"/>
  <c r="N433" i="2" s="1"/>
  <c r="K60" i="2"/>
  <c r="N60" i="2" s="1"/>
  <c r="K220" i="2"/>
  <c r="N220" i="2" s="1"/>
  <c r="W247" i="10"/>
  <c r="K249" i="2"/>
  <c r="U252" i="10"/>
  <c r="N357" i="2"/>
  <c r="Q357" i="2" s="1"/>
  <c r="N361" i="2"/>
  <c r="Q361" i="2" s="1"/>
  <c r="K449" i="2"/>
  <c r="N449" i="2" s="1"/>
  <c r="N575" i="2"/>
  <c r="Q575" i="2" s="1"/>
  <c r="M619" i="2"/>
  <c r="K682" i="2"/>
  <c r="N682" i="2" s="1"/>
  <c r="T707" i="10"/>
  <c r="L707" i="10"/>
  <c r="T479" i="10"/>
  <c r="L479" i="10"/>
  <c r="U477" i="10"/>
  <c r="L477" i="10"/>
  <c r="K230" i="2"/>
  <c r="K431" i="2"/>
  <c r="K64" i="2"/>
  <c r="U63" i="10"/>
  <c r="L63" i="10"/>
  <c r="M209" i="5"/>
  <c r="O209" i="5" s="1"/>
  <c r="R209" i="5" s="1"/>
  <c r="M344" i="5"/>
  <c r="O344" i="5" s="1"/>
  <c r="Q344" i="5" s="1"/>
  <c r="L91" i="5"/>
  <c r="L447" i="5"/>
  <c r="M231" i="5"/>
  <c r="O231" i="5" s="1"/>
  <c r="L253" i="5"/>
  <c r="L497" i="5"/>
  <c r="L709" i="5"/>
  <c r="M114" i="5"/>
  <c r="O114" i="5" s="1"/>
  <c r="R114" i="5" s="1"/>
  <c r="M120" i="5"/>
  <c r="O120" i="5" s="1"/>
  <c r="R120" i="5" s="1"/>
  <c r="L130" i="5"/>
  <c r="M134" i="5"/>
  <c r="O134" i="5" s="1"/>
  <c r="R134" i="5" s="1"/>
  <c r="L147" i="5"/>
  <c r="L200" i="5"/>
  <c r="M681" i="5"/>
  <c r="O681" i="5" s="1"/>
  <c r="R681" i="5" s="1"/>
  <c r="L85" i="5"/>
  <c r="M153" i="5"/>
  <c r="O153" i="5" s="1"/>
  <c r="R153" i="5" s="1"/>
  <c r="M162" i="5"/>
  <c r="O162" i="5" s="1"/>
  <c r="R162" i="5" s="1"/>
  <c r="K216" i="2"/>
  <c r="K253" i="2"/>
  <c r="L259" i="5"/>
  <c r="N378" i="2"/>
  <c r="Q378" i="2" s="1"/>
  <c r="N534" i="2"/>
  <c r="Q534" i="2" s="1"/>
  <c r="M553" i="5"/>
  <c r="O553" i="5" s="1"/>
  <c r="R553" i="5" s="1"/>
  <c r="N746" i="2"/>
  <c r="P746" i="2" s="1"/>
  <c r="N758" i="2"/>
  <c r="Q758" i="2" s="1"/>
  <c r="L850" i="5"/>
  <c r="N356" i="2"/>
  <c r="I734" i="10"/>
  <c r="L734" i="10" s="1"/>
  <c r="I744" i="10"/>
  <c r="L744" i="10" s="1"/>
  <c r="I230" i="10"/>
  <c r="N186" i="2"/>
  <c r="P186" i="2" s="1"/>
  <c r="N22" i="2"/>
  <c r="Q22" i="2" s="1"/>
  <c r="L56" i="5"/>
  <c r="U64" i="10"/>
  <c r="L67" i="5"/>
  <c r="N184" i="2"/>
  <c r="Q184" i="2" s="1"/>
  <c r="N218" i="2"/>
  <c r="Q218" i="2" s="1"/>
  <c r="M265" i="5"/>
  <c r="O265" i="5" s="1"/>
  <c r="Q265" i="5" s="1"/>
  <c r="N341" i="2"/>
  <c r="Q341" i="2" s="1"/>
  <c r="L345" i="5"/>
  <c r="L356" i="5"/>
  <c r="L379" i="5"/>
  <c r="L384" i="5"/>
  <c r="N414" i="2"/>
  <c r="Q414" i="2" s="1"/>
  <c r="L467" i="5"/>
  <c r="N627" i="2"/>
  <c r="P627" i="2" s="1"/>
  <c r="L803" i="5"/>
  <c r="N861" i="2"/>
  <c r="Q861" i="2" s="1"/>
  <c r="N377" i="2"/>
  <c r="P377" i="2" s="1"/>
  <c r="N362" i="2"/>
  <c r="N342" i="2"/>
  <c r="Q342" i="2" s="1"/>
  <c r="N337" i="2"/>
  <c r="Q337" i="2" s="1"/>
  <c r="N135" i="2"/>
  <c r="P135" i="2" s="1"/>
  <c r="N190" i="2"/>
  <c r="P190" i="2" s="1"/>
  <c r="I226" i="10"/>
  <c r="N203" i="2"/>
  <c r="Q203" i="2" s="1"/>
  <c r="K487" i="2"/>
  <c r="N47" i="2"/>
  <c r="P47" i="2" s="1"/>
  <c r="N108" i="2"/>
  <c r="Q108" i="2" s="1"/>
  <c r="L165" i="5"/>
  <c r="L170" i="5"/>
  <c r="N418" i="2"/>
  <c r="Q418" i="2" s="1"/>
  <c r="T619" i="10"/>
  <c r="N672" i="2"/>
  <c r="Q672" i="2" s="1"/>
  <c r="N841" i="2"/>
  <c r="Q841" i="2" s="1"/>
  <c r="N868" i="2"/>
  <c r="Q868" i="2" s="1"/>
  <c r="N204" i="2"/>
  <c r="Q204" i="2" s="1"/>
  <c r="N159" i="2"/>
  <c r="N23" i="2"/>
  <c r="P23" i="2" s="1"/>
  <c r="N24" i="2"/>
  <c r="P24" i="2" s="1"/>
  <c r="N25" i="2"/>
  <c r="Q25" i="2" s="1"/>
  <c r="N28" i="2"/>
  <c r="P28" i="2" s="1"/>
  <c r="L107" i="5"/>
  <c r="L245" i="5"/>
  <c r="M307" i="5"/>
  <c r="O307" i="5" s="1"/>
  <c r="R307" i="5" s="1"/>
  <c r="L320" i="5"/>
  <c r="M336" i="5"/>
  <c r="O336" i="5" s="1"/>
  <c r="Q336" i="5" s="1"/>
  <c r="L338" i="5"/>
  <c r="L341" i="5"/>
  <c r="P348" i="2"/>
  <c r="L358" i="5"/>
  <c r="T387" i="10"/>
  <c r="M439" i="5"/>
  <c r="O439" i="5" s="1"/>
  <c r="R439" i="5" s="1"/>
  <c r="M453" i="5"/>
  <c r="O453" i="5" s="1"/>
  <c r="R453" i="5" s="1"/>
  <c r="M538" i="5"/>
  <c r="O538" i="5" s="1"/>
  <c r="Q538" i="5" s="1"/>
  <c r="U567" i="10"/>
  <c r="T610" i="10"/>
  <c r="L645" i="5"/>
  <c r="N648" i="2"/>
  <c r="P648" i="2" s="1"/>
  <c r="T651" i="10"/>
  <c r="L675" i="5"/>
  <c r="N722" i="2"/>
  <c r="P722" i="2" s="1"/>
  <c r="N748" i="2"/>
  <c r="P748" i="2" s="1"/>
  <c r="L772" i="5"/>
  <c r="N780" i="2"/>
  <c r="Q780" i="2" s="1"/>
  <c r="N343" i="2"/>
  <c r="N363" i="2"/>
  <c r="Q363" i="2" s="1"/>
  <c r="N352" i="2"/>
  <c r="Q352" i="2" s="1"/>
  <c r="N157" i="2"/>
  <c r="N193" i="2"/>
  <c r="P193" i="2" s="1"/>
  <c r="N582" i="2"/>
  <c r="P582" i="2" s="1"/>
  <c r="N155" i="2"/>
  <c r="M152" i="5"/>
  <c r="O152" i="5" s="1"/>
  <c r="R152" i="5" s="1"/>
  <c r="N677" i="2"/>
  <c r="Q677" i="2" s="1"/>
  <c r="N691" i="2"/>
  <c r="P691" i="2" s="1"/>
  <c r="M867" i="5"/>
  <c r="O867" i="5" s="1"/>
  <c r="R867" i="5" s="1"/>
  <c r="N196" i="2"/>
  <c r="N160" i="2"/>
  <c r="P160" i="2" s="1"/>
  <c r="N195" i="2"/>
  <c r="N82" i="2"/>
  <c r="N359" i="2"/>
  <c r="P359" i="2" s="1"/>
  <c r="T63" i="10"/>
  <c r="N144" i="2"/>
  <c r="Q144" i="2" s="1"/>
  <c r="U167" i="10"/>
  <c r="N206" i="2"/>
  <c r="Q206" i="2" s="1"/>
  <c r="N349" i="2"/>
  <c r="Q349" i="2" s="1"/>
  <c r="N376" i="2"/>
  <c r="Q376" i="2" s="1"/>
  <c r="L411" i="5"/>
  <c r="N420" i="2"/>
  <c r="P420" i="2" s="1"/>
  <c r="U635" i="10"/>
  <c r="N693" i="2"/>
  <c r="Q693" i="2" s="1"/>
  <c r="N700" i="2"/>
  <c r="Q700" i="2" s="1"/>
  <c r="L779" i="5"/>
  <c r="N799" i="2"/>
  <c r="Q799" i="2" s="1"/>
  <c r="N843" i="2"/>
  <c r="P843" i="2" s="1"/>
  <c r="M857" i="5"/>
  <c r="O857" i="5" s="1"/>
  <c r="Q857" i="5" s="1"/>
  <c r="N880" i="2"/>
  <c r="P880" i="2" s="1"/>
  <c r="N268" i="2"/>
  <c r="N208" i="2"/>
  <c r="N182" i="2"/>
  <c r="P182" i="2" s="1"/>
  <c r="N360" i="2"/>
  <c r="Q360" i="2" s="1"/>
  <c r="N29" i="2"/>
  <c r="P29" i="2" s="1"/>
  <c r="N379" i="2"/>
  <c r="Q379" i="2" s="1"/>
  <c r="U608" i="10"/>
  <c r="T608" i="10"/>
  <c r="U223" i="10"/>
  <c r="T223" i="10"/>
  <c r="U322" i="10"/>
  <c r="T322" i="10"/>
  <c r="Q29" i="2"/>
  <c r="U249" i="10"/>
  <c r="T249" i="10"/>
  <c r="U247" i="10"/>
  <c r="T247" i="10"/>
  <c r="T219" i="10"/>
  <c r="U219" i="10"/>
  <c r="U761" i="10"/>
  <c r="T761" i="10"/>
  <c r="U253" i="10"/>
  <c r="T253" i="10"/>
  <c r="U216" i="10"/>
  <c r="T216" i="10"/>
  <c r="U101" i="10"/>
  <c r="T101" i="10"/>
  <c r="I248" i="10"/>
  <c r="L248" i="10" s="1"/>
  <c r="N33" i="2"/>
  <c r="K101" i="2"/>
  <c r="K223" i="2"/>
  <c r="N367" i="2"/>
  <c r="P367" i="2" s="1"/>
  <c r="N513" i="2"/>
  <c r="P513" i="2" s="1"/>
  <c r="M541" i="5"/>
  <c r="O541" i="5" s="1"/>
  <c r="R541" i="5" s="1"/>
  <c r="L600" i="5"/>
  <c r="L628" i="5"/>
  <c r="N655" i="2"/>
  <c r="P655" i="2" s="1"/>
  <c r="N662" i="2"/>
  <c r="P662" i="2" s="1"/>
  <c r="N705" i="2"/>
  <c r="P705" i="2" s="1"/>
  <c r="N875" i="2"/>
  <c r="Q875" i="2" s="1"/>
  <c r="N889" i="2"/>
  <c r="Q889" i="2" s="1"/>
  <c r="N642" i="2"/>
  <c r="N209" i="2"/>
  <c r="N339" i="2"/>
  <c r="N179" i="2"/>
  <c r="I731" i="10"/>
  <c r="L731" i="10" s="1"/>
  <c r="I612" i="10"/>
  <c r="L612" i="10" s="1"/>
  <c r="N207" i="2"/>
  <c r="I221" i="10"/>
  <c r="N106" i="2"/>
  <c r="M487" i="2"/>
  <c r="N197" i="2"/>
  <c r="N180" i="2"/>
  <c r="N152" i="2"/>
  <c r="I431" i="10"/>
  <c r="L431" i="10" s="1"/>
  <c r="N26" i="2"/>
  <c r="Q26" i="2" s="1"/>
  <c r="N326" i="2"/>
  <c r="Q326" i="2" s="1"/>
  <c r="N405" i="2"/>
  <c r="P405" i="2" s="1"/>
  <c r="N465" i="2"/>
  <c r="P465" i="2" s="1"/>
  <c r="M610" i="5"/>
  <c r="O610" i="5" s="1"/>
  <c r="Q610" i="5" s="1"/>
  <c r="N668" i="2"/>
  <c r="P668" i="2" s="1"/>
  <c r="N718" i="2"/>
  <c r="P718" i="2" s="1"/>
  <c r="L720" i="5"/>
  <c r="N725" i="2"/>
  <c r="P725" i="2" s="1"/>
  <c r="N824" i="2"/>
  <c r="P824" i="2" s="1"/>
  <c r="N858" i="2"/>
  <c r="P858" i="2" s="1"/>
  <c r="N860" i="2"/>
  <c r="P860" i="2" s="1"/>
  <c r="N894" i="2"/>
  <c r="Q894" i="2" s="1"/>
  <c r="N364" i="2"/>
  <c r="N355" i="2"/>
  <c r="N262" i="2"/>
  <c r="N201" i="2"/>
  <c r="N194" i="2"/>
  <c r="N189" i="2"/>
  <c r="N154" i="2"/>
  <c r="N295" i="2"/>
  <c r="N70" i="2"/>
  <c r="N351" i="2"/>
  <c r="N332" i="2"/>
  <c r="N191" i="2"/>
  <c r="N32" i="2"/>
  <c r="I896" i="5"/>
  <c r="F896" i="5"/>
  <c r="I700" i="5"/>
  <c r="F700" i="5"/>
  <c r="I312" i="5"/>
  <c r="F312" i="5"/>
  <c r="I264" i="5"/>
  <c r="F264" i="5"/>
  <c r="N10" i="2"/>
  <c r="Q10" i="2" s="1"/>
  <c r="N11" i="2"/>
  <c r="P11" i="2" s="1"/>
  <c r="N76" i="2"/>
  <c r="P76" i="2" s="1"/>
  <c r="N141" i="2"/>
  <c r="P141" i="2" s="1"/>
  <c r="F200" i="5"/>
  <c r="N277" i="2"/>
  <c r="P277" i="2" s="1"/>
  <c r="I292" i="5"/>
  <c r="M292" i="5" s="1"/>
  <c r="O292" i="5" s="1"/>
  <c r="N303" i="2"/>
  <c r="Q303" i="2" s="1"/>
  <c r="N329" i="2"/>
  <c r="P329" i="2" s="1"/>
  <c r="I460" i="5"/>
  <c r="M460" i="5" s="1"/>
  <c r="O460" i="5" s="1"/>
  <c r="N468" i="2"/>
  <c r="P468" i="2" s="1"/>
  <c r="I500" i="5"/>
  <c r="M500" i="5" s="1"/>
  <c r="O500" i="5" s="1"/>
  <c r="N518" i="2"/>
  <c r="P518" i="2" s="1"/>
  <c r="N526" i="2"/>
  <c r="Q526" i="2" s="1"/>
  <c r="N562" i="2"/>
  <c r="P562" i="2" s="1"/>
  <c r="N635" i="2"/>
  <c r="P635" i="2" s="1"/>
  <c r="N644" i="2"/>
  <c r="Q644" i="2" s="1"/>
  <c r="I652" i="5"/>
  <c r="L652" i="5" s="1"/>
  <c r="I704" i="5"/>
  <c r="M704" i="5" s="1"/>
  <c r="O704" i="5" s="1"/>
  <c r="N706" i="2"/>
  <c r="P706" i="2" s="1"/>
  <c r="N710" i="2"/>
  <c r="Q710" i="2" s="1"/>
  <c r="N733" i="2"/>
  <c r="Q733" i="2" s="1"/>
  <c r="I754" i="5"/>
  <c r="M754" i="5" s="1"/>
  <c r="O754" i="5" s="1"/>
  <c r="N756" i="2"/>
  <c r="P756" i="2" s="1"/>
  <c r="N794" i="2"/>
  <c r="P794" i="2" s="1"/>
  <c r="N802" i="2"/>
  <c r="Q802" i="2" s="1"/>
  <c r="N807" i="2"/>
  <c r="P807" i="2" s="1"/>
  <c r="N817" i="2"/>
  <c r="Q817" i="2" s="1"/>
  <c r="N830" i="2"/>
  <c r="Q830" i="2" s="1"/>
  <c r="N839" i="2"/>
  <c r="Q839" i="2" s="1"/>
  <c r="N844" i="2"/>
  <c r="P844" i="2" s="1"/>
  <c r="I858" i="5"/>
  <c r="M858" i="5" s="1"/>
  <c r="O858" i="5" s="1"/>
  <c r="N876" i="2"/>
  <c r="P876" i="2" s="1"/>
  <c r="I882" i="5"/>
  <c r="L882" i="5" s="1"/>
  <c r="I888" i="5"/>
  <c r="L888" i="5" s="1"/>
  <c r="N899" i="2"/>
  <c r="Q899" i="2" s="1"/>
  <c r="N902" i="2"/>
  <c r="Q902" i="2" s="1"/>
  <c r="I28" i="5"/>
  <c r="F28" i="5"/>
  <c r="I860" i="5"/>
  <c r="F860" i="5"/>
  <c r="I890" i="5"/>
  <c r="F890" i="5"/>
  <c r="I854" i="5"/>
  <c r="F854" i="5"/>
  <c r="I884" i="5"/>
  <c r="F884" i="5"/>
  <c r="I664" i="5"/>
  <c r="F664" i="5"/>
  <c r="I556" i="5"/>
  <c r="F556" i="5"/>
  <c r="I852" i="5"/>
  <c r="F852" i="5"/>
  <c r="I548" i="5"/>
  <c r="F548" i="5"/>
  <c r="I496" i="5"/>
  <c r="F496" i="5"/>
  <c r="I428" i="5"/>
  <c r="F428" i="5"/>
  <c r="N50" i="2"/>
  <c r="Q50" i="2" s="1"/>
  <c r="L140" i="5"/>
  <c r="I196" i="5"/>
  <c r="M196" i="5" s="1"/>
  <c r="O196" i="5" s="1"/>
  <c r="I368" i="5"/>
  <c r="L368" i="5" s="1"/>
  <c r="N492" i="2"/>
  <c r="P492" i="2" s="1"/>
  <c r="I552" i="5"/>
  <c r="L552" i="5" s="1"/>
  <c r="N574" i="2"/>
  <c r="Q574" i="2" s="1"/>
  <c r="I584" i="5"/>
  <c r="M584" i="5" s="1"/>
  <c r="O584" i="5" s="1"/>
  <c r="N656" i="2"/>
  <c r="P656" i="2" s="1"/>
  <c r="N699" i="2"/>
  <c r="P699" i="2" s="1"/>
  <c r="N721" i="2"/>
  <c r="Q721" i="2" s="1"/>
  <c r="N754" i="2"/>
  <c r="P754" i="2" s="1"/>
  <c r="N781" i="2"/>
  <c r="Q781" i="2" s="1"/>
  <c r="I788" i="5"/>
  <c r="L788" i="5" s="1"/>
  <c r="N809" i="2"/>
  <c r="Q809" i="2" s="1"/>
  <c r="N812" i="2"/>
  <c r="P812" i="2" s="1"/>
  <c r="N815" i="2"/>
  <c r="P815" i="2" s="1"/>
  <c r="N819" i="2"/>
  <c r="P819" i="2" s="1"/>
  <c r="I848" i="5"/>
  <c r="L848" i="5" s="1"/>
  <c r="N851" i="2"/>
  <c r="Q851" i="2" s="1"/>
  <c r="N862" i="2"/>
  <c r="P862" i="2" s="1"/>
  <c r="I872" i="5"/>
  <c r="L872" i="5" s="1"/>
  <c r="N878" i="2"/>
  <c r="Q878" i="2" s="1"/>
  <c r="N882" i="2"/>
  <c r="Q882" i="2" s="1"/>
  <c r="I252" i="5"/>
  <c r="F252" i="5"/>
  <c r="N906" i="2"/>
  <c r="M906" i="5"/>
  <c r="O906" i="5" s="1"/>
  <c r="L906" i="5"/>
  <c r="N905" i="2"/>
  <c r="R905" i="5"/>
  <c r="Q905" i="5"/>
  <c r="N904" i="2"/>
  <c r="N903" i="2"/>
  <c r="M903" i="5"/>
  <c r="O903" i="5" s="1"/>
  <c r="N901" i="2"/>
  <c r="M901" i="5"/>
  <c r="O901" i="5" s="1"/>
  <c r="L901" i="5"/>
  <c r="N900" i="2"/>
  <c r="M900" i="5"/>
  <c r="O900" i="5" s="1"/>
  <c r="L900" i="5"/>
  <c r="M899" i="5"/>
  <c r="O899" i="5" s="1"/>
  <c r="L899" i="5"/>
  <c r="N898" i="2"/>
  <c r="M898" i="5"/>
  <c r="O898" i="5" s="1"/>
  <c r="L898" i="5"/>
  <c r="N897" i="2"/>
  <c r="M897" i="5"/>
  <c r="O897" i="5" s="1"/>
  <c r="L897" i="5"/>
  <c r="N896" i="2"/>
  <c r="N895" i="2"/>
  <c r="R895" i="5"/>
  <c r="Q895" i="5"/>
  <c r="M894" i="5"/>
  <c r="O894" i="5" s="1"/>
  <c r="L894" i="5"/>
  <c r="N893" i="2"/>
  <c r="M893" i="5"/>
  <c r="O893" i="5" s="1"/>
  <c r="L893" i="5"/>
  <c r="N892" i="2"/>
  <c r="M892" i="5"/>
  <c r="O892" i="5" s="1"/>
  <c r="L892" i="5"/>
  <c r="N891" i="2"/>
  <c r="M891" i="5"/>
  <c r="O891" i="5" s="1"/>
  <c r="L891" i="5"/>
  <c r="N890" i="2"/>
  <c r="M889" i="5"/>
  <c r="O889" i="5" s="1"/>
  <c r="L889" i="5"/>
  <c r="N888" i="2"/>
  <c r="N887" i="2"/>
  <c r="M887" i="5"/>
  <c r="O887" i="5" s="1"/>
  <c r="L887" i="5"/>
  <c r="N886" i="2"/>
  <c r="N885" i="2"/>
  <c r="M885" i="5"/>
  <c r="O885" i="5" s="1"/>
  <c r="L885" i="5"/>
  <c r="N884" i="2"/>
  <c r="N883" i="2"/>
  <c r="M883" i="5"/>
  <c r="O883" i="5" s="1"/>
  <c r="N881" i="2"/>
  <c r="M881" i="5"/>
  <c r="O881" i="5" s="1"/>
  <c r="L881" i="5"/>
  <c r="M880" i="5"/>
  <c r="O880" i="5" s="1"/>
  <c r="L880" i="5"/>
  <c r="N879" i="2"/>
  <c r="M879" i="5"/>
  <c r="O879" i="5" s="1"/>
  <c r="L879" i="5"/>
  <c r="L878" i="5"/>
  <c r="N877" i="2"/>
  <c r="M877" i="5"/>
  <c r="O877" i="5" s="1"/>
  <c r="L877" i="5"/>
  <c r="M875" i="5"/>
  <c r="O875" i="5" s="1"/>
  <c r="L875" i="5"/>
  <c r="N874" i="2"/>
  <c r="N873" i="2"/>
  <c r="M873" i="5"/>
  <c r="O873" i="5" s="1"/>
  <c r="L873" i="5"/>
  <c r="N872" i="2"/>
  <c r="N871" i="2"/>
  <c r="M871" i="5"/>
  <c r="O871" i="5" s="1"/>
  <c r="L871" i="5"/>
  <c r="N870" i="2"/>
  <c r="M870" i="5"/>
  <c r="O870" i="5" s="1"/>
  <c r="L870" i="5"/>
  <c r="N869" i="2"/>
  <c r="R869" i="5"/>
  <c r="Q869" i="5"/>
  <c r="M868" i="5"/>
  <c r="O868" i="5" s="1"/>
  <c r="L868" i="5"/>
  <c r="N867" i="2"/>
  <c r="N866" i="2"/>
  <c r="N865" i="2"/>
  <c r="R865" i="5"/>
  <c r="Q865" i="5"/>
  <c r="N864" i="2"/>
  <c r="M864" i="5"/>
  <c r="O864" i="5" s="1"/>
  <c r="L864" i="5"/>
  <c r="N863" i="2"/>
  <c r="M863" i="5"/>
  <c r="O863" i="5" s="1"/>
  <c r="M861" i="5"/>
  <c r="O861" i="5" s="1"/>
  <c r="L861" i="5"/>
  <c r="N859" i="2"/>
  <c r="M859" i="5"/>
  <c r="O859" i="5" s="1"/>
  <c r="L859" i="5"/>
  <c r="N857" i="2"/>
  <c r="N856" i="2"/>
  <c r="N855" i="2"/>
  <c r="M855" i="5"/>
  <c r="O855" i="5" s="1"/>
  <c r="L855" i="5"/>
  <c r="N854" i="2"/>
  <c r="N853" i="2"/>
  <c r="R853" i="5"/>
  <c r="Q853" i="5"/>
  <c r="N852" i="2"/>
  <c r="M851" i="5"/>
  <c r="O851" i="5" s="1"/>
  <c r="L851" i="5"/>
  <c r="N850" i="2"/>
  <c r="R850" i="5"/>
  <c r="Q850" i="5"/>
  <c r="N849" i="2"/>
  <c r="M849" i="5"/>
  <c r="O849" i="5" s="1"/>
  <c r="L849" i="5"/>
  <c r="N848" i="2"/>
  <c r="N847" i="2"/>
  <c r="M847" i="5"/>
  <c r="O847" i="5" s="1"/>
  <c r="L847" i="5"/>
  <c r="N846" i="2"/>
  <c r="M846" i="5"/>
  <c r="O846" i="5" s="1"/>
  <c r="L846" i="5"/>
  <c r="N845" i="2"/>
  <c r="M845" i="5"/>
  <c r="O845" i="5" s="1"/>
  <c r="L845" i="5"/>
  <c r="M844" i="5"/>
  <c r="O844" i="5" s="1"/>
  <c r="L844" i="5"/>
  <c r="M843" i="5"/>
  <c r="O843" i="5" s="1"/>
  <c r="L843" i="5"/>
  <c r="N842" i="2"/>
  <c r="M842" i="5"/>
  <c r="O842" i="5" s="1"/>
  <c r="L842" i="5"/>
  <c r="R841" i="5"/>
  <c r="Q841" i="5"/>
  <c r="N840" i="2"/>
  <c r="R840" i="5"/>
  <c r="Q840" i="5"/>
  <c r="M839" i="5"/>
  <c r="O839" i="5" s="1"/>
  <c r="L839" i="5"/>
  <c r="N838" i="2"/>
  <c r="M838" i="5"/>
  <c r="O838" i="5" s="1"/>
  <c r="L838" i="5"/>
  <c r="N837" i="2"/>
  <c r="M837" i="5"/>
  <c r="O837" i="5" s="1"/>
  <c r="L837" i="5"/>
  <c r="N836" i="2"/>
  <c r="M836" i="5"/>
  <c r="O836" i="5" s="1"/>
  <c r="L836" i="5"/>
  <c r="N835" i="2"/>
  <c r="R835" i="5"/>
  <c r="Q835" i="5"/>
  <c r="N834" i="2"/>
  <c r="M834" i="5"/>
  <c r="O834" i="5" s="1"/>
  <c r="L834" i="5"/>
  <c r="N833" i="2"/>
  <c r="M833" i="5"/>
  <c r="O833" i="5" s="1"/>
  <c r="L833" i="5"/>
  <c r="N832" i="2"/>
  <c r="M832" i="5"/>
  <c r="O832" i="5" s="1"/>
  <c r="L832" i="5"/>
  <c r="N831" i="2"/>
  <c r="M831" i="5"/>
  <c r="O831" i="5" s="1"/>
  <c r="L831" i="5"/>
  <c r="M830" i="5"/>
  <c r="O830" i="5" s="1"/>
  <c r="L830" i="5"/>
  <c r="N829" i="2"/>
  <c r="M829" i="5"/>
  <c r="O829" i="5" s="1"/>
  <c r="L829" i="5"/>
  <c r="N828" i="2"/>
  <c r="M828" i="5"/>
  <c r="O828" i="5" s="1"/>
  <c r="L828" i="5"/>
  <c r="N827" i="2"/>
  <c r="M827" i="5"/>
  <c r="O827" i="5" s="1"/>
  <c r="L827" i="5"/>
  <c r="N826" i="2"/>
  <c r="M826" i="5"/>
  <c r="O826" i="5" s="1"/>
  <c r="L826" i="5"/>
  <c r="N825" i="2"/>
  <c r="R825" i="5"/>
  <c r="Q825" i="5"/>
  <c r="M824" i="5"/>
  <c r="O824" i="5" s="1"/>
  <c r="L824" i="5"/>
  <c r="N823" i="2"/>
  <c r="M823" i="5"/>
  <c r="O823" i="5" s="1"/>
  <c r="L823" i="5"/>
  <c r="N822" i="2"/>
  <c r="M822" i="5"/>
  <c r="O822" i="5" s="1"/>
  <c r="L822" i="5"/>
  <c r="N821" i="2"/>
  <c r="M821" i="5"/>
  <c r="O821" i="5" s="1"/>
  <c r="L821" i="5"/>
  <c r="N820" i="2"/>
  <c r="M820" i="5"/>
  <c r="O820" i="5" s="1"/>
  <c r="L820" i="5"/>
  <c r="M819" i="5"/>
  <c r="O819" i="5" s="1"/>
  <c r="L819" i="5"/>
  <c r="N818" i="2"/>
  <c r="M818" i="5"/>
  <c r="O818" i="5" s="1"/>
  <c r="L818" i="5"/>
  <c r="M817" i="5"/>
  <c r="O817" i="5" s="1"/>
  <c r="L817" i="5"/>
  <c r="N816" i="2"/>
  <c r="M816" i="5"/>
  <c r="O816" i="5" s="1"/>
  <c r="L816" i="5"/>
  <c r="M815" i="5"/>
  <c r="O815" i="5" s="1"/>
  <c r="L815" i="5"/>
  <c r="N814" i="2"/>
  <c r="N813" i="2"/>
  <c r="M813" i="5"/>
  <c r="O813" i="5" s="1"/>
  <c r="L813" i="5"/>
  <c r="N811" i="2"/>
  <c r="M811" i="5"/>
  <c r="O811" i="5" s="1"/>
  <c r="L811" i="5"/>
  <c r="N810" i="2"/>
  <c r="M809" i="5"/>
  <c r="O809" i="5" s="1"/>
  <c r="L809" i="5"/>
  <c r="N808" i="2"/>
  <c r="M807" i="5"/>
  <c r="O807" i="5" s="1"/>
  <c r="L807" i="5"/>
  <c r="N806" i="2"/>
  <c r="M806" i="5"/>
  <c r="O806" i="5" s="1"/>
  <c r="L806" i="5"/>
  <c r="N805" i="2"/>
  <c r="M805" i="5"/>
  <c r="O805" i="5" s="1"/>
  <c r="L805" i="5"/>
  <c r="N804" i="2"/>
  <c r="M804" i="5"/>
  <c r="O804" i="5" s="1"/>
  <c r="L804" i="5"/>
  <c r="N803" i="2"/>
  <c r="R803" i="5"/>
  <c r="Q803" i="5"/>
  <c r="M802" i="5"/>
  <c r="O802" i="5" s="1"/>
  <c r="L802" i="5"/>
  <c r="N801" i="2"/>
  <c r="M801" i="5"/>
  <c r="O801" i="5" s="1"/>
  <c r="L801" i="5"/>
  <c r="Q800" i="2"/>
  <c r="R799" i="5"/>
  <c r="Q799" i="5"/>
  <c r="N798" i="2"/>
  <c r="R798" i="5"/>
  <c r="Q798" i="5"/>
  <c r="N797" i="2"/>
  <c r="R797" i="5"/>
  <c r="Q797" i="5"/>
  <c r="N796" i="2"/>
  <c r="M796" i="5"/>
  <c r="O796" i="5" s="1"/>
  <c r="L796" i="5"/>
  <c r="N795" i="2"/>
  <c r="M794" i="5"/>
  <c r="O794" i="5" s="1"/>
  <c r="L794" i="5"/>
  <c r="N793" i="2"/>
  <c r="M793" i="5"/>
  <c r="O793" i="5" s="1"/>
  <c r="L793" i="5"/>
  <c r="N792" i="2"/>
  <c r="M792" i="5"/>
  <c r="O792" i="5" s="1"/>
  <c r="L792" i="5"/>
  <c r="N791" i="2"/>
  <c r="M791" i="5"/>
  <c r="O791" i="5" s="1"/>
  <c r="L791" i="5"/>
  <c r="N790" i="2"/>
  <c r="R790" i="5"/>
  <c r="Q790" i="5"/>
  <c r="N789" i="2"/>
  <c r="M789" i="5"/>
  <c r="O789" i="5" s="1"/>
  <c r="L789" i="5"/>
  <c r="N788" i="2"/>
  <c r="N787" i="2"/>
  <c r="R787" i="5"/>
  <c r="Q787" i="5"/>
  <c r="N786" i="2"/>
  <c r="M786" i="5"/>
  <c r="O786" i="5" s="1"/>
  <c r="L786" i="5"/>
  <c r="N785" i="2"/>
  <c r="M785" i="5"/>
  <c r="O785" i="5" s="1"/>
  <c r="L785" i="5"/>
  <c r="N784" i="2"/>
  <c r="M784" i="5"/>
  <c r="O784" i="5" s="1"/>
  <c r="L784" i="5"/>
  <c r="M783" i="5"/>
  <c r="O783" i="5" s="1"/>
  <c r="L783" i="5"/>
  <c r="N782" i="2"/>
  <c r="M782" i="5"/>
  <c r="O782" i="5" s="1"/>
  <c r="L782" i="5"/>
  <c r="M781" i="5"/>
  <c r="O781" i="5" s="1"/>
  <c r="L781" i="5"/>
  <c r="N779" i="2"/>
  <c r="R779" i="5"/>
  <c r="Q779" i="5"/>
  <c r="N778" i="2"/>
  <c r="M778" i="5"/>
  <c r="O778" i="5" s="1"/>
  <c r="L778" i="5"/>
  <c r="N777" i="2"/>
  <c r="M777" i="5"/>
  <c r="O777" i="5" s="1"/>
  <c r="L777" i="5"/>
  <c r="N776" i="2"/>
  <c r="M776" i="5"/>
  <c r="O776" i="5" s="1"/>
  <c r="L776" i="5"/>
  <c r="N775" i="2"/>
  <c r="R775" i="5"/>
  <c r="Q775" i="5"/>
  <c r="N774" i="2"/>
  <c r="R774" i="5"/>
  <c r="Q774" i="5"/>
  <c r="N773" i="2"/>
  <c r="R773" i="5"/>
  <c r="Q773" i="5"/>
  <c r="N772" i="2"/>
  <c r="R772" i="5"/>
  <c r="Q772" i="5"/>
  <c r="N771" i="2"/>
  <c r="R771" i="5"/>
  <c r="Q771" i="5"/>
  <c r="N770" i="2"/>
  <c r="M770" i="5"/>
  <c r="O770" i="5" s="1"/>
  <c r="L770" i="5"/>
  <c r="N769" i="2"/>
  <c r="M769" i="5"/>
  <c r="O769" i="5" s="1"/>
  <c r="L769" i="5"/>
  <c r="N768" i="2"/>
  <c r="M768" i="5"/>
  <c r="O768" i="5" s="1"/>
  <c r="L768" i="5"/>
  <c r="N767" i="2"/>
  <c r="M767" i="5"/>
  <c r="O767" i="5" s="1"/>
  <c r="L767" i="5"/>
  <c r="N766" i="2"/>
  <c r="M766" i="5"/>
  <c r="O766" i="5" s="1"/>
  <c r="L766" i="5"/>
  <c r="N765" i="2"/>
  <c r="M765" i="5"/>
  <c r="O765" i="5" s="1"/>
  <c r="L765" i="5"/>
  <c r="N764" i="2"/>
  <c r="M764" i="5"/>
  <c r="O764" i="5" s="1"/>
  <c r="L764" i="5"/>
  <c r="N763" i="2"/>
  <c r="M763" i="5"/>
  <c r="O763" i="5" s="1"/>
  <c r="L763" i="5"/>
  <c r="R762" i="5"/>
  <c r="Q762" i="5"/>
  <c r="N761" i="2"/>
  <c r="R761" i="5"/>
  <c r="Q761" i="5"/>
  <c r="N760" i="2"/>
  <c r="M760" i="5"/>
  <c r="O760" i="5" s="1"/>
  <c r="L760" i="5"/>
  <c r="N759" i="2"/>
  <c r="M759" i="5"/>
  <c r="O759" i="5" s="1"/>
  <c r="L759" i="5"/>
  <c r="M758" i="5"/>
  <c r="O758" i="5" s="1"/>
  <c r="L758" i="5"/>
  <c r="N757" i="2"/>
  <c r="M757" i="5"/>
  <c r="O757" i="5" s="1"/>
  <c r="L757" i="5"/>
  <c r="M756" i="5"/>
  <c r="O756" i="5" s="1"/>
  <c r="L756" i="5"/>
  <c r="N755" i="2"/>
  <c r="M755" i="5"/>
  <c r="O755" i="5" s="1"/>
  <c r="L755" i="5"/>
  <c r="N753" i="2"/>
  <c r="M753" i="5"/>
  <c r="O753" i="5" s="1"/>
  <c r="L753" i="5"/>
  <c r="N752" i="2"/>
  <c r="M752" i="5"/>
  <c r="O752" i="5" s="1"/>
  <c r="L752" i="5"/>
  <c r="N751" i="2"/>
  <c r="M751" i="5"/>
  <c r="O751" i="5" s="1"/>
  <c r="L751" i="5"/>
  <c r="N750" i="2"/>
  <c r="M750" i="5"/>
  <c r="O750" i="5" s="1"/>
  <c r="L750" i="5"/>
  <c r="N749" i="2"/>
  <c r="M749" i="5"/>
  <c r="O749" i="5" s="1"/>
  <c r="L749" i="5"/>
  <c r="M748" i="5"/>
  <c r="O748" i="5" s="1"/>
  <c r="L748" i="5"/>
  <c r="N747" i="2"/>
  <c r="M747" i="5"/>
  <c r="O747" i="5" s="1"/>
  <c r="L747" i="5"/>
  <c r="M746" i="5"/>
  <c r="O746" i="5" s="1"/>
  <c r="L746" i="5"/>
  <c r="N745" i="2"/>
  <c r="M745" i="5"/>
  <c r="O745" i="5" s="1"/>
  <c r="L745" i="5"/>
  <c r="N743" i="2"/>
  <c r="R743" i="5"/>
  <c r="Q743" i="5"/>
  <c r="N742" i="2"/>
  <c r="R742" i="5"/>
  <c r="Q742" i="5"/>
  <c r="M741" i="5"/>
  <c r="O741" i="5" s="1"/>
  <c r="L741" i="5"/>
  <c r="M739" i="5"/>
  <c r="O739" i="5" s="1"/>
  <c r="N738" i="2"/>
  <c r="M738" i="5"/>
  <c r="O738" i="5" s="1"/>
  <c r="L738" i="5"/>
  <c r="R737" i="5"/>
  <c r="Q737" i="5"/>
  <c r="N736" i="2"/>
  <c r="M736" i="5"/>
  <c r="O736" i="5" s="1"/>
  <c r="L736" i="5"/>
  <c r="N735" i="2"/>
  <c r="M735" i="5"/>
  <c r="O735" i="5" s="1"/>
  <c r="L735" i="5"/>
  <c r="N734" i="2"/>
  <c r="M734" i="5"/>
  <c r="O734" i="5" s="1"/>
  <c r="L734" i="5"/>
  <c r="M733" i="5"/>
  <c r="O733" i="5" s="1"/>
  <c r="L733" i="5"/>
  <c r="N732" i="2"/>
  <c r="M732" i="5"/>
  <c r="O732" i="5" s="1"/>
  <c r="L732" i="5"/>
  <c r="N731" i="2"/>
  <c r="R731" i="5"/>
  <c r="Q731" i="5"/>
  <c r="N730" i="2"/>
  <c r="R730" i="5"/>
  <c r="Q730" i="5"/>
  <c r="N729" i="2"/>
  <c r="M729" i="5"/>
  <c r="O729" i="5" s="1"/>
  <c r="L729" i="5"/>
  <c r="N728" i="2"/>
  <c r="R728" i="5"/>
  <c r="Q728" i="5"/>
  <c r="N727" i="2"/>
  <c r="M727" i="5"/>
  <c r="O727" i="5" s="1"/>
  <c r="L727" i="5"/>
  <c r="N726" i="2"/>
  <c r="L726" i="5"/>
  <c r="M725" i="5"/>
  <c r="O725" i="5" s="1"/>
  <c r="L725" i="5"/>
  <c r="N724" i="2"/>
  <c r="M724" i="5"/>
  <c r="O724" i="5" s="1"/>
  <c r="L724" i="5"/>
  <c r="N723" i="2"/>
  <c r="M723" i="5"/>
  <c r="O723" i="5" s="1"/>
  <c r="L723" i="5"/>
  <c r="M722" i="5"/>
  <c r="O722" i="5" s="1"/>
  <c r="L722" i="5"/>
  <c r="M721" i="5"/>
  <c r="O721" i="5" s="1"/>
  <c r="L721" i="5"/>
  <c r="N720" i="2"/>
  <c r="R720" i="5"/>
  <c r="Q720" i="5"/>
  <c r="N719" i="2"/>
  <c r="M719" i="5"/>
  <c r="O719" i="5" s="1"/>
  <c r="L719" i="5"/>
  <c r="M718" i="5"/>
  <c r="O718" i="5" s="1"/>
  <c r="L718" i="5"/>
  <c r="N717" i="2"/>
  <c r="M717" i="5"/>
  <c r="O717" i="5" s="1"/>
  <c r="L717" i="5"/>
  <c r="N716" i="2"/>
  <c r="M716" i="5"/>
  <c r="O716" i="5" s="1"/>
  <c r="L716" i="5"/>
  <c r="N715" i="2"/>
  <c r="M715" i="5"/>
  <c r="O715" i="5" s="1"/>
  <c r="L715" i="5"/>
  <c r="N714" i="2"/>
  <c r="M714" i="5"/>
  <c r="O714" i="5" s="1"/>
  <c r="L714" i="5"/>
  <c r="N713" i="2"/>
  <c r="M713" i="5"/>
  <c r="O713" i="5" s="1"/>
  <c r="L713" i="5"/>
  <c r="N712" i="2"/>
  <c r="M712" i="5"/>
  <c r="O712" i="5" s="1"/>
  <c r="L712" i="5"/>
  <c r="N711" i="2"/>
  <c r="M711" i="5"/>
  <c r="O711" i="5" s="1"/>
  <c r="L711" i="5"/>
  <c r="M710" i="5"/>
  <c r="O710" i="5" s="1"/>
  <c r="L710" i="5"/>
  <c r="N709" i="2"/>
  <c r="R709" i="5"/>
  <c r="Q709" i="5"/>
  <c r="N708" i="2"/>
  <c r="R707" i="5"/>
  <c r="Q707" i="5"/>
  <c r="M706" i="5"/>
  <c r="O706" i="5" s="1"/>
  <c r="L706" i="5"/>
  <c r="M705" i="5"/>
  <c r="O705" i="5" s="1"/>
  <c r="L705" i="5"/>
  <c r="N703" i="2"/>
  <c r="M703" i="5"/>
  <c r="O703" i="5" s="1"/>
  <c r="L703" i="5"/>
  <c r="M702" i="5"/>
  <c r="O702" i="5" s="1"/>
  <c r="L702" i="5"/>
  <c r="M699" i="5"/>
  <c r="O699" i="5" s="1"/>
  <c r="L699" i="5"/>
  <c r="N698" i="2"/>
  <c r="R698" i="5"/>
  <c r="Q698" i="5"/>
  <c r="N697" i="2"/>
  <c r="M697" i="5"/>
  <c r="O697" i="5" s="1"/>
  <c r="L697" i="5"/>
  <c r="N696" i="2"/>
  <c r="M696" i="5"/>
  <c r="O696" i="5" s="1"/>
  <c r="L696" i="5"/>
  <c r="N695" i="2"/>
  <c r="M695" i="5"/>
  <c r="O695" i="5" s="1"/>
  <c r="L695" i="5"/>
  <c r="M694" i="5"/>
  <c r="O694" i="5" s="1"/>
  <c r="L694" i="5"/>
  <c r="M693" i="5"/>
  <c r="O693" i="5" s="1"/>
  <c r="L693" i="5"/>
  <c r="N692" i="2"/>
  <c r="M692" i="5"/>
  <c r="O692" i="5" s="1"/>
  <c r="L692" i="5"/>
  <c r="M691" i="5"/>
  <c r="O691" i="5" s="1"/>
  <c r="L691" i="5"/>
  <c r="N690" i="2"/>
  <c r="M690" i="5"/>
  <c r="O690" i="5" s="1"/>
  <c r="L690" i="5"/>
  <c r="N689" i="2"/>
  <c r="M689" i="5"/>
  <c r="O689" i="5" s="1"/>
  <c r="L689" i="5"/>
  <c r="N688" i="2"/>
  <c r="R688" i="5"/>
  <c r="Q688" i="5"/>
  <c r="N687" i="2"/>
  <c r="M687" i="5"/>
  <c r="O687" i="5" s="1"/>
  <c r="L687" i="5"/>
  <c r="N686" i="2"/>
  <c r="R686" i="5"/>
  <c r="Q686" i="5"/>
  <c r="M685" i="5"/>
  <c r="O685" i="5" s="1"/>
  <c r="L685" i="5"/>
  <c r="N684" i="2"/>
  <c r="M684" i="5"/>
  <c r="O684" i="5" s="1"/>
  <c r="L684" i="5"/>
  <c r="M683" i="5"/>
  <c r="O683" i="5" s="1"/>
  <c r="L683" i="5"/>
  <c r="M682" i="5"/>
  <c r="O682" i="5" s="1"/>
  <c r="L682" i="5"/>
  <c r="M680" i="5"/>
  <c r="O680" i="5" s="1"/>
  <c r="L680" i="5"/>
  <c r="N679" i="2"/>
  <c r="M679" i="5"/>
  <c r="O679" i="5" s="1"/>
  <c r="L679" i="5"/>
  <c r="N678" i="2"/>
  <c r="M678" i="5"/>
  <c r="O678" i="5" s="1"/>
  <c r="L678" i="5"/>
  <c r="M677" i="5"/>
  <c r="O677" i="5" s="1"/>
  <c r="L677" i="5"/>
  <c r="N676" i="2"/>
  <c r="R676" i="5"/>
  <c r="Q676" i="5"/>
  <c r="N675" i="2"/>
  <c r="N674" i="2"/>
  <c r="M674" i="5"/>
  <c r="O674" i="5" s="1"/>
  <c r="L674" i="5"/>
  <c r="N673" i="2"/>
  <c r="M673" i="5"/>
  <c r="O673" i="5" s="1"/>
  <c r="L673" i="5"/>
  <c r="M672" i="5"/>
  <c r="O672" i="5" s="1"/>
  <c r="L672" i="5"/>
  <c r="N671" i="2"/>
  <c r="M671" i="5"/>
  <c r="O671" i="5" s="1"/>
  <c r="L671" i="5"/>
  <c r="N670" i="2"/>
  <c r="M670" i="5"/>
  <c r="O670" i="5" s="1"/>
  <c r="L670" i="5"/>
  <c r="N669" i="2"/>
  <c r="M669" i="5"/>
  <c r="O669" i="5" s="1"/>
  <c r="Q668" i="2"/>
  <c r="M668" i="5"/>
  <c r="O668" i="5" s="1"/>
  <c r="L668" i="5"/>
  <c r="N667" i="2"/>
  <c r="M667" i="5"/>
  <c r="O667" i="5" s="1"/>
  <c r="L667" i="5"/>
  <c r="N666" i="2"/>
  <c r="M666" i="5"/>
  <c r="O666" i="5" s="1"/>
  <c r="L666" i="5"/>
  <c r="N665" i="2"/>
  <c r="M665" i="5"/>
  <c r="O665" i="5" s="1"/>
  <c r="L665" i="5"/>
  <c r="N664" i="2"/>
  <c r="N663" i="2"/>
  <c r="M663" i="5"/>
  <c r="O663" i="5" s="1"/>
  <c r="L663" i="5"/>
  <c r="M662" i="5"/>
  <c r="O662" i="5" s="1"/>
  <c r="L662" i="5"/>
  <c r="N661" i="2"/>
  <c r="M661" i="5"/>
  <c r="O661" i="5" s="1"/>
  <c r="L661" i="5"/>
  <c r="N660" i="2"/>
  <c r="R660" i="5"/>
  <c r="Q660" i="5"/>
  <c r="N659" i="2"/>
  <c r="M659" i="5"/>
  <c r="O659" i="5" s="1"/>
  <c r="L659" i="5"/>
  <c r="N658" i="2"/>
  <c r="R658" i="5"/>
  <c r="Q658" i="5"/>
  <c r="N657" i="2"/>
  <c r="M657" i="5"/>
  <c r="O657" i="5" s="1"/>
  <c r="L657" i="5"/>
  <c r="M656" i="5"/>
  <c r="O656" i="5" s="1"/>
  <c r="L656" i="5"/>
  <c r="M655" i="5"/>
  <c r="O655" i="5" s="1"/>
  <c r="L655" i="5"/>
  <c r="N654" i="2"/>
  <c r="M654" i="5"/>
  <c r="O654" i="5" s="1"/>
  <c r="L654" i="5"/>
  <c r="N653" i="2"/>
  <c r="M653" i="5"/>
  <c r="O653" i="5" s="1"/>
  <c r="L653" i="5"/>
  <c r="N652" i="2"/>
  <c r="M651" i="5"/>
  <c r="O651" i="5" s="1"/>
  <c r="L651" i="5"/>
  <c r="N650" i="2"/>
  <c r="M650" i="5"/>
  <c r="O650" i="5" s="1"/>
  <c r="L650" i="5"/>
  <c r="N649" i="2"/>
  <c r="R649" i="5"/>
  <c r="Q649" i="5"/>
  <c r="M648" i="5"/>
  <c r="O648" i="5" s="1"/>
  <c r="L648" i="5"/>
  <c r="N647" i="2"/>
  <c r="M647" i="5"/>
  <c r="O647" i="5" s="1"/>
  <c r="L647" i="5"/>
  <c r="N646" i="2"/>
  <c r="M646" i="5"/>
  <c r="O646" i="5" s="1"/>
  <c r="L646" i="5"/>
  <c r="N645" i="2"/>
  <c r="R645" i="5"/>
  <c r="Q645" i="5"/>
  <c r="M644" i="5"/>
  <c r="O644" i="5" s="1"/>
  <c r="L644" i="5"/>
  <c r="N643" i="2"/>
  <c r="M643" i="5"/>
  <c r="O643" i="5" s="1"/>
  <c r="L643" i="5"/>
  <c r="M642" i="5"/>
  <c r="O642" i="5" s="1"/>
  <c r="L642" i="5"/>
  <c r="N641" i="2"/>
  <c r="M641" i="5"/>
  <c r="O641" i="5" s="1"/>
  <c r="L641" i="5"/>
  <c r="M640" i="5"/>
  <c r="O640" i="5" s="1"/>
  <c r="L640" i="5"/>
  <c r="N639" i="2"/>
  <c r="R639" i="5"/>
  <c r="Q639" i="5"/>
  <c r="N638" i="2"/>
  <c r="M638" i="5"/>
  <c r="O638" i="5" s="1"/>
  <c r="L638" i="5"/>
  <c r="N637" i="2"/>
  <c r="M637" i="5"/>
  <c r="O637" i="5" s="1"/>
  <c r="L637" i="5"/>
  <c r="N636" i="2"/>
  <c r="M636" i="5"/>
  <c r="O636" i="5" s="1"/>
  <c r="L636" i="5"/>
  <c r="M635" i="5"/>
  <c r="O635" i="5" s="1"/>
  <c r="L635" i="5"/>
  <c r="N634" i="2"/>
  <c r="M634" i="5"/>
  <c r="O634" i="5" s="1"/>
  <c r="L634" i="5"/>
  <c r="N633" i="2"/>
  <c r="M633" i="5"/>
  <c r="O633" i="5" s="1"/>
  <c r="L633" i="5"/>
  <c r="N632" i="2"/>
  <c r="R632" i="5"/>
  <c r="Q632" i="5"/>
  <c r="N631" i="2"/>
  <c r="M631" i="5"/>
  <c r="O631" i="5" s="1"/>
  <c r="L631" i="5"/>
  <c r="M630" i="5"/>
  <c r="O630" i="5" s="1"/>
  <c r="L630" i="5"/>
  <c r="N629" i="2"/>
  <c r="M629" i="5"/>
  <c r="O629" i="5" s="1"/>
  <c r="L629" i="5"/>
  <c r="N628" i="2"/>
  <c r="R628" i="5"/>
  <c r="Q628" i="5"/>
  <c r="M627" i="5"/>
  <c r="O627" i="5" s="1"/>
  <c r="L627" i="5"/>
  <c r="N626" i="2"/>
  <c r="M626" i="5"/>
  <c r="O626" i="5" s="1"/>
  <c r="L626" i="5"/>
  <c r="N625" i="2"/>
  <c r="M625" i="5"/>
  <c r="O625" i="5" s="1"/>
  <c r="L625" i="5"/>
  <c r="N624" i="2"/>
  <c r="M624" i="5"/>
  <c r="O624" i="5" s="1"/>
  <c r="L624" i="5"/>
  <c r="M623" i="5"/>
  <c r="O623" i="5" s="1"/>
  <c r="L623" i="5"/>
  <c r="R622" i="5"/>
  <c r="Q622" i="5"/>
  <c r="M621" i="5"/>
  <c r="O621" i="5" s="1"/>
  <c r="L621" i="5"/>
  <c r="M620" i="5"/>
  <c r="O620" i="5" s="1"/>
  <c r="L620" i="5"/>
  <c r="M619" i="5"/>
  <c r="O619" i="5" s="1"/>
  <c r="L619" i="5"/>
  <c r="M618" i="5"/>
  <c r="O618" i="5" s="1"/>
  <c r="L618" i="5"/>
  <c r="M617" i="5"/>
  <c r="O617" i="5" s="1"/>
  <c r="L617" i="5"/>
  <c r="M616" i="5"/>
  <c r="O616" i="5" s="1"/>
  <c r="L616" i="5"/>
  <c r="N614" i="2"/>
  <c r="M614" i="5"/>
  <c r="O614" i="5" s="1"/>
  <c r="L614" i="5"/>
  <c r="M613" i="5"/>
  <c r="O613" i="5" s="1"/>
  <c r="L613" i="5"/>
  <c r="M611" i="5"/>
  <c r="O611" i="5" s="1"/>
  <c r="L611" i="5"/>
  <c r="M609" i="5"/>
  <c r="O609" i="5" s="1"/>
  <c r="L609" i="5"/>
  <c r="M608" i="5"/>
  <c r="O608" i="5" s="1"/>
  <c r="L608" i="5"/>
  <c r="M607" i="5"/>
  <c r="O607" i="5" s="1"/>
  <c r="L607" i="5"/>
  <c r="R606" i="5"/>
  <c r="Q606" i="5"/>
  <c r="N605" i="2"/>
  <c r="M605" i="5"/>
  <c r="O605" i="5" s="1"/>
  <c r="L605" i="5"/>
  <c r="N604" i="2"/>
  <c r="M604" i="5"/>
  <c r="O604" i="5" s="1"/>
  <c r="L604" i="5"/>
  <c r="R603" i="5"/>
  <c r="Q603" i="5"/>
  <c r="M602" i="5"/>
  <c r="O602" i="5" s="1"/>
  <c r="L602" i="5"/>
  <c r="N601" i="2"/>
  <c r="M601" i="5"/>
  <c r="O601" i="5" s="1"/>
  <c r="L601" i="5"/>
  <c r="R600" i="5"/>
  <c r="Q600" i="5"/>
  <c r="M599" i="5"/>
  <c r="O599" i="5" s="1"/>
  <c r="L599" i="5"/>
  <c r="M598" i="5"/>
  <c r="O598" i="5" s="1"/>
  <c r="L598" i="5"/>
  <c r="M597" i="5"/>
  <c r="O597" i="5" s="1"/>
  <c r="L597" i="5"/>
  <c r="N596" i="2"/>
  <c r="N595" i="2"/>
  <c r="M595" i="5"/>
  <c r="O595" i="5" s="1"/>
  <c r="L595" i="5"/>
  <c r="M594" i="5"/>
  <c r="O594" i="5" s="1"/>
  <c r="L594" i="5"/>
  <c r="M593" i="5"/>
  <c r="O593" i="5" s="1"/>
  <c r="L593" i="5"/>
  <c r="M591" i="5"/>
  <c r="O591" i="5" s="1"/>
  <c r="L591" i="5"/>
  <c r="N590" i="2"/>
  <c r="M590" i="5"/>
  <c r="O590" i="5" s="1"/>
  <c r="L590" i="5"/>
  <c r="M589" i="5"/>
  <c r="O589" i="5" s="1"/>
  <c r="L589" i="5"/>
  <c r="R588" i="5"/>
  <c r="Q588" i="5"/>
  <c r="M587" i="5"/>
  <c r="O587" i="5" s="1"/>
  <c r="L587" i="5"/>
  <c r="M586" i="5"/>
  <c r="O586" i="5" s="1"/>
  <c r="L586" i="5"/>
  <c r="M585" i="5"/>
  <c r="O585" i="5" s="1"/>
  <c r="L585" i="5"/>
  <c r="M583" i="5"/>
  <c r="O583" i="5" s="1"/>
  <c r="L583" i="5"/>
  <c r="R582" i="5"/>
  <c r="Q582" i="5"/>
  <c r="M581" i="5"/>
  <c r="O581" i="5" s="1"/>
  <c r="L581" i="5"/>
  <c r="N580" i="2"/>
  <c r="N579" i="2"/>
  <c r="M579" i="5"/>
  <c r="O579" i="5" s="1"/>
  <c r="L579" i="5"/>
  <c r="N578" i="2"/>
  <c r="M578" i="5"/>
  <c r="O578" i="5" s="1"/>
  <c r="L578" i="5"/>
  <c r="N577" i="2"/>
  <c r="M577" i="5"/>
  <c r="O577" i="5" s="1"/>
  <c r="L577" i="5"/>
  <c r="M576" i="5"/>
  <c r="O576" i="5" s="1"/>
  <c r="L576" i="5"/>
  <c r="M575" i="5"/>
  <c r="O575" i="5" s="1"/>
  <c r="L575" i="5"/>
  <c r="M574" i="5"/>
  <c r="O574" i="5" s="1"/>
  <c r="L574" i="5"/>
  <c r="N573" i="2"/>
  <c r="R573" i="5"/>
  <c r="Q573" i="5"/>
  <c r="M572" i="5"/>
  <c r="O572" i="5" s="1"/>
  <c r="L572" i="5"/>
  <c r="N571" i="2"/>
  <c r="M571" i="5"/>
  <c r="O571" i="5" s="1"/>
  <c r="L571" i="5"/>
  <c r="N570" i="2"/>
  <c r="M570" i="5"/>
  <c r="O570" i="5" s="1"/>
  <c r="L570" i="5"/>
  <c r="N569" i="2"/>
  <c r="M569" i="5"/>
  <c r="O569" i="5" s="1"/>
  <c r="L569" i="5"/>
  <c r="N568" i="2"/>
  <c r="M568" i="5"/>
  <c r="O568" i="5" s="1"/>
  <c r="L568" i="5"/>
  <c r="N567" i="2"/>
  <c r="M567" i="5"/>
  <c r="O567" i="5" s="1"/>
  <c r="L567" i="5"/>
  <c r="N566" i="2"/>
  <c r="M566" i="5"/>
  <c r="O566" i="5" s="1"/>
  <c r="L566" i="5"/>
  <c r="N565" i="2"/>
  <c r="R565" i="5"/>
  <c r="Q565" i="5"/>
  <c r="N563" i="2"/>
  <c r="M563" i="5"/>
  <c r="O563" i="5" s="1"/>
  <c r="L563" i="5"/>
  <c r="M562" i="5"/>
  <c r="O562" i="5" s="1"/>
  <c r="L562" i="5"/>
  <c r="N561" i="2"/>
  <c r="M561" i="5"/>
  <c r="O561" i="5" s="1"/>
  <c r="L561" i="5"/>
  <c r="N560" i="2"/>
  <c r="M560" i="5"/>
  <c r="O560" i="5" s="1"/>
  <c r="L560" i="5"/>
  <c r="N559" i="2"/>
  <c r="M559" i="5"/>
  <c r="O559" i="5" s="1"/>
  <c r="L559" i="5"/>
  <c r="N558" i="2"/>
  <c r="M558" i="5"/>
  <c r="O558" i="5" s="1"/>
  <c r="L558" i="5"/>
  <c r="N557" i="2"/>
  <c r="M557" i="5"/>
  <c r="O557" i="5" s="1"/>
  <c r="L557" i="5"/>
  <c r="N556" i="2"/>
  <c r="N555" i="2"/>
  <c r="N554" i="2"/>
  <c r="M554" i="5"/>
  <c r="O554" i="5" s="1"/>
  <c r="L554" i="5"/>
  <c r="N553" i="2"/>
  <c r="N552" i="2"/>
  <c r="N551" i="2"/>
  <c r="M551" i="5"/>
  <c r="O551" i="5" s="1"/>
  <c r="L551" i="5"/>
  <c r="N550" i="2"/>
  <c r="M550" i="5"/>
  <c r="O550" i="5" s="1"/>
  <c r="L550" i="5"/>
  <c r="N549" i="2"/>
  <c r="M549" i="5"/>
  <c r="O549" i="5" s="1"/>
  <c r="L549" i="5"/>
  <c r="N548" i="2"/>
  <c r="N547" i="2"/>
  <c r="M547" i="5"/>
  <c r="O547" i="5" s="1"/>
  <c r="L547" i="5"/>
  <c r="N546" i="2"/>
  <c r="R546" i="5"/>
  <c r="Q546" i="5"/>
  <c r="N545" i="2"/>
  <c r="M545" i="5"/>
  <c r="O545" i="5" s="1"/>
  <c r="L545" i="5"/>
  <c r="N544" i="2"/>
  <c r="N543" i="2"/>
  <c r="M543" i="5"/>
  <c r="O543" i="5" s="1"/>
  <c r="L543" i="5"/>
  <c r="N542" i="2"/>
  <c r="M542" i="5"/>
  <c r="O542" i="5" s="1"/>
  <c r="L542" i="5"/>
  <c r="N541" i="2"/>
  <c r="N540" i="2"/>
  <c r="M540" i="5"/>
  <c r="O540" i="5" s="1"/>
  <c r="L540" i="5"/>
  <c r="N539" i="2"/>
  <c r="R539" i="5"/>
  <c r="Q539" i="5"/>
  <c r="N538" i="2"/>
  <c r="N537" i="2"/>
  <c r="R537" i="5"/>
  <c r="Q537" i="5"/>
  <c r="N536" i="2"/>
  <c r="R536" i="5"/>
  <c r="Q536" i="5"/>
  <c r="N535" i="2"/>
  <c r="M535" i="5"/>
  <c r="O535" i="5" s="1"/>
  <c r="L535" i="5"/>
  <c r="M534" i="5"/>
  <c r="O534" i="5" s="1"/>
  <c r="L534" i="5"/>
  <c r="N533" i="2"/>
  <c r="R533" i="5"/>
  <c r="Q533" i="5"/>
  <c r="N532" i="2"/>
  <c r="N531" i="2"/>
  <c r="R531" i="5"/>
  <c r="Q531" i="5"/>
  <c r="N530" i="2"/>
  <c r="M530" i="5"/>
  <c r="O530" i="5" s="1"/>
  <c r="L530" i="5"/>
  <c r="N529" i="2"/>
  <c r="M529" i="5"/>
  <c r="O529" i="5" s="1"/>
  <c r="L529" i="5"/>
  <c r="N528" i="2"/>
  <c r="M528" i="5"/>
  <c r="O528" i="5" s="1"/>
  <c r="L528" i="5"/>
  <c r="N527" i="2"/>
  <c r="M527" i="5"/>
  <c r="O527" i="5" s="1"/>
  <c r="L527" i="5"/>
  <c r="M526" i="5"/>
  <c r="O526" i="5" s="1"/>
  <c r="L526" i="5"/>
  <c r="N525" i="2"/>
  <c r="M525" i="5"/>
  <c r="O525" i="5" s="1"/>
  <c r="L525" i="5"/>
  <c r="N524" i="2"/>
  <c r="M524" i="5"/>
  <c r="O524" i="5" s="1"/>
  <c r="L524" i="5"/>
  <c r="N523" i="2"/>
  <c r="M523" i="5"/>
  <c r="O523" i="5" s="1"/>
  <c r="L523" i="5"/>
  <c r="N522" i="2"/>
  <c r="R522" i="5"/>
  <c r="Q522" i="5"/>
  <c r="N521" i="2"/>
  <c r="M521" i="5"/>
  <c r="O521" i="5" s="1"/>
  <c r="L521" i="5"/>
  <c r="N520" i="2"/>
  <c r="M520" i="5"/>
  <c r="O520" i="5" s="1"/>
  <c r="L520" i="5"/>
  <c r="N519" i="2"/>
  <c r="R519" i="5"/>
  <c r="Q519" i="5"/>
  <c r="M518" i="5"/>
  <c r="O518" i="5" s="1"/>
  <c r="L518" i="5"/>
  <c r="N517" i="2"/>
  <c r="M517" i="5"/>
  <c r="O517" i="5" s="1"/>
  <c r="L517" i="5"/>
  <c r="N516" i="2"/>
  <c r="M516" i="5"/>
  <c r="O516" i="5" s="1"/>
  <c r="L516" i="5"/>
  <c r="N515" i="2"/>
  <c r="M515" i="5"/>
  <c r="O515" i="5" s="1"/>
  <c r="L515" i="5"/>
  <c r="N514" i="2"/>
  <c r="M514" i="5"/>
  <c r="O514" i="5" s="1"/>
  <c r="L514" i="5"/>
  <c r="R513" i="5"/>
  <c r="N512" i="2"/>
  <c r="M512" i="5"/>
  <c r="O512" i="5" s="1"/>
  <c r="L512" i="5"/>
  <c r="N511" i="2"/>
  <c r="M511" i="5"/>
  <c r="O511" i="5" s="1"/>
  <c r="L511" i="5"/>
  <c r="N510" i="2"/>
  <c r="M510" i="5"/>
  <c r="O510" i="5" s="1"/>
  <c r="L510" i="5"/>
  <c r="N509" i="2"/>
  <c r="M509" i="5"/>
  <c r="O509" i="5" s="1"/>
  <c r="L509" i="5"/>
  <c r="N508" i="2"/>
  <c r="M508" i="5"/>
  <c r="O508" i="5" s="1"/>
  <c r="L508" i="5"/>
  <c r="N507" i="2"/>
  <c r="M507" i="5"/>
  <c r="O507" i="5" s="1"/>
  <c r="L507" i="5"/>
  <c r="N506" i="2"/>
  <c r="M506" i="5"/>
  <c r="O506" i="5" s="1"/>
  <c r="L506" i="5"/>
  <c r="N505" i="2"/>
  <c r="M505" i="5"/>
  <c r="O505" i="5" s="1"/>
  <c r="L505" i="5"/>
  <c r="N504" i="2"/>
  <c r="M504" i="5"/>
  <c r="O504" i="5" s="1"/>
  <c r="L504" i="5"/>
  <c r="N503" i="2"/>
  <c r="M503" i="5"/>
  <c r="O503" i="5" s="1"/>
  <c r="L503" i="5"/>
  <c r="N502" i="2"/>
  <c r="R502" i="5"/>
  <c r="Q502" i="5"/>
  <c r="N501" i="2"/>
  <c r="M501" i="5"/>
  <c r="O501" i="5" s="1"/>
  <c r="L501" i="5"/>
  <c r="N500" i="2"/>
  <c r="N499" i="2"/>
  <c r="L499" i="5"/>
  <c r="N498" i="2"/>
  <c r="M498" i="5"/>
  <c r="O498" i="5" s="1"/>
  <c r="L498" i="5"/>
  <c r="N497" i="2"/>
  <c r="R497" i="5"/>
  <c r="Q497" i="5"/>
  <c r="N496" i="2"/>
  <c r="N495" i="2"/>
  <c r="M495" i="5"/>
  <c r="O495" i="5" s="1"/>
  <c r="L495" i="5"/>
  <c r="N494" i="2"/>
  <c r="M494" i="5"/>
  <c r="O494" i="5" s="1"/>
  <c r="L494" i="5"/>
  <c r="N493" i="2"/>
  <c r="R493" i="5"/>
  <c r="Q493" i="5"/>
  <c r="N491" i="2"/>
  <c r="M491" i="5"/>
  <c r="O491" i="5" s="1"/>
  <c r="L491" i="5"/>
  <c r="N490" i="2"/>
  <c r="M490" i="5"/>
  <c r="O490" i="5" s="1"/>
  <c r="L490" i="5"/>
  <c r="N489" i="2"/>
  <c r="M489" i="5"/>
  <c r="O489" i="5" s="1"/>
  <c r="L489" i="5"/>
  <c r="M488" i="5"/>
  <c r="O488" i="5" s="1"/>
  <c r="L488" i="5"/>
  <c r="M487" i="5"/>
  <c r="O487" i="5" s="1"/>
  <c r="L487" i="5"/>
  <c r="M486" i="5"/>
  <c r="O486" i="5" s="1"/>
  <c r="L486" i="5"/>
  <c r="N485" i="2"/>
  <c r="R485" i="5"/>
  <c r="Q485" i="5"/>
  <c r="M484" i="5"/>
  <c r="O484" i="5" s="1"/>
  <c r="L484" i="5"/>
  <c r="N483" i="2"/>
  <c r="M482" i="5"/>
  <c r="O482" i="5" s="1"/>
  <c r="L482" i="5"/>
  <c r="M481" i="5"/>
  <c r="O481" i="5" s="1"/>
  <c r="L481" i="5"/>
  <c r="N480" i="2"/>
  <c r="M480" i="5"/>
  <c r="O480" i="5" s="1"/>
  <c r="L480" i="5"/>
  <c r="M479" i="5"/>
  <c r="O479" i="5" s="1"/>
  <c r="L479" i="5"/>
  <c r="M478" i="5"/>
  <c r="O478" i="5" s="1"/>
  <c r="L478" i="5"/>
  <c r="M477" i="5"/>
  <c r="O477" i="5" s="1"/>
  <c r="L477" i="5"/>
  <c r="N475" i="2"/>
  <c r="M475" i="5"/>
  <c r="O475" i="5" s="1"/>
  <c r="L475" i="5"/>
  <c r="M474" i="5"/>
  <c r="O474" i="5" s="1"/>
  <c r="L474" i="5"/>
  <c r="M473" i="5"/>
  <c r="O473" i="5" s="1"/>
  <c r="L473" i="5"/>
  <c r="M472" i="5"/>
  <c r="O472" i="5" s="1"/>
  <c r="L472" i="5"/>
  <c r="N471" i="2"/>
  <c r="M471" i="5"/>
  <c r="O471" i="5" s="1"/>
  <c r="L471" i="5"/>
  <c r="M470" i="5"/>
  <c r="O470" i="5" s="1"/>
  <c r="L470" i="5"/>
  <c r="N469" i="2"/>
  <c r="M469" i="5"/>
  <c r="O469" i="5" s="1"/>
  <c r="L469" i="5"/>
  <c r="M468" i="5"/>
  <c r="O468" i="5" s="1"/>
  <c r="L468" i="5"/>
  <c r="R467" i="5"/>
  <c r="Q467" i="5"/>
  <c r="N466" i="2"/>
  <c r="M466" i="5"/>
  <c r="O466" i="5" s="1"/>
  <c r="L466" i="5"/>
  <c r="M465" i="5"/>
  <c r="O465" i="5" s="1"/>
  <c r="L465" i="5"/>
  <c r="M464" i="5"/>
  <c r="O464" i="5" s="1"/>
  <c r="L464" i="5"/>
  <c r="M463" i="5"/>
  <c r="O463" i="5" s="1"/>
  <c r="L463" i="5"/>
  <c r="N461" i="2"/>
  <c r="M461" i="5"/>
  <c r="O461" i="5" s="1"/>
  <c r="L461" i="5"/>
  <c r="N459" i="2"/>
  <c r="M459" i="5"/>
  <c r="O459" i="5" s="1"/>
  <c r="L459" i="5"/>
  <c r="N458" i="2"/>
  <c r="M458" i="5"/>
  <c r="O458" i="5" s="1"/>
  <c r="L458" i="5"/>
  <c r="M457" i="5"/>
  <c r="O457" i="5" s="1"/>
  <c r="L457" i="5"/>
  <c r="N456" i="2"/>
  <c r="R456" i="5"/>
  <c r="Q456" i="5"/>
  <c r="N455" i="2"/>
  <c r="M455" i="5"/>
  <c r="O455" i="5" s="1"/>
  <c r="L455" i="5"/>
  <c r="M454" i="5"/>
  <c r="O454" i="5" s="1"/>
  <c r="L454" i="5"/>
  <c r="N453" i="2"/>
  <c r="N452" i="2"/>
  <c r="M451" i="5"/>
  <c r="O451" i="5" s="1"/>
  <c r="L451" i="5"/>
  <c r="N450" i="2"/>
  <c r="M450" i="5"/>
  <c r="O450" i="5" s="1"/>
  <c r="L450" i="5"/>
  <c r="R449" i="5"/>
  <c r="Q449" i="5"/>
  <c r="M448" i="5"/>
  <c r="O448" i="5" s="1"/>
  <c r="L448" i="5"/>
  <c r="N447" i="2"/>
  <c r="R447" i="5"/>
  <c r="Q447" i="5"/>
  <c r="M446" i="5"/>
  <c r="O446" i="5" s="1"/>
  <c r="L446" i="5"/>
  <c r="M444" i="5"/>
  <c r="O444" i="5" s="1"/>
  <c r="L444" i="5"/>
  <c r="M443" i="5"/>
  <c r="O443" i="5" s="1"/>
  <c r="L443" i="5"/>
  <c r="R442" i="5"/>
  <c r="Q442" i="5"/>
  <c r="M441" i="5"/>
  <c r="O441" i="5" s="1"/>
  <c r="L441" i="5"/>
  <c r="N440" i="2"/>
  <c r="M440" i="5"/>
  <c r="O440" i="5" s="1"/>
  <c r="L440" i="5"/>
  <c r="N439" i="2"/>
  <c r="N438" i="2"/>
  <c r="M438" i="5"/>
  <c r="O438" i="5" s="1"/>
  <c r="L438" i="5"/>
  <c r="M437" i="5"/>
  <c r="O437" i="5" s="1"/>
  <c r="L437" i="5"/>
  <c r="N436" i="2"/>
  <c r="M436" i="5"/>
  <c r="O436" i="5" s="1"/>
  <c r="L436" i="5"/>
  <c r="N435" i="2"/>
  <c r="M435" i="5"/>
  <c r="O435" i="5" s="1"/>
  <c r="L435" i="5"/>
  <c r="N434" i="2"/>
  <c r="M434" i="5"/>
  <c r="O434" i="5" s="1"/>
  <c r="L434" i="5"/>
  <c r="R433" i="5"/>
  <c r="Q433" i="5"/>
  <c r="R432" i="5"/>
  <c r="Q432" i="5"/>
  <c r="M431" i="5"/>
  <c r="O431" i="5" s="1"/>
  <c r="L431" i="5"/>
  <c r="R430" i="5"/>
  <c r="Q430" i="5"/>
  <c r="N429" i="2"/>
  <c r="M429" i="5"/>
  <c r="O429" i="5" s="1"/>
  <c r="L429" i="5"/>
  <c r="N428" i="2"/>
  <c r="N427" i="2"/>
  <c r="M427" i="5"/>
  <c r="O427" i="5" s="1"/>
  <c r="L427" i="5"/>
  <c r="N426" i="2"/>
  <c r="M426" i="5"/>
  <c r="O426" i="5" s="1"/>
  <c r="L426" i="5"/>
  <c r="N425" i="2"/>
  <c r="M425" i="5"/>
  <c r="O425" i="5" s="1"/>
  <c r="L425" i="5"/>
  <c r="N424" i="2"/>
  <c r="M424" i="5"/>
  <c r="O424" i="5" s="1"/>
  <c r="L424" i="5"/>
  <c r="N423" i="2"/>
  <c r="M423" i="5"/>
  <c r="O423" i="5" s="1"/>
  <c r="L423" i="5"/>
  <c r="N422" i="2"/>
  <c r="M422" i="5"/>
  <c r="O422" i="5" s="1"/>
  <c r="L422" i="5"/>
  <c r="N421" i="2"/>
  <c r="M421" i="5"/>
  <c r="O421" i="5" s="1"/>
  <c r="L421" i="5"/>
  <c r="M420" i="5"/>
  <c r="O420" i="5" s="1"/>
  <c r="L420" i="5"/>
  <c r="N419" i="2"/>
  <c r="M419" i="5"/>
  <c r="O419" i="5" s="1"/>
  <c r="L419" i="5"/>
  <c r="M418" i="5"/>
  <c r="O418" i="5" s="1"/>
  <c r="L418" i="5"/>
  <c r="N417" i="2"/>
  <c r="M417" i="5"/>
  <c r="O417" i="5" s="1"/>
  <c r="L417" i="5"/>
  <c r="N416" i="2"/>
  <c r="M416" i="5"/>
  <c r="O416" i="5" s="1"/>
  <c r="L416" i="5"/>
  <c r="N415" i="2"/>
  <c r="M415" i="5"/>
  <c r="O415" i="5" s="1"/>
  <c r="L415" i="5"/>
  <c r="N413" i="2"/>
  <c r="M413" i="5"/>
  <c r="O413" i="5" s="1"/>
  <c r="N412" i="2"/>
  <c r="M412" i="5"/>
  <c r="O412" i="5" s="1"/>
  <c r="L412" i="5"/>
  <c r="N411" i="2"/>
  <c r="R411" i="5"/>
  <c r="Q411" i="5"/>
  <c r="N410" i="2"/>
  <c r="M410" i="5"/>
  <c r="O410" i="5" s="1"/>
  <c r="L410" i="5"/>
  <c r="N409" i="2"/>
  <c r="R409" i="5"/>
  <c r="Q409" i="5"/>
  <c r="N408" i="2"/>
  <c r="M408" i="5"/>
  <c r="O408" i="5" s="1"/>
  <c r="L408" i="5"/>
  <c r="N407" i="2"/>
  <c r="M407" i="5"/>
  <c r="O407" i="5" s="1"/>
  <c r="L407" i="5"/>
  <c r="N406" i="2"/>
  <c r="M406" i="5"/>
  <c r="O406" i="5" s="1"/>
  <c r="L406" i="5"/>
  <c r="R405" i="5"/>
  <c r="Q405" i="5"/>
  <c r="N404" i="2"/>
  <c r="M404" i="5"/>
  <c r="O404" i="5" s="1"/>
  <c r="L404" i="5"/>
  <c r="N403" i="2"/>
  <c r="R403" i="5"/>
  <c r="Q403" i="5"/>
  <c r="N402" i="2"/>
  <c r="R402" i="5"/>
  <c r="Q402" i="5"/>
  <c r="N401" i="2"/>
  <c r="M401" i="5"/>
  <c r="O401" i="5" s="1"/>
  <c r="L401" i="5"/>
  <c r="N400" i="2"/>
  <c r="M400" i="5"/>
  <c r="O400" i="5" s="1"/>
  <c r="L400" i="5"/>
  <c r="N399" i="2"/>
  <c r="R399" i="5"/>
  <c r="Q399" i="5"/>
  <c r="N398" i="2"/>
  <c r="M398" i="5"/>
  <c r="O398" i="5" s="1"/>
  <c r="L398" i="5"/>
  <c r="M397" i="5"/>
  <c r="O397" i="5" s="1"/>
  <c r="L397" i="5"/>
  <c r="M396" i="5"/>
  <c r="O396" i="5" s="1"/>
  <c r="L396" i="5"/>
  <c r="N395" i="2"/>
  <c r="M395" i="5"/>
  <c r="O395" i="5" s="1"/>
  <c r="L395" i="5"/>
  <c r="M394" i="5"/>
  <c r="O394" i="5" s="1"/>
  <c r="L394" i="5"/>
  <c r="M393" i="5"/>
  <c r="O393" i="5" s="1"/>
  <c r="L393" i="5"/>
  <c r="N391" i="2"/>
  <c r="M391" i="5"/>
  <c r="O391" i="5" s="1"/>
  <c r="L391" i="5"/>
  <c r="R390" i="5"/>
  <c r="Q390" i="5"/>
  <c r="M389" i="5"/>
  <c r="O389" i="5" s="1"/>
  <c r="L389" i="5"/>
  <c r="M388" i="5"/>
  <c r="O388" i="5" s="1"/>
  <c r="L388" i="5"/>
  <c r="M387" i="5"/>
  <c r="O387" i="5" s="1"/>
  <c r="L387" i="5"/>
  <c r="M386" i="5"/>
  <c r="O386" i="5" s="1"/>
  <c r="L386" i="5"/>
  <c r="R385" i="5"/>
  <c r="Q385" i="5"/>
  <c r="N384" i="2"/>
  <c r="R384" i="5"/>
  <c r="Q384" i="5"/>
  <c r="M383" i="5"/>
  <c r="O383" i="5" s="1"/>
  <c r="L383" i="5"/>
  <c r="M382" i="5"/>
  <c r="O382" i="5" s="1"/>
  <c r="L382" i="5"/>
  <c r="N381" i="2"/>
  <c r="R381" i="5"/>
  <c r="Q381" i="5"/>
  <c r="M380" i="5"/>
  <c r="O380" i="5" s="1"/>
  <c r="L380" i="5"/>
  <c r="R379" i="5"/>
  <c r="Q379" i="5"/>
  <c r="R378" i="5"/>
  <c r="Q378" i="5"/>
  <c r="R377" i="5"/>
  <c r="Q377" i="5"/>
  <c r="M376" i="5"/>
  <c r="O376" i="5" s="1"/>
  <c r="L376" i="5"/>
  <c r="N375" i="2"/>
  <c r="M375" i="5"/>
  <c r="O375" i="5" s="1"/>
  <c r="L375" i="5"/>
  <c r="N374" i="2"/>
  <c r="M374" i="5"/>
  <c r="O374" i="5" s="1"/>
  <c r="L374" i="5"/>
  <c r="N373" i="2"/>
  <c r="M373" i="5"/>
  <c r="O373" i="5" s="1"/>
  <c r="L373" i="5"/>
  <c r="N372" i="2"/>
  <c r="M372" i="5"/>
  <c r="O372" i="5" s="1"/>
  <c r="L372" i="5"/>
  <c r="N371" i="2"/>
  <c r="M371" i="5"/>
  <c r="O371" i="5" s="1"/>
  <c r="L371" i="5"/>
  <c r="N370" i="2"/>
  <c r="M370" i="5"/>
  <c r="O370" i="5" s="1"/>
  <c r="L370" i="5"/>
  <c r="N369" i="2"/>
  <c r="M369" i="5"/>
  <c r="O369" i="5" s="1"/>
  <c r="L369" i="5"/>
  <c r="N368" i="2"/>
  <c r="M367" i="5"/>
  <c r="O367" i="5" s="1"/>
  <c r="L367" i="5"/>
  <c r="N366" i="2"/>
  <c r="M366" i="5"/>
  <c r="O366" i="5" s="1"/>
  <c r="L366" i="5"/>
  <c r="R365" i="5"/>
  <c r="Q365" i="5"/>
  <c r="R364" i="5"/>
  <c r="Q364" i="5"/>
  <c r="M362" i="5"/>
  <c r="O362" i="5" s="1"/>
  <c r="L362" i="5"/>
  <c r="R361" i="5"/>
  <c r="Q361" i="5"/>
  <c r="R360" i="5"/>
  <c r="Q360" i="5"/>
  <c r="M359" i="5"/>
  <c r="O359" i="5" s="1"/>
  <c r="L359" i="5"/>
  <c r="R357" i="5"/>
  <c r="Q357" i="5"/>
  <c r="R356" i="5"/>
  <c r="Q356" i="5"/>
  <c r="M354" i="5"/>
  <c r="O354" i="5" s="1"/>
  <c r="L354" i="5"/>
  <c r="R353" i="5"/>
  <c r="Q353" i="5"/>
  <c r="R352" i="5"/>
  <c r="Q352" i="5"/>
  <c r="M351" i="5"/>
  <c r="O351" i="5" s="1"/>
  <c r="L351" i="5"/>
  <c r="R350" i="5"/>
  <c r="Q350" i="5"/>
  <c r="M349" i="5"/>
  <c r="O349" i="5" s="1"/>
  <c r="M347" i="5"/>
  <c r="O347" i="5" s="1"/>
  <c r="L347" i="5"/>
  <c r="M346" i="5"/>
  <c r="O346" i="5" s="1"/>
  <c r="L346" i="5"/>
  <c r="R345" i="5"/>
  <c r="Q345" i="5"/>
  <c r="R343" i="5"/>
  <c r="Q343" i="5"/>
  <c r="M342" i="5"/>
  <c r="O342" i="5" s="1"/>
  <c r="L342" i="5"/>
  <c r="R341" i="5"/>
  <c r="Q341" i="5"/>
  <c r="R340" i="5"/>
  <c r="Q340" i="5"/>
  <c r="R339" i="5"/>
  <c r="Q339" i="5"/>
  <c r="R338" i="5"/>
  <c r="Q338" i="5"/>
  <c r="M337" i="5"/>
  <c r="O337" i="5" s="1"/>
  <c r="L337" i="5"/>
  <c r="M335" i="5"/>
  <c r="O335" i="5" s="1"/>
  <c r="L335" i="5"/>
  <c r="M334" i="5"/>
  <c r="O334" i="5" s="1"/>
  <c r="L334" i="5"/>
  <c r="M333" i="5"/>
  <c r="O333" i="5" s="1"/>
  <c r="L333" i="5"/>
  <c r="M332" i="5"/>
  <c r="O332" i="5" s="1"/>
  <c r="L332" i="5"/>
  <c r="M331" i="5"/>
  <c r="O331" i="5" s="1"/>
  <c r="L331" i="5"/>
  <c r="N330" i="2"/>
  <c r="R330" i="5"/>
  <c r="Q330" i="5"/>
  <c r="M329" i="5"/>
  <c r="O329" i="5" s="1"/>
  <c r="L329" i="5"/>
  <c r="N328" i="2"/>
  <c r="R328" i="5"/>
  <c r="Q328" i="5"/>
  <c r="M327" i="5"/>
  <c r="O327" i="5" s="1"/>
  <c r="L327" i="5"/>
  <c r="M326" i="5"/>
  <c r="O326" i="5" s="1"/>
  <c r="L326" i="5"/>
  <c r="N325" i="2"/>
  <c r="M325" i="5"/>
  <c r="O325" i="5" s="1"/>
  <c r="L325" i="5"/>
  <c r="N324" i="2"/>
  <c r="M324" i="5"/>
  <c r="O324" i="5" s="1"/>
  <c r="L324" i="5"/>
  <c r="N323" i="2"/>
  <c r="R323" i="5"/>
  <c r="Q323" i="5"/>
  <c r="N322" i="2"/>
  <c r="M322" i="5"/>
  <c r="O322" i="5" s="1"/>
  <c r="L322" i="5"/>
  <c r="N321" i="2"/>
  <c r="M321" i="5"/>
  <c r="O321" i="5" s="1"/>
  <c r="L321" i="5"/>
  <c r="N320" i="2"/>
  <c r="R320" i="5"/>
  <c r="Q320" i="5"/>
  <c r="N319" i="2"/>
  <c r="M319" i="5"/>
  <c r="O319" i="5" s="1"/>
  <c r="L319" i="5"/>
  <c r="N318" i="2"/>
  <c r="M318" i="5"/>
  <c r="O318" i="5" s="1"/>
  <c r="L318" i="5"/>
  <c r="N317" i="2"/>
  <c r="M317" i="5"/>
  <c r="O317" i="5" s="1"/>
  <c r="L317" i="5"/>
  <c r="N316" i="2"/>
  <c r="M316" i="5"/>
  <c r="O316" i="5" s="1"/>
  <c r="L316" i="5"/>
  <c r="N315" i="2"/>
  <c r="R315" i="5"/>
  <c r="Q315" i="5"/>
  <c r="N314" i="2"/>
  <c r="M314" i="5"/>
  <c r="O314" i="5" s="1"/>
  <c r="L314" i="5"/>
  <c r="N313" i="2"/>
  <c r="M313" i="5"/>
  <c r="O313" i="5" s="1"/>
  <c r="L313" i="5"/>
  <c r="N312" i="2"/>
  <c r="M311" i="5"/>
  <c r="O311" i="5" s="1"/>
  <c r="L311" i="5"/>
  <c r="N310" i="2"/>
  <c r="M310" i="5"/>
  <c r="O310" i="5" s="1"/>
  <c r="L310" i="5"/>
  <c r="N309" i="2"/>
  <c r="M309" i="5"/>
  <c r="O309" i="5" s="1"/>
  <c r="L309" i="5"/>
  <c r="N308" i="2"/>
  <c r="M308" i="5"/>
  <c r="O308" i="5" s="1"/>
  <c r="L308" i="5"/>
  <c r="N307" i="2"/>
  <c r="N306" i="2"/>
  <c r="M306" i="5"/>
  <c r="O306" i="5" s="1"/>
  <c r="L306" i="5"/>
  <c r="N305" i="2"/>
  <c r="M305" i="5"/>
  <c r="O305" i="5" s="1"/>
  <c r="L305" i="5"/>
  <c r="N304" i="2"/>
  <c r="M304" i="5"/>
  <c r="O304" i="5" s="1"/>
  <c r="L304" i="5"/>
  <c r="M303" i="5"/>
  <c r="O303" i="5" s="1"/>
  <c r="L303" i="5"/>
  <c r="N302" i="2"/>
  <c r="M302" i="5"/>
  <c r="O302" i="5" s="1"/>
  <c r="L302" i="5"/>
  <c r="N301" i="2"/>
  <c r="M301" i="5"/>
  <c r="O301" i="5" s="1"/>
  <c r="L301" i="5"/>
  <c r="N300" i="2"/>
  <c r="M300" i="5"/>
  <c r="O300" i="5" s="1"/>
  <c r="L300" i="5"/>
  <c r="N299" i="2"/>
  <c r="R299" i="5"/>
  <c r="Q299" i="5"/>
  <c r="N298" i="2"/>
  <c r="M298" i="5"/>
  <c r="O298" i="5" s="1"/>
  <c r="L298" i="5"/>
  <c r="N297" i="2"/>
  <c r="M297" i="5"/>
  <c r="O297" i="5" s="1"/>
  <c r="L297" i="5"/>
  <c r="N296" i="2"/>
  <c r="M296" i="5"/>
  <c r="O296" i="5" s="1"/>
  <c r="L296" i="5"/>
  <c r="M295" i="5"/>
  <c r="O295" i="5" s="1"/>
  <c r="L295" i="5"/>
  <c r="N294" i="2"/>
  <c r="M294" i="5"/>
  <c r="O294" i="5" s="1"/>
  <c r="L294" i="5"/>
  <c r="N293" i="2"/>
  <c r="M293" i="5"/>
  <c r="O293" i="5" s="1"/>
  <c r="L293" i="5"/>
  <c r="N292" i="2"/>
  <c r="N291" i="2"/>
  <c r="R291" i="5"/>
  <c r="Q291" i="5"/>
  <c r="N290" i="2"/>
  <c r="M290" i="5"/>
  <c r="O290" i="5" s="1"/>
  <c r="L290" i="5"/>
  <c r="N289" i="2"/>
  <c r="M289" i="5"/>
  <c r="O289" i="5" s="1"/>
  <c r="L289" i="5"/>
  <c r="N288" i="2"/>
  <c r="M288" i="5"/>
  <c r="O288" i="5" s="1"/>
  <c r="L288" i="5"/>
  <c r="N287" i="2"/>
  <c r="R287" i="5"/>
  <c r="Q287" i="5"/>
  <c r="N286" i="2"/>
  <c r="M286" i="5"/>
  <c r="O286" i="5" s="1"/>
  <c r="L286" i="5"/>
  <c r="N285" i="2"/>
  <c r="M285" i="5"/>
  <c r="O285" i="5" s="1"/>
  <c r="L285" i="5"/>
  <c r="N284" i="2"/>
  <c r="R284" i="5"/>
  <c r="Q284" i="5"/>
  <c r="N283" i="2"/>
  <c r="M283" i="5"/>
  <c r="O283" i="5" s="1"/>
  <c r="L283" i="5"/>
  <c r="N282" i="2"/>
  <c r="M282" i="5"/>
  <c r="O282" i="5" s="1"/>
  <c r="L282" i="5"/>
  <c r="N281" i="2"/>
  <c r="M281" i="5"/>
  <c r="O281" i="5" s="1"/>
  <c r="L281" i="5"/>
  <c r="N280" i="2"/>
  <c r="M280" i="5"/>
  <c r="O280" i="5" s="1"/>
  <c r="L280" i="5"/>
  <c r="N279" i="2"/>
  <c r="M279" i="5"/>
  <c r="O279" i="5" s="1"/>
  <c r="L279" i="5"/>
  <c r="N278" i="2"/>
  <c r="M278" i="5"/>
  <c r="O278" i="5" s="1"/>
  <c r="L278" i="5"/>
  <c r="M277" i="5"/>
  <c r="O277" i="5" s="1"/>
  <c r="L277" i="5"/>
  <c r="N276" i="2"/>
  <c r="M276" i="5"/>
  <c r="O276" i="5" s="1"/>
  <c r="L276" i="5"/>
  <c r="N275" i="2"/>
  <c r="M275" i="5"/>
  <c r="O275" i="5" s="1"/>
  <c r="L275" i="5"/>
  <c r="N274" i="2"/>
  <c r="M274" i="5"/>
  <c r="O274" i="5" s="1"/>
  <c r="L274" i="5"/>
  <c r="N273" i="2"/>
  <c r="M273" i="5"/>
  <c r="O273" i="5" s="1"/>
  <c r="L273" i="5"/>
  <c r="N272" i="2"/>
  <c r="M272" i="5"/>
  <c r="O272" i="5" s="1"/>
  <c r="L272" i="5"/>
  <c r="N271" i="2"/>
  <c r="M271" i="5"/>
  <c r="O271" i="5" s="1"/>
  <c r="L271" i="5"/>
  <c r="N270" i="2"/>
  <c r="M270" i="5"/>
  <c r="O270" i="5" s="1"/>
  <c r="L270" i="5"/>
  <c r="N269" i="2"/>
  <c r="M269" i="5"/>
  <c r="O269" i="5" s="1"/>
  <c r="L269" i="5"/>
  <c r="R268" i="5"/>
  <c r="Q268" i="5"/>
  <c r="N267" i="2"/>
  <c r="M267" i="5"/>
  <c r="O267" i="5" s="1"/>
  <c r="L267" i="5"/>
  <c r="N266" i="2"/>
  <c r="M266" i="5"/>
  <c r="O266" i="5" s="1"/>
  <c r="L266" i="5"/>
  <c r="N265" i="2"/>
  <c r="N264" i="2"/>
  <c r="N263" i="2"/>
  <c r="M263" i="5"/>
  <c r="O263" i="5" s="1"/>
  <c r="L263" i="5"/>
  <c r="M262" i="5"/>
  <c r="O262" i="5" s="1"/>
  <c r="L262" i="5"/>
  <c r="N261" i="2"/>
  <c r="M261" i="5"/>
  <c r="O261" i="5" s="1"/>
  <c r="L261" i="5"/>
  <c r="N260" i="2"/>
  <c r="M260" i="5"/>
  <c r="O260" i="5" s="1"/>
  <c r="L260" i="5"/>
  <c r="N259" i="2"/>
  <c r="R259" i="5"/>
  <c r="Q259" i="5"/>
  <c r="N258" i="2"/>
  <c r="M258" i="5"/>
  <c r="O258" i="5" s="1"/>
  <c r="L258" i="5"/>
  <c r="N257" i="2"/>
  <c r="M257" i="5"/>
  <c r="O257" i="5" s="1"/>
  <c r="L257" i="5"/>
  <c r="N256" i="2"/>
  <c r="N255" i="2"/>
  <c r="M255" i="5"/>
  <c r="O255" i="5" s="1"/>
  <c r="L255" i="5"/>
  <c r="M254" i="5"/>
  <c r="O254" i="5" s="1"/>
  <c r="L254" i="5"/>
  <c r="R253" i="5"/>
  <c r="Q253" i="5"/>
  <c r="N251" i="2"/>
  <c r="M251" i="5"/>
  <c r="O251" i="5" s="1"/>
  <c r="L251" i="5"/>
  <c r="N250" i="2"/>
  <c r="M250" i="5"/>
  <c r="O250" i="5" s="1"/>
  <c r="L250" i="5"/>
  <c r="M249" i="5"/>
  <c r="O249" i="5" s="1"/>
  <c r="L249" i="5"/>
  <c r="M248" i="5"/>
  <c r="O248" i="5" s="1"/>
  <c r="L248" i="5"/>
  <c r="M247" i="5"/>
  <c r="O247" i="5" s="1"/>
  <c r="L247" i="5"/>
  <c r="M246" i="5"/>
  <c r="O246" i="5" s="1"/>
  <c r="L246" i="5"/>
  <c r="N245" i="2"/>
  <c r="R245" i="5"/>
  <c r="Q245" i="5"/>
  <c r="N244" i="2"/>
  <c r="N243" i="2"/>
  <c r="M243" i="5"/>
  <c r="O243" i="5" s="1"/>
  <c r="L243" i="5"/>
  <c r="N242" i="2"/>
  <c r="M242" i="5"/>
  <c r="O242" i="5" s="1"/>
  <c r="L242" i="5"/>
  <c r="N241" i="2"/>
  <c r="M241" i="5"/>
  <c r="O241" i="5" s="1"/>
  <c r="N240" i="2"/>
  <c r="M240" i="5"/>
  <c r="O240" i="5" s="1"/>
  <c r="L240" i="5"/>
  <c r="N239" i="2"/>
  <c r="M239" i="5"/>
  <c r="O239" i="5" s="1"/>
  <c r="L239" i="5"/>
  <c r="N238" i="2"/>
  <c r="M238" i="5"/>
  <c r="O238" i="5" s="1"/>
  <c r="L238" i="5"/>
  <c r="N237" i="2"/>
  <c r="M237" i="5"/>
  <c r="O237" i="5" s="1"/>
  <c r="L237" i="5"/>
  <c r="R236" i="5"/>
  <c r="Q236" i="5"/>
  <c r="N234" i="2"/>
  <c r="M234" i="5"/>
  <c r="O234" i="5" s="1"/>
  <c r="L234" i="5"/>
  <c r="M233" i="5"/>
  <c r="O233" i="5" s="1"/>
  <c r="L233" i="5"/>
  <c r="M232" i="5"/>
  <c r="O232" i="5" s="1"/>
  <c r="L232" i="5"/>
  <c r="N231" i="2"/>
  <c r="R231" i="5"/>
  <c r="Q231" i="5"/>
  <c r="M230" i="5"/>
  <c r="O230" i="5" s="1"/>
  <c r="L230" i="5"/>
  <c r="M229" i="5"/>
  <c r="O229" i="5" s="1"/>
  <c r="L229" i="5"/>
  <c r="M228" i="5"/>
  <c r="O228" i="5" s="1"/>
  <c r="L228" i="5"/>
  <c r="N227" i="2"/>
  <c r="M227" i="5"/>
  <c r="O227" i="5" s="1"/>
  <c r="L227" i="5"/>
  <c r="M226" i="5"/>
  <c r="O226" i="5" s="1"/>
  <c r="L226" i="5"/>
  <c r="M225" i="5"/>
  <c r="O225" i="5" s="1"/>
  <c r="M223" i="5"/>
  <c r="O223" i="5" s="1"/>
  <c r="L223" i="5"/>
  <c r="M222" i="5"/>
  <c r="O222" i="5" s="1"/>
  <c r="L222" i="5"/>
  <c r="M221" i="5"/>
  <c r="O221" i="5" s="1"/>
  <c r="L221" i="5"/>
  <c r="R220" i="5"/>
  <c r="Q220" i="5"/>
  <c r="M219" i="5"/>
  <c r="O219" i="5" s="1"/>
  <c r="L219" i="5"/>
  <c r="M218" i="5"/>
  <c r="O218" i="5" s="1"/>
  <c r="L218" i="5"/>
  <c r="M217" i="5"/>
  <c r="O217" i="5" s="1"/>
  <c r="L217" i="5"/>
  <c r="N215" i="2"/>
  <c r="M215" i="5"/>
  <c r="O215" i="5" s="1"/>
  <c r="L215" i="5"/>
  <c r="N214" i="2"/>
  <c r="R214" i="5"/>
  <c r="Q214" i="5"/>
  <c r="N213" i="2"/>
  <c r="M213" i="5"/>
  <c r="O213" i="5" s="1"/>
  <c r="N212" i="2"/>
  <c r="M212" i="5"/>
  <c r="O212" i="5" s="1"/>
  <c r="L212" i="5"/>
  <c r="N211" i="2"/>
  <c r="M211" i="5"/>
  <c r="O211" i="5" s="1"/>
  <c r="L211" i="5"/>
  <c r="R210" i="5"/>
  <c r="Q210" i="5"/>
  <c r="Q209" i="5"/>
  <c r="R208" i="5"/>
  <c r="Q208" i="5"/>
  <c r="M206" i="5"/>
  <c r="O206" i="5" s="1"/>
  <c r="L206" i="5"/>
  <c r="R205" i="5"/>
  <c r="Q205" i="5"/>
  <c r="M204" i="5"/>
  <c r="O204" i="5" s="1"/>
  <c r="L204" i="5"/>
  <c r="R203" i="5"/>
  <c r="Q203" i="5"/>
  <c r="R202" i="5"/>
  <c r="Q202" i="5"/>
  <c r="R201" i="5"/>
  <c r="Q201" i="5"/>
  <c r="R200" i="5"/>
  <c r="Q200" i="5"/>
  <c r="R199" i="5"/>
  <c r="Q199" i="5"/>
  <c r="M198" i="5"/>
  <c r="O198" i="5" s="1"/>
  <c r="L198" i="5"/>
  <c r="R197" i="5"/>
  <c r="Q197" i="5"/>
  <c r="M195" i="5"/>
  <c r="O195" i="5" s="1"/>
  <c r="L195" i="5"/>
  <c r="R194" i="5"/>
  <c r="Q194" i="5"/>
  <c r="M193" i="5"/>
  <c r="O193" i="5" s="1"/>
  <c r="L193" i="5"/>
  <c r="M192" i="5"/>
  <c r="O192" i="5" s="1"/>
  <c r="L192" i="5"/>
  <c r="R191" i="5"/>
  <c r="Q191" i="5"/>
  <c r="R190" i="5"/>
  <c r="Q190" i="5"/>
  <c r="R189" i="5"/>
  <c r="Q189" i="5"/>
  <c r="R188" i="5"/>
  <c r="Q188" i="5"/>
  <c r="M187" i="5"/>
  <c r="O187" i="5" s="1"/>
  <c r="L187" i="5"/>
  <c r="M186" i="5"/>
  <c r="O186" i="5" s="1"/>
  <c r="L186" i="5"/>
  <c r="M185" i="5"/>
  <c r="O185" i="5" s="1"/>
  <c r="L185" i="5"/>
  <c r="M184" i="5"/>
  <c r="O184" i="5" s="1"/>
  <c r="L184" i="5"/>
  <c r="R183" i="5"/>
  <c r="Q183" i="5"/>
  <c r="R182" i="5"/>
  <c r="Q182" i="5"/>
  <c r="R181" i="5"/>
  <c r="Q181" i="5"/>
  <c r="R180" i="5"/>
  <c r="Q180" i="5"/>
  <c r="R179" i="5"/>
  <c r="Q179" i="5"/>
  <c r="N178" i="2"/>
  <c r="M178" i="5"/>
  <c r="O178" i="5" s="1"/>
  <c r="L178" i="5"/>
  <c r="N177" i="2"/>
  <c r="R177" i="5"/>
  <c r="Q177" i="5"/>
  <c r="N176" i="2"/>
  <c r="M176" i="5"/>
  <c r="O176" i="5" s="1"/>
  <c r="L176" i="5"/>
  <c r="N175" i="2"/>
  <c r="M175" i="5"/>
  <c r="O175" i="5" s="1"/>
  <c r="L175" i="5"/>
  <c r="N174" i="2"/>
  <c r="R174" i="5"/>
  <c r="Q174" i="5"/>
  <c r="N173" i="2"/>
  <c r="M173" i="5"/>
  <c r="O173" i="5" s="1"/>
  <c r="L173" i="5"/>
  <c r="N172" i="2"/>
  <c r="M172" i="5"/>
  <c r="O172" i="5" s="1"/>
  <c r="L172" i="5"/>
  <c r="N171" i="2"/>
  <c r="M171" i="5"/>
  <c r="O171" i="5" s="1"/>
  <c r="L171" i="5"/>
  <c r="N170" i="2"/>
  <c r="R170" i="5"/>
  <c r="Q170" i="5"/>
  <c r="N169" i="2"/>
  <c r="R169" i="5"/>
  <c r="Q169" i="5"/>
  <c r="N168" i="2"/>
  <c r="M168" i="5"/>
  <c r="O168" i="5" s="1"/>
  <c r="L168" i="5"/>
  <c r="M167" i="5"/>
  <c r="O167" i="5" s="1"/>
  <c r="L167" i="5"/>
  <c r="N166" i="2"/>
  <c r="M166" i="5"/>
  <c r="O166" i="5" s="1"/>
  <c r="L166" i="5"/>
  <c r="N165" i="2"/>
  <c r="R165" i="5"/>
  <c r="Q165" i="5"/>
  <c r="N164" i="2"/>
  <c r="M164" i="5"/>
  <c r="O164" i="5" s="1"/>
  <c r="L164" i="5"/>
  <c r="N163" i="2"/>
  <c r="R163" i="5"/>
  <c r="Q163" i="5"/>
  <c r="R161" i="5"/>
  <c r="Q161" i="5"/>
  <c r="M160" i="5"/>
  <c r="O160" i="5" s="1"/>
  <c r="L160" i="5"/>
  <c r="M159" i="5"/>
  <c r="O159" i="5" s="1"/>
  <c r="L159" i="5"/>
  <c r="R158" i="5"/>
  <c r="Q158" i="5"/>
  <c r="M157" i="5"/>
  <c r="O157" i="5" s="1"/>
  <c r="L157" i="5"/>
  <c r="M156" i="5"/>
  <c r="O156" i="5" s="1"/>
  <c r="L156" i="5"/>
  <c r="M155" i="5"/>
  <c r="O155" i="5" s="1"/>
  <c r="L155" i="5"/>
  <c r="M154" i="5"/>
  <c r="O154" i="5" s="1"/>
  <c r="L154" i="5"/>
  <c r="M151" i="5"/>
  <c r="O151" i="5" s="1"/>
  <c r="L151" i="5"/>
  <c r="N149" i="2"/>
  <c r="M149" i="5"/>
  <c r="O149" i="5" s="1"/>
  <c r="L149" i="5"/>
  <c r="N148" i="2"/>
  <c r="M148" i="5"/>
  <c r="O148" i="5" s="1"/>
  <c r="L148" i="5"/>
  <c r="N147" i="2"/>
  <c r="R147" i="5"/>
  <c r="Q147" i="5"/>
  <c r="N146" i="2"/>
  <c r="R146" i="5"/>
  <c r="Q146" i="5"/>
  <c r="N145" i="2"/>
  <c r="M145" i="5"/>
  <c r="O145" i="5" s="1"/>
  <c r="L145" i="5"/>
  <c r="M144" i="5"/>
  <c r="O144" i="5" s="1"/>
  <c r="L144" i="5"/>
  <c r="N143" i="2"/>
  <c r="M143" i="5"/>
  <c r="O143" i="5" s="1"/>
  <c r="L143" i="5"/>
  <c r="N142" i="2"/>
  <c r="M142" i="5"/>
  <c r="O142" i="5" s="1"/>
  <c r="L142" i="5"/>
  <c r="R141" i="5"/>
  <c r="Q141" i="5"/>
  <c r="N140" i="2"/>
  <c r="N139" i="2"/>
  <c r="R139" i="5"/>
  <c r="Q139" i="5"/>
  <c r="N138" i="2"/>
  <c r="M138" i="5"/>
  <c r="O138" i="5" s="1"/>
  <c r="L138" i="5"/>
  <c r="N137" i="2"/>
  <c r="R137" i="5"/>
  <c r="Q137" i="5"/>
  <c r="N136" i="2"/>
  <c r="M136" i="5"/>
  <c r="O136" i="5" s="1"/>
  <c r="L136" i="5"/>
  <c r="M135" i="5"/>
  <c r="O135" i="5" s="1"/>
  <c r="L135" i="5"/>
  <c r="N134" i="2"/>
  <c r="Q134" i="5"/>
  <c r="N133" i="2"/>
  <c r="M133" i="5"/>
  <c r="O133" i="5" s="1"/>
  <c r="L133" i="5"/>
  <c r="N132" i="2"/>
  <c r="N131" i="2"/>
  <c r="M131" i="5"/>
  <c r="O131" i="5" s="1"/>
  <c r="L131" i="5"/>
  <c r="N130" i="2"/>
  <c r="R130" i="5"/>
  <c r="Q130" i="5"/>
  <c r="N129" i="2"/>
  <c r="M129" i="5"/>
  <c r="O129" i="5" s="1"/>
  <c r="L129" i="5"/>
  <c r="N128" i="2"/>
  <c r="M128" i="5"/>
  <c r="O128" i="5" s="1"/>
  <c r="L128" i="5"/>
  <c r="N127" i="2"/>
  <c r="M127" i="5"/>
  <c r="O127" i="5" s="1"/>
  <c r="L127" i="5"/>
  <c r="N126" i="2"/>
  <c r="R126" i="5"/>
  <c r="Q126" i="5"/>
  <c r="N125" i="2"/>
  <c r="R125" i="5"/>
  <c r="Q125" i="5"/>
  <c r="N124" i="2"/>
  <c r="M124" i="5"/>
  <c r="O124" i="5" s="1"/>
  <c r="L124" i="5"/>
  <c r="N123" i="2"/>
  <c r="M123" i="5"/>
  <c r="O123" i="5" s="1"/>
  <c r="L123" i="5"/>
  <c r="N122" i="2"/>
  <c r="M122" i="5"/>
  <c r="O122" i="5" s="1"/>
  <c r="L122" i="5"/>
  <c r="N121" i="2"/>
  <c r="M121" i="5"/>
  <c r="O121" i="5" s="1"/>
  <c r="L121" i="5"/>
  <c r="N120" i="2"/>
  <c r="N119" i="2"/>
  <c r="R119" i="5"/>
  <c r="Q119" i="5"/>
  <c r="N118" i="2"/>
  <c r="M118" i="5"/>
  <c r="O118" i="5" s="1"/>
  <c r="L118" i="5"/>
  <c r="N117" i="2"/>
  <c r="R117" i="5"/>
  <c r="Q117" i="5"/>
  <c r="N116" i="2"/>
  <c r="R116" i="5"/>
  <c r="Q116" i="5"/>
  <c r="N115" i="2"/>
  <c r="M115" i="5"/>
  <c r="O115" i="5" s="1"/>
  <c r="L115" i="5"/>
  <c r="N114" i="2"/>
  <c r="N113" i="2"/>
  <c r="M113" i="5"/>
  <c r="O113" i="5" s="1"/>
  <c r="L113" i="5"/>
  <c r="N112" i="2"/>
  <c r="M112" i="5"/>
  <c r="O112" i="5" s="1"/>
  <c r="L112" i="5"/>
  <c r="N111" i="2"/>
  <c r="M111" i="5"/>
  <c r="O111" i="5" s="1"/>
  <c r="L111" i="5"/>
  <c r="N110" i="2"/>
  <c r="R110" i="5"/>
  <c r="Q110" i="5"/>
  <c r="N109" i="2"/>
  <c r="R109" i="5"/>
  <c r="Q109" i="5"/>
  <c r="P108" i="2"/>
  <c r="M108" i="5"/>
  <c r="O108" i="5" s="1"/>
  <c r="L108" i="5"/>
  <c r="N107" i="2"/>
  <c r="R107" i="5"/>
  <c r="Q107" i="5"/>
  <c r="M106" i="5"/>
  <c r="O106" i="5" s="1"/>
  <c r="L106" i="5"/>
  <c r="N105" i="2"/>
  <c r="M105" i="5"/>
  <c r="O105" i="5" s="1"/>
  <c r="L105" i="5"/>
  <c r="R104" i="5"/>
  <c r="Q104" i="5"/>
  <c r="N103" i="2"/>
  <c r="M103" i="5"/>
  <c r="O103" i="5" s="1"/>
  <c r="L103" i="5"/>
  <c r="R102" i="5"/>
  <c r="Q102" i="5"/>
  <c r="R101" i="5"/>
  <c r="Q101" i="5"/>
  <c r="N100" i="2"/>
  <c r="R100" i="5"/>
  <c r="Q100" i="5"/>
  <c r="M99" i="5"/>
  <c r="O99" i="5" s="1"/>
  <c r="L99" i="5"/>
  <c r="N98" i="2"/>
  <c r="M98" i="5"/>
  <c r="O98" i="5" s="1"/>
  <c r="L98" i="5"/>
  <c r="N97" i="2"/>
  <c r="R97" i="5"/>
  <c r="Q97" i="5"/>
  <c r="N96" i="2"/>
  <c r="M96" i="5"/>
  <c r="O96" i="5" s="1"/>
  <c r="L96" i="5"/>
  <c r="N95" i="2"/>
  <c r="M95" i="5"/>
  <c r="O95" i="5" s="1"/>
  <c r="L95" i="5"/>
  <c r="N94" i="2"/>
  <c r="R94" i="5"/>
  <c r="Q94" i="5"/>
  <c r="M93" i="5"/>
  <c r="O93" i="5" s="1"/>
  <c r="L93" i="5"/>
  <c r="N92" i="2"/>
  <c r="M92" i="5"/>
  <c r="O92" i="5" s="1"/>
  <c r="L92" i="5"/>
  <c r="N91" i="2"/>
  <c r="R91" i="5"/>
  <c r="Q91" i="5"/>
  <c r="N90" i="2"/>
  <c r="R90" i="5"/>
  <c r="Q90" i="5"/>
  <c r="N89" i="2"/>
  <c r="R89" i="5"/>
  <c r="Q89" i="5"/>
  <c r="N88" i="2"/>
  <c r="R88" i="5"/>
  <c r="Q88" i="5"/>
  <c r="M87" i="5"/>
  <c r="O87" i="5" s="1"/>
  <c r="L87" i="5"/>
  <c r="N86" i="2"/>
  <c r="M86" i="5"/>
  <c r="O86" i="5" s="1"/>
  <c r="L86" i="5"/>
  <c r="N85" i="2"/>
  <c r="R85" i="5"/>
  <c r="Q85" i="5"/>
  <c r="N84" i="2"/>
  <c r="R84" i="5"/>
  <c r="Q84" i="5"/>
  <c r="N83" i="2"/>
  <c r="R83" i="5"/>
  <c r="Q83" i="5"/>
  <c r="M82" i="5"/>
  <c r="O82" i="5" s="1"/>
  <c r="L82" i="5"/>
  <c r="N81" i="2"/>
  <c r="R81" i="5"/>
  <c r="Q81" i="5"/>
  <c r="N80" i="2"/>
  <c r="R80" i="5"/>
  <c r="Q80" i="5"/>
  <c r="N79" i="2"/>
  <c r="M79" i="5"/>
  <c r="O79" i="5" s="1"/>
  <c r="L79" i="5"/>
  <c r="N78" i="2"/>
  <c r="M78" i="5"/>
  <c r="O78" i="5" s="1"/>
  <c r="L78" i="5"/>
  <c r="N77" i="2"/>
  <c r="M77" i="5"/>
  <c r="O77" i="5" s="1"/>
  <c r="L77" i="5"/>
  <c r="M76" i="5"/>
  <c r="O76" i="5" s="1"/>
  <c r="L76" i="5"/>
  <c r="N75" i="2"/>
  <c r="M75" i="5"/>
  <c r="O75" i="5" s="1"/>
  <c r="L75" i="5"/>
  <c r="N74" i="2"/>
  <c r="N73" i="2"/>
  <c r="M73" i="5"/>
  <c r="O73" i="5" s="1"/>
  <c r="L73" i="5"/>
  <c r="N72" i="2"/>
  <c r="R72" i="5"/>
  <c r="Q72" i="5"/>
  <c r="N71" i="2"/>
  <c r="M71" i="5"/>
  <c r="O71" i="5" s="1"/>
  <c r="L71" i="5"/>
  <c r="R70" i="5"/>
  <c r="Q70" i="5"/>
  <c r="N69" i="2"/>
  <c r="M69" i="5"/>
  <c r="O69" i="5" s="1"/>
  <c r="L69" i="5"/>
  <c r="N68" i="2"/>
  <c r="M68" i="5"/>
  <c r="O68" i="5" s="1"/>
  <c r="L68" i="5"/>
  <c r="N67" i="2"/>
  <c r="R67" i="5"/>
  <c r="Q67" i="5"/>
  <c r="N66" i="2"/>
  <c r="M66" i="5"/>
  <c r="O66" i="5" s="1"/>
  <c r="L66" i="5"/>
  <c r="N65" i="2"/>
  <c r="M65" i="5"/>
  <c r="O65" i="5" s="1"/>
  <c r="L65" i="5"/>
  <c r="R64" i="5"/>
  <c r="Q64" i="5"/>
  <c r="N63" i="2"/>
  <c r="M63" i="5"/>
  <c r="O63" i="5" s="1"/>
  <c r="L63" i="5"/>
  <c r="R62" i="5"/>
  <c r="Q62" i="5"/>
  <c r="N61" i="2"/>
  <c r="M61" i="5"/>
  <c r="O61" i="5" s="1"/>
  <c r="L61" i="5"/>
  <c r="M60" i="5"/>
  <c r="O60" i="5" s="1"/>
  <c r="L60" i="5"/>
  <c r="N59" i="2"/>
  <c r="M59" i="5"/>
  <c r="O59" i="5" s="1"/>
  <c r="L59" i="5"/>
  <c r="N58" i="2"/>
  <c r="M58" i="5"/>
  <c r="O58" i="5" s="1"/>
  <c r="L58" i="5"/>
  <c r="N57" i="2"/>
  <c r="M57" i="5"/>
  <c r="O57" i="5" s="1"/>
  <c r="L57" i="5"/>
  <c r="R56" i="5"/>
  <c r="Q56" i="5"/>
  <c r="R55" i="5"/>
  <c r="Q55" i="5"/>
  <c r="N54" i="2"/>
  <c r="R54" i="5"/>
  <c r="Q54" i="5"/>
  <c r="M53" i="5"/>
  <c r="O53" i="5" s="1"/>
  <c r="L53" i="5"/>
  <c r="P52" i="2"/>
  <c r="M52" i="5"/>
  <c r="O52" i="5" s="1"/>
  <c r="L52" i="5"/>
  <c r="N51" i="2"/>
  <c r="M51" i="5"/>
  <c r="O51" i="5" s="1"/>
  <c r="L51" i="5"/>
  <c r="R50" i="5"/>
  <c r="Q50" i="5"/>
  <c r="N49" i="2"/>
  <c r="M49" i="5"/>
  <c r="O49" i="5" s="1"/>
  <c r="L49" i="5"/>
  <c r="N48" i="2"/>
  <c r="M48" i="5"/>
  <c r="O48" i="5" s="1"/>
  <c r="L48" i="5"/>
  <c r="M47" i="5"/>
  <c r="O47" i="5" s="1"/>
  <c r="L47" i="5"/>
  <c r="N46" i="2"/>
  <c r="N45" i="2"/>
  <c r="M45" i="5"/>
  <c r="O45" i="5" s="1"/>
  <c r="L45" i="5"/>
  <c r="R44" i="5"/>
  <c r="Q44" i="5"/>
  <c r="N43" i="2"/>
  <c r="R43" i="5"/>
  <c r="Q43" i="5"/>
  <c r="N42" i="2"/>
  <c r="M42" i="5"/>
  <c r="O42" i="5" s="1"/>
  <c r="L42" i="5"/>
  <c r="N41" i="2"/>
  <c r="M41" i="5"/>
  <c r="O41" i="5" s="1"/>
  <c r="L41" i="5"/>
  <c r="N40" i="2"/>
  <c r="M40" i="5"/>
  <c r="O40" i="5" s="1"/>
  <c r="L40" i="5"/>
  <c r="N39" i="2"/>
  <c r="R39" i="5"/>
  <c r="Q39" i="5"/>
  <c r="N38" i="2"/>
  <c r="M38" i="5"/>
  <c r="O38" i="5" s="1"/>
  <c r="L38" i="5"/>
  <c r="N37" i="2"/>
  <c r="M37" i="5"/>
  <c r="O37" i="5" s="1"/>
  <c r="L37" i="5"/>
  <c r="N36" i="2"/>
  <c r="M36" i="5"/>
  <c r="O36" i="5" s="1"/>
  <c r="L36" i="5"/>
  <c r="N35" i="2"/>
  <c r="R35" i="5"/>
  <c r="Q35" i="5"/>
  <c r="N34" i="2"/>
  <c r="R34" i="5"/>
  <c r="Q34" i="5"/>
  <c r="M33" i="5"/>
  <c r="O33" i="5" s="1"/>
  <c r="L33" i="5"/>
  <c r="R32" i="5"/>
  <c r="Q32" i="5"/>
  <c r="N31" i="2"/>
  <c r="M31" i="5"/>
  <c r="O31" i="5" s="1"/>
  <c r="L31" i="5"/>
  <c r="N30" i="2"/>
  <c r="M30" i="5"/>
  <c r="O30" i="5" s="1"/>
  <c r="L30" i="5"/>
  <c r="Q29" i="5"/>
  <c r="R29" i="5"/>
  <c r="N27" i="2"/>
  <c r="R27" i="5"/>
  <c r="Q27" i="5"/>
  <c r="Q26" i="5"/>
  <c r="R26" i="5"/>
  <c r="R25" i="5"/>
  <c r="Q25" i="5"/>
  <c r="R24" i="5"/>
  <c r="Q24" i="5"/>
  <c r="M23" i="5"/>
  <c r="O23" i="5" s="1"/>
  <c r="L23" i="5"/>
  <c r="M22" i="5"/>
  <c r="O22" i="5" s="1"/>
  <c r="L22" i="5"/>
  <c r="N21" i="2"/>
  <c r="M21" i="5"/>
  <c r="O21" i="5" s="1"/>
  <c r="L21" i="5"/>
  <c r="N20" i="2"/>
  <c r="M20" i="5"/>
  <c r="O20" i="5" s="1"/>
  <c r="L20" i="5"/>
  <c r="N19" i="2"/>
  <c r="R19" i="5"/>
  <c r="Q19" i="5"/>
  <c r="N18" i="2"/>
  <c r="M18" i="5"/>
  <c r="O18" i="5" s="1"/>
  <c r="L18" i="5"/>
  <c r="N17" i="2"/>
  <c r="M17" i="5"/>
  <c r="O17" i="5" s="1"/>
  <c r="L17" i="5"/>
  <c r="N16" i="2"/>
  <c r="R16" i="5"/>
  <c r="Q16" i="5"/>
  <c r="N15" i="2"/>
  <c r="M15" i="5"/>
  <c r="O15" i="5" s="1"/>
  <c r="L15" i="5"/>
  <c r="N14" i="2"/>
  <c r="R14" i="5"/>
  <c r="Q14" i="5"/>
  <c r="N13" i="2"/>
  <c r="R13" i="5"/>
  <c r="Q13" i="5"/>
  <c r="Q11" i="5"/>
  <c r="R11" i="5"/>
  <c r="R10" i="5"/>
  <c r="Q10" i="5"/>
  <c r="E9" i="5"/>
  <c r="F4" i="1"/>
  <c r="N9" i="1"/>
  <c r="N4" i="1" s="1"/>
  <c r="C4" i="9"/>
  <c r="H4" i="9"/>
  <c r="C6" i="7"/>
  <c r="H6" i="7"/>
  <c r="F12" i="7"/>
  <c r="F13" i="7"/>
  <c r="F14" i="7"/>
  <c r="F15" i="7"/>
  <c r="F16" i="7"/>
  <c r="F17" i="7"/>
  <c r="H17" i="7" s="1"/>
  <c r="I4" i="2"/>
  <c r="O4" i="2"/>
  <c r="B9" i="2"/>
  <c r="C9" i="2"/>
  <c r="E9" i="2"/>
  <c r="F9" i="2"/>
  <c r="J4" i="5"/>
  <c r="P4" i="5"/>
  <c r="B9" i="5"/>
  <c r="C9" i="5"/>
  <c r="D9" i="5"/>
  <c r="G9" i="5"/>
  <c r="M4" i="10"/>
  <c r="Q4" i="10"/>
  <c r="S4" i="10"/>
  <c r="V4" i="10"/>
  <c r="Y4" i="10"/>
  <c r="B9" i="10"/>
  <c r="C9" i="10"/>
  <c r="D9" i="10"/>
  <c r="K9" i="10" s="1"/>
  <c r="E9" i="10"/>
  <c r="G9" i="10"/>
  <c r="H9" i="10"/>
  <c r="K4" i="6"/>
  <c r="B9" i="6"/>
  <c r="C9" i="6"/>
  <c r="D9" i="6"/>
  <c r="E9" i="6"/>
  <c r="F9" i="6"/>
  <c r="H9" i="6"/>
  <c r="I9" i="6" s="1"/>
  <c r="D4" i="1"/>
  <c r="A9" i="1"/>
  <c r="A9" i="5" s="1"/>
  <c r="L9" i="1"/>
  <c r="M9" i="1"/>
  <c r="D9" i="2" s="1"/>
  <c r="P9" i="10"/>
  <c r="Z9" i="10" s="1"/>
  <c r="O9" i="10"/>
  <c r="G17" i="7"/>
  <c r="N93" i="2" l="1"/>
  <c r="M216" i="5"/>
  <c r="O216" i="5" s="1"/>
  <c r="M876" i="5"/>
  <c r="O876" i="5" s="1"/>
  <c r="U310" i="10"/>
  <c r="N222" i="2"/>
  <c r="N617" i="2"/>
  <c r="L476" i="5"/>
  <c r="Q795" i="5"/>
  <c r="L244" i="5"/>
  <c r="R265" i="5"/>
  <c r="Q414" i="5"/>
  <c r="L310" i="10"/>
  <c r="Q23" i="2"/>
  <c r="L814" i="5"/>
  <c r="N616" i="2"/>
  <c r="P205" i="2"/>
  <c r="W607" i="10"/>
  <c r="N479" i="2"/>
  <c r="N380" i="2"/>
  <c r="P206" i="2"/>
  <c r="L241" i="5"/>
  <c r="L349" i="5"/>
  <c r="P357" i="2"/>
  <c r="L862" i="5"/>
  <c r="M592" i="5"/>
  <c r="O592" i="5" s="1"/>
  <c r="L413" i="5"/>
  <c r="Q675" i="5"/>
  <c r="L866" i="5"/>
  <c r="N223" i="2"/>
  <c r="N607" i="10"/>
  <c r="L392" i="5"/>
  <c r="M874" i="5"/>
  <c r="O874" i="5" s="1"/>
  <c r="Q874" i="5" s="1"/>
  <c r="Q150" i="5"/>
  <c r="L532" i="5"/>
  <c r="W611" i="10"/>
  <c r="Q74" i="5"/>
  <c r="Q483" i="5"/>
  <c r="L596" i="5"/>
  <c r="L800" i="5"/>
  <c r="N612" i="2"/>
  <c r="Q612" i="2" s="1"/>
  <c r="N608" i="10"/>
  <c r="L744" i="5"/>
  <c r="Q445" i="5"/>
  <c r="L810" i="5"/>
  <c r="N608" i="2"/>
  <c r="Q152" i="5"/>
  <c r="N611" i="10"/>
  <c r="N225" i="2"/>
  <c r="Q225" i="2" s="1"/>
  <c r="Q132" i="5"/>
  <c r="L225" i="5"/>
  <c r="Q235" i="5"/>
  <c r="Q348" i="5"/>
  <c r="L808" i="5"/>
  <c r="Q465" i="2"/>
  <c r="L904" i="5"/>
  <c r="N477" i="2"/>
  <c r="Q477" i="2" s="1"/>
  <c r="Q114" i="5"/>
  <c r="L555" i="5"/>
  <c r="M652" i="5"/>
  <c r="O652" i="5" s="1"/>
  <c r="Q652" i="5" s="1"/>
  <c r="L883" i="5"/>
  <c r="P188" i="2"/>
  <c r="Q656" i="2"/>
  <c r="N589" i="2"/>
  <c r="M256" i="5"/>
  <c r="O256" i="5" s="1"/>
  <c r="R256" i="5" s="1"/>
  <c r="Q615" i="5"/>
  <c r="Q681" i="5"/>
  <c r="P693" i="2"/>
  <c r="N396" i="2"/>
  <c r="W608" i="10"/>
  <c r="N253" i="2"/>
  <c r="P253" i="2" s="1"/>
  <c r="N249" i="2"/>
  <c r="L224" i="5"/>
  <c r="N607" i="2"/>
  <c r="L452" i="5"/>
  <c r="L902" i="5"/>
  <c r="N252" i="2"/>
  <c r="P889" i="2"/>
  <c r="L213" i="5"/>
  <c r="Q843" i="2"/>
  <c r="T313" i="10"/>
  <c r="L580" i="5"/>
  <c r="N236" i="2"/>
  <c r="P363" i="2"/>
  <c r="L313" i="10"/>
  <c r="X313" i="10" s="1"/>
  <c r="Q701" i="5"/>
  <c r="L780" i="5"/>
  <c r="L886" i="5"/>
  <c r="L544" i="5"/>
  <c r="L635" i="10"/>
  <c r="X635" i="10" s="1"/>
  <c r="Q453" i="5"/>
  <c r="M564" i="5"/>
  <c r="O564" i="5" s="1"/>
  <c r="R564" i="5" s="1"/>
  <c r="N226" i="2"/>
  <c r="P226" i="2" s="1"/>
  <c r="R344" i="5"/>
  <c r="L612" i="5"/>
  <c r="P758" i="2"/>
  <c r="Q819" i="2"/>
  <c r="P868" i="2"/>
  <c r="Q346" i="2"/>
  <c r="U642" i="10"/>
  <c r="W642" i="10"/>
  <c r="L363" i="5"/>
  <c r="M363" i="5"/>
  <c r="O363" i="5" s="1"/>
  <c r="Q462" i="5"/>
  <c r="P526" i="2"/>
  <c r="L355" i="5"/>
  <c r="M355" i="5"/>
  <c r="O355" i="5" s="1"/>
  <c r="L708" i="5"/>
  <c r="L669" i="5"/>
  <c r="L754" i="5"/>
  <c r="N230" i="2"/>
  <c r="P230" i="2" s="1"/>
  <c r="N387" i="2"/>
  <c r="P894" i="2"/>
  <c r="P204" i="2"/>
  <c r="N56" i="2"/>
  <c r="Q56" i="2" s="1"/>
  <c r="Q635" i="2"/>
  <c r="P345" i="2"/>
  <c r="U93" i="10"/>
  <c r="Q185" i="2"/>
  <c r="N232" i="2"/>
  <c r="Q354" i="2"/>
  <c r="L863" i="5"/>
  <c r="L205" i="5"/>
  <c r="N642" i="10"/>
  <c r="L492" i="5"/>
  <c r="T536" i="10"/>
  <c r="Q492" i="2"/>
  <c r="L856" i="5"/>
  <c r="L99" i="10"/>
  <c r="U99" i="10"/>
  <c r="T99" i="10"/>
  <c r="Q28" i="2"/>
  <c r="L812" i="5"/>
  <c r="L536" i="10"/>
  <c r="X536" i="10" s="1"/>
  <c r="Q353" i="2"/>
  <c r="X523" i="10"/>
  <c r="W523" i="10"/>
  <c r="N101" i="2"/>
  <c r="N216" i="2"/>
  <c r="Q216" i="2" s="1"/>
  <c r="N248" i="2"/>
  <c r="Q248" i="2" s="1"/>
  <c r="M788" i="5"/>
  <c r="O788" i="5" s="1"/>
  <c r="Q788" i="5" s="1"/>
  <c r="Q151" i="2"/>
  <c r="L739" i="5"/>
  <c r="P799" i="2"/>
  <c r="L740" i="5"/>
  <c r="T232" i="10"/>
  <c r="Q162" i="5"/>
  <c r="M872" i="5"/>
  <c r="O872" i="5" s="1"/>
  <c r="R872" i="5" s="1"/>
  <c r="Q582" i="2"/>
  <c r="N247" i="2"/>
  <c r="Q247" i="2" s="1"/>
  <c r="Q235" i="2"/>
  <c r="P235" i="2"/>
  <c r="AA160" i="10"/>
  <c r="R160" i="10"/>
  <c r="Z160" i="10"/>
  <c r="AA564" i="10"/>
  <c r="Z564" i="10"/>
  <c r="R564" i="10"/>
  <c r="AA372" i="10"/>
  <c r="R372" i="10"/>
  <c r="Z372" i="10"/>
  <c r="AA156" i="10"/>
  <c r="R156" i="10"/>
  <c r="Z156" i="10"/>
  <c r="AA884" i="10"/>
  <c r="R884" i="10"/>
  <c r="Z884" i="10"/>
  <c r="AA656" i="10"/>
  <c r="R656" i="10"/>
  <c r="Z656" i="10"/>
  <c r="Q24" i="2"/>
  <c r="Q120" i="5"/>
  <c r="L903" i="5"/>
  <c r="L640" i="10"/>
  <c r="W640" i="10" s="1"/>
  <c r="N254" i="2"/>
  <c r="Q254" i="2" s="1"/>
  <c r="N228" i="2"/>
  <c r="Q228" i="2" s="1"/>
  <c r="AA208" i="10"/>
  <c r="R208" i="10"/>
  <c r="Z208" i="10"/>
  <c r="AA264" i="10"/>
  <c r="R264" i="10"/>
  <c r="Z264" i="10"/>
  <c r="AA664" i="10"/>
  <c r="Z664" i="10"/>
  <c r="R664" i="10"/>
  <c r="AA758" i="10"/>
  <c r="Z758" i="10"/>
  <c r="R758" i="10"/>
  <c r="N869" i="5"/>
  <c r="L869" i="5"/>
  <c r="AA288" i="10"/>
  <c r="Z288" i="10"/>
  <c r="R288" i="10"/>
  <c r="AA660" i="10"/>
  <c r="R660" i="10"/>
  <c r="Z660" i="10"/>
  <c r="AA68" i="10"/>
  <c r="Z68" i="10"/>
  <c r="R68" i="10"/>
  <c r="AA192" i="10"/>
  <c r="R192" i="10"/>
  <c r="Z192" i="10"/>
  <c r="AA528" i="10"/>
  <c r="Z528" i="10"/>
  <c r="R528" i="10"/>
  <c r="AA782" i="10"/>
  <c r="Z782" i="10"/>
  <c r="R782" i="10"/>
  <c r="AA196" i="10"/>
  <c r="Z196" i="10"/>
  <c r="R196" i="10"/>
  <c r="AA340" i="10"/>
  <c r="Z340" i="10"/>
  <c r="R340" i="10"/>
  <c r="AA416" i="10"/>
  <c r="R416" i="10"/>
  <c r="Z416" i="10"/>
  <c r="AA400" i="10"/>
  <c r="Z400" i="10"/>
  <c r="R400" i="10"/>
  <c r="AA754" i="10"/>
  <c r="R754" i="10"/>
  <c r="Z754" i="10"/>
  <c r="X56" i="10"/>
  <c r="N56" i="10"/>
  <c r="L396" i="10"/>
  <c r="U396" i="10"/>
  <c r="T396" i="10"/>
  <c r="AA668" i="10"/>
  <c r="Z668" i="10"/>
  <c r="R668" i="10"/>
  <c r="AA864" i="10"/>
  <c r="Z864" i="10"/>
  <c r="R864" i="10"/>
  <c r="AA204" i="10"/>
  <c r="Z204" i="10"/>
  <c r="R204" i="10"/>
  <c r="AA748" i="10"/>
  <c r="R748" i="10"/>
  <c r="Z748" i="10"/>
  <c r="AA132" i="10"/>
  <c r="R132" i="10"/>
  <c r="Z132" i="10"/>
  <c r="AA280" i="10"/>
  <c r="R280" i="10"/>
  <c r="Z280" i="10"/>
  <c r="AA700" i="10"/>
  <c r="R700" i="10"/>
  <c r="Z700" i="10"/>
  <c r="P861" i="2"/>
  <c r="U285" i="10"/>
  <c r="U640" i="10"/>
  <c r="AA344" i="10"/>
  <c r="R344" i="10"/>
  <c r="Z344" i="10"/>
  <c r="AA648" i="10"/>
  <c r="Z648" i="10"/>
  <c r="R648" i="10"/>
  <c r="N737" i="5"/>
  <c r="L737" i="5"/>
  <c r="AA200" i="10"/>
  <c r="R200" i="10"/>
  <c r="Z200" i="10"/>
  <c r="AA428" i="10"/>
  <c r="R428" i="10"/>
  <c r="Z428" i="10"/>
  <c r="AA624" i="10"/>
  <c r="R624" i="10"/>
  <c r="Z624" i="10"/>
  <c r="AA352" i="10"/>
  <c r="Z352" i="10"/>
  <c r="R352" i="10"/>
  <c r="AA256" i="10"/>
  <c r="Z256" i="10"/>
  <c r="R256" i="10"/>
  <c r="AA312" i="10"/>
  <c r="R312" i="10"/>
  <c r="Z312" i="10"/>
  <c r="Z596" i="10"/>
  <c r="R596" i="10"/>
  <c r="AA596" i="10"/>
  <c r="AA750" i="10"/>
  <c r="R750" i="10"/>
  <c r="Z750" i="10"/>
  <c r="AA404" i="10"/>
  <c r="Z404" i="10"/>
  <c r="R404" i="10"/>
  <c r="AA676" i="10"/>
  <c r="R676" i="10"/>
  <c r="Z676" i="10"/>
  <c r="AA644" i="10"/>
  <c r="Z644" i="10"/>
  <c r="R644" i="10"/>
  <c r="X380" i="10"/>
  <c r="W380" i="10"/>
  <c r="N380" i="10"/>
  <c r="L292" i="5"/>
  <c r="Q359" i="2"/>
  <c r="P365" i="2"/>
  <c r="P203" i="2"/>
  <c r="AA620" i="10"/>
  <c r="Z620" i="10"/>
  <c r="R620" i="10"/>
  <c r="AA636" i="10"/>
  <c r="R636" i="10"/>
  <c r="Z636" i="10"/>
  <c r="AA788" i="10"/>
  <c r="Z788" i="10"/>
  <c r="R788" i="10"/>
  <c r="AA296" i="10"/>
  <c r="Z296" i="10"/>
  <c r="R296" i="10"/>
  <c r="AA716" i="10"/>
  <c r="R716" i="10"/>
  <c r="Z716" i="10"/>
  <c r="AA332" i="10"/>
  <c r="Z332" i="10"/>
  <c r="R332" i="10"/>
  <c r="AA184" i="10"/>
  <c r="Z184" i="10"/>
  <c r="R184" i="10"/>
  <c r="AA552" i="10"/>
  <c r="Z552" i="10"/>
  <c r="R552" i="10"/>
  <c r="AA84" i="10"/>
  <c r="Z84" i="10"/>
  <c r="R84" i="10"/>
  <c r="AA368" i="10"/>
  <c r="R368" i="10"/>
  <c r="Z368" i="10"/>
  <c r="AA710" i="10"/>
  <c r="R710" i="10"/>
  <c r="Z710" i="10"/>
  <c r="AA858" i="10"/>
  <c r="R858" i="10"/>
  <c r="Z858" i="10"/>
  <c r="L865" i="5"/>
  <c r="P333" i="2"/>
  <c r="Q333" i="2"/>
  <c r="P184" i="2"/>
  <c r="N615" i="2"/>
  <c r="Q615" i="2" s="1"/>
  <c r="P144" i="2"/>
  <c r="Q277" i="2"/>
  <c r="P326" i="2"/>
  <c r="P376" i="2"/>
  <c r="Q627" i="2"/>
  <c r="Q794" i="2"/>
  <c r="P161" i="2"/>
  <c r="P162" i="2"/>
  <c r="N64" i="2"/>
  <c r="Q64" i="2" s="1"/>
  <c r="P12" i="2"/>
  <c r="P472" i="2"/>
  <c r="Q47" i="2"/>
  <c r="P430" i="2"/>
  <c r="Q746" i="2"/>
  <c r="P22" i="2"/>
  <c r="Q186" i="2"/>
  <c r="Q358" i="2"/>
  <c r="Q217" i="2"/>
  <c r="P217" i="2"/>
  <c r="P379" i="2"/>
  <c r="N611" i="2"/>
  <c r="Q611" i="2" s="1"/>
  <c r="P349" i="2"/>
  <c r="P418" i="2"/>
  <c r="P575" i="2"/>
  <c r="Q662" i="2"/>
  <c r="Q783" i="2"/>
  <c r="P199" i="2"/>
  <c r="Q150" i="2"/>
  <c r="Q181" i="2"/>
  <c r="Q190" i="2"/>
  <c r="Q156" i="2"/>
  <c r="Q183" i="2"/>
  <c r="P158" i="2"/>
  <c r="P574" i="2"/>
  <c r="Q691" i="2"/>
  <c r="Q807" i="2"/>
  <c r="P153" i="2"/>
  <c r="P187" i="2"/>
  <c r="P198" i="2"/>
  <c r="N246" i="2"/>
  <c r="P246" i="2" s="1"/>
  <c r="P44" i="2"/>
  <c r="P218" i="2"/>
  <c r="P414" i="2"/>
  <c r="Q648" i="2"/>
  <c r="Q347" i="2"/>
  <c r="Q754" i="2"/>
  <c r="Q812" i="2"/>
  <c r="Q844" i="2"/>
  <c r="Q193" i="2"/>
  <c r="P200" i="2"/>
  <c r="Q344" i="2"/>
  <c r="P344" i="2"/>
  <c r="P534" i="2"/>
  <c r="P841" i="2"/>
  <c r="P10" i="2"/>
  <c r="Q405" i="2"/>
  <c r="P672" i="2"/>
  <c r="Q706" i="2"/>
  <c r="P710" i="2"/>
  <c r="P721" i="2"/>
  <c r="Q740" i="2"/>
  <c r="Q748" i="2"/>
  <c r="Q858" i="2"/>
  <c r="Q876" i="2"/>
  <c r="P337" i="2"/>
  <c r="P192" i="2"/>
  <c r="Q210" i="2"/>
  <c r="N431" i="2"/>
  <c r="P431" i="2" s="1"/>
  <c r="N619" i="2"/>
  <c r="Q619" i="2" s="1"/>
  <c r="P433" i="2"/>
  <c r="Q433" i="2"/>
  <c r="Q340" i="2"/>
  <c r="P340" i="2"/>
  <c r="Q219" i="2"/>
  <c r="P219" i="2"/>
  <c r="U226" i="10"/>
  <c r="L226" i="10"/>
  <c r="U609" i="10"/>
  <c r="L609" i="10"/>
  <c r="T609" i="10"/>
  <c r="T739" i="10"/>
  <c r="L739" i="10"/>
  <c r="U739" i="10"/>
  <c r="P361" i="2"/>
  <c r="P342" i="2"/>
  <c r="X612" i="10"/>
  <c r="N612" i="10"/>
  <c r="W612" i="10"/>
  <c r="X744" i="10"/>
  <c r="W744" i="10"/>
  <c r="N744" i="10"/>
  <c r="X477" i="10"/>
  <c r="N477" i="10"/>
  <c r="W477" i="10"/>
  <c r="X64" i="10"/>
  <c r="N64" i="10"/>
  <c r="W64" i="10"/>
  <c r="Q76" i="2"/>
  <c r="Q597" i="2"/>
  <c r="P677" i="2"/>
  <c r="Q880" i="2"/>
  <c r="P882" i="2"/>
  <c r="X248" i="10"/>
  <c r="W248" i="10"/>
  <c r="N248" i="10"/>
  <c r="Q135" i="2"/>
  <c r="X310" i="10"/>
  <c r="N310" i="10"/>
  <c r="W310" i="10"/>
  <c r="X479" i="10"/>
  <c r="N479" i="10"/>
  <c r="W479" i="10"/>
  <c r="Q338" i="2"/>
  <c r="P338" i="2"/>
  <c r="L745" i="10"/>
  <c r="T745" i="10"/>
  <c r="U745" i="10"/>
  <c r="T246" i="10"/>
  <c r="L246" i="10"/>
  <c r="U246" i="10"/>
  <c r="X619" i="10"/>
  <c r="N619" i="10"/>
  <c r="W619" i="10"/>
  <c r="X651" i="10"/>
  <c r="N651" i="10"/>
  <c r="W651" i="10"/>
  <c r="T741" i="10"/>
  <c r="L741" i="10"/>
  <c r="U741" i="10"/>
  <c r="X610" i="10"/>
  <c r="N610" i="10"/>
  <c r="W610" i="10"/>
  <c r="L737" i="10"/>
  <c r="U737" i="10"/>
  <c r="T737" i="10"/>
  <c r="X254" i="10"/>
  <c r="N254" i="10"/>
  <c r="W254" i="10"/>
  <c r="L617" i="10"/>
  <c r="U617" i="10"/>
  <c r="T617" i="10"/>
  <c r="T225" i="10"/>
  <c r="U225" i="10"/>
  <c r="P378" i="2"/>
  <c r="Q699" i="2"/>
  <c r="Q718" i="2"/>
  <c r="X431" i="10"/>
  <c r="W431" i="10"/>
  <c r="N431" i="10"/>
  <c r="P350" i="2"/>
  <c r="T226" i="10"/>
  <c r="X707" i="10"/>
  <c r="N707" i="10"/>
  <c r="W707" i="10"/>
  <c r="W635" i="10"/>
  <c r="P341" i="2"/>
  <c r="Q705" i="2"/>
  <c r="P902" i="2"/>
  <c r="X731" i="10"/>
  <c r="W731" i="10"/>
  <c r="N731" i="10"/>
  <c r="X734" i="10"/>
  <c r="N734" i="10"/>
  <c r="W734" i="10"/>
  <c r="X63" i="10"/>
  <c r="N63" i="10"/>
  <c r="W63" i="10"/>
  <c r="X630" i="10"/>
  <c r="W630" i="10"/>
  <c r="N630" i="10"/>
  <c r="Q335" i="2"/>
  <c r="P335" i="2"/>
  <c r="X487" i="10"/>
  <c r="N487" i="10"/>
  <c r="W487" i="10"/>
  <c r="U740" i="10"/>
  <c r="T740" i="10"/>
  <c r="L616" i="10"/>
  <c r="T616" i="10"/>
  <c r="U616" i="10"/>
  <c r="Q307" i="5"/>
  <c r="R336" i="5"/>
  <c r="Q553" i="5"/>
  <c r="Q867" i="5"/>
  <c r="M888" i="5"/>
  <c r="O888" i="5" s="1"/>
  <c r="R888" i="5" s="1"/>
  <c r="Q153" i="5"/>
  <c r="R538" i="5"/>
  <c r="Q541" i="5"/>
  <c r="T734" i="10"/>
  <c r="U734" i="10"/>
  <c r="P25" i="2"/>
  <c r="Q329" i="2"/>
  <c r="P336" i="2"/>
  <c r="Q367" i="2"/>
  <c r="Q562" i="2"/>
  <c r="R857" i="5"/>
  <c r="M882" i="5"/>
  <c r="O882" i="5" s="1"/>
  <c r="R882" i="5" s="1"/>
  <c r="Q377" i="2"/>
  <c r="P352" i="2"/>
  <c r="P356" i="2"/>
  <c r="Q356" i="2"/>
  <c r="U230" i="10"/>
  <c r="T230" i="10"/>
  <c r="P583" i="2"/>
  <c r="Q583" i="2"/>
  <c r="Q420" i="2"/>
  <c r="Q824" i="2"/>
  <c r="Q860" i="2"/>
  <c r="Q182" i="2"/>
  <c r="P360" i="2"/>
  <c r="P362" i="2"/>
  <c r="Q362" i="2"/>
  <c r="U744" i="10"/>
  <c r="T744" i="10"/>
  <c r="P334" i="2"/>
  <c r="L584" i="5"/>
  <c r="Q655" i="2"/>
  <c r="P878" i="2"/>
  <c r="P56" i="2"/>
  <c r="P303" i="2"/>
  <c r="P331" i="2"/>
  <c r="Q439" i="5"/>
  <c r="L500" i="5"/>
  <c r="Q518" i="2"/>
  <c r="P700" i="2"/>
  <c r="Q722" i="2"/>
  <c r="Q741" i="2"/>
  <c r="P780" i="2"/>
  <c r="P809" i="2"/>
  <c r="M848" i="5"/>
  <c r="O848" i="5" s="1"/>
  <c r="R848" i="5" s="1"/>
  <c r="L858" i="5"/>
  <c r="P875" i="2"/>
  <c r="Q160" i="2"/>
  <c r="N487" i="2"/>
  <c r="Q487" i="2" s="1"/>
  <c r="P208" i="2"/>
  <c r="Q208" i="2"/>
  <c r="Q196" i="2"/>
  <c r="P196" i="2"/>
  <c r="P380" i="2"/>
  <c r="Q380" i="2"/>
  <c r="P195" i="2"/>
  <c r="Q195" i="2"/>
  <c r="P155" i="2"/>
  <c r="Q155" i="2"/>
  <c r="Q157" i="2"/>
  <c r="P157" i="2"/>
  <c r="Q159" i="2"/>
  <c r="P159" i="2"/>
  <c r="M368" i="5"/>
  <c r="O368" i="5" s="1"/>
  <c r="Q368" i="5" s="1"/>
  <c r="Q756" i="2"/>
  <c r="P817" i="2"/>
  <c r="Q11" i="2"/>
  <c r="P26" i="2"/>
  <c r="P50" i="2"/>
  <c r="Q513" i="2"/>
  <c r="R610" i="5"/>
  <c r="P644" i="2"/>
  <c r="Q725" i="2"/>
  <c r="P899" i="2"/>
  <c r="P268" i="2"/>
  <c r="Q268" i="2"/>
  <c r="Q82" i="2"/>
  <c r="P82" i="2"/>
  <c r="P343" i="2"/>
  <c r="Q343" i="2"/>
  <c r="P487" i="2"/>
  <c r="Q32" i="2"/>
  <c r="P32" i="2"/>
  <c r="Q70" i="2"/>
  <c r="P70" i="2"/>
  <c r="Q194" i="2"/>
  <c r="P194" i="2"/>
  <c r="Q364" i="2"/>
  <c r="P364" i="2"/>
  <c r="T431" i="10"/>
  <c r="U431" i="10"/>
  <c r="T612" i="10"/>
  <c r="U612" i="10"/>
  <c r="Q209" i="2"/>
  <c r="P209" i="2"/>
  <c r="Q141" i="2"/>
  <c r="L196" i="5"/>
  <c r="M552" i="5"/>
  <c r="O552" i="5" s="1"/>
  <c r="R552" i="5" s="1"/>
  <c r="P781" i="2"/>
  <c r="Q862" i="2"/>
  <c r="Q191" i="2"/>
  <c r="P191" i="2"/>
  <c r="Q295" i="2"/>
  <c r="P295" i="2"/>
  <c r="Q201" i="2"/>
  <c r="P201" i="2"/>
  <c r="P152" i="2"/>
  <c r="Q152" i="2"/>
  <c r="P106" i="2"/>
  <c r="Q106" i="2"/>
  <c r="U731" i="10"/>
  <c r="T731" i="10"/>
  <c r="Q642" i="2"/>
  <c r="P642" i="2"/>
  <c r="P33" i="2"/>
  <c r="Q33" i="2"/>
  <c r="Q332" i="2"/>
  <c r="P332" i="2"/>
  <c r="Q154" i="2"/>
  <c r="P154" i="2"/>
  <c r="Q262" i="2"/>
  <c r="P262" i="2"/>
  <c r="Q180" i="2"/>
  <c r="P180" i="2"/>
  <c r="T221" i="10"/>
  <c r="U221" i="10"/>
  <c r="P179" i="2"/>
  <c r="Q179" i="2"/>
  <c r="T248" i="10"/>
  <c r="U248" i="10"/>
  <c r="Q351" i="2"/>
  <c r="P351" i="2"/>
  <c r="Q189" i="2"/>
  <c r="P189" i="2"/>
  <c r="Q355" i="2"/>
  <c r="P355" i="2"/>
  <c r="Q197" i="2"/>
  <c r="P197" i="2"/>
  <c r="P207" i="2"/>
  <c r="Q207" i="2"/>
  <c r="P339" i="2"/>
  <c r="Q339" i="2"/>
  <c r="M428" i="5"/>
  <c r="O428" i="5" s="1"/>
  <c r="L428" i="5"/>
  <c r="M556" i="5"/>
  <c r="O556" i="5" s="1"/>
  <c r="L556" i="5"/>
  <c r="L884" i="5"/>
  <c r="M884" i="5"/>
  <c r="O884" i="5" s="1"/>
  <c r="M28" i="5"/>
  <c r="O28" i="5" s="1"/>
  <c r="L28" i="5"/>
  <c r="M264" i="5"/>
  <c r="O264" i="5" s="1"/>
  <c r="L264" i="5"/>
  <c r="L460" i="5"/>
  <c r="Q468" i="2"/>
  <c r="L704" i="5"/>
  <c r="P733" i="2"/>
  <c r="Q739" i="2"/>
  <c r="P802" i="2"/>
  <c r="Q815" i="2"/>
  <c r="P830" i="2"/>
  <c r="P839" i="2"/>
  <c r="P851" i="2"/>
  <c r="M496" i="5"/>
  <c r="O496" i="5" s="1"/>
  <c r="L496" i="5"/>
  <c r="M852" i="5"/>
  <c r="O852" i="5" s="1"/>
  <c r="L852" i="5"/>
  <c r="M664" i="5"/>
  <c r="O664" i="5" s="1"/>
  <c r="L664" i="5"/>
  <c r="M854" i="5"/>
  <c r="O854" i="5" s="1"/>
  <c r="L854" i="5"/>
  <c r="L860" i="5"/>
  <c r="M860" i="5"/>
  <c r="O860" i="5" s="1"/>
  <c r="M252" i="5"/>
  <c r="O252" i="5" s="1"/>
  <c r="L252" i="5"/>
  <c r="M548" i="5"/>
  <c r="O548" i="5" s="1"/>
  <c r="L548" i="5"/>
  <c r="L890" i="5"/>
  <c r="M890" i="5"/>
  <c r="O890" i="5" s="1"/>
  <c r="M700" i="5"/>
  <c r="O700" i="5" s="1"/>
  <c r="L700" i="5"/>
  <c r="M312" i="5"/>
  <c r="O312" i="5" s="1"/>
  <c r="L312" i="5"/>
  <c r="M896" i="5"/>
  <c r="O896" i="5" s="1"/>
  <c r="L896" i="5"/>
  <c r="Q906" i="2"/>
  <c r="P906" i="2"/>
  <c r="R906" i="5"/>
  <c r="Q906" i="5"/>
  <c r="Q905" i="2"/>
  <c r="P905" i="2"/>
  <c r="Q904" i="2"/>
  <c r="P904" i="2"/>
  <c r="R904" i="5"/>
  <c r="Q904" i="5"/>
  <c r="Q903" i="2"/>
  <c r="P903" i="2"/>
  <c r="R903" i="5"/>
  <c r="Q903" i="5"/>
  <c r="R902" i="5"/>
  <c r="Q902" i="5"/>
  <c r="Q901" i="2"/>
  <c r="P901" i="2"/>
  <c r="R901" i="5"/>
  <c r="Q901" i="5"/>
  <c r="Q900" i="2"/>
  <c r="P900" i="2"/>
  <c r="R900" i="5"/>
  <c r="Q900" i="5"/>
  <c r="R899" i="5"/>
  <c r="Q899" i="5"/>
  <c r="Q898" i="2"/>
  <c r="P898" i="2"/>
  <c r="R898" i="5"/>
  <c r="Q898" i="5"/>
  <c r="Q897" i="2"/>
  <c r="P897" i="2"/>
  <c r="R897" i="5"/>
  <c r="Q897" i="5"/>
  <c r="Q896" i="2"/>
  <c r="P896" i="2"/>
  <c r="Q895" i="2"/>
  <c r="P895" i="2"/>
  <c r="R894" i="5"/>
  <c r="Q894" i="5"/>
  <c r="Q893" i="2"/>
  <c r="P893" i="2"/>
  <c r="R893" i="5"/>
  <c r="Q893" i="5"/>
  <c r="Q892" i="2"/>
  <c r="P892" i="2"/>
  <c r="R892" i="5"/>
  <c r="Q892" i="5"/>
  <c r="Q891" i="2"/>
  <c r="P891" i="2"/>
  <c r="R891" i="5"/>
  <c r="Q891" i="5"/>
  <c r="Q890" i="2"/>
  <c r="P890" i="2"/>
  <c r="R889" i="5"/>
  <c r="Q889" i="5"/>
  <c r="Q888" i="2"/>
  <c r="P888" i="2"/>
  <c r="Q887" i="2"/>
  <c r="P887" i="2"/>
  <c r="R887" i="5"/>
  <c r="Q887" i="5"/>
  <c r="Q886" i="2"/>
  <c r="P886" i="2"/>
  <c r="R886" i="5"/>
  <c r="Q886" i="5"/>
  <c r="Q885" i="2"/>
  <c r="P885" i="2"/>
  <c r="R885" i="5"/>
  <c r="Q885" i="5"/>
  <c r="Q884" i="2"/>
  <c r="P884" i="2"/>
  <c r="Q883" i="2"/>
  <c r="P883" i="2"/>
  <c r="R883" i="5"/>
  <c r="Q883" i="5"/>
  <c r="Q881" i="2"/>
  <c r="P881" i="2"/>
  <c r="R881" i="5"/>
  <c r="Q881" i="5"/>
  <c r="R880" i="5"/>
  <c r="Q880" i="5"/>
  <c r="Q879" i="2"/>
  <c r="P879" i="2"/>
  <c r="R879" i="5"/>
  <c r="Q879" i="5"/>
  <c r="R878" i="5"/>
  <c r="Q878" i="5"/>
  <c r="Q877" i="2"/>
  <c r="P877" i="2"/>
  <c r="R877" i="5"/>
  <c r="Q877" i="5"/>
  <c r="R876" i="5"/>
  <c r="Q876" i="5"/>
  <c r="R875" i="5"/>
  <c r="Q875" i="5"/>
  <c r="Q874" i="2"/>
  <c r="P874" i="2"/>
  <c r="R874" i="5"/>
  <c r="Q873" i="2"/>
  <c r="P873" i="2"/>
  <c r="R873" i="5"/>
  <c r="Q873" i="5"/>
  <c r="Q872" i="2"/>
  <c r="P872" i="2"/>
  <c r="Q871" i="2"/>
  <c r="P871" i="2"/>
  <c r="R871" i="5"/>
  <c r="Q871" i="5"/>
  <c r="Q870" i="2"/>
  <c r="P870" i="2"/>
  <c r="R870" i="5"/>
  <c r="Q870" i="5"/>
  <c r="Q869" i="2"/>
  <c r="P869" i="2"/>
  <c r="R868" i="5"/>
  <c r="Q868" i="5"/>
  <c r="Q867" i="2"/>
  <c r="P867" i="2"/>
  <c r="Q866" i="2"/>
  <c r="P866" i="2"/>
  <c r="R866" i="5"/>
  <c r="Q866" i="5"/>
  <c r="Q865" i="2"/>
  <c r="P865" i="2"/>
  <c r="Q864" i="2"/>
  <c r="P864" i="2"/>
  <c r="R864" i="5"/>
  <c r="Q864" i="5"/>
  <c r="Q863" i="2"/>
  <c r="P863" i="2"/>
  <c r="R863" i="5"/>
  <c r="Q863" i="5"/>
  <c r="R862" i="5"/>
  <c r="Q862" i="5"/>
  <c r="R861" i="5"/>
  <c r="Q861" i="5"/>
  <c r="Q859" i="2"/>
  <c r="P859" i="2"/>
  <c r="R859" i="5"/>
  <c r="Q859" i="5"/>
  <c r="R858" i="5"/>
  <c r="Q858" i="5"/>
  <c r="Q857" i="2"/>
  <c r="P857" i="2"/>
  <c r="Q856" i="2"/>
  <c r="P856" i="2"/>
  <c r="R856" i="5"/>
  <c r="Q856" i="5"/>
  <c r="Q855" i="2"/>
  <c r="P855" i="2"/>
  <c r="R855" i="5"/>
  <c r="Q855" i="5"/>
  <c r="Q854" i="2"/>
  <c r="P854" i="2"/>
  <c r="Q853" i="2"/>
  <c r="P853" i="2"/>
  <c r="Q852" i="2"/>
  <c r="P852" i="2"/>
  <c r="R851" i="5"/>
  <c r="Q851" i="5"/>
  <c r="Q850" i="2"/>
  <c r="P850" i="2"/>
  <c r="Q849" i="2"/>
  <c r="P849" i="2"/>
  <c r="R849" i="5"/>
  <c r="Q849" i="5"/>
  <c r="Q848" i="2"/>
  <c r="P848" i="2"/>
  <c r="Q847" i="2"/>
  <c r="P847" i="2"/>
  <c r="R847" i="5"/>
  <c r="Q847" i="5"/>
  <c r="Q846" i="2"/>
  <c r="P846" i="2"/>
  <c r="R846" i="5"/>
  <c r="Q846" i="5"/>
  <c r="Q845" i="2"/>
  <c r="P845" i="2"/>
  <c r="R845" i="5"/>
  <c r="Q845" i="5"/>
  <c r="R844" i="5"/>
  <c r="Q844" i="5"/>
  <c r="R843" i="5"/>
  <c r="Q843" i="5"/>
  <c r="Q842" i="2"/>
  <c r="P842" i="2"/>
  <c r="R842" i="5"/>
  <c r="Q842" i="5"/>
  <c r="Q840" i="2"/>
  <c r="P840" i="2"/>
  <c r="R839" i="5"/>
  <c r="Q839" i="5"/>
  <c r="Q838" i="2"/>
  <c r="P838" i="2"/>
  <c r="R838" i="5"/>
  <c r="Q838" i="5"/>
  <c r="Q837" i="2"/>
  <c r="P837" i="2"/>
  <c r="R837" i="5"/>
  <c r="Q837" i="5"/>
  <c r="Q836" i="2"/>
  <c r="P836" i="2"/>
  <c r="R836" i="5"/>
  <c r="Q836" i="5"/>
  <c r="Q835" i="2"/>
  <c r="P835" i="2"/>
  <c r="Q834" i="2"/>
  <c r="P834" i="2"/>
  <c r="R834" i="5"/>
  <c r="Q834" i="5"/>
  <c r="Q833" i="2"/>
  <c r="P833" i="2"/>
  <c r="R833" i="5"/>
  <c r="Q833" i="5"/>
  <c r="Q832" i="2"/>
  <c r="P832" i="2"/>
  <c r="R832" i="5"/>
  <c r="Q832" i="5"/>
  <c r="Q831" i="2"/>
  <c r="P831" i="2"/>
  <c r="R831" i="5"/>
  <c r="Q831" i="5"/>
  <c r="R830" i="5"/>
  <c r="Q830" i="5"/>
  <c r="Q829" i="2"/>
  <c r="P829" i="2"/>
  <c r="R829" i="5"/>
  <c r="Q829" i="5"/>
  <c r="Q828" i="2"/>
  <c r="P828" i="2"/>
  <c r="R828" i="5"/>
  <c r="Q828" i="5"/>
  <c r="Q827" i="2"/>
  <c r="P827" i="2"/>
  <c r="R827" i="5"/>
  <c r="Q827" i="5"/>
  <c r="Q826" i="2"/>
  <c r="P826" i="2"/>
  <c r="R826" i="5"/>
  <c r="Q826" i="5"/>
  <c r="Q825" i="2"/>
  <c r="P825" i="2"/>
  <c r="R824" i="5"/>
  <c r="Q824" i="5"/>
  <c r="Q823" i="2"/>
  <c r="P823" i="2"/>
  <c r="R823" i="5"/>
  <c r="Q823" i="5"/>
  <c r="Q822" i="2"/>
  <c r="P822" i="2"/>
  <c r="R822" i="5"/>
  <c r="Q822" i="5"/>
  <c r="Q821" i="2"/>
  <c r="P821" i="2"/>
  <c r="R821" i="5"/>
  <c r="Q821" i="5"/>
  <c r="Q820" i="2"/>
  <c r="P820" i="2"/>
  <c r="R820" i="5"/>
  <c r="Q820" i="5"/>
  <c r="R819" i="5"/>
  <c r="Q819" i="5"/>
  <c r="Q818" i="2"/>
  <c r="P818" i="2"/>
  <c r="R818" i="5"/>
  <c r="Q818" i="5"/>
  <c r="R817" i="5"/>
  <c r="Q817" i="5"/>
  <c r="Q816" i="2"/>
  <c r="P816" i="2"/>
  <c r="R816" i="5"/>
  <c r="Q816" i="5"/>
  <c r="R815" i="5"/>
  <c r="Q815" i="5"/>
  <c r="Q814" i="2"/>
  <c r="P814" i="2"/>
  <c r="R814" i="5"/>
  <c r="Q814" i="5"/>
  <c r="Q813" i="2"/>
  <c r="P813" i="2"/>
  <c r="R813" i="5"/>
  <c r="Q813" i="5"/>
  <c r="R812" i="5"/>
  <c r="Q812" i="5"/>
  <c r="Q811" i="2"/>
  <c r="P811" i="2"/>
  <c r="R811" i="5"/>
  <c r="Q811" i="5"/>
  <c r="Q810" i="2"/>
  <c r="P810" i="2"/>
  <c r="R810" i="5"/>
  <c r="Q810" i="5"/>
  <c r="R809" i="5"/>
  <c r="Q809" i="5"/>
  <c r="Q808" i="2"/>
  <c r="P808" i="2"/>
  <c r="R808" i="5"/>
  <c r="Q808" i="5"/>
  <c r="R807" i="5"/>
  <c r="Q807" i="5"/>
  <c r="Q806" i="2"/>
  <c r="P806" i="2"/>
  <c r="R806" i="5"/>
  <c r="Q806" i="5"/>
  <c r="Q805" i="2"/>
  <c r="P805" i="2"/>
  <c r="R805" i="5"/>
  <c r="Q805" i="5"/>
  <c r="Q804" i="2"/>
  <c r="P804" i="2"/>
  <c r="R804" i="5"/>
  <c r="Q804" i="5"/>
  <c r="Q803" i="2"/>
  <c r="P803" i="2"/>
  <c r="R802" i="5"/>
  <c r="Q802" i="5"/>
  <c r="Q801" i="2"/>
  <c r="P801" i="2"/>
  <c r="R801" i="5"/>
  <c r="Q801" i="5"/>
  <c r="R800" i="5"/>
  <c r="Q800" i="5"/>
  <c r="Q798" i="2"/>
  <c r="P798" i="2"/>
  <c r="Q797" i="2"/>
  <c r="P797" i="2"/>
  <c r="Q796" i="2"/>
  <c r="P796" i="2"/>
  <c r="R796" i="5"/>
  <c r="Q796" i="5"/>
  <c r="Q795" i="2"/>
  <c r="P795" i="2"/>
  <c r="R794" i="5"/>
  <c r="Q794" i="5"/>
  <c r="Q793" i="2"/>
  <c r="P793" i="2"/>
  <c r="R793" i="5"/>
  <c r="Q793" i="5"/>
  <c r="Q792" i="2"/>
  <c r="P792" i="2"/>
  <c r="R792" i="5"/>
  <c r="Q792" i="5"/>
  <c r="Q791" i="2"/>
  <c r="P791" i="2"/>
  <c r="R791" i="5"/>
  <c r="Q791" i="5"/>
  <c r="Q790" i="2"/>
  <c r="P790" i="2"/>
  <c r="Q789" i="2"/>
  <c r="P789" i="2"/>
  <c r="R789" i="5"/>
  <c r="Q789" i="5"/>
  <c r="Q788" i="2"/>
  <c r="P788" i="2"/>
  <c r="Q787" i="2"/>
  <c r="P787" i="2"/>
  <c r="Q786" i="2"/>
  <c r="P786" i="2"/>
  <c r="R786" i="5"/>
  <c r="Q786" i="5"/>
  <c r="Q785" i="2"/>
  <c r="P785" i="2"/>
  <c r="R785" i="5"/>
  <c r="Q785" i="5"/>
  <c r="Q784" i="2"/>
  <c r="P784" i="2"/>
  <c r="R784" i="5"/>
  <c r="Q784" i="5"/>
  <c r="R783" i="5"/>
  <c r="Q783" i="5"/>
  <c r="Q782" i="2"/>
  <c r="P782" i="2"/>
  <c r="R782" i="5"/>
  <c r="Q782" i="5"/>
  <c r="R781" i="5"/>
  <c r="Q781" i="5"/>
  <c r="R780" i="5"/>
  <c r="Q780" i="5"/>
  <c r="Q779" i="2"/>
  <c r="P779" i="2"/>
  <c r="Q778" i="2"/>
  <c r="P778" i="2"/>
  <c r="R778" i="5"/>
  <c r="Q778" i="5"/>
  <c r="Q777" i="2"/>
  <c r="P777" i="2"/>
  <c r="R777" i="5"/>
  <c r="Q777" i="5"/>
  <c r="Q776" i="2"/>
  <c r="P776" i="2"/>
  <c r="R776" i="5"/>
  <c r="Q776" i="5"/>
  <c r="Q775" i="2"/>
  <c r="P775" i="2"/>
  <c r="Q774" i="2"/>
  <c r="P774" i="2"/>
  <c r="Q773" i="2"/>
  <c r="P773" i="2"/>
  <c r="Q772" i="2"/>
  <c r="P772" i="2"/>
  <c r="Q771" i="2"/>
  <c r="P771" i="2"/>
  <c r="Q770" i="2"/>
  <c r="P770" i="2"/>
  <c r="R770" i="5"/>
  <c r="Q770" i="5"/>
  <c r="Q769" i="2"/>
  <c r="P769" i="2"/>
  <c r="R769" i="5"/>
  <c r="Q769" i="5"/>
  <c r="Q768" i="2"/>
  <c r="P768" i="2"/>
  <c r="R768" i="5"/>
  <c r="Q768" i="5"/>
  <c r="Q767" i="2"/>
  <c r="P767" i="2"/>
  <c r="R767" i="5"/>
  <c r="Q767" i="5"/>
  <c r="Q766" i="2"/>
  <c r="P766" i="2"/>
  <c r="R766" i="5"/>
  <c r="Q766" i="5"/>
  <c r="Q765" i="2"/>
  <c r="P765" i="2"/>
  <c r="R765" i="5"/>
  <c r="Q765" i="5"/>
  <c r="Q764" i="2"/>
  <c r="P764" i="2"/>
  <c r="R764" i="5"/>
  <c r="Q764" i="5"/>
  <c r="Q763" i="2"/>
  <c r="P763" i="2"/>
  <c r="R763" i="5"/>
  <c r="Q763" i="5"/>
  <c r="Q762" i="2"/>
  <c r="P762" i="2"/>
  <c r="Q761" i="2"/>
  <c r="P761" i="2"/>
  <c r="Q760" i="2"/>
  <c r="P760" i="2"/>
  <c r="R760" i="5"/>
  <c r="Q760" i="5"/>
  <c r="Q759" i="2"/>
  <c r="P759" i="2"/>
  <c r="R759" i="5"/>
  <c r="Q759" i="5"/>
  <c r="R758" i="5"/>
  <c r="Q758" i="5"/>
  <c r="Q757" i="2"/>
  <c r="P757" i="2"/>
  <c r="R757" i="5"/>
  <c r="Q757" i="5"/>
  <c r="R756" i="5"/>
  <c r="Q756" i="5"/>
  <c r="Q755" i="2"/>
  <c r="P755" i="2"/>
  <c r="R755" i="5"/>
  <c r="Q755" i="5"/>
  <c r="R754" i="5"/>
  <c r="Q754" i="5"/>
  <c r="Q753" i="2"/>
  <c r="P753" i="2"/>
  <c r="R753" i="5"/>
  <c r="Q753" i="5"/>
  <c r="Q752" i="2"/>
  <c r="P752" i="2"/>
  <c r="R752" i="5"/>
  <c r="Q752" i="5"/>
  <c r="Q751" i="2"/>
  <c r="P751" i="2"/>
  <c r="R751" i="5"/>
  <c r="Q751" i="5"/>
  <c r="Q750" i="2"/>
  <c r="P750" i="2"/>
  <c r="R750" i="5"/>
  <c r="Q750" i="5"/>
  <c r="Q749" i="2"/>
  <c r="P749" i="2"/>
  <c r="R749" i="5"/>
  <c r="Q749" i="5"/>
  <c r="R748" i="5"/>
  <c r="Q748" i="5"/>
  <c r="Q747" i="2"/>
  <c r="P747" i="2"/>
  <c r="R747" i="5"/>
  <c r="Q747" i="5"/>
  <c r="R746" i="5"/>
  <c r="Q746" i="5"/>
  <c r="Q745" i="2"/>
  <c r="P745" i="2"/>
  <c r="R745" i="5"/>
  <c r="Q745" i="5"/>
  <c r="Q744" i="2"/>
  <c r="P744" i="2"/>
  <c r="R744" i="5"/>
  <c r="Q744" i="5"/>
  <c r="Q743" i="2"/>
  <c r="P743" i="2"/>
  <c r="Q742" i="2"/>
  <c r="P742" i="2"/>
  <c r="R741" i="5"/>
  <c r="Q741" i="5"/>
  <c r="R740" i="5"/>
  <c r="Q740" i="5"/>
  <c r="R739" i="5"/>
  <c r="Q739" i="5"/>
  <c r="Q738" i="2"/>
  <c r="P738" i="2"/>
  <c r="R738" i="5"/>
  <c r="Q738" i="5"/>
  <c r="Q737" i="2"/>
  <c r="P737" i="2"/>
  <c r="Q736" i="2"/>
  <c r="P736" i="2"/>
  <c r="R736" i="5"/>
  <c r="Q736" i="5"/>
  <c r="Q735" i="2"/>
  <c r="P735" i="2"/>
  <c r="R735" i="5"/>
  <c r="Q735" i="5"/>
  <c r="Q734" i="2"/>
  <c r="P734" i="2"/>
  <c r="R734" i="5"/>
  <c r="Q734" i="5"/>
  <c r="R733" i="5"/>
  <c r="Q733" i="5"/>
  <c r="Q732" i="2"/>
  <c r="P732" i="2"/>
  <c r="R732" i="5"/>
  <c r="Q732" i="5"/>
  <c r="Q731" i="2"/>
  <c r="P731" i="2"/>
  <c r="Q730" i="2"/>
  <c r="P730" i="2"/>
  <c r="Q729" i="2"/>
  <c r="P729" i="2"/>
  <c r="R729" i="5"/>
  <c r="Q729" i="5"/>
  <c r="Q728" i="2"/>
  <c r="P728" i="2"/>
  <c r="Q727" i="2"/>
  <c r="P727" i="2"/>
  <c r="R727" i="5"/>
  <c r="Q727" i="5"/>
  <c r="Q726" i="2"/>
  <c r="P726" i="2"/>
  <c r="R726" i="5"/>
  <c r="Q726" i="5"/>
  <c r="R725" i="5"/>
  <c r="Q725" i="5"/>
  <c r="Q724" i="2"/>
  <c r="P724" i="2"/>
  <c r="R724" i="5"/>
  <c r="Q724" i="5"/>
  <c r="Q723" i="2"/>
  <c r="P723" i="2"/>
  <c r="R723" i="5"/>
  <c r="Q723" i="5"/>
  <c r="R722" i="5"/>
  <c r="Q722" i="5"/>
  <c r="R721" i="5"/>
  <c r="Q721" i="5"/>
  <c r="Q720" i="2"/>
  <c r="P720" i="2"/>
  <c r="Q719" i="2"/>
  <c r="P719" i="2"/>
  <c r="R719" i="5"/>
  <c r="Q719" i="5"/>
  <c r="R718" i="5"/>
  <c r="Q718" i="5"/>
  <c r="Q717" i="2"/>
  <c r="P717" i="2"/>
  <c r="R717" i="5"/>
  <c r="Q717" i="5"/>
  <c r="Q716" i="2"/>
  <c r="P716" i="2"/>
  <c r="R716" i="5"/>
  <c r="Q716" i="5"/>
  <c r="Q715" i="2"/>
  <c r="P715" i="2"/>
  <c r="R715" i="5"/>
  <c r="Q715" i="5"/>
  <c r="Q714" i="2"/>
  <c r="P714" i="2"/>
  <c r="R714" i="5"/>
  <c r="Q714" i="5"/>
  <c r="Q713" i="2"/>
  <c r="P713" i="2"/>
  <c r="R713" i="5"/>
  <c r="Q713" i="5"/>
  <c r="Q712" i="2"/>
  <c r="P712" i="2"/>
  <c r="R712" i="5"/>
  <c r="Q712" i="5"/>
  <c r="Q711" i="2"/>
  <c r="P711" i="2"/>
  <c r="R711" i="5"/>
  <c r="Q711" i="5"/>
  <c r="R710" i="5"/>
  <c r="Q710" i="5"/>
  <c r="Q709" i="2"/>
  <c r="P709" i="2"/>
  <c r="Q708" i="2"/>
  <c r="P708" i="2"/>
  <c r="R708" i="5"/>
  <c r="Q708" i="5"/>
  <c r="Q707" i="2"/>
  <c r="P707" i="2"/>
  <c r="R706" i="5"/>
  <c r="Q706" i="5"/>
  <c r="R705" i="5"/>
  <c r="Q705" i="5"/>
  <c r="Q704" i="2"/>
  <c r="P704" i="2"/>
  <c r="R704" i="5"/>
  <c r="Q704" i="5"/>
  <c r="Q703" i="2"/>
  <c r="P703" i="2"/>
  <c r="R703" i="5"/>
  <c r="Q703" i="5"/>
  <c r="Q702" i="2"/>
  <c r="P702" i="2"/>
  <c r="R702" i="5"/>
  <c r="Q702" i="5"/>
  <c r="Q701" i="2"/>
  <c r="P701" i="2"/>
  <c r="R699" i="5"/>
  <c r="Q699" i="5"/>
  <c r="Q698" i="2"/>
  <c r="P698" i="2"/>
  <c r="Q697" i="2"/>
  <c r="P697" i="2"/>
  <c r="R697" i="5"/>
  <c r="Q697" i="5"/>
  <c r="Q696" i="2"/>
  <c r="P696" i="2"/>
  <c r="R696" i="5"/>
  <c r="Q696" i="5"/>
  <c r="Q695" i="2"/>
  <c r="P695" i="2"/>
  <c r="R695" i="5"/>
  <c r="Q695" i="5"/>
  <c r="Q694" i="2"/>
  <c r="P694" i="2"/>
  <c r="R694" i="5"/>
  <c r="Q694" i="5"/>
  <c r="R693" i="5"/>
  <c r="Q693" i="5"/>
  <c r="Q692" i="2"/>
  <c r="P692" i="2"/>
  <c r="R692" i="5"/>
  <c r="Q692" i="5"/>
  <c r="R691" i="5"/>
  <c r="Q691" i="5"/>
  <c r="Q690" i="2"/>
  <c r="P690" i="2"/>
  <c r="R690" i="5"/>
  <c r="Q690" i="5"/>
  <c r="Q689" i="2"/>
  <c r="P689" i="2"/>
  <c r="R689" i="5"/>
  <c r="Q689" i="5"/>
  <c r="Q688" i="2"/>
  <c r="P688" i="2"/>
  <c r="Q687" i="2"/>
  <c r="P687" i="2"/>
  <c r="R687" i="5"/>
  <c r="Q687" i="5"/>
  <c r="Q686" i="2"/>
  <c r="P686" i="2"/>
  <c r="Q685" i="2"/>
  <c r="P685" i="2"/>
  <c r="R685" i="5"/>
  <c r="Q685" i="5"/>
  <c r="Q684" i="2"/>
  <c r="P684" i="2"/>
  <c r="R684" i="5"/>
  <c r="Q684" i="5"/>
  <c r="Q683" i="2"/>
  <c r="P683" i="2"/>
  <c r="R683" i="5"/>
  <c r="Q683" i="5"/>
  <c r="Q682" i="2"/>
  <c r="P682" i="2"/>
  <c r="R682" i="5"/>
  <c r="Q682" i="5"/>
  <c r="Q681" i="2"/>
  <c r="P681" i="2"/>
  <c r="Q680" i="2"/>
  <c r="P680" i="2"/>
  <c r="R680" i="5"/>
  <c r="Q680" i="5"/>
  <c r="Q679" i="2"/>
  <c r="P679" i="2"/>
  <c r="R679" i="5"/>
  <c r="Q679" i="5"/>
  <c r="Q678" i="2"/>
  <c r="P678" i="2"/>
  <c r="R678" i="5"/>
  <c r="Q678" i="5"/>
  <c r="R677" i="5"/>
  <c r="Q677" i="5"/>
  <c r="Q676" i="2"/>
  <c r="P676" i="2"/>
  <c r="Q675" i="2"/>
  <c r="P675" i="2"/>
  <c r="Q674" i="2"/>
  <c r="P674" i="2"/>
  <c r="R674" i="5"/>
  <c r="Q674" i="5"/>
  <c r="Q673" i="2"/>
  <c r="P673" i="2"/>
  <c r="R673" i="5"/>
  <c r="Q673" i="5"/>
  <c r="R672" i="5"/>
  <c r="Q672" i="5"/>
  <c r="Q671" i="2"/>
  <c r="P671" i="2"/>
  <c r="R671" i="5"/>
  <c r="Q671" i="5"/>
  <c r="Q670" i="2"/>
  <c r="P670" i="2"/>
  <c r="R670" i="5"/>
  <c r="Q670" i="5"/>
  <c r="Q669" i="2"/>
  <c r="P669" i="2"/>
  <c r="R669" i="5"/>
  <c r="Q669" i="5"/>
  <c r="R668" i="5"/>
  <c r="Q668" i="5"/>
  <c r="Q667" i="2"/>
  <c r="P667" i="2"/>
  <c r="R667" i="5"/>
  <c r="Q667" i="5"/>
  <c r="Q666" i="2"/>
  <c r="P666" i="2"/>
  <c r="R666" i="5"/>
  <c r="Q666" i="5"/>
  <c r="Q665" i="2"/>
  <c r="P665" i="2"/>
  <c r="R665" i="5"/>
  <c r="Q665" i="5"/>
  <c r="Q664" i="2"/>
  <c r="P664" i="2"/>
  <c r="Q663" i="2"/>
  <c r="P663" i="2"/>
  <c r="R663" i="5"/>
  <c r="Q663" i="5"/>
  <c r="R662" i="5"/>
  <c r="Q662" i="5"/>
  <c r="Q661" i="2"/>
  <c r="P661" i="2"/>
  <c r="R661" i="5"/>
  <c r="Q661" i="5"/>
  <c r="Q660" i="2"/>
  <c r="P660" i="2"/>
  <c r="Q659" i="2"/>
  <c r="P659" i="2"/>
  <c r="R659" i="5"/>
  <c r="Q659" i="5"/>
  <c r="Q658" i="2"/>
  <c r="P658" i="2"/>
  <c r="Q657" i="2"/>
  <c r="P657" i="2"/>
  <c r="R657" i="5"/>
  <c r="Q657" i="5"/>
  <c r="R656" i="5"/>
  <c r="Q656" i="5"/>
  <c r="R655" i="5"/>
  <c r="Q655" i="5"/>
  <c r="Q654" i="2"/>
  <c r="P654" i="2"/>
  <c r="R654" i="5"/>
  <c r="Q654" i="5"/>
  <c r="Q653" i="2"/>
  <c r="P653" i="2"/>
  <c r="R653" i="5"/>
  <c r="Q653" i="5"/>
  <c r="Q652" i="2"/>
  <c r="P652" i="2"/>
  <c r="R652" i="5"/>
  <c r="Q651" i="2"/>
  <c r="P651" i="2"/>
  <c r="R651" i="5"/>
  <c r="Q651" i="5"/>
  <c r="Q650" i="2"/>
  <c r="P650" i="2"/>
  <c r="R650" i="5"/>
  <c r="Q650" i="5"/>
  <c r="Q649" i="2"/>
  <c r="P649" i="2"/>
  <c r="R648" i="5"/>
  <c r="Q648" i="5"/>
  <c r="Q647" i="2"/>
  <c r="P647" i="2"/>
  <c r="R647" i="5"/>
  <c r="Q647" i="5"/>
  <c r="Q646" i="2"/>
  <c r="P646" i="2"/>
  <c r="R646" i="5"/>
  <c r="Q646" i="5"/>
  <c r="Q645" i="2"/>
  <c r="P645" i="2"/>
  <c r="R644" i="5"/>
  <c r="Q644" i="5"/>
  <c r="Q643" i="2"/>
  <c r="P643" i="2"/>
  <c r="R643" i="5"/>
  <c r="Q643" i="5"/>
  <c r="R642" i="5"/>
  <c r="Q642" i="5"/>
  <c r="Q641" i="2"/>
  <c r="P641" i="2"/>
  <c r="R641" i="5"/>
  <c r="Q641" i="5"/>
  <c r="Q640" i="2"/>
  <c r="P640" i="2"/>
  <c r="R640" i="5"/>
  <c r="Q640" i="5"/>
  <c r="Q639" i="2"/>
  <c r="P639" i="2"/>
  <c r="Q638" i="2"/>
  <c r="P638" i="2"/>
  <c r="R638" i="5"/>
  <c r="Q638" i="5"/>
  <c r="Q637" i="2"/>
  <c r="P637" i="2"/>
  <c r="R637" i="5"/>
  <c r="Q637" i="5"/>
  <c r="Q636" i="2"/>
  <c r="P636" i="2"/>
  <c r="R636" i="5"/>
  <c r="Q636" i="5"/>
  <c r="R635" i="5"/>
  <c r="Q635" i="5"/>
  <c r="Q634" i="2"/>
  <c r="P634" i="2"/>
  <c r="R634" i="5"/>
  <c r="Q634" i="5"/>
  <c r="Q633" i="2"/>
  <c r="P633" i="2"/>
  <c r="R633" i="5"/>
  <c r="Q633" i="5"/>
  <c r="Q632" i="2"/>
  <c r="P632" i="2"/>
  <c r="Q631" i="2"/>
  <c r="P631" i="2"/>
  <c r="R631" i="5"/>
  <c r="Q631" i="5"/>
  <c r="Q630" i="2"/>
  <c r="P630" i="2"/>
  <c r="R630" i="5"/>
  <c r="Q630" i="5"/>
  <c r="Q629" i="2"/>
  <c r="P629" i="2"/>
  <c r="R629" i="5"/>
  <c r="Q629" i="5"/>
  <c r="Q628" i="2"/>
  <c r="P628" i="2"/>
  <c r="R627" i="5"/>
  <c r="Q627" i="5"/>
  <c r="Q626" i="2"/>
  <c r="P626" i="2"/>
  <c r="R626" i="5"/>
  <c r="Q626" i="5"/>
  <c r="Q625" i="2"/>
  <c r="P625" i="2"/>
  <c r="R625" i="5"/>
  <c r="Q625" i="5"/>
  <c r="Q624" i="2"/>
  <c r="P624" i="2"/>
  <c r="R624" i="5"/>
  <c r="Q624" i="5"/>
  <c r="Q623" i="2"/>
  <c r="P623" i="2"/>
  <c r="R623" i="5"/>
  <c r="Q623" i="5"/>
  <c r="Q622" i="2"/>
  <c r="P622" i="2"/>
  <c r="Q621" i="2"/>
  <c r="P621" i="2"/>
  <c r="R621" i="5"/>
  <c r="Q621" i="5"/>
  <c r="Q620" i="2"/>
  <c r="P620" i="2"/>
  <c r="R620" i="5"/>
  <c r="Q620" i="5"/>
  <c r="R619" i="5"/>
  <c r="Q619" i="5"/>
  <c r="Q618" i="2"/>
  <c r="P618" i="2"/>
  <c r="R618" i="5"/>
  <c r="Q618" i="5"/>
  <c r="Q617" i="2"/>
  <c r="P617" i="2"/>
  <c r="R617" i="5"/>
  <c r="Q617" i="5"/>
  <c r="Q616" i="2"/>
  <c r="P616" i="2"/>
  <c r="R616" i="5"/>
  <c r="Q616" i="5"/>
  <c r="Q614" i="2"/>
  <c r="P614" i="2"/>
  <c r="R614" i="5"/>
  <c r="Q614" i="5"/>
  <c r="Q613" i="2"/>
  <c r="P613" i="2"/>
  <c r="R613" i="5"/>
  <c r="Q613" i="5"/>
  <c r="R612" i="5"/>
  <c r="Q612" i="5"/>
  <c r="P611" i="2"/>
  <c r="R611" i="5"/>
  <c r="Q611" i="5"/>
  <c r="Q610" i="2"/>
  <c r="P610" i="2"/>
  <c r="Q609" i="2"/>
  <c r="P609" i="2"/>
  <c r="R609" i="5"/>
  <c r="Q609" i="5"/>
  <c r="Q608" i="2"/>
  <c r="P608" i="2"/>
  <c r="R608" i="5"/>
  <c r="Q608" i="5"/>
  <c r="Q607" i="2"/>
  <c r="P607" i="2"/>
  <c r="R607" i="5"/>
  <c r="Q607" i="5"/>
  <c r="Q606" i="2"/>
  <c r="P606" i="2"/>
  <c r="Q605" i="2"/>
  <c r="P605" i="2"/>
  <c r="R605" i="5"/>
  <c r="Q605" i="5"/>
  <c r="Q604" i="2"/>
  <c r="P604" i="2"/>
  <c r="R604" i="5"/>
  <c r="Q604" i="5"/>
  <c r="Q603" i="2"/>
  <c r="P603" i="2"/>
  <c r="Q602" i="2"/>
  <c r="P602" i="2"/>
  <c r="R602" i="5"/>
  <c r="Q602" i="5"/>
  <c r="Q601" i="2"/>
  <c r="P601" i="2"/>
  <c r="R601" i="5"/>
  <c r="Q601" i="5"/>
  <c r="Q600" i="2"/>
  <c r="P600" i="2"/>
  <c r="Q599" i="2"/>
  <c r="P599" i="2"/>
  <c r="R599" i="5"/>
  <c r="Q599" i="5"/>
  <c r="Q598" i="2"/>
  <c r="P598" i="2"/>
  <c r="R598" i="5"/>
  <c r="Q598" i="5"/>
  <c r="R597" i="5"/>
  <c r="Q597" i="5"/>
  <c r="Q596" i="2"/>
  <c r="P596" i="2"/>
  <c r="R596" i="5"/>
  <c r="Q596" i="5"/>
  <c r="Q595" i="2"/>
  <c r="P595" i="2"/>
  <c r="R595" i="5"/>
  <c r="Q595" i="5"/>
  <c r="Q594" i="2"/>
  <c r="P594" i="2"/>
  <c r="R594" i="5"/>
  <c r="Q594" i="5"/>
  <c r="Q593" i="2"/>
  <c r="P593" i="2"/>
  <c r="R593" i="5"/>
  <c r="Q593" i="5"/>
  <c r="Q592" i="2"/>
  <c r="P592" i="2"/>
  <c r="R592" i="5"/>
  <c r="Q592" i="5"/>
  <c r="Q591" i="2"/>
  <c r="P591" i="2"/>
  <c r="R591" i="5"/>
  <c r="Q591" i="5"/>
  <c r="Q590" i="2"/>
  <c r="P590" i="2"/>
  <c r="R590" i="5"/>
  <c r="Q590" i="5"/>
  <c r="Q589" i="2"/>
  <c r="P589" i="2"/>
  <c r="R589" i="5"/>
  <c r="Q589" i="5"/>
  <c r="Q588" i="2"/>
  <c r="P588" i="2"/>
  <c r="Q587" i="2"/>
  <c r="P587" i="2"/>
  <c r="R587" i="5"/>
  <c r="Q587" i="5"/>
  <c r="Q586" i="2"/>
  <c r="P586" i="2"/>
  <c r="R586" i="5"/>
  <c r="Q586" i="5"/>
  <c r="Q585" i="2"/>
  <c r="P585" i="2"/>
  <c r="R585" i="5"/>
  <c r="Q585" i="5"/>
  <c r="Q584" i="2"/>
  <c r="P584" i="2"/>
  <c r="R584" i="5"/>
  <c r="Q584" i="5"/>
  <c r="R583" i="5"/>
  <c r="Q583" i="5"/>
  <c r="Q581" i="2"/>
  <c r="P581" i="2"/>
  <c r="R581" i="5"/>
  <c r="Q581" i="5"/>
  <c r="Q580" i="2"/>
  <c r="P580" i="2"/>
  <c r="R580" i="5"/>
  <c r="Q580" i="5"/>
  <c r="Q579" i="2"/>
  <c r="P579" i="2"/>
  <c r="R579" i="5"/>
  <c r="Q579" i="5"/>
  <c r="Q578" i="2"/>
  <c r="P578" i="2"/>
  <c r="R578" i="5"/>
  <c r="Q578" i="5"/>
  <c r="Q577" i="2"/>
  <c r="P577" i="2"/>
  <c r="R577" i="5"/>
  <c r="Q577" i="5"/>
  <c r="Q576" i="2"/>
  <c r="P576" i="2"/>
  <c r="R576" i="5"/>
  <c r="Q576" i="5"/>
  <c r="R575" i="5"/>
  <c r="Q575" i="5"/>
  <c r="R574" i="5"/>
  <c r="Q574" i="5"/>
  <c r="Q573" i="2"/>
  <c r="P573" i="2"/>
  <c r="Q572" i="2"/>
  <c r="P572" i="2"/>
  <c r="R572" i="5"/>
  <c r="Q572" i="5"/>
  <c r="Q571" i="2"/>
  <c r="P571" i="2"/>
  <c r="R571" i="5"/>
  <c r="Q571" i="5"/>
  <c r="Q570" i="2"/>
  <c r="P570" i="2"/>
  <c r="R570" i="5"/>
  <c r="Q570" i="5"/>
  <c r="Q569" i="2"/>
  <c r="P569" i="2"/>
  <c r="R569" i="5"/>
  <c r="Q569" i="5"/>
  <c r="Q568" i="2"/>
  <c r="P568" i="2"/>
  <c r="R568" i="5"/>
  <c r="Q568" i="5"/>
  <c r="Q567" i="2"/>
  <c r="P567" i="2"/>
  <c r="R567" i="5"/>
  <c r="Q567" i="5"/>
  <c r="Q566" i="2"/>
  <c r="P566" i="2"/>
  <c r="R566" i="5"/>
  <c r="Q566" i="5"/>
  <c r="Q565" i="2"/>
  <c r="P565" i="2"/>
  <c r="Q564" i="2"/>
  <c r="P564" i="2"/>
  <c r="Q563" i="2"/>
  <c r="P563" i="2"/>
  <c r="R563" i="5"/>
  <c r="Q563" i="5"/>
  <c r="R562" i="5"/>
  <c r="Q562" i="5"/>
  <c r="Q561" i="2"/>
  <c r="P561" i="2"/>
  <c r="R561" i="5"/>
  <c r="Q561" i="5"/>
  <c r="Q560" i="2"/>
  <c r="P560" i="2"/>
  <c r="R560" i="5"/>
  <c r="Q560" i="5"/>
  <c r="Q559" i="2"/>
  <c r="P559" i="2"/>
  <c r="R559" i="5"/>
  <c r="Q559" i="5"/>
  <c r="Q558" i="2"/>
  <c r="P558" i="2"/>
  <c r="R558" i="5"/>
  <c r="Q558" i="5"/>
  <c r="Q557" i="2"/>
  <c r="P557" i="2"/>
  <c r="R557" i="5"/>
  <c r="Q557" i="5"/>
  <c r="Q556" i="2"/>
  <c r="P556" i="2"/>
  <c r="Q555" i="2"/>
  <c r="P555" i="2"/>
  <c r="R555" i="5"/>
  <c r="Q555" i="5"/>
  <c r="Q554" i="2"/>
  <c r="P554" i="2"/>
  <c r="R554" i="5"/>
  <c r="Q554" i="5"/>
  <c r="Q553" i="2"/>
  <c r="P553" i="2"/>
  <c r="Q552" i="2"/>
  <c r="P552" i="2"/>
  <c r="Q551" i="2"/>
  <c r="P551" i="2"/>
  <c r="R551" i="5"/>
  <c r="Q551" i="5"/>
  <c r="Q550" i="2"/>
  <c r="P550" i="2"/>
  <c r="R550" i="5"/>
  <c r="Q550" i="5"/>
  <c r="Q549" i="2"/>
  <c r="P549" i="2"/>
  <c r="R549" i="5"/>
  <c r="Q549" i="5"/>
  <c r="Q548" i="2"/>
  <c r="P548" i="2"/>
  <c r="Q547" i="2"/>
  <c r="P547" i="2"/>
  <c r="R547" i="5"/>
  <c r="Q547" i="5"/>
  <c r="Q546" i="2"/>
  <c r="P546" i="2"/>
  <c r="Q545" i="2"/>
  <c r="P545" i="2"/>
  <c r="R545" i="5"/>
  <c r="Q545" i="5"/>
  <c r="Q544" i="2"/>
  <c r="P544" i="2"/>
  <c r="R544" i="5"/>
  <c r="Q544" i="5"/>
  <c r="Q543" i="2"/>
  <c r="P543" i="2"/>
  <c r="R543" i="5"/>
  <c r="Q543" i="5"/>
  <c r="Q542" i="2"/>
  <c r="P542" i="2"/>
  <c r="R542" i="5"/>
  <c r="Q542" i="5"/>
  <c r="Q541" i="2"/>
  <c r="P541" i="2"/>
  <c r="Q540" i="2"/>
  <c r="P540" i="2"/>
  <c r="R540" i="5"/>
  <c r="Q540" i="5"/>
  <c r="Q539" i="2"/>
  <c r="P539" i="2"/>
  <c r="Q538" i="2"/>
  <c r="P538" i="2"/>
  <c r="Q537" i="2"/>
  <c r="P537" i="2"/>
  <c r="Q536" i="2"/>
  <c r="P536" i="2"/>
  <c r="Q535" i="2"/>
  <c r="P535" i="2"/>
  <c r="R535" i="5"/>
  <c r="Q535" i="5"/>
  <c r="R534" i="5"/>
  <c r="Q534" i="5"/>
  <c r="Q533" i="2"/>
  <c r="P533" i="2"/>
  <c r="Q532" i="2"/>
  <c r="P532" i="2"/>
  <c r="R532" i="5"/>
  <c r="Q532" i="5"/>
  <c r="Q531" i="2"/>
  <c r="P531" i="2"/>
  <c r="Q530" i="2"/>
  <c r="P530" i="2"/>
  <c r="R530" i="5"/>
  <c r="Q530" i="5"/>
  <c r="Q529" i="2"/>
  <c r="P529" i="2"/>
  <c r="R529" i="5"/>
  <c r="Q529" i="5"/>
  <c r="Q528" i="2"/>
  <c r="P528" i="2"/>
  <c r="R528" i="5"/>
  <c r="Q528" i="5"/>
  <c r="Q527" i="2"/>
  <c r="P527" i="2"/>
  <c r="R527" i="5"/>
  <c r="Q527" i="5"/>
  <c r="R526" i="5"/>
  <c r="Q526" i="5"/>
  <c r="Q525" i="2"/>
  <c r="P525" i="2"/>
  <c r="R525" i="5"/>
  <c r="Q525" i="5"/>
  <c r="Q524" i="2"/>
  <c r="P524" i="2"/>
  <c r="R524" i="5"/>
  <c r="Q524" i="5"/>
  <c r="Q523" i="2"/>
  <c r="P523" i="2"/>
  <c r="R523" i="5"/>
  <c r="Q523" i="5"/>
  <c r="Q522" i="2"/>
  <c r="P522" i="2"/>
  <c r="Q521" i="2"/>
  <c r="P521" i="2"/>
  <c r="R521" i="5"/>
  <c r="Q521" i="5"/>
  <c r="Q520" i="2"/>
  <c r="P520" i="2"/>
  <c r="R520" i="5"/>
  <c r="Q520" i="5"/>
  <c r="Q519" i="2"/>
  <c r="P519" i="2"/>
  <c r="R518" i="5"/>
  <c r="Q518" i="5"/>
  <c r="Q517" i="2"/>
  <c r="P517" i="2"/>
  <c r="R517" i="5"/>
  <c r="Q517" i="5"/>
  <c r="Q516" i="2"/>
  <c r="P516" i="2"/>
  <c r="R516" i="5"/>
  <c r="Q516" i="5"/>
  <c r="Q515" i="2"/>
  <c r="P515" i="2"/>
  <c r="R515" i="5"/>
  <c r="Q515" i="5"/>
  <c r="Q514" i="2"/>
  <c r="P514" i="2"/>
  <c r="R514" i="5"/>
  <c r="Q514" i="5"/>
  <c r="Q512" i="2"/>
  <c r="P512" i="2"/>
  <c r="R512" i="5"/>
  <c r="Q512" i="5"/>
  <c r="Q511" i="2"/>
  <c r="P511" i="2"/>
  <c r="R511" i="5"/>
  <c r="Q511" i="5"/>
  <c r="Q510" i="2"/>
  <c r="P510" i="2"/>
  <c r="R510" i="5"/>
  <c r="Q510" i="5"/>
  <c r="Q509" i="2"/>
  <c r="P509" i="2"/>
  <c r="R509" i="5"/>
  <c r="Q509" i="5"/>
  <c r="Q508" i="2"/>
  <c r="P508" i="2"/>
  <c r="R508" i="5"/>
  <c r="Q508" i="5"/>
  <c r="Q507" i="2"/>
  <c r="P507" i="2"/>
  <c r="R507" i="5"/>
  <c r="Q507" i="5"/>
  <c r="Q506" i="2"/>
  <c r="P506" i="2"/>
  <c r="R506" i="5"/>
  <c r="Q506" i="5"/>
  <c r="Q505" i="2"/>
  <c r="P505" i="2"/>
  <c r="R505" i="5"/>
  <c r="Q505" i="5"/>
  <c r="Q504" i="2"/>
  <c r="P504" i="2"/>
  <c r="R504" i="5"/>
  <c r="Q504" i="5"/>
  <c r="Q503" i="2"/>
  <c r="P503" i="2"/>
  <c r="R503" i="5"/>
  <c r="Q503" i="5"/>
  <c r="Q502" i="2"/>
  <c r="P502" i="2"/>
  <c r="Q501" i="2"/>
  <c r="P501" i="2"/>
  <c r="R501" i="5"/>
  <c r="Q501" i="5"/>
  <c r="Q500" i="2"/>
  <c r="P500" i="2"/>
  <c r="R500" i="5"/>
  <c r="Q500" i="5"/>
  <c r="Q499" i="2"/>
  <c r="P499" i="2"/>
  <c r="R499" i="5"/>
  <c r="Q499" i="5"/>
  <c r="Q498" i="2"/>
  <c r="P498" i="2"/>
  <c r="R498" i="5"/>
  <c r="Q498" i="5"/>
  <c r="Q497" i="2"/>
  <c r="P497" i="2"/>
  <c r="Q496" i="2"/>
  <c r="P496" i="2"/>
  <c r="Q495" i="2"/>
  <c r="P495" i="2"/>
  <c r="R495" i="5"/>
  <c r="Q495" i="5"/>
  <c r="Q494" i="2"/>
  <c r="P494" i="2"/>
  <c r="R494" i="5"/>
  <c r="Q494" i="5"/>
  <c r="Q493" i="2"/>
  <c r="P493" i="2"/>
  <c r="R492" i="5"/>
  <c r="Q492" i="5"/>
  <c r="Q491" i="2"/>
  <c r="P491" i="2"/>
  <c r="R491" i="5"/>
  <c r="Q491" i="5"/>
  <c r="Q490" i="2"/>
  <c r="P490" i="2"/>
  <c r="R490" i="5"/>
  <c r="Q490" i="5"/>
  <c r="Q489" i="2"/>
  <c r="P489" i="2"/>
  <c r="R489" i="5"/>
  <c r="Q489" i="5"/>
  <c r="Q488" i="2"/>
  <c r="P488" i="2"/>
  <c r="R488" i="5"/>
  <c r="Q488" i="5"/>
  <c r="R487" i="5"/>
  <c r="Q487" i="5"/>
  <c r="Q486" i="2"/>
  <c r="P486" i="2"/>
  <c r="R486" i="5"/>
  <c r="Q486" i="5"/>
  <c r="Q485" i="2"/>
  <c r="P485" i="2"/>
  <c r="Q484" i="2"/>
  <c r="P484" i="2"/>
  <c r="R484" i="5"/>
  <c r="Q484" i="5"/>
  <c r="Q483" i="2"/>
  <c r="P483" i="2"/>
  <c r="Q482" i="2"/>
  <c r="P482" i="2"/>
  <c r="R482" i="5"/>
  <c r="Q482" i="5"/>
  <c r="Q481" i="2"/>
  <c r="P481" i="2"/>
  <c r="R481" i="5"/>
  <c r="Q481" i="5"/>
  <c r="Q480" i="2"/>
  <c r="P480" i="2"/>
  <c r="R480" i="5"/>
  <c r="Q480" i="5"/>
  <c r="Q479" i="2"/>
  <c r="P479" i="2"/>
  <c r="R479" i="5"/>
  <c r="Q479" i="5"/>
  <c r="Q478" i="2"/>
  <c r="P478" i="2"/>
  <c r="R478" i="5"/>
  <c r="Q478" i="5"/>
  <c r="R477" i="5"/>
  <c r="Q477" i="5"/>
  <c r="Q476" i="2"/>
  <c r="P476" i="2"/>
  <c r="R476" i="5"/>
  <c r="Q476" i="5"/>
  <c r="Q475" i="2"/>
  <c r="P475" i="2"/>
  <c r="R475" i="5"/>
  <c r="Q475" i="5"/>
  <c r="Q474" i="2"/>
  <c r="P474" i="2"/>
  <c r="R474" i="5"/>
  <c r="Q474" i="5"/>
  <c r="Q473" i="2"/>
  <c r="P473" i="2"/>
  <c r="R473" i="5"/>
  <c r="Q473" i="5"/>
  <c r="R472" i="5"/>
  <c r="Q472" i="5"/>
  <c r="Q471" i="2"/>
  <c r="P471" i="2"/>
  <c r="R471" i="5"/>
  <c r="Q471" i="5"/>
  <c r="Q470" i="2"/>
  <c r="P470" i="2"/>
  <c r="R470" i="5"/>
  <c r="Q470" i="5"/>
  <c r="Q469" i="2"/>
  <c r="P469" i="2"/>
  <c r="R469" i="5"/>
  <c r="Q469" i="5"/>
  <c r="R468" i="5"/>
  <c r="Q468" i="5"/>
  <c r="Q467" i="2"/>
  <c r="P467" i="2"/>
  <c r="Q466" i="2"/>
  <c r="P466" i="2"/>
  <c r="R466" i="5"/>
  <c r="Q466" i="5"/>
  <c r="R465" i="5"/>
  <c r="Q465" i="5"/>
  <c r="Q464" i="2"/>
  <c r="P464" i="2"/>
  <c r="R464" i="5"/>
  <c r="Q464" i="5"/>
  <c r="Q463" i="2"/>
  <c r="P463" i="2"/>
  <c r="R463" i="5"/>
  <c r="Q463" i="5"/>
  <c r="Q462" i="2"/>
  <c r="P462" i="2"/>
  <c r="Q461" i="2"/>
  <c r="P461" i="2"/>
  <c r="R461" i="5"/>
  <c r="Q461" i="5"/>
  <c r="Q460" i="2"/>
  <c r="P460" i="2"/>
  <c r="R460" i="5"/>
  <c r="Q460" i="5"/>
  <c r="Q459" i="2"/>
  <c r="P459" i="2"/>
  <c r="R459" i="5"/>
  <c r="Q459" i="5"/>
  <c r="Q458" i="2"/>
  <c r="P458" i="2"/>
  <c r="R458" i="5"/>
  <c r="Q458" i="5"/>
  <c r="Q457" i="2"/>
  <c r="P457" i="2"/>
  <c r="R457" i="5"/>
  <c r="Q457" i="5"/>
  <c r="Q456" i="2"/>
  <c r="P456" i="2"/>
  <c r="Q455" i="2"/>
  <c r="P455" i="2"/>
  <c r="R455" i="5"/>
  <c r="Q455" i="5"/>
  <c r="Q454" i="2"/>
  <c r="P454" i="2"/>
  <c r="R454" i="5"/>
  <c r="Q454" i="5"/>
  <c r="Q453" i="2"/>
  <c r="P453" i="2"/>
  <c r="Q452" i="2"/>
  <c r="P452" i="2"/>
  <c r="R452" i="5"/>
  <c r="Q452" i="5"/>
  <c r="Q451" i="2"/>
  <c r="P451" i="2"/>
  <c r="R451" i="5"/>
  <c r="Q451" i="5"/>
  <c r="Q450" i="2"/>
  <c r="P450" i="2"/>
  <c r="R450" i="5"/>
  <c r="Q450" i="5"/>
  <c r="Q449" i="2"/>
  <c r="P449" i="2"/>
  <c r="Q448" i="2"/>
  <c r="P448" i="2"/>
  <c r="R448" i="5"/>
  <c r="Q448" i="5"/>
  <c r="Q447" i="2"/>
  <c r="P447" i="2"/>
  <c r="Q446" i="2"/>
  <c r="P446" i="2"/>
  <c r="R446" i="5"/>
  <c r="Q446" i="5"/>
  <c r="Q445" i="2"/>
  <c r="P445" i="2"/>
  <c r="Q444" i="2"/>
  <c r="P444" i="2"/>
  <c r="R444" i="5"/>
  <c r="Q444" i="5"/>
  <c r="Q443" i="2"/>
  <c r="P443" i="2"/>
  <c r="R443" i="5"/>
  <c r="Q443" i="5"/>
  <c r="Q442" i="2"/>
  <c r="P442" i="2"/>
  <c r="Q441" i="2"/>
  <c r="P441" i="2"/>
  <c r="R441" i="5"/>
  <c r="Q441" i="5"/>
  <c r="Q440" i="2"/>
  <c r="P440" i="2"/>
  <c r="R440" i="5"/>
  <c r="Q440" i="5"/>
  <c r="Q439" i="2"/>
  <c r="P439" i="2"/>
  <c r="Q438" i="2"/>
  <c r="P438" i="2"/>
  <c r="R438" i="5"/>
  <c r="Q438" i="5"/>
  <c r="Q437" i="2"/>
  <c r="P437" i="2"/>
  <c r="R437" i="5"/>
  <c r="Q437" i="5"/>
  <c r="Q436" i="2"/>
  <c r="P436" i="2"/>
  <c r="R436" i="5"/>
  <c r="Q436" i="5"/>
  <c r="Q435" i="2"/>
  <c r="P435" i="2"/>
  <c r="R435" i="5"/>
  <c r="Q435" i="5"/>
  <c r="Q434" i="2"/>
  <c r="P434" i="2"/>
  <c r="R434" i="5"/>
  <c r="Q434" i="5"/>
  <c r="Q432" i="2"/>
  <c r="P432" i="2"/>
  <c r="R431" i="5"/>
  <c r="Q431" i="5"/>
  <c r="Q429" i="2"/>
  <c r="P429" i="2"/>
  <c r="R429" i="5"/>
  <c r="Q429" i="5"/>
  <c r="Q428" i="2"/>
  <c r="P428" i="2"/>
  <c r="Q427" i="2"/>
  <c r="P427" i="2"/>
  <c r="R427" i="5"/>
  <c r="Q427" i="5"/>
  <c r="Q426" i="2"/>
  <c r="P426" i="2"/>
  <c r="R426" i="5"/>
  <c r="Q426" i="5"/>
  <c r="Q425" i="2"/>
  <c r="P425" i="2"/>
  <c r="R425" i="5"/>
  <c r="Q425" i="5"/>
  <c r="Q424" i="2"/>
  <c r="P424" i="2"/>
  <c r="R424" i="5"/>
  <c r="Q424" i="5"/>
  <c r="Q423" i="2"/>
  <c r="P423" i="2"/>
  <c r="R423" i="5"/>
  <c r="Q423" i="5"/>
  <c r="Q422" i="2"/>
  <c r="P422" i="2"/>
  <c r="R422" i="5"/>
  <c r="Q422" i="5"/>
  <c r="Q421" i="2"/>
  <c r="P421" i="2"/>
  <c r="R421" i="5"/>
  <c r="Q421" i="5"/>
  <c r="R420" i="5"/>
  <c r="Q420" i="5"/>
  <c r="Q419" i="2"/>
  <c r="P419" i="2"/>
  <c r="R419" i="5"/>
  <c r="Q419" i="5"/>
  <c r="R418" i="5"/>
  <c r="Q418" i="5"/>
  <c r="Q417" i="2"/>
  <c r="P417" i="2"/>
  <c r="R417" i="5"/>
  <c r="Q417" i="5"/>
  <c r="Q416" i="2"/>
  <c r="P416" i="2"/>
  <c r="R416" i="5"/>
  <c r="Q416" i="5"/>
  <c r="Q415" i="2"/>
  <c r="P415" i="2"/>
  <c r="R415" i="5"/>
  <c r="Q415" i="5"/>
  <c r="Q413" i="2"/>
  <c r="P413" i="2"/>
  <c r="R413" i="5"/>
  <c r="Q413" i="5"/>
  <c r="Q412" i="2"/>
  <c r="P412" i="2"/>
  <c r="R412" i="5"/>
  <c r="Q412" i="5"/>
  <c r="Q411" i="2"/>
  <c r="P411" i="2"/>
  <c r="Q410" i="2"/>
  <c r="P410" i="2"/>
  <c r="R410" i="5"/>
  <c r="Q410" i="5"/>
  <c r="Q409" i="2"/>
  <c r="P409" i="2"/>
  <c r="Q408" i="2"/>
  <c r="P408" i="2"/>
  <c r="R408" i="5"/>
  <c r="Q408" i="5"/>
  <c r="Q407" i="2"/>
  <c r="P407" i="2"/>
  <c r="R407" i="5"/>
  <c r="Q407" i="5"/>
  <c r="Q406" i="2"/>
  <c r="P406" i="2"/>
  <c r="R406" i="5"/>
  <c r="Q406" i="5"/>
  <c r="Q404" i="2"/>
  <c r="P404" i="2"/>
  <c r="R404" i="5"/>
  <c r="Q404" i="5"/>
  <c r="Q403" i="2"/>
  <c r="P403" i="2"/>
  <c r="Q402" i="2"/>
  <c r="P402" i="2"/>
  <c r="Q401" i="2"/>
  <c r="P401" i="2"/>
  <c r="R401" i="5"/>
  <c r="Q401" i="5"/>
  <c r="Q400" i="2"/>
  <c r="P400" i="2"/>
  <c r="R400" i="5"/>
  <c r="Q400" i="5"/>
  <c r="Q399" i="2"/>
  <c r="P399" i="2"/>
  <c r="Q398" i="2"/>
  <c r="P398" i="2"/>
  <c r="R398" i="5"/>
  <c r="Q398" i="5"/>
  <c r="Q397" i="2"/>
  <c r="P397" i="2"/>
  <c r="R397" i="5"/>
  <c r="Q397" i="5"/>
  <c r="Q396" i="2"/>
  <c r="P396" i="2"/>
  <c r="R396" i="5"/>
  <c r="Q396" i="5"/>
  <c r="Q395" i="2"/>
  <c r="P395" i="2"/>
  <c r="R395" i="5"/>
  <c r="Q395" i="5"/>
  <c r="Q394" i="2"/>
  <c r="P394" i="2"/>
  <c r="R394" i="5"/>
  <c r="Q394" i="5"/>
  <c r="Q393" i="2"/>
  <c r="P393" i="2"/>
  <c r="R393" i="5"/>
  <c r="Q393" i="5"/>
  <c r="Q392" i="2"/>
  <c r="P392" i="2"/>
  <c r="R392" i="5"/>
  <c r="Q392" i="5"/>
  <c r="Q391" i="2"/>
  <c r="P391" i="2"/>
  <c r="R391" i="5"/>
  <c r="Q391" i="5"/>
  <c r="Q390" i="2"/>
  <c r="P390" i="2"/>
  <c r="Q389" i="2"/>
  <c r="P389" i="2"/>
  <c r="R389" i="5"/>
  <c r="Q389" i="5"/>
  <c r="Q388" i="2"/>
  <c r="P388" i="2"/>
  <c r="R388" i="5"/>
  <c r="Q388" i="5"/>
  <c r="Q387" i="2"/>
  <c r="P387" i="2"/>
  <c r="R387" i="5"/>
  <c r="Q387" i="5"/>
  <c r="Q386" i="2"/>
  <c r="P386" i="2"/>
  <c r="R386" i="5"/>
  <c r="Q386" i="5"/>
  <c r="Q385" i="2"/>
  <c r="P385" i="2"/>
  <c r="Q384" i="2"/>
  <c r="P384" i="2"/>
  <c r="Q383" i="2"/>
  <c r="P383" i="2"/>
  <c r="R383" i="5"/>
  <c r="Q383" i="5"/>
  <c r="Q382" i="2"/>
  <c r="P382" i="2"/>
  <c r="R382" i="5"/>
  <c r="Q382" i="5"/>
  <c r="Q381" i="2"/>
  <c r="P381" i="2"/>
  <c r="R380" i="5"/>
  <c r="Q380" i="5"/>
  <c r="R376" i="5"/>
  <c r="Q376" i="5"/>
  <c r="Q375" i="2"/>
  <c r="P375" i="2"/>
  <c r="R375" i="5"/>
  <c r="Q375" i="5"/>
  <c r="Q374" i="2"/>
  <c r="P374" i="2"/>
  <c r="R374" i="5"/>
  <c r="Q374" i="5"/>
  <c r="Q373" i="2"/>
  <c r="P373" i="2"/>
  <c r="R373" i="5"/>
  <c r="Q373" i="5"/>
  <c r="Q372" i="2"/>
  <c r="P372" i="2"/>
  <c r="R372" i="5"/>
  <c r="Q372" i="5"/>
  <c r="Q371" i="2"/>
  <c r="P371" i="2"/>
  <c r="R371" i="5"/>
  <c r="Q371" i="5"/>
  <c r="Q370" i="2"/>
  <c r="P370" i="2"/>
  <c r="R370" i="5"/>
  <c r="Q370" i="5"/>
  <c r="Q369" i="2"/>
  <c r="P369" i="2"/>
  <c r="R369" i="5"/>
  <c r="Q369" i="5"/>
  <c r="Q368" i="2"/>
  <c r="P368" i="2"/>
  <c r="R367" i="5"/>
  <c r="Q367" i="5"/>
  <c r="Q366" i="2"/>
  <c r="P366" i="2"/>
  <c r="R366" i="5"/>
  <c r="Q366" i="5"/>
  <c r="R362" i="5"/>
  <c r="Q362" i="5"/>
  <c r="R359" i="5"/>
  <c r="Q359" i="5"/>
  <c r="R354" i="5"/>
  <c r="Q354" i="5"/>
  <c r="R351" i="5"/>
  <c r="Q351" i="5"/>
  <c r="R349" i="5"/>
  <c r="Q349" i="5"/>
  <c r="R347" i="5"/>
  <c r="Q347" i="5"/>
  <c r="R346" i="5"/>
  <c r="Q346" i="5"/>
  <c r="R342" i="5"/>
  <c r="Q342" i="5"/>
  <c r="R337" i="5"/>
  <c r="Q337" i="5"/>
  <c r="R335" i="5"/>
  <c r="Q335" i="5"/>
  <c r="R334" i="5"/>
  <c r="Q334" i="5"/>
  <c r="R333" i="5"/>
  <c r="Q333" i="5"/>
  <c r="R332" i="5"/>
  <c r="Q332" i="5"/>
  <c r="R331" i="5"/>
  <c r="Q331" i="5"/>
  <c r="Q330" i="2"/>
  <c r="P330" i="2"/>
  <c r="R329" i="5"/>
  <c r="Q329" i="5"/>
  <c r="Q328" i="2"/>
  <c r="P328" i="2"/>
  <c r="Q327" i="2"/>
  <c r="P327" i="2"/>
  <c r="R327" i="5"/>
  <c r="Q327" i="5"/>
  <c r="R326" i="5"/>
  <c r="Q326" i="5"/>
  <c r="Q325" i="2"/>
  <c r="P325" i="2"/>
  <c r="R325" i="5"/>
  <c r="Q325" i="5"/>
  <c r="Q324" i="2"/>
  <c r="P324" i="2"/>
  <c r="R324" i="5"/>
  <c r="Q324" i="5"/>
  <c r="Q323" i="2"/>
  <c r="P323" i="2"/>
  <c r="Q322" i="2"/>
  <c r="P322" i="2"/>
  <c r="R322" i="5"/>
  <c r="Q322" i="5"/>
  <c r="Q321" i="2"/>
  <c r="P321" i="2"/>
  <c r="R321" i="5"/>
  <c r="Q321" i="5"/>
  <c r="Q320" i="2"/>
  <c r="P320" i="2"/>
  <c r="Q319" i="2"/>
  <c r="P319" i="2"/>
  <c r="R319" i="5"/>
  <c r="Q319" i="5"/>
  <c r="Q318" i="2"/>
  <c r="P318" i="2"/>
  <c r="R318" i="5"/>
  <c r="Q318" i="5"/>
  <c r="Q317" i="2"/>
  <c r="P317" i="2"/>
  <c r="R317" i="5"/>
  <c r="Q317" i="5"/>
  <c r="Q316" i="2"/>
  <c r="P316" i="2"/>
  <c r="R316" i="5"/>
  <c r="Q316" i="5"/>
  <c r="Q315" i="2"/>
  <c r="P315" i="2"/>
  <c r="Q314" i="2"/>
  <c r="P314" i="2"/>
  <c r="R314" i="5"/>
  <c r="Q314" i="5"/>
  <c r="Q313" i="2"/>
  <c r="P313" i="2"/>
  <c r="R313" i="5"/>
  <c r="Q313" i="5"/>
  <c r="Q312" i="2"/>
  <c r="P312" i="2"/>
  <c r="Q311" i="2"/>
  <c r="P311" i="2"/>
  <c r="R311" i="5"/>
  <c r="Q311" i="5"/>
  <c r="Q310" i="2"/>
  <c r="P310" i="2"/>
  <c r="R310" i="5"/>
  <c r="Q310" i="5"/>
  <c r="Q309" i="2"/>
  <c r="P309" i="2"/>
  <c r="R309" i="5"/>
  <c r="Q309" i="5"/>
  <c r="Q308" i="2"/>
  <c r="P308" i="2"/>
  <c r="R308" i="5"/>
  <c r="Q308" i="5"/>
  <c r="Q307" i="2"/>
  <c r="P307" i="2"/>
  <c r="Q306" i="2"/>
  <c r="P306" i="2"/>
  <c r="R306" i="5"/>
  <c r="Q306" i="5"/>
  <c r="Q305" i="2"/>
  <c r="P305" i="2"/>
  <c r="R305" i="5"/>
  <c r="Q305" i="5"/>
  <c r="Q304" i="2"/>
  <c r="P304" i="2"/>
  <c r="R304" i="5"/>
  <c r="Q304" i="5"/>
  <c r="R303" i="5"/>
  <c r="Q303" i="5"/>
  <c r="Q302" i="2"/>
  <c r="P302" i="2"/>
  <c r="R302" i="5"/>
  <c r="Q302" i="5"/>
  <c r="Q301" i="2"/>
  <c r="P301" i="2"/>
  <c r="R301" i="5"/>
  <c r="Q301" i="5"/>
  <c r="Q300" i="2"/>
  <c r="P300" i="2"/>
  <c r="R300" i="5"/>
  <c r="Q300" i="5"/>
  <c r="Q299" i="2"/>
  <c r="P299" i="2"/>
  <c r="Q298" i="2"/>
  <c r="P298" i="2"/>
  <c r="R298" i="5"/>
  <c r="Q298" i="5"/>
  <c r="Q297" i="2"/>
  <c r="P297" i="2"/>
  <c r="R297" i="5"/>
  <c r="Q297" i="5"/>
  <c r="Q296" i="2"/>
  <c r="P296" i="2"/>
  <c r="R296" i="5"/>
  <c r="Q296" i="5"/>
  <c r="R295" i="5"/>
  <c r="Q295" i="5"/>
  <c r="Q294" i="2"/>
  <c r="P294" i="2"/>
  <c r="R294" i="5"/>
  <c r="Q294" i="5"/>
  <c r="Q293" i="2"/>
  <c r="P293" i="2"/>
  <c r="R293" i="5"/>
  <c r="Q293" i="5"/>
  <c r="Q292" i="2"/>
  <c r="P292" i="2"/>
  <c r="R292" i="5"/>
  <c r="Q292" i="5"/>
  <c r="Q291" i="2"/>
  <c r="P291" i="2"/>
  <c r="Q290" i="2"/>
  <c r="P290" i="2"/>
  <c r="R290" i="5"/>
  <c r="Q290" i="5"/>
  <c r="Q289" i="2"/>
  <c r="P289" i="2"/>
  <c r="R289" i="5"/>
  <c r="Q289" i="5"/>
  <c r="Q288" i="2"/>
  <c r="P288" i="2"/>
  <c r="R288" i="5"/>
  <c r="Q288" i="5"/>
  <c r="Q287" i="2"/>
  <c r="P287" i="2"/>
  <c r="Q286" i="2"/>
  <c r="P286" i="2"/>
  <c r="R286" i="5"/>
  <c r="Q286" i="5"/>
  <c r="Q285" i="2"/>
  <c r="P285" i="2"/>
  <c r="R285" i="5"/>
  <c r="Q285" i="5"/>
  <c r="Q284" i="2"/>
  <c r="P284" i="2"/>
  <c r="Q283" i="2"/>
  <c r="P283" i="2"/>
  <c r="R283" i="5"/>
  <c r="Q283" i="5"/>
  <c r="Q282" i="2"/>
  <c r="P282" i="2"/>
  <c r="R282" i="5"/>
  <c r="Q282" i="5"/>
  <c r="Q281" i="2"/>
  <c r="P281" i="2"/>
  <c r="R281" i="5"/>
  <c r="Q281" i="5"/>
  <c r="Q280" i="2"/>
  <c r="P280" i="2"/>
  <c r="R280" i="5"/>
  <c r="Q280" i="5"/>
  <c r="Q279" i="2"/>
  <c r="P279" i="2"/>
  <c r="R279" i="5"/>
  <c r="Q279" i="5"/>
  <c r="Q278" i="2"/>
  <c r="P278" i="2"/>
  <c r="R278" i="5"/>
  <c r="Q278" i="5"/>
  <c r="R277" i="5"/>
  <c r="Q277" i="5"/>
  <c r="Q276" i="2"/>
  <c r="P276" i="2"/>
  <c r="R276" i="5"/>
  <c r="Q276" i="5"/>
  <c r="Q275" i="2"/>
  <c r="P275" i="2"/>
  <c r="R275" i="5"/>
  <c r="Q275" i="5"/>
  <c r="Q274" i="2"/>
  <c r="P274" i="2"/>
  <c r="R274" i="5"/>
  <c r="Q274" i="5"/>
  <c r="Q273" i="2"/>
  <c r="P273" i="2"/>
  <c r="R273" i="5"/>
  <c r="Q273" i="5"/>
  <c r="Q272" i="2"/>
  <c r="P272" i="2"/>
  <c r="R272" i="5"/>
  <c r="Q272" i="5"/>
  <c r="Q271" i="2"/>
  <c r="P271" i="2"/>
  <c r="R271" i="5"/>
  <c r="Q271" i="5"/>
  <c r="Q270" i="2"/>
  <c r="P270" i="2"/>
  <c r="R270" i="5"/>
  <c r="Q270" i="5"/>
  <c r="Q269" i="2"/>
  <c r="P269" i="2"/>
  <c r="R269" i="5"/>
  <c r="Q269" i="5"/>
  <c r="Q267" i="2"/>
  <c r="P267" i="2"/>
  <c r="R267" i="5"/>
  <c r="Q267" i="5"/>
  <c r="Q266" i="2"/>
  <c r="P266" i="2"/>
  <c r="R266" i="5"/>
  <c r="Q266" i="5"/>
  <c r="Q265" i="2"/>
  <c r="P265" i="2"/>
  <c r="Q264" i="2"/>
  <c r="P264" i="2"/>
  <c r="Q263" i="2"/>
  <c r="P263" i="2"/>
  <c r="R263" i="5"/>
  <c r="Q263" i="5"/>
  <c r="R262" i="5"/>
  <c r="Q262" i="5"/>
  <c r="Q261" i="2"/>
  <c r="P261" i="2"/>
  <c r="R261" i="5"/>
  <c r="Q261" i="5"/>
  <c r="Q260" i="2"/>
  <c r="P260" i="2"/>
  <c r="R260" i="5"/>
  <c r="Q260" i="5"/>
  <c r="Q259" i="2"/>
  <c r="P259" i="2"/>
  <c r="Q258" i="2"/>
  <c r="P258" i="2"/>
  <c r="R258" i="5"/>
  <c r="Q258" i="5"/>
  <c r="Q257" i="2"/>
  <c r="P257" i="2"/>
  <c r="R257" i="5"/>
  <c r="Q257" i="5"/>
  <c r="Q256" i="2"/>
  <c r="P256" i="2"/>
  <c r="Q255" i="2"/>
  <c r="P255" i="2"/>
  <c r="R255" i="5"/>
  <c r="Q255" i="5"/>
  <c r="R254" i="5"/>
  <c r="Q254" i="5"/>
  <c r="Q252" i="2"/>
  <c r="P252" i="2"/>
  <c r="Q251" i="2"/>
  <c r="P251" i="2"/>
  <c r="R251" i="5"/>
  <c r="Q251" i="5"/>
  <c r="Q250" i="2"/>
  <c r="P250" i="2"/>
  <c r="R250" i="5"/>
  <c r="Q250" i="5"/>
  <c r="Q249" i="2"/>
  <c r="P249" i="2"/>
  <c r="R249" i="5"/>
  <c r="Q249" i="5"/>
  <c r="R248" i="5"/>
  <c r="Q248" i="5"/>
  <c r="R247" i="5"/>
  <c r="Q247" i="5"/>
  <c r="R246" i="5"/>
  <c r="Q246" i="5"/>
  <c r="Q245" i="2"/>
  <c r="P245" i="2"/>
  <c r="Q244" i="2"/>
  <c r="P244" i="2"/>
  <c r="R244" i="5"/>
  <c r="Q244" i="5"/>
  <c r="Q243" i="2"/>
  <c r="P243" i="2"/>
  <c r="R243" i="5"/>
  <c r="Q243" i="5"/>
  <c r="Q242" i="2"/>
  <c r="P242" i="2"/>
  <c r="R242" i="5"/>
  <c r="Q242" i="5"/>
  <c r="Q241" i="2"/>
  <c r="P241" i="2"/>
  <c r="R241" i="5"/>
  <c r="Q241" i="5"/>
  <c r="Q240" i="2"/>
  <c r="P240" i="2"/>
  <c r="R240" i="5"/>
  <c r="Q240" i="5"/>
  <c r="Q239" i="2"/>
  <c r="P239" i="2"/>
  <c r="R239" i="5"/>
  <c r="Q239" i="5"/>
  <c r="Q238" i="2"/>
  <c r="P238" i="2"/>
  <c r="R238" i="5"/>
  <c r="Q238" i="5"/>
  <c r="Q237" i="2"/>
  <c r="P237" i="2"/>
  <c r="R237" i="5"/>
  <c r="Q237" i="5"/>
  <c r="Q236" i="2"/>
  <c r="P236" i="2"/>
  <c r="Q234" i="2"/>
  <c r="P234" i="2"/>
  <c r="R234" i="5"/>
  <c r="Q234" i="5"/>
  <c r="Q233" i="2"/>
  <c r="P233" i="2"/>
  <c r="R233" i="5"/>
  <c r="Q233" i="5"/>
  <c r="Q232" i="2"/>
  <c r="P232" i="2"/>
  <c r="R232" i="5"/>
  <c r="Q232" i="5"/>
  <c r="Q231" i="2"/>
  <c r="P231" i="2"/>
  <c r="R230" i="5"/>
  <c r="Q230" i="5"/>
  <c r="Q229" i="2"/>
  <c r="P229" i="2"/>
  <c r="R229" i="5"/>
  <c r="Q229" i="5"/>
  <c r="P228" i="2"/>
  <c r="R228" i="5"/>
  <c r="Q228" i="5"/>
  <c r="Q227" i="2"/>
  <c r="P227" i="2"/>
  <c r="R227" i="5"/>
  <c r="Q227" i="5"/>
  <c r="Q226" i="2"/>
  <c r="R226" i="5"/>
  <c r="Q226" i="5"/>
  <c r="R225" i="5"/>
  <c r="Q225" i="5"/>
  <c r="Q224" i="2"/>
  <c r="P224" i="2"/>
  <c r="R224" i="5"/>
  <c r="Q224" i="5"/>
  <c r="Q223" i="2"/>
  <c r="P223" i="2"/>
  <c r="R223" i="5"/>
  <c r="Q223" i="5"/>
  <c r="Q222" i="2"/>
  <c r="P222" i="2"/>
  <c r="R222" i="5"/>
  <c r="Q222" i="5"/>
  <c r="Q221" i="2"/>
  <c r="P221" i="2"/>
  <c r="R221" i="5"/>
  <c r="Q221" i="5"/>
  <c r="Q220" i="2"/>
  <c r="P220" i="2"/>
  <c r="R219" i="5"/>
  <c r="Q219" i="5"/>
  <c r="R218" i="5"/>
  <c r="Q218" i="5"/>
  <c r="R217" i="5"/>
  <c r="Q217" i="5"/>
  <c r="P216" i="2"/>
  <c r="R216" i="5"/>
  <c r="Q216" i="5"/>
  <c r="Q215" i="2"/>
  <c r="P215" i="2"/>
  <c r="R215" i="5"/>
  <c r="Q215" i="5"/>
  <c r="Q214" i="2"/>
  <c r="P214" i="2"/>
  <c r="Q213" i="2"/>
  <c r="P213" i="2"/>
  <c r="R213" i="5"/>
  <c r="Q213" i="5"/>
  <c r="Q212" i="2"/>
  <c r="P212" i="2"/>
  <c r="R212" i="5"/>
  <c r="Q212" i="5"/>
  <c r="Q211" i="2"/>
  <c r="P211" i="2"/>
  <c r="R211" i="5"/>
  <c r="Q211" i="5"/>
  <c r="R206" i="5"/>
  <c r="Q206" i="5"/>
  <c r="R204" i="5"/>
  <c r="Q204" i="5"/>
  <c r="R198" i="5"/>
  <c r="Q198" i="5"/>
  <c r="R196" i="5"/>
  <c r="Q196" i="5"/>
  <c r="R195" i="5"/>
  <c r="Q195" i="5"/>
  <c r="R193" i="5"/>
  <c r="Q193" i="5"/>
  <c r="R192" i="5"/>
  <c r="Q192" i="5"/>
  <c r="R187" i="5"/>
  <c r="Q187" i="5"/>
  <c r="R186" i="5"/>
  <c r="Q186" i="5"/>
  <c r="R185" i="5"/>
  <c r="Q185" i="5"/>
  <c r="R184" i="5"/>
  <c r="Q184" i="5"/>
  <c r="Q178" i="2"/>
  <c r="P178" i="2"/>
  <c r="R178" i="5"/>
  <c r="Q178" i="5"/>
  <c r="Q177" i="2"/>
  <c r="P177" i="2"/>
  <c r="Q176" i="2"/>
  <c r="P176" i="2"/>
  <c r="R176" i="5"/>
  <c r="Q176" i="5"/>
  <c r="Q175" i="2"/>
  <c r="P175" i="2"/>
  <c r="R175" i="5"/>
  <c r="Q175" i="5"/>
  <c r="Q174" i="2"/>
  <c r="P174" i="2"/>
  <c r="Q173" i="2"/>
  <c r="P173" i="2"/>
  <c r="R173" i="5"/>
  <c r="Q173" i="5"/>
  <c r="Q172" i="2"/>
  <c r="P172" i="2"/>
  <c r="R172" i="5"/>
  <c r="Q172" i="5"/>
  <c r="Q171" i="2"/>
  <c r="P171" i="2"/>
  <c r="R171" i="5"/>
  <c r="Q171" i="5"/>
  <c r="Q170" i="2"/>
  <c r="P170" i="2"/>
  <c r="Q169" i="2"/>
  <c r="P169" i="2"/>
  <c r="Q168" i="2"/>
  <c r="P168" i="2"/>
  <c r="R168" i="5"/>
  <c r="Q168" i="5"/>
  <c r="Q167" i="2"/>
  <c r="P167" i="2"/>
  <c r="R167" i="5"/>
  <c r="Q167" i="5"/>
  <c r="Q166" i="2"/>
  <c r="P166" i="2"/>
  <c r="R166" i="5"/>
  <c r="Q166" i="5"/>
  <c r="Q165" i="2"/>
  <c r="P165" i="2"/>
  <c r="Q164" i="2"/>
  <c r="P164" i="2"/>
  <c r="R164" i="5"/>
  <c r="Q164" i="5"/>
  <c r="Q163" i="2"/>
  <c r="P163" i="2"/>
  <c r="R160" i="5"/>
  <c r="Q160" i="5"/>
  <c r="R159" i="5"/>
  <c r="Q159" i="5"/>
  <c r="R157" i="5"/>
  <c r="Q157" i="5"/>
  <c r="R156" i="5"/>
  <c r="Q156" i="5"/>
  <c r="R155" i="5"/>
  <c r="Q155" i="5"/>
  <c r="R154" i="5"/>
  <c r="Q154" i="5"/>
  <c r="R151" i="5"/>
  <c r="Q151" i="5"/>
  <c r="Q149" i="2"/>
  <c r="P149" i="2"/>
  <c r="R149" i="5"/>
  <c r="Q149" i="5"/>
  <c r="Q148" i="2"/>
  <c r="P148" i="2"/>
  <c r="R148" i="5"/>
  <c r="Q148" i="5"/>
  <c r="Q147" i="2"/>
  <c r="P147" i="2"/>
  <c r="Q146" i="2"/>
  <c r="P146" i="2"/>
  <c r="Q145" i="2"/>
  <c r="P145" i="2"/>
  <c r="R145" i="5"/>
  <c r="Q145" i="5"/>
  <c r="R144" i="5"/>
  <c r="Q144" i="5"/>
  <c r="Q143" i="2"/>
  <c r="P143" i="2"/>
  <c r="R143" i="5"/>
  <c r="Q143" i="5"/>
  <c r="Q142" i="2"/>
  <c r="P142" i="2"/>
  <c r="R142" i="5"/>
  <c r="Q142" i="5"/>
  <c r="Q140" i="2"/>
  <c r="P140" i="2"/>
  <c r="Q139" i="2"/>
  <c r="P139" i="2"/>
  <c r="Q138" i="2"/>
  <c r="P138" i="2"/>
  <c r="R138" i="5"/>
  <c r="Q138" i="5"/>
  <c r="Q137" i="2"/>
  <c r="P137" i="2"/>
  <c r="Q136" i="2"/>
  <c r="P136" i="2"/>
  <c r="R136" i="5"/>
  <c r="Q136" i="5"/>
  <c r="R135" i="5"/>
  <c r="Q135" i="5"/>
  <c r="Q134" i="2"/>
  <c r="P134" i="2"/>
  <c r="Q133" i="2"/>
  <c r="P133" i="2"/>
  <c r="R133" i="5"/>
  <c r="Q133" i="5"/>
  <c r="Q132" i="2"/>
  <c r="P132" i="2"/>
  <c r="Q131" i="2"/>
  <c r="P131" i="2"/>
  <c r="R131" i="5"/>
  <c r="Q131" i="5"/>
  <c r="Q130" i="2"/>
  <c r="P130" i="2"/>
  <c r="Q129" i="2"/>
  <c r="P129" i="2"/>
  <c r="R129" i="5"/>
  <c r="Q129" i="5"/>
  <c r="Q128" i="2"/>
  <c r="P128" i="2"/>
  <c r="R128" i="5"/>
  <c r="Q128" i="5"/>
  <c r="Q127" i="2"/>
  <c r="P127" i="2"/>
  <c r="R127" i="5"/>
  <c r="Q127" i="5"/>
  <c r="Q126" i="2"/>
  <c r="P126" i="2"/>
  <c r="Q125" i="2"/>
  <c r="P125" i="2"/>
  <c r="Q124" i="2"/>
  <c r="P124" i="2"/>
  <c r="R124" i="5"/>
  <c r="Q124" i="5"/>
  <c r="Q123" i="2"/>
  <c r="P123" i="2"/>
  <c r="R123" i="5"/>
  <c r="Q123" i="5"/>
  <c r="Q122" i="2"/>
  <c r="P122" i="2"/>
  <c r="R122" i="5"/>
  <c r="Q122" i="5"/>
  <c r="Q121" i="2"/>
  <c r="P121" i="2"/>
  <c r="R121" i="5"/>
  <c r="Q121" i="5"/>
  <c r="Q120" i="2"/>
  <c r="P120" i="2"/>
  <c r="Q119" i="2"/>
  <c r="P119" i="2"/>
  <c r="Q118" i="2"/>
  <c r="P118" i="2"/>
  <c r="R118" i="5"/>
  <c r="Q118" i="5"/>
  <c r="Q117" i="2"/>
  <c r="P117" i="2"/>
  <c r="Q116" i="2"/>
  <c r="P116" i="2"/>
  <c r="Q115" i="2"/>
  <c r="P115" i="2"/>
  <c r="R115" i="5"/>
  <c r="Q115" i="5"/>
  <c r="Q114" i="2"/>
  <c r="P114" i="2"/>
  <c r="Q113" i="2"/>
  <c r="P113" i="2"/>
  <c r="R113" i="5"/>
  <c r="Q113" i="5"/>
  <c r="Q112" i="2"/>
  <c r="P112" i="2"/>
  <c r="R112" i="5"/>
  <c r="Q112" i="5"/>
  <c r="Q111" i="2"/>
  <c r="P111" i="2"/>
  <c r="R111" i="5"/>
  <c r="Q111" i="5"/>
  <c r="Q110" i="2"/>
  <c r="P110" i="2"/>
  <c r="Q109" i="2"/>
  <c r="P109" i="2"/>
  <c r="R108" i="5"/>
  <c r="Q108" i="5"/>
  <c r="Q107" i="2"/>
  <c r="P107" i="2"/>
  <c r="R106" i="5"/>
  <c r="Q106" i="5"/>
  <c r="Q105" i="2"/>
  <c r="P105" i="2"/>
  <c r="R105" i="5"/>
  <c r="Q105" i="5"/>
  <c r="Q104" i="2"/>
  <c r="P104" i="2"/>
  <c r="Q103" i="2"/>
  <c r="P103" i="2"/>
  <c r="R103" i="5"/>
  <c r="Q103" i="5"/>
  <c r="Q102" i="2"/>
  <c r="P102" i="2"/>
  <c r="Q101" i="2"/>
  <c r="P101" i="2"/>
  <c r="Q100" i="2"/>
  <c r="P100" i="2"/>
  <c r="Q99" i="2"/>
  <c r="P99" i="2"/>
  <c r="R99" i="5"/>
  <c r="Q99" i="5"/>
  <c r="Q98" i="2"/>
  <c r="P98" i="2"/>
  <c r="R98" i="5"/>
  <c r="Q98" i="5"/>
  <c r="Q97" i="2"/>
  <c r="P97" i="2"/>
  <c r="Q96" i="2"/>
  <c r="P96" i="2"/>
  <c r="R96" i="5"/>
  <c r="Q96" i="5"/>
  <c r="Q95" i="2"/>
  <c r="P95" i="2"/>
  <c r="R95" i="5"/>
  <c r="Q95" i="5"/>
  <c r="Q94" i="2"/>
  <c r="P94" i="2"/>
  <c r="Q93" i="2"/>
  <c r="P93" i="2"/>
  <c r="R93" i="5"/>
  <c r="Q93" i="5"/>
  <c r="Q92" i="2"/>
  <c r="P92" i="2"/>
  <c r="R92" i="5"/>
  <c r="Q92" i="5"/>
  <c r="Q91" i="2"/>
  <c r="P91" i="2"/>
  <c r="Q90" i="2"/>
  <c r="P90" i="2"/>
  <c r="Q89" i="2"/>
  <c r="P89" i="2"/>
  <c r="Q88" i="2"/>
  <c r="P88" i="2"/>
  <c r="Q87" i="2"/>
  <c r="P87" i="2"/>
  <c r="R87" i="5"/>
  <c r="Q87" i="5"/>
  <c r="Q86" i="2"/>
  <c r="P86" i="2"/>
  <c r="R86" i="5"/>
  <c r="Q86" i="5"/>
  <c r="Q85" i="2"/>
  <c r="P85" i="2"/>
  <c r="Q84" i="2"/>
  <c r="P84" i="2"/>
  <c r="Q83" i="2"/>
  <c r="P83" i="2"/>
  <c r="R82" i="5"/>
  <c r="Q82" i="5"/>
  <c r="Q81" i="2"/>
  <c r="P81" i="2"/>
  <c r="Q80" i="2"/>
  <c r="P80" i="2"/>
  <c r="Q79" i="2"/>
  <c r="P79" i="2"/>
  <c r="R79" i="5"/>
  <c r="Q79" i="5"/>
  <c r="Q78" i="2"/>
  <c r="P78" i="2"/>
  <c r="R78" i="5"/>
  <c r="Q78" i="5"/>
  <c r="Q77" i="2"/>
  <c r="P77" i="2"/>
  <c r="R77" i="5"/>
  <c r="Q77" i="5"/>
  <c r="R76" i="5"/>
  <c r="Q76" i="5"/>
  <c r="Q75" i="2"/>
  <c r="P75" i="2"/>
  <c r="R75" i="5"/>
  <c r="Q75" i="5"/>
  <c r="Q74" i="2"/>
  <c r="P74" i="2"/>
  <c r="Q73" i="2"/>
  <c r="P73" i="2"/>
  <c r="R73" i="5"/>
  <c r="Q73" i="5"/>
  <c r="Q72" i="2"/>
  <c r="P72" i="2"/>
  <c r="Q71" i="2"/>
  <c r="P71" i="2"/>
  <c r="R71" i="5"/>
  <c r="Q71" i="5"/>
  <c r="Q69" i="2"/>
  <c r="P69" i="2"/>
  <c r="R69" i="5"/>
  <c r="Q69" i="5"/>
  <c r="Q68" i="2"/>
  <c r="P68" i="2"/>
  <c r="R68" i="5"/>
  <c r="Q68" i="5"/>
  <c r="Q67" i="2"/>
  <c r="P67" i="2"/>
  <c r="Q66" i="2"/>
  <c r="P66" i="2"/>
  <c r="R66" i="5"/>
  <c r="Q66" i="5"/>
  <c r="Q65" i="2"/>
  <c r="P65" i="2"/>
  <c r="R65" i="5"/>
  <c r="Q65" i="5"/>
  <c r="Q63" i="2"/>
  <c r="P63" i="2"/>
  <c r="R63" i="5"/>
  <c r="Q63" i="5"/>
  <c r="Q62" i="2"/>
  <c r="P62" i="2"/>
  <c r="Q61" i="2"/>
  <c r="P61" i="2"/>
  <c r="R61" i="5"/>
  <c r="Q61" i="5"/>
  <c r="Q60" i="2"/>
  <c r="P60" i="2"/>
  <c r="R60" i="5"/>
  <c r="Q60" i="5"/>
  <c r="Q59" i="2"/>
  <c r="P59" i="2"/>
  <c r="R59" i="5"/>
  <c r="Q59" i="5"/>
  <c r="Q58" i="2"/>
  <c r="P58" i="2"/>
  <c r="R58" i="5"/>
  <c r="Q58" i="5"/>
  <c r="Q57" i="2"/>
  <c r="P57" i="2"/>
  <c r="R57" i="5"/>
  <c r="Q57" i="5"/>
  <c r="Q55" i="2"/>
  <c r="P55" i="2"/>
  <c r="Q54" i="2"/>
  <c r="P54" i="2"/>
  <c r="Q53" i="2"/>
  <c r="P53" i="2"/>
  <c r="R53" i="5"/>
  <c r="Q53" i="5"/>
  <c r="R52" i="5"/>
  <c r="Q52" i="5"/>
  <c r="Q51" i="2"/>
  <c r="P51" i="2"/>
  <c r="R51" i="5"/>
  <c r="Q51" i="5"/>
  <c r="Q49" i="2"/>
  <c r="P49" i="2"/>
  <c r="R49" i="5"/>
  <c r="Q49" i="5"/>
  <c r="Q48" i="2"/>
  <c r="P48" i="2"/>
  <c r="R48" i="5"/>
  <c r="Q48" i="5"/>
  <c r="R47" i="5"/>
  <c r="Q47" i="5"/>
  <c r="Q46" i="2"/>
  <c r="P46" i="2"/>
  <c r="Q45" i="2"/>
  <c r="P45" i="2"/>
  <c r="R45" i="5"/>
  <c r="Q45" i="5"/>
  <c r="Q43" i="2"/>
  <c r="P43" i="2"/>
  <c r="Q42" i="2"/>
  <c r="P42" i="2"/>
  <c r="R42" i="5"/>
  <c r="Q42" i="5"/>
  <c r="Q41" i="2"/>
  <c r="P41" i="2"/>
  <c r="R41" i="5"/>
  <c r="Q41" i="5"/>
  <c r="Q40" i="2"/>
  <c r="P40" i="2"/>
  <c r="R40" i="5"/>
  <c r="Q40" i="5"/>
  <c r="Q39" i="2"/>
  <c r="P39" i="2"/>
  <c r="Q38" i="2"/>
  <c r="P38" i="2"/>
  <c r="R38" i="5"/>
  <c r="Q38" i="5"/>
  <c r="Q37" i="2"/>
  <c r="P37" i="2"/>
  <c r="R37" i="5"/>
  <c r="Q37" i="5"/>
  <c r="Q36" i="2"/>
  <c r="P36" i="2"/>
  <c r="R36" i="5"/>
  <c r="Q36" i="5"/>
  <c r="Q35" i="2"/>
  <c r="P35" i="2"/>
  <c r="Q34" i="2"/>
  <c r="P34" i="2"/>
  <c r="R33" i="5"/>
  <c r="Q33" i="5"/>
  <c r="Q31" i="2"/>
  <c r="P31" i="2"/>
  <c r="R31" i="5"/>
  <c r="Q31" i="5"/>
  <c r="Q30" i="2"/>
  <c r="P30" i="2"/>
  <c r="R30" i="5"/>
  <c r="Q30" i="5"/>
  <c r="Q27" i="2"/>
  <c r="P27" i="2"/>
  <c r="R23" i="5"/>
  <c r="Q23" i="5"/>
  <c r="R22" i="5"/>
  <c r="Q22" i="5"/>
  <c r="Q21" i="2"/>
  <c r="P21" i="2"/>
  <c r="R21" i="5"/>
  <c r="Q21" i="5"/>
  <c r="Q20" i="2"/>
  <c r="P20" i="2"/>
  <c r="R20" i="5"/>
  <c r="Q20" i="5"/>
  <c r="Q19" i="2"/>
  <c r="P19" i="2"/>
  <c r="Q18" i="2"/>
  <c r="P18" i="2"/>
  <c r="R18" i="5"/>
  <c r="Q18" i="5"/>
  <c r="Q17" i="2"/>
  <c r="P17" i="2"/>
  <c r="R17" i="5"/>
  <c r="Q17" i="5"/>
  <c r="Q16" i="2"/>
  <c r="P16" i="2"/>
  <c r="Q15" i="2"/>
  <c r="P15" i="2"/>
  <c r="R15" i="5"/>
  <c r="Q15" i="5"/>
  <c r="Q14" i="2"/>
  <c r="P14" i="2"/>
  <c r="Q13" i="2"/>
  <c r="P13" i="2"/>
  <c r="H9" i="2"/>
  <c r="J9" i="2" s="1"/>
  <c r="J4" i="2" s="1"/>
  <c r="O9" i="1"/>
  <c r="O4" i="1" s="1"/>
  <c r="A9" i="6"/>
  <c r="A9" i="2"/>
  <c r="A9" i="10"/>
  <c r="K9" i="5"/>
  <c r="N9" i="5" s="1"/>
  <c r="N4" i="5" s="1"/>
  <c r="F9" i="5"/>
  <c r="F4" i="5" s="1"/>
  <c r="I9" i="5"/>
  <c r="M9" i="5" s="1"/>
  <c r="O9" i="5" s="1"/>
  <c r="Q9" i="5" s="1"/>
  <c r="L9" i="2"/>
  <c r="L4" i="2" s="1"/>
  <c r="G9" i="2"/>
  <c r="D4" i="2"/>
  <c r="E4" i="10"/>
  <c r="D4" i="5"/>
  <c r="L4" i="1"/>
  <c r="G9" i="6"/>
  <c r="M9" i="2"/>
  <c r="E4" i="6"/>
  <c r="D4" i="6"/>
  <c r="F9" i="10"/>
  <c r="O4" i="10"/>
  <c r="D4" i="10"/>
  <c r="E4" i="1"/>
  <c r="M4" i="1"/>
  <c r="F4" i="6"/>
  <c r="G4" i="1"/>
  <c r="E4" i="5"/>
  <c r="K4" i="10"/>
  <c r="I4" i="6"/>
  <c r="J9" i="6"/>
  <c r="R9" i="10"/>
  <c r="P4" i="10"/>
  <c r="AA9" i="10"/>
  <c r="Q256" i="5" l="1"/>
  <c r="P612" i="2"/>
  <c r="P225" i="2"/>
  <c r="P477" i="2"/>
  <c r="R368" i="5"/>
  <c r="N635" i="10"/>
  <c r="Q253" i="2"/>
  <c r="Q230" i="2"/>
  <c r="Q888" i="5"/>
  <c r="Q564" i="5"/>
  <c r="P254" i="2"/>
  <c r="P64" i="2"/>
  <c r="N536" i="10"/>
  <c r="W536" i="10"/>
  <c r="P247" i="2"/>
  <c r="N640" i="10"/>
  <c r="X640" i="10"/>
  <c r="R788" i="5"/>
  <c r="Q246" i="2"/>
  <c r="N313" i="10"/>
  <c r="W313" i="10"/>
  <c r="Q363" i="5"/>
  <c r="R363" i="5"/>
  <c r="Q882" i="5"/>
  <c r="R355" i="5"/>
  <c r="Q355" i="5"/>
  <c r="Q552" i="5"/>
  <c r="P248" i="2"/>
  <c r="Q872" i="5"/>
  <c r="X99" i="10"/>
  <c r="W99" i="10"/>
  <c r="N99" i="10"/>
  <c r="AA4" i="10"/>
  <c r="G13" i="7" s="1"/>
  <c r="H13" i="7" s="1"/>
  <c r="X396" i="10"/>
  <c r="N396" i="10"/>
  <c r="W396" i="10"/>
  <c r="P615" i="2"/>
  <c r="P619" i="2"/>
  <c r="Q431" i="2"/>
  <c r="X617" i="10"/>
  <c r="W617" i="10"/>
  <c r="N617" i="10"/>
  <c r="X246" i="10"/>
  <c r="N246" i="10"/>
  <c r="W246" i="10"/>
  <c r="X745" i="10"/>
  <c r="N745" i="10"/>
  <c r="W745" i="10"/>
  <c r="X609" i="10"/>
  <c r="N609" i="10"/>
  <c r="W609" i="10"/>
  <c r="X616" i="10"/>
  <c r="N616" i="10"/>
  <c r="W616" i="10"/>
  <c r="X739" i="10"/>
  <c r="W739" i="10"/>
  <c r="N739" i="10"/>
  <c r="X737" i="10"/>
  <c r="N737" i="10"/>
  <c r="W737" i="10"/>
  <c r="X226" i="10"/>
  <c r="W226" i="10"/>
  <c r="N226" i="10"/>
  <c r="X741" i="10"/>
  <c r="W741" i="10"/>
  <c r="N741" i="10"/>
  <c r="Q848" i="5"/>
  <c r="H4" i="2"/>
  <c r="Q28" i="5"/>
  <c r="R28" i="5"/>
  <c r="Q860" i="5"/>
  <c r="R860" i="5"/>
  <c r="R884" i="5"/>
  <c r="Q884" i="5"/>
  <c r="R890" i="5"/>
  <c r="Q890" i="5"/>
  <c r="R312" i="5"/>
  <c r="Q312" i="5"/>
  <c r="Q252" i="5"/>
  <c r="R252" i="5"/>
  <c r="R854" i="5"/>
  <c r="Q854" i="5"/>
  <c r="R852" i="5"/>
  <c r="Q852" i="5"/>
  <c r="Q556" i="5"/>
  <c r="R556" i="5"/>
  <c r="R896" i="5"/>
  <c r="Q896" i="5"/>
  <c r="Q700" i="5"/>
  <c r="R700" i="5"/>
  <c r="Q548" i="5"/>
  <c r="R548" i="5"/>
  <c r="Q664" i="5"/>
  <c r="R664" i="5"/>
  <c r="Q496" i="5"/>
  <c r="R496" i="5"/>
  <c r="R264" i="5"/>
  <c r="Q264" i="5"/>
  <c r="Q428" i="5"/>
  <c r="R428" i="5"/>
  <c r="K9" i="2"/>
  <c r="K4" i="2" s="1"/>
  <c r="K4" i="5"/>
  <c r="I9" i="10"/>
  <c r="L9" i="10" s="1"/>
  <c r="N9" i="10" s="1"/>
  <c r="G4" i="2"/>
  <c r="L9" i="5"/>
  <c r="R4" i="10"/>
  <c r="G4" i="6"/>
  <c r="F4" i="10"/>
  <c r="Z4" i="10"/>
  <c r="M4" i="2"/>
  <c r="I4" i="5"/>
  <c r="J4" i="6"/>
  <c r="L9" i="6"/>
  <c r="L4" i="6" s="1"/>
  <c r="M9" i="6"/>
  <c r="M4" i="6" s="1"/>
  <c r="R9" i="5"/>
  <c r="N4" i="10" l="1"/>
  <c r="N9" i="2"/>
  <c r="N4" i="2" s="1"/>
  <c r="X9" i="10"/>
  <c r="X4" i="10" s="1"/>
  <c r="L4" i="10"/>
  <c r="W9" i="10"/>
  <c r="W4" i="10" s="1"/>
  <c r="T9" i="10"/>
  <c r="T4" i="10" s="1"/>
  <c r="I4" i="10"/>
  <c r="U9" i="10"/>
  <c r="U4" i="10" s="1"/>
  <c r="L4" i="5"/>
  <c r="M4" i="5"/>
  <c r="G16" i="7" l="1"/>
  <c r="H16" i="7" s="1"/>
  <c r="Q9" i="2"/>
  <c r="Q4" i="2" s="1"/>
  <c r="G15" i="7" s="1"/>
  <c r="H15" i="7" s="1"/>
  <c r="P9" i="2"/>
  <c r="P4" i="2" s="1"/>
  <c r="G12" i="7"/>
  <c r="H12" i="7" s="1"/>
  <c r="R4" i="5"/>
  <c r="Q4" i="5"/>
  <c r="O4" i="5"/>
  <c r="G14" i="7" s="1"/>
  <c r="H14" i="7" s="1"/>
</calcChain>
</file>

<file path=xl/comments1.xml><?xml version="1.0" encoding="utf-8"?>
<comments xmlns="http://schemas.openxmlformats.org/spreadsheetml/2006/main">
  <authors>
    <author>mikhailova</author>
    <author>MIKHAILOV, Alexei</author>
  </authors>
  <commentList>
    <comment ref="B45" authorId="0">
      <text>
        <r>
          <rPr>
            <b/>
            <sz val="8"/>
            <color indexed="81"/>
            <rFont val="Tahoma"/>
            <family val="2"/>
          </rPr>
          <t xml:space="preserve">Please enter number of administrative units (national, subnational or district) in the country at implementation level for preventive chemotherapy. This figure is used to generate rows in the forms for entering data. </t>
        </r>
      </text>
    </comment>
    <comment ref="C48" authorId="1">
      <text>
        <r>
          <rPr>
            <b/>
            <sz val="8"/>
            <color indexed="81"/>
            <rFont val="Tahoma"/>
            <family val="2"/>
          </rPr>
          <t xml:space="preserve">Modify the range if it is different in your country. Enter the proportion according to the selected range.
</t>
        </r>
      </text>
    </comment>
    <comment ref="C49" authorId="1">
      <text>
        <r>
          <rPr>
            <b/>
            <sz val="8"/>
            <color indexed="81"/>
            <rFont val="Tahoma"/>
            <family val="2"/>
          </rPr>
          <t>Modify the range if it is different in your country. Enter the proportion according to the selected range.</t>
        </r>
      </text>
    </comment>
    <comment ref="C50" authorId="1">
      <text>
        <r>
          <rPr>
            <b/>
            <sz val="8"/>
            <color indexed="81"/>
            <rFont val="Tahoma"/>
            <family val="2"/>
          </rPr>
          <t>Modify the range if it is different in your country. Enter the proportion according to the selected range.</t>
        </r>
      </text>
    </comment>
  </commentList>
</comments>
</file>

<file path=xl/comments2.xml><?xml version="1.0" encoding="utf-8"?>
<comments xmlns="http://schemas.openxmlformats.org/spreadsheetml/2006/main">
  <authors>
    <author>mikhailova</author>
    <author>MIKHAILOV, Alexei</author>
  </authors>
  <commentList>
    <comment ref="H6" authorId="0">
      <text>
        <r>
          <rPr>
            <b/>
            <sz val="8"/>
            <color indexed="81"/>
            <rFont val="Tahoma"/>
            <family val="2"/>
          </rPr>
          <t>Please enter the level of endemicity using the codes</t>
        </r>
      </text>
    </comment>
    <comment ref="P6" authorId="0">
      <text>
        <r>
          <rPr>
            <b/>
            <sz val="8"/>
            <color indexed="81"/>
            <rFont val="Tahoma"/>
            <family val="2"/>
          </rPr>
          <t>Please enter number of PC rounds planned 
0 - not planned
1 - 1 round
2 - 2 rounds</t>
        </r>
      </text>
    </comment>
    <comment ref="T6" authorId="0">
      <text>
        <r>
          <rPr>
            <b/>
            <sz val="8"/>
            <color indexed="81"/>
            <rFont val="Tahoma"/>
            <family val="2"/>
          </rPr>
          <t>Please indicate if epidemiological surveys are planned for the year</t>
        </r>
      </text>
    </comment>
    <comment ref="H7" authorId="0">
      <text>
        <r>
          <rPr>
            <b/>
            <sz val="8"/>
            <color indexed="81"/>
            <rFont val="Tahoma"/>
            <family val="2"/>
          </rPr>
          <t>0 - non-endemic
1 - endemic
4 - status unknown
99 - endemic, MDA stopped</t>
        </r>
      </text>
    </comment>
    <comment ref="I7" authorId="0">
      <text>
        <r>
          <rPr>
            <b/>
            <sz val="8"/>
            <color indexed="81"/>
            <rFont val="Tahoma"/>
            <family val="2"/>
          </rPr>
          <t>0 - non-endemic
1 - endemic
4 - status unknown
99 - endemic, MDA stopped</t>
        </r>
      </text>
    </comment>
    <comment ref="J7" authorId="0">
      <text>
        <r>
          <rPr>
            <b/>
            <sz val="8"/>
            <color indexed="81"/>
            <rFont val="Tahoma"/>
            <family val="2"/>
          </rPr>
          <t>0 - non-endemic
1 - low prevalence (less than 20%)
2 - moderate prevalence (20%-49%)
3 - high prevalence (50% and above)
4 - status unknown
5 - endemic, prevalence unknown</t>
        </r>
      </text>
    </comment>
    <comment ref="K7" authorId="0">
      <text>
        <r>
          <rPr>
            <b/>
            <sz val="8"/>
            <color indexed="81"/>
            <rFont val="Tahoma"/>
            <family val="2"/>
          </rPr>
          <t>0 - non-endemic
1 - low prevalence (less than 10%)
2 - moderate prevalence (10%-49%)
3 - high prevalence (50% and above)
4 - status unknown
5 - endemic, prevalence unknown</t>
        </r>
      </text>
    </comment>
    <comment ref="M7" authorId="1">
      <text>
        <r>
          <rPr>
            <b/>
            <sz val="8"/>
            <color indexed="81"/>
            <rFont val="Tahoma"/>
            <family val="2"/>
          </rPr>
          <t>Population requiring PC for ONCHO is calculated as total population of the district by default. These cells are editable. If ONCHO distribution within the district is focal, please provide the number of people living in those areas.</t>
        </r>
        <r>
          <rPr>
            <sz val="8"/>
            <color indexed="81"/>
            <rFont val="Tahoma"/>
            <family val="2"/>
          </rPr>
          <t xml:space="preserve">
</t>
        </r>
      </text>
    </comment>
    <comment ref="O7" authorId="1">
      <text>
        <r>
          <rPr>
            <b/>
            <sz val="8"/>
            <color indexed="81"/>
            <rFont val="Tahoma"/>
            <family val="2"/>
          </rPr>
          <t>Population requiring PC for SCH is calculated based on endemicity status and population data. These cells are editable. If SCH distribution within the district is focal, please provide the number of people living in those areas.</t>
        </r>
      </text>
    </comment>
  </commentList>
</comments>
</file>

<file path=xl/comments3.xml><?xml version="1.0" encoding="utf-8"?>
<comments xmlns="http://schemas.openxmlformats.org/spreadsheetml/2006/main">
  <authors>
    <author>mikhailova</author>
  </authors>
  <commentList>
    <comment ref="K7" authorId="0">
      <text>
        <r>
          <rPr>
            <b/>
            <sz val="8"/>
            <color indexed="81"/>
            <rFont val="Tahoma"/>
            <family val="2"/>
          </rPr>
          <t>This indicator is used only if information is available at province/state or district level</t>
        </r>
      </text>
    </comment>
    <comment ref="M7" authorId="0">
      <text>
        <r>
          <rPr>
            <b/>
            <sz val="8"/>
            <color indexed="81"/>
            <rFont val="Tahoma"/>
            <family val="2"/>
          </rPr>
          <t>The value is calculated based on number of tablets required</t>
        </r>
      </text>
    </comment>
  </commentList>
</comments>
</file>

<file path=xl/comments4.xml><?xml version="1.0" encoding="utf-8"?>
<comments xmlns="http://schemas.openxmlformats.org/spreadsheetml/2006/main">
  <authors>
    <author>mikhailova</author>
  </authors>
  <commentList>
    <comment ref="S7" authorId="0">
      <text>
        <r>
          <rPr>
            <b/>
            <sz val="8"/>
            <color indexed="81"/>
            <rFont val="Tahoma"/>
            <family val="2"/>
          </rPr>
          <t>This indicator used only if information is available at province/state or district level</t>
        </r>
      </text>
    </comment>
    <comment ref="U7" authorId="0">
      <text>
        <r>
          <rPr>
            <b/>
            <sz val="8"/>
            <color indexed="81"/>
            <rFont val="Tahoma"/>
            <family val="2"/>
          </rPr>
          <t>The value is calculated based on number of tablets required</t>
        </r>
      </text>
    </comment>
    <comment ref="V7" authorId="0">
      <text>
        <r>
          <rPr>
            <b/>
            <sz val="8"/>
            <color indexed="81"/>
            <rFont val="Tahoma"/>
            <family val="2"/>
          </rPr>
          <t>This indicator is used only if information is available at province/state or district level</t>
        </r>
      </text>
    </comment>
    <comment ref="X7" authorId="0">
      <text>
        <r>
          <rPr>
            <b/>
            <sz val="8"/>
            <color indexed="81"/>
            <rFont val="Tahoma"/>
            <family val="2"/>
          </rPr>
          <t>The value is calculated based on number of tablets required</t>
        </r>
      </text>
    </comment>
    <comment ref="Y7" authorId="0">
      <text>
        <r>
          <rPr>
            <b/>
            <sz val="8"/>
            <color indexed="81"/>
            <rFont val="Tahoma"/>
            <family val="2"/>
          </rPr>
          <t>This indicator is used only if information is available at province/state or district level</t>
        </r>
      </text>
    </comment>
    <comment ref="AA7" authorId="0">
      <text>
        <r>
          <rPr>
            <b/>
            <sz val="8"/>
            <color indexed="81"/>
            <rFont val="Tahoma"/>
            <family val="2"/>
          </rPr>
          <t>The value is calculated based on number of tablets required</t>
        </r>
      </text>
    </comment>
  </commentList>
</comments>
</file>

<file path=xl/comments5.xml><?xml version="1.0" encoding="utf-8"?>
<comments xmlns="http://schemas.openxmlformats.org/spreadsheetml/2006/main">
  <authors>
    <author>mikhailova</author>
  </authors>
  <commentList>
    <comment ref="H7" authorId="0">
      <text>
        <r>
          <rPr>
            <b/>
            <sz val="8"/>
            <color indexed="81"/>
            <rFont val="Tahoma"/>
            <family val="2"/>
          </rPr>
          <t>Please select 'Yes' if you plan to treat all SAC in the district in the following year. If not, please leave the cell blank.</t>
        </r>
      </text>
    </comment>
    <comment ref="J7" authorId="0">
      <text>
        <r>
          <rPr>
            <b/>
            <sz val="8"/>
            <color indexed="81"/>
            <rFont val="Tahoma"/>
            <family val="2"/>
          </rPr>
          <t>Please enter the target population of SAC if you plan to implement at lower level than district</t>
        </r>
        <r>
          <rPr>
            <sz val="8"/>
            <color indexed="81"/>
            <rFont val="Tahoma"/>
            <family val="2"/>
          </rPr>
          <t xml:space="preserve">
</t>
        </r>
      </text>
    </comment>
    <comment ref="P7" authorId="0">
      <text>
        <r>
          <rPr>
            <b/>
            <sz val="8"/>
            <color indexed="81"/>
            <rFont val="Tahoma"/>
            <family val="2"/>
          </rPr>
          <t>This indicator is used only if information is available at province/state or district level</t>
        </r>
      </text>
    </comment>
    <comment ref="R7" authorId="0">
      <text>
        <r>
          <rPr>
            <b/>
            <sz val="8"/>
            <color indexed="81"/>
            <rFont val="Tahoma"/>
            <family val="2"/>
          </rPr>
          <t>The value is calculated based on number of tablets required</t>
        </r>
      </text>
    </comment>
  </commentList>
</comments>
</file>

<file path=xl/comments6.xml><?xml version="1.0" encoding="utf-8"?>
<comments xmlns="http://schemas.openxmlformats.org/spreadsheetml/2006/main">
  <authors>
    <author>mikhailova</author>
  </authors>
  <commentList>
    <comment ref="O7" authorId="0">
      <text>
        <r>
          <rPr>
            <b/>
            <sz val="8"/>
            <color indexed="81"/>
            <rFont val="Tahoma"/>
            <family val="2"/>
          </rPr>
          <t>This indicator is used only if information is available at province/state or district level</t>
        </r>
      </text>
    </comment>
    <comment ref="Q7" authorId="0">
      <text>
        <r>
          <rPr>
            <b/>
            <sz val="8"/>
            <color indexed="81"/>
            <rFont val="Tahoma"/>
            <family val="2"/>
          </rPr>
          <t>The value is calculated based on number of tablets required</t>
        </r>
      </text>
    </comment>
    <comment ref="I8" authorId="0">
      <text>
        <r>
          <rPr>
            <b/>
            <sz val="8"/>
            <color indexed="81"/>
            <rFont val="Tahoma"/>
            <family val="2"/>
          </rPr>
          <t>If you implement at the lower level than district (village/community) please enter your target population within the district. Tables of IVM will be requested only for those who are targeted.</t>
        </r>
      </text>
    </comment>
  </commentList>
</comments>
</file>

<file path=xl/comments7.xml><?xml version="1.0" encoding="utf-8"?>
<comments xmlns="http://schemas.openxmlformats.org/spreadsheetml/2006/main">
  <authors>
    <author>MIKHAILOV, Alexei</author>
  </authors>
  <commentList>
    <comment ref="B10" authorId="0">
      <text>
        <r>
          <rPr>
            <b/>
            <sz val="8"/>
            <color indexed="81"/>
            <rFont val="Tahoma"/>
            <family val="2"/>
          </rPr>
          <t>Please select the requested PC medicines</t>
        </r>
      </text>
    </comment>
    <comment ref="C11" authorId="0">
      <text>
        <r>
          <rPr>
            <b/>
            <sz val="8"/>
            <color indexed="81"/>
            <rFont val="Tahoma"/>
            <family val="2"/>
          </rPr>
          <t xml:space="preserve">Number of tablets required for implementation </t>
        </r>
      </text>
    </comment>
    <comment ref="D11" authorId="0">
      <text>
        <r>
          <rPr>
            <b/>
            <sz val="8"/>
            <color indexed="81"/>
            <rFont val="Tahoma"/>
            <family val="2"/>
          </rPr>
          <t>Number of tablets available in country stocks prior implementation</t>
        </r>
      </text>
    </comment>
    <comment ref="E11" authorId="0">
      <text>
        <r>
          <rPr>
            <b/>
            <sz val="8"/>
            <color indexed="81"/>
            <rFont val="Tahoma"/>
            <family val="2"/>
          </rPr>
          <t>Number of tablets that have been requested previously (from any source) and have been approved for the country to receive, but have not yet arrived in the country</t>
        </r>
      </text>
    </comment>
    <comment ref="F11" authorId="0">
      <text>
        <r>
          <rPr>
            <b/>
            <sz val="8"/>
            <color indexed="81"/>
            <rFont val="Tahoma"/>
            <family val="2"/>
          </rPr>
          <t>Number of tablets requested for implementation</t>
        </r>
      </text>
    </comment>
    <comment ref="B21" authorId="0">
      <text>
        <r>
          <rPr>
            <b/>
            <sz val="8"/>
            <color indexed="81"/>
            <rFont val="Tahoma"/>
            <family val="2"/>
          </rPr>
          <t>Please select the diseases for which PC medicines are requested</t>
        </r>
      </text>
    </comment>
    <comment ref="B31" authorId="0">
      <text>
        <r>
          <rPr>
            <b/>
            <sz val="8"/>
            <color indexed="81"/>
            <rFont val="Tahoma"/>
            <family val="2"/>
          </rPr>
          <t>Please select the requested PC medicines</t>
        </r>
      </text>
    </comment>
    <comment ref="C31" authorId="0">
      <text>
        <r>
          <rPr>
            <b/>
            <sz val="8"/>
            <color indexed="81"/>
            <rFont val="Tahoma"/>
            <family val="2"/>
          </rPr>
          <t>Please select a date (month and year) for the 1st round of PC intervention planned</t>
        </r>
      </text>
    </comment>
    <comment ref="E31" authorId="0">
      <text>
        <r>
          <rPr>
            <b/>
            <sz val="8"/>
            <color indexed="81"/>
            <rFont val="Tahoma"/>
            <family val="2"/>
          </rPr>
          <t>Please select a date (month and year) for the 2nd round of PC intervention planned</t>
        </r>
      </text>
    </comment>
    <comment ref="G31" authorId="0">
      <text>
        <r>
          <rPr>
            <b/>
            <sz val="8"/>
            <color indexed="81"/>
            <rFont val="Tahoma"/>
            <family val="2"/>
          </rPr>
          <t>Please select a date (month and year) when PC medicines are required to arrive to the national warehouse</t>
        </r>
      </text>
    </comment>
    <comment ref="B41" authorId="0">
      <text>
        <r>
          <rPr>
            <b/>
            <sz val="8"/>
            <color indexed="81"/>
            <rFont val="Tahoma"/>
            <family val="2"/>
          </rPr>
          <t>Please select PC medicine</t>
        </r>
      </text>
    </comment>
    <comment ref="C41" authorId="0">
      <text>
        <r>
          <rPr>
            <b/>
            <sz val="8"/>
            <color indexed="81"/>
            <rFont val="Tahoma"/>
            <family val="2"/>
          </rPr>
          <t>Please indicate the age group targeted with PC</t>
        </r>
      </text>
    </comment>
    <comment ref="D41" authorId="0">
      <text>
        <r>
          <rPr>
            <b/>
            <sz val="8"/>
            <color indexed="81"/>
            <rFont val="Tahoma"/>
            <family val="2"/>
          </rPr>
          <t>Please enter the number of people targeted for PC with selected medicine</t>
        </r>
      </text>
    </comment>
    <comment ref="E41" authorId="0">
      <text>
        <r>
          <rPr>
            <b/>
            <sz val="8"/>
            <color indexed="81"/>
            <rFont val="Tahoma"/>
            <family val="2"/>
          </rPr>
          <t>Please enter the number of tablets of selected medicine required for PC</t>
        </r>
      </text>
    </comment>
    <comment ref="C63" authorId="0">
      <text>
        <r>
          <rPr>
            <b/>
            <sz val="8"/>
            <color indexed="81"/>
            <rFont val="Tahoma"/>
            <family val="2"/>
          </rPr>
          <t>Number of treatments planned for distribution during both implementation rounds</t>
        </r>
      </text>
    </comment>
    <comment ref="D63" authorId="0">
      <text>
        <r>
          <rPr>
            <b/>
            <sz val="8"/>
            <color indexed="81"/>
            <rFont val="Tahoma"/>
            <family val="2"/>
          </rPr>
          <t>Provide number of treatments for which funding secured.
For example, "All" or numerical value.</t>
        </r>
      </text>
    </comment>
    <comment ref="E63" authorId="0">
      <text>
        <r>
          <rPr>
            <b/>
            <sz val="8"/>
            <color indexed="81"/>
            <rFont val="Tahoma"/>
            <family val="2"/>
          </rPr>
          <t>Provide source of finding</t>
        </r>
      </text>
    </comment>
    <comment ref="H63" authorId="0">
      <text>
        <r>
          <rPr>
            <b/>
            <sz val="8"/>
            <color indexed="81"/>
            <rFont val="Tahoma"/>
            <family val="2"/>
          </rPr>
          <t>As optional infromation, please provide amount available</t>
        </r>
      </text>
    </comment>
  </commentList>
</comments>
</file>

<file path=xl/comments8.xml><?xml version="1.0" encoding="utf-8"?>
<comments xmlns="http://schemas.openxmlformats.org/spreadsheetml/2006/main">
  <authors>
    <author>MIKHAILOV, Alexei</author>
  </authors>
  <commentList>
    <comment ref="B8" authorId="0">
      <text>
        <r>
          <rPr>
            <b/>
            <sz val="8"/>
            <color indexed="81"/>
            <rFont val="Tahoma"/>
            <family val="2"/>
          </rPr>
          <t>Please select the medicine</t>
        </r>
      </text>
    </comment>
    <comment ref="B17" authorId="0">
      <text>
        <r>
          <rPr>
            <b/>
            <sz val="8"/>
            <color indexed="81"/>
            <rFont val="Tahoma"/>
            <family val="2"/>
          </rPr>
          <t>Please select the medicine</t>
        </r>
      </text>
    </comment>
    <comment ref="B26" authorId="0">
      <text>
        <r>
          <rPr>
            <b/>
            <sz val="8"/>
            <color indexed="81"/>
            <rFont val="Tahoma"/>
            <family val="2"/>
          </rPr>
          <t>Please select the medicine</t>
        </r>
      </text>
    </comment>
  </commentList>
</comments>
</file>

<file path=xl/sharedStrings.xml><?xml version="1.0" encoding="utf-8"?>
<sst xmlns="http://schemas.openxmlformats.org/spreadsheetml/2006/main" count="2861" uniqueCount="1195">
  <si>
    <t>Country</t>
  </si>
  <si>
    <t>Province/State</t>
  </si>
  <si>
    <t>District</t>
  </si>
  <si>
    <t>Population</t>
  </si>
  <si>
    <t>PreSAC</t>
  </si>
  <si>
    <t>SAC</t>
  </si>
  <si>
    <t>Adults</t>
  </si>
  <si>
    <t>Total</t>
  </si>
  <si>
    <t>LF</t>
  </si>
  <si>
    <t>Oncho</t>
  </si>
  <si>
    <t>STH</t>
  </si>
  <si>
    <t>SCH</t>
  </si>
  <si>
    <t>LF only</t>
  </si>
  <si>
    <t>Oncho only</t>
  </si>
  <si>
    <t>LF+Oncho</t>
  </si>
  <si>
    <t>Endemicity</t>
  </si>
  <si>
    <t>Total required</t>
  </si>
  <si>
    <t>Remaining in stock</t>
  </si>
  <si>
    <t>Treatment plan</t>
  </si>
  <si>
    <t>total</t>
  </si>
  <si>
    <t>Other</t>
  </si>
  <si>
    <t>Target population</t>
  </si>
  <si>
    <t>TOTAL</t>
  </si>
  <si>
    <t>COUNTRY</t>
  </si>
  <si>
    <t>COUNTRY INFORMATION</t>
  </si>
  <si>
    <t>Year for request of the medicine</t>
  </si>
  <si>
    <t>Name</t>
  </si>
  <si>
    <t>Email</t>
  </si>
  <si>
    <t>Population requiring treatment with IVM</t>
  </si>
  <si>
    <t>Ivermectin (IVM)</t>
  </si>
  <si>
    <t>Diethylcarbamazine citrate (DEC)</t>
  </si>
  <si>
    <t>Population requiring treatment with DEC</t>
  </si>
  <si>
    <t>Administrative structure, eligible population by age group, treatment plan and information about tablets</t>
  </si>
  <si>
    <t>Population requiring treatment with ALB/MBD</t>
  </si>
  <si>
    <t>Praziquantel (PZQ)</t>
  </si>
  <si>
    <t>Population requiring treatment with PZQ</t>
  </si>
  <si>
    <t>STH (ALB)</t>
  </si>
  <si>
    <t>STH (MBD)</t>
  </si>
  <si>
    <t>People covered by PELF with ALB</t>
  </si>
  <si>
    <t>Albendazole (ALB) and Mebendazole (MBD)</t>
  </si>
  <si>
    <t>Population requiring PC</t>
  </si>
  <si>
    <t>Year</t>
  </si>
  <si>
    <t>Required</t>
  </si>
  <si>
    <t>In stock</t>
  </si>
  <si>
    <t>Requested</t>
  </si>
  <si>
    <t>Number of tablets</t>
  </si>
  <si>
    <t>Round 1</t>
  </si>
  <si>
    <t>Round 2</t>
  </si>
  <si>
    <t>COUNTRY_INFO</t>
  </si>
  <si>
    <t>DEC, ALB_MBD, PZQ and IVM</t>
  </si>
  <si>
    <t>SUMMARY</t>
  </si>
  <si>
    <t>Instruction for data entry</t>
  </si>
  <si>
    <t>Please enter your data into the cells according to their colour code:</t>
  </si>
  <si>
    <t>White - cell is not protected. Please enter the value of the requested indicator.</t>
  </si>
  <si>
    <t>Orange - cell is not protected and includes a drop-down menu. Please select the value from the drop-down list.</t>
  </si>
  <si>
    <t>Country data</t>
  </si>
  <si>
    <t>Submission</t>
  </si>
  <si>
    <t>What should be submitted?</t>
  </si>
  <si>
    <t>INTRO</t>
  </si>
  <si>
    <t xml:space="preserve">Title </t>
  </si>
  <si>
    <t xml:space="preserve">Information on shipment and consignee </t>
  </si>
  <si>
    <t>Date</t>
  </si>
  <si>
    <t>Phone</t>
  </si>
  <si>
    <t>Organization</t>
  </si>
  <si>
    <t>Mailing address</t>
  </si>
  <si>
    <t>In pipeline</t>
  </si>
  <si>
    <t>Consignee</t>
  </si>
  <si>
    <t>Country administrative structure</t>
  </si>
  <si>
    <t>Albendazole (ALB)</t>
  </si>
  <si>
    <t>Mebendazole (MBD)</t>
  </si>
  <si>
    <t>Total required
for SAC</t>
  </si>
  <si>
    <t>Remaining in stock (LF)</t>
  </si>
  <si>
    <t>Remaining in stock (STH)</t>
  </si>
  <si>
    <t>Bottles (3mg)
500 tablets</t>
  </si>
  <si>
    <t>Total number of bottles</t>
  </si>
  <si>
    <t>Date:</t>
  </si>
  <si>
    <t>Specify source</t>
  </si>
  <si>
    <t>National NTD coordinator should compile all required information needed to complete the request form. In the absence of such a coordinator, specific programme managers should coordinate their respective part. The final single request must be approved by the Ministry of Health.</t>
  </si>
  <si>
    <t>Department/Unit</t>
  </si>
  <si>
    <t>E-mail</t>
  </si>
  <si>
    <t>Fax</t>
  </si>
  <si>
    <t>Tablets to be procured</t>
  </si>
  <si>
    <t>Tablets to be procured (LF)</t>
  </si>
  <si>
    <t>Tablets to be procured for SAC (STH)</t>
  </si>
  <si>
    <t>Tablets to be procured for SAC</t>
  </si>
  <si>
    <t>Number of people to be treated with donated medicine ( see User Guide for details )</t>
  </si>
  <si>
    <t>Additional information</t>
  </si>
  <si>
    <t>Structure of the application (worksheets):</t>
  </si>
  <si>
    <t xml:space="preserve">These worksheets include information about endemic districts targeted for treatment with specified PC medicines, treatment plan, and number of tablets required and requested. </t>
  </si>
  <si>
    <t>Most of the cells in the above-mentioned worksheets include formula that are calculated automatically according to the treatment policy recommended by WHO for each disease.
See the link http://www.who.int/neglected_diseases/preventive_chemotherapy/pct_manual/en/index.html</t>
  </si>
  <si>
    <r>
      <t>Is country endemic for</t>
    </r>
    <r>
      <rPr>
        <b/>
        <sz val="10"/>
        <rFont val="Arial"/>
        <family val="2"/>
      </rPr>
      <t xml:space="preserve"> lymphatic filariasis (LF)</t>
    </r>
    <r>
      <rPr>
        <sz val="10"/>
        <rFont val="Arial"/>
        <family val="2"/>
      </rPr>
      <t>?</t>
    </r>
  </si>
  <si>
    <r>
      <t xml:space="preserve">Is country endemic for </t>
    </r>
    <r>
      <rPr>
        <b/>
        <sz val="10"/>
        <rFont val="Arial"/>
        <family val="2"/>
      </rPr>
      <t>onchocerciasis (ONCHO)</t>
    </r>
    <r>
      <rPr>
        <sz val="10"/>
        <rFont val="Arial"/>
        <family val="2"/>
      </rPr>
      <t>?</t>
    </r>
  </si>
  <si>
    <r>
      <t xml:space="preserve">Is country endemic for </t>
    </r>
    <r>
      <rPr>
        <b/>
        <sz val="10"/>
        <rFont val="Arial"/>
        <family val="2"/>
      </rPr>
      <t>soil-transmitted helminthiases (STH)</t>
    </r>
    <r>
      <rPr>
        <sz val="10"/>
        <rFont val="Arial"/>
        <family val="2"/>
      </rPr>
      <t>?</t>
    </r>
  </si>
  <si>
    <r>
      <t xml:space="preserve">Is country endemic for </t>
    </r>
    <r>
      <rPr>
        <b/>
        <sz val="10"/>
        <rFont val="Arial"/>
        <family val="2"/>
      </rPr>
      <t>schistosomiasis (SCH)</t>
    </r>
    <r>
      <rPr>
        <sz val="10"/>
        <rFont val="Arial"/>
        <family val="2"/>
      </rPr>
      <t>?</t>
    </r>
  </si>
  <si>
    <t>Administrative structure, population by age group, status of endemicity and planned interventions</t>
  </si>
  <si>
    <t>Bottle (100 mg)
1000 tablets</t>
  </si>
  <si>
    <t>Bottles (500 mg)
150 tablets</t>
  </si>
  <si>
    <t>All SAC targeted?</t>
  </si>
  <si>
    <t>WHO headquarters</t>
  </si>
  <si>
    <t>Joint request for selected PC medicines</t>
  </si>
  <si>
    <t>This worksheet includes guides on how to complete the joint request for selected PC medicines and information about the status of PC for endemic diseases in the country.</t>
  </si>
  <si>
    <t>This worksheet includes information about administrative structure of the country, population by age group, status of endemicity for each disease, population requiring PC and planned interventions.</t>
  </si>
  <si>
    <r>
      <t>Yellow - cell is protected and includes name of indicator.</t>
    </r>
    <r>
      <rPr>
        <b/>
        <sz val="10"/>
        <rFont val="Arial"/>
        <family val="2"/>
      </rPr>
      <t xml:space="preserve"> No data entry required.</t>
    </r>
  </si>
  <si>
    <r>
      <t xml:space="preserve">Green - cell is not protected and includes formula. Please change the value </t>
    </r>
    <r>
      <rPr>
        <b/>
        <sz val="10"/>
        <rFont val="Arial"/>
        <family val="2"/>
      </rPr>
      <t>only if</t>
    </r>
    <r>
      <rPr>
        <sz val="10"/>
        <rFont val="Arial"/>
        <family val="2"/>
      </rPr>
      <t xml:space="preserve"> your data are different from those that are calculated automatically.</t>
    </r>
  </si>
  <si>
    <r>
      <t xml:space="preserve">Blue - cell is protected and includes formula. </t>
    </r>
    <r>
      <rPr>
        <b/>
        <sz val="10"/>
        <rFont val="Arial"/>
        <family val="2"/>
      </rPr>
      <t>No data entry required.</t>
    </r>
  </si>
  <si>
    <t>If demographical data at the second administrative level are not available by age group, please enter the proportion (%) of population by age group in the country. If data are available, please leave these cells blank.</t>
  </si>
  <si>
    <t>Select medicine for treatment of STH</t>
  </si>
  <si>
    <t>Bottle (600 mg)
1000 tablets</t>
  </si>
  <si>
    <t>Checklist</t>
  </si>
  <si>
    <t>Bottle (400 mg)
200 tablets (STH)</t>
  </si>
  <si>
    <t>Bottle (400 mg)
200 tablets (LF)</t>
  </si>
  <si>
    <t>How many administrative units in the country?</t>
  </si>
  <si>
    <r>
      <t xml:space="preserve">This worksheet includes summary of number of tablets requested, information about stock, and date for submission of requested medicines. Before generating the report (run macros) please select the medicine for which the report is needed. Follow the same rule to see the number of people to be treated for the specific disease. 
</t>
    </r>
    <r>
      <rPr>
        <b/>
        <sz val="10"/>
        <rFont val="Arial"/>
        <family val="2"/>
      </rPr>
      <t>This worksheet should be printed and submitted as a joint request for selected PC medicines (see the instruction for submission in the SUMMARY worksheet).</t>
    </r>
  </si>
  <si>
    <t>SAC
at lower level</t>
  </si>
  <si>
    <t>Information on planned PC interventions</t>
  </si>
  <si>
    <r>
      <t>Delivery point / Final recipient</t>
    </r>
    <r>
      <rPr>
        <sz val="10"/>
        <rFont val="Arial"/>
        <family val="2"/>
      </rPr>
      <t xml:space="preserve">
if different from the consignee</t>
    </r>
  </si>
  <si>
    <r>
      <rPr>
        <b/>
        <sz val="10"/>
        <rFont val="Arial"/>
        <family val="2"/>
      </rPr>
      <t>As part of global efforts to accelerate expansion of preventive chemotherapy (PC) for control and elimination of lymphatic filariasis, schistosomiasis and soil-transmitted helminthiases, the World Health Organization (WHO)</t>
    </r>
    <r>
      <rPr>
        <sz val="10"/>
        <rFont val="Arial"/>
        <family val="2"/>
      </rPr>
      <t xml:space="preserve"> facilitates the supply of </t>
    </r>
    <r>
      <rPr>
        <b/>
        <sz val="10"/>
        <rFont val="Arial"/>
        <family val="2"/>
      </rPr>
      <t>albendazole</t>
    </r>
    <r>
      <rPr>
        <sz val="10"/>
        <rFont val="Arial"/>
        <family val="2"/>
      </rPr>
      <t xml:space="preserve"> 400 mg tablets (GSK) to national lymphatic filariasis elimination programmes and national soil-transmitted helminth control programmes; </t>
    </r>
    <r>
      <rPr>
        <b/>
        <sz val="10"/>
        <rFont val="Arial"/>
        <family val="2"/>
      </rPr>
      <t>diethylcarbamazine citrate</t>
    </r>
    <r>
      <rPr>
        <sz val="10"/>
        <rFont val="Arial"/>
        <family val="2"/>
      </rPr>
      <t xml:space="preserve"> 100 mg tablets (Eisai) to national lymphatic filariasis elimination programmes; </t>
    </r>
    <r>
      <rPr>
        <b/>
        <sz val="10"/>
        <rFont val="Arial"/>
        <family val="2"/>
      </rPr>
      <t>mebendazole</t>
    </r>
    <r>
      <rPr>
        <sz val="10"/>
        <rFont val="Arial"/>
        <family val="2"/>
      </rPr>
      <t xml:space="preserve"> 500 mg tablets (J&amp;J) for national soil-transmitted helminth control programmes; and </t>
    </r>
    <r>
      <rPr>
        <b/>
        <sz val="10"/>
        <rFont val="Arial"/>
        <family val="2"/>
      </rPr>
      <t>praziquantel</t>
    </r>
    <r>
      <rPr>
        <sz val="10"/>
        <rFont val="Arial"/>
        <family val="2"/>
      </rPr>
      <t xml:space="preserve"> 600 mg tablets (Merck KGaA)  for school-age children to national schistosomiasis control programmes. WHO also collaborates to supply </t>
    </r>
    <r>
      <rPr>
        <b/>
        <sz val="10"/>
        <rFont val="Arial"/>
        <family val="2"/>
      </rPr>
      <t>ivermectin</t>
    </r>
    <r>
      <rPr>
        <sz val="10"/>
        <rFont val="Arial"/>
        <family val="2"/>
      </rPr>
      <t xml:space="preserve"> 3 mg tablets (Merck)</t>
    </r>
    <r>
      <rPr>
        <sz val="10"/>
        <rFont val="Arial"/>
        <family val="2"/>
      </rPr>
      <t xml:space="preserve"> for onchocerciasis and lymphatic filariasis donation programmes.  
This Excel-based tool is designed to assist countries in quantifying the number of tablets of relevant PC medicines required to reach the planned target population and districts for the year of request. Output of the tool is a joint request for PC medicines, which can be printed, signed and submitted to WHO to request these medicines.</t>
    </r>
  </si>
  <si>
    <t>These figures are estimated only for targeted 
age groups to be treated with donated 
medicines in areas where treatment for specific disease is required</t>
  </si>
  <si>
    <t>WHO Regional Office</t>
  </si>
  <si>
    <t>Mectizan donation program</t>
  </si>
  <si>
    <t>Regional Advisor for NTD</t>
  </si>
  <si>
    <r>
      <rPr>
        <b/>
        <sz val="10"/>
        <color indexed="56"/>
        <rFont val="Arial"/>
        <family val="2"/>
      </rPr>
      <t>PC_JointForms@who.int</t>
    </r>
  </si>
  <si>
    <t>in the district</t>
  </si>
  <si>
    <t>in villages</t>
  </si>
  <si>
    <t>Is the Import Permit required?</t>
  </si>
  <si>
    <t>Information on import requirements</t>
  </si>
  <si>
    <t>How long does it take to obtain the Import Permit?</t>
  </si>
  <si>
    <t xml:space="preserve">Is there any additional information may be helpful in ensuring timely clearance and delivery of medicines to your country? </t>
  </si>
  <si>
    <t>If YES, please specify here</t>
  </si>
  <si>
    <t>Do you require any documents to be submitted together with the Import Permit application?</t>
  </si>
  <si>
    <r>
      <t xml:space="preserve">Planned date of the 
</t>
    </r>
    <r>
      <rPr>
        <b/>
        <sz val="10"/>
        <rFont val="Arial"/>
        <family val="2"/>
      </rPr>
      <t>1st round of PC</t>
    </r>
  </si>
  <si>
    <r>
      <t xml:space="preserve">Planned date of the 
</t>
    </r>
    <r>
      <rPr>
        <b/>
        <sz val="10"/>
        <rFont val="Arial"/>
        <family val="2"/>
      </rPr>
      <t>2nd round of PC</t>
    </r>
  </si>
  <si>
    <t>Joint reporting form</t>
  </si>
  <si>
    <t>PC epidemiological data reporting form</t>
  </si>
  <si>
    <t># of tablets</t>
  </si>
  <si>
    <t>Age group</t>
  </si>
  <si>
    <t># of people</t>
  </si>
  <si>
    <t>Status</t>
  </si>
  <si>
    <r>
      <t xml:space="preserve">The supply of the requested medicines should be based on up-to-date epidemiological data, specific usage plans, and capacity for implementation. </t>
    </r>
    <r>
      <rPr>
        <sz val="10"/>
        <rFont val="Arial"/>
        <family val="2"/>
      </rPr>
      <t xml:space="preserve">The following checklist ensures that all necessary forms and information are provided to WHO (in electronic format). </t>
    </r>
  </si>
  <si>
    <t>Information on PC medicines requested to WHO</t>
  </si>
  <si>
    <t xml:space="preserve">Who should fill in the form? </t>
  </si>
  <si>
    <t>Information on person(s) who has filled in the form</t>
  </si>
  <si>
    <t>PC medicine</t>
  </si>
  <si>
    <t>Disease</t>
  </si>
  <si>
    <t>Does the consignee have to get customs clearance before the shipment can proceed?</t>
  </si>
  <si>
    <r>
      <t xml:space="preserve">Date by which the medicine 
</t>
    </r>
    <r>
      <rPr>
        <b/>
        <sz val="10"/>
        <rFont val="Arial"/>
        <family val="2"/>
      </rPr>
      <t>should arrive</t>
    </r>
    <r>
      <rPr>
        <sz val="10"/>
        <rFont val="Arial"/>
        <family val="2"/>
      </rPr>
      <t xml:space="preserve"> to the national warehouse</t>
    </r>
  </si>
  <si>
    <t>Information on PC medicines for treatment of population not targeted with current donation through WHO</t>
  </si>
  <si>
    <t>Please send the national request (signed and in electronic format) to the concerned WR with copy to:</t>
  </si>
  <si>
    <t>Please note that your request will be reviewed by an independent panel before approval. The information in this form, joint reporting form and PC epidemiological data reporting form are essential for WHO to ensure efficient usage of medicines. As part of its ongoing monitoring and evaluation activities, and to meet its contractual obligations to donors and other partners, WHO and its appointed agents reserve the right to periodically inspect stocks of the medicines at country level.</t>
  </si>
  <si>
    <t>The WHO is committed to facilitate PC medicines donation with a free-of-charge supply of a) albendazole, mebendazole and praziquantel to the MoH’s national warehouse; and b) diethylcarbamazine citrate to the entry port/airport of recipient countries.</t>
  </si>
  <si>
    <r>
      <rPr>
        <sz val="10"/>
        <rFont val="Arial"/>
        <family val="2"/>
      </rPr>
      <t xml:space="preserve">This form constitutes an </t>
    </r>
    <r>
      <rPr>
        <b/>
        <sz val="10"/>
        <rFont val="Arial"/>
        <family val="2"/>
      </rPr>
      <t>official government request to WHO</t>
    </r>
    <r>
      <rPr>
        <sz val="10"/>
        <rFont val="Arial"/>
        <family val="2"/>
      </rPr>
      <t xml:space="preserve"> for the supply of the PC medicines. It can be submitted any time </t>
    </r>
    <r>
      <rPr>
        <b/>
        <sz val="10"/>
        <rFont val="Arial"/>
        <family val="2"/>
      </rPr>
      <t>before 15 August</t>
    </r>
    <r>
      <rPr>
        <sz val="10"/>
        <rFont val="Arial"/>
        <family val="2"/>
      </rPr>
      <t xml:space="preserve"> of the current year for distribution of medicines during the following year, but at least 6-8 months before the planned PC intervention(s) to allow time for reviewing and approval of the request, placing order, manufacturing PC medicines and shipment to the country.</t>
    </r>
  </si>
  <si>
    <t>The institution submitting the present request is responsible for a) arranging the offloading of the medicines from the truck and storing it in the national warehouse and subsequent shipment to the final distribution centres; b) for registering the donated medicine, if required, by the relevant national regulatory authorities; and c) for informing about any changes of their PC campaigns (e.g. postpone of the planned MDA date, replacement of NTD coordinator, etc.).</t>
  </si>
  <si>
    <r>
      <t xml:space="preserve">The WHO recommends that </t>
    </r>
    <r>
      <rPr>
        <b/>
        <sz val="10"/>
        <rFont val="Arial"/>
        <family val="2"/>
      </rPr>
      <t>all serious adverse events</t>
    </r>
    <r>
      <rPr>
        <sz val="10"/>
        <rFont val="Arial"/>
        <family val="2"/>
      </rPr>
      <t xml:space="preserve"> suspected to be associated with use of PC medicines should be reported in accordance with national Pharmacovigilance guidelines. In the absence of a national Pharmacovigilance system, contact the WHO Neglected Tropical Disease department for guidance.</t>
    </r>
  </si>
  <si>
    <t>1-4 years age</t>
  </si>
  <si>
    <t>5-14 years age</t>
  </si>
  <si>
    <t>15 years +</t>
  </si>
  <si>
    <r>
      <rPr>
        <b/>
        <sz val="10"/>
        <rFont val="Arial"/>
        <family val="2"/>
      </rPr>
      <t>Preschool-age children</t>
    </r>
    <r>
      <rPr>
        <sz val="10"/>
        <rFont val="Arial"/>
        <family val="2"/>
      </rPr>
      <t xml:space="preserve"> (PreSAC)</t>
    </r>
  </si>
  <si>
    <r>
      <rPr>
        <b/>
        <sz val="10"/>
        <rFont val="Arial"/>
        <family val="2"/>
      </rPr>
      <t>School-age children</t>
    </r>
    <r>
      <rPr>
        <sz val="10"/>
        <rFont val="Arial"/>
        <family val="2"/>
      </rPr>
      <t xml:space="preserve"> (SAC)</t>
    </r>
  </si>
  <si>
    <t>Number of treatment rounds planned for the year</t>
  </si>
  <si>
    <t>Epidemiological surveys planned for the year</t>
  </si>
  <si>
    <t>Joint request for selected PC medicines v.3</t>
  </si>
  <si>
    <r>
      <t xml:space="preserve">Dr Yao Sodahlon, email: </t>
    </r>
    <r>
      <rPr>
        <b/>
        <sz val="10"/>
        <color theme="3"/>
        <rFont val="Arial"/>
        <family val="2"/>
      </rPr>
      <t>ysodahlon@taskforce.org</t>
    </r>
  </si>
  <si>
    <t>Availability of funding for implementation in the year for which the medicines are requested</t>
  </si>
  <si>
    <t>Source</t>
  </si>
  <si>
    <t>Amount</t>
  </si>
  <si>
    <r>
      <t xml:space="preserve">Please complete information on shipment and consignee in the worksheet </t>
    </r>
    <r>
      <rPr>
        <b/>
        <sz val="10"/>
        <rFont val="Arial"/>
        <family val="2"/>
      </rPr>
      <t>SHIPMENT.</t>
    </r>
    <r>
      <rPr>
        <sz val="10"/>
        <rFont val="Arial"/>
        <family val="2"/>
      </rPr>
      <t xml:space="preserve"> Any additional details related to this Request should be provided in the "Additional information" box in the worksheet </t>
    </r>
    <r>
      <rPr>
        <b/>
        <sz val="10"/>
        <rFont val="Arial"/>
        <family val="2"/>
      </rPr>
      <t>SHIPMENT.</t>
    </r>
  </si>
  <si>
    <t>Total treatments</t>
  </si>
  <si>
    <t>Funding secured for</t>
  </si>
  <si>
    <t>Diseases 
targeted for implementation</t>
  </si>
  <si>
    <t>Name and signature of NTD coordinator 
or Ministry of Health representative</t>
  </si>
  <si>
    <t>Endemic</t>
  </si>
  <si>
    <t>Yes</t>
  </si>
  <si>
    <t>ALB</t>
  </si>
  <si>
    <t>Albendazole for LF</t>
  </si>
  <si>
    <t>Albendazole for STH (SAC)</t>
  </si>
  <si>
    <t>Ethiopia</t>
  </si>
  <si>
    <t>Addis Ababa Addis Ababa</t>
  </si>
  <si>
    <t>Addis Ketema Subcity</t>
  </si>
  <si>
    <t>Akaki Kaliti Subcity</t>
  </si>
  <si>
    <t>Arada Subcity</t>
  </si>
  <si>
    <t>Bolle Subcity</t>
  </si>
  <si>
    <t>Gulelie Subcity</t>
  </si>
  <si>
    <t>Kirkose Subcity</t>
  </si>
  <si>
    <t>Kolfie Keranio Subcity</t>
  </si>
  <si>
    <t>Lideta Subcity</t>
  </si>
  <si>
    <t>Nifase Silk Lafto Subcity</t>
  </si>
  <si>
    <t>Yeka Subcity</t>
  </si>
  <si>
    <t>Afar Awsa</t>
  </si>
  <si>
    <t>Abala</t>
  </si>
  <si>
    <t>Adar</t>
  </si>
  <si>
    <t>Afambo</t>
  </si>
  <si>
    <t>Afdera</t>
  </si>
  <si>
    <t>Amibara</t>
  </si>
  <si>
    <t>Aregoba</t>
  </si>
  <si>
    <t>Awash fentale</t>
  </si>
  <si>
    <t>Awash Town</t>
  </si>
  <si>
    <t>Awra</t>
  </si>
  <si>
    <t>Aysaeta</t>
  </si>
  <si>
    <t>Chifra</t>
  </si>
  <si>
    <t>Dubti</t>
  </si>
  <si>
    <t>Elidar</t>
  </si>
  <si>
    <t>Kori</t>
  </si>
  <si>
    <t>Mile</t>
  </si>
  <si>
    <t>Semra Logya Town</t>
  </si>
  <si>
    <t>Afar Fanti</t>
  </si>
  <si>
    <t>Bedu</t>
  </si>
  <si>
    <t>Berahle</t>
  </si>
  <si>
    <t>Buremodaytu</t>
  </si>
  <si>
    <t>Afar Gabi</t>
  </si>
  <si>
    <t>Dalifage</t>
  </si>
  <si>
    <t>Dalul</t>
  </si>
  <si>
    <t>Dewe</t>
  </si>
  <si>
    <t>Dulech</t>
  </si>
  <si>
    <t>AfarHarri</t>
  </si>
  <si>
    <t>Erebti</t>
  </si>
  <si>
    <t>Ewa</t>
  </si>
  <si>
    <t>Gewane</t>
  </si>
  <si>
    <t>Gulina</t>
  </si>
  <si>
    <t>Hadaleelila</t>
  </si>
  <si>
    <t>Koneba</t>
  </si>
  <si>
    <t>AfarKilbat</t>
  </si>
  <si>
    <t>Megalle</t>
  </si>
  <si>
    <t>Samorobigelalu</t>
  </si>
  <si>
    <t>Telalak</t>
  </si>
  <si>
    <t>Teru</t>
  </si>
  <si>
    <t>Yalo</t>
  </si>
  <si>
    <t>AmharaAwi</t>
  </si>
  <si>
    <t>Ankesha</t>
  </si>
  <si>
    <t>Ayehu</t>
  </si>
  <si>
    <t>Banja Shikudad</t>
  </si>
  <si>
    <t>Chagni Town</t>
  </si>
  <si>
    <t>Dangila</t>
  </si>
  <si>
    <t>Dangla Town</t>
  </si>
  <si>
    <t>Fagita Lekoma</t>
  </si>
  <si>
    <t>Guagusa Shikudad</t>
  </si>
  <si>
    <t>Guangua</t>
  </si>
  <si>
    <t>Injibara Town</t>
  </si>
  <si>
    <t>Jawi</t>
  </si>
  <si>
    <t>Zigem</t>
  </si>
  <si>
    <t>AmharaEast Gojam</t>
  </si>
  <si>
    <t>Aneded</t>
  </si>
  <si>
    <t>Awabel</t>
  </si>
  <si>
    <t>Basoliben</t>
  </si>
  <si>
    <t>Bibugn</t>
  </si>
  <si>
    <t>Debay Tilatgen</t>
  </si>
  <si>
    <t>Debre Elias</t>
  </si>
  <si>
    <t>Debre Markos Town</t>
  </si>
  <si>
    <t>Dejen</t>
  </si>
  <si>
    <t>Enarje Enawuga</t>
  </si>
  <si>
    <t>Enebsie Sarmeder</t>
  </si>
  <si>
    <t>Enemay</t>
  </si>
  <si>
    <t>Gonchasieso enesie</t>
  </si>
  <si>
    <t>Gozamen</t>
  </si>
  <si>
    <t>Hult Eju</t>
  </si>
  <si>
    <t>Machakel</t>
  </si>
  <si>
    <t>Motta town</t>
  </si>
  <si>
    <t>Sedie</t>
  </si>
  <si>
    <t>Shebel berenta</t>
  </si>
  <si>
    <t>Sinan</t>
  </si>
  <si>
    <t>AmharaNorth Gondar</t>
  </si>
  <si>
    <t>Adi Arkay</t>
  </si>
  <si>
    <t>Alefa</t>
  </si>
  <si>
    <t>Beyeda</t>
  </si>
  <si>
    <t>Chilga</t>
  </si>
  <si>
    <t>Dabat</t>
  </si>
  <si>
    <t>Debark</t>
  </si>
  <si>
    <t>Debark town</t>
  </si>
  <si>
    <t>East Belesa</t>
  </si>
  <si>
    <t>East Dembia</t>
  </si>
  <si>
    <t>Gendawuha</t>
  </si>
  <si>
    <t>Gondar town</t>
  </si>
  <si>
    <t>Gondar Zuriya</t>
  </si>
  <si>
    <t>Janamora</t>
  </si>
  <si>
    <t>Kinfazbegela</t>
  </si>
  <si>
    <t>Lay Armachiho</t>
  </si>
  <si>
    <t>Metema</t>
  </si>
  <si>
    <t>Mirab Belesa</t>
  </si>
  <si>
    <t>Quara</t>
  </si>
  <si>
    <t>Tach Armachiho</t>
  </si>
  <si>
    <t>Takusa</t>
  </si>
  <si>
    <t>Tegedie</t>
  </si>
  <si>
    <t>Telemt</t>
  </si>
  <si>
    <t>West Armachoho</t>
  </si>
  <si>
    <t>West Dembia</t>
  </si>
  <si>
    <t>Wogera</t>
  </si>
  <si>
    <t>AmharaNorth Shoa</t>
  </si>
  <si>
    <t>Angolelna tera</t>
  </si>
  <si>
    <t>Ankober</t>
  </si>
  <si>
    <t>Antsokiagemza</t>
  </si>
  <si>
    <t>Assagirt</t>
  </si>
  <si>
    <t>Baso Naworana</t>
  </si>
  <si>
    <t>Berehet</t>
  </si>
  <si>
    <t>Debirebirhan Town</t>
  </si>
  <si>
    <t>Efratanagidem</t>
  </si>
  <si>
    <t>Ensaro</t>
  </si>
  <si>
    <t>Geshe</t>
  </si>
  <si>
    <t>Hageremariam</t>
  </si>
  <si>
    <t>Kewot</t>
  </si>
  <si>
    <t>Menzgera</t>
  </si>
  <si>
    <t>Menzkeya</t>
  </si>
  <si>
    <t>Menzlallo</t>
  </si>
  <si>
    <t>Menzmamma</t>
  </si>
  <si>
    <t>Merhabete</t>
  </si>
  <si>
    <t>Midana Worem</t>
  </si>
  <si>
    <t>Minjarshenkora</t>
  </si>
  <si>
    <t>Mojanawodera</t>
  </si>
  <si>
    <t>Moretnajiru</t>
  </si>
  <si>
    <t>Shewarobit Town</t>
  </si>
  <si>
    <t>Siyadebirnawayu</t>
  </si>
  <si>
    <t>Tarmaber</t>
  </si>
  <si>
    <t>AmharaNorth Wello</t>
  </si>
  <si>
    <t>Angot</t>
  </si>
  <si>
    <t>Bugna</t>
  </si>
  <si>
    <t>Dawunt</t>
  </si>
  <si>
    <t>Gazo</t>
  </si>
  <si>
    <t>Gidan</t>
  </si>
  <si>
    <t>Gubalafto</t>
  </si>
  <si>
    <t>Habru</t>
  </si>
  <si>
    <t>Kobo Town</t>
  </si>
  <si>
    <t>Lalibella Town</t>
  </si>
  <si>
    <t>Lasta</t>
  </si>
  <si>
    <t>Meket</t>
  </si>
  <si>
    <t>Raya Kobo</t>
  </si>
  <si>
    <t>Wadlla</t>
  </si>
  <si>
    <t>Woldia Town</t>
  </si>
  <si>
    <t>AmharaOromiya</t>
  </si>
  <si>
    <t>Artuma Fursi</t>
  </si>
  <si>
    <t>Bati</t>
  </si>
  <si>
    <t>Bati Town</t>
  </si>
  <si>
    <t>Dawa chefa</t>
  </si>
  <si>
    <t>Dawe Harwa</t>
  </si>
  <si>
    <t>Jille Timuga</t>
  </si>
  <si>
    <t>Kemissie</t>
  </si>
  <si>
    <t>AmharaSouth Gondar</t>
  </si>
  <si>
    <t>Andabet (West Estie)</t>
  </si>
  <si>
    <t>Debre Tabor Town</t>
  </si>
  <si>
    <t>Dera</t>
  </si>
  <si>
    <t>Ebinat</t>
  </si>
  <si>
    <t>Estie (East Estie)</t>
  </si>
  <si>
    <t>Farta</t>
  </si>
  <si>
    <t>Fogera</t>
  </si>
  <si>
    <t>Gunabegemidir</t>
  </si>
  <si>
    <t>Lay Gaint</t>
  </si>
  <si>
    <t>Libo Kemkem</t>
  </si>
  <si>
    <t>Meketewa</t>
  </si>
  <si>
    <t>Sediemuja</t>
  </si>
  <si>
    <t>Simada</t>
  </si>
  <si>
    <t>Tach Gaint</t>
  </si>
  <si>
    <t>Woreta Town</t>
  </si>
  <si>
    <t>AmharaSouth Wello</t>
  </si>
  <si>
    <t>Albuko</t>
  </si>
  <si>
    <t>Ambasel</t>
  </si>
  <si>
    <t>Argoba</t>
  </si>
  <si>
    <t>Borena</t>
  </si>
  <si>
    <t>Dalanta</t>
  </si>
  <si>
    <t>Dessie Town</t>
  </si>
  <si>
    <t>Dessie zuria</t>
  </si>
  <si>
    <t>Jama</t>
  </si>
  <si>
    <t>Kallu</t>
  </si>
  <si>
    <t>Kelala</t>
  </si>
  <si>
    <t>Kombolcha</t>
  </si>
  <si>
    <t>Kutaber</t>
  </si>
  <si>
    <t>Lagambo</t>
  </si>
  <si>
    <t>Lege hida</t>
  </si>
  <si>
    <t>Mehal Sainet</t>
  </si>
  <si>
    <t>Mekdela</t>
  </si>
  <si>
    <t>Sainet</t>
  </si>
  <si>
    <t>Tehuledere</t>
  </si>
  <si>
    <t>Tenta</t>
  </si>
  <si>
    <t>Wegdy</t>
  </si>
  <si>
    <t>Wereilu</t>
  </si>
  <si>
    <t>Worebabo</t>
  </si>
  <si>
    <t>AmharaWag Hemra</t>
  </si>
  <si>
    <t>Abergele</t>
  </si>
  <si>
    <t>Dehana</t>
  </si>
  <si>
    <t>Gazgibla</t>
  </si>
  <si>
    <t>Sahala Seyemt</t>
  </si>
  <si>
    <t>Sekota town</t>
  </si>
  <si>
    <r>
      <t xml:space="preserve">Sekota </t>
    </r>
    <r>
      <rPr>
        <sz val="10"/>
        <color indexed="10"/>
        <rFont val="Arial"/>
        <family val="2"/>
      </rPr>
      <t>Zuria</t>
    </r>
  </si>
  <si>
    <t>Tsagibji</t>
  </si>
  <si>
    <t>Ziquala</t>
  </si>
  <si>
    <t>AmharaWest Gojam</t>
  </si>
  <si>
    <t>Bahidar Zuria</t>
  </si>
  <si>
    <t>Bahirdar City</t>
  </si>
  <si>
    <t>Bure Town</t>
  </si>
  <si>
    <t>Bure Zuria</t>
  </si>
  <si>
    <t>Dega Damot</t>
  </si>
  <si>
    <t>Demibecha</t>
  </si>
  <si>
    <t>Finote Selam Town</t>
  </si>
  <si>
    <t>Gonji Kolela</t>
  </si>
  <si>
    <t>Jabi Tehinan</t>
  </si>
  <si>
    <t>North Achefer</t>
  </si>
  <si>
    <t>North Mecha</t>
  </si>
  <si>
    <t>Quarit</t>
  </si>
  <si>
    <t>Sekala</t>
  </si>
  <si>
    <t>South Achefer</t>
  </si>
  <si>
    <t>South Mecha</t>
  </si>
  <si>
    <t>Wonberma</t>
  </si>
  <si>
    <t>Yilemana Denesa</t>
  </si>
  <si>
    <t>Beneshangul GumuzAsosa</t>
  </si>
  <si>
    <t>Asossa</t>
  </si>
  <si>
    <t>Assosa Town</t>
  </si>
  <si>
    <t>Bambasi</t>
  </si>
  <si>
    <t>Homosha</t>
  </si>
  <si>
    <t>Kurmuke</t>
  </si>
  <si>
    <t>Menge</t>
  </si>
  <si>
    <t>Oda bildigilu</t>
  </si>
  <si>
    <t>Sherkole</t>
  </si>
  <si>
    <t>Beneshangul GumuzKamashi</t>
  </si>
  <si>
    <t>Agalometi</t>
  </si>
  <si>
    <t>Belo Jegonfoy</t>
  </si>
  <si>
    <t>Kamashi</t>
  </si>
  <si>
    <t>Sedal (Sirba Abay)</t>
  </si>
  <si>
    <t>Yasso</t>
  </si>
  <si>
    <t>Beneshangul GumuzMetekel</t>
  </si>
  <si>
    <t>Bullen</t>
  </si>
  <si>
    <t>Dangure</t>
  </si>
  <si>
    <t>Dibate</t>
  </si>
  <si>
    <t>Guba</t>
  </si>
  <si>
    <t>Mandura</t>
  </si>
  <si>
    <t>Pawe</t>
  </si>
  <si>
    <t>Wombera</t>
  </si>
  <si>
    <t>Beneshangul GumuzTongo</t>
  </si>
  <si>
    <t>MaoKomo</t>
  </si>
  <si>
    <t>Dire DawaAddis ketema</t>
  </si>
  <si>
    <t>Addis Ketema</t>
  </si>
  <si>
    <t>Dire DawaBiyo Awale</t>
  </si>
  <si>
    <t>Biyo Awale</t>
  </si>
  <si>
    <t>Dire DawaDire Dawa</t>
  </si>
  <si>
    <t>Dire Dawa</t>
  </si>
  <si>
    <t>Dire DawaGendo Kore</t>
  </si>
  <si>
    <t>Gendo Kore</t>
  </si>
  <si>
    <t>Dire DawaJeldesa</t>
  </si>
  <si>
    <t>Jeldesa</t>
  </si>
  <si>
    <t>Dire DawaLegehare</t>
  </si>
  <si>
    <t>Legehare</t>
  </si>
  <si>
    <t>Dire DawaMelka Jebdu</t>
  </si>
  <si>
    <t>Melka Jebdu</t>
  </si>
  <si>
    <t>Dire DawaSabian</t>
  </si>
  <si>
    <t>Sabian</t>
  </si>
  <si>
    <t>Dire DawaWahil</t>
  </si>
  <si>
    <t>Wahil</t>
  </si>
  <si>
    <t>GambellaAgnua II</t>
  </si>
  <si>
    <t>Abobo</t>
  </si>
  <si>
    <t>Dimma</t>
  </si>
  <si>
    <t>Gambella</t>
  </si>
  <si>
    <t>Gog</t>
  </si>
  <si>
    <t>Jor</t>
  </si>
  <si>
    <t>GambellaGambella</t>
  </si>
  <si>
    <t>Gambella Town</t>
  </si>
  <si>
    <t>GambellaItang</t>
  </si>
  <si>
    <t>Itang Special</t>
  </si>
  <si>
    <t>GambellaMejang</t>
  </si>
  <si>
    <t>Godere</t>
  </si>
  <si>
    <t>Mengeshi</t>
  </si>
  <si>
    <t>GambellaNuer II</t>
  </si>
  <si>
    <t>Akobo</t>
  </si>
  <si>
    <t>Jikow</t>
  </si>
  <si>
    <t>Lare</t>
  </si>
  <si>
    <t>Makuey</t>
  </si>
  <si>
    <t>Wantuwa</t>
  </si>
  <si>
    <t>HarareHarare</t>
  </si>
  <si>
    <t>Abadir</t>
  </si>
  <si>
    <t>Aboker</t>
  </si>
  <si>
    <t>Amir Nur</t>
  </si>
  <si>
    <t>Dire Teyara</t>
  </si>
  <si>
    <t>Erer</t>
  </si>
  <si>
    <t>Hakim</t>
  </si>
  <si>
    <t>Jenela</t>
  </si>
  <si>
    <t>Shenkor</t>
  </si>
  <si>
    <t>Sofi</t>
  </si>
  <si>
    <t>Oromia Arsi</t>
  </si>
  <si>
    <t>Amigna</t>
  </si>
  <si>
    <t>Aseko</t>
  </si>
  <si>
    <t>Assela Town</t>
  </si>
  <si>
    <t>Bale</t>
  </si>
  <si>
    <t>Bekoji Town</t>
  </si>
  <si>
    <t>Chole</t>
  </si>
  <si>
    <t>Digeluna Tijo</t>
  </si>
  <si>
    <t>Diksis</t>
  </si>
  <si>
    <t>Dodota</t>
  </si>
  <si>
    <t>Enkelo Wabe</t>
  </si>
  <si>
    <t>Gololcha</t>
  </si>
  <si>
    <t>Guna</t>
  </si>
  <si>
    <t>Hetosa</t>
  </si>
  <si>
    <t>Jeju</t>
  </si>
  <si>
    <t>Limuna bilbilo</t>
  </si>
  <si>
    <t>Lode hetosa</t>
  </si>
  <si>
    <t>Merti</t>
  </si>
  <si>
    <t>Munesa</t>
  </si>
  <si>
    <t>Robe</t>
  </si>
  <si>
    <t>Seru</t>
  </si>
  <si>
    <t>Shanan Kolu</t>
  </si>
  <si>
    <t>Shirka</t>
  </si>
  <si>
    <t>Sire</t>
  </si>
  <si>
    <t>Sude</t>
  </si>
  <si>
    <t>Tena</t>
  </si>
  <si>
    <t>Tiyo</t>
  </si>
  <si>
    <t>Zeway dugda</t>
  </si>
  <si>
    <t>Oromia Bale</t>
  </si>
  <si>
    <t>Agarfa</t>
  </si>
  <si>
    <t>Barbare</t>
  </si>
  <si>
    <t>Dawe Kachen</t>
  </si>
  <si>
    <t>Dawe sarar</t>
  </si>
  <si>
    <t>Dinsho</t>
  </si>
  <si>
    <t>Dollo Mena</t>
  </si>
  <si>
    <t>Gasara</t>
  </si>
  <si>
    <t>Ginnir</t>
  </si>
  <si>
    <t>Ginnir Town</t>
  </si>
  <si>
    <t>Goba</t>
  </si>
  <si>
    <t>Goba Town</t>
  </si>
  <si>
    <t>Goro</t>
  </si>
  <si>
    <t>Gura Dhamole</t>
  </si>
  <si>
    <t>Harana Buluk</t>
  </si>
  <si>
    <t>Lega Hidha</t>
  </si>
  <si>
    <t>Medda Walabu</t>
  </si>
  <si>
    <t>Rayitu</t>
  </si>
  <si>
    <t>Robe Town</t>
  </si>
  <si>
    <t>Sawena</t>
  </si>
  <si>
    <t>Sinana</t>
  </si>
  <si>
    <t>Oromia Borena</t>
  </si>
  <si>
    <t>Arero</t>
  </si>
  <si>
    <t>Dhas</t>
  </si>
  <si>
    <t>Dillo</t>
  </si>
  <si>
    <t>Dire</t>
  </si>
  <si>
    <t>Dubluk</t>
  </si>
  <si>
    <t>Eliwaye</t>
  </si>
  <si>
    <t>Gomole</t>
  </si>
  <si>
    <t>Guchi</t>
  </si>
  <si>
    <t>Miyo</t>
  </si>
  <si>
    <t>Moyale</t>
  </si>
  <si>
    <t>Teltele</t>
  </si>
  <si>
    <t>Wachile</t>
  </si>
  <si>
    <t>Yabello</t>
  </si>
  <si>
    <t>Yabello Town</t>
  </si>
  <si>
    <t>Oromia Buno Bedele</t>
  </si>
  <si>
    <t>Bedele Town</t>
  </si>
  <si>
    <t>Bedele Zuria</t>
  </si>
  <si>
    <t>Borecha</t>
  </si>
  <si>
    <t>Chewaka</t>
  </si>
  <si>
    <t>Chora</t>
  </si>
  <si>
    <t>Dabo Hanna</t>
  </si>
  <si>
    <t>Diediesa</t>
  </si>
  <si>
    <t>Diga</t>
  </si>
  <si>
    <t>Gechi</t>
  </si>
  <si>
    <t>Meko</t>
  </si>
  <si>
    <t>Oromia East Harerge</t>
  </si>
  <si>
    <t>Awaday Town</t>
  </si>
  <si>
    <t>Babile</t>
  </si>
  <si>
    <t>Babile Town</t>
  </si>
  <si>
    <t>Bedeno</t>
  </si>
  <si>
    <t>Chenaksan</t>
  </si>
  <si>
    <t>Deder</t>
  </si>
  <si>
    <t>Deder Town</t>
  </si>
  <si>
    <t>Fedis</t>
  </si>
  <si>
    <t>Goloada</t>
  </si>
  <si>
    <t>Goro Muti</t>
  </si>
  <si>
    <t>Gorogutu</t>
  </si>
  <si>
    <t>Gurawa</t>
  </si>
  <si>
    <t>Gursum</t>
  </si>
  <si>
    <t>Haromaya</t>
  </si>
  <si>
    <t>Haromaya Town</t>
  </si>
  <si>
    <t>Jarso</t>
  </si>
  <si>
    <t>Kersa</t>
  </si>
  <si>
    <t>Kurfachala</t>
  </si>
  <si>
    <t>Medaga Tola</t>
  </si>
  <si>
    <t>Melka balo</t>
  </si>
  <si>
    <t>Meta</t>
  </si>
  <si>
    <t>Meyu</t>
  </si>
  <si>
    <t>Qumbi</t>
  </si>
  <si>
    <t>Oromia East Shewa</t>
  </si>
  <si>
    <t>Adama</t>
  </si>
  <si>
    <t>Adama Town</t>
  </si>
  <si>
    <t>Adami Tulu Jido Kombolacha</t>
  </si>
  <si>
    <t>Adea</t>
  </si>
  <si>
    <t>Batu Town</t>
  </si>
  <si>
    <t>Bishoftu Town</t>
  </si>
  <si>
    <t>Bora</t>
  </si>
  <si>
    <t>Boset</t>
  </si>
  <si>
    <t>Dugda</t>
  </si>
  <si>
    <t>Fentale</t>
  </si>
  <si>
    <t>Gimbichu</t>
  </si>
  <si>
    <t>Liben</t>
  </si>
  <si>
    <t>Lume</t>
  </si>
  <si>
    <t>Metehara Town</t>
  </si>
  <si>
    <t>Mojo Town</t>
  </si>
  <si>
    <t>Oromia East Wellega</t>
  </si>
  <si>
    <t>Boneya Bushe</t>
  </si>
  <si>
    <t>Diggaa</t>
  </si>
  <si>
    <t>Ebantu</t>
  </si>
  <si>
    <t>Gida Ayana</t>
  </si>
  <si>
    <t>Gobu Sayo</t>
  </si>
  <si>
    <t>Gudeya Bila</t>
  </si>
  <si>
    <t>Guto Gida</t>
  </si>
  <si>
    <t>Haro Limu</t>
  </si>
  <si>
    <t>Jimma Arsjo</t>
  </si>
  <si>
    <t>Kiremu</t>
  </si>
  <si>
    <t>Leka Dulecha</t>
  </si>
  <si>
    <t>Limu</t>
  </si>
  <si>
    <t>Nekemte Town</t>
  </si>
  <si>
    <t>Nunu Kumba</t>
  </si>
  <si>
    <t>Sasiga</t>
  </si>
  <si>
    <t>Sibu Sire</t>
  </si>
  <si>
    <t>Wama Hagalo</t>
  </si>
  <si>
    <t>Wayu Tuka</t>
  </si>
  <si>
    <t>Oromia Finfine Zuriya</t>
  </si>
  <si>
    <t>Akaki</t>
  </si>
  <si>
    <t>Barak</t>
  </si>
  <si>
    <t>Burayu Town</t>
  </si>
  <si>
    <t>Dukem Town</t>
  </si>
  <si>
    <t>Gelan Town</t>
  </si>
  <si>
    <t>Holota</t>
  </si>
  <si>
    <t>Legetafo Town</t>
  </si>
  <si>
    <t>Mulo</t>
  </si>
  <si>
    <t>Sebeta Awas</t>
  </si>
  <si>
    <t>Sebeta Town</t>
  </si>
  <si>
    <t>Sendafa</t>
  </si>
  <si>
    <t>Sululta</t>
  </si>
  <si>
    <t>Sululta Town</t>
  </si>
  <si>
    <t>Walmera</t>
  </si>
  <si>
    <t>Oromia Guji</t>
  </si>
  <si>
    <t>Adola Rede</t>
  </si>
  <si>
    <t>Adola Town</t>
  </si>
  <si>
    <t>Aga Wayu</t>
  </si>
  <si>
    <t>Ana Sora</t>
  </si>
  <si>
    <t>Bore</t>
  </si>
  <si>
    <t>Dama</t>
  </si>
  <si>
    <t>Girja</t>
  </si>
  <si>
    <t>Goro Dola</t>
  </si>
  <si>
    <t>Gumi Eldalo</t>
  </si>
  <si>
    <t xml:space="preserve">Haro Wolabu </t>
  </si>
  <si>
    <t>Negele town</t>
  </si>
  <si>
    <t>Odo Shakiso</t>
  </si>
  <si>
    <t>Saba boru</t>
  </si>
  <si>
    <t>Shakiso Town</t>
  </si>
  <si>
    <t>Uraga</t>
  </si>
  <si>
    <t>Wadera</t>
  </si>
  <si>
    <t>Oromia Horo Guduru</t>
  </si>
  <si>
    <t>Abay Chommen</t>
  </si>
  <si>
    <t>Abe Dongoro</t>
  </si>
  <si>
    <t>Amuru</t>
  </si>
  <si>
    <t>Chomen Guduru</t>
  </si>
  <si>
    <t>Guduru</t>
  </si>
  <si>
    <t>Hababo Guduru</t>
  </si>
  <si>
    <t>Horo</t>
  </si>
  <si>
    <t>Horo Buluk</t>
  </si>
  <si>
    <t>Jardega jarte</t>
  </si>
  <si>
    <t>Jimma Gannati</t>
  </si>
  <si>
    <t>Jimma Rare</t>
  </si>
  <si>
    <t>Shambu Town</t>
  </si>
  <si>
    <t>Oromia Illu Aba bora</t>
  </si>
  <si>
    <t>Ale</t>
  </si>
  <si>
    <t>Alge Sachi</t>
  </si>
  <si>
    <t>Becho</t>
  </si>
  <si>
    <t>Bilo Nopha</t>
  </si>
  <si>
    <t>Bure</t>
  </si>
  <si>
    <t>Darimu</t>
  </si>
  <si>
    <t>Didu</t>
  </si>
  <si>
    <t>Doranii</t>
  </si>
  <si>
    <t>Halu</t>
  </si>
  <si>
    <t>Hurumu</t>
  </si>
  <si>
    <t>Metu</t>
  </si>
  <si>
    <t>Metu Town</t>
  </si>
  <si>
    <t>Nonno  sale</t>
  </si>
  <si>
    <t>Yayo</t>
  </si>
  <si>
    <t>Oromia Jimma</t>
  </si>
  <si>
    <t>Agaro Town</t>
  </si>
  <si>
    <t xml:space="preserve">Boter Tolay </t>
  </si>
  <si>
    <t>Chora Boter</t>
  </si>
  <si>
    <t>Dedo</t>
  </si>
  <si>
    <t>Gera</t>
  </si>
  <si>
    <t>Gomma</t>
  </si>
  <si>
    <t>Gumay</t>
  </si>
  <si>
    <t>Jimma Town</t>
  </si>
  <si>
    <t>Limu Kossa</t>
  </si>
  <si>
    <t>Limu Seka</t>
  </si>
  <si>
    <t>Mancho</t>
  </si>
  <si>
    <t>Manna</t>
  </si>
  <si>
    <t>Nono Benja</t>
  </si>
  <si>
    <t xml:space="preserve">Omo Beyam </t>
  </si>
  <si>
    <t>Omo Nada</t>
  </si>
  <si>
    <t>Seka Chokorsa</t>
  </si>
  <si>
    <t>Setema</t>
  </si>
  <si>
    <t>Shabe Sombo</t>
  </si>
  <si>
    <t>Sigimo</t>
  </si>
  <si>
    <t>Sokoru</t>
  </si>
  <si>
    <t>Tiro Afeta</t>
  </si>
  <si>
    <t>Oromia Kelem Wellega</t>
  </si>
  <si>
    <t>Anfilo</t>
  </si>
  <si>
    <t>Dale sedi</t>
  </si>
  <si>
    <t>Dale Wabara</t>
  </si>
  <si>
    <t>Dembi Dollo Town</t>
  </si>
  <si>
    <t>Gawo Kebe</t>
  </si>
  <si>
    <t>Gidami</t>
  </si>
  <si>
    <t>Hawa Gelan</t>
  </si>
  <si>
    <t>Jimma Horo</t>
  </si>
  <si>
    <t>Lalo Kile</t>
  </si>
  <si>
    <t>Seden Chanka</t>
  </si>
  <si>
    <t>Seyo</t>
  </si>
  <si>
    <t>Yamelogi Walal</t>
  </si>
  <si>
    <t>Oromia North Shoa Zone</t>
  </si>
  <si>
    <t>Abichugna</t>
  </si>
  <si>
    <t>Aleltu</t>
  </si>
  <si>
    <t>Debre Libanos</t>
  </si>
  <si>
    <t>Degem</t>
  </si>
  <si>
    <t>Fiche Town</t>
  </si>
  <si>
    <t>Girar Jarso</t>
  </si>
  <si>
    <t>Hidhabu Abote</t>
  </si>
  <si>
    <t>Jida</t>
  </si>
  <si>
    <t>Kimbibit</t>
  </si>
  <si>
    <t>Kuyu</t>
  </si>
  <si>
    <t>Were Jarso</t>
  </si>
  <si>
    <t>Wuchale</t>
  </si>
  <si>
    <t xml:space="preserve">Yaya Gulele </t>
  </si>
  <si>
    <t>Oromia Southwest Shewa</t>
  </si>
  <si>
    <t>Amayyaa</t>
  </si>
  <si>
    <t>Bachoo</t>
  </si>
  <si>
    <t>Daawoo</t>
  </si>
  <si>
    <t>Iluu</t>
  </si>
  <si>
    <t>Kersa Malima</t>
  </si>
  <si>
    <t>Saden Sodo</t>
  </si>
  <si>
    <t>Sodo Dachi</t>
  </si>
  <si>
    <t>Tole</t>
  </si>
  <si>
    <t xml:space="preserve">Waliso </t>
  </si>
  <si>
    <t>Waliso Town</t>
  </si>
  <si>
    <t>Wonchi</t>
  </si>
  <si>
    <t>Oromia West Arsi</t>
  </si>
  <si>
    <t>Adaba</t>
  </si>
  <si>
    <t>Arsi Negele</t>
  </si>
  <si>
    <t>Arsi Negele Town</t>
  </si>
  <si>
    <t>Bishan Guracha Town</t>
  </si>
  <si>
    <t>Dodola</t>
  </si>
  <si>
    <t>Dodola Town</t>
  </si>
  <si>
    <t>Gedeb Asasa</t>
  </si>
  <si>
    <t xml:space="preserve">Heben Arsi </t>
  </si>
  <si>
    <t>Kofele</t>
  </si>
  <si>
    <t>Kokosa</t>
  </si>
  <si>
    <t>Kore</t>
  </si>
  <si>
    <t>Nansebo</t>
  </si>
  <si>
    <t>Shala</t>
  </si>
  <si>
    <t>Shashemene</t>
  </si>
  <si>
    <t>Shashemene Town</t>
  </si>
  <si>
    <t>Siraro</t>
  </si>
  <si>
    <t>Wondo</t>
  </si>
  <si>
    <t>Oromia West Guji</t>
  </si>
  <si>
    <t>Abaya</t>
  </si>
  <si>
    <t>Birbirsa Kojowa</t>
  </si>
  <si>
    <t>Bule Hora</t>
  </si>
  <si>
    <t>Bule Hora Town</t>
  </si>
  <si>
    <t>Dugda Dawa</t>
  </si>
  <si>
    <t>Gelana</t>
  </si>
  <si>
    <t xml:space="preserve">Hambela Wamena </t>
  </si>
  <si>
    <t>Kercha</t>
  </si>
  <si>
    <t>Kercha Town</t>
  </si>
  <si>
    <t>Melka Soda</t>
  </si>
  <si>
    <t>Suro Barguda</t>
  </si>
  <si>
    <t>Oromia West Harerge</t>
  </si>
  <si>
    <t>Anchar</t>
  </si>
  <si>
    <t>Badesa Town</t>
  </si>
  <si>
    <t>Boke</t>
  </si>
  <si>
    <t>Burka Dimtu</t>
  </si>
  <si>
    <t>Chiro</t>
  </si>
  <si>
    <t>Chiro Town</t>
  </si>
  <si>
    <t>Daro Lebu</t>
  </si>
  <si>
    <t>Doba</t>
  </si>
  <si>
    <t>Gemechis</t>
  </si>
  <si>
    <t>Guba Koricha</t>
  </si>
  <si>
    <t>Gumbi Bordede</t>
  </si>
  <si>
    <t>Habro</t>
  </si>
  <si>
    <t>Hawi Gudina</t>
  </si>
  <si>
    <t>Mesela</t>
  </si>
  <si>
    <t>Mi'eso</t>
  </si>
  <si>
    <t>Oda Bultum</t>
  </si>
  <si>
    <t>Tullo</t>
  </si>
  <si>
    <t>Oromia West Shewa</t>
  </si>
  <si>
    <t>Abuna Gindeberet</t>
  </si>
  <si>
    <t>Adea Berga</t>
  </si>
  <si>
    <t xml:space="preserve">Ambo </t>
  </si>
  <si>
    <t>Ambo Town</t>
  </si>
  <si>
    <t>Bako Tibe</t>
  </si>
  <si>
    <t>Chelia</t>
  </si>
  <si>
    <t xml:space="preserve">Chobi </t>
  </si>
  <si>
    <t>Dano</t>
  </si>
  <si>
    <t>Dendi</t>
  </si>
  <si>
    <t xml:space="preserve">Dire (Tikur) Enchini </t>
  </si>
  <si>
    <t>Ejere</t>
  </si>
  <si>
    <t xml:space="preserve">Ejersa Lafo </t>
  </si>
  <si>
    <t>Elu Gelan</t>
  </si>
  <si>
    <t>Gindeberet</t>
  </si>
  <si>
    <t>Ilfata</t>
  </si>
  <si>
    <t>Jeldu</t>
  </si>
  <si>
    <t>Jibat</t>
  </si>
  <si>
    <t>Liben Jawi</t>
  </si>
  <si>
    <t>Meta Robi</t>
  </si>
  <si>
    <t xml:space="preserve">Meta Wolkite </t>
  </si>
  <si>
    <t>Mida Kegn</t>
  </si>
  <si>
    <t>Nono</t>
  </si>
  <si>
    <t>Toke Kutaye</t>
  </si>
  <si>
    <t>Oromia West Wellega</t>
  </si>
  <si>
    <t>Aira</t>
  </si>
  <si>
    <t>Babo Gambel</t>
  </si>
  <si>
    <t>Begi</t>
  </si>
  <si>
    <t>Bodji Chokorsa</t>
  </si>
  <si>
    <t xml:space="preserve">Bodji Dirmaji </t>
  </si>
  <si>
    <t>Genji</t>
  </si>
  <si>
    <t>Gimbi Rural</t>
  </si>
  <si>
    <t>Gimbi Town</t>
  </si>
  <si>
    <t>Guliso</t>
  </si>
  <si>
    <t>Haru</t>
  </si>
  <si>
    <t>Homa</t>
  </si>
  <si>
    <t>Kiltu Karra</t>
  </si>
  <si>
    <t>Kondala</t>
  </si>
  <si>
    <t xml:space="preserve">Lalo Assabi </t>
  </si>
  <si>
    <t>Leta Sibu</t>
  </si>
  <si>
    <t xml:space="preserve">Mana Sibu </t>
  </si>
  <si>
    <t>Mendi Town</t>
  </si>
  <si>
    <t>Nedjo Rural</t>
  </si>
  <si>
    <t>Nedjo Town</t>
  </si>
  <si>
    <t>Nole Kaba</t>
  </si>
  <si>
    <t>Seyo Nole</t>
  </si>
  <si>
    <t>Yubdo</t>
  </si>
  <si>
    <t>SNNPR Basketo Special Woreda</t>
  </si>
  <si>
    <t>Basketo</t>
  </si>
  <si>
    <t>SNNPR Bench Maji</t>
  </si>
  <si>
    <t>Bero</t>
  </si>
  <si>
    <t>Debub Bench</t>
  </si>
  <si>
    <t>Gura ferda</t>
  </si>
  <si>
    <t>Maji</t>
  </si>
  <si>
    <t>Meint Goldia</t>
  </si>
  <si>
    <t>Meint Shasha</t>
  </si>
  <si>
    <t>Mizan Aman Town</t>
  </si>
  <si>
    <t>Semen Bench</t>
  </si>
  <si>
    <t>Sheko</t>
  </si>
  <si>
    <t>Shey Bench</t>
  </si>
  <si>
    <t>Surma</t>
  </si>
  <si>
    <t>SNNPR Dawro</t>
  </si>
  <si>
    <t>Gena-Bossa</t>
  </si>
  <si>
    <t>Isara</t>
  </si>
  <si>
    <t>Loma</t>
  </si>
  <si>
    <t>Mareka</t>
  </si>
  <si>
    <t>Terch Town</t>
  </si>
  <si>
    <t>Tocha</t>
  </si>
  <si>
    <t>SNNPR East Gurage</t>
  </si>
  <si>
    <t>Mareko</t>
  </si>
  <si>
    <t>Meskan</t>
  </si>
  <si>
    <t>Sodo</t>
  </si>
  <si>
    <t>SNNPR Gamo Gofa</t>
  </si>
  <si>
    <t>Arbaminch Town</t>
  </si>
  <si>
    <t>Arbaminch zuria</t>
  </si>
  <si>
    <t>Bonkie</t>
  </si>
  <si>
    <t>Boreda</t>
  </si>
  <si>
    <t>Chencha</t>
  </si>
  <si>
    <t>Daramalo</t>
  </si>
  <si>
    <t>Demba Gofa</t>
  </si>
  <si>
    <t>Dita</t>
  </si>
  <si>
    <t>Gezie Gofa</t>
  </si>
  <si>
    <t>Kemba</t>
  </si>
  <si>
    <t>Kucha</t>
  </si>
  <si>
    <t>Melokoza</t>
  </si>
  <si>
    <t>Mirab Abaya</t>
  </si>
  <si>
    <t>O'yida</t>
  </si>
  <si>
    <t>Sawla Town</t>
  </si>
  <si>
    <t>Uba Debretsehay</t>
  </si>
  <si>
    <t>Zala</t>
  </si>
  <si>
    <t>SNNPR Gedio</t>
  </si>
  <si>
    <t>Bule</t>
  </si>
  <si>
    <t>Dilla Town</t>
  </si>
  <si>
    <t>Dilla Zurya</t>
  </si>
  <si>
    <t>Gedeb</t>
  </si>
  <si>
    <t>Kochere</t>
  </si>
  <si>
    <t>Wenago</t>
  </si>
  <si>
    <t>Yirgachefe</t>
  </si>
  <si>
    <t>Yirgachefe Town</t>
  </si>
  <si>
    <t>SNNPR Gurage</t>
  </si>
  <si>
    <t>Abeshge</t>
  </si>
  <si>
    <t>Butajira Town</t>
  </si>
  <si>
    <t>Cheha</t>
  </si>
  <si>
    <t>Enemorna Ener</t>
  </si>
  <si>
    <t>Ezha</t>
  </si>
  <si>
    <t>Gedebano Gutazer Wolene (Kokir)</t>
  </si>
  <si>
    <t>Geta</t>
  </si>
  <si>
    <t>Gumer</t>
  </si>
  <si>
    <t>Kebena</t>
  </si>
  <si>
    <t>Muhur Aklil</t>
  </si>
  <si>
    <t>Welkite Town</t>
  </si>
  <si>
    <t>SNNPR Hadiya</t>
  </si>
  <si>
    <t>Annalemo</t>
  </si>
  <si>
    <t>Duna</t>
  </si>
  <si>
    <t>Gibe</t>
  </si>
  <si>
    <t>Gobmora</t>
  </si>
  <si>
    <t>Hosana Town</t>
  </si>
  <si>
    <t>Lemo</t>
  </si>
  <si>
    <t>Mirab Badawacho</t>
  </si>
  <si>
    <t>Misha</t>
  </si>
  <si>
    <t>Misrak Badawacho</t>
  </si>
  <si>
    <t>Shashego</t>
  </si>
  <si>
    <t>Soro</t>
  </si>
  <si>
    <t>SNNPR Halaba Special Woreda</t>
  </si>
  <si>
    <t>Halaba Rural</t>
  </si>
  <si>
    <t>SNNPR Kafa</t>
  </si>
  <si>
    <t>Adiyio</t>
  </si>
  <si>
    <t>Bita</t>
  </si>
  <si>
    <t>Bonga Town</t>
  </si>
  <si>
    <t>Chena</t>
  </si>
  <si>
    <t>Cheta</t>
  </si>
  <si>
    <t>Decha</t>
  </si>
  <si>
    <t>Gesha</t>
  </si>
  <si>
    <t>Gewata</t>
  </si>
  <si>
    <t>Gimbo</t>
  </si>
  <si>
    <t>Saylem</t>
  </si>
  <si>
    <t>Tello</t>
  </si>
  <si>
    <t>SNNPR Kembata Tembaro</t>
  </si>
  <si>
    <t>Angacha</t>
  </si>
  <si>
    <t>Danboya</t>
  </si>
  <si>
    <t>Doyogena</t>
  </si>
  <si>
    <t>Durame Town</t>
  </si>
  <si>
    <t>Hadero Tunto Zuria</t>
  </si>
  <si>
    <t>Kacha Birra</t>
  </si>
  <si>
    <t>Kedida Gamela</t>
  </si>
  <si>
    <t>Tembaro</t>
  </si>
  <si>
    <t>SNNPR Konta Special Woreda</t>
  </si>
  <si>
    <t>Konta</t>
  </si>
  <si>
    <t>SNNPR Segen</t>
  </si>
  <si>
    <t>Alle</t>
  </si>
  <si>
    <t>Amaro</t>
  </si>
  <si>
    <t>Burji</t>
  </si>
  <si>
    <t>Derashe</t>
  </si>
  <si>
    <t>Konso</t>
  </si>
  <si>
    <t>SNNPR Sheka</t>
  </si>
  <si>
    <t>Andracha</t>
  </si>
  <si>
    <t>Masha</t>
  </si>
  <si>
    <t>Masha Town</t>
  </si>
  <si>
    <t>Tepi Town</t>
  </si>
  <si>
    <t>Yeki</t>
  </si>
  <si>
    <t>SNNPR Sidama</t>
  </si>
  <si>
    <t>Aleta Wondo Town</t>
  </si>
  <si>
    <t>Hawasa Zuria</t>
  </si>
  <si>
    <t xml:space="preserve">Hawela Tula
</t>
  </si>
  <si>
    <t>Yirgalem town</t>
  </si>
  <si>
    <t>Aleta Chiko (Chiko)</t>
  </si>
  <si>
    <t>Aleta Wondo</t>
  </si>
  <si>
    <t>Arbegona</t>
  </si>
  <si>
    <t>Aroresa</t>
  </si>
  <si>
    <t>Bensa</t>
  </si>
  <si>
    <t>Bona Zuria</t>
  </si>
  <si>
    <t>Boricha</t>
  </si>
  <si>
    <t>Bursa</t>
  </si>
  <si>
    <t>Chire</t>
  </si>
  <si>
    <t>Dale</t>
  </si>
  <si>
    <t>Dara</t>
  </si>
  <si>
    <t>Gorchie</t>
  </si>
  <si>
    <t xml:space="preserve">Hawassa City </t>
  </si>
  <si>
    <t>Hula</t>
  </si>
  <si>
    <t>Loka Abaya</t>
  </si>
  <si>
    <t>Malga</t>
  </si>
  <si>
    <t>Shebedino</t>
  </si>
  <si>
    <t>Wondo Genet</t>
  </si>
  <si>
    <t>Wonsho</t>
  </si>
  <si>
    <t>SNNPR Silti</t>
  </si>
  <si>
    <t>Alicho wuriro</t>
  </si>
  <si>
    <t>Dalocha</t>
  </si>
  <si>
    <t>Hulbarg</t>
  </si>
  <si>
    <t>Lanforo</t>
  </si>
  <si>
    <t>Mirab Azernet Berbere</t>
  </si>
  <si>
    <t>Misirak Azernet Berbere</t>
  </si>
  <si>
    <t>Sankura</t>
  </si>
  <si>
    <t>Silti</t>
  </si>
  <si>
    <t>Worabie</t>
  </si>
  <si>
    <t>SNNPR South Omo</t>
  </si>
  <si>
    <t>BenaTsemay</t>
  </si>
  <si>
    <t>Dassenech</t>
  </si>
  <si>
    <t>Debub Ari</t>
  </si>
  <si>
    <t>Hamer</t>
  </si>
  <si>
    <t>Jinka Town</t>
  </si>
  <si>
    <t>Malie</t>
  </si>
  <si>
    <t>Nyngatom</t>
  </si>
  <si>
    <t>Salamago</t>
  </si>
  <si>
    <t>Semen Ari</t>
  </si>
  <si>
    <t>SNNPR West Gurage</t>
  </si>
  <si>
    <t>Entegagne</t>
  </si>
  <si>
    <t>SNNPR Wolayita</t>
  </si>
  <si>
    <t>Areka Town</t>
  </si>
  <si>
    <t>Boditi Town</t>
  </si>
  <si>
    <t>Boloso Bombe</t>
  </si>
  <si>
    <t>Boloso Sore</t>
  </si>
  <si>
    <t>Damot Gale</t>
  </si>
  <si>
    <t>Damot Pullasa</t>
  </si>
  <si>
    <t>Damot Sore</t>
  </si>
  <si>
    <t>Damot Woide</t>
  </si>
  <si>
    <t>Duguna Fango</t>
  </si>
  <si>
    <t>Humbo</t>
  </si>
  <si>
    <t>Kindo Daddaye</t>
  </si>
  <si>
    <t>Kindo Koisha</t>
  </si>
  <si>
    <t>Ofa</t>
  </si>
  <si>
    <t>Sodo Town</t>
  </si>
  <si>
    <t>Sodo Zuria</t>
  </si>
  <si>
    <t>SNNPR Yem Special Woreda</t>
  </si>
  <si>
    <t>Yem</t>
  </si>
  <si>
    <t>SomaliAfder</t>
  </si>
  <si>
    <t>Bare</t>
  </si>
  <si>
    <t>Chereti</t>
  </si>
  <si>
    <t>Dolobay</t>
  </si>
  <si>
    <t>Elkere</t>
  </si>
  <si>
    <t>God-god</t>
  </si>
  <si>
    <t>Goraboqaksa</t>
  </si>
  <si>
    <t>Guradamole</t>
  </si>
  <si>
    <t>Hargele</t>
  </si>
  <si>
    <t>Qarsadula</t>
  </si>
  <si>
    <t>Qooxle</t>
  </si>
  <si>
    <t>Rarso</t>
  </si>
  <si>
    <t>West Emay</t>
  </si>
  <si>
    <t>SomaliCity</t>
  </si>
  <si>
    <t>Afdem</t>
  </si>
  <si>
    <t>Ayshia</t>
  </si>
  <si>
    <t>Dambal</t>
  </si>
  <si>
    <t>Gablalu</t>
  </si>
  <si>
    <t>Hadhagala</t>
  </si>
  <si>
    <t>Meiso</t>
  </si>
  <si>
    <t>Shinile</t>
  </si>
  <si>
    <t>SomaliDolo</t>
  </si>
  <si>
    <t>Bokh</t>
  </si>
  <si>
    <t>Danod</t>
  </si>
  <si>
    <t>Daratole</t>
  </si>
  <si>
    <t>Galadin</t>
  </si>
  <si>
    <t>Lahelaw-Yeob</t>
  </si>
  <si>
    <t>Warder</t>
  </si>
  <si>
    <t>SomaliErer</t>
  </si>
  <si>
    <t>Fik</t>
  </si>
  <si>
    <t>Mayamulku</t>
  </si>
  <si>
    <t>Qubi</t>
  </si>
  <si>
    <t xml:space="preserve">Wangay </t>
  </si>
  <si>
    <t xml:space="preserve">Yaxoob </t>
  </si>
  <si>
    <t>SomaliFaafan</t>
  </si>
  <si>
    <t>Awbare</t>
  </si>
  <si>
    <t>Goljano</t>
  </si>
  <si>
    <t>Harawa</t>
  </si>
  <si>
    <t>Harorays</t>
  </si>
  <si>
    <t>Harshim</t>
  </si>
  <si>
    <t xml:space="preserve">Jigjiga City </t>
  </si>
  <si>
    <t>Kebribeyah</t>
  </si>
  <si>
    <t>Kebribeyah Town</t>
  </si>
  <si>
    <t>Qoran-Mulla</t>
  </si>
  <si>
    <t>Shabeley</t>
  </si>
  <si>
    <t>Togo Wajjale</t>
  </si>
  <si>
    <t>Tuliguled</t>
  </si>
  <si>
    <t>SomaliJarar</t>
  </si>
  <si>
    <t>Ararso</t>
  </si>
  <si>
    <t>Aware</t>
  </si>
  <si>
    <t>Birqod</t>
  </si>
  <si>
    <t>Daror</t>
  </si>
  <si>
    <t>Degahabure</t>
  </si>
  <si>
    <t>Degahmadow</t>
  </si>
  <si>
    <t>Dehabur Town</t>
  </si>
  <si>
    <t>Gashamo</t>
  </si>
  <si>
    <t>Gunagado</t>
  </si>
  <si>
    <t>Yocale</t>
  </si>
  <si>
    <t>SomaliLiban</t>
  </si>
  <si>
    <t>Deka suftu</t>
  </si>
  <si>
    <t>Doloado</t>
  </si>
  <si>
    <t>Filtu</t>
  </si>
  <si>
    <t>Hudet</t>
  </si>
  <si>
    <t>Mubarek</t>
  </si>
  <si>
    <t>Qadaadumo</t>
  </si>
  <si>
    <t>SomaliNogob</t>
  </si>
  <si>
    <t xml:space="preserve">Cayuun </t>
  </si>
  <si>
    <t>Duhun</t>
  </si>
  <si>
    <t>Garbo</t>
  </si>
  <si>
    <t>Hamaro</t>
  </si>
  <si>
    <t xml:space="preserve">Hor shagah </t>
  </si>
  <si>
    <t>Lagahida</t>
  </si>
  <si>
    <t>Sagag</t>
  </si>
  <si>
    <t>Salahad</t>
  </si>
  <si>
    <t>Xararay</t>
  </si>
  <si>
    <t>SomaliQorahey</t>
  </si>
  <si>
    <t xml:space="preserve">Boodaly </t>
  </si>
  <si>
    <t xml:space="preserve">Ceel ogaden </t>
  </si>
  <si>
    <t>Dobowayn</t>
  </si>
  <si>
    <t xml:space="preserve">Gogle/Kudunbur </t>
  </si>
  <si>
    <t xml:space="preserve">Hig loley </t>
  </si>
  <si>
    <t>Kebridahar</t>
  </si>
  <si>
    <t>Kebridehar Town</t>
  </si>
  <si>
    <t xml:space="preserve">lasdhankeere </t>
  </si>
  <si>
    <t>Marsin</t>
  </si>
  <si>
    <t>Shaygosh</t>
  </si>
  <si>
    <t>Shilabo</t>
  </si>
  <si>
    <t>SomaliShabele</t>
  </si>
  <si>
    <t>Adadle</t>
  </si>
  <si>
    <t>Beraano</t>
  </si>
  <si>
    <t>Ceelwyane</t>
  </si>
  <si>
    <t>Dhanan</t>
  </si>
  <si>
    <t>East Emi</t>
  </si>
  <si>
    <t>Ferfer</t>
  </si>
  <si>
    <t>Gode</t>
  </si>
  <si>
    <t>Gode Town</t>
  </si>
  <si>
    <t>Kelafo</t>
  </si>
  <si>
    <t>Mustehil</t>
  </si>
  <si>
    <t>TigrayCentral Tigray</t>
  </si>
  <si>
    <t>Abi Adi Town</t>
  </si>
  <si>
    <t>Adwa Town</t>
  </si>
  <si>
    <t>Ahferom</t>
  </si>
  <si>
    <t>Axum Town</t>
  </si>
  <si>
    <t>Geter Adwa</t>
  </si>
  <si>
    <t>Kolla Temben</t>
  </si>
  <si>
    <t>Laelay Maichew</t>
  </si>
  <si>
    <t>Mereb Lekhe</t>
  </si>
  <si>
    <t>Naeder Adet</t>
  </si>
  <si>
    <t>Tahtay Maichew</t>
  </si>
  <si>
    <t>Tanqua Abergele</t>
  </si>
  <si>
    <t>Werei Lekhe</t>
  </si>
  <si>
    <t>TigrayEastern Tigray</t>
  </si>
  <si>
    <t>Adigrat town</t>
  </si>
  <si>
    <t>Atsibi Wonberta</t>
  </si>
  <si>
    <t>Erob</t>
  </si>
  <si>
    <t>Ganta Afeshum</t>
  </si>
  <si>
    <t>Glomekeda</t>
  </si>
  <si>
    <t>Hawzien</t>
  </si>
  <si>
    <t>Kilite Awlalo</t>
  </si>
  <si>
    <t>Saesi Tsaeda Amba</t>
  </si>
  <si>
    <t>Wukro Town</t>
  </si>
  <si>
    <t>TigrayMekele</t>
  </si>
  <si>
    <t>Adihaki</t>
  </si>
  <si>
    <t>Ayder</t>
  </si>
  <si>
    <t>Hadnet</t>
  </si>
  <si>
    <t>Hawelti</t>
  </si>
  <si>
    <t>kedamay Woyane</t>
  </si>
  <si>
    <t>Quiha</t>
  </si>
  <si>
    <t>Semen</t>
  </si>
  <si>
    <t>TigrayNorth West Tigray</t>
  </si>
  <si>
    <t>Asgede Tsimbla</t>
  </si>
  <si>
    <t>Laelay Adiabo</t>
  </si>
  <si>
    <t>Medebay Zana</t>
  </si>
  <si>
    <t>Sheraro Town</t>
  </si>
  <si>
    <t>Shire Endaselassie Town</t>
  </si>
  <si>
    <t>Tahtay Adyabo</t>
  </si>
  <si>
    <t>Tahtay Koraro</t>
  </si>
  <si>
    <t>Tselemti</t>
  </si>
  <si>
    <t>TigraySouth East Tigray</t>
  </si>
  <si>
    <t>Degua Temben</t>
  </si>
  <si>
    <t>Enderta</t>
  </si>
  <si>
    <t>Hintalo Wajirat</t>
  </si>
  <si>
    <t>Saharti  Samre</t>
  </si>
  <si>
    <t>TigraySouth Tigray</t>
  </si>
  <si>
    <t>Alaje</t>
  </si>
  <si>
    <t>Alamata Town</t>
  </si>
  <si>
    <t>Endamehoni</t>
  </si>
  <si>
    <t>Korem Town</t>
  </si>
  <si>
    <t>Maichew Town</t>
  </si>
  <si>
    <t>Ofla</t>
  </si>
  <si>
    <t>Raya Alamata</t>
  </si>
  <si>
    <t>Raya Azebo</t>
  </si>
  <si>
    <t>TigrayWest Tigray</t>
  </si>
  <si>
    <t>Kafta Humera</t>
  </si>
  <si>
    <t>Setit Humera Town</t>
  </si>
  <si>
    <t>Tsegede</t>
  </si>
  <si>
    <t>Welkait</t>
  </si>
  <si>
    <t>MBD</t>
  </si>
  <si>
    <t>Mebendazole (SAC)</t>
  </si>
  <si>
    <t>Praziquantel (SAC)</t>
  </si>
  <si>
    <t>Ivermectin</t>
  </si>
  <si>
    <t>Lymphatic filariasis</t>
  </si>
  <si>
    <t>Onchocerciasis</t>
  </si>
  <si>
    <t>Soil-transmitted helminthiases</t>
  </si>
  <si>
    <t>October</t>
  </si>
  <si>
    <t>April</t>
  </si>
  <si>
    <t>NTD/PC Coordinator</t>
  </si>
  <si>
    <t>Nebiyu Negussu</t>
  </si>
  <si>
    <t>MandE Focal Point</t>
  </si>
  <si>
    <t>LF Programme Manager</t>
  </si>
  <si>
    <t>ONCHO Programme Manager</t>
  </si>
  <si>
    <t>Kadu Tamiru</t>
  </si>
  <si>
    <t>18/06/2018</t>
  </si>
  <si>
    <t>nebiyu_negussu@yahoo.com</t>
  </si>
  <si>
    <t xml:space="preserve">Mossie Tamiru </t>
  </si>
  <si>
    <t>meribokadu@yahoo.com</t>
  </si>
  <si>
    <t>mesfins@outlook.com</t>
  </si>
  <si>
    <t>mossietamiru@gmail.com</t>
  </si>
  <si>
    <t>Dr. Akpaka A. Kalu, The WHO Representative</t>
  </si>
  <si>
    <t xml:space="preserve">World Health Organization,Ethiopia </t>
  </si>
  <si>
    <t>PFSA / MOH</t>
  </si>
  <si>
    <t>World Health Organization</t>
  </si>
  <si>
    <t>25111 553 47 77/ 551 4265</t>
  </si>
  <si>
    <t>251 11 2752555</t>
  </si>
  <si>
    <t>251 11 551 4037</t>
  </si>
  <si>
    <t>kalua@who.int</t>
  </si>
  <si>
    <t xml:space="preserve">PO Box 1234 or 21904 </t>
  </si>
  <si>
    <t>PO Box 3069</t>
  </si>
  <si>
    <t>251 911-634053</t>
  </si>
  <si>
    <t>Days</t>
  </si>
  <si>
    <t>PLMD / MOH</t>
  </si>
  <si>
    <t>danielteferi.dt@gmail.com</t>
  </si>
  <si>
    <t>Mr.Daniel Teferi</t>
  </si>
  <si>
    <t>Mebendazole</t>
  </si>
  <si>
    <t>Praziquantel</t>
  </si>
  <si>
    <t>Schistosomiasis</t>
  </si>
  <si>
    <t>Birhan Mengistu</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</si>
</sst>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43" formatCode="_(* #,##0.00_);_(* \(#,##0.00\);_(* &quot;-&quot;??_);_(@_)"/>
    <numFmt numFmtId="164" formatCode="dd/mm/yyyy;@"/>
    <numFmt numFmtId="165" formatCode="_(* #,##0_);_(* \(#,##0\);_(* &quot;-&quot;??_);_(@_)"/>
  </numFmts>
  <fonts count="27" x14ac:knownFonts="1">
    <font>
      <sz val="10"/>
      <name val="Arial"/>
    </font>
    <font>
      <sz val="11"/>
      <color theme="1"/>
      <name val="Calibri"/>
      <family val="2"/>
      <scheme val="minor"/>
    </font>
    <font>
      <sz val="10"/>
      <name val="Arial"/>
      <family val="2"/>
    </font>
    <font>
      <sz val="8"/>
      <name val="Arial"/>
      <family val="2"/>
    </font>
    <font>
      <sz val="10"/>
      <name val="Arial"/>
      <family val="2"/>
    </font>
    <font>
      <b/>
      <sz val="10"/>
      <name val="Arial"/>
      <family val="2"/>
    </font>
    <font>
      <b/>
      <sz val="18"/>
      <name val="Arial"/>
      <family val="2"/>
    </font>
    <font>
      <b/>
      <sz val="8"/>
      <color indexed="81"/>
      <name val="Tahoma"/>
      <family val="2"/>
    </font>
    <font>
      <b/>
      <sz val="14"/>
      <name val="Arial"/>
      <family val="2"/>
    </font>
    <font>
      <b/>
      <sz val="10"/>
      <color indexed="9"/>
      <name val="Arial"/>
      <family val="2"/>
    </font>
    <font>
      <sz val="8"/>
      <name val="Arial"/>
      <family val="2"/>
    </font>
    <font>
      <sz val="10"/>
      <color indexed="9"/>
      <name val="Arial"/>
      <family val="2"/>
    </font>
    <font>
      <b/>
      <sz val="20"/>
      <color indexed="9"/>
      <name val="Arial"/>
      <family val="2"/>
    </font>
    <font>
      <b/>
      <sz val="12"/>
      <name val="Arial"/>
      <family val="2"/>
    </font>
    <font>
      <sz val="10"/>
      <color indexed="10"/>
      <name val="Arial"/>
      <family val="2"/>
    </font>
    <font>
      <sz val="10"/>
      <color indexed="9"/>
      <name val="Arial"/>
      <family val="2"/>
    </font>
    <font>
      <b/>
      <sz val="10"/>
      <color indexed="9"/>
      <name val="Arial"/>
      <family val="2"/>
    </font>
    <font>
      <sz val="8"/>
      <color indexed="81"/>
      <name val="Tahoma"/>
      <family val="2"/>
    </font>
    <font>
      <b/>
      <sz val="10"/>
      <color indexed="56"/>
      <name val="Arial"/>
      <family val="2"/>
    </font>
    <font>
      <sz val="10"/>
      <color theme="0" tint="-0.499984740745262"/>
      <name val="Arial"/>
      <family val="2"/>
    </font>
    <font>
      <sz val="8"/>
      <color rgb="FF000000"/>
      <name val="Arial"/>
      <family val="2"/>
    </font>
    <font>
      <sz val="10"/>
      <color rgb="FF000000"/>
      <name val="Arial"/>
      <family val="2"/>
    </font>
    <font>
      <b/>
      <sz val="10"/>
      <color theme="3"/>
      <name val="Arial"/>
      <family val="2"/>
    </font>
    <font>
      <b/>
      <sz val="9"/>
      <name val="Arial"/>
      <family val="2"/>
    </font>
    <font>
      <sz val="10"/>
      <name val="Arial"/>
      <family val="2"/>
    </font>
    <font>
      <u/>
      <sz val="10"/>
      <color indexed="12"/>
      <name val="Arial"/>
      <family val="2"/>
    </font>
    <font>
      <sz val="10"/>
      <color rgb="FF0070C0"/>
      <name val="Arial"/>
      <family val="2"/>
    </font>
  </fonts>
  <fills count="14">
    <fill>
      <patternFill patternType="none"/>
    </fill>
    <fill>
      <patternFill patternType="gray125"/>
    </fill>
    <fill>
      <patternFill patternType="solid">
        <fgColor indexed="41"/>
        <bgColor indexed="64"/>
      </patternFill>
    </fill>
    <fill>
      <patternFill patternType="solid">
        <fgColor indexed="43"/>
        <bgColor indexed="64"/>
      </patternFill>
    </fill>
    <fill>
      <patternFill patternType="solid">
        <fgColor indexed="42"/>
        <bgColor indexed="64"/>
      </patternFill>
    </fill>
    <fill>
      <patternFill patternType="solid">
        <fgColor indexed="48"/>
        <bgColor indexed="64"/>
      </patternFill>
    </fill>
    <fill>
      <patternFill patternType="solid">
        <fgColor indexed="47"/>
        <bgColor indexed="64"/>
      </patternFill>
    </fill>
    <fill>
      <patternFill patternType="solid">
        <fgColor indexed="22"/>
        <bgColor indexed="64"/>
      </patternFill>
    </fill>
    <fill>
      <patternFill patternType="solid">
        <fgColor indexed="9"/>
        <bgColor indexed="64"/>
      </patternFill>
    </fill>
    <fill>
      <patternFill patternType="solid">
        <fgColor theme="0"/>
        <bgColor indexed="64"/>
      </patternFill>
    </fill>
    <fill>
      <patternFill patternType="solid">
        <fgColor rgb="FFFFCC99"/>
        <bgColor indexed="64"/>
      </patternFill>
    </fill>
    <fill>
      <patternFill patternType="solid">
        <fgColor rgb="FFCCFFFF"/>
        <bgColor indexed="64"/>
      </patternFill>
    </fill>
    <fill>
      <patternFill patternType="solid">
        <fgColor rgb="FFFFFF99"/>
        <bgColor indexed="64"/>
      </patternFill>
    </fill>
    <fill>
      <patternFill patternType="solid">
        <fgColor rgb="FFCCFFCC"/>
        <bgColor indexed="64"/>
      </patternFill>
    </fill>
  </fills>
  <borders count="56">
    <border>
      <left/>
      <right/>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medium">
        <color indexed="64"/>
      </right>
      <top style="thin">
        <color indexed="64"/>
      </top>
      <bottom style="thin">
        <color indexed="64"/>
      </bottom>
      <diagonal/>
    </border>
    <border>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top style="medium">
        <color indexed="64"/>
      </top>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diagonal/>
    </border>
    <border>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medium">
        <color indexed="64"/>
      </right>
      <top style="medium">
        <color indexed="64"/>
      </top>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right/>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thin">
        <color indexed="64"/>
      </bottom>
      <diagonal/>
    </border>
    <border>
      <left style="medium">
        <color indexed="64"/>
      </left>
      <right/>
      <top style="medium">
        <color indexed="64"/>
      </top>
      <bottom style="thin">
        <color indexed="64"/>
      </bottom>
      <diagonal/>
    </border>
    <border>
      <left style="thin">
        <color indexed="64"/>
      </left>
      <right style="thin">
        <color indexed="64"/>
      </right>
      <top style="medium">
        <color indexed="64"/>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style="thin">
        <color indexed="64"/>
      </right>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diagonal/>
    </border>
    <border>
      <left style="thin">
        <color indexed="64"/>
      </left>
      <right style="thin">
        <color indexed="64"/>
      </right>
      <top style="medium">
        <color indexed="64"/>
      </top>
      <bottom style="medium">
        <color indexed="64"/>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style="thin">
        <color indexed="64"/>
      </left>
      <right style="medium">
        <color indexed="64"/>
      </right>
      <top style="medium">
        <color indexed="64"/>
      </top>
      <bottom style="medium">
        <color indexed="64"/>
      </bottom>
      <diagonal/>
    </border>
    <border>
      <left/>
      <right style="medium">
        <color indexed="64"/>
      </right>
      <top style="thin">
        <color indexed="64"/>
      </top>
      <bottom style="thin">
        <color indexed="64"/>
      </bottom>
      <diagonal/>
    </border>
    <border>
      <left style="medium">
        <color indexed="64"/>
      </left>
      <right/>
      <top style="medium">
        <color indexed="64"/>
      </top>
      <bottom style="medium">
        <color indexed="64"/>
      </bottom>
      <diagonal/>
    </border>
    <border>
      <left style="thin">
        <color indexed="64"/>
      </left>
      <right/>
      <top style="medium">
        <color indexed="64"/>
      </top>
      <bottom style="medium">
        <color indexed="64"/>
      </bottom>
      <diagonal/>
    </border>
  </borders>
  <cellStyleXfs count="11">
    <xf numFmtId="0" fontId="0" fillId="0" borderId="0"/>
    <xf numFmtId="0" fontId="4" fillId="0" borderId="0"/>
    <xf numFmtId="43" fontId="24" fillId="0" borderId="0" applyFont="0" applyFill="0" applyBorder="0" applyAlignment="0" applyProtection="0"/>
    <xf numFmtId="0" fontId="2" fillId="0" borderId="0"/>
    <xf numFmtId="0" fontId="1" fillId="0" borderId="0"/>
    <xf numFmtId="0" fontId="2" fillId="0" borderId="0"/>
    <xf numFmtId="0" fontId="2" fillId="0" borderId="0"/>
    <xf numFmtId="43" fontId="2" fillId="0" borderId="0" applyFont="0" applyFill="0" applyBorder="0" applyAlignment="0" applyProtection="0"/>
    <xf numFmtId="0" fontId="2" fillId="0" borderId="0"/>
    <xf numFmtId="0" fontId="2" fillId="0" borderId="0"/>
    <xf numFmtId="0" fontId="25" fillId="0" borderId="0" applyNumberFormat="0" applyFill="0" applyBorder="0" applyAlignment="0" applyProtection="0">
      <alignment vertical="top"/>
      <protection locked="0"/>
    </xf>
  </cellStyleXfs>
  <cellXfs count="405">
    <xf numFmtId="0" fontId="0" fillId="0" borderId="0" xfId="0"/>
    <xf numFmtId="0" fontId="0" fillId="0" borderId="0" xfId="0" applyProtection="1">
      <protection locked="0"/>
    </xf>
    <xf numFmtId="0" fontId="0" fillId="0" borderId="0" xfId="0" applyFill="1" applyProtection="1">
      <protection locked="0"/>
    </xf>
    <xf numFmtId="3" fontId="4" fillId="0" borderId="1" xfId="0" applyNumberFormat="1" applyFont="1" applyFill="1" applyBorder="1" applyProtection="1">
      <protection locked="0"/>
    </xf>
    <xf numFmtId="0" fontId="6" fillId="0" borderId="0" xfId="0" applyFont="1" applyProtection="1"/>
    <xf numFmtId="0" fontId="0" fillId="0" borderId="0" xfId="0" applyProtection="1"/>
    <xf numFmtId="3" fontId="5" fillId="2" borderId="1" xfId="0" applyNumberFormat="1" applyFont="1" applyFill="1" applyBorder="1" applyAlignment="1" applyProtection="1"/>
    <xf numFmtId="0" fontId="5" fillId="0" borderId="0" xfId="0" applyFont="1" applyFill="1" applyBorder="1" applyAlignment="1" applyProtection="1"/>
    <xf numFmtId="3" fontId="5" fillId="0" borderId="0" xfId="0" applyNumberFormat="1" applyFont="1" applyFill="1" applyBorder="1" applyProtection="1"/>
    <xf numFmtId="0" fontId="0" fillId="0" borderId="0" xfId="0" applyFill="1" applyBorder="1" applyAlignment="1" applyProtection="1">
      <alignment horizontal="center"/>
    </xf>
    <xf numFmtId="0" fontId="4" fillId="3" borderId="1" xfId="0" applyFont="1" applyFill="1" applyBorder="1" applyAlignment="1" applyProtection="1">
      <alignment horizontal="center"/>
    </xf>
    <xf numFmtId="0" fontId="0" fillId="3" borderId="1" xfId="0" applyFill="1" applyBorder="1" applyAlignment="1" applyProtection="1">
      <alignment horizontal="center"/>
    </xf>
    <xf numFmtId="0" fontId="4" fillId="3" borderId="1" xfId="0" applyFont="1" applyFill="1" applyBorder="1" applyProtection="1"/>
    <xf numFmtId="0" fontId="0" fillId="3" borderId="1" xfId="0" applyFill="1" applyBorder="1" applyAlignment="1" applyProtection="1"/>
    <xf numFmtId="0" fontId="0" fillId="2" borderId="1" xfId="0" applyFill="1" applyBorder="1" applyProtection="1"/>
    <xf numFmtId="3" fontId="4" fillId="2" borderId="1" xfId="0" applyNumberFormat="1" applyFont="1" applyFill="1" applyBorder="1" applyProtection="1"/>
    <xf numFmtId="1" fontId="0" fillId="2" borderId="1" xfId="0" applyNumberFormat="1" applyFill="1" applyBorder="1" applyProtection="1"/>
    <xf numFmtId="3" fontId="0" fillId="2" borderId="1" xfId="0" applyNumberFormat="1" applyFill="1" applyBorder="1" applyProtection="1"/>
    <xf numFmtId="0" fontId="4" fillId="0" borderId="0" xfId="0" applyFont="1" applyFill="1" applyBorder="1" applyProtection="1">
      <protection locked="0"/>
    </xf>
    <xf numFmtId="0" fontId="0" fillId="2" borderId="2" xfId="0" applyFill="1" applyBorder="1" applyAlignment="1" applyProtection="1"/>
    <xf numFmtId="0" fontId="0" fillId="0" borderId="0" xfId="0" applyAlignment="1" applyProtection="1">
      <alignment horizontal="right"/>
    </xf>
    <xf numFmtId="3" fontId="5" fillId="2" borderId="1" xfId="0" applyNumberFormat="1" applyFont="1" applyFill="1" applyBorder="1" applyAlignment="1" applyProtection="1">
      <alignment horizontal="right"/>
    </xf>
    <xf numFmtId="0" fontId="0" fillId="0" borderId="0" xfId="0" applyAlignment="1" applyProtection="1">
      <alignment horizontal="right"/>
      <protection locked="0"/>
    </xf>
    <xf numFmtId="0" fontId="4" fillId="2" borderId="1" xfId="0" applyFont="1" applyFill="1" applyBorder="1" applyProtection="1"/>
    <xf numFmtId="0" fontId="0" fillId="0" borderId="0" xfId="0" applyFill="1" applyProtection="1"/>
    <xf numFmtId="3" fontId="0" fillId="0" borderId="1" xfId="0" applyNumberFormat="1" applyBorder="1" applyProtection="1">
      <protection locked="0"/>
    </xf>
    <xf numFmtId="0" fontId="9" fillId="5" borderId="0" xfId="0" applyFont="1" applyFill="1" applyBorder="1" applyAlignment="1" applyProtection="1">
      <alignment vertical="center"/>
    </xf>
    <xf numFmtId="0" fontId="0" fillId="6" borderId="1" xfId="0" applyFill="1" applyBorder="1" applyAlignment="1" applyProtection="1">
      <alignment horizontal="right"/>
      <protection locked="0"/>
    </xf>
    <xf numFmtId="0" fontId="0" fillId="6" borderId="1" xfId="0" applyFill="1" applyBorder="1" applyProtection="1"/>
    <xf numFmtId="0" fontId="0" fillId="3" borderId="1" xfId="0" applyFill="1" applyBorder="1" applyProtection="1"/>
    <xf numFmtId="0" fontId="0" fillId="4" borderId="1" xfId="0" applyFill="1" applyBorder="1" applyProtection="1"/>
    <xf numFmtId="0" fontId="0" fillId="5" borderId="0" xfId="0" applyFill="1" applyProtection="1"/>
    <xf numFmtId="0" fontId="4" fillId="3" borderId="3" xfId="0" applyFont="1" applyFill="1" applyBorder="1" applyAlignment="1" applyProtection="1">
      <alignment horizontal="center"/>
    </xf>
    <xf numFmtId="3" fontId="5" fillId="2" borderId="2" xfId="0" applyNumberFormat="1" applyFont="1" applyFill="1" applyBorder="1" applyProtection="1"/>
    <xf numFmtId="0" fontId="4" fillId="3" borderId="2" xfId="0" applyFont="1" applyFill="1" applyBorder="1" applyAlignment="1" applyProtection="1">
      <alignment horizontal="center"/>
    </xf>
    <xf numFmtId="0" fontId="0" fillId="0" borderId="0" xfId="0" applyBorder="1" applyProtection="1"/>
    <xf numFmtId="0" fontId="0" fillId="0" borderId="4" xfId="0" applyBorder="1" applyProtection="1"/>
    <xf numFmtId="0" fontId="4" fillId="3" borderId="5" xfId="0" applyFont="1" applyFill="1" applyBorder="1" applyProtection="1"/>
    <xf numFmtId="0" fontId="4" fillId="3" borderId="5" xfId="0" applyFont="1" applyFill="1" applyBorder="1" applyAlignment="1" applyProtection="1">
      <alignment horizontal="center"/>
    </xf>
    <xf numFmtId="3" fontId="5" fillId="2" borderId="5" xfId="0" applyNumberFormat="1" applyFont="1" applyFill="1" applyBorder="1" applyProtection="1"/>
    <xf numFmtId="0" fontId="0" fillId="0" borderId="6" xfId="0" applyBorder="1" applyProtection="1"/>
    <xf numFmtId="0" fontId="0" fillId="0" borderId="7" xfId="0" applyBorder="1" applyProtection="1"/>
    <xf numFmtId="3" fontId="4" fillId="7" borderId="1" xfId="0" applyNumberFormat="1" applyFont="1" applyFill="1" applyBorder="1" applyProtection="1"/>
    <xf numFmtId="3" fontId="5" fillId="7" borderId="1" xfId="0" applyNumberFormat="1" applyFont="1" applyFill="1" applyBorder="1" applyAlignment="1" applyProtection="1"/>
    <xf numFmtId="0" fontId="5" fillId="3" borderId="1" xfId="0" applyFont="1" applyFill="1" applyBorder="1" applyAlignment="1" applyProtection="1">
      <alignment horizontal="center" vertical="center"/>
    </xf>
    <xf numFmtId="0" fontId="5" fillId="3" borderId="8" xfId="0" applyFont="1" applyFill="1" applyBorder="1" applyAlignment="1" applyProtection="1">
      <alignment horizontal="center" vertical="center"/>
    </xf>
    <xf numFmtId="0" fontId="0" fillId="8" borderId="0" xfId="0" applyFill="1" applyAlignment="1" applyProtection="1">
      <alignment wrapText="1"/>
    </xf>
    <xf numFmtId="0" fontId="0" fillId="8" borderId="0" xfId="0" applyFill="1" applyProtection="1"/>
    <xf numFmtId="0" fontId="12" fillId="8" borderId="0" xfId="0" applyFont="1" applyFill="1" applyBorder="1" applyAlignment="1" applyProtection="1">
      <alignment horizontal="right"/>
    </xf>
    <xf numFmtId="0" fontId="0" fillId="8" borderId="0" xfId="0" applyFill="1" applyBorder="1" applyProtection="1"/>
    <xf numFmtId="0" fontId="9" fillId="8" borderId="0" xfId="0" applyFont="1" applyFill="1" applyBorder="1" applyAlignment="1" applyProtection="1">
      <alignment vertical="center"/>
    </xf>
    <xf numFmtId="0" fontId="16" fillId="8" borderId="0" xfId="0" quotePrefix="1" applyFont="1" applyFill="1" applyAlignment="1" applyProtection="1">
      <alignment horizontal="left"/>
    </xf>
    <xf numFmtId="0" fontId="11" fillId="8" borderId="0" xfId="0" applyFont="1" applyFill="1" applyProtection="1"/>
    <xf numFmtId="0" fontId="0" fillId="8" borderId="0" xfId="0" quotePrefix="1" applyFill="1" applyBorder="1" applyAlignment="1" applyProtection="1">
      <alignment horizontal="left" vertical="justify" wrapText="1"/>
    </xf>
    <xf numFmtId="0" fontId="0" fillId="8" borderId="0" xfId="0" applyFill="1" applyBorder="1" applyAlignment="1" applyProtection="1">
      <alignment vertical="justify" wrapText="1"/>
    </xf>
    <xf numFmtId="0" fontId="14" fillId="8" borderId="0" xfId="0" applyFont="1" applyFill="1" applyBorder="1" applyProtection="1"/>
    <xf numFmtId="0" fontId="9" fillId="8" borderId="0" xfId="0" applyFont="1" applyFill="1" applyProtection="1"/>
    <xf numFmtId="0" fontId="4" fillId="3" borderId="9" xfId="0" applyFont="1" applyFill="1" applyBorder="1" applyAlignment="1" applyProtection="1">
      <alignment horizontal="center" vertical="center"/>
    </xf>
    <xf numFmtId="0" fontId="4" fillId="3" borderId="10" xfId="0" applyFont="1" applyFill="1" applyBorder="1" applyAlignment="1" applyProtection="1">
      <alignment horizontal="center" vertical="center"/>
    </xf>
    <xf numFmtId="0" fontId="4" fillId="3" borderId="11" xfId="0" applyFont="1" applyFill="1" applyBorder="1" applyAlignment="1" applyProtection="1">
      <alignment horizontal="center" vertical="center"/>
    </xf>
    <xf numFmtId="0" fontId="0" fillId="8" borderId="0" xfId="0" applyFill="1" applyBorder="1" applyAlignment="1" applyProtection="1">
      <alignment vertical="center"/>
    </xf>
    <xf numFmtId="0" fontId="0" fillId="8" borderId="0" xfId="0" applyFill="1" applyAlignment="1" applyProtection="1">
      <alignment vertical="center"/>
    </xf>
    <xf numFmtId="1" fontId="8" fillId="2" borderId="1" xfId="0" applyNumberFormat="1" applyFont="1" applyFill="1" applyBorder="1" applyAlignment="1" applyProtection="1">
      <alignment horizontal="center" vertical="center"/>
    </xf>
    <xf numFmtId="0" fontId="5" fillId="3" borderId="12" xfId="0" applyFont="1" applyFill="1" applyBorder="1" applyAlignment="1" applyProtection="1">
      <alignment vertical="center"/>
    </xf>
    <xf numFmtId="0" fontId="5" fillId="3" borderId="13" xfId="0" applyFont="1" applyFill="1" applyBorder="1" applyAlignment="1" applyProtection="1">
      <alignment vertical="center"/>
    </xf>
    <xf numFmtId="0" fontId="5" fillId="3" borderId="14" xfId="0" applyFont="1" applyFill="1" applyBorder="1" applyAlignment="1" applyProtection="1">
      <alignment horizontal="center" vertical="center"/>
    </xf>
    <xf numFmtId="0" fontId="5" fillId="3" borderId="15" xfId="0" applyFont="1" applyFill="1" applyBorder="1" applyAlignment="1" applyProtection="1">
      <alignment horizontal="center" vertical="center"/>
    </xf>
    <xf numFmtId="0" fontId="0" fillId="6" borderId="16" xfId="0" applyFill="1" applyBorder="1" applyAlignment="1" applyProtection="1">
      <alignment vertical="center"/>
      <protection locked="0"/>
    </xf>
    <xf numFmtId="0" fontId="0" fillId="6" borderId="17" xfId="0" applyFill="1" applyBorder="1" applyAlignment="1" applyProtection="1">
      <alignment vertical="center"/>
      <protection locked="0"/>
    </xf>
    <xf numFmtId="0" fontId="0" fillId="6" borderId="18" xfId="0" applyFill="1" applyBorder="1" applyAlignment="1" applyProtection="1">
      <alignment vertical="center"/>
      <protection locked="0"/>
    </xf>
    <xf numFmtId="0" fontId="5" fillId="8" borderId="0" xfId="0" applyFont="1" applyFill="1" applyBorder="1" applyAlignment="1" applyProtection="1">
      <alignment wrapText="1"/>
    </xf>
    <xf numFmtId="0" fontId="9" fillId="5" borderId="0" xfId="0" applyFont="1" applyFill="1" applyBorder="1" applyAlignment="1" applyProtection="1">
      <alignment horizontal="left" vertical="center"/>
    </xf>
    <xf numFmtId="0" fontId="0" fillId="5" borderId="0" xfId="0" applyFill="1" applyBorder="1" applyAlignment="1" applyProtection="1">
      <alignment vertical="center"/>
    </xf>
    <xf numFmtId="0" fontId="9" fillId="5" borderId="0" xfId="0" quotePrefix="1" applyFont="1" applyFill="1" applyAlignment="1" applyProtection="1">
      <alignment horizontal="left" vertical="center"/>
    </xf>
    <xf numFmtId="0" fontId="15" fillId="5" borderId="0" xfId="0" applyFont="1" applyFill="1" applyAlignment="1" applyProtection="1">
      <alignment vertical="center"/>
    </xf>
    <xf numFmtId="0" fontId="5" fillId="3" borderId="19" xfId="0" applyFont="1" applyFill="1" applyBorder="1" applyAlignment="1" applyProtection="1">
      <alignment vertical="center"/>
    </xf>
    <xf numFmtId="0" fontId="5" fillId="3" borderId="9" xfId="0" applyFont="1" applyFill="1" applyBorder="1" applyAlignment="1" applyProtection="1">
      <alignment vertical="center"/>
    </xf>
    <xf numFmtId="0" fontId="5" fillId="3" borderId="20" xfId="0" applyFont="1" applyFill="1" applyBorder="1" applyAlignment="1" applyProtection="1">
      <alignment horizontal="left" vertical="center"/>
    </xf>
    <xf numFmtId="0" fontId="0" fillId="6" borderId="19" xfId="0" applyFill="1" applyBorder="1" applyAlignment="1" applyProtection="1">
      <alignment vertical="center"/>
      <protection locked="0"/>
    </xf>
    <xf numFmtId="0" fontId="0" fillId="6" borderId="9" xfId="0" applyFill="1" applyBorder="1" applyAlignment="1" applyProtection="1">
      <alignment vertical="center"/>
      <protection locked="0"/>
    </xf>
    <xf numFmtId="0" fontId="0" fillId="8" borderId="1" xfId="0" applyFill="1" applyBorder="1" applyProtection="1"/>
    <xf numFmtId="0" fontId="5" fillId="8" borderId="0" xfId="0" applyFont="1" applyFill="1" applyBorder="1" applyAlignment="1" applyProtection="1">
      <alignment horizontal="center"/>
    </xf>
    <xf numFmtId="0" fontId="0" fillId="8" borderId="0" xfId="0" applyFill="1" applyBorder="1" applyAlignment="1" applyProtection="1">
      <alignment horizontal="center"/>
    </xf>
    <xf numFmtId="0" fontId="6" fillId="8" borderId="0" xfId="0" applyFont="1" applyFill="1" applyBorder="1" applyProtection="1"/>
    <xf numFmtId="0" fontId="11" fillId="8" borderId="0" xfId="0" applyFont="1" applyFill="1" applyBorder="1" applyProtection="1"/>
    <xf numFmtId="0" fontId="5" fillId="8" borderId="21" xfId="0" applyFont="1" applyFill="1" applyBorder="1" applyAlignment="1" applyProtection="1">
      <alignment horizontal="left"/>
    </xf>
    <xf numFmtId="0" fontId="0" fillId="8" borderId="21" xfId="0" applyFill="1" applyBorder="1" applyProtection="1"/>
    <xf numFmtId="0" fontId="0" fillId="8" borderId="21" xfId="0" applyFill="1" applyBorder="1" applyAlignment="1" applyProtection="1">
      <alignment horizontal="right"/>
    </xf>
    <xf numFmtId="0" fontId="5" fillId="8" borderId="21" xfId="0" applyFont="1" applyFill="1" applyBorder="1" applyAlignment="1" applyProtection="1">
      <alignment horizontal="left" vertical="top" wrapText="1"/>
    </xf>
    <xf numFmtId="0" fontId="5" fillId="8" borderId="22" xfId="0" applyFont="1" applyFill="1" applyBorder="1" applyAlignment="1" applyProtection="1">
      <alignment horizontal="left" vertical="top" wrapText="1"/>
    </xf>
    <xf numFmtId="0" fontId="0" fillId="8" borderId="0" xfId="0" applyFill="1" applyAlignment="1" applyProtection="1">
      <alignment horizontal="right"/>
    </xf>
    <xf numFmtId="0" fontId="6" fillId="8" borderId="0" xfId="0" applyFont="1" applyFill="1" applyProtection="1"/>
    <xf numFmtId="0" fontId="8" fillId="8" borderId="1" xfId="0" applyFont="1" applyFill="1" applyBorder="1" applyAlignment="1" applyProtection="1">
      <alignment horizontal="right"/>
      <protection locked="0"/>
    </xf>
    <xf numFmtId="1" fontId="5" fillId="8" borderId="1" xfId="0" applyNumberFormat="1" applyFont="1" applyFill="1" applyBorder="1" applyAlignment="1" applyProtection="1">
      <alignment horizontal="right"/>
      <protection locked="0"/>
    </xf>
    <xf numFmtId="10" fontId="0" fillId="8" borderId="1" xfId="0" applyNumberFormat="1" applyFill="1" applyBorder="1" applyAlignment="1" applyProtection="1">
      <alignment horizontal="right"/>
      <protection locked="0"/>
    </xf>
    <xf numFmtId="0" fontId="4" fillId="3" borderId="23" xfId="0" applyFont="1" applyFill="1" applyBorder="1" applyAlignment="1" applyProtection="1">
      <alignment horizontal="center" vertical="center" wrapText="1"/>
    </xf>
    <xf numFmtId="0" fontId="4" fillId="3" borderId="24" xfId="0" applyFont="1" applyFill="1" applyBorder="1" applyAlignment="1" applyProtection="1">
      <alignment horizontal="center" vertical="center" wrapText="1"/>
    </xf>
    <xf numFmtId="0" fontId="0" fillId="6" borderId="25" xfId="0" applyFill="1" applyBorder="1" applyAlignment="1" applyProtection="1">
      <alignment vertical="center"/>
      <protection locked="0"/>
    </xf>
    <xf numFmtId="0" fontId="0" fillId="3" borderId="2" xfId="0" applyFill="1" applyBorder="1" applyAlignment="1" applyProtection="1">
      <alignment horizontal="center" vertical="center"/>
    </xf>
    <xf numFmtId="0" fontId="0" fillId="3" borderId="1" xfId="0" applyFill="1" applyBorder="1" applyAlignment="1" applyProtection="1">
      <alignment horizontal="center" vertical="center"/>
    </xf>
    <xf numFmtId="3" fontId="3" fillId="4" borderId="6" xfId="0" applyNumberFormat="1" applyFont="1" applyFill="1" applyBorder="1" applyAlignment="1" applyProtection="1">
      <alignment vertical="center"/>
      <protection locked="0"/>
    </xf>
    <xf numFmtId="3" fontId="3" fillId="4" borderId="4" xfId="0" applyNumberFormat="1" applyFont="1" applyFill="1" applyBorder="1" applyAlignment="1" applyProtection="1">
      <alignment vertical="center"/>
      <protection locked="0"/>
    </xf>
    <xf numFmtId="3" fontId="3" fillId="2" borderId="26" xfId="0" applyNumberFormat="1" applyFont="1" applyFill="1" applyBorder="1" applyAlignment="1" applyProtection="1">
      <alignment vertical="center"/>
    </xf>
    <xf numFmtId="3" fontId="3" fillId="4" borderId="2" xfId="0" applyNumberFormat="1" applyFont="1" applyFill="1" applyBorder="1" applyAlignment="1" applyProtection="1">
      <alignment vertical="center"/>
      <protection locked="0"/>
    </xf>
    <xf numFmtId="3" fontId="3" fillId="4" borderId="1" xfId="0" applyNumberFormat="1" applyFont="1" applyFill="1" applyBorder="1" applyAlignment="1" applyProtection="1">
      <alignment vertical="center"/>
      <protection locked="0"/>
    </xf>
    <xf numFmtId="3" fontId="3" fillId="2" borderId="3" xfId="0" applyNumberFormat="1" applyFont="1" applyFill="1" applyBorder="1" applyAlignment="1" applyProtection="1">
      <alignment vertical="center"/>
    </xf>
    <xf numFmtId="3" fontId="3" fillId="4" borderId="27" xfId="0" applyNumberFormat="1" applyFont="1" applyFill="1" applyBorder="1" applyAlignment="1" applyProtection="1">
      <alignment vertical="center"/>
      <protection locked="0"/>
    </xf>
    <xf numFmtId="3" fontId="3" fillId="4" borderId="10" xfId="0" applyNumberFormat="1" applyFont="1" applyFill="1" applyBorder="1" applyAlignment="1" applyProtection="1">
      <alignment vertical="center"/>
      <protection locked="0"/>
    </xf>
    <xf numFmtId="3" fontId="3" fillId="2" borderId="28" xfId="0" applyNumberFormat="1" applyFont="1" applyFill="1" applyBorder="1" applyAlignment="1" applyProtection="1">
      <alignment vertical="center"/>
    </xf>
    <xf numFmtId="3" fontId="3" fillId="4" borderId="25" xfId="0" applyNumberFormat="1" applyFont="1" applyFill="1" applyBorder="1" applyAlignment="1" applyProtection="1">
      <alignment vertical="center"/>
      <protection locked="0"/>
    </xf>
    <xf numFmtId="3" fontId="3" fillId="4" borderId="19" xfId="0" applyNumberFormat="1" applyFont="1" applyFill="1" applyBorder="1" applyAlignment="1" applyProtection="1">
      <alignment vertical="center"/>
      <protection locked="0"/>
    </xf>
    <xf numFmtId="3" fontId="3" fillId="4" borderId="5" xfId="0" applyNumberFormat="1" applyFont="1" applyFill="1" applyBorder="1" applyAlignment="1" applyProtection="1">
      <alignment vertical="center"/>
      <protection locked="0"/>
    </xf>
    <xf numFmtId="3" fontId="3" fillId="4" borderId="9" xfId="0" applyNumberFormat="1" applyFont="1" applyFill="1" applyBorder="1" applyAlignment="1" applyProtection="1">
      <alignment vertical="center"/>
      <protection locked="0"/>
    </xf>
    <xf numFmtId="3" fontId="3" fillId="4" borderId="11" xfId="0" applyNumberFormat="1" applyFont="1" applyFill="1" applyBorder="1" applyAlignment="1" applyProtection="1">
      <alignment vertical="center"/>
      <protection locked="0"/>
    </xf>
    <xf numFmtId="0" fontId="3" fillId="8" borderId="29" xfId="0" applyFont="1" applyFill="1" applyBorder="1" applyAlignment="1" applyProtection="1">
      <alignment horizontal="left" vertical="center"/>
      <protection locked="0"/>
    </xf>
    <xf numFmtId="0" fontId="9" fillId="5" borderId="0" xfId="0" applyFont="1" applyFill="1" applyAlignment="1" applyProtection="1">
      <alignment vertical="center"/>
    </xf>
    <xf numFmtId="0" fontId="5" fillId="8" borderId="0" xfId="0" applyFont="1" applyFill="1" applyBorder="1" applyAlignment="1" applyProtection="1">
      <alignment vertical="center"/>
    </xf>
    <xf numFmtId="0" fontId="0" fillId="6" borderId="1" xfId="0" applyFill="1" applyBorder="1" applyAlignment="1" applyProtection="1">
      <alignment horizontal="center" vertical="center"/>
      <protection locked="0"/>
    </xf>
    <xf numFmtId="0" fontId="0" fillId="6" borderId="5" xfId="0" applyFill="1" applyBorder="1" applyAlignment="1" applyProtection="1">
      <alignment horizontal="center" vertical="center"/>
      <protection locked="0"/>
    </xf>
    <xf numFmtId="0" fontId="0" fillId="6" borderId="10" xfId="0" applyFill="1" applyBorder="1" applyAlignment="1" applyProtection="1">
      <alignment horizontal="center" vertical="center"/>
      <protection locked="0"/>
    </xf>
    <xf numFmtId="0" fontId="0" fillId="6" borderId="11" xfId="0" applyFill="1" applyBorder="1" applyAlignment="1" applyProtection="1">
      <alignment horizontal="center" vertical="center"/>
      <protection locked="0"/>
    </xf>
    <xf numFmtId="0" fontId="0" fillId="8" borderId="0" xfId="0" applyFill="1" applyAlignment="1" applyProtection="1"/>
    <xf numFmtId="0" fontId="4" fillId="8" borderId="0" xfId="0" quotePrefix="1" applyFont="1" applyFill="1" applyAlignment="1" applyProtection="1"/>
    <xf numFmtId="0" fontId="5" fillId="6" borderId="30" xfId="0" applyFont="1" applyFill="1" applyBorder="1" applyAlignment="1" applyProtection="1">
      <alignment vertical="center"/>
      <protection locked="0"/>
    </xf>
    <xf numFmtId="0" fontId="3" fillId="8" borderId="1" xfId="0" applyFont="1" applyFill="1" applyBorder="1" applyAlignment="1" applyProtection="1">
      <alignment horizontal="left" vertical="center"/>
      <protection locked="0"/>
    </xf>
    <xf numFmtId="0" fontId="0" fillId="6" borderId="32" xfId="0" applyFill="1" applyBorder="1" applyAlignment="1" applyProtection="1">
      <alignment vertical="center"/>
      <protection locked="0"/>
    </xf>
    <xf numFmtId="3" fontId="3" fillId="2" borderId="25" xfId="0" applyNumberFormat="1" applyFont="1" applyFill="1" applyBorder="1" applyAlignment="1" applyProtection="1">
      <alignment vertical="center"/>
    </xf>
    <xf numFmtId="3" fontId="3" fillId="2" borderId="29" xfId="0" applyNumberFormat="1" applyFont="1" applyFill="1" applyBorder="1" applyAlignment="1" applyProtection="1">
      <alignment vertical="center"/>
    </xf>
    <xf numFmtId="3" fontId="3" fillId="2" borderId="19" xfId="0" applyNumberFormat="1" applyFont="1" applyFill="1" applyBorder="1" applyAlignment="1" applyProtection="1">
      <alignment vertical="center"/>
    </xf>
    <xf numFmtId="3" fontId="3" fillId="2" borderId="5" xfId="0" applyNumberFormat="1" applyFont="1" applyFill="1" applyBorder="1" applyAlignment="1" applyProtection="1">
      <alignment vertical="center"/>
    </xf>
    <xf numFmtId="3" fontId="3" fillId="2" borderId="9" xfId="0" applyNumberFormat="1" applyFont="1" applyFill="1" applyBorder="1" applyAlignment="1" applyProtection="1">
      <alignment vertical="center"/>
    </xf>
    <xf numFmtId="3" fontId="3" fillId="2" borderId="11" xfId="0" applyNumberFormat="1" applyFont="1" applyFill="1" applyBorder="1" applyAlignment="1" applyProtection="1">
      <alignment vertical="center"/>
    </xf>
    <xf numFmtId="0" fontId="5" fillId="3" borderId="14" xfId="0" applyFont="1" applyFill="1" applyBorder="1" applyAlignment="1" applyProtection="1">
      <alignment horizontal="center"/>
    </xf>
    <xf numFmtId="0" fontId="5" fillId="3" borderId="33" xfId="0" applyFont="1" applyFill="1" applyBorder="1" applyAlignment="1" applyProtection="1">
      <alignment horizontal="center"/>
    </xf>
    <xf numFmtId="0" fontId="5" fillId="3" borderId="15" xfId="0" applyFont="1" applyFill="1" applyBorder="1" applyAlignment="1" applyProtection="1">
      <alignment horizontal="center"/>
    </xf>
    <xf numFmtId="0" fontId="0" fillId="6" borderId="34" xfId="0" applyFill="1" applyBorder="1" applyAlignment="1" applyProtection="1">
      <alignment vertical="center"/>
      <protection locked="0"/>
    </xf>
    <xf numFmtId="0" fontId="0" fillId="6" borderId="35" xfId="0" applyFill="1" applyBorder="1" applyAlignment="1" applyProtection="1">
      <alignment vertical="center"/>
      <protection locked="0"/>
    </xf>
    <xf numFmtId="0" fontId="0" fillId="0" borderId="5" xfId="0" applyBorder="1" applyProtection="1"/>
    <xf numFmtId="0" fontId="0" fillId="6" borderId="31" xfId="0" applyFill="1" applyBorder="1" applyAlignment="1" applyProtection="1">
      <alignment horizontal="center" vertical="center"/>
      <protection locked="0"/>
    </xf>
    <xf numFmtId="0" fontId="0" fillId="6" borderId="29" xfId="0" applyFill="1" applyBorder="1" applyAlignment="1" applyProtection="1">
      <alignment horizontal="center" vertical="center"/>
      <protection locked="0"/>
    </xf>
    <xf numFmtId="3" fontId="3" fillId="0" borderId="31" xfId="0" applyNumberFormat="1" applyFont="1" applyFill="1" applyBorder="1" applyAlignment="1" applyProtection="1">
      <alignment horizontal="center" vertical="center"/>
      <protection locked="0"/>
    </xf>
    <xf numFmtId="3" fontId="3" fillId="0" borderId="1" xfId="0" applyNumberFormat="1" applyFont="1" applyFill="1" applyBorder="1" applyAlignment="1" applyProtection="1">
      <alignment horizontal="center" vertical="center"/>
      <protection locked="0"/>
    </xf>
    <xf numFmtId="3" fontId="3" fillId="0" borderId="10" xfId="0" applyNumberFormat="1" applyFont="1" applyFill="1" applyBorder="1" applyAlignment="1" applyProtection="1">
      <alignment horizontal="center" vertical="center"/>
      <protection locked="0"/>
    </xf>
    <xf numFmtId="0" fontId="0" fillId="6" borderId="1" xfId="0" applyFill="1" applyBorder="1" applyAlignment="1" applyProtection="1">
      <alignment vertical="center"/>
      <protection locked="0"/>
    </xf>
    <xf numFmtId="0" fontId="0" fillId="6" borderId="10" xfId="0" applyFill="1" applyBorder="1" applyAlignment="1" applyProtection="1">
      <alignment vertical="center"/>
      <protection locked="0"/>
    </xf>
    <xf numFmtId="0" fontId="0" fillId="6" borderId="29" xfId="0" applyFill="1" applyBorder="1" applyAlignment="1" applyProtection="1">
      <alignment vertical="center"/>
      <protection locked="0"/>
    </xf>
    <xf numFmtId="0" fontId="0" fillId="6" borderId="5" xfId="0" applyFill="1" applyBorder="1" applyAlignment="1" applyProtection="1">
      <alignment vertical="center"/>
      <protection locked="0"/>
    </xf>
    <xf numFmtId="0" fontId="0" fillId="6" borderId="11" xfId="0" applyFill="1" applyBorder="1" applyAlignment="1" applyProtection="1">
      <alignment vertical="center"/>
      <protection locked="0"/>
    </xf>
    <xf numFmtId="0" fontId="5" fillId="8" borderId="0" xfId="0" applyFont="1" applyFill="1" applyBorder="1" applyAlignment="1" applyProtection="1">
      <alignment horizontal="left" wrapText="1" indent="1"/>
    </xf>
    <xf numFmtId="0" fontId="0" fillId="8" borderId="0" xfId="0" applyFill="1" applyBorder="1" applyAlignment="1" applyProtection="1">
      <alignment horizontal="left"/>
    </xf>
    <xf numFmtId="0" fontId="0" fillId="0" borderId="0" xfId="0" applyBorder="1" applyAlignment="1" applyProtection="1">
      <alignment horizontal="left"/>
    </xf>
    <xf numFmtId="0" fontId="3" fillId="9" borderId="0" xfId="0" applyFont="1" applyFill="1" applyBorder="1" applyAlignment="1" applyProtection="1">
      <alignment horizontal="left" vertical="center" wrapText="1" indent="3"/>
    </xf>
    <xf numFmtId="0" fontId="3" fillId="9" borderId="0" xfId="0" applyFont="1" applyFill="1" applyBorder="1" applyAlignment="1" applyProtection="1">
      <alignment horizontal="left" vertical="center" indent="3"/>
    </xf>
    <xf numFmtId="1" fontId="4" fillId="0" borderId="6" xfId="0" applyNumberFormat="1" applyFont="1" applyFill="1" applyBorder="1" applyAlignment="1" applyProtection="1">
      <alignment horizontal="center" vertical="center"/>
      <protection locked="0"/>
    </xf>
    <xf numFmtId="0" fontId="4" fillId="6" borderId="1" xfId="0" applyFont="1" applyFill="1" applyBorder="1" applyAlignment="1" applyProtection="1">
      <alignment horizontal="right"/>
      <protection locked="0"/>
    </xf>
    <xf numFmtId="0" fontId="4" fillId="3" borderId="33" xfId="0" applyFont="1" applyFill="1" applyBorder="1" applyAlignment="1" applyProtection="1">
      <alignment horizontal="center" vertical="center"/>
    </xf>
    <xf numFmtId="0" fontId="4" fillId="3" borderId="15" xfId="0" applyFont="1" applyFill="1" applyBorder="1" applyAlignment="1" applyProtection="1">
      <alignment horizontal="center" vertical="center"/>
    </xf>
    <xf numFmtId="0" fontId="0" fillId="8" borderId="0" xfId="0" applyFill="1" applyBorder="1" applyAlignment="1" applyProtection="1"/>
    <xf numFmtId="0" fontId="4" fillId="3" borderId="2" xfId="0" applyFont="1" applyFill="1" applyBorder="1" applyAlignment="1" applyProtection="1">
      <alignment horizontal="left" indent="1"/>
    </xf>
    <xf numFmtId="0" fontId="4" fillId="0" borderId="1" xfId="0" quotePrefix="1" applyFont="1" applyFill="1" applyBorder="1" applyAlignment="1" applyProtection="1">
      <alignment horizontal="center"/>
      <protection locked="0"/>
    </xf>
    <xf numFmtId="0" fontId="5" fillId="3" borderId="2" xfId="0" applyFont="1" applyFill="1" applyBorder="1" applyAlignment="1" applyProtection="1">
      <alignment horizontal="left" indent="1"/>
    </xf>
    <xf numFmtId="1" fontId="4" fillId="10" borderId="2" xfId="0" applyNumberFormat="1" applyFont="1" applyFill="1" applyBorder="1" applyProtection="1">
      <protection locked="0"/>
    </xf>
    <xf numFmtId="1" fontId="4" fillId="10" borderId="1" xfId="0" applyNumberFormat="1" applyFont="1" applyFill="1" applyBorder="1" applyProtection="1">
      <protection locked="0"/>
    </xf>
    <xf numFmtId="0" fontId="21" fillId="12" borderId="2" xfId="0" applyFont="1" applyFill="1" applyBorder="1" applyAlignment="1" applyProtection="1">
      <alignment horizontal="center"/>
    </xf>
    <xf numFmtId="0" fontId="21" fillId="12" borderId="1" xfId="0" applyFont="1" applyFill="1" applyBorder="1" applyAlignment="1" applyProtection="1">
      <alignment horizontal="center"/>
    </xf>
    <xf numFmtId="3" fontId="21" fillId="11" borderId="2" xfId="0" applyNumberFormat="1" applyFont="1" applyFill="1" applyBorder="1" applyProtection="1"/>
    <xf numFmtId="3" fontId="21" fillId="11" borderId="1" xfId="0" applyNumberFormat="1" applyFont="1" applyFill="1" applyBorder="1" applyProtection="1"/>
    <xf numFmtId="1" fontId="4" fillId="10" borderId="5" xfId="0" applyNumberFormat="1" applyFont="1" applyFill="1" applyBorder="1" applyProtection="1">
      <protection locked="0"/>
    </xf>
    <xf numFmtId="0" fontId="21" fillId="12" borderId="5" xfId="0" applyFont="1" applyFill="1" applyBorder="1" applyAlignment="1" applyProtection="1">
      <alignment horizontal="center"/>
    </xf>
    <xf numFmtId="3" fontId="21" fillId="13" borderId="5" xfId="0" applyNumberFormat="1" applyFont="1" applyFill="1" applyBorder="1" applyProtection="1">
      <protection locked="0"/>
    </xf>
    <xf numFmtId="0" fontId="21" fillId="8" borderId="0" xfId="0" applyFont="1" applyFill="1" applyProtection="1"/>
    <xf numFmtId="0" fontId="21" fillId="8" borderId="0" xfId="0" applyFont="1" applyFill="1" applyAlignment="1" applyProtection="1">
      <alignment wrapText="1"/>
    </xf>
    <xf numFmtId="0" fontId="21" fillId="8" borderId="0" xfId="0" applyFont="1" applyFill="1" applyAlignment="1" applyProtection="1"/>
    <xf numFmtId="0" fontId="3" fillId="0" borderId="5" xfId="0" applyFont="1" applyFill="1" applyBorder="1" applyAlignment="1" applyProtection="1">
      <alignment vertical="center"/>
      <protection locked="0"/>
    </xf>
    <xf numFmtId="0" fontId="3" fillId="0" borderId="11" xfId="0" applyFont="1" applyFill="1" applyBorder="1" applyAlignment="1" applyProtection="1">
      <alignment vertical="center"/>
      <protection locked="0"/>
    </xf>
    <xf numFmtId="0" fontId="0" fillId="10" borderId="31" xfId="0" applyFill="1" applyBorder="1" applyAlignment="1" applyProtection="1">
      <alignment vertical="center"/>
      <protection locked="0"/>
    </xf>
    <xf numFmtId="0" fontId="3" fillId="0" borderId="29" xfId="0" applyFont="1" applyFill="1" applyBorder="1" applyAlignment="1" applyProtection="1">
      <alignment vertical="center"/>
      <protection locked="0"/>
    </xf>
    <xf numFmtId="0" fontId="3" fillId="0" borderId="31" xfId="0" applyFont="1" applyFill="1" applyBorder="1" applyAlignment="1" applyProtection="1">
      <alignment vertical="center"/>
      <protection locked="0"/>
    </xf>
    <xf numFmtId="0" fontId="3" fillId="0" borderId="1" xfId="0" applyFont="1" applyFill="1" applyBorder="1" applyAlignment="1" applyProtection="1">
      <alignment vertical="center"/>
      <protection locked="0"/>
    </xf>
    <xf numFmtId="0" fontId="3" fillId="0" borderId="10" xfId="0" applyFont="1" applyFill="1" applyBorder="1" applyAlignment="1" applyProtection="1">
      <alignment vertical="center"/>
      <protection locked="0"/>
    </xf>
    <xf numFmtId="0" fontId="23" fillId="12" borderId="55" xfId="0" applyFont="1" applyFill="1" applyBorder="1" applyAlignment="1" applyProtection="1">
      <alignment horizontal="center" vertical="center" wrapText="1"/>
    </xf>
    <xf numFmtId="0" fontId="23" fillId="12" borderId="48" xfId="0" applyFont="1" applyFill="1" applyBorder="1" applyAlignment="1" applyProtection="1">
      <alignment horizontal="center" vertical="center" wrapText="1"/>
    </xf>
    <xf numFmtId="0" fontId="23" fillId="12" borderId="52" xfId="0" applyFont="1" applyFill="1" applyBorder="1" applyAlignment="1" applyProtection="1">
      <alignment horizontal="center" vertical="center"/>
    </xf>
    <xf numFmtId="0" fontId="0" fillId="11" borderId="32" xfId="0" applyFill="1" applyBorder="1" applyAlignment="1" applyProtection="1">
      <alignment vertical="center"/>
    </xf>
    <xf numFmtId="0" fontId="0" fillId="11" borderId="34" xfId="0" applyFill="1" applyBorder="1" applyAlignment="1" applyProtection="1">
      <alignment vertical="center"/>
    </xf>
    <xf numFmtId="0" fontId="0" fillId="11" borderId="35" xfId="0" applyFill="1" applyBorder="1" applyAlignment="1" applyProtection="1">
      <alignment vertical="center"/>
    </xf>
    <xf numFmtId="3" fontId="3" fillId="11" borderId="45" xfId="0" applyNumberFormat="1" applyFont="1" applyFill="1" applyBorder="1" applyAlignment="1" applyProtection="1">
      <alignment vertical="center"/>
    </xf>
    <xf numFmtId="3" fontId="3" fillId="11" borderId="3" xfId="0" applyNumberFormat="1" applyFont="1" applyFill="1" applyBorder="1" applyAlignment="1" applyProtection="1">
      <alignment vertical="center"/>
    </xf>
    <xf numFmtId="3" fontId="3" fillId="11" borderId="28" xfId="0" applyNumberFormat="1" applyFont="1" applyFill="1" applyBorder="1" applyAlignment="1" applyProtection="1">
      <alignment vertical="center"/>
    </xf>
    <xf numFmtId="0" fontId="23" fillId="12" borderId="54" xfId="0" applyFont="1" applyFill="1" applyBorder="1" applyAlignment="1" applyProtection="1">
      <alignment horizontal="center" vertical="center" wrapText="1"/>
    </xf>
    <xf numFmtId="3" fontId="21" fillId="13" borderId="1" xfId="0" applyNumberFormat="1" applyFont="1" applyFill="1" applyBorder="1" applyProtection="1">
      <protection locked="0"/>
    </xf>
    <xf numFmtId="0" fontId="2" fillId="0" borderId="1" xfId="3" applyFont="1" applyFill="1" applyBorder="1" applyProtection="1">
      <protection locked="0"/>
    </xf>
    <xf numFmtId="49" fontId="2" fillId="0" borderId="5" xfId="3" applyNumberFormat="1" applyFont="1" applyFill="1" applyBorder="1" applyAlignment="1" applyProtection="1">
      <alignment horizontal="left"/>
      <protection locked="0"/>
    </xf>
    <xf numFmtId="165" fontId="2" fillId="0" borderId="5" xfId="2" applyNumberFormat="1" applyFont="1" applyFill="1" applyBorder="1" applyAlignment="1" applyProtection="1">
      <alignment horizontal="left"/>
      <protection locked="0"/>
    </xf>
    <xf numFmtId="1" fontId="2" fillId="0" borderId="5" xfId="2" applyNumberFormat="1" applyFont="1" applyFill="1" applyBorder="1" applyAlignment="1" applyProtection="1">
      <alignment horizontal="left"/>
      <protection locked="0"/>
    </xf>
    <xf numFmtId="165" fontId="2" fillId="0" borderId="2" xfId="2" applyNumberFormat="1" applyFont="1" applyFill="1" applyBorder="1" applyAlignment="1" applyProtection="1">
      <alignment horizontal="left"/>
      <protection locked="0"/>
    </xf>
    <xf numFmtId="3" fontId="2" fillId="0" borderId="5" xfId="0" applyNumberFormat="1" applyFont="1" applyFill="1" applyBorder="1" applyProtection="1">
      <protection locked="0"/>
    </xf>
    <xf numFmtId="3" fontId="2" fillId="6" borderId="1" xfId="5" applyNumberFormat="1" applyFont="1" applyFill="1" applyBorder="1" applyAlignment="1" applyProtection="1">
      <alignment horizontal="right"/>
      <protection locked="0"/>
    </xf>
    <xf numFmtId="1" fontId="2" fillId="6" borderId="1" xfId="5" applyNumberFormat="1" applyFill="1" applyBorder="1" applyProtection="1">
      <protection locked="0"/>
    </xf>
    <xf numFmtId="0" fontId="3" fillId="8" borderId="1" xfId="0" applyFont="1" applyFill="1" applyBorder="1" applyAlignment="1" applyProtection="1">
      <alignment horizontal="left" vertical="center"/>
      <protection locked="0"/>
    </xf>
    <xf numFmtId="1" fontId="2" fillId="10" borderId="2" xfId="0" applyNumberFormat="1" applyFont="1" applyFill="1" applyBorder="1" applyProtection="1">
      <protection locked="0"/>
    </xf>
    <xf numFmtId="1" fontId="2" fillId="10" borderId="1" xfId="9" applyNumberFormat="1" applyFont="1" applyFill="1" applyBorder="1" applyProtection="1">
      <protection locked="0"/>
    </xf>
    <xf numFmtId="1" fontId="2" fillId="10" borderId="1" xfId="0" applyNumberFormat="1" applyFont="1" applyFill="1" applyBorder="1" applyProtection="1">
      <protection locked="0"/>
    </xf>
    <xf numFmtId="1" fontId="2" fillId="10" borderId="5" xfId="0" applyNumberFormat="1" applyFont="1" applyFill="1" applyBorder="1" applyProtection="1">
      <protection locked="0"/>
    </xf>
    <xf numFmtId="0" fontId="2" fillId="6" borderId="1" xfId="0" applyFont="1" applyFill="1" applyBorder="1" applyAlignment="1" applyProtection="1">
      <alignment horizontal="center" vertical="center"/>
      <protection locked="0"/>
    </xf>
    <xf numFmtId="0" fontId="2" fillId="6" borderId="4" xfId="0" applyFont="1" applyFill="1" applyBorder="1" applyAlignment="1" applyProtection="1">
      <alignment horizontal="center" vertical="center"/>
      <protection locked="0"/>
    </xf>
    <xf numFmtId="1" fontId="26" fillId="10" borderId="1" xfId="9" applyNumberFormat="1" applyFont="1" applyFill="1" applyBorder="1" applyProtection="1">
      <protection locked="0"/>
    </xf>
    <xf numFmtId="1" fontId="26" fillId="10" borderId="1" xfId="0" applyNumberFormat="1" applyFont="1" applyFill="1" applyBorder="1" applyProtection="1">
      <protection locked="0"/>
    </xf>
    <xf numFmtId="3" fontId="3" fillId="4" borderId="1" xfId="0" applyNumberFormat="1" applyFont="1" applyFill="1" applyBorder="1" applyAlignment="1" applyProtection="1">
      <alignment horizontal="right" vertical="center"/>
      <protection locked="0"/>
    </xf>
    <xf numFmtId="0" fontId="0" fillId="8" borderId="21" xfId="0" applyFill="1" applyBorder="1" applyAlignment="1" applyProtection="1">
      <alignment horizontal="left" vertical="top" wrapText="1" indent="1"/>
    </xf>
    <xf numFmtId="0" fontId="0" fillId="8" borderId="0" xfId="0" applyFill="1" applyBorder="1" applyAlignment="1" applyProtection="1"/>
    <xf numFmtId="0" fontId="0" fillId="8" borderId="0" xfId="0" applyFill="1" applyAlignment="1" applyProtection="1"/>
    <xf numFmtId="0" fontId="13" fillId="8" borderId="0" xfId="0" applyFont="1" applyFill="1" applyBorder="1" applyAlignment="1" applyProtection="1">
      <alignment horizontal="left"/>
    </xf>
    <xf numFmtId="0" fontId="13" fillId="8" borderId="0" xfId="0" applyFont="1" applyFill="1" applyAlignment="1" applyProtection="1"/>
    <xf numFmtId="0" fontId="0" fillId="8" borderId="0" xfId="0" applyFill="1" applyBorder="1" applyAlignment="1" applyProtection="1">
      <alignment horizontal="left" vertical="top" wrapText="1" indent="1"/>
    </xf>
    <xf numFmtId="0" fontId="0" fillId="8" borderId="0" xfId="0" applyFill="1" applyAlignment="1" applyProtection="1">
      <alignment horizontal="left" vertical="top" wrapText="1" indent="1"/>
    </xf>
    <xf numFmtId="0" fontId="0" fillId="8" borderId="22" xfId="0" applyFill="1" applyBorder="1" applyAlignment="1" applyProtection="1">
      <alignment horizontal="left" vertical="top" wrapText="1" indent="1"/>
    </xf>
    <xf numFmtId="0" fontId="13" fillId="8" borderId="0" xfId="0" applyFont="1" applyFill="1" applyBorder="1" applyAlignment="1" applyProtection="1"/>
    <xf numFmtId="0" fontId="0" fillId="8" borderId="0" xfId="0" applyFill="1" applyBorder="1" applyAlignment="1" applyProtection="1">
      <alignment wrapText="1"/>
    </xf>
    <xf numFmtId="0" fontId="0" fillId="8" borderId="0" xfId="0" applyFill="1" applyAlignment="1" applyProtection="1">
      <alignment wrapText="1"/>
    </xf>
    <xf numFmtId="0" fontId="12" fillId="5" borderId="0" xfId="0" applyFont="1" applyFill="1" applyBorder="1" applyAlignment="1" applyProtection="1">
      <alignment horizontal="center"/>
    </xf>
    <xf numFmtId="0" fontId="0" fillId="5" borderId="0" xfId="0" applyFill="1" applyAlignment="1" applyProtection="1">
      <alignment horizontal="center"/>
    </xf>
    <xf numFmtId="0" fontId="4" fillId="8" borderId="0" xfId="0" applyFont="1" applyFill="1" applyBorder="1" applyAlignment="1" applyProtection="1">
      <alignment horizontal="justify" vertical="center" wrapText="1"/>
    </xf>
    <xf numFmtId="0" fontId="2" fillId="8" borderId="0" xfId="0" applyFont="1" applyFill="1" applyBorder="1" applyAlignment="1" applyProtection="1">
      <alignment horizontal="justify" vertical="center"/>
    </xf>
    <xf numFmtId="0" fontId="0" fillId="8" borderId="0" xfId="0" applyFill="1" applyBorder="1" applyAlignment="1" applyProtection="1">
      <alignment vertical="center" wrapText="1"/>
    </xf>
    <xf numFmtId="0" fontId="4" fillId="3" borderId="3" xfId="0" applyFont="1" applyFill="1" applyBorder="1" applyAlignment="1" applyProtection="1"/>
    <xf numFmtId="0" fontId="4" fillId="3" borderId="2" xfId="0" applyFont="1" applyFill="1" applyBorder="1" applyAlignment="1" applyProtection="1"/>
    <xf numFmtId="0" fontId="8" fillId="3" borderId="3" xfId="0" applyFont="1" applyFill="1" applyBorder="1" applyAlignment="1" applyProtection="1"/>
    <xf numFmtId="0" fontId="0" fillId="3" borderId="2" xfId="0" applyFill="1" applyBorder="1" applyAlignment="1" applyProtection="1"/>
    <xf numFmtId="0" fontId="0" fillId="8" borderId="36" xfId="0" applyFill="1" applyBorder="1" applyAlignment="1" applyProtection="1">
      <alignment horizontal="left" vertical="top" indent="1"/>
    </xf>
    <xf numFmtId="0" fontId="0" fillId="8" borderId="0" xfId="0" applyFill="1" applyAlignment="1" applyProtection="1">
      <alignment horizontal="left" vertical="top" indent="1"/>
    </xf>
    <xf numFmtId="0" fontId="5" fillId="2" borderId="1" xfId="0" applyFont="1" applyFill="1" applyBorder="1" applyAlignment="1" applyProtection="1"/>
    <xf numFmtId="0" fontId="5" fillId="2" borderId="5" xfId="0" applyFont="1" applyFill="1" applyBorder="1" applyAlignment="1" applyProtection="1"/>
    <xf numFmtId="0" fontId="0" fillId="2" borderId="19" xfId="0" applyFill="1" applyBorder="1" applyAlignment="1" applyProtection="1">
      <alignment horizontal="center"/>
    </xf>
    <xf numFmtId="0" fontId="0" fillId="2" borderId="1" xfId="0" applyFill="1" applyBorder="1" applyAlignment="1" applyProtection="1">
      <alignment horizontal="center"/>
    </xf>
    <xf numFmtId="0" fontId="0" fillId="2" borderId="5" xfId="0" applyFill="1" applyBorder="1" applyAlignment="1" applyProtection="1">
      <alignment horizontal="center"/>
    </xf>
    <xf numFmtId="0" fontId="0" fillId="2" borderId="2" xfId="0" applyFill="1" applyBorder="1" applyAlignment="1" applyProtection="1">
      <alignment horizontal="center"/>
    </xf>
    <xf numFmtId="0" fontId="5" fillId="3" borderId="1" xfId="0" applyFont="1" applyFill="1" applyBorder="1" applyAlignment="1" applyProtection="1">
      <alignment vertical="center"/>
    </xf>
    <xf numFmtId="0" fontId="5" fillId="3" borderId="5" xfId="0" applyFont="1" applyFill="1" applyBorder="1" applyAlignment="1" applyProtection="1">
      <alignment vertical="center"/>
    </xf>
    <xf numFmtId="0" fontId="5" fillId="3" borderId="2" xfId="0" applyFont="1" applyFill="1" applyBorder="1" applyAlignment="1" applyProtection="1">
      <alignment horizontal="center" wrapText="1"/>
    </xf>
    <xf numFmtId="0" fontId="5" fillId="3" borderId="1" xfId="0" applyFont="1" applyFill="1" applyBorder="1" applyAlignment="1" applyProtection="1">
      <alignment horizontal="center"/>
    </xf>
    <xf numFmtId="0" fontId="5" fillId="3" borderId="5" xfId="0" applyFont="1" applyFill="1" applyBorder="1" applyAlignment="1" applyProtection="1">
      <alignment horizontal="center"/>
    </xf>
    <xf numFmtId="0" fontId="4" fillId="3" borderId="4" xfId="0" applyFont="1" applyFill="1" applyBorder="1" applyAlignment="1" applyProtection="1">
      <protection locked="0"/>
    </xf>
    <xf numFmtId="0" fontId="0" fillId="0" borderId="4" xfId="0" applyBorder="1" applyAlignment="1" applyProtection="1">
      <protection locked="0"/>
    </xf>
    <xf numFmtId="0" fontId="0" fillId="10" borderId="4" xfId="0" applyFill="1" applyBorder="1" applyAlignment="1" applyProtection="1">
      <protection locked="0"/>
    </xf>
    <xf numFmtId="0" fontId="5" fillId="3" borderId="2" xfId="0" applyFont="1" applyFill="1" applyBorder="1" applyAlignment="1" applyProtection="1">
      <alignment horizontal="center" vertical="center"/>
    </xf>
    <xf numFmtId="0" fontId="5" fillId="3" borderId="1" xfId="0" applyFont="1" applyFill="1" applyBorder="1" applyAlignment="1" applyProtection="1">
      <alignment horizontal="center" vertical="center"/>
    </xf>
    <xf numFmtId="0" fontId="5" fillId="3" borderId="5" xfId="0" applyFont="1" applyFill="1" applyBorder="1" applyAlignment="1" applyProtection="1">
      <alignment horizontal="center" vertical="center"/>
    </xf>
    <xf numFmtId="0" fontId="5" fillId="3" borderId="34" xfId="0" applyFont="1" applyFill="1" applyBorder="1" applyAlignment="1" applyProtection="1">
      <alignment horizontal="center" vertical="center" wrapText="1"/>
    </xf>
    <xf numFmtId="0" fontId="5" fillId="3" borderId="22" xfId="0" applyFont="1" applyFill="1" applyBorder="1" applyAlignment="1" applyProtection="1">
      <alignment horizontal="center" vertical="center" wrapText="1"/>
    </xf>
    <xf numFmtId="0" fontId="5" fillId="3" borderId="53" xfId="0" applyFont="1" applyFill="1" applyBorder="1" applyAlignment="1" applyProtection="1">
      <alignment horizontal="center" vertical="center" wrapText="1"/>
    </xf>
    <xf numFmtId="0" fontId="0" fillId="3" borderId="1" xfId="0" applyFill="1" applyBorder="1" applyAlignment="1" applyProtection="1">
      <alignment horizontal="center" vertical="center" wrapText="1"/>
    </xf>
    <xf numFmtId="0" fontId="0" fillId="0" borderId="1" xfId="0" applyBorder="1" applyAlignment="1" applyProtection="1">
      <alignment vertical="center" wrapText="1"/>
    </xf>
    <xf numFmtId="0" fontId="0" fillId="3" borderId="1" xfId="0" applyFill="1" applyBorder="1" applyAlignment="1" applyProtection="1">
      <alignment horizontal="left" vertical="center" wrapText="1"/>
    </xf>
    <xf numFmtId="0" fontId="0" fillId="0" borderId="1" xfId="0" applyBorder="1" applyAlignment="1" applyProtection="1">
      <alignment horizontal="left" vertical="center" wrapText="1"/>
    </xf>
    <xf numFmtId="0" fontId="4" fillId="3" borderId="2" xfId="0" applyFont="1" applyFill="1" applyBorder="1" applyAlignment="1" applyProtection="1">
      <alignment horizontal="center"/>
    </xf>
    <xf numFmtId="0" fontId="4" fillId="3" borderId="1" xfId="0" applyFont="1" applyFill="1" applyBorder="1" applyAlignment="1" applyProtection="1">
      <alignment horizontal="center"/>
    </xf>
    <xf numFmtId="0" fontId="5" fillId="3" borderId="3" xfId="0" applyFont="1" applyFill="1" applyBorder="1" applyAlignment="1" applyProtection="1">
      <alignment horizontal="center"/>
    </xf>
    <xf numFmtId="0" fontId="5" fillId="3" borderId="22" xfId="0" applyFont="1" applyFill="1" applyBorder="1" applyAlignment="1" applyProtection="1">
      <alignment horizontal="center"/>
    </xf>
    <xf numFmtId="0" fontId="5" fillId="0" borderId="2" xfId="0" applyFont="1" applyBorder="1" applyAlignment="1" applyProtection="1"/>
    <xf numFmtId="0" fontId="4" fillId="3" borderId="22" xfId="0" applyFont="1" applyFill="1" applyBorder="1" applyAlignment="1" applyProtection="1"/>
    <xf numFmtId="0" fontId="0" fillId="3" borderId="3" xfId="0" applyFill="1" applyBorder="1" applyAlignment="1" applyProtection="1">
      <alignment horizontal="center"/>
    </xf>
    <xf numFmtId="0" fontId="0" fillId="0" borderId="22" xfId="0" applyBorder="1"/>
    <xf numFmtId="0" fontId="0" fillId="0" borderId="2" xfId="0" applyBorder="1"/>
    <xf numFmtId="0" fontId="0" fillId="3" borderId="37" xfId="0" applyFill="1" applyBorder="1" applyAlignment="1" applyProtection="1">
      <alignment horizontal="center" vertical="center" wrapText="1"/>
    </xf>
    <xf numFmtId="0" fontId="0" fillId="0" borderId="39" xfId="0" applyBorder="1" applyAlignment="1">
      <alignment vertical="center"/>
    </xf>
    <xf numFmtId="0" fontId="0" fillId="0" borderId="4" xfId="0" applyBorder="1" applyAlignment="1">
      <alignment vertical="center"/>
    </xf>
    <xf numFmtId="0" fontId="4" fillId="3" borderId="37" xfId="0" applyFont="1" applyFill="1" applyBorder="1" applyAlignment="1" applyProtection="1">
      <alignment horizontal="center" vertical="center" wrapText="1"/>
    </xf>
    <xf numFmtId="0" fontId="0" fillId="0" borderId="4" xfId="0" applyBorder="1"/>
    <xf numFmtId="0" fontId="5" fillId="3" borderId="3" xfId="0" applyFont="1" applyFill="1" applyBorder="1" applyAlignment="1">
      <alignment horizontal="center"/>
    </xf>
    <xf numFmtId="0" fontId="5" fillId="3" borderId="22" xfId="0" applyFont="1" applyFill="1" applyBorder="1" applyAlignment="1">
      <alignment horizontal="center"/>
    </xf>
    <xf numFmtId="0" fontId="5" fillId="3" borderId="2" xfId="0" applyFont="1" applyFill="1" applyBorder="1" applyAlignment="1">
      <alignment horizontal="center"/>
    </xf>
    <xf numFmtId="3" fontId="5" fillId="2" borderId="3" xfId="0" applyNumberFormat="1" applyFont="1" applyFill="1" applyBorder="1" applyAlignment="1" applyProtection="1"/>
    <xf numFmtId="0" fontId="0" fillId="0" borderId="2" xfId="0" applyBorder="1" applyAlignment="1" applyProtection="1"/>
    <xf numFmtId="0" fontId="0" fillId="3" borderId="2" xfId="0" applyFill="1" applyBorder="1" applyAlignment="1" applyProtection="1">
      <alignment horizontal="center"/>
    </xf>
    <xf numFmtId="0" fontId="4" fillId="3" borderId="3" xfId="0" applyFont="1" applyFill="1" applyBorder="1" applyAlignment="1" applyProtection="1">
      <alignment horizontal="center" wrapText="1"/>
    </xf>
    <xf numFmtId="0" fontId="4" fillId="3" borderId="38" xfId="0" applyFont="1" applyFill="1" applyBorder="1" applyAlignment="1" applyProtection="1">
      <alignment vertical="center"/>
    </xf>
    <xf numFmtId="0" fontId="0" fillId="0" borderId="26" xfId="0" applyBorder="1" applyAlignment="1">
      <alignment vertical="center"/>
    </xf>
    <xf numFmtId="0" fontId="4" fillId="3" borderId="38" xfId="0" applyFont="1" applyFill="1" applyBorder="1" applyAlignment="1" applyProtection="1">
      <alignment horizontal="center" vertical="center"/>
    </xf>
    <xf numFmtId="0" fontId="0" fillId="0" borderId="26" xfId="0" applyBorder="1" applyAlignment="1">
      <alignment horizontal="center" vertical="center"/>
    </xf>
    <xf numFmtId="0" fontId="4" fillId="3" borderId="4" xfId="0" applyFont="1" applyFill="1" applyBorder="1" applyAlignment="1" applyProtection="1">
      <alignment horizontal="center" vertical="center" wrapText="1"/>
    </xf>
    <xf numFmtId="0" fontId="0" fillId="3" borderId="22" xfId="0" applyFill="1" applyBorder="1" applyAlignment="1" applyProtection="1">
      <alignment horizontal="center"/>
    </xf>
    <xf numFmtId="0" fontId="0" fillId="0" borderId="39" xfId="0" applyBorder="1"/>
    <xf numFmtId="0" fontId="5" fillId="0" borderId="2" xfId="0" applyFont="1" applyBorder="1" applyAlignment="1"/>
    <xf numFmtId="0" fontId="4" fillId="3" borderId="38" xfId="0" applyFont="1" applyFill="1" applyBorder="1" applyAlignment="1" applyProtection="1">
      <alignment horizontal="center" vertical="center" wrapText="1"/>
    </xf>
    <xf numFmtId="0" fontId="4" fillId="3" borderId="1" xfId="0" applyFont="1" applyFill="1" applyBorder="1" applyAlignment="1" applyProtection="1"/>
    <xf numFmtId="0" fontId="0" fillId="3" borderId="1" xfId="0" applyFill="1" applyBorder="1" applyAlignment="1" applyProtection="1">
      <alignment horizontal="center"/>
    </xf>
    <xf numFmtId="0" fontId="4" fillId="3" borderId="1" xfId="0" applyFont="1" applyFill="1" applyBorder="1" applyAlignment="1" applyProtection="1">
      <alignment horizontal="center" vertical="center" wrapText="1"/>
    </xf>
    <xf numFmtId="0" fontId="0" fillId="0" borderId="1" xfId="0" applyBorder="1" applyAlignment="1">
      <alignment horizontal="center" vertical="center" wrapText="1"/>
    </xf>
    <xf numFmtId="0" fontId="0" fillId="0" borderId="26" xfId="0" applyBorder="1" applyAlignment="1">
      <alignment horizontal="center" vertical="center" wrapText="1"/>
    </xf>
    <xf numFmtId="0" fontId="0" fillId="0" borderId="4" xfId="0" applyBorder="1" applyAlignment="1">
      <alignment horizontal="center" vertical="center" wrapText="1"/>
    </xf>
    <xf numFmtId="0" fontId="5" fillId="0" borderId="2" xfId="0" applyFont="1" applyBorder="1" applyAlignment="1">
      <alignment horizontal="center"/>
    </xf>
    <xf numFmtId="0" fontId="4" fillId="3" borderId="37" xfId="1" applyFont="1" applyFill="1" applyBorder="1" applyAlignment="1" applyProtection="1">
      <alignment horizontal="center" vertical="center" wrapText="1"/>
    </xf>
    <xf numFmtId="0" fontId="4" fillId="0" borderId="39" xfId="1" applyBorder="1" applyAlignment="1">
      <alignment horizontal="center" wrapText="1"/>
    </xf>
    <xf numFmtId="0" fontId="4" fillId="0" borderId="4" xfId="1" applyBorder="1" applyAlignment="1">
      <alignment horizontal="center" wrapText="1"/>
    </xf>
    <xf numFmtId="0" fontId="3" fillId="8" borderId="3" xfId="0" applyFont="1" applyFill="1" applyBorder="1" applyAlignment="1" applyProtection="1">
      <alignment horizontal="left" vertical="center"/>
      <protection locked="0"/>
    </xf>
    <xf numFmtId="0" fontId="3" fillId="8" borderId="2" xfId="0" applyFont="1" applyFill="1" applyBorder="1" applyAlignment="1" applyProtection="1">
      <alignment horizontal="left" vertical="center"/>
      <protection locked="0"/>
    </xf>
    <xf numFmtId="0" fontId="3" fillId="8" borderId="1" xfId="0" applyFont="1" applyFill="1" applyBorder="1" applyAlignment="1" applyProtection="1">
      <alignment horizontal="left" vertical="center"/>
      <protection locked="0"/>
    </xf>
    <xf numFmtId="0" fontId="5" fillId="3" borderId="33" xfId="0" applyFont="1" applyFill="1" applyBorder="1" applyAlignment="1" applyProtection="1">
      <alignment horizontal="center"/>
    </xf>
    <xf numFmtId="0" fontId="0" fillId="3" borderId="33" xfId="0" applyFill="1" applyBorder="1" applyAlignment="1" applyProtection="1">
      <alignment horizontal="center"/>
    </xf>
    <xf numFmtId="0" fontId="3" fillId="8" borderId="45" xfId="0" applyFont="1" applyFill="1" applyBorder="1" applyAlignment="1" applyProtection="1">
      <alignment horizontal="left" vertical="center"/>
      <protection locked="0"/>
    </xf>
    <xf numFmtId="0" fontId="3" fillId="8" borderId="46" xfId="0" applyFont="1" applyFill="1" applyBorder="1" applyAlignment="1" applyProtection="1">
      <alignment horizontal="left" vertical="center"/>
      <protection locked="0"/>
    </xf>
    <xf numFmtId="0" fontId="5" fillId="3" borderId="47" xfId="0" applyFont="1" applyFill="1" applyBorder="1" applyAlignment="1" applyProtection="1">
      <alignment horizontal="center"/>
    </xf>
    <xf numFmtId="0" fontId="0" fillId="3" borderId="12" xfId="0" applyFill="1" applyBorder="1" applyAlignment="1" applyProtection="1">
      <alignment horizontal="center"/>
    </xf>
    <xf numFmtId="0" fontId="3" fillId="8" borderId="31" xfId="0" applyFont="1" applyFill="1" applyBorder="1" applyAlignment="1" applyProtection="1">
      <alignment horizontal="left" vertical="center"/>
      <protection locked="0"/>
    </xf>
    <xf numFmtId="0" fontId="2" fillId="8" borderId="0" xfId="0" applyFont="1" applyFill="1" applyBorder="1" applyAlignment="1" applyProtection="1">
      <alignment horizontal="justify" wrapText="1"/>
    </xf>
    <xf numFmtId="0" fontId="3" fillId="8" borderId="28" xfId="0" applyFont="1" applyFill="1" applyBorder="1" applyAlignment="1" applyProtection="1">
      <alignment horizontal="left" vertical="center"/>
      <protection locked="0"/>
    </xf>
    <xf numFmtId="0" fontId="3" fillId="8" borderId="27" xfId="0" applyFont="1" applyFill="1" applyBorder="1" applyAlignment="1" applyProtection="1">
      <alignment horizontal="left" vertical="center"/>
      <protection locked="0"/>
    </xf>
    <xf numFmtId="0" fontId="5" fillId="8" borderId="0" xfId="0" quotePrefix="1" applyFont="1" applyFill="1" applyAlignment="1" applyProtection="1">
      <alignment horizontal="left" vertical="center" wrapText="1"/>
    </xf>
    <xf numFmtId="0" fontId="5" fillId="8" borderId="0" xfId="0" applyFont="1" applyFill="1" applyAlignment="1" applyProtection="1">
      <alignment vertical="center" wrapText="1"/>
    </xf>
    <xf numFmtId="0" fontId="5" fillId="8" borderId="0" xfId="0" applyFont="1" applyFill="1" applyBorder="1" applyAlignment="1" applyProtection="1"/>
    <xf numFmtId="0" fontId="2" fillId="8" borderId="0" xfId="0" applyFont="1" applyFill="1" applyBorder="1" applyAlignment="1" applyProtection="1">
      <alignment wrapText="1"/>
    </xf>
    <xf numFmtId="0" fontId="5" fillId="8" borderId="0" xfId="0" applyFont="1" applyFill="1" applyBorder="1" applyAlignment="1" applyProtection="1">
      <alignment horizontal="right" wrapText="1" indent="1"/>
    </xf>
    <xf numFmtId="164" fontId="0" fillId="0" borderId="22" xfId="0" applyNumberFormat="1" applyBorder="1" applyAlignment="1" applyProtection="1">
      <alignment horizontal="left" wrapText="1"/>
      <protection locked="0"/>
    </xf>
    <xf numFmtId="0" fontId="3" fillId="8" borderId="10" xfId="0" applyFont="1" applyFill="1" applyBorder="1" applyAlignment="1" applyProtection="1">
      <alignment horizontal="left" vertical="center"/>
      <protection locked="0"/>
    </xf>
    <xf numFmtId="0" fontId="3" fillId="0" borderId="31" xfId="0" applyFont="1" applyFill="1" applyBorder="1" applyAlignment="1" applyProtection="1">
      <alignment horizontal="left" vertical="center"/>
      <protection locked="0"/>
    </xf>
    <xf numFmtId="0" fontId="3" fillId="0" borderId="1" xfId="0" applyFont="1" applyFill="1" applyBorder="1" applyAlignment="1" applyProtection="1">
      <alignment horizontal="left" vertical="center"/>
      <protection locked="0"/>
    </xf>
    <xf numFmtId="0" fontId="3" fillId="0" borderId="10" xfId="0" applyFont="1" applyFill="1" applyBorder="1" applyAlignment="1" applyProtection="1">
      <alignment horizontal="left" vertical="center"/>
      <protection locked="0"/>
    </xf>
    <xf numFmtId="0" fontId="0" fillId="5" borderId="0" xfId="0" applyFill="1" applyAlignment="1" applyProtection="1"/>
    <xf numFmtId="0" fontId="0" fillId="8" borderId="0" xfId="0" applyFont="1" applyFill="1" applyBorder="1" applyAlignment="1" applyProtection="1">
      <alignment horizontal="justify" vertical="center" wrapText="1"/>
    </xf>
    <xf numFmtId="0" fontId="0" fillId="8" borderId="0" xfId="0" applyFill="1" applyAlignment="1" applyProtection="1">
      <alignment horizontal="justify" vertical="center"/>
    </xf>
    <xf numFmtId="0" fontId="8" fillId="2" borderId="1" xfId="0" applyFont="1" applyFill="1" applyBorder="1" applyAlignment="1" applyProtection="1">
      <alignment horizontal="center" vertical="center"/>
    </xf>
    <xf numFmtId="0" fontId="5" fillId="8" borderId="0" xfId="0" applyFont="1" applyFill="1" applyBorder="1" applyAlignment="1" applyProtection="1">
      <alignment horizontal="left" wrapText="1"/>
    </xf>
    <xf numFmtId="0" fontId="4" fillId="8" borderId="0" xfId="0" applyFont="1" applyFill="1" applyBorder="1" applyAlignment="1" applyProtection="1">
      <alignment horizontal="left" vertical="center" wrapText="1" indent="3"/>
    </xf>
    <xf numFmtId="0" fontId="0" fillId="8" borderId="0" xfId="0" applyFill="1" applyBorder="1" applyAlignment="1" applyProtection="1">
      <alignment horizontal="left" vertical="center" wrapText="1" indent="3"/>
    </xf>
    <xf numFmtId="0" fontId="0" fillId="8" borderId="0" xfId="0" applyFill="1" applyBorder="1" applyAlignment="1" applyProtection="1">
      <alignment horizontal="left" vertical="center" indent="3"/>
    </xf>
    <xf numFmtId="0" fontId="0" fillId="7" borderId="8" xfId="0" applyFill="1" applyBorder="1" applyAlignment="1" applyProtection="1">
      <alignment horizontal="center" vertical="center" wrapText="1"/>
    </xf>
    <xf numFmtId="0" fontId="0" fillId="0" borderId="12" xfId="0" applyBorder="1" applyAlignment="1">
      <alignment horizontal="center" vertical="center" wrapText="1"/>
    </xf>
    <xf numFmtId="0" fontId="0" fillId="0" borderId="13" xfId="0" applyBorder="1" applyAlignment="1">
      <alignment horizontal="center" vertical="center" wrapText="1"/>
    </xf>
    <xf numFmtId="0" fontId="0" fillId="0" borderId="40" xfId="0" applyBorder="1" applyAlignment="1">
      <alignment horizontal="center" vertical="center" wrapText="1"/>
    </xf>
    <xf numFmtId="0" fontId="0" fillId="0" borderId="0" xfId="0" applyAlignment="1">
      <alignment horizontal="center" vertical="center" wrapText="1"/>
    </xf>
    <xf numFmtId="0" fontId="0" fillId="0" borderId="41" xfId="0" applyBorder="1" applyAlignment="1">
      <alignment horizontal="center" vertical="center" wrapText="1"/>
    </xf>
    <xf numFmtId="0" fontId="0" fillId="0" borderId="42" xfId="0" applyBorder="1" applyAlignment="1">
      <alignment horizontal="center" vertical="center" wrapText="1"/>
    </xf>
    <xf numFmtId="0" fontId="0" fillId="0" borderId="43" xfId="0" applyBorder="1" applyAlignment="1">
      <alignment horizontal="center" vertical="center" wrapText="1"/>
    </xf>
    <xf numFmtId="0" fontId="0" fillId="0" borderId="44" xfId="0" applyBorder="1" applyAlignment="1">
      <alignment horizontal="center" vertical="center" wrapText="1"/>
    </xf>
    <xf numFmtId="0" fontId="4" fillId="3" borderId="47" xfId="0" applyFont="1" applyFill="1" applyBorder="1" applyAlignment="1" applyProtection="1">
      <alignment horizontal="center" vertical="center" wrapText="1"/>
    </xf>
    <xf numFmtId="0" fontId="3" fillId="0" borderId="1" xfId="0" applyFont="1" applyBorder="1" applyAlignment="1" applyProtection="1">
      <alignment horizontal="left" vertical="center"/>
      <protection locked="0"/>
    </xf>
    <xf numFmtId="0" fontId="4" fillId="8" borderId="0" xfId="0" applyFont="1" applyFill="1" applyBorder="1" applyAlignment="1" applyProtection="1">
      <alignment horizontal="left" wrapText="1" indent="3"/>
    </xf>
    <xf numFmtId="0" fontId="0" fillId="8" borderId="0" xfId="0" applyFill="1" applyBorder="1" applyAlignment="1" applyProtection="1">
      <alignment horizontal="left" wrapText="1" indent="3"/>
    </xf>
    <xf numFmtId="0" fontId="0" fillId="8" borderId="0" xfId="0" applyFill="1" applyBorder="1" applyAlignment="1" applyProtection="1">
      <alignment horizontal="left" indent="3"/>
    </xf>
    <xf numFmtId="0" fontId="4" fillId="3" borderId="47" xfId="0" applyFont="1" applyFill="1" applyBorder="1" applyAlignment="1" applyProtection="1">
      <alignment horizontal="center" vertical="center"/>
    </xf>
    <xf numFmtId="0" fontId="4" fillId="3" borderId="12" xfId="0" applyFont="1" applyFill="1" applyBorder="1" applyAlignment="1" applyProtection="1">
      <alignment horizontal="center" vertical="center"/>
    </xf>
    <xf numFmtId="0" fontId="3" fillId="0" borderId="31" xfId="0" applyFont="1" applyBorder="1" applyAlignment="1" applyProtection="1">
      <alignment horizontal="left" vertical="center"/>
      <protection locked="0"/>
    </xf>
    <xf numFmtId="0" fontId="5" fillId="3" borderId="8" xfId="0" applyFont="1" applyFill="1" applyBorder="1" applyAlignment="1" applyProtection="1">
      <alignment horizontal="center" vertical="center"/>
    </xf>
    <xf numFmtId="0" fontId="5" fillId="3" borderId="40" xfId="0" applyFont="1" applyFill="1" applyBorder="1" applyAlignment="1" applyProtection="1">
      <alignment horizontal="center" vertical="center"/>
    </xf>
    <xf numFmtId="3" fontId="5" fillId="3" borderId="25" xfId="0" applyNumberFormat="1" applyFont="1" applyFill="1" applyBorder="1" applyAlignment="1" applyProtection="1">
      <alignment horizontal="center" vertical="center"/>
    </xf>
    <xf numFmtId="3" fontId="5" fillId="3" borderId="31" xfId="0" applyNumberFormat="1" applyFont="1" applyFill="1" applyBorder="1" applyAlignment="1" applyProtection="1">
      <alignment horizontal="center" vertical="center"/>
    </xf>
    <xf numFmtId="3" fontId="5" fillId="3" borderId="29" xfId="0" applyNumberFormat="1" applyFont="1" applyFill="1" applyBorder="1" applyAlignment="1" applyProtection="1">
      <alignment horizontal="center" vertical="center"/>
    </xf>
    <xf numFmtId="3" fontId="5" fillId="3" borderId="25" xfId="0" applyNumberFormat="1" applyFont="1" applyFill="1" applyBorder="1" applyAlignment="1" applyProtection="1">
      <alignment horizontal="center" vertical="center" wrapText="1"/>
    </xf>
    <xf numFmtId="0" fontId="0" fillId="3" borderId="29" xfId="0" applyFill="1" applyBorder="1" applyAlignment="1" applyProtection="1">
      <alignment horizontal="center" vertical="center" wrapText="1"/>
    </xf>
    <xf numFmtId="0" fontId="5" fillId="8" borderId="21" xfId="0" applyFont="1" applyFill="1" applyBorder="1" applyAlignment="1" applyProtection="1">
      <alignment horizontal="left" wrapText="1"/>
    </xf>
    <xf numFmtId="0" fontId="3" fillId="0" borderId="10" xfId="0" applyFont="1" applyBorder="1" applyAlignment="1" applyProtection="1">
      <alignment horizontal="left" vertical="center"/>
      <protection locked="0"/>
    </xf>
    <xf numFmtId="0" fontId="23" fillId="12" borderId="48" xfId="0" applyFont="1" applyFill="1" applyBorder="1" applyAlignment="1" applyProtection="1">
      <alignment horizontal="center" vertical="center"/>
    </xf>
    <xf numFmtId="0" fontId="9" fillId="8" borderId="0" xfId="0" applyFont="1" applyFill="1" applyBorder="1" applyAlignment="1" applyProtection="1"/>
    <xf numFmtId="0" fontId="2" fillId="8" borderId="0" xfId="0" applyFont="1" applyFill="1" applyBorder="1" applyAlignment="1" applyProtection="1">
      <alignment horizontal="left" wrapText="1" indent="3"/>
    </xf>
    <xf numFmtId="0" fontId="2" fillId="8" borderId="0" xfId="0" applyFont="1" applyFill="1" applyBorder="1" applyAlignment="1" applyProtection="1">
      <alignment horizontal="left" indent="3"/>
    </xf>
    <xf numFmtId="0" fontId="5" fillId="8" borderId="0" xfId="0" applyFont="1" applyFill="1" applyBorder="1" applyAlignment="1" applyProtection="1">
      <alignment horizontal="left" vertical="top" wrapText="1" indent="1"/>
    </xf>
    <xf numFmtId="0" fontId="4" fillId="8" borderId="0" xfId="0" applyFont="1" applyFill="1" applyAlignment="1" applyProtection="1">
      <alignment horizontal="left" wrapText="1"/>
    </xf>
    <xf numFmtId="0" fontId="4" fillId="8" borderId="0" xfId="0" applyFont="1" applyFill="1" applyBorder="1" applyAlignment="1" applyProtection="1">
      <alignment vertical="center" wrapText="1"/>
    </xf>
    <xf numFmtId="0" fontId="4" fillId="8" borderId="0" xfId="0" applyFont="1" applyFill="1" applyAlignment="1" applyProtection="1">
      <alignment wrapText="1"/>
    </xf>
    <xf numFmtId="0" fontId="0" fillId="0" borderId="0" xfId="0" applyAlignment="1" applyProtection="1">
      <alignment wrapText="1"/>
    </xf>
    <xf numFmtId="0" fontId="4" fillId="8" borderId="0" xfId="0" applyFont="1" applyFill="1" applyBorder="1" applyAlignment="1" applyProtection="1">
      <alignment horizontal="left" wrapText="1" indent="1"/>
    </xf>
    <xf numFmtId="0" fontId="4" fillId="8" borderId="0" xfId="0" applyFont="1" applyFill="1" applyBorder="1" applyAlignment="1" applyProtection="1">
      <alignment horizontal="left" indent="1"/>
    </xf>
    <xf numFmtId="0" fontId="10" fillId="8" borderId="10" xfId="0" applyFont="1" applyFill="1" applyBorder="1" applyAlignment="1" applyProtection="1">
      <alignment horizontal="center" vertical="center"/>
      <protection locked="0"/>
    </xf>
    <xf numFmtId="0" fontId="10" fillId="8" borderId="11" xfId="0" applyFont="1" applyFill="1" applyBorder="1" applyAlignment="1" applyProtection="1">
      <alignment horizontal="center" vertical="center"/>
      <protection locked="0"/>
    </xf>
    <xf numFmtId="0" fontId="10" fillId="8" borderId="1" xfId="0" applyFont="1" applyFill="1" applyBorder="1" applyAlignment="1" applyProtection="1">
      <alignment horizontal="left" vertical="center"/>
      <protection locked="0"/>
    </xf>
    <xf numFmtId="0" fontId="10" fillId="8" borderId="5" xfId="0" applyFont="1" applyFill="1" applyBorder="1" applyAlignment="1" applyProtection="1">
      <alignment horizontal="left" vertical="center"/>
      <protection locked="0"/>
    </xf>
    <xf numFmtId="0" fontId="10" fillId="8" borderId="4" xfId="0" applyFont="1" applyFill="1" applyBorder="1" applyAlignment="1" applyProtection="1">
      <alignment horizontal="left" vertical="center"/>
      <protection locked="0"/>
    </xf>
    <xf numFmtId="0" fontId="10" fillId="8" borderId="7" xfId="0" applyFont="1" applyFill="1" applyBorder="1" applyAlignment="1" applyProtection="1">
      <alignment horizontal="left" vertical="center"/>
      <protection locked="0"/>
    </xf>
    <xf numFmtId="0" fontId="10" fillId="8" borderId="10" xfId="0" applyFont="1" applyFill="1" applyBorder="1" applyAlignment="1" applyProtection="1">
      <alignment horizontal="left" vertical="center"/>
      <protection locked="0"/>
    </xf>
    <xf numFmtId="0" fontId="10" fillId="8" borderId="11" xfId="0" applyFont="1" applyFill="1" applyBorder="1" applyAlignment="1" applyProtection="1">
      <alignment horizontal="left" vertical="center"/>
      <protection locked="0"/>
    </xf>
    <xf numFmtId="0" fontId="5" fillId="3" borderId="48" xfId="0" applyFont="1" applyFill="1" applyBorder="1" applyAlignment="1" applyProtection="1">
      <alignment horizontal="center" vertical="center" wrapText="1"/>
    </xf>
    <xf numFmtId="0" fontId="4" fillId="3" borderId="48" xfId="0" applyFont="1" applyFill="1" applyBorder="1" applyAlignment="1" applyProtection="1">
      <alignment horizontal="center" vertical="center"/>
    </xf>
    <xf numFmtId="0" fontId="4" fillId="3" borderId="52" xfId="0" applyFont="1" applyFill="1" applyBorder="1" applyAlignment="1" applyProtection="1">
      <alignment horizontal="center" vertical="center"/>
    </xf>
    <xf numFmtId="0" fontId="3" fillId="0" borderId="5" xfId="0" applyFont="1" applyBorder="1" applyAlignment="1" applyProtection="1">
      <alignment horizontal="left" vertical="center"/>
      <protection locked="0"/>
    </xf>
    <xf numFmtId="0" fontId="25" fillId="8" borderId="1" xfId="10" applyFill="1" applyBorder="1" applyAlignment="1" applyProtection="1">
      <alignment horizontal="left" vertical="center"/>
      <protection locked="0"/>
    </xf>
    <xf numFmtId="0" fontId="3" fillId="0" borderId="11" xfId="0" applyFont="1" applyBorder="1" applyAlignment="1" applyProtection="1">
      <alignment horizontal="left" vertical="center"/>
      <protection locked="0"/>
    </xf>
    <xf numFmtId="0" fontId="5" fillId="3" borderId="48" xfId="0" applyFont="1" applyFill="1" applyBorder="1" applyAlignment="1" applyProtection="1">
      <alignment horizontal="center" vertical="center"/>
    </xf>
    <xf numFmtId="0" fontId="3" fillId="0" borderId="29" xfId="0" applyFont="1" applyBorder="1" applyAlignment="1" applyProtection="1">
      <alignment horizontal="left" vertical="center"/>
      <protection locked="0"/>
    </xf>
    <xf numFmtId="0" fontId="4" fillId="8" borderId="0" xfId="0" applyFont="1" applyFill="1" applyBorder="1" applyAlignment="1" applyProtection="1">
      <alignment horizontal="left" vertical="center"/>
      <protection locked="0"/>
    </xf>
    <xf numFmtId="0" fontId="3" fillId="8" borderId="38" xfId="0" applyFont="1" applyFill="1" applyBorder="1" applyAlignment="1" applyProtection="1">
      <alignment horizontal="left" vertical="top" wrapText="1"/>
      <protection locked="0"/>
    </xf>
    <xf numFmtId="0" fontId="3" fillId="8" borderId="49" xfId="0" applyFont="1" applyFill="1" applyBorder="1" applyAlignment="1" applyProtection="1">
      <alignment horizontal="left" vertical="top" wrapText="1"/>
      <protection locked="0"/>
    </xf>
    <xf numFmtId="0" fontId="3" fillId="8" borderId="50" xfId="0" applyFont="1" applyFill="1" applyBorder="1" applyAlignment="1" applyProtection="1">
      <alignment horizontal="left" vertical="top" wrapText="1"/>
      <protection locked="0"/>
    </xf>
    <xf numFmtId="0" fontId="3" fillId="8" borderId="36" xfId="0" applyFont="1" applyFill="1" applyBorder="1" applyAlignment="1" applyProtection="1">
      <alignment horizontal="left" vertical="top" wrapText="1"/>
      <protection locked="0"/>
    </xf>
    <xf numFmtId="0" fontId="3" fillId="8" borderId="0" xfId="0" applyFont="1" applyFill="1" applyBorder="1" applyAlignment="1" applyProtection="1">
      <alignment horizontal="left" vertical="top" wrapText="1"/>
      <protection locked="0"/>
    </xf>
    <xf numFmtId="0" fontId="3" fillId="8" borderId="51" xfId="0" applyFont="1" applyFill="1" applyBorder="1" applyAlignment="1" applyProtection="1">
      <alignment horizontal="left" vertical="top" wrapText="1"/>
      <protection locked="0"/>
    </xf>
    <xf numFmtId="0" fontId="3" fillId="8" borderId="26" xfId="0" applyFont="1" applyFill="1" applyBorder="1" applyAlignment="1" applyProtection="1">
      <alignment horizontal="left" vertical="top" wrapText="1"/>
      <protection locked="0"/>
    </xf>
    <xf numFmtId="0" fontId="3" fillId="8" borderId="21" xfId="0" applyFont="1" applyFill="1" applyBorder="1" applyAlignment="1" applyProtection="1">
      <alignment horizontal="left" vertical="top" wrapText="1"/>
      <protection locked="0"/>
    </xf>
    <xf numFmtId="0" fontId="3" fillId="8" borderId="6" xfId="0" applyFont="1" applyFill="1" applyBorder="1" applyAlignment="1" applyProtection="1">
      <alignment horizontal="left" vertical="top" wrapText="1"/>
      <protection locked="0"/>
    </xf>
    <xf numFmtId="0" fontId="9" fillId="5" borderId="0" xfId="0" applyFont="1" applyFill="1" applyAlignment="1" applyProtection="1"/>
    <xf numFmtId="0" fontId="0" fillId="0" borderId="0" xfId="0" applyAlignment="1"/>
    <xf numFmtId="0" fontId="0" fillId="0" borderId="49" xfId="0" applyBorder="1" applyAlignment="1">
      <alignment vertical="center"/>
    </xf>
    <xf numFmtId="0" fontId="0" fillId="0" borderId="2" xfId="0" applyBorder="1" applyAlignment="1">
      <alignment vertical="center"/>
    </xf>
    <xf numFmtId="0" fontId="4" fillId="3" borderId="3" xfId="0" applyFont="1" applyFill="1" applyBorder="1" applyAlignment="1" applyProtection="1">
      <alignment vertical="center"/>
    </xf>
    <xf numFmtId="0" fontId="0" fillId="0" borderId="22" xfId="0" applyBorder="1" applyAlignment="1">
      <alignment vertical="center"/>
    </xf>
    <xf numFmtId="0" fontId="19" fillId="0" borderId="3" xfId="0" applyFont="1" applyFill="1" applyBorder="1" applyAlignment="1" applyProtection="1">
      <alignment vertical="top" wrapText="1"/>
      <protection locked="0"/>
    </xf>
    <xf numFmtId="0" fontId="19" fillId="0" borderId="22" xfId="0" applyFont="1" applyBorder="1" applyAlignment="1" applyProtection="1">
      <alignment vertical="top" wrapText="1"/>
      <protection locked="0"/>
    </xf>
    <xf numFmtId="0" fontId="19" fillId="0" borderId="2" xfId="0" applyFont="1" applyBorder="1" applyAlignment="1" applyProtection="1">
      <alignment vertical="top" wrapText="1"/>
      <protection locked="0"/>
    </xf>
    <xf numFmtId="0" fontId="4" fillId="3" borderId="38" xfId="0" applyFont="1" applyFill="1" applyBorder="1" applyAlignment="1" applyProtection="1">
      <alignment vertical="center" wrapText="1"/>
    </xf>
    <xf numFmtId="0" fontId="0" fillId="0" borderId="49" xfId="0" applyBorder="1" applyAlignment="1">
      <alignment vertical="center" wrapText="1"/>
    </xf>
    <xf numFmtId="0" fontId="0" fillId="0" borderId="50" xfId="0" applyBorder="1" applyAlignment="1">
      <alignment vertical="center" wrapText="1"/>
    </xf>
    <xf numFmtId="0" fontId="5" fillId="0" borderId="0" xfId="0" applyFont="1" applyFill="1" applyBorder="1" applyAlignment="1" applyProtection="1">
      <alignment horizontal="center" vertical="center"/>
    </xf>
    <xf numFmtId="0" fontId="0" fillId="0" borderId="0" xfId="0" applyAlignment="1">
      <alignment horizontal="center" vertical="center"/>
    </xf>
    <xf numFmtId="0" fontId="5" fillId="0" borderId="0" xfId="0" applyFont="1" applyFill="1" applyBorder="1" applyAlignment="1" applyProtection="1">
      <alignment horizontal="left" vertical="center"/>
    </xf>
    <xf numFmtId="0" fontId="0" fillId="0" borderId="0" xfId="0" applyAlignment="1">
      <alignment horizontal="left" vertical="center"/>
    </xf>
  </cellXfs>
  <cellStyles count="11">
    <cellStyle name="Comma" xfId="2" builtinId="3"/>
    <cellStyle name="Comma 2" xfId="7"/>
    <cellStyle name="Hyperlink" xfId="10" builtinId="8"/>
    <cellStyle name="Normal" xfId="0" builtinId="0"/>
    <cellStyle name="Normal 14" xfId="9"/>
    <cellStyle name="Normal 2" xfId="1"/>
    <cellStyle name="Normal 2 2" xfId="6"/>
    <cellStyle name="Normal 3" xfId="5"/>
    <cellStyle name="Normal 3 2" xfId="8"/>
    <cellStyle name="Normal 4" xfId="4"/>
    <cellStyle name="Normal 8" xfId="3"/>
  </cellStyles>
  <dxfs count="0"/>
  <tableStyles count="0" defaultTableStyle="TableStyleMedium2" defaultPivotStyle="PivotStyleLight16"/>
  <colors>
    <mruColors>
      <color rgb="FFCCFFFF"/>
      <color rgb="FFFFCC99"/>
      <color rgb="FFFFFF99"/>
      <color rgb="FFF9B99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lockText="1" noThreeD="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lockText="1" noThreeD="1"/>
</file>

<file path=xl/ctrlProps/ctrlProp14.xml><?xml version="1.0" encoding="utf-8"?>
<formControlPr xmlns="http://schemas.microsoft.com/office/spreadsheetml/2009/9/main" objectType="CheckBox" checked="Checked" lockText="1" noThreeD="1"/>
</file>

<file path=xl/ctrlProps/ctrlProp15.xml><?xml version="1.0" encoding="utf-8"?>
<formControlPr xmlns="http://schemas.microsoft.com/office/spreadsheetml/2009/9/main" objectType="CheckBox" checked="Checked" lockText="1" noThreeD="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CheckBox"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_rels/drawing4.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image" Target="../media/image2.jpeg"/></Relationships>
</file>

<file path=xl/drawings/drawing1.xml><?xml version="1.0" encoding="utf-8"?>
<xdr:wsDr xmlns:xdr="http://schemas.openxmlformats.org/drawingml/2006/spreadsheetDrawing" xmlns:a="http://schemas.openxmlformats.org/drawingml/2006/main">
  <xdr:twoCellAnchor>
    <xdr:from>
      <xdr:col>1</xdr:col>
      <xdr:colOff>19050</xdr:colOff>
      <xdr:row>0</xdr:row>
      <xdr:rowOff>19050</xdr:rowOff>
    </xdr:from>
    <xdr:to>
      <xdr:col>1</xdr:col>
      <xdr:colOff>990600</xdr:colOff>
      <xdr:row>0</xdr:row>
      <xdr:rowOff>352425</xdr:rowOff>
    </xdr:to>
    <xdr:pic>
      <xdr:nvPicPr>
        <xdr:cNvPr id="1293" name="Picture 2" descr="WHO-EN-C-H.jpg">
          <a:extLst>
            <a:ext uri="{FF2B5EF4-FFF2-40B4-BE49-F238E27FC236}">
              <a16:creationId xmlns:a16="http://schemas.microsoft.com/office/drawing/2014/main" xmlns="" id="{00000000-0008-0000-0000-00000D05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4</xdr:col>
          <xdr:colOff>0</xdr:colOff>
          <xdr:row>50</xdr:row>
          <xdr:rowOff>57150</xdr:rowOff>
        </xdr:from>
        <xdr:to>
          <xdr:col>5</xdr:col>
          <xdr:colOff>9525</xdr:colOff>
          <xdr:row>51</xdr:row>
          <xdr:rowOff>114300</xdr:rowOff>
        </xdr:to>
        <xdr:sp macro="" textlink="">
          <xdr:nvSpPr>
            <xdr:cNvPr id="1091" name="Button 67" hidden="1">
              <a:extLst>
                <a:ext uri="{63B3BB69-23CF-44E3-9099-C40C66FF867C}">
                  <a14:compatExt spid="_x0000_s109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new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47625</xdr:colOff>
          <xdr:row>50</xdr:row>
          <xdr:rowOff>57150</xdr:rowOff>
        </xdr:from>
        <xdr:to>
          <xdr:col>2</xdr:col>
          <xdr:colOff>1104900</xdr:colOff>
          <xdr:row>51</xdr:row>
          <xdr:rowOff>114300</xdr:rowOff>
        </xdr:to>
        <xdr:sp macro="" textlink="">
          <xdr:nvSpPr>
            <xdr:cNvPr id="1093" name="Button 69" hidden="1">
              <a:extLst>
                <a:ext uri="{63B3BB69-23CF-44E3-9099-C40C66FF867C}">
                  <a14:compatExt spid="_x0000_s1093"/>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85725</xdr:colOff>
          <xdr:row>50</xdr:row>
          <xdr:rowOff>57150</xdr:rowOff>
        </xdr:from>
        <xdr:to>
          <xdr:col>2</xdr:col>
          <xdr:colOff>9525</xdr:colOff>
          <xdr:row>51</xdr:row>
          <xdr:rowOff>114300</xdr:rowOff>
        </xdr:to>
        <xdr:sp macro="" textlink="">
          <xdr:nvSpPr>
            <xdr:cNvPr id="1289" name="Button 265" hidden="1">
              <a:extLst>
                <a:ext uri="{63B3BB69-23CF-44E3-9099-C40C66FF867C}">
                  <a14:compatExt spid="_x0000_s128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Restore full version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15</xdr:col>
          <xdr:colOff>0</xdr:colOff>
          <xdr:row>1</xdr:row>
          <xdr:rowOff>0</xdr:rowOff>
        </xdr:from>
        <xdr:to>
          <xdr:col>16</xdr:col>
          <xdr:colOff>400050</xdr:colOff>
          <xdr:row>2</xdr:row>
          <xdr:rowOff>9525</xdr:rowOff>
        </xdr:to>
        <xdr:sp macro="" textlink="">
          <xdr:nvSpPr>
            <xdr:cNvPr id="2157" name="Button 109" hidden="1">
              <a:extLst>
                <a:ext uri="{63B3BB69-23CF-44E3-9099-C40C66FF867C}">
                  <a14:compatExt spid="_x0000_s215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Validate</a:t>
              </a:r>
            </a:p>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17</xdr:col>
          <xdr:colOff>47625</xdr:colOff>
          <xdr:row>1</xdr:row>
          <xdr:rowOff>0</xdr:rowOff>
        </xdr:from>
        <xdr:to>
          <xdr:col>19</xdr:col>
          <xdr:colOff>0</xdr:colOff>
          <xdr:row>2</xdr:row>
          <xdr:rowOff>9525</xdr:rowOff>
        </xdr:to>
        <xdr:sp macro="" textlink="">
          <xdr:nvSpPr>
            <xdr:cNvPr id="2158" name="Button 110" hidden="1">
              <a:extLst>
                <a:ext uri="{63B3BB69-23CF-44E3-9099-C40C66FF867C}">
                  <a14:compatExt spid="_x0000_s2158"/>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Undo</a:t>
              </a:r>
            </a:p>
            <a:p>
              <a:pPr algn="ctr" rtl="0">
                <a:defRPr sz="1000"/>
              </a:pPr>
              <a:endParaRPr lang="en-US" sz="800" b="0" i="0" u="none" strike="noStrike" baseline="0">
                <a:solidFill>
                  <a:srgbClr val="000000"/>
                </a:solidFill>
                <a:latin typeface="Arial"/>
                <a:cs typeface="Arial"/>
              </a:endParaRPr>
            </a:p>
            <a:p>
              <a:pPr algn="ctr" rtl="0">
                <a:defRPr sz="1000"/>
              </a:pPr>
              <a:endParaRPr lang="en-US" sz="800" b="0" i="0" u="none" strike="noStrike" baseline="0">
                <a:solidFill>
                  <a:srgbClr val="000000"/>
                </a:solidFill>
                <a:latin typeface="Arial"/>
                <a:cs typeface="Arial"/>
              </a:endParaRPr>
            </a:p>
            <a:p>
              <a:pPr algn="ctr" rtl="0">
                <a:defRPr sz="1000"/>
              </a:pPr>
              <a:r>
                <a:rPr lang="en-US" sz="800" b="0" i="0" u="none" strike="noStrike" baseline="0">
                  <a:solidFill>
                    <a:srgbClr val="000000"/>
                  </a:solidFill>
                  <a:latin typeface="Arial"/>
                  <a:cs typeface="Arial"/>
                </a:rPr>
                <a:t>Clear forms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9525</xdr:colOff>
          <xdr:row>0</xdr:row>
          <xdr:rowOff>0</xdr:rowOff>
        </xdr:to>
        <xdr:sp macro="" textlink="">
          <xdr:nvSpPr>
            <xdr:cNvPr id="6150" name="Button 6" hidden="1">
              <a:extLst>
                <a:ext uri="{63B3BB69-23CF-44E3-9099-C40C66FF867C}">
                  <a14:compatExt spid="_x0000_s615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0</xdr:row>
          <xdr:rowOff>0</xdr:rowOff>
        </xdr:to>
        <xdr:sp macro="" textlink="">
          <xdr:nvSpPr>
            <xdr:cNvPr id="6167" name="Button 23" hidden="1">
              <a:extLst>
                <a:ext uri="{63B3BB69-23CF-44E3-9099-C40C66FF867C}">
                  <a14:compatExt spid="_x0000_s616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990600</xdr:colOff>
      <xdr:row>0</xdr:row>
      <xdr:rowOff>0</xdr:rowOff>
    </xdr:to>
    <xdr:pic>
      <xdr:nvPicPr>
        <xdr:cNvPr id="6641" name="Picture 2" descr="WHO-EN-C-H.jpg">
          <a:extLst>
            <a:ext uri="{FF2B5EF4-FFF2-40B4-BE49-F238E27FC236}">
              <a16:creationId xmlns:a16="http://schemas.microsoft.com/office/drawing/2014/main" xmlns="" id="{00000000-0008-0000-0600-0000F119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0"/>
          <a:ext cx="971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6190" name="Check Box 46" hidden="1">
              <a:extLst>
                <a:ext uri="{63B3BB69-23CF-44E3-9099-C40C66FF867C}">
                  <a14:compatExt spid="_x0000_s6190"/>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6191" name="Check Box 47" hidden="1">
              <a:extLst>
                <a:ext uri="{63B3BB69-23CF-44E3-9099-C40C66FF867C}">
                  <a14:compatExt spid="_x0000_s6191"/>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6192" name="Check Box 48" hidden="1">
              <a:extLst>
                <a:ext uri="{63B3BB69-23CF-44E3-9099-C40C66FF867C}">
                  <a14:compatExt spid="_x0000_s619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0</xdr:colOff>
          <xdr:row>25</xdr:row>
          <xdr:rowOff>57150</xdr:rowOff>
        </xdr:from>
        <xdr:to>
          <xdr:col>8</xdr:col>
          <xdr:colOff>0</xdr:colOff>
          <xdr:row>26</xdr:row>
          <xdr:rowOff>228600</xdr:rowOff>
        </xdr:to>
        <xdr:sp macro="" textlink="">
          <xdr:nvSpPr>
            <xdr:cNvPr id="6199" name="Button 55" hidden="1">
              <a:extLst>
                <a:ext uri="{63B3BB69-23CF-44E3-9099-C40C66FF867C}">
                  <a14:compatExt spid="_x0000_s619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Request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84</xdr:row>
          <xdr:rowOff>104775</xdr:rowOff>
        </xdr:from>
        <xdr:to>
          <xdr:col>8</xdr:col>
          <xdr:colOff>0</xdr:colOff>
          <xdr:row>84</xdr:row>
          <xdr:rowOff>352425</xdr:rowOff>
        </xdr:to>
        <xdr:sp macro="" textlink="">
          <xdr:nvSpPr>
            <xdr:cNvPr id="6200" name="Button 56" hidden="1">
              <a:extLst>
                <a:ext uri="{63B3BB69-23CF-44E3-9099-C40C66FF867C}">
                  <a14:compatExt spid="_x0000_s620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Print Request</a:t>
              </a:r>
            </a:p>
          </xdr:txBody>
        </xdr:sp>
        <xdr:clientData fPrintsWithSheet="0"/>
      </xdr:twoCellAnchor>
    </mc:Choice>
    <mc:Fallback/>
  </mc:AlternateContent>
  <xdr:twoCellAnchor>
    <xdr:from>
      <xdr:col>1</xdr:col>
      <xdr:colOff>19050</xdr:colOff>
      <xdr:row>0</xdr:row>
      <xdr:rowOff>19050</xdr:rowOff>
    </xdr:from>
    <xdr:to>
      <xdr:col>1</xdr:col>
      <xdr:colOff>990600</xdr:colOff>
      <xdr:row>0</xdr:row>
      <xdr:rowOff>352425</xdr:rowOff>
    </xdr:to>
    <xdr:pic>
      <xdr:nvPicPr>
        <xdr:cNvPr id="6642" name="Picture 2" descr="WHO-EN-C-H.jpg">
          <a:extLst>
            <a:ext uri="{FF2B5EF4-FFF2-40B4-BE49-F238E27FC236}">
              <a16:creationId xmlns:a16="http://schemas.microsoft.com/office/drawing/2014/main" xmlns="" id="{00000000-0008-0000-0600-0000F219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55</xdr:row>
          <xdr:rowOff>457200</xdr:rowOff>
        </xdr:from>
        <xdr:to>
          <xdr:col>1</xdr:col>
          <xdr:colOff>390525</xdr:colOff>
          <xdr:row>57</xdr:row>
          <xdr:rowOff>28575</xdr:rowOff>
        </xdr:to>
        <xdr:sp macro="" textlink="">
          <xdr:nvSpPr>
            <xdr:cNvPr id="6202" name="Check Box 58" hidden="1">
              <a:extLst>
                <a:ext uri="{63B3BB69-23CF-44E3-9099-C40C66FF867C}">
                  <a14:compatExt spid="_x0000_s620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56</xdr:row>
          <xdr:rowOff>133350</xdr:rowOff>
        </xdr:from>
        <xdr:to>
          <xdr:col>1</xdr:col>
          <xdr:colOff>390525</xdr:colOff>
          <xdr:row>58</xdr:row>
          <xdr:rowOff>28575</xdr:rowOff>
        </xdr:to>
        <xdr:sp macro="" textlink="">
          <xdr:nvSpPr>
            <xdr:cNvPr id="6203" name="Check Box 59" hidden="1">
              <a:extLst>
                <a:ext uri="{63B3BB69-23CF-44E3-9099-C40C66FF867C}">
                  <a14:compatExt spid="_x0000_s620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57</xdr:row>
          <xdr:rowOff>133350</xdr:rowOff>
        </xdr:from>
        <xdr:to>
          <xdr:col>1</xdr:col>
          <xdr:colOff>390525</xdr:colOff>
          <xdr:row>59</xdr:row>
          <xdr:rowOff>28575</xdr:rowOff>
        </xdr:to>
        <xdr:sp macro="" textlink="">
          <xdr:nvSpPr>
            <xdr:cNvPr id="6204" name="Check Box 60" hidden="1">
              <a:extLst>
                <a:ext uri="{63B3BB69-23CF-44E3-9099-C40C66FF867C}">
                  <a14:compatExt spid="_x0000_s6204"/>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xdr:from>
          <xdr:col>5</xdr:col>
          <xdr:colOff>276225</xdr:colOff>
          <xdr:row>84</xdr:row>
          <xdr:rowOff>104775</xdr:rowOff>
        </xdr:from>
        <xdr:to>
          <xdr:col>6</xdr:col>
          <xdr:colOff>847725</xdr:colOff>
          <xdr:row>84</xdr:row>
          <xdr:rowOff>352425</xdr:rowOff>
        </xdr:to>
        <xdr:sp macro="" textlink="">
          <xdr:nvSpPr>
            <xdr:cNvPr id="6571" name="Button 427" hidden="1">
              <a:extLst>
                <a:ext uri="{63B3BB69-23CF-44E3-9099-C40C66FF867C}">
                  <a14:compatExt spid="_x0000_s6571"/>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Request in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323850</xdr:colOff>
          <xdr:row>84</xdr:row>
          <xdr:rowOff>114300</xdr:rowOff>
        </xdr:from>
        <xdr:to>
          <xdr:col>5</xdr:col>
          <xdr:colOff>200025</xdr:colOff>
          <xdr:row>84</xdr:row>
          <xdr:rowOff>361950</xdr:rowOff>
        </xdr:to>
        <xdr:sp macro="" textlink="">
          <xdr:nvSpPr>
            <xdr:cNvPr id="6586" name="Button 442" hidden="1">
              <a:extLst>
                <a:ext uri="{63B3BB69-23CF-44E3-9099-C40C66FF867C}">
                  <a14:compatExt spid="_x0000_s6586"/>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Save Request in EXCEL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1562100</xdr:colOff>
          <xdr:row>84</xdr:row>
          <xdr:rowOff>114300</xdr:rowOff>
        </xdr:from>
        <xdr:to>
          <xdr:col>3</xdr:col>
          <xdr:colOff>247650</xdr:colOff>
          <xdr:row>84</xdr:row>
          <xdr:rowOff>361950</xdr:rowOff>
        </xdr:to>
        <xdr:sp macro="" textlink="">
          <xdr:nvSpPr>
            <xdr:cNvPr id="6587" name="Button 443" hidden="1">
              <a:extLst>
                <a:ext uri="{63B3BB69-23CF-44E3-9099-C40C66FF867C}">
                  <a14:compatExt spid="_x0000_s6587"/>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Read before submission</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9525</xdr:colOff>
          <xdr:row>0</xdr:row>
          <xdr:rowOff>0</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9525</xdr:colOff>
          <xdr:row>0</xdr:row>
          <xdr:rowOff>0</xdr:rowOff>
        </xdr:from>
        <xdr:to>
          <xdr:col>8</xdr:col>
          <xdr:colOff>0</xdr:colOff>
          <xdr:row>0</xdr:row>
          <xdr:rowOff>0</xdr:rowOff>
        </xdr:to>
        <xdr:sp macro="" textlink="">
          <xdr:nvSpPr>
            <xdr:cNvPr id="3080" name="Button 8" hidden="1">
              <a:extLst>
                <a:ext uri="{63B3BB69-23CF-44E3-9099-C40C66FF867C}">
                  <a14:compatExt spid="_x0000_s3080"/>
                </a:ext>
              </a:extLst>
            </xdr:cNvPr>
            <xdr:cNvSpPr/>
          </xdr:nvSpPr>
          <xdr:spPr>
            <a:xfrm>
              <a:off x="0" y="0"/>
              <a:ext cx="0" cy="0"/>
            </a:xfrm>
            <a:prstGeom prst="rect">
              <a:avLst/>
            </a:prstGeom>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Generate report</a:t>
              </a:r>
            </a:p>
          </xdr:txBody>
        </xdr:sp>
        <xdr:clientData fPrintsWithSheet="0"/>
      </xdr:twoCellAnchor>
    </mc:Choice>
    <mc:Fallback/>
  </mc:AlternateContent>
  <xdr:twoCellAnchor>
    <xdr:from>
      <xdr:col>1</xdr:col>
      <xdr:colOff>19050</xdr:colOff>
      <xdr:row>0</xdr:row>
      <xdr:rowOff>0</xdr:rowOff>
    </xdr:from>
    <xdr:to>
      <xdr:col>1</xdr:col>
      <xdr:colOff>990600</xdr:colOff>
      <xdr:row>0</xdr:row>
      <xdr:rowOff>0</xdr:rowOff>
    </xdr:to>
    <xdr:pic>
      <xdr:nvPicPr>
        <xdr:cNvPr id="3449" name="Picture 2" descr="WHO-EN-C-H.jpg">
          <a:extLst>
            <a:ext uri="{FF2B5EF4-FFF2-40B4-BE49-F238E27FC236}">
              <a16:creationId xmlns:a16="http://schemas.microsoft.com/office/drawing/2014/main" xmlns="" id="{00000000-0008-0000-0700-0000790D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04775" y="0"/>
          <a:ext cx="971550" cy="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3082" name="Check Box 10" hidden="1">
              <a:extLst>
                <a:ext uri="{63B3BB69-23CF-44E3-9099-C40C66FF867C}">
                  <a14:compatExt spid="_x0000_s3082"/>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3083" name="Check Box 11" hidden="1">
              <a:extLst>
                <a:ext uri="{63B3BB69-23CF-44E3-9099-C40C66FF867C}">
                  <a14:compatExt spid="_x0000_s3083"/>
                </a:ext>
              </a:extLst>
            </xdr:cNvPr>
            <xdr:cNvSpPr/>
          </xdr:nvSpPr>
          <xdr:spPr>
            <a:xfrm>
              <a:off x="0" y="0"/>
              <a:ext cx="0" cy="0"/>
            </a:xfrm>
            <a:prstGeom prst="rect">
              <a:avLst/>
            </a:prstGeom>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85725</xdr:colOff>
          <xdr:row>0</xdr:row>
          <xdr:rowOff>0</xdr:rowOff>
        </xdr:from>
        <xdr:to>
          <xdr:col>1</xdr:col>
          <xdr:colOff>390525</xdr:colOff>
          <xdr:row>0</xdr:row>
          <xdr:rowOff>219075</xdr:rowOff>
        </xdr:to>
        <xdr:sp macro="" textlink="">
          <xdr:nvSpPr>
            <xdr:cNvPr id="3084" name="Check Box 12" hidden="1">
              <a:extLst>
                <a:ext uri="{63B3BB69-23CF-44E3-9099-C40C66FF867C}">
                  <a14:compatExt spid="_x0000_s3084"/>
                </a:ext>
              </a:extLst>
            </xdr:cNvPr>
            <xdr:cNvSpPr/>
          </xdr:nvSpPr>
          <xdr:spPr>
            <a:xfrm>
              <a:off x="0" y="0"/>
              <a:ext cx="0" cy="0"/>
            </a:xfrm>
            <a:prstGeom prst="rect">
              <a:avLst/>
            </a:prstGeom>
          </xdr:spPr>
        </xdr:sp>
        <xdr:clientData/>
      </xdr:twoCellAnchor>
    </mc:Choice>
    <mc:Fallback/>
  </mc:AlternateContent>
  <xdr:twoCellAnchor>
    <xdr:from>
      <xdr:col>1</xdr:col>
      <xdr:colOff>19050</xdr:colOff>
      <xdr:row>0</xdr:row>
      <xdr:rowOff>19050</xdr:rowOff>
    </xdr:from>
    <xdr:to>
      <xdr:col>1</xdr:col>
      <xdr:colOff>990600</xdr:colOff>
      <xdr:row>0</xdr:row>
      <xdr:rowOff>352425</xdr:rowOff>
    </xdr:to>
    <xdr:pic>
      <xdr:nvPicPr>
        <xdr:cNvPr id="3450" name="Picture 2" descr="WHO-EN-C-H.jpg">
          <a:extLst>
            <a:ext uri="{FF2B5EF4-FFF2-40B4-BE49-F238E27FC236}">
              <a16:creationId xmlns:a16="http://schemas.microsoft.com/office/drawing/2014/main" xmlns="" id="{00000000-0008-0000-0700-00007A0D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104775" y="19050"/>
          <a:ext cx="971550" cy="333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omments" Target="../comments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omments" Target="../comments2.xml"/><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3.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8" Type="http://schemas.openxmlformats.org/officeDocument/2006/relationships/ctrlProp" Target="../ctrlProps/ctrlProp10.xml"/><Relationship Id="rId13" Type="http://schemas.openxmlformats.org/officeDocument/2006/relationships/ctrlProp" Target="../ctrlProps/ctrlProp15.xml"/><Relationship Id="rId3" Type="http://schemas.openxmlformats.org/officeDocument/2006/relationships/vmlDrawing" Target="../drawings/vmlDrawing7.vml"/><Relationship Id="rId7" Type="http://schemas.openxmlformats.org/officeDocument/2006/relationships/ctrlProp" Target="../ctrlProps/ctrlProp9.xml"/><Relationship Id="rId12" Type="http://schemas.openxmlformats.org/officeDocument/2006/relationships/ctrlProp" Target="../ctrlProps/ctrlProp14.xml"/><Relationship Id="rId17" Type="http://schemas.openxmlformats.org/officeDocument/2006/relationships/comments" Target="../comments7.xml"/><Relationship Id="rId2" Type="http://schemas.openxmlformats.org/officeDocument/2006/relationships/drawing" Target="../drawings/drawing3.xml"/><Relationship Id="rId16" Type="http://schemas.openxmlformats.org/officeDocument/2006/relationships/ctrlProp" Target="../ctrlProps/ctrlProp18.xml"/><Relationship Id="rId1" Type="http://schemas.openxmlformats.org/officeDocument/2006/relationships/printerSettings" Target="../printerSettings/printerSettings7.bin"/><Relationship Id="rId6" Type="http://schemas.openxmlformats.org/officeDocument/2006/relationships/ctrlProp" Target="../ctrlProps/ctrlProp8.xml"/><Relationship Id="rId11" Type="http://schemas.openxmlformats.org/officeDocument/2006/relationships/ctrlProp" Target="../ctrlProps/ctrlProp13.xml"/><Relationship Id="rId5" Type="http://schemas.openxmlformats.org/officeDocument/2006/relationships/ctrlProp" Target="../ctrlProps/ctrlProp7.xml"/><Relationship Id="rId15" Type="http://schemas.openxmlformats.org/officeDocument/2006/relationships/ctrlProp" Target="../ctrlProps/ctrlProp17.xml"/><Relationship Id="rId10" Type="http://schemas.openxmlformats.org/officeDocument/2006/relationships/ctrlProp" Target="../ctrlProps/ctrlProp12.xml"/><Relationship Id="rId4" Type="http://schemas.openxmlformats.org/officeDocument/2006/relationships/ctrlProp" Target="../ctrlProps/ctrlProp6.xml"/><Relationship Id="rId9" Type="http://schemas.openxmlformats.org/officeDocument/2006/relationships/ctrlProp" Target="../ctrlProps/ctrlProp11.xml"/><Relationship Id="rId14" Type="http://schemas.openxmlformats.org/officeDocument/2006/relationships/ctrlProp" Target="../ctrlProps/ctrlProp16.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22.xml"/><Relationship Id="rId3" Type="http://schemas.openxmlformats.org/officeDocument/2006/relationships/drawing" Target="../drawings/drawing4.xml"/><Relationship Id="rId7" Type="http://schemas.openxmlformats.org/officeDocument/2006/relationships/ctrlProp" Target="../ctrlProps/ctrlProp21.xml"/><Relationship Id="rId2" Type="http://schemas.openxmlformats.org/officeDocument/2006/relationships/printerSettings" Target="../printerSettings/printerSettings8.bin"/><Relationship Id="rId1" Type="http://schemas.openxmlformats.org/officeDocument/2006/relationships/hyperlink" Target="mailto:afwcoet@who.int" TargetMode="External"/><Relationship Id="rId6" Type="http://schemas.openxmlformats.org/officeDocument/2006/relationships/ctrlProp" Target="../ctrlProps/ctrlProp20.xml"/><Relationship Id="rId5" Type="http://schemas.openxmlformats.org/officeDocument/2006/relationships/ctrlProp" Target="../ctrlProps/ctrlProp19.xml"/><Relationship Id="rId10" Type="http://schemas.openxmlformats.org/officeDocument/2006/relationships/comments" Target="../comments8.xml"/><Relationship Id="rId4" Type="http://schemas.openxmlformats.org/officeDocument/2006/relationships/vmlDrawing" Target="../drawings/vmlDrawing8.vml"/><Relationship Id="rId9" Type="http://schemas.openxmlformats.org/officeDocument/2006/relationships/ctrlProp" Target="../ctrlProps/ctrlProp2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J50"/>
  <sheetViews>
    <sheetView showRowColHeaders="0" zoomScaleNormal="100" zoomScaleSheetLayoutView="100" workbookViewId="0">
      <selection activeCell="J48" sqref="J48"/>
    </sheetView>
  </sheetViews>
  <sheetFormatPr defaultColWidth="9.140625" defaultRowHeight="12.75" x14ac:dyDescent="0.2"/>
  <cols>
    <col min="1" max="1" width="1.28515625" style="47" customWidth="1"/>
    <col min="2" max="2" width="15.7109375" style="47" customWidth="1"/>
    <col min="3" max="3" width="53.42578125" style="47" customWidth="1"/>
    <col min="4" max="4" width="0.85546875" style="47" customWidth="1"/>
    <col min="5" max="5" width="27.28515625" style="90" customWidth="1"/>
    <col min="6" max="6" width="1.140625" style="47" customWidth="1"/>
    <col min="7" max="16384" width="9.140625" style="47"/>
  </cols>
  <sheetData>
    <row r="1" spans="1:10" ht="30" customHeight="1" x14ac:dyDescent="0.2">
      <c r="A1" s="49"/>
      <c r="B1" s="210"/>
      <c r="C1" s="211"/>
      <c r="D1" s="211"/>
      <c r="E1" s="211"/>
      <c r="F1" s="49"/>
    </row>
    <row r="2" spans="1:10" ht="26.25" x14ac:dyDescent="0.4">
      <c r="A2" s="83"/>
      <c r="B2" s="220" t="s">
        <v>160</v>
      </c>
      <c r="C2" s="221"/>
      <c r="D2" s="221"/>
      <c r="E2" s="221"/>
      <c r="F2" s="84"/>
      <c r="G2" s="84"/>
      <c r="H2" s="48"/>
      <c r="I2" s="49"/>
      <c r="J2" s="49"/>
    </row>
    <row r="3" spans="1:10" ht="3" customHeight="1" x14ac:dyDescent="0.2">
      <c r="A3" s="49"/>
      <c r="B3" s="210"/>
      <c r="C3" s="211"/>
      <c r="D3" s="211"/>
      <c r="E3" s="211"/>
      <c r="F3" s="49"/>
      <c r="G3" s="49"/>
      <c r="H3" s="49"/>
      <c r="I3" s="49"/>
      <c r="J3" s="49"/>
    </row>
    <row r="4" spans="1:10" ht="144" customHeight="1" x14ac:dyDescent="0.2">
      <c r="B4" s="222" t="s">
        <v>116</v>
      </c>
      <c r="C4" s="223"/>
      <c r="D4" s="223"/>
      <c r="E4" s="223"/>
      <c r="I4" s="49"/>
      <c r="J4" s="49"/>
    </row>
    <row r="5" spans="1:10" ht="3" customHeight="1" x14ac:dyDescent="0.25">
      <c r="B5" s="212"/>
      <c r="C5" s="213"/>
      <c r="D5" s="213"/>
      <c r="E5" s="213"/>
      <c r="I5" s="49"/>
      <c r="J5" s="49"/>
    </row>
    <row r="6" spans="1:10" ht="15.75" x14ac:dyDescent="0.25">
      <c r="B6" s="212" t="s">
        <v>87</v>
      </c>
      <c r="C6" s="213"/>
      <c r="D6" s="213"/>
      <c r="E6" s="213"/>
    </row>
    <row r="7" spans="1:10" ht="3" customHeight="1" x14ac:dyDescent="0.2">
      <c r="B7" s="85"/>
      <c r="C7" s="86"/>
      <c r="D7" s="86"/>
      <c r="E7" s="87"/>
    </row>
    <row r="8" spans="1:10" ht="25.5" customHeight="1" x14ac:dyDescent="0.2">
      <c r="B8" s="88" t="s">
        <v>58</v>
      </c>
      <c r="C8" s="209" t="s">
        <v>100</v>
      </c>
      <c r="D8" s="209"/>
      <c r="E8" s="209"/>
    </row>
    <row r="9" spans="1:10" ht="40.5" customHeight="1" x14ac:dyDescent="0.2">
      <c r="B9" s="88" t="s">
        <v>48</v>
      </c>
      <c r="C9" s="209" t="s">
        <v>101</v>
      </c>
      <c r="D9" s="209"/>
      <c r="E9" s="209"/>
    </row>
    <row r="10" spans="1:10" ht="25.5" customHeight="1" x14ac:dyDescent="0.2">
      <c r="B10" s="89" t="s">
        <v>49</v>
      </c>
      <c r="C10" s="216" t="s">
        <v>88</v>
      </c>
      <c r="D10" s="216"/>
      <c r="E10" s="216"/>
    </row>
    <row r="11" spans="1:10" ht="79.5" customHeight="1" x14ac:dyDescent="0.2">
      <c r="B11" s="88" t="s">
        <v>50</v>
      </c>
      <c r="C11" s="209" t="s">
        <v>112</v>
      </c>
      <c r="D11" s="209"/>
      <c r="E11" s="209"/>
    </row>
    <row r="12" spans="1:10" ht="3" customHeight="1" x14ac:dyDescent="0.2">
      <c r="B12" s="210"/>
      <c r="C12" s="211"/>
      <c r="D12" s="211"/>
      <c r="E12" s="211"/>
    </row>
    <row r="13" spans="1:10" ht="15.75" x14ac:dyDescent="0.25">
      <c r="B13" s="217" t="s">
        <v>51</v>
      </c>
      <c r="C13" s="213"/>
      <c r="D13" s="213"/>
      <c r="E13" s="213"/>
    </row>
    <row r="14" spans="1:10" ht="3" customHeight="1" x14ac:dyDescent="0.2">
      <c r="B14" s="210"/>
      <c r="C14" s="211"/>
      <c r="D14" s="211"/>
      <c r="E14" s="211"/>
    </row>
    <row r="15" spans="1:10" ht="38.25" customHeight="1" x14ac:dyDescent="0.2">
      <c r="B15" s="218" t="s">
        <v>89</v>
      </c>
      <c r="C15" s="219"/>
      <c r="D15" s="219"/>
      <c r="E15" s="219"/>
    </row>
    <row r="16" spans="1:10" ht="3" customHeight="1" x14ac:dyDescent="0.2">
      <c r="B16" s="210"/>
      <c r="C16" s="211"/>
      <c r="D16" s="211"/>
      <c r="E16" s="211"/>
    </row>
    <row r="17" spans="2:10" x14ac:dyDescent="0.2">
      <c r="B17" s="210" t="s">
        <v>52</v>
      </c>
      <c r="C17" s="211"/>
      <c r="D17" s="211"/>
      <c r="E17" s="211"/>
    </row>
    <row r="18" spans="2:10" ht="3" customHeight="1" x14ac:dyDescent="0.2">
      <c r="B18" s="210"/>
      <c r="C18" s="211"/>
      <c r="D18" s="211"/>
      <c r="E18" s="211"/>
    </row>
    <row r="19" spans="2:10" ht="12.75" customHeight="1" x14ac:dyDescent="0.2">
      <c r="B19" s="80"/>
      <c r="C19" s="214" t="s">
        <v>53</v>
      </c>
      <c r="D19" s="215"/>
      <c r="E19" s="215"/>
    </row>
    <row r="20" spans="2:10" ht="3" customHeight="1" x14ac:dyDescent="0.2">
      <c r="B20" s="210"/>
      <c r="C20" s="211"/>
      <c r="D20" s="211"/>
      <c r="E20" s="211"/>
    </row>
    <row r="21" spans="2:10" ht="12.75" customHeight="1" x14ac:dyDescent="0.2">
      <c r="B21" s="29"/>
      <c r="C21" s="214" t="s">
        <v>102</v>
      </c>
      <c r="D21" s="215"/>
      <c r="E21" s="215"/>
    </row>
    <row r="22" spans="2:10" ht="3" customHeight="1" x14ac:dyDescent="0.2">
      <c r="B22" s="210"/>
      <c r="C22" s="211"/>
      <c r="D22" s="211"/>
      <c r="E22" s="211"/>
    </row>
    <row r="23" spans="2:10" ht="12.75" customHeight="1" x14ac:dyDescent="0.2">
      <c r="B23" s="28"/>
      <c r="C23" s="214" t="s">
        <v>54</v>
      </c>
      <c r="D23" s="215"/>
      <c r="E23" s="215"/>
    </row>
    <row r="24" spans="2:10" ht="12.75" customHeight="1" x14ac:dyDescent="0.2">
      <c r="B24" s="49"/>
      <c r="C24" s="215"/>
      <c r="D24" s="215"/>
      <c r="E24" s="215"/>
    </row>
    <row r="25" spans="2:10" ht="3" customHeight="1" x14ac:dyDescent="0.2">
      <c r="B25" s="210"/>
      <c r="C25" s="211"/>
      <c r="D25" s="211"/>
      <c r="E25" s="211"/>
    </row>
    <row r="26" spans="2:10" ht="12.75" customHeight="1" x14ac:dyDescent="0.2">
      <c r="B26" s="30"/>
      <c r="C26" s="214" t="s">
        <v>103</v>
      </c>
      <c r="D26" s="215"/>
      <c r="E26" s="215"/>
    </row>
    <row r="27" spans="2:10" ht="12.75" customHeight="1" x14ac:dyDescent="0.2">
      <c r="B27" s="49"/>
      <c r="C27" s="215"/>
      <c r="D27" s="215"/>
      <c r="E27" s="215"/>
    </row>
    <row r="28" spans="2:10" ht="3" customHeight="1" x14ac:dyDescent="0.2">
      <c r="B28" s="210"/>
      <c r="C28" s="211"/>
      <c r="D28" s="211"/>
      <c r="E28" s="211"/>
    </row>
    <row r="29" spans="2:10" ht="12.75" customHeight="1" x14ac:dyDescent="0.2">
      <c r="B29" s="14"/>
      <c r="C29" s="229" t="s">
        <v>104</v>
      </c>
      <c r="D29" s="230"/>
      <c r="E29" s="230"/>
    </row>
    <row r="30" spans="2:10" ht="3" customHeight="1" x14ac:dyDescent="0.2">
      <c r="B30" s="210"/>
      <c r="C30" s="211"/>
      <c r="D30" s="211"/>
      <c r="E30" s="211"/>
    </row>
    <row r="31" spans="2:10" ht="15.75" x14ac:dyDescent="0.25">
      <c r="B31" s="217" t="s">
        <v>55</v>
      </c>
      <c r="C31" s="213"/>
      <c r="D31" s="213"/>
      <c r="E31" s="213"/>
    </row>
    <row r="32" spans="2:10" ht="3" customHeight="1" x14ac:dyDescent="0.2">
      <c r="I32" s="49"/>
      <c r="J32" s="49"/>
    </row>
    <row r="33" spans="2:5" ht="20.25" customHeight="1" x14ac:dyDescent="0.35">
      <c r="B33" s="227" t="s">
        <v>23</v>
      </c>
      <c r="C33" s="228"/>
      <c r="D33" s="91"/>
      <c r="E33" s="92" t="s">
        <v>175</v>
      </c>
    </row>
    <row r="34" spans="2:5" ht="3" customHeight="1" x14ac:dyDescent="0.2"/>
    <row r="35" spans="2:5" x14ac:dyDescent="0.2">
      <c r="B35" s="225" t="s">
        <v>25</v>
      </c>
      <c r="C35" s="226"/>
      <c r="E35" s="93">
        <v>2019</v>
      </c>
    </row>
    <row r="36" spans="2:5" ht="3" customHeight="1" x14ac:dyDescent="0.2"/>
    <row r="37" spans="2:5" x14ac:dyDescent="0.2">
      <c r="B37" s="225" t="s">
        <v>90</v>
      </c>
      <c r="C37" s="226"/>
      <c r="E37" s="27" t="s">
        <v>170</v>
      </c>
    </row>
    <row r="38" spans="2:5" ht="3" customHeight="1" x14ac:dyDescent="0.2"/>
    <row r="39" spans="2:5" x14ac:dyDescent="0.2">
      <c r="B39" s="225" t="s">
        <v>91</v>
      </c>
      <c r="C39" s="226"/>
      <c r="E39" s="154" t="s">
        <v>170</v>
      </c>
    </row>
    <row r="40" spans="2:5" ht="3" customHeight="1" x14ac:dyDescent="0.2"/>
    <row r="41" spans="2:5" x14ac:dyDescent="0.2">
      <c r="B41" s="225" t="s">
        <v>92</v>
      </c>
      <c r="C41" s="226"/>
      <c r="E41" s="27" t="s">
        <v>170</v>
      </c>
    </row>
    <row r="42" spans="2:5" ht="3" customHeight="1" x14ac:dyDescent="0.2"/>
    <row r="43" spans="2:5" x14ac:dyDescent="0.2">
      <c r="B43" s="225" t="s">
        <v>93</v>
      </c>
      <c r="C43" s="226"/>
      <c r="E43" s="27" t="s">
        <v>170</v>
      </c>
    </row>
    <row r="44" spans="2:5" ht="3" customHeight="1" x14ac:dyDescent="0.2"/>
    <row r="45" spans="2:5" x14ac:dyDescent="0.2">
      <c r="B45" s="225" t="s">
        <v>111</v>
      </c>
      <c r="C45" s="226"/>
      <c r="E45" s="93">
        <v>898</v>
      </c>
    </row>
    <row r="46" spans="2:5" ht="3" customHeight="1" x14ac:dyDescent="0.2"/>
    <row r="47" spans="2:5" ht="31.5" customHeight="1" x14ac:dyDescent="0.2">
      <c r="B47" s="224" t="s">
        <v>105</v>
      </c>
      <c r="C47" s="210"/>
      <c r="D47" s="210"/>
      <c r="E47" s="210"/>
    </row>
    <row r="48" spans="2:5" x14ac:dyDescent="0.2">
      <c r="B48" s="159" t="s">
        <v>153</v>
      </c>
      <c r="C48" s="158" t="s">
        <v>156</v>
      </c>
      <c r="E48" s="94"/>
    </row>
    <row r="49" spans="2:5" x14ac:dyDescent="0.2">
      <c r="B49" s="159" t="s">
        <v>154</v>
      </c>
      <c r="C49" s="158" t="s">
        <v>157</v>
      </c>
      <c r="E49" s="94"/>
    </row>
    <row r="50" spans="2:5" x14ac:dyDescent="0.2">
      <c r="B50" s="159" t="s">
        <v>155</v>
      </c>
      <c r="C50" s="160" t="s">
        <v>6</v>
      </c>
      <c r="E50" s="94"/>
    </row>
  </sheetData>
  <sheetProtection password="CDCA" sheet="1" objects="1" scenarios="1" formatCells="0" formatColumns="0" formatRows="0" insertColumns="0" insertRows="0" insertHyperlinks="0" deleteColumns="0" deleteRows="0" sort="0" autoFilter="0" pivotTables="0"/>
  <mergeCells count="36">
    <mergeCell ref="B22:E22"/>
    <mergeCell ref="B47:E47"/>
    <mergeCell ref="B39:C39"/>
    <mergeCell ref="B41:C41"/>
    <mergeCell ref="B43:C43"/>
    <mergeCell ref="B45:C45"/>
    <mergeCell ref="B37:C37"/>
    <mergeCell ref="C23:E24"/>
    <mergeCell ref="C26:E27"/>
    <mergeCell ref="B28:E28"/>
    <mergeCell ref="B33:C33"/>
    <mergeCell ref="B30:E30"/>
    <mergeCell ref="B31:E31"/>
    <mergeCell ref="C29:E29"/>
    <mergeCell ref="B25:E25"/>
    <mergeCell ref="B35:C35"/>
    <mergeCell ref="B1:E1"/>
    <mergeCell ref="B3:E3"/>
    <mergeCell ref="B2:E2"/>
    <mergeCell ref="B6:E6"/>
    <mergeCell ref="B4:E4"/>
    <mergeCell ref="C8:E8"/>
    <mergeCell ref="B12:E12"/>
    <mergeCell ref="B5:E5"/>
    <mergeCell ref="C11:E11"/>
    <mergeCell ref="C21:E21"/>
    <mergeCell ref="B18:E18"/>
    <mergeCell ref="B14:E14"/>
    <mergeCell ref="C19:E19"/>
    <mergeCell ref="C9:E9"/>
    <mergeCell ref="C10:E10"/>
    <mergeCell ref="B20:E20"/>
    <mergeCell ref="B13:E13"/>
    <mergeCell ref="B17:E17"/>
    <mergeCell ref="B15:E15"/>
    <mergeCell ref="B16:E16"/>
  </mergeCells>
  <phoneticPr fontId="3" type="noConversion"/>
  <dataValidations count="2">
    <dataValidation type="list" allowBlank="1" showInputMessage="1" showErrorMessage="1" sqref="E37 E43 E41 E39">
      <formula1>"Endemic,Endemic but PC is not required,Non-endemic"</formula1>
    </dataValidation>
    <dataValidation type="decimal" allowBlank="1" showInputMessage="1" showErrorMessage="1" sqref="E48:E50">
      <formula1>0</formula1>
      <formula2>1</formula2>
    </dataValidation>
  </dataValidations>
  <pageMargins left="0.32" right="0.27" top="0.43" bottom="0.37" header="0.39" footer="0.34"/>
  <pageSetup paperSize="9" scale="99"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91" r:id="rId4" name="Button 67">
              <controlPr defaultSize="0" print="0" autoFill="0" autoPict="0" macro="[0]!Sheet1.DISTRICT">
                <anchor moveWithCells="1" sizeWithCells="1">
                  <from>
                    <xdr:col>4</xdr:col>
                    <xdr:colOff>0</xdr:colOff>
                    <xdr:row>50</xdr:row>
                    <xdr:rowOff>57150</xdr:rowOff>
                  </from>
                  <to>
                    <xdr:col>5</xdr:col>
                    <xdr:colOff>9525</xdr:colOff>
                    <xdr:row>51</xdr:row>
                    <xdr:rowOff>114300</xdr:rowOff>
                  </to>
                </anchor>
              </controlPr>
            </control>
          </mc:Choice>
        </mc:AlternateContent>
        <mc:AlternateContent xmlns:mc="http://schemas.openxmlformats.org/markup-compatibility/2006">
          <mc:Choice Requires="x14">
            <control shapeId="1093" r:id="rId5" name="Button 69">
              <controlPr defaultSize="0" print="0" autoFill="0" autoPict="0" macro="[0]!Sheet1.DISTRICT_DEL">
                <anchor moveWithCells="1" sizeWithCells="1">
                  <from>
                    <xdr:col>2</xdr:col>
                    <xdr:colOff>47625</xdr:colOff>
                    <xdr:row>50</xdr:row>
                    <xdr:rowOff>57150</xdr:rowOff>
                  </from>
                  <to>
                    <xdr:col>2</xdr:col>
                    <xdr:colOff>1104900</xdr:colOff>
                    <xdr:row>51</xdr:row>
                    <xdr:rowOff>114300</xdr:rowOff>
                  </to>
                </anchor>
              </controlPr>
            </control>
          </mc:Choice>
        </mc:AlternateContent>
        <mc:AlternateContent xmlns:mc="http://schemas.openxmlformats.org/markup-compatibility/2006">
          <mc:Choice Requires="x14">
            <control shapeId="1289" r:id="rId6" name="Button 265">
              <controlPr defaultSize="0" print="0" autoFill="0" autoPict="0" macro="[0]!Sheet1.FULL_FORM">
                <anchor moveWithCells="1" sizeWithCells="1">
                  <from>
                    <xdr:col>0</xdr:col>
                    <xdr:colOff>85725</xdr:colOff>
                    <xdr:row>50</xdr:row>
                    <xdr:rowOff>57150</xdr:rowOff>
                  </from>
                  <to>
                    <xdr:col>2</xdr:col>
                    <xdr:colOff>9525</xdr:colOff>
                    <xdr:row>51</xdr:row>
                    <xdr:rowOff>114300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W1000"/>
  <sheetViews>
    <sheetView zoomScale="90" zoomScaleNormal="90" workbookViewId="0">
      <pane xSplit="3" ySplit="8" topLeftCell="D73" activePane="bottomRight" state="frozen"/>
      <selection pane="topRight" activeCell="D1" sqref="D1"/>
      <selection pane="bottomLeft" activeCell="A9" sqref="A9"/>
      <selection pane="bottomRight" activeCell="N85" sqref="N85"/>
    </sheetView>
  </sheetViews>
  <sheetFormatPr defaultColWidth="7.7109375" defaultRowHeight="12.75" x14ac:dyDescent="0.2"/>
  <cols>
    <col min="1" max="1" width="18.28515625" style="1" customWidth="1"/>
    <col min="2" max="3" width="23.42578125" style="1" customWidth="1"/>
    <col min="4" max="4" width="12.5703125" style="1" customWidth="1"/>
    <col min="5" max="7" width="11.7109375" style="1" customWidth="1"/>
    <col min="8" max="11" width="6.7109375" style="1" customWidth="1"/>
    <col min="12" max="15" width="10.7109375" style="1" customWidth="1"/>
    <col min="16" max="295" width="6.7109375" style="1" customWidth="1"/>
    <col min="296" max="16384" width="7.7109375" style="1"/>
  </cols>
  <sheetData>
    <row r="1" spans="1:23" ht="23.25" x14ac:dyDescent="0.35">
      <c r="A1" s="4" t="s">
        <v>24</v>
      </c>
      <c r="B1" s="5"/>
      <c r="C1" s="5"/>
      <c r="D1" s="5"/>
      <c r="E1" s="5"/>
      <c r="F1" s="5"/>
      <c r="G1" s="5"/>
      <c r="H1" s="5"/>
      <c r="I1" s="5"/>
      <c r="J1" s="5"/>
      <c r="K1" s="5"/>
      <c r="L1" s="5"/>
      <c r="M1" s="5"/>
      <c r="N1" s="5"/>
      <c r="O1" s="5"/>
      <c r="P1" s="5"/>
      <c r="Q1" s="5"/>
      <c r="R1" s="5"/>
      <c r="S1" s="5"/>
      <c r="T1" s="5"/>
      <c r="U1" s="5"/>
      <c r="V1" s="5"/>
      <c r="W1" s="5"/>
    </row>
    <row r="2" spans="1:23" x14ac:dyDescent="0.2">
      <c r="A2" s="5" t="s">
        <v>94</v>
      </c>
      <c r="B2" s="5"/>
      <c r="C2" s="5"/>
      <c r="D2" s="5"/>
      <c r="E2" s="5"/>
      <c r="F2" s="5"/>
      <c r="G2" s="5"/>
      <c r="H2" s="5"/>
      <c r="I2" s="5"/>
      <c r="J2" s="5"/>
      <c r="K2" s="5"/>
      <c r="L2" s="5"/>
      <c r="M2" s="5"/>
      <c r="N2" s="5"/>
      <c r="O2" s="5"/>
      <c r="P2" s="5"/>
      <c r="Q2" s="5"/>
      <c r="R2" s="5"/>
      <c r="S2" s="5"/>
      <c r="T2" s="5"/>
      <c r="U2" s="5"/>
      <c r="V2" s="5"/>
      <c r="W2" s="5"/>
    </row>
    <row r="3" spans="1:23" x14ac:dyDescent="0.2">
      <c r="A3" s="35"/>
      <c r="B3" s="35"/>
      <c r="C3" s="35"/>
      <c r="D3" s="35"/>
      <c r="E3" s="35"/>
      <c r="F3" s="35"/>
      <c r="G3" s="35"/>
      <c r="H3" s="35"/>
      <c r="I3" s="35"/>
      <c r="J3" s="35"/>
      <c r="K3" s="35"/>
      <c r="L3" s="35"/>
      <c r="M3" s="35"/>
      <c r="N3" s="35"/>
      <c r="O3" s="35"/>
      <c r="P3" s="35"/>
      <c r="Q3" s="35"/>
      <c r="R3" s="35"/>
      <c r="S3" s="35"/>
      <c r="T3" s="35"/>
      <c r="U3" s="35"/>
      <c r="V3" s="35"/>
      <c r="W3" s="35"/>
    </row>
    <row r="4" spans="1:23" x14ac:dyDescent="0.2">
      <c r="A4" s="231" t="s">
        <v>22</v>
      </c>
      <c r="B4" s="231"/>
      <c r="C4" s="232"/>
      <c r="D4" s="33">
        <f>SUM(D$9:D$1000)</f>
        <v>98097228.481273055</v>
      </c>
      <c r="E4" s="33">
        <f>SUM(E$9:E$1000)</f>
        <v>14395162.355427492</v>
      </c>
      <c r="F4" s="33">
        <f>SUM(F$9:F$1000)</f>
        <v>29838136.654903699</v>
      </c>
      <c r="G4" s="33">
        <f>SUM(G$9:G$1000)</f>
        <v>53863925.739096522</v>
      </c>
      <c r="H4" s="233"/>
      <c r="I4" s="234"/>
      <c r="J4" s="234"/>
      <c r="K4" s="235"/>
      <c r="L4" s="33">
        <f>SUM(L$9:L$1000)</f>
        <v>5771014.5379917929</v>
      </c>
      <c r="M4" s="33">
        <f>SUM(M$9:M$1000)</f>
        <v>22085158.737144433</v>
      </c>
      <c r="N4" s="33">
        <f>SUM(N$9:N$1000)</f>
        <v>26708835.463512626</v>
      </c>
      <c r="O4" s="39">
        <f>SUM(O$9:O$1000)</f>
        <v>13475924.741005491</v>
      </c>
      <c r="P4" s="236"/>
      <c r="Q4" s="234"/>
      <c r="R4" s="234"/>
      <c r="S4" s="235"/>
      <c r="T4" s="236"/>
      <c r="U4" s="234"/>
      <c r="V4" s="234"/>
      <c r="W4" s="235"/>
    </row>
    <row r="5" spans="1:23" ht="2.25" customHeight="1" x14ac:dyDescent="0.2">
      <c r="A5" s="36"/>
      <c r="B5" s="36"/>
      <c r="C5" s="41"/>
      <c r="D5" s="40"/>
      <c r="E5" s="36"/>
      <c r="F5" s="36"/>
      <c r="G5" s="41"/>
      <c r="H5" s="40"/>
      <c r="I5" s="36"/>
      <c r="J5" s="36"/>
      <c r="K5" s="41"/>
      <c r="L5" s="40"/>
      <c r="M5" s="36"/>
      <c r="N5" s="36"/>
      <c r="O5" s="41"/>
      <c r="P5" s="40"/>
      <c r="Q5" s="36"/>
      <c r="R5" s="36"/>
      <c r="S5" s="137"/>
      <c r="T5" s="40"/>
      <c r="U5" s="36"/>
      <c r="V5" s="36"/>
      <c r="W5" s="137"/>
    </row>
    <row r="6" spans="1:23" ht="25.5" customHeight="1" x14ac:dyDescent="0.2">
      <c r="A6" s="237" t="s">
        <v>67</v>
      </c>
      <c r="B6" s="237"/>
      <c r="C6" s="238"/>
      <c r="D6" s="245" t="s">
        <v>3</v>
      </c>
      <c r="E6" s="246"/>
      <c r="F6" s="246"/>
      <c r="G6" s="247"/>
      <c r="H6" s="245" t="s">
        <v>15</v>
      </c>
      <c r="I6" s="246"/>
      <c r="J6" s="246"/>
      <c r="K6" s="247"/>
      <c r="L6" s="248" t="s">
        <v>40</v>
      </c>
      <c r="M6" s="249"/>
      <c r="N6" s="249"/>
      <c r="O6" s="250"/>
      <c r="P6" s="239" t="s">
        <v>158</v>
      </c>
      <c r="Q6" s="240"/>
      <c r="R6" s="240"/>
      <c r="S6" s="241"/>
      <c r="T6" s="239" t="s">
        <v>159</v>
      </c>
      <c r="U6" s="240"/>
      <c r="V6" s="240"/>
      <c r="W6" s="241"/>
    </row>
    <row r="7" spans="1:23" x14ac:dyDescent="0.2">
      <c r="A7" s="12" t="s">
        <v>0</v>
      </c>
      <c r="B7" s="12" t="s">
        <v>1</v>
      </c>
      <c r="C7" s="37" t="s">
        <v>2</v>
      </c>
      <c r="D7" s="34" t="s">
        <v>7</v>
      </c>
      <c r="E7" s="10" t="s">
        <v>4</v>
      </c>
      <c r="F7" s="10" t="s">
        <v>5</v>
      </c>
      <c r="G7" s="38" t="s">
        <v>6</v>
      </c>
      <c r="H7" s="163" t="s">
        <v>8</v>
      </c>
      <c r="I7" s="164" t="s">
        <v>9</v>
      </c>
      <c r="J7" s="164" t="s">
        <v>10</v>
      </c>
      <c r="K7" s="168" t="s">
        <v>11</v>
      </c>
      <c r="L7" s="163" t="s">
        <v>8</v>
      </c>
      <c r="M7" s="164" t="s">
        <v>9</v>
      </c>
      <c r="N7" s="164" t="s">
        <v>10</v>
      </c>
      <c r="O7" s="168" t="s">
        <v>11</v>
      </c>
      <c r="P7" s="163" t="s">
        <v>8</v>
      </c>
      <c r="Q7" s="164" t="s">
        <v>9</v>
      </c>
      <c r="R7" s="164" t="s">
        <v>10</v>
      </c>
      <c r="S7" s="168" t="s">
        <v>11</v>
      </c>
      <c r="T7" s="163" t="s">
        <v>8</v>
      </c>
      <c r="U7" s="164" t="s">
        <v>9</v>
      </c>
      <c r="V7" s="164" t="s">
        <v>10</v>
      </c>
      <c r="W7" s="168" t="s">
        <v>11</v>
      </c>
    </row>
    <row r="8" spans="1:23" ht="3" customHeight="1" x14ac:dyDescent="0.2">
      <c r="A8" s="242"/>
      <c r="B8" s="243"/>
      <c r="C8" s="243"/>
      <c r="D8" s="243"/>
      <c r="E8" s="243"/>
      <c r="F8" s="243"/>
      <c r="G8" s="243"/>
      <c r="H8" s="244"/>
      <c r="I8" s="244"/>
      <c r="J8" s="244"/>
      <c r="K8" s="244"/>
      <c r="L8" s="243"/>
      <c r="M8" s="243"/>
      <c r="N8" s="243"/>
      <c r="O8" s="243"/>
      <c r="P8" s="244"/>
      <c r="Q8" s="244"/>
      <c r="R8" s="244"/>
      <c r="S8" s="244"/>
    </row>
    <row r="9" spans="1:23" s="18" customFormat="1" x14ac:dyDescent="0.2">
      <c r="A9" s="23" t="str">
        <f>IF(INTRO!$E$33&lt;&gt;0,INTRO!$E$33, " ")</f>
        <v>Ethiopia</v>
      </c>
      <c r="B9" s="191" t="s">
        <v>176</v>
      </c>
      <c r="C9" s="192" t="s">
        <v>177</v>
      </c>
      <c r="D9" s="193">
        <v>327578.86371180101</v>
      </c>
      <c r="E9" s="193">
        <f t="shared" ref="E9:E18" si="0">D9*7.159823/100</f>
        <v>23454.066827176186</v>
      </c>
      <c r="F9" s="193">
        <f t="shared" ref="F9:F18" si="1">D9*16.61937/100</f>
        <v>54441.543402059942</v>
      </c>
      <c r="G9" s="193">
        <f t="shared" ref="G9:G18" si="2">D9*76.220811367/100</f>
        <v>249683.26778793384</v>
      </c>
      <c r="H9" s="200">
        <v>0</v>
      </c>
      <c r="I9" s="201">
        <v>0</v>
      </c>
      <c r="J9" s="202">
        <v>1</v>
      </c>
      <c r="K9" s="203">
        <v>0</v>
      </c>
      <c r="L9" s="165">
        <f>IF(INTRO!$E$37="Endemic",IF($H9&gt;0,IF($H9=4,"Unknown",IF($H9=99,"Stopped",$D9)),0),"Not required")</f>
        <v>0</v>
      </c>
      <c r="M9" s="190">
        <f>IF(INTRO!$E$39="Endemic", IF($I9&gt;0, IF($I9=4,"Unknown",IF($I9=99,"Stopped",$D9)), 0),"Not required")</f>
        <v>0</v>
      </c>
      <c r="N9" s="166">
        <f>IF(INTRO!$E$41="Endemic", IF(AND($J9&gt;1,$J9&lt;5), IF($J9=4, "Unknown", E9+F9), 0),"Not required")</f>
        <v>0</v>
      </c>
      <c r="O9" s="169">
        <f>IF(INTRO!$E$43="Endemic", IF(AND($K9&gt;0,$K9&lt;5), IF($K9=4,"Unknown", IF($K9=1, $F9*0.33, IF($K9=2, $F9*0.5+$G9*0.2, SUM(F9:G9)))), 0),"Not required")</f>
        <v>0</v>
      </c>
      <c r="P9" s="161">
        <v>0</v>
      </c>
      <c r="Q9" s="162">
        <v>0</v>
      </c>
      <c r="R9" s="162">
        <v>0</v>
      </c>
      <c r="S9" s="167">
        <v>0</v>
      </c>
      <c r="T9" s="161"/>
      <c r="U9" s="162"/>
      <c r="V9" s="162"/>
      <c r="W9" s="167"/>
    </row>
    <row r="10" spans="1:23" x14ac:dyDescent="0.2">
      <c r="A10" s="23" t="str">
        <f>IF(INTRO!$E$33&lt;&gt;0,INTRO!$E$33, " ")</f>
        <v>Ethiopia</v>
      </c>
      <c r="B10" s="191" t="s">
        <v>176</v>
      </c>
      <c r="C10" s="192" t="s">
        <v>178</v>
      </c>
      <c r="D10" s="193">
        <v>235481.85179608306</v>
      </c>
      <c r="E10" s="193">
        <f t="shared" si="0"/>
        <v>16860.083785721868</v>
      </c>
      <c r="F10" s="193">
        <f t="shared" si="1"/>
        <v>39135.600232842691</v>
      </c>
      <c r="G10" s="193">
        <f t="shared" si="2"/>
        <v>179486.17806101096</v>
      </c>
      <c r="H10" s="200">
        <v>0</v>
      </c>
      <c r="I10" s="201">
        <v>0</v>
      </c>
      <c r="J10" s="202">
        <v>1</v>
      </c>
      <c r="K10" s="203">
        <v>0</v>
      </c>
      <c r="L10" s="165">
        <f>IF(INTRO!$E$37="Endemic",IF($H10&gt;0,IF($H10=4,"Unknown",IF($H10=99,"Stopped",$D10)),0),"Not required")</f>
        <v>0</v>
      </c>
      <c r="M10" s="190">
        <f>IF(INTRO!$E$39="Endemic", IF($I10&gt;0, IF($I10=4,"Unknown",IF($I10=99,"Stopped",$D10)), 0),"Not required")</f>
        <v>0</v>
      </c>
      <c r="N10" s="166">
        <f>IF(INTRO!$E$41="Endemic", IF(AND($J10&gt;1,$J10&lt;5), IF($J10=4, "Unknown", E10+F10), 0),"Not required")</f>
        <v>0</v>
      </c>
      <c r="O10" s="169">
        <f>IF(INTRO!$E$43="Endemic", IF(AND($K10&gt;0,$K10&lt;5), IF($K10=4,"Unknown", IF($K10=1, $F10*0.33, IF($K10=2, $F10*0.5+$G10*0.2, SUM(F10:G10)))), 0),"Not required")</f>
        <v>0</v>
      </c>
      <c r="P10" s="161">
        <v>0</v>
      </c>
      <c r="Q10" s="162">
        <v>0</v>
      </c>
      <c r="R10" s="162">
        <v>0</v>
      </c>
      <c r="S10" s="167">
        <v>0</v>
      </c>
      <c r="T10" s="161"/>
      <c r="U10" s="162"/>
      <c r="V10" s="162"/>
      <c r="W10" s="167"/>
    </row>
    <row r="11" spans="1:23" x14ac:dyDescent="0.2">
      <c r="A11" s="23" t="str">
        <f>IF(INTRO!$E$33&lt;&gt;0,INTRO!$E$33, " ")</f>
        <v>Ethiopia</v>
      </c>
      <c r="B11" s="191" t="s">
        <v>176</v>
      </c>
      <c r="C11" s="192" t="s">
        <v>179</v>
      </c>
      <c r="D11" s="193">
        <v>272536.14350545092</v>
      </c>
      <c r="E11" s="193">
        <f t="shared" si="0"/>
        <v>19513.105486016284</v>
      </c>
      <c r="F11" s="193">
        <f t="shared" si="1"/>
        <v>45293.790072901851</v>
      </c>
      <c r="G11" s="193">
        <f t="shared" si="2"/>
        <v>207729.25984818616</v>
      </c>
      <c r="H11" s="200">
        <v>0</v>
      </c>
      <c r="I11" s="201">
        <v>0</v>
      </c>
      <c r="J11" s="202">
        <v>1</v>
      </c>
      <c r="K11" s="203">
        <v>0</v>
      </c>
      <c r="L11" s="165">
        <f>IF(INTRO!$E$37="Endemic",IF($H11&gt;0,IF($H11=4,"Unknown",IF($H11=99,"Stopped",$D11)),0),"Not required")</f>
        <v>0</v>
      </c>
      <c r="M11" s="190">
        <f>IF(INTRO!$E$39="Endemic", IF($I11&gt;0, IF($I11=4,"Unknown",IF($I11=99,"Stopped",$D11)), 0),"Not required")</f>
        <v>0</v>
      </c>
      <c r="N11" s="166">
        <f>IF(INTRO!$E$41="Endemic", IF(AND($J11&gt;1,$J11&lt;5), IF($J11=4, "Unknown", E11+F11), 0),"Not required")</f>
        <v>0</v>
      </c>
      <c r="O11" s="169">
        <f>IF(INTRO!$E$43="Endemic", IF(AND($K11&gt;0,$K11&lt;5), IF($K11=4,"Unknown", IF($K11=1, $F11*0.33, IF($K11=2, $F11*0.5+$G11*0.2, SUM(F11:G11)))), 0),"Not required")</f>
        <v>0</v>
      </c>
      <c r="P11" s="161">
        <v>0</v>
      </c>
      <c r="Q11" s="162">
        <v>0</v>
      </c>
      <c r="R11" s="162">
        <v>0</v>
      </c>
      <c r="S11" s="167">
        <v>0</v>
      </c>
      <c r="T11" s="161"/>
      <c r="U11" s="162"/>
      <c r="V11" s="162"/>
      <c r="W11" s="167"/>
    </row>
    <row r="12" spans="1:23" x14ac:dyDescent="0.2">
      <c r="A12" s="23" t="str">
        <f>IF(INTRO!$E$33&lt;&gt;0,INTRO!$E$33, " ")</f>
        <v>Ethiopia</v>
      </c>
      <c r="B12" s="191" t="s">
        <v>176</v>
      </c>
      <c r="C12" s="192" t="s">
        <v>180</v>
      </c>
      <c r="D12" s="193">
        <v>396623.93408180197</v>
      </c>
      <c r="E12" s="193">
        <f t="shared" si="0"/>
        <v>28397.571655893698</v>
      </c>
      <c r="F12" s="193">
        <f t="shared" si="1"/>
        <v>65916.399113610765</v>
      </c>
      <c r="G12" s="193">
        <f t="shared" si="2"/>
        <v>302309.9806328647</v>
      </c>
      <c r="H12" s="200">
        <v>0</v>
      </c>
      <c r="I12" s="201">
        <v>0</v>
      </c>
      <c r="J12" s="202">
        <v>1</v>
      </c>
      <c r="K12" s="203">
        <v>0</v>
      </c>
      <c r="L12" s="165">
        <f>IF(INTRO!$E$37="Endemic",IF($H12&gt;0,IF($H12=4,"Unknown",IF($H12=99,"Stopped",$D12)),0),"Not required")</f>
        <v>0</v>
      </c>
      <c r="M12" s="190">
        <f>IF(INTRO!$E$39="Endemic", IF($I12&gt;0, IF($I12=4,"Unknown",IF($I12=99,"Stopped",$D12)), 0),"Not required")</f>
        <v>0</v>
      </c>
      <c r="N12" s="166">
        <f>IF(INTRO!$E$41="Endemic", IF(AND($J12&gt;1,$J12&lt;5), IF($J12=4, "Unknown", E12+F12), 0),"Not required")</f>
        <v>0</v>
      </c>
      <c r="O12" s="169">
        <f>IF(INTRO!$E$43="Endemic", IF(AND($K12&gt;0,$K12&lt;5), IF($K12=4,"Unknown", IF($K12=1, $F12*0.33, IF($K12=2, $F12*0.5+$G12*0.2, SUM(F12:G12)))), 0),"Not required")</f>
        <v>0</v>
      </c>
      <c r="P12" s="161">
        <v>0</v>
      </c>
      <c r="Q12" s="162">
        <v>0</v>
      </c>
      <c r="R12" s="162">
        <v>0</v>
      </c>
      <c r="S12" s="167">
        <v>0</v>
      </c>
      <c r="T12" s="161"/>
      <c r="U12" s="162"/>
      <c r="V12" s="162"/>
      <c r="W12" s="167"/>
    </row>
    <row r="13" spans="1:23" x14ac:dyDescent="0.2">
      <c r="A13" s="23" t="str">
        <f>IF(INTRO!$E$33&lt;&gt;0,INTRO!$E$33, " ")</f>
        <v>Ethiopia</v>
      </c>
      <c r="B13" s="191" t="s">
        <v>176</v>
      </c>
      <c r="C13" s="192" t="s">
        <v>181</v>
      </c>
      <c r="D13" s="193">
        <v>343522.10176098289</v>
      </c>
      <c r="E13" s="193">
        <f t="shared" si="0"/>
        <v>24595.574451966258</v>
      </c>
      <c r="F13" s="193">
        <f t="shared" si="1"/>
        <v>57091.209123434259</v>
      </c>
      <c r="G13" s="193">
        <f t="shared" si="2"/>
        <v>261835.33318719253</v>
      </c>
      <c r="H13" s="200">
        <v>0</v>
      </c>
      <c r="I13" s="201">
        <v>0</v>
      </c>
      <c r="J13" s="202">
        <v>1</v>
      </c>
      <c r="K13" s="203">
        <v>0</v>
      </c>
      <c r="L13" s="165">
        <f>IF(INTRO!$E$37="Endemic",IF($H13&gt;0,IF($H13=4,"Unknown",IF($H13=99,"Stopped",$D13)),0),"Not required")</f>
        <v>0</v>
      </c>
      <c r="M13" s="190">
        <f>IF(INTRO!$E$39="Endemic", IF($I13&gt;0, IF($I13=4,"Unknown",IF($I13=99,"Stopped",$D13)), 0),"Not required")</f>
        <v>0</v>
      </c>
      <c r="N13" s="166">
        <f>IF(INTRO!$E$41="Endemic", IF(AND($J13&gt;1,$J13&lt;5), IF($J13=4, "Unknown", E13+F13), 0),"Not required")</f>
        <v>0</v>
      </c>
      <c r="O13" s="169">
        <f>IF(INTRO!$E$43="Endemic", IF(AND($K13&gt;0,$K13&lt;5), IF($K13=4,"Unknown", IF($K13=1, $F13*0.33, IF($K13=2, $F13*0.5+$G13*0.2, SUM(F13:G13)))), 0),"Not required")</f>
        <v>0</v>
      </c>
      <c r="P13" s="161">
        <v>0</v>
      </c>
      <c r="Q13" s="162">
        <v>0</v>
      </c>
      <c r="R13" s="162">
        <v>0</v>
      </c>
      <c r="S13" s="167">
        <v>0</v>
      </c>
      <c r="T13" s="161"/>
      <c r="U13" s="162"/>
      <c r="V13" s="162"/>
      <c r="W13" s="167"/>
    </row>
    <row r="14" spans="1:23" x14ac:dyDescent="0.2">
      <c r="A14" s="23" t="str">
        <f>IF(INTRO!$E$33&lt;&gt;0,INTRO!$E$33, " ")</f>
        <v>Ethiopia</v>
      </c>
      <c r="B14" s="191" t="s">
        <v>176</v>
      </c>
      <c r="C14" s="192" t="s">
        <v>182</v>
      </c>
      <c r="D14" s="193">
        <v>283921.25205503847</v>
      </c>
      <c r="E14" s="193">
        <f t="shared" si="0"/>
        <v>20328.259106524616</v>
      </c>
      <c r="F14" s="193">
        <f t="shared" si="1"/>
        <v>47185.923387659444</v>
      </c>
      <c r="G14" s="193">
        <f t="shared" si="2"/>
        <v>216407.08195969547</v>
      </c>
      <c r="H14" s="200">
        <v>0</v>
      </c>
      <c r="I14" s="201">
        <v>0</v>
      </c>
      <c r="J14" s="202">
        <v>1</v>
      </c>
      <c r="K14" s="203">
        <v>0</v>
      </c>
      <c r="L14" s="165">
        <f>IF(INTRO!$E$37="Endemic",IF($H14&gt;0,IF($H14=4,"Unknown",IF($H14=99,"Stopped",$D14)),0),"Not required")</f>
        <v>0</v>
      </c>
      <c r="M14" s="190">
        <f>IF(INTRO!$E$39="Endemic", IF($I14&gt;0, IF($I14=4,"Unknown",IF($I14=99,"Stopped",$D14)), 0),"Not required")</f>
        <v>0</v>
      </c>
      <c r="N14" s="166">
        <f>IF(INTRO!$E$41="Endemic", IF(AND($J14&gt;1,$J14&lt;5), IF($J14=4, "Unknown", E14+F14), 0),"Not required")</f>
        <v>0</v>
      </c>
      <c r="O14" s="169">
        <f>IF(INTRO!$E$43="Endemic", IF(AND($K14&gt;0,$K14&lt;5), IF($K14=4,"Unknown", IF($K14=1, $F14*0.33, IF($K14=2, $F14*0.5+$G14*0.2, SUM(F14:G14)))), 0),"Not required")</f>
        <v>0</v>
      </c>
      <c r="P14" s="161">
        <v>0</v>
      </c>
      <c r="Q14" s="162">
        <v>0</v>
      </c>
      <c r="R14" s="162">
        <v>0</v>
      </c>
      <c r="S14" s="167">
        <v>0</v>
      </c>
      <c r="T14" s="161"/>
      <c r="U14" s="162"/>
      <c r="V14" s="162"/>
      <c r="W14" s="167"/>
    </row>
    <row r="15" spans="1:23" x14ac:dyDescent="0.2">
      <c r="A15" s="23" t="str">
        <f>IF(INTRO!$E$33&lt;&gt;0,INTRO!$E$33, " ")</f>
        <v>Ethiopia</v>
      </c>
      <c r="B15" s="191" t="s">
        <v>176</v>
      </c>
      <c r="C15" s="192" t="s">
        <v>183</v>
      </c>
      <c r="D15" s="193">
        <v>550160.53159502055</v>
      </c>
      <c r="E15" s="193">
        <f t="shared" si="0"/>
        <v>39390.520278062548</v>
      </c>
      <c r="F15" s="193">
        <f t="shared" si="1"/>
        <v>91433.214339743368</v>
      </c>
      <c r="G15" s="193">
        <f t="shared" si="2"/>
        <v>419336.82100272505</v>
      </c>
      <c r="H15" s="200">
        <v>0</v>
      </c>
      <c r="I15" s="201">
        <v>0</v>
      </c>
      <c r="J15" s="202">
        <v>1</v>
      </c>
      <c r="K15" s="203">
        <v>0</v>
      </c>
      <c r="L15" s="165">
        <f>IF(INTRO!$E$37="Endemic",IF($H15&gt;0,IF($H15=4,"Unknown",IF($H15=99,"Stopped",$D15)),0),"Not required")</f>
        <v>0</v>
      </c>
      <c r="M15" s="190">
        <f>IF(INTRO!$E$39="Endemic", IF($I15&gt;0, IF($I15=4,"Unknown",IF($I15=99,"Stopped",$D15)), 0),"Not required")</f>
        <v>0</v>
      </c>
      <c r="N15" s="166">
        <f>IF(INTRO!$E$41="Endemic", IF(AND($J15&gt;1,$J15&lt;5), IF($J15=4, "Unknown", E15+F15), 0),"Not required")</f>
        <v>0</v>
      </c>
      <c r="O15" s="169">
        <f>IF(INTRO!$E$43="Endemic", IF(AND($K15&gt;0,$K15&lt;5), IF($K15=4,"Unknown", IF($K15=1, $F15*0.33, IF($K15=2, $F15*0.5+$G15*0.2, SUM(F15:G15)))), 0),"Not required")</f>
        <v>0</v>
      </c>
      <c r="P15" s="161">
        <v>0</v>
      </c>
      <c r="Q15" s="162">
        <v>0</v>
      </c>
      <c r="R15" s="162">
        <v>0</v>
      </c>
      <c r="S15" s="167">
        <v>0</v>
      </c>
      <c r="T15" s="161"/>
      <c r="U15" s="162"/>
      <c r="V15" s="162"/>
      <c r="W15" s="167"/>
    </row>
    <row r="16" spans="1:23" x14ac:dyDescent="0.2">
      <c r="A16" s="23" t="str">
        <f>IF(INTRO!$E$33&lt;&gt;0,INTRO!$E$33, " ")</f>
        <v>Ethiopia</v>
      </c>
      <c r="B16" s="191" t="s">
        <v>176</v>
      </c>
      <c r="C16" s="192" t="s">
        <v>184</v>
      </c>
      <c r="D16" s="193">
        <v>259025.19819702936</v>
      </c>
      <c r="E16" s="193">
        <f t="shared" si="0"/>
        <v>18545.745716306494</v>
      </c>
      <c r="F16" s="193">
        <f t="shared" si="1"/>
        <v>43048.356081597638</v>
      </c>
      <c r="G16" s="193">
        <f t="shared" si="2"/>
        <v>197431.1077107556</v>
      </c>
      <c r="H16" s="200">
        <v>0</v>
      </c>
      <c r="I16" s="201">
        <v>0</v>
      </c>
      <c r="J16" s="202">
        <v>1</v>
      </c>
      <c r="K16" s="203">
        <v>0</v>
      </c>
      <c r="L16" s="165">
        <f>IF(INTRO!$E$37="Endemic",IF($H16&gt;0,IF($H16=4,"Unknown",IF($H16=99,"Stopped",$D16)),0),"Not required")</f>
        <v>0</v>
      </c>
      <c r="M16" s="190">
        <f>IF(INTRO!$E$39="Endemic", IF($I16&gt;0, IF($I16=4,"Unknown",IF($I16=99,"Stopped",$D16)), 0),"Not required")</f>
        <v>0</v>
      </c>
      <c r="N16" s="166">
        <f>IF(INTRO!$E$41="Endemic", IF(AND($J16&gt;1,$J16&lt;5), IF($J16=4, "Unknown", E16+F16), 0),"Not required")</f>
        <v>0</v>
      </c>
      <c r="O16" s="169">
        <f>IF(INTRO!$E$43="Endemic", IF(AND($K16&gt;0,$K16&lt;5), IF($K16=4,"Unknown", IF($K16=1, $F16*0.33, IF($K16=2, $F16*0.5+$G16*0.2, SUM(F16:G16)))), 0),"Not required")</f>
        <v>0</v>
      </c>
      <c r="P16" s="161">
        <v>0</v>
      </c>
      <c r="Q16" s="162">
        <v>0</v>
      </c>
      <c r="R16" s="162">
        <v>0</v>
      </c>
      <c r="S16" s="167">
        <v>0</v>
      </c>
      <c r="T16" s="161"/>
      <c r="U16" s="162"/>
      <c r="V16" s="162"/>
      <c r="W16" s="167"/>
    </row>
    <row r="17" spans="1:23" x14ac:dyDescent="0.2">
      <c r="A17" s="23" t="str">
        <f>IF(INTRO!$E$33&lt;&gt;0,INTRO!$E$33, " ")</f>
        <v>Ethiopia</v>
      </c>
      <c r="B17" s="191" t="s">
        <v>176</v>
      </c>
      <c r="C17" s="192" t="s">
        <v>185</v>
      </c>
      <c r="D17" s="193">
        <v>404873.51405842032</v>
      </c>
      <c r="E17" s="193">
        <f t="shared" si="0"/>
        <v>28988.226980463009</v>
      </c>
      <c r="F17" s="193">
        <f t="shared" si="1"/>
        <v>67287.427333370884</v>
      </c>
      <c r="G17" s="193">
        <f t="shared" si="2"/>
        <v>308597.87742541276</v>
      </c>
      <c r="H17" s="200">
        <v>0</v>
      </c>
      <c r="I17" s="201">
        <v>0</v>
      </c>
      <c r="J17" s="202">
        <v>1</v>
      </c>
      <c r="K17" s="203">
        <v>0</v>
      </c>
      <c r="L17" s="165">
        <f>IF(INTRO!$E$37="Endemic",IF($H17&gt;0,IF($H17=4,"Unknown",IF($H17=99,"Stopped",$D17)),0),"Not required")</f>
        <v>0</v>
      </c>
      <c r="M17" s="190">
        <f>IF(INTRO!$E$39="Endemic", IF($I17&gt;0, IF($I17=4,"Unknown",IF($I17=99,"Stopped",$D17)), 0),"Not required")</f>
        <v>0</v>
      </c>
      <c r="N17" s="166">
        <f>IF(INTRO!$E$41="Endemic", IF(AND($J17&gt;1,$J17&lt;5), IF($J17=4, "Unknown", E17+F17), 0),"Not required")</f>
        <v>0</v>
      </c>
      <c r="O17" s="169">
        <f>IF(INTRO!$E$43="Endemic", IF(AND($K17&gt;0,$K17&lt;5), IF($K17=4,"Unknown", IF($K17=1, $F17*0.33, IF($K17=2, $F17*0.5+$G17*0.2, SUM(F17:G17)))), 0),"Not required")</f>
        <v>0</v>
      </c>
      <c r="P17" s="161">
        <v>0</v>
      </c>
      <c r="Q17" s="162">
        <v>0</v>
      </c>
      <c r="R17" s="162">
        <v>0</v>
      </c>
      <c r="S17" s="167">
        <v>0</v>
      </c>
      <c r="T17" s="161"/>
      <c r="U17" s="162"/>
      <c r="V17" s="162"/>
      <c r="W17" s="167"/>
    </row>
    <row r="18" spans="1:23" x14ac:dyDescent="0.2">
      <c r="A18" s="23" t="str">
        <f>IF(INTRO!$E$33&lt;&gt;0,INTRO!$E$33, " ")</f>
        <v>Ethiopia</v>
      </c>
      <c r="B18" s="191" t="s">
        <v>176</v>
      </c>
      <c r="C18" s="192" t="s">
        <v>186</v>
      </c>
      <c r="D18" s="193">
        <v>444280.52748166223</v>
      </c>
      <c r="E18" s="193">
        <f t="shared" si="0"/>
        <v>31809.699391153375</v>
      </c>
      <c r="F18" s="193">
        <f t="shared" si="1"/>
        <v>73836.624700129119</v>
      </c>
      <c r="G18" s="193">
        <f t="shared" si="2"/>
        <v>338634.22279211035</v>
      </c>
      <c r="H18" s="200">
        <v>0</v>
      </c>
      <c r="I18" s="201">
        <v>0</v>
      </c>
      <c r="J18" s="202">
        <v>1</v>
      </c>
      <c r="K18" s="203">
        <v>0</v>
      </c>
      <c r="L18" s="165">
        <f>IF(INTRO!$E$37="Endemic",IF($H18&gt;0,IF($H18=4,"Unknown",IF($H18=99,"Stopped",$D18)),0),"Not required")</f>
        <v>0</v>
      </c>
      <c r="M18" s="190">
        <f>IF(INTRO!$E$39="Endemic", IF($I18&gt;0, IF($I18=4,"Unknown",IF($I18=99,"Stopped",$D18)), 0),"Not required")</f>
        <v>0</v>
      </c>
      <c r="N18" s="166">
        <f>IF(INTRO!$E$41="Endemic", IF(AND($J18&gt;1,$J18&lt;5), IF($J18=4, "Unknown", E18+F18), 0),"Not required")</f>
        <v>0</v>
      </c>
      <c r="O18" s="169">
        <f>IF(INTRO!$E$43="Endemic", IF(AND($K18&gt;0,$K18&lt;5), IF($K18=4,"Unknown", IF($K18=1, $F18*0.33, IF($K18=2, $F18*0.5+$G18*0.2, SUM(F18:G18)))), 0),"Not required")</f>
        <v>0</v>
      </c>
      <c r="P18" s="161">
        <v>0</v>
      </c>
      <c r="Q18" s="162">
        <v>0</v>
      </c>
      <c r="R18" s="162">
        <v>0</v>
      </c>
      <c r="S18" s="167">
        <v>0</v>
      </c>
      <c r="T18" s="161"/>
      <c r="U18" s="162"/>
      <c r="V18" s="162"/>
      <c r="W18" s="167"/>
    </row>
    <row r="19" spans="1:23" x14ac:dyDescent="0.2">
      <c r="A19" s="23" t="str">
        <f>IF(INTRO!$E$33&lt;&gt;0,INTRO!$E$33, " ")</f>
        <v>Ethiopia</v>
      </c>
      <c r="B19" s="191" t="s">
        <v>187</v>
      </c>
      <c r="C19" s="192" t="s">
        <v>188</v>
      </c>
      <c r="D19" s="193">
        <v>45312.414000000004</v>
      </c>
      <c r="E19" s="193">
        <f t="shared" ref="E19:E52" si="3">D19*10.24094/100</f>
        <v>4640.4171302916002</v>
      </c>
      <c r="F19" s="193">
        <f t="shared" ref="F19:F52" si="4">D19*33.65548/100</f>
        <v>15250.110431287199</v>
      </c>
      <c r="G19" s="193">
        <f t="shared" ref="G19:G52" si="5">D19*56.10358541/100</f>
        <v>25421.888889822803</v>
      </c>
      <c r="H19" s="200">
        <v>0</v>
      </c>
      <c r="I19" s="201">
        <v>4</v>
      </c>
      <c r="J19" s="202">
        <v>0</v>
      </c>
      <c r="K19" s="203">
        <v>0</v>
      </c>
      <c r="L19" s="165">
        <f>IF(INTRO!$E$37="Endemic",IF($H19&gt;0,IF($H19=4,"Unknown",IF($H19=99,"Stopped",$D19)),0),"Not required")</f>
        <v>0</v>
      </c>
      <c r="M19" s="190" t="str">
        <f>IF(INTRO!$E$39="Endemic", IF($I19&gt;0, IF($I19=4,"Unknown",IF($I19=99,"Stopped",$D19)), 0),"Not required")</f>
        <v>Unknown</v>
      </c>
      <c r="N19" s="166">
        <f>IF(INTRO!$E$41="Endemic", IF(AND($J19&gt;1,$J19&lt;5), IF($J19=4, "Unknown", E19+F19), 0),"Not required")</f>
        <v>0</v>
      </c>
      <c r="O19" s="169">
        <f>IF(INTRO!$E$43="Endemic", IF(AND($K19&gt;0,$K19&lt;5), IF($K19=4,"Unknown", IF($K19=1, $F19*0.33, IF($K19=2, $F19*0.5+$G19*0.2, SUM(F19:G19)))), 0),"Not required")</f>
        <v>0</v>
      </c>
      <c r="P19" s="161">
        <v>0</v>
      </c>
      <c r="Q19" s="162">
        <v>0</v>
      </c>
      <c r="R19" s="162">
        <v>0</v>
      </c>
      <c r="S19" s="167">
        <v>0</v>
      </c>
      <c r="T19" s="161"/>
      <c r="U19" s="162"/>
      <c r="V19" s="162"/>
      <c r="W19" s="167"/>
    </row>
    <row r="20" spans="1:23" x14ac:dyDescent="0.2">
      <c r="A20" s="23" t="str">
        <f>IF(INTRO!$E$33&lt;&gt;0,INTRO!$E$33, " ")</f>
        <v>Ethiopia</v>
      </c>
      <c r="B20" s="191" t="s">
        <v>187</v>
      </c>
      <c r="C20" s="192" t="s">
        <v>189</v>
      </c>
      <c r="D20" s="193">
        <v>64249.052000000003</v>
      </c>
      <c r="E20" s="193">
        <f t="shared" si="3"/>
        <v>6579.7068658888002</v>
      </c>
      <c r="F20" s="193">
        <f t="shared" si="4"/>
        <v>21623.3268460496</v>
      </c>
      <c r="G20" s="193">
        <f t="shared" si="5"/>
        <v>36046.021763935314</v>
      </c>
      <c r="H20" s="200">
        <v>0</v>
      </c>
      <c r="I20" s="201">
        <v>4</v>
      </c>
      <c r="J20" s="202">
        <v>0</v>
      </c>
      <c r="K20" s="203">
        <v>0</v>
      </c>
      <c r="L20" s="165">
        <f>IF(INTRO!$E$37="Endemic",IF($H20&gt;0,IF($H20=4,"Unknown",IF($H20=99,"Stopped",$D20)),0),"Not required")</f>
        <v>0</v>
      </c>
      <c r="M20" s="190" t="str">
        <f>IF(INTRO!$E$39="Endemic", IF($I20&gt;0, IF($I20=4,"Unknown",IF($I20=99,"Stopped",$D20)), 0),"Not required")</f>
        <v>Unknown</v>
      </c>
      <c r="N20" s="166">
        <f>IF(INTRO!$E$41="Endemic", IF(AND($J20&gt;1,$J20&lt;5), IF($J20=4, "Unknown", E20+F20), 0),"Not required")</f>
        <v>0</v>
      </c>
      <c r="O20" s="169">
        <f>IF(INTRO!$E$43="Endemic", IF(AND($K20&gt;0,$K20&lt;5), IF($K20=4,"Unknown", IF($K20=1, $F20*0.33, IF($K20=2, $F20*0.5+$G20*0.2, SUM(F20:G20)))), 0),"Not required")</f>
        <v>0</v>
      </c>
      <c r="P20" s="161">
        <v>0</v>
      </c>
      <c r="Q20" s="162">
        <v>0</v>
      </c>
      <c r="R20" s="162">
        <v>0</v>
      </c>
      <c r="S20" s="167">
        <v>0</v>
      </c>
      <c r="T20" s="161"/>
      <c r="U20" s="162"/>
      <c r="V20" s="162"/>
      <c r="W20" s="167"/>
    </row>
    <row r="21" spans="1:23" x14ac:dyDescent="0.2">
      <c r="A21" s="23" t="str">
        <f>IF(INTRO!$E$33&lt;&gt;0,INTRO!$E$33, " ")</f>
        <v>Ethiopia</v>
      </c>
      <c r="B21" s="191" t="s">
        <v>187</v>
      </c>
      <c r="C21" s="192" t="s">
        <v>190</v>
      </c>
      <c r="D21" s="193">
        <v>28815.29</v>
      </c>
      <c r="E21" s="193">
        <f t="shared" si="3"/>
        <v>2950.9565597260003</v>
      </c>
      <c r="F21" s="193">
        <f t="shared" si="4"/>
        <v>9697.924162891999</v>
      </c>
      <c r="G21" s="193">
        <f t="shared" si="5"/>
        <v>16166.410836289189</v>
      </c>
      <c r="H21" s="200">
        <v>0</v>
      </c>
      <c r="I21" s="201">
        <v>4</v>
      </c>
      <c r="J21" s="202">
        <v>1</v>
      </c>
      <c r="K21" s="203">
        <v>0</v>
      </c>
      <c r="L21" s="165">
        <f>IF(INTRO!$E$37="Endemic",IF($H21&gt;0,IF($H21=4,"Unknown",IF($H21=99,"Stopped",$D21)),0),"Not required")</f>
        <v>0</v>
      </c>
      <c r="M21" s="190" t="str">
        <f>IF(INTRO!$E$39="Endemic", IF($I21&gt;0, IF($I21=4,"Unknown",IF($I21=99,"Stopped",$D21)), 0),"Not required")</f>
        <v>Unknown</v>
      </c>
      <c r="N21" s="166">
        <f>IF(INTRO!$E$41="Endemic", IF(AND($J21&gt;1,$J21&lt;5), IF($J21=4, "Unknown", E21+F21), 0),"Not required")</f>
        <v>0</v>
      </c>
      <c r="O21" s="169">
        <f>IF(INTRO!$E$43="Endemic", IF(AND($K21&gt;0,$K21&lt;5), IF($K21=4,"Unknown", IF($K21=1, $F21*0.33, IF($K21=2, $F21*0.5+$G21*0.2, SUM(F21:G21)))), 0),"Not required")</f>
        <v>0</v>
      </c>
      <c r="P21" s="161">
        <v>0</v>
      </c>
      <c r="Q21" s="162">
        <v>0</v>
      </c>
      <c r="R21" s="162">
        <v>0</v>
      </c>
      <c r="S21" s="167">
        <v>0</v>
      </c>
      <c r="T21" s="161"/>
      <c r="U21" s="162"/>
      <c r="V21" s="162"/>
      <c r="W21" s="167"/>
    </row>
    <row r="22" spans="1:23" x14ac:dyDescent="0.2">
      <c r="A22" s="23" t="str">
        <f>IF(INTRO!$E$33&lt;&gt;0,INTRO!$E$33, " ")</f>
        <v>Ethiopia</v>
      </c>
      <c r="B22" s="191" t="s">
        <v>187</v>
      </c>
      <c r="C22" s="192" t="s">
        <v>191</v>
      </c>
      <c r="D22" s="193">
        <v>38470.124000000003</v>
      </c>
      <c r="E22" s="193">
        <f t="shared" si="3"/>
        <v>3939.7023167656007</v>
      </c>
      <c r="F22" s="193">
        <f t="shared" si="4"/>
        <v>12947.304888795199</v>
      </c>
      <c r="G22" s="193">
        <f t="shared" si="5"/>
        <v>21583.11887567291</v>
      </c>
      <c r="H22" s="200">
        <v>0</v>
      </c>
      <c r="I22" s="201">
        <v>4</v>
      </c>
      <c r="J22" s="202">
        <v>0</v>
      </c>
      <c r="K22" s="203">
        <v>0</v>
      </c>
      <c r="L22" s="165">
        <f>IF(INTRO!$E$37="Endemic",IF($H22&gt;0,IF($H22=4,"Unknown",IF($H22=99,"Stopped",$D22)),0),"Not required")</f>
        <v>0</v>
      </c>
      <c r="M22" s="190" t="str">
        <f>IF(INTRO!$E$39="Endemic", IF($I22&gt;0, IF($I22=4,"Unknown",IF($I22=99,"Stopped",$D22)), 0),"Not required")</f>
        <v>Unknown</v>
      </c>
      <c r="N22" s="166">
        <f>IF(INTRO!$E$41="Endemic", IF(AND($J22&gt;1,$J22&lt;5), IF($J22=4, "Unknown", E22+F22), 0),"Not required")</f>
        <v>0</v>
      </c>
      <c r="O22" s="169">
        <f>IF(INTRO!$E$43="Endemic", IF(AND($K22&gt;0,$K22&lt;5), IF($K22=4,"Unknown", IF($K22=1, $F22*0.33, IF($K22=2, $F22*0.5+$G22*0.2, SUM(F22:G22)))), 0),"Not required")</f>
        <v>0</v>
      </c>
      <c r="P22" s="161">
        <v>0</v>
      </c>
      <c r="Q22" s="162">
        <v>0</v>
      </c>
      <c r="R22" s="162">
        <v>0</v>
      </c>
      <c r="S22" s="167">
        <v>0</v>
      </c>
      <c r="T22" s="161"/>
      <c r="U22" s="162"/>
      <c r="V22" s="162"/>
      <c r="W22" s="167"/>
    </row>
    <row r="23" spans="1:23" x14ac:dyDescent="0.2">
      <c r="A23" s="23" t="str">
        <f>IF(INTRO!$E$33&lt;&gt;0,INTRO!$E$33, " ")</f>
        <v>Ethiopia</v>
      </c>
      <c r="B23" s="191" t="s">
        <v>187</v>
      </c>
      <c r="C23" s="192" t="s">
        <v>192</v>
      </c>
      <c r="D23" s="193">
        <v>75791.520000000004</v>
      </c>
      <c r="E23" s="193">
        <f t="shared" si="3"/>
        <v>7761.7640882880005</v>
      </c>
      <c r="F23" s="193">
        <f t="shared" si="4"/>
        <v>25507.999855295999</v>
      </c>
      <c r="G23" s="193">
        <f t="shared" si="5"/>
        <v>42521.760156737233</v>
      </c>
      <c r="H23" s="200">
        <v>0</v>
      </c>
      <c r="I23" s="201">
        <v>4</v>
      </c>
      <c r="J23" s="202">
        <v>1</v>
      </c>
      <c r="K23" s="203">
        <v>1</v>
      </c>
      <c r="L23" s="165">
        <f>IF(INTRO!$E$37="Endemic",IF($H23&gt;0,IF($H23=4,"Unknown",IF($H23=99,"Stopped",$D23)),0),"Not required")</f>
        <v>0</v>
      </c>
      <c r="M23" s="190" t="str">
        <f>IF(INTRO!$E$39="Endemic", IF($I23&gt;0, IF($I23=4,"Unknown",IF($I23=99,"Stopped",$D23)), 0),"Not required")</f>
        <v>Unknown</v>
      </c>
      <c r="N23" s="166">
        <f>IF(INTRO!$E$41="Endemic", IF(AND($J23&gt;1,$J23&lt;5), IF($J23=4, "Unknown", E23+F23), 0),"Not required")</f>
        <v>0</v>
      </c>
      <c r="O23" s="169">
        <f>IF(INTRO!$E$43="Endemic", IF(AND($K23&gt;0,$K23&lt;5), IF($K23=4,"Unknown", IF($K23=1, $F23*0.33, IF($K23=2, $F23*0.5+$G23*0.2, SUM(F23:G23)))), 0),"Not required")</f>
        <v>8417.6399522476804</v>
      </c>
      <c r="P23" s="161">
        <v>0</v>
      </c>
      <c r="Q23" s="162">
        <v>0</v>
      </c>
      <c r="R23" s="162">
        <v>0</v>
      </c>
      <c r="S23" s="167">
        <v>0</v>
      </c>
      <c r="T23" s="161"/>
      <c r="U23" s="162"/>
      <c r="V23" s="162"/>
      <c r="W23" s="167"/>
    </row>
    <row r="24" spans="1:23" x14ac:dyDescent="0.2">
      <c r="A24" s="23" t="str">
        <f>IF(INTRO!$E$33&lt;&gt;0,INTRO!$E$33, " ")</f>
        <v>Ethiopia</v>
      </c>
      <c r="B24" s="191" t="s">
        <v>187</v>
      </c>
      <c r="C24" s="192" t="s">
        <v>193</v>
      </c>
      <c r="D24" s="193">
        <v>26099.835999999999</v>
      </c>
      <c r="E24" s="193">
        <f t="shared" si="3"/>
        <v>2672.8685448584001</v>
      </c>
      <c r="F24" s="193">
        <f t="shared" si="4"/>
        <v>8784.0250850127995</v>
      </c>
      <c r="G24" s="193">
        <f t="shared" si="5"/>
        <v>14642.943782129929</v>
      </c>
      <c r="H24" s="200">
        <v>0</v>
      </c>
      <c r="I24" s="201">
        <v>4</v>
      </c>
      <c r="J24" s="202">
        <v>0</v>
      </c>
      <c r="K24" s="203">
        <v>0</v>
      </c>
      <c r="L24" s="165">
        <f>IF(INTRO!$E$37="Endemic",IF($H24&gt;0,IF($H24=4,"Unknown",IF($H24=99,"Stopped",$D24)),0),"Not required")</f>
        <v>0</v>
      </c>
      <c r="M24" s="190" t="str">
        <f>IF(INTRO!$E$39="Endemic", IF($I24&gt;0, IF($I24=4,"Unknown",IF($I24=99,"Stopped",$D24)), 0),"Not required")</f>
        <v>Unknown</v>
      </c>
      <c r="N24" s="166">
        <f>IF(INTRO!$E$41="Endemic", IF(AND($J24&gt;1,$J24&lt;5), IF($J24=4, "Unknown", E24+F24), 0),"Not required")</f>
        <v>0</v>
      </c>
      <c r="O24" s="169">
        <f>IF(INTRO!$E$43="Endemic", IF(AND($K24&gt;0,$K24&lt;5), IF($K24=4,"Unknown", IF($K24=1, $F24*0.33, IF($K24=2, $F24*0.5+$G24*0.2, SUM(F24:G24)))), 0),"Not required")</f>
        <v>0</v>
      </c>
      <c r="P24" s="161">
        <v>0</v>
      </c>
      <c r="Q24" s="162">
        <v>0</v>
      </c>
      <c r="R24" s="162">
        <v>0</v>
      </c>
      <c r="S24" s="167">
        <v>0</v>
      </c>
      <c r="T24" s="161"/>
      <c r="U24" s="162"/>
      <c r="V24" s="162"/>
      <c r="W24" s="167"/>
    </row>
    <row r="25" spans="1:23" x14ac:dyDescent="0.2">
      <c r="A25" s="23" t="str">
        <f>IF(INTRO!$E$33&lt;&gt;0,INTRO!$E$33, " ")</f>
        <v>Ethiopia</v>
      </c>
      <c r="B25" s="191" t="s">
        <v>187</v>
      </c>
      <c r="C25" s="192" t="s">
        <v>194</v>
      </c>
      <c r="D25" s="193">
        <v>17478.243999999999</v>
      </c>
      <c r="E25" s="193">
        <f t="shared" si="3"/>
        <v>1789.9364810935999</v>
      </c>
      <c r="F25" s="193">
        <f t="shared" si="4"/>
        <v>5882.386913771199</v>
      </c>
      <c r="G25" s="193">
        <f t="shared" si="5"/>
        <v>9805.9215507082008</v>
      </c>
      <c r="H25" s="200">
        <v>0</v>
      </c>
      <c r="I25" s="201">
        <v>4</v>
      </c>
      <c r="J25" s="202">
        <v>1</v>
      </c>
      <c r="K25" s="203">
        <v>0</v>
      </c>
      <c r="L25" s="165">
        <f>IF(INTRO!$E$37="Endemic",IF($H25&gt;0,IF($H25=4,"Unknown",IF($H25=99,"Stopped",$D25)),0),"Not required")</f>
        <v>0</v>
      </c>
      <c r="M25" s="190" t="str">
        <f>IF(INTRO!$E$39="Endemic", IF($I25&gt;0, IF($I25=4,"Unknown",IF($I25=99,"Stopped",$D25)), 0),"Not required")</f>
        <v>Unknown</v>
      </c>
      <c r="N25" s="166">
        <f>IF(INTRO!$E$41="Endemic", IF(AND($J25&gt;1,$J25&lt;5), IF($J25=4, "Unknown", E25+F25), 0),"Not required")</f>
        <v>0</v>
      </c>
      <c r="O25" s="169">
        <f>IF(INTRO!$E$43="Endemic", IF(AND($K25&gt;0,$K25&lt;5), IF($K25=4,"Unknown", IF($K25=1, $F25*0.33, IF($K25=2, $F25*0.5+$G25*0.2, SUM(F25:G25)))), 0),"Not required")</f>
        <v>0</v>
      </c>
      <c r="P25" s="161">
        <v>0</v>
      </c>
      <c r="Q25" s="162">
        <v>0</v>
      </c>
      <c r="R25" s="162">
        <v>0</v>
      </c>
      <c r="S25" s="167">
        <v>0</v>
      </c>
      <c r="T25" s="161"/>
      <c r="U25" s="162"/>
      <c r="V25" s="162"/>
      <c r="W25" s="167"/>
    </row>
    <row r="26" spans="1:23" x14ac:dyDescent="0.2">
      <c r="A26" s="23" t="str">
        <f>IF(INTRO!$E$33&lt;&gt;0,INTRO!$E$33, " ")</f>
        <v>Ethiopia</v>
      </c>
      <c r="B26" s="191" t="s">
        <v>187</v>
      </c>
      <c r="C26" s="192" t="s">
        <v>195</v>
      </c>
      <c r="D26" s="193">
        <v>17677.534</v>
      </c>
      <c r="E26" s="193">
        <f t="shared" si="3"/>
        <v>1810.3456504196001</v>
      </c>
      <c r="F26" s="193">
        <f t="shared" si="4"/>
        <v>5949.4589198631993</v>
      </c>
      <c r="G26" s="193">
        <f t="shared" si="5"/>
        <v>9917.7303860717893</v>
      </c>
      <c r="H26" s="200">
        <v>0</v>
      </c>
      <c r="I26" s="201">
        <v>4</v>
      </c>
      <c r="J26" s="202">
        <v>0</v>
      </c>
      <c r="K26" s="203">
        <v>0</v>
      </c>
      <c r="L26" s="165">
        <f>IF(INTRO!$E$37="Endemic",IF($H26&gt;0,IF($H26=4,"Unknown",IF($H26=99,"Stopped",$D26)),0),"Not required")</f>
        <v>0</v>
      </c>
      <c r="M26" s="190" t="str">
        <f>IF(INTRO!$E$39="Endemic", IF($I26&gt;0, IF($I26=4,"Unknown",IF($I26=99,"Stopped",$D26)), 0),"Not required")</f>
        <v>Unknown</v>
      </c>
      <c r="N26" s="166">
        <f>IF(INTRO!$E$41="Endemic", IF(AND($J26&gt;1,$J26&lt;5), IF($J26=4, "Unknown", E26+F26), 0),"Not required")</f>
        <v>0</v>
      </c>
      <c r="O26" s="169">
        <f>IF(INTRO!$E$43="Endemic", IF(AND($K26&gt;0,$K26&lt;5), IF($K26=4,"Unknown", IF($K26=1, $F26*0.33, IF($K26=2, $F26*0.5+$G26*0.2, SUM(F26:G26)))), 0),"Not required")</f>
        <v>0</v>
      </c>
      <c r="P26" s="161">
        <v>0</v>
      </c>
      <c r="Q26" s="162">
        <v>0</v>
      </c>
      <c r="R26" s="162">
        <v>0</v>
      </c>
      <c r="S26" s="167">
        <v>0</v>
      </c>
      <c r="T26" s="161"/>
      <c r="U26" s="162"/>
      <c r="V26" s="162"/>
      <c r="W26" s="167"/>
    </row>
    <row r="27" spans="1:23" x14ac:dyDescent="0.2">
      <c r="A27" s="23" t="str">
        <f>IF(INTRO!$E$33&lt;&gt;0,INTRO!$E$33, " ")</f>
        <v>Ethiopia</v>
      </c>
      <c r="B27" s="191" t="s">
        <v>187</v>
      </c>
      <c r="C27" s="192" t="s">
        <v>196</v>
      </c>
      <c r="D27" s="193">
        <v>42700.182000000001</v>
      </c>
      <c r="E27" s="193">
        <f t="shared" si="3"/>
        <v>4372.9000185107998</v>
      </c>
      <c r="F27" s="193">
        <f t="shared" si="4"/>
        <v>14370.951212973599</v>
      </c>
      <c r="G27" s="193">
        <f t="shared" si="5"/>
        <v>23956.333078595446</v>
      </c>
      <c r="H27" s="200">
        <v>0</v>
      </c>
      <c r="I27" s="201">
        <v>4</v>
      </c>
      <c r="J27" s="202">
        <v>0</v>
      </c>
      <c r="K27" s="203">
        <v>0</v>
      </c>
      <c r="L27" s="165">
        <f>IF(INTRO!$E$37="Endemic",IF($H27&gt;0,IF($H27=4,"Unknown",IF($H27=99,"Stopped",$D27)),0),"Not required")</f>
        <v>0</v>
      </c>
      <c r="M27" s="190" t="str">
        <f>IF(INTRO!$E$39="Endemic", IF($I27&gt;0, IF($I27=4,"Unknown",IF($I27=99,"Stopped",$D27)), 0),"Not required")</f>
        <v>Unknown</v>
      </c>
      <c r="N27" s="166">
        <f>IF(INTRO!$E$41="Endemic", IF(AND($J27&gt;1,$J27&lt;5), IF($J27=4, "Unknown", E27+F27), 0),"Not required")</f>
        <v>0</v>
      </c>
      <c r="O27" s="169">
        <f>IF(INTRO!$E$43="Endemic", IF(AND($K27&gt;0,$K27&lt;5), IF($K27=4,"Unknown", IF($K27=1, $F27*0.33, IF($K27=2, $F27*0.5+$G27*0.2, SUM(F27:G27)))), 0),"Not required")</f>
        <v>0</v>
      </c>
      <c r="P27" s="161">
        <v>0</v>
      </c>
      <c r="Q27" s="162">
        <v>0</v>
      </c>
      <c r="R27" s="162">
        <v>0</v>
      </c>
      <c r="S27" s="167">
        <v>0</v>
      </c>
      <c r="T27" s="161"/>
      <c r="U27" s="162"/>
      <c r="V27" s="162"/>
      <c r="W27" s="167"/>
    </row>
    <row r="28" spans="1:23" x14ac:dyDescent="0.2">
      <c r="A28" s="23" t="str">
        <f>IF(INTRO!$E$33&lt;&gt;0,INTRO!$E$33, " ")</f>
        <v>Ethiopia</v>
      </c>
      <c r="B28" s="191" t="s">
        <v>187</v>
      </c>
      <c r="C28" s="192" t="s">
        <v>197</v>
      </c>
      <c r="D28" s="193">
        <v>56380.673999999999</v>
      </c>
      <c r="E28" s="193">
        <f t="shared" si="3"/>
        <v>5773.9109959356001</v>
      </c>
      <c r="F28" s="193">
        <f t="shared" si="4"/>
        <v>18975.186461935198</v>
      </c>
      <c r="G28" s="193">
        <f t="shared" si="5"/>
        <v>31631.579592323662</v>
      </c>
      <c r="H28" s="200">
        <v>0</v>
      </c>
      <c r="I28" s="201">
        <v>4</v>
      </c>
      <c r="J28" s="202">
        <v>0</v>
      </c>
      <c r="K28" s="203">
        <v>1</v>
      </c>
      <c r="L28" s="165">
        <f>IF(INTRO!$E$37="Endemic",IF($H28&gt;0,IF($H28=4,"Unknown",IF($H28=99,"Stopped",$D28)),0),"Not required")</f>
        <v>0</v>
      </c>
      <c r="M28" s="190" t="str">
        <f>IF(INTRO!$E$39="Endemic", IF($I28&gt;0, IF($I28=4,"Unknown",IF($I28=99,"Stopped",$D28)), 0),"Not required")</f>
        <v>Unknown</v>
      </c>
      <c r="N28" s="166">
        <f>IF(INTRO!$E$41="Endemic", IF(AND($J28&gt;1,$J28&lt;5), IF($J28=4, "Unknown", E28+F28), 0),"Not required")</f>
        <v>0</v>
      </c>
      <c r="O28" s="169">
        <f>IF(INTRO!$E$43="Endemic", IF(AND($K28&gt;0,$K28&lt;5), IF($K28=4,"Unknown", IF($K28=1, $F28*0.33, IF($K28=2, $F28*0.5+$G28*0.2, SUM(F28:G28)))), 0),"Not required")</f>
        <v>6261.8115324386154</v>
      </c>
      <c r="P28" s="161">
        <v>0</v>
      </c>
      <c r="Q28" s="162">
        <v>0</v>
      </c>
      <c r="R28" s="162">
        <v>0</v>
      </c>
      <c r="S28" s="167">
        <v>0</v>
      </c>
      <c r="T28" s="161"/>
      <c r="U28" s="162"/>
      <c r="V28" s="162"/>
      <c r="W28" s="167"/>
    </row>
    <row r="29" spans="1:23" x14ac:dyDescent="0.2">
      <c r="A29" s="23" t="str">
        <f>IF(INTRO!$E$33&lt;&gt;0,INTRO!$E$33, " ")</f>
        <v>Ethiopia</v>
      </c>
      <c r="B29" s="191" t="s">
        <v>187</v>
      </c>
      <c r="C29" s="192" t="s">
        <v>198</v>
      </c>
      <c r="D29" s="193">
        <v>75792.542000000001</v>
      </c>
      <c r="E29" s="193">
        <f t="shared" si="3"/>
        <v>7761.8687506948008</v>
      </c>
      <c r="F29" s="193">
        <f t="shared" si="4"/>
        <v>25508.343814301599</v>
      </c>
      <c r="G29" s="193">
        <f t="shared" si="5"/>
        <v>42522.333535380123</v>
      </c>
      <c r="H29" s="200">
        <v>0</v>
      </c>
      <c r="I29" s="201">
        <v>4</v>
      </c>
      <c r="J29" s="202">
        <v>0</v>
      </c>
      <c r="K29" s="203">
        <v>0</v>
      </c>
      <c r="L29" s="165">
        <f>IF(INTRO!$E$37="Endemic",IF($H29&gt;0,IF($H29=4,"Unknown",IF($H29=99,"Stopped",$D29)),0),"Not required")</f>
        <v>0</v>
      </c>
      <c r="M29" s="190" t="str">
        <f>IF(INTRO!$E$39="Endemic", IF($I29&gt;0, IF($I29=4,"Unknown",IF($I29=99,"Stopped",$D29)), 0),"Not required")</f>
        <v>Unknown</v>
      </c>
      <c r="N29" s="166">
        <f>IF(INTRO!$E$41="Endemic", IF(AND($J29&gt;1,$J29&lt;5), IF($J29=4, "Unknown", E29+F29), 0),"Not required")</f>
        <v>0</v>
      </c>
      <c r="O29" s="169">
        <f>IF(INTRO!$E$43="Endemic", IF(AND($K29&gt;0,$K29&lt;5), IF($K29=4,"Unknown", IF($K29=1, $F29*0.33, IF($K29=2, $F29*0.5+$G29*0.2, SUM(F29:G29)))), 0),"Not required")</f>
        <v>0</v>
      </c>
      <c r="P29" s="161">
        <v>0</v>
      </c>
      <c r="Q29" s="162">
        <v>0</v>
      </c>
      <c r="R29" s="162">
        <v>0</v>
      </c>
      <c r="S29" s="167">
        <v>0</v>
      </c>
      <c r="T29" s="161"/>
      <c r="U29" s="162"/>
      <c r="V29" s="162"/>
      <c r="W29" s="167"/>
    </row>
    <row r="30" spans="1:23" x14ac:dyDescent="0.2">
      <c r="A30" s="23" t="str">
        <f>IF(INTRO!$E$33&lt;&gt;0,INTRO!$E$33, " ")</f>
        <v>Ethiopia</v>
      </c>
      <c r="B30" s="191" t="s">
        <v>187</v>
      </c>
      <c r="C30" s="192" t="s">
        <v>199</v>
      </c>
      <c r="D30" s="193">
        <v>94781.301999999996</v>
      </c>
      <c r="E30" s="193">
        <f t="shared" si="3"/>
        <v>9706.4962690387983</v>
      </c>
      <c r="F30" s="193">
        <f t="shared" si="4"/>
        <v>31899.102138349597</v>
      </c>
      <c r="G30" s="193">
        <f t="shared" si="5"/>
        <v>53175.708720280032</v>
      </c>
      <c r="H30" s="200">
        <v>0</v>
      </c>
      <c r="I30" s="201">
        <v>4</v>
      </c>
      <c r="J30" s="202">
        <v>1</v>
      </c>
      <c r="K30" s="203">
        <v>0</v>
      </c>
      <c r="L30" s="165">
        <f>IF(INTRO!$E$37="Endemic",IF($H30&gt;0,IF($H30=4,"Unknown",IF($H30=99,"Stopped",$D30)),0),"Not required")</f>
        <v>0</v>
      </c>
      <c r="M30" s="190" t="str">
        <f>IF(INTRO!$E$39="Endemic", IF($I30&gt;0, IF($I30=4,"Unknown",IF($I30=99,"Stopped",$D30)), 0),"Not required")</f>
        <v>Unknown</v>
      </c>
      <c r="N30" s="166">
        <f>IF(INTRO!$E$41="Endemic", IF(AND($J30&gt;1,$J30&lt;5), IF($J30=4, "Unknown", E30+F30), 0),"Not required")</f>
        <v>0</v>
      </c>
      <c r="O30" s="169">
        <f>IF(INTRO!$E$43="Endemic", IF(AND($K30&gt;0,$K30&lt;5), IF($K30=4,"Unknown", IF($K30=1, $F30*0.33, IF($K30=2, $F30*0.5+$G30*0.2, SUM(F30:G30)))), 0),"Not required")</f>
        <v>0</v>
      </c>
      <c r="P30" s="161">
        <v>0</v>
      </c>
      <c r="Q30" s="162">
        <v>0</v>
      </c>
      <c r="R30" s="162">
        <v>0</v>
      </c>
      <c r="S30" s="167">
        <v>0</v>
      </c>
      <c r="T30" s="161"/>
      <c r="U30" s="162"/>
      <c r="V30" s="162"/>
      <c r="W30" s="167"/>
    </row>
    <row r="31" spans="1:23" x14ac:dyDescent="0.2">
      <c r="A31" s="23" t="str">
        <f>IF(INTRO!$E$33&lt;&gt;0,INTRO!$E$33, " ")</f>
        <v>Ethiopia</v>
      </c>
      <c r="B31" s="191" t="s">
        <v>187</v>
      </c>
      <c r="C31" s="192" t="s">
        <v>200</v>
      </c>
      <c r="D31" s="193">
        <v>38071.544000000002</v>
      </c>
      <c r="E31" s="193">
        <f t="shared" si="3"/>
        <v>3898.8839781136003</v>
      </c>
      <c r="F31" s="193">
        <f t="shared" si="4"/>
        <v>12813.160876611199</v>
      </c>
      <c r="G31" s="193">
        <f t="shared" si="5"/>
        <v>21359.501204945733</v>
      </c>
      <c r="H31" s="200">
        <v>0</v>
      </c>
      <c r="I31" s="201">
        <v>4</v>
      </c>
      <c r="J31" s="202">
        <v>3</v>
      </c>
      <c r="K31" s="203">
        <v>0</v>
      </c>
      <c r="L31" s="165">
        <f>IF(INTRO!$E$37="Endemic",IF($H31&gt;0,IF($H31=4,"Unknown",IF($H31=99,"Stopped",$D31)),0),"Not required")</f>
        <v>0</v>
      </c>
      <c r="M31" s="190" t="str">
        <f>IF(INTRO!$E$39="Endemic", IF($I31&gt;0, IF($I31=4,"Unknown",IF($I31=99,"Stopped",$D31)), 0),"Not required")</f>
        <v>Unknown</v>
      </c>
      <c r="N31" s="166">
        <f>IF(INTRO!$E$41="Endemic", IF(AND($J31&gt;1,$J31&lt;5), IF($J31=4, "Unknown", E31+F31), 0),"Not required")</f>
        <v>16712.044854724798</v>
      </c>
      <c r="O31" s="169">
        <f>IF(INTRO!$E$43="Endemic", IF(AND($K31&gt;0,$K31&lt;5), IF($K31=4,"Unknown", IF($K31=1, $F31*0.33, IF($K31=2, $F31*0.5+$G31*0.2, SUM(F31:G31)))), 0),"Not required")</f>
        <v>0</v>
      </c>
      <c r="P31" s="161">
        <v>0</v>
      </c>
      <c r="Q31" s="162">
        <v>0</v>
      </c>
      <c r="R31" s="162">
        <v>2</v>
      </c>
      <c r="S31" s="167">
        <v>0</v>
      </c>
      <c r="T31" s="161"/>
      <c r="U31" s="162"/>
      <c r="V31" s="162"/>
      <c r="W31" s="167"/>
    </row>
    <row r="32" spans="1:23" x14ac:dyDescent="0.2">
      <c r="A32" s="23" t="str">
        <f>IF(INTRO!$E$33&lt;&gt;0,INTRO!$E$33, " ")</f>
        <v>Ethiopia</v>
      </c>
      <c r="B32" s="191" t="s">
        <v>187</v>
      </c>
      <c r="C32" s="192" t="s">
        <v>201</v>
      </c>
      <c r="D32" s="193">
        <v>108768.394</v>
      </c>
      <c r="E32" s="193">
        <f t="shared" si="3"/>
        <v>11138.905968503601</v>
      </c>
      <c r="F32" s="193">
        <f t="shared" si="4"/>
        <v>36606.525088991199</v>
      </c>
      <c r="G32" s="193">
        <f t="shared" si="5"/>
        <v>61022.968826875316</v>
      </c>
      <c r="H32" s="200">
        <v>0</v>
      </c>
      <c r="I32" s="201">
        <v>4</v>
      </c>
      <c r="J32" s="202">
        <v>0</v>
      </c>
      <c r="K32" s="203">
        <v>0</v>
      </c>
      <c r="L32" s="165">
        <f>IF(INTRO!$E$37="Endemic",IF($H32&gt;0,IF($H32=4,"Unknown",IF($H32=99,"Stopped",$D32)),0),"Not required")</f>
        <v>0</v>
      </c>
      <c r="M32" s="190" t="str">
        <f>IF(INTRO!$E$39="Endemic", IF($I32&gt;0, IF($I32=4,"Unknown",IF($I32=99,"Stopped",$D32)), 0),"Not required")</f>
        <v>Unknown</v>
      </c>
      <c r="N32" s="166">
        <f>IF(INTRO!$E$41="Endemic", IF(AND($J32&gt;1,$J32&lt;5), IF($J32=4, "Unknown", E32+F32), 0),"Not required")</f>
        <v>0</v>
      </c>
      <c r="O32" s="169">
        <f>IF(INTRO!$E$43="Endemic", IF(AND($K32&gt;0,$K32&lt;5), IF($K32=4,"Unknown", IF($K32=1, $F32*0.33, IF($K32=2, $F32*0.5+$G32*0.2, SUM(F32:G32)))), 0),"Not required")</f>
        <v>0</v>
      </c>
      <c r="P32" s="161">
        <v>0</v>
      </c>
      <c r="Q32" s="162">
        <v>0</v>
      </c>
      <c r="R32" s="162">
        <v>0</v>
      </c>
      <c r="S32" s="167">
        <v>0</v>
      </c>
      <c r="T32" s="161"/>
      <c r="U32" s="162"/>
      <c r="V32" s="162"/>
      <c r="W32" s="167"/>
    </row>
    <row r="33" spans="1:23" x14ac:dyDescent="0.2">
      <c r="A33" s="23" t="str">
        <f>IF(INTRO!$E$33&lt;&gt;0,INTRO!$E$33, " ")</f>
        <v>Ethiopia</v>
      </c>
      <c r="B33" s="191" t="s">
        <v>187</v>
      </c>
      <c r="C33" s="192" t="s">
        <v>202</v>
      </c>
      <c r="D33" s="193">
        <v>43172.345999999998</v>
      </c>
      <c r="E33" s="193">
        <f t="shared" si="3"/>
        <v>4421.2540504524004</v>
      </c>
      <c r="F33" s="193">
        <f t="shared" si="4"/>
        <v>14529.860273560798</v>
      </c>
      <c r="G33" s="193">
        <f t="shared" si="5"/>
        <v>24221.234011610719</v>
      </c>
      <c r="H33" s="200">
        <v>0</v>
      </c>
      <c r="I33" s="201">
        <v>4</v>
      </c>
      <c r="J33" s="202">
        <v>1</v>
      </c>
      <c r="K33" s="203">
        <v>0</v>
      </c>
      <c r="L33" s="165">
        <f>IF(INTRO!$E$37="Endemic",IF($H33&gt;0,IF($H33=4,"Unknown",IF($H33=99,"Stopped",$D33)),0),"Not required")</f>
        <v>0</v>
      </c>
      <c r="M33" s="190" t="str">
        <f>IF(INTRO!$E$39="Endemic", IF($I33&gt;0, IF($I33=4,"Unknown",IF($I33=99,"Stopped",$D33)), 0),"Not required")</f>
        <v>Unknown</v>
      </c>
      <c r="N33" s="166">
        <f>IF(INTRO!$E$41="Endemic", IF(AND($J33&gt;1,$J33&lt;5), IF($J33=4, "Unknown", E33+F33), 0),"Not required")</f>
        <v>0</v>
      </c>
      <c r="O33" s="169">
        <f>IF(INTRO!$E$43="Endemic", IF(AND($K33&gt;0,$K33&lt;5), IF($K33=4,"Unknown", IF($K33=1, $F33*0.33, IF($K33=2, $F33*0.5+$G33*0.2, SUM(F33:G33)))), 0),"Not required")</f>
        <v>0</v>
      </c>
      <c r="P33" s="161">
        <v>0</v>
      </c>
      <c r="Q33" s="162">
        <v>0</v>
      </c>
      <c r="R33" s="162">
        <v>0</v>
      </c>
      <c r="S33" s="167">
        <v>0</v>
      </c>
      <c r="T33" s="161"/>
      <c r="U33" s="162"/>
      <c r="V33" s="162"/>
      <c r="W33" s="167"/>
    </row>
    <row r="34" spans="1:23" x14ac:dyDescent="0.2">
      <c r="A34" s="23" t="str">
        <f>IF(INTRO!$E$33&lt;&gt;0,INTRO!$E$33, " ")</f>
        <v>Ethiopia</v>
      </c>
      <c r="B34" s="191" t="s">
        <v>187</v>
      </c>
      <c r="C34" s="192" t="s">
        <v>203</v>
      </c>
      <c r="D34" s="193">
        <v>100218.342</v>
      </c>
      <c r="E34" s="193">
        <f t="shared" si="3"/>
        <v>10263.300273214802</v>
      </c>
      <c r="F34" s="193">
        <f t="shared" si="4"/>
        <v>33728.964048141599</v>
      </c>
      <c r="G34" s="193">
        <f t="shared" si="5"/>
        <v>56226.083100455908</v>
      </c>
      <c r="H34" s="200">
        <v>0</v>
      </c>
      <c r="I34" s="201">
        <v>4</v>
      </c>
      <c r="J34" s="202">
        <v>0</v>
      </c>
      <c r="K34" s="203">
        <v>0</v>
      </c>
      <c r="L34" s="165">
        <f>IF(INTRO!$E$37="Endemic",IF($H34&gt;0,IF($H34=4,"Unknown",IF($H34=99,"Stopped",$D34)),0),"Not required")</f>
        <v>0</v>
      </c>
      <c r="M34" s="190" t="str">
        <f>IF(INTRO!$E$39="Endemic", IF($I34&gt;0, IF($I34=4,"Unknown",IF($I34=99,"Stopped",$D34)), 0),"Not required")</f>
        <v>Unknown</v>
      </c>
      <c r="N34" s="166">
        <f>IF(INTRO!$E$41="Endemic", IF(AND($J34&gt;1,$J34&lt;5), IF($J34=4, "Unknown", E34+F34), 0),"Not required")</f>
        <v>0</v>
      </c>
      <c r="O34" s="169">
        <f>IF(INTRO!$E$43="Endemic", IF(AND($K34&gt;0,$K34&lt;5), IF($K34=4,"Unknown", IF($K34=1, $F34*0.33, IF($K34=2, $F34*0.5+$G34*0.2, SUM(F34:G34)))), 0),"Not required")</f>
        <v>0</v>
      </c>
      <c r="P34" s="161">
        <v>0</v>
      </c>
      <c r="Q34" s="162">
        <v>0</v>
      </c>
      <c r="R34" s="162">
        <v>0</v>
      </c>
      <c r="S34" s="167">
        <v>0</v>
      </c>
      <c r="T34" s="161"/>
      <c r="U34" s="162"/>
      <c r="V34" s="162"/>
      <c r="W34" s="167"/>
    </row>
    <row r="35" spans="1:23" x14ac:dyDescent="0.2">
      <c r="A35" s="23" t="str">
        <f>IF(INTRO!$E$33&lt;&gt;0,INTRO!$E$33, " ")</f>
        <v>Ethiopia</v>
      </c>
      <c r="B35" s="191" t="s">
        <v>204</v>
      </c>
      <c r="C35" s="192" t="s">
        <v>205</v>
      </c>
      <c r="D35" s="193">
        <v>50363.137999999999</v>
      </c>
      <c r="E35" s="193">
        <f t="shared" si="3"/>
        <v>5157.6587446971998</v>
      </c>
      <c r="F35" s="193">
        <f t="shared" si="4"/>
        <v>16949.955836962399</v>
      </c>
      <c r="G35" s="193">
        <f t="shared" si="5"/>
        <v>28255.526142986164</v>
      </c>
      <c r="H35" s="200">
        <v>0</v>
      </c>
      <c r="I35" s="201">
        <v>4</v>
      </c>
      <c r="J35" s="202">
        <v>0</v>
      </c>
      <c r="K35" s="203">
        <v>0</v>
      </c>
      <c r="L35" s="165">
        <f>IF(INTRO!$E$37="Endemic",IF($H35&gt;0,IF($H35=4,"Unknown",IF($H35=99,"Stopped",$D35)),0),"Not required")</f>
        <v>0</v>
      </c>
      <c r="M35" s="190" t="str">
        <f>IF(INTRO!$E$39="Endemic", IF($I35&gt;0, IF($I35=4,"Unknown",IF($I35=99,"Stopped",$D35)), 0),"Not required")</f>
        <v>Unknown</v>
      </c>
      <c r="N35" s="166">
        <f>IF(INTRO!$E$41="Endemic", IF(AND($J35&gt;1,$J35&lt;5), IF($J35=4, "Unknown", E35+F35), 0),"Not required")</f>
        <v>0</v>
      </c>
      <c r="O35" s="169">
        <f>IF(INTRO!$E$43="Endemic", IF(AND($K35&gt;0,$K35&lt;5), IF($K35=4,"Unknown", IF($K35=1, $F35*0.33, IF($K35=2, $F35*0.5+$G35*0.2, SUM(F35:G35)))), 0),"Not required")</f>
        <v>0</v>
      </c>
      <c r="P35" s="161">
        <v>0</v>
      </c>
      <c r="Q35" s="162">
        <v>0</v>
      </c>
      <c r="R35" s="162">
        <v>0</v>
      </c>
      <c r="S35" s="167">
        <v>0</v>
      </c>
      <c r="T35" s="161"/>
      <c r="U35" s="162"/>
      <c r="V35" s="162"/>
      <c r="W35" s="167"/>
    </row>
    <row r="36" spans="1:23" x14ac:dyDescent="0.2">
      <c r="A36" s="23" t="str">
        <f>IF(INTRO!$E$33&lt;&gt;0,INTRO!$E$33, " ")</f>
        <v>Ethiopia</v>
      </c>
      <c r="B36" s="191" t="s">
        <v>204</v>
      </c>
      <c r="C36" s="192" t="s">
        <v>206</v>
      </c>
      <c r="D36" s="193">
        <v>78000.062000000005</v>
      </c>
      <c r="E36" s="193">
        <f t="shared" si="3"/>
        <v>7987.9395493828006</v>
      </c>
      <c r="F36" s="193">
        <f t="shared" si="4"/>
        <v>26251.295266397599</v>
      </c>
      <c r="G36" s="193">
        <f t="shared" si="5"/>
        <v>43760.83140402296</v>
      </c>
      <c r="H36" s="200">
        <v>0</v>
      </c>
      <c r="I36" s="201">
        <v>4</v>
      </c>
      <c r="J36" s="202">
        <v>0</v>
      </c>
      <c r="K36" s="203">
        <v>0</v>
      </c>
      <c r="L36" s="165">
        <f>IF(INTRO!$E$37="Endemic",IF($H36&gt;0,IF($H36=4,"Unknown",IF($H36=99,"Stopped",$D36)),0),"Not required")</f>
        <v>0</v>
      </c>
      <c r="M36" s="190" t="str">
        <f>IF(INTRO!$E$39="Endemic", IF($I36&gt;0, IF($I36=4,"Unknown",IF($I36=99,"Stopped",$D36)), 0),"Not required")</f>
        <v>Unknown</v>
      </c>
      <c r="N36" s="166">
        <f>IF(INTRO!$E$41="Endemic", IF(AND($J36&gt;1,$J36&lt;5), IF($J36=4, "Unknown", E36+F36), 0),"Not required")</f>
        <v>0</v>
      </c>
      <c r="O36" s="169">
        <f>IF(INTRO!$E$43="Endemic", IF(AND($K36&gt;0,$K36&lt;5), IF($K36=4,"Unknown", IF($K36=1, $F36*0.33, IF($K36=2, $F36*0.5+$G36*0.2, SUM(F36:G36)))), 0),"Not required")</f>
        <v>0</v>
      </c>
      <c r="P36" s="161">
        <v>0</v>
      </c>
      <c r="Q36" s="162">
        <v>0</v>
      </c>
      <c r="R36" s="162">
        <v>0</v>
      </c>
      <c r="S36" s="167">
        <v>0</v>
      </c>
      <c r="T36" s="161"/>
      <c r="U36" s="162"/>
      <c r="V36" s="162"/>
      <c r="W36" s="167"/>
    </row>
    <row r="37" spans="1:23" x14ac:dyDescent="0.2">
      <c r="A37" s="23" t="str">
        <f>IF(INTRO!$E$33&lt;&gt;0,INTRO!$E$33, " ")</f>
        <v>Ethiopia</v>
      </c>
      <c r="B37" s="191" t="s">
        <v>204</v>
      </c>
      <c r="C37" s="192" t="s">
        <v>207</v>
      </c>
      <c r="D37" s="193">
        <v>24751.817999999999</v>
      </c>
      <c r="E37" s="193">
        <f t="shared" si="3"/>
        <v>2534.8188302891999</v>
      </c>
      <c r="F37" s="193">
        <f t="shared" si="4"/>
        <v>8330.3431566263989</v>
      </c>
      <c r="G37" s="193">
        <f t="shared" si="5"/>
        <v>13886.657352157754</v>
      </c>
      <c r="H37" s="200">
        <v>0</v>
      </c>
      <c r="I37" s="201">
        <v>4</v>
      </c>
      <c r="J37" s="202">
        <v>3</v>
      </c>
      <c r="K37" s="203">
        <v>0</v>
      </c>
      <c r="L37" s="165">
        <f>IF(INTRO!$E$37="Endemic",IF($H37&gt;0,IF($H37=4,"Unknown",IF($H37=99,"Stopped",$D37)),0),"Not required")</f>
        <v>0</v>
      </c>
      <c r="M37" s="190" t="str">
        <f>IF(INTRO!$E$39="Endemic", IF($I37&gt;0, IF($I37=4,"Unknown",IF($I37=99,"Stopped",$D37)), 0),"Not required")</f>
        <v>Unknown</v>
      </c>
      <c r="N37" s="166">
        <f>IF(INTRO!$E$41="Endemic", IF(AND($J37&gt;1,$J37&lt;5), IF($J37=4, "Unknown", E37+F37), 0),"Not required")</f>
        <v>10865.161986915598</v>
      </c>
      <c r="O37" s="169">
        <f>IF(INTRO!$E$43="Endemic", IF(AND($K37&gt;0,$K37&lt;5), IF($K37=4,"Unknown", IF($K37=1, $F37*0.33, IF($K37=2, $F37*0.5+$G37*0.2, SUM(F37:G37)))), 0),"Not required")</f>
        <v>0</v>
      </c>
      <c r="P37" s="161">
        <v>0</v>
      </c>
      <c r="Q37" s="162">
        <v>0</v>
      </c>
      <c r="R37" s="162">
        <v>2</v>
      </c>
      <c r="S37" s="167">
        <v>0</v>
      </c>
      <c r="T37" s="161"/>
      <c r="U37" s="162"/>
      <c r="V37" s="162"/>
      <c r="W37" s="167"/>
    </row>
    <row r="38" spans="1:23" x14ac:dyDescent="0.2">
      <c r="A38" s="23" t="str">
        <f>IF(INTRO!$E$33&lt;&gt;0,INTRO!$E$33, " ")</f>
        <v>Ethiopia</v>
      </c>
      <c r="B38" s="191" t="s">
        <v>208</v>
      </c>
      <c r="C38" s="192" t="s">
        <v>209</v>
      </c>
      <c r="D38" s="193">
        <v>95768.554000000004</v>
      </c>
      <c r="E38" s="193">
        <f t="shared" si="3"/>
        <v>9807.6001540076013</v>
      </c>
      <c r="F38" s="193">
        <f t="shared" si="4"/>
        <v>32231.366537759197</v>
      </c>
      <c r="G38" s="193">
        <f t="shared" si="5"/>
        <v>53729.592489311974</v>
      </c>
      <c r="H38" s="200">
        <v>0</v>
      </c>
      <c r="I38" s="201">
        <v>4</v>
      </c>
      <c r="J38" s="202">
        <v>0</v>
      </c>
      <c r="K38" s="203">
        <v>0</v>
      </c>
      <c r="L38" s="165">
        <f>IF(INTRO!$E$37="Endemic",IF($H38&gt;0,IF($H38=4,"Unknown",IF($H38=99,"Stopped",$D38)),0),"Not required")</f>
        <v>0</v>
      </c>
      <c r="M38" s="190" t="str">
        <f>IF(INTRO!$E$39="Endemic", IF($I38&gt;0, IF($I38=4,"Unknown",IF($I38=99,"Stopped",$D38)), 0),"Not required")</f>
        <v>Unknown</v>
      </c>
      <c r="N38" s="166">
        <f>IF(INTRO!$E$41="Endemic", IF(AND($J38&gt;1,$J38&lt;5), IF($J38=4, "Unknown", E38+F38), 0),"Not required")</f>
        <v>0</v>
      </c>
      <c r="O38" s="169">
        <f>IF(INTRO!$E$43="Endemic", IF(AND($K38&gt;0,$K38&lt;5), IF($K38=4,"Unknown", IF($K38=1, $F38*0.33, IF($K38=2, $F38*0.5+$G38*0.2, SUM(F38:G38)))), 0),"Not required")</f>
        <v>0</v>
      </c>
      <c r="P38" s="161">
        <v>0</v>
      </c>
      <c r="Q38" s="162">
        <v>0</v>
      </c>
      <c r="R38" s="162">
        <v>0</v>
      </c>
      <c r="S38" s="167">
        <v>0</v>
      </c>
      <c r="T38" s="161"/>
      <c r="U38" s="162"/>
      <c r="V38" s="162"/>
      <c r="W38" s="167"/>
    </row>
    <row r="39" spans="1:23" x14ac:dyDescent="0.2">
      <c r="A39" s="23" t="str">
        <f>IF(INTRO!$E$33&lt;&gt;0,INTRO!$E$33, " ")</f>
        <v>Ethiopia</v>
      </c>
      <c r="B39" s="191" t="s">
        <v>208</v>
      </c>
      <c r="C39" s="192" t="s">
        <v>210</v>
      </c>
      <c r="D39" s="193">
        <v>69115.816000000006</v>
      </c>
      <c r="E39" s="193">
        <f t="shared" si="3"/>
        <v>7078.1092470704007</v>
      </c>
      <c r="F39" s="193">
        <f t="shared" si="4"/>
        <v>23261.259630716802</v>
      </c>
      <c r="G39" s="193">
        <f t="shared" si="5"/>
        <v>38776.450861378449</v>
      </c>
      <c r="H39" s="200">
        <v>0</v>
      </c>
      <c r="I39" s="201">
        <v>4</v>
      </c>
      <c r="J39" s="202">
        <v>0</v>
      </c>
      <c r="K39" s="203">
        <v>0</v>
      </c>
      <c r="L39" s="165">
        <f>IF(INTRO!$E$37="Endemic",IF($H39&gt;0,IF($H39=4,"Unknown",IF($H39=99,"Stopped",$D39)),0),"Not required")</f>
        <v>0</v>
      </c>
      <c r="M39" s="190" t="str">
        <f>IF(INTRO!$E$39="Endemic", IF($I39&gt;0, IF($I39=4,"Unknown",IF($I39=99,"Stopped",$D39)), 0),"Not required")</f>
        <v>Unknown</v>
      </c>
      <c r="N39" s="166">
        <f>IF(INTRO!$E$41="Endemic", IF(AND($J39&gt;1,$J39&lt;5), IF($J39=4, "Unknown", E39+F39), 0),"Not required")</f>
        <v>0</v>
      </c>
      <c r="O39" s="169">
        <f>IF(INTRO!$E$43="Endemic", IF(AND($K39&gt;0,$K39&lt;5), IF($K39=4,"Unknown", IF($K39=1, $F39*0.33, IF($K39=2, $F39*0.5+$G39*0.2, SUM(F39:G39)))), 0),"Not required")</f>
        <v>0</v>
      </c>
      <c r="P39" s="161">
        <v>0</v>
      </c>
      <c r="Q39" s="162">
        <v>0</v>
      </c>
      <c r="R39" s="162">
        <v>0</v>
      </c>
      <c r="S39" s="167">
        <v>0</v>
      </c>
      <c r="T39" s="161"/>
      <c r="U39" s="162"/>
      <c r="V39" s="162"/>
      <c r="W39" s="167"/>
    </row>
    <row r="40" spans="1:23" x14ac:dyDescent="0.2">
      <c r="A40" s="23" t="str">
        <f>IF(INTRO!$E$33&lt;&gt;0,INTRO!$E$33, " ")</f>
        <v>Ethiopia</v>
      </c>
      <c r="B40" s="191" t="s">
        <v>208</v>
      </c>
      <c r="C40" s="192" t="s">
        <v>211</v>
      </c>
      <c r="D40" s="193">
        <v>56914.158000000003</v>
      </c>
      <c r="E40" s="193">
        <f t="shared" si="3"/>
        <v>5828.5447722852005</v>
      </c>
      <c r="F40" s="193">
        <f t="shared" si="4"/>
        <v>19154.733062858399</v>
      </c>
      <c r="G40" s="193">
        <f t="shared" si="5"/>
        <v>31930.883243912351</v>
      </c>
      <c r="H40" s="200">
        <v>0</v>
      </c>
      <c r="I40" s="201">
        <v>4</v>
      </c>
      <c r="J40" s="202">
        <v>0</v>
      </c>
      <c r="K40" s="203">
        <v>3</v>
      </c>
      <c r="L40" s="165">
        <f>IF(INTRO!$E$37="Endemic",IF($H40&gt;0,IF($H40=4,"Unknown",IF($H40=99,"Stopped",$D40)),0),"Not required")</f>
        <v>0</v>
      </c>
      <c r="M40" s="190" t="str">
        <f>IF(INTRO!$E$39="Endemic", IF($I40&gt;0, IF($I40=4,"Unknown",IF($I40=99,"Stopped",$D40)), 0),"Not required")</f>
        <v>Unknown</v>
      </c>
      <c r="N40" s="166">
        <f>IF(INTRO!$E$41="Endemic", IF(AND($J40&gt;1,$J40&lt;5), IF($J40=4, "Unknown", E40+F40), 0),"Not required")</f>
        <v>0</v>
      </c>
      <c r="O40" s="169">
        <f>IF(INTRO!$E$43="Endemic", IF(AND($K40&gt;0,$K40&lt;5), IF($K40=4,"Unknown", IF($K40=1, $F40*0.33, IF($K40=2, $F40*0.5+$G40*0.2, SUM(F40:G40)))), 0),"Not required")</f>
        <v>51085.616306770753</v>
      </c>
      <c r="P40" s="161">
        <v>0</v>
      </c>
      <c r="Q40" s="162">
        <v>0</v>
      </c>
      <c r="R40" s="162">
        <v>0</v>
      </c>
      <c r="S40" s="167">
        <v>1</v>
      </c>
      <c r="T40" s="161"/>
      <c r="U40" s="162"/>
      <c r="V40" s="162"/>
      <c r="W40" s="167"/>
    </row>
    <row r="41" spans="1:23" x14ac:dyDescent="0.2">
      <c r="A41" s="23" t="str">
        <f>IF(INTRO!$E$33&lt;&gt;0,INTRO!$E$33, " ")</f>
        <v>Ethiopia</v>
      </c>
      <c r="B41" s="191" t="s">
        <v>208</v>
      </c>
      <c r="C41" s="192" t="s">
        <v>212</v>
      </c>
      <c r="D41" s="193">
        <v>37725.086000000003</v>
      </c>
      <c r="E41" s="193">
        <f t="shared" si="3"/>
        <v>3863.4034222084006</v>
      </c>
      <c r="F41" s="193">
        <f t="shared" si="4"/>
        <v>12696.558773712801</v>
      </c>
      <c r="G41" s="193">
        <f t="shared" si="5"/>
        <v>21165.125845005954</v>
      </c>
      <c r="H41" s="200">
        <v>0</v>
      </c>
      <c r="I41" s="201">
        <v>4</v>
      </c>
      <c r="J41" s="202">
        <v>0</v>
      </c>
      <c r="K41" s="203">
        <v>1</v>
      </c>
      <c r="L41" s="165">
        <f>IF(INTRO!$E$37="Endemic",IF($H41&gt;0,IF($H41=4,"Unknown",IF($H41=99,"Stopped",$D41)),0),"Not required")</f>
        <v>0</v>
      </c>
      <c r="M41" s="190" t="str">
        <f>IF(INTRO!$E$39="Endemic", IF($I41&gt;0, IF($I41=4,"Unknown",IF($I41=99,"Stopped",$D41)), 0),"Not required")</f>
        <v>Unknown</v>
      </c>
      <c r="N41" s="166">
        <f>IF(INTRO!$E$41="Endemic", IF(AND($J41&gt;1,$J41&lt;5), IF($J41=4, "Unknown", E41+F41), 0),"Not required")</f>
        <v>0</v>
      </c>
      <c r="O41" s="169">
        <f>IF(INTRO!$E$43="Endemic", IF(AND($K41&gt;0,$K41&lt;5), IF($K41=4,"Unknown", IF($K41=1, $F41*0.33, IF($K41=2, $F41*0.5+$G41*0.2, SUM(F41:G41)))), 0),"Not required")</f>
        <v>4189.864395325224</v>
      </c>
      <c r="P41" s="161">
        <v>0</v>
      </c>
      <c r="Q41" s="162">
        <v>0</v>
      </c>
      <c r="R41" s="162">
        <v>0</v>
      </c>
      <c r="S41" s="167">
        <v>0</v>
      </c>
      <c r="T41" s="161"/>
      <c r="U41" s="162"/>
      <c r="V41" s="162"/>
      <c r="W41" s="167"/>
    </row>
    <row r="42" spans="1:23" x14ac:dyDescent="0.2">
      <c r="A42" s="23" t="str">
        <f>IF(INTRO!$E$33&lt;&gt;0,INTRO!$E$33, " ")</f>
        <v>Ethiopia</v>
      </c>
      <c r="B42" s="191" t="s">
        <v>213</v>
      </c>
      <c r="C42" s="192" t="s">
        <v>214</v>
      </c>
      <c r="D42" s="193">
        <v>59460.982000000004</v>
      </c>
      <c r="E42" s="193">
        <f t="shared" si="3"/>
        <v>6089.3634900308007</v>
      </c>
      <c r="F42" s="193">
        <f t="shared" si="4"/>
        <v>20011.878904813599</v>
      </c>
      <c r="G42" s="193">
        <f t="shared" si="5"/>
        <v>33359.742821994725</v>
      </c>
      <c r="H42" s="200">
        <v>0</v>
      </c>
      <c r="I42" s="201">
        <v>4</v>
      </c>
      <c r="J42" s="202">
        <v>0</v>
      </c>
      <c r="K42" s="203">
        <v>0</v>
      </c>
      <c r="L42" s="165">
        <f>IF(INTRO!$E$37="Endemic",IF($H42&gt;0,IF($H42=4,"Unknown",IF($H42=99,"Stopped",$D42)),0),"Not required")</f>
        <v>0</v>
      </c>
      <c r="M42" s="190" t="str">
        <f>IF(INTRO!$E$39="Endemic", IF($I42&gt;0, IF($I42=4,"Unknown",IF($I42=99,"Stopped",$D42)), 0),"Not required")</f>
        <v>Unknown</v>
      </c>
      <c r="N42" s="166">
        <f>IF(INTRO!$E$41="Endemic", IF(AND($J42&gt;1,$J42&lt;5), IF($J42=4, "Unknown", E42+F42), 0),"Not required")</f>
        <v>0</v>
      </c>
      <c r="O42" s="169">
        <f>IF(INTRO!$E$43="Endemic", IF(AND($K42&gt;0,$K42&lt;5), IF($K42=4,"Unknown", IF($K42=1, $F42*0.33, IF($K42=2, $F42*0.5+$G42*0.2, SUM(F42:G42)))), 0),"Not required")</f>
        <v>0</v>
      </c>
      <c r="P42" s="161">
        <v>0</v>
      </c>
      <c r="Q42" s="162">
        <v>0</v>
      </c>
      <c r="R42" s="162">
        <v>0</v>
      </c>
      <c r="S42" s="167">
        <v>0</v>
      </c>
      <c r="T42" s="161"/>
      <c r="U42" s="162"/>
      <c r="V42" s="162"/>
      <c r="W42" s="167"/>
    </row>
    <row r="43" spans="1:23" x14ac:dyDescent="0.2">
      <c r="A43" s="23" t="str">
        <f>IF(INTRO!$E$33&lt;&gt;0,INTRO!$E$33, " ")</f>
        <v>Ethiopia</v>
      </c>
      <c r="B43" s="191" t="s">
        <v>213</v>
      </c>
      <c r="C43" s="192" t="s">
        <v>215</v>
      </c>
      <c r="D43" s="193">
        <v>42101.29</v>
      </c>
      <c r="E43" s="193">
        <f t="shared" si="3"/>
        <v>4311.5678481260002</v>
      </c>
      <c r="F43" s="193">
        <f t="shared" si="4"/>
        <v>14169.391235691997</v>
      </c>
      <c r="G43" s="193">
        <f t="shared" si="5"/>
        <v>23620.333193861792</v>
      </c>
      <c r="H43" s="200">
        <v>0</v>
      </c>
      <c r="I43" s="201">
        <v>4</v>
      </c>
      <c r="J43" s="202">
        <v>0</v>
      </c>
      <c r="K43" s="203">
        <v>0</v>
      </c>
      <c r="L43" s="165">
        <f>IF(INTRO!$E$37="Endemic",IF($H43&gt;0,IF($H43=4,"Unknown",IF($H43=99,"Stopped",$D43)),0),"Not required")</f>
        <v>0</v>
      </c>
      <c r="M43" s="190" t="str">
        <f>IF(INTRO!$E$39="Endemic", IF($I43&gt;0, IF($I43=4,"Unknown",IF($I43=99,"Stopped",$D43)), 0),"Not required")</f>
        <v>Unknown</v>
      </c>
      <c r="N43" s="166">
        <f>IF(INTRO!$E$41="Endemic", IF(AND($J43&gt;1,$J43&lt;5), IF($J43=4, "Unknown", E43+F43), 0),"Not required")</f>
        <v>0</v>
      </c>
      <c r="O43" s="169">
        <f>IF(INTRO!$E$43="Endemic", IF(AND($K43&gt;0,$K43&lt;5), IF($K43=4,"Unknown", IF($K43=1, $F43*0.33, IF($K43=2, $F43*0.5+$G43*0.2, SUM(F43:G43)))), 0),"Not required")</f>
        <v>0</v>
      </c>
      <c r="P43" s="161">
        <v>0</v>
      </c>
      <c r="Q43" s="162">
        <v>0</v>
      </c>
      <c r="R43" s="162">
        <v>0</v>
      </c>
      <c r="S43" s="167">
        <v>0</v>
      </c>
      <c r="T43" s="161"/>
      <c r="U43" s="162"/>
      <c r="V43" s="162"/>
      <c r="W43" s="167"/>
    </row>
    <row r="44" spans="1:23" x14ac:dyDescent="0.2">
      <c r="A44" s="23" t="str">
        <f>IF(INTRO!$E$33&lt;&gt;0,INTRO!$E$33, " ")</f>
        <v>Ethiopia</v>
      </c>
      <c r="B44" s="191" t="s">
        <v>213</v>
      </c>
      <c r="C44" s="192" t="s">
        <v>216</v>
      </c>
      <c r="D44" s="193">
        <v>64687.49</v>
      </c>
      <c r="E44" s="193">
        <f t="shared" si="3"/>
        <v>6624.6070384059994</v>
      </c>
      <c r="F44" s="193">
        <f t="shared" si="4"/>
        <v>21770.885259451996</v>
      </c>
      <c r="G44" s="193">
        <f t="shared" si="5"/>
        <v>36292.001201735206</v>
      </c>
      <c r="H44" s="200">
        <v>0</v>
      </c>
      <c r="I44" s="201">
        <v>4</v>
      </c>
      <c r="J44" s="202">
        <v>1</v>
      </c>
      <c r="K44" s="203">
        <v>0</v>
      </c>
      <c r="L44" s="165">
        <f>IF(INTRO!$E$37="Endemic",IF($H44&gt;0,IF($H44=4,"Unknown",IF($H44=99,"Stopped",$D44)),0),"Not required")</f>
        <v>0</v>
      </c>
      <c r="M44" s="190" t="str">
        <f>IF(INTRO!$E$39="Endemic", IF($I44&gt;0, IF($I44=4,"Unknown",IF($I44=99,"Stopped",$D44)), 0),"Not required")</f>
        <v>Unknown</v>
      </c>
      <c r="N44" s="166">
        <f>IF(INTRO!$E$41="Endemic", IF(AND($J44&gt;1,$J44&lt;5), IF($J44=4, "Unknown", E44+F44), 0),"Not required")</f>
        <v>0</v>
      </c>
      <c r="O44" s="169">
        <f>IF(INTRO!$E$43="Endemic", IF(AND($K44&gt;0,$K44&lt;5), IF($K44=4,"Unknown", IF($K44=1, $F44*0.33, IF($K44=2, $F44*0.5+$G44*0.2, SUM(F44:G44)))), 0),"Not required")</f>
        <v>0</v>
      </c>
      <c r="P44" s="161">
        <v>0</v>
      </c>
      <c r="Q44" s="162">
        <v>0</v>
      </c>
      <c r="R44" s="162">
        <v>0</v>
      </c>
      <c r="S44" s="167">
        <v>0</v>
      </c>
      <c r="T44" s="161"/>
      <c r="U44" s="162"/>
      <c r="V44" s="162"/>
      <c r="W44" s="167"/>
    </row>
    <row r="45" spans="1:23" x14ac:dyDescent="0.2">
      <c r="A45" s="23" t="str">
        <f>IF(INTRO!$E$33&lt;&gt;0,INTRO!$E$33, " ")</f>
        <v>Ethiopia</v>
      </c>
      <c r="B45" s="191" t="s">
        <v>213</v>
      </c>
      <c r="C45" s="192" t="s">
        <v>217</v>
      </c>
      <c r="D45" s="193">
        <v>57953.531999999999</v>
      </c>
      <c r="E45" s="193">
        <f t="shared" si="3"/>
        <v>5934.9864400007991</v>
      </c>
      <c r="F45" s="193">
        <f t="shared" si="4"/>
        <v>19504.539371553597</v>
      </c>
      <c r="G45" s="193">
        <f t="shared" si="5"/>
        <v>32514.00932373168</v>
      </c>
      <c r="H45" s="200">
        <v>0</v>
      </c>
      <c r="I45" s="201">
        <v>4</v>
      </c>
      <c r="J45" s="202">
        <v>0</v>
      </c>
      <c r="K45" s="203">
        <v>0</v>
      </c>
      <c r="L45" s="165">
        <f>IF(INTRO!$E$37="Endemic",IF($H45&gt;0,IF($H45=4,"Unknown",IF($H45=99,"Stopped",$D45)),0),"Not required")</f>
        <v>0</v>
      </c>
      <c r="M45" s="190" t="str">
        <f>IF(INTRO!$E$39="Endemic", IF($I45&gt;0, IF($I45=4,"Unknown",IF($I45=99,"Stopped",$D45)), 0),"Not required")</f>
        <v>Unknown</v>
      </c>
      <c r="N45" s="166">
        <f>IF(INTRO!$E$41="Endemic", IF(AND($J45&gt;1,$J45&lt;5), IF($J45=4, "Unknown", E45+F45), 0),"Not required")</f>
        <v>0</v>
      </c>
      <c r="O45" s="169">
        <f>IF(INTRO!$E$43="Endemic", IF(AND($K45&gt;0,$K45&lt;5), IF($K45=4,"Unknown", IF($K45=1, $F45*0.33, IF($K45=2, $F45*0.5+$G45*0.2, SUM(F45:G45)))), 0),"Not required")</f>
        <v>0</v>
      </c>
      <c r="P45" s="161">
        <v>0</v>
      </c>
      <c r="Q45" s="162">
        <v>0</v>
      </c>
      <c r="R45" s="162">
        <v>0</v>
      </c>
      <c r="S45" s="167">
        <v>0</v>
      </c>
      <c r="T45" s="161"/>
      <c r="U45" s="162"/>
      <c r="V45" s="162"/>
      <c r="W45" s="167"/>
    </row>
    <row r="46" spans="1:23" x14ac:dyDescent="0.2">
      <c r="A46" s="23" t="str">
        <f>IF(INTRO!$E$33&lt;&gt;0,INTRO!$E$33, " ")</f>
        <v>Ethiopia</v>
      </c>
      <c r="B46" s="191" t="s">
        <v>213</v>
      </c>
      <c r="C46" s="192" t="s">
        <v>218</v>
      </c>
      <c r="D46" s="193">
        <v>33565.546000000002</v>
      </c>
      <c r="E46" s="193">
        <f t="shared" si="3"/>
        <v>3437.4274265324002</v>
      </c>
      <c r="F46" s="193">
        <f t="shared" si="4"/>
        <v>11296.645620920801</v>
      </c>
      <c r="G46" s="193">
        <f t="shared" si="5"/>
        <v>18831.47476844284</v>
      </c>
      <c r="H46" s="200">
        <v>0</v>
      </c>
      <c r="I46" s="201">
        <v>4</v>
      </c>
      <c r="J46" s="202">
        <v>3</v>
      </c>
      <c r="K46" s="203">
        <v>0</v>
      </c>
      <c r="L46" s="165">
        <f>IF(INTRO!$E$37="Endemic",IF($H46&gt;0,IF($H46=4,"Unknown",IF($H46=99,"Stopped",$D46)),0),"Not required")</f>
        <v>0</v>
      </c>
      <c r="M46" s="190" t="str">
        <f>IF(INTRO!$E$39="Endemic", IF($I46&gt;0, IF($I46=4,"Unknown",IF($I46=99,"Stopped",$D46)), 0),"Not required")</f>
        <v>Unknown</v>
      </c>
      <c r="N46" s="166">
        <f>IF(INTRO!$E$41="Endemic", IF(AND($J46&gt;1,$J46&lt;5), IF($J46=4, "Unknown", E46+F46), 0),"Not required")</f>
        <v>14734.073047453201</v>
      </c>
      <c r="O46" s="169">
        <f>IF(INTRO!$E$43="Endemic", IF(AND($K46&gt;0,$K46&lt;5), IF($K46=4,"Unknown", IF($K46=1, $F46*0.33, IF($K46=2, $F46*0.5+$G46*0.2, SUM(F46:G46)))), 0),"Not required")</f>
        <v>0</v>
      </c>
      <c r="P46" s="161">
        <v>0</v>
      </c>
      <c r="Q46" s="162">
        <v>0</v>
      </c>
      <c r="R46" s="162">
        <v>2</v>
      </c>
      <c r="S46" s="167">
        <v>0</v>
      </c>
      <c r="T46" s="161"/>
      <c r="U46" s="162"/>
      <c r="V46" s="162"/>
      <c r="W46" s="167"/>
    </row>
    <row r="47" spans="1:23" x14ac:dyDescent="0.2">
      <c r="A47" s="23" t="str">
        <f>IF(INTRO!$E$33&lt;&gt;0,INTRO!$E$33, " ")</f>
        <v>Ethiopia</v>
      </c>
      <c r="B47" s="191" t="s">
        <v>213</v>
      </c>
      <c r="C47" s="192" t="s">
        <v>219</v>
      </c>
      <c r="D47" s="193">
        <v>110798.086</v>
      </c>
      <c r="E47" s="193">
        <f t="shared" si="3"/>
        <v>11346.7655084084</v>
      </c>
      <c r="F47" s="193">
        <f t="shared" si="4"/>
        <v>37289.627674112795</v>
      </c>
      <c r="G47" s="193">
        <f t="shared" si="5"/>
        <v>62161.698811655253</v>
      </c>
      <c r="H47" s="200">
        <v>0</v>
      </c>
      <c r="I47" s="201">
        <v>4</v>
      </c>
      <c r="J47" s="202">
        <v>0</v>
      </c>
      <c r="K47" s="203">
        <v>0</v>
      </c>
      <c r="L47" s="165">
        <f>IF(INTRO!$E$37="Endemic",IF($H47&gt;0,IF($H47=4,"Unknown",IF($H47=99,"Stopped",$D47)),0),"Not required")</f>
        <v>0</v>
      </c>
      <c r="M47" s="190" t="str">
        <f>IF(INTRO!$E$39="Endemic", IF($I47&gt;0, IF($I47=4,"Unknown",IF($I47=99,"Stopped",$D47)), 0),"Not required")</f>
        <v>Unknown</v>
      </c>
      <c r="N47" s="166">
        <f>IF(INTRO!$E$41="Endemic", IF(AND($J47&gt;1,$J47&lt;5), IF($J47=4, "Unknown", E47+F47), 0),"Not required")</f>
        <v>0</v>
      </c>
      <c r="O47" s="169">
        <f>IF(INTRO!$E$43="Endemic", IF(AND($K47&gt;0,$K47&lt;5), IF($K47=4,"Unknown", IF($K47=1, $F47*0.33, IF($K47=2, $F47*0.5+$G47*0.2, SUM(F47:G47)))), 0),"Not required")</f>
        <v>0</v>
      </c>
      <c r="P47" s="161">
        <v>0</v>
      </c>
      <c r="Q47" s="162">
        <v>0</v>
      </c>
      <c r="R47" s="162">
        <v>0</v>
      </c>
      <c r="S47" s="167">
        <v>0</v>
      </c>
      <c r="T47" s="161"/>
      <c r="U47" s="162"/>
      <c r="V47" s="162"/>
      <c r="W47" s="167"/>
    </row>
    <row r="48" spans="1:23" x14ac:dyDescent="0.2">
      <c r="A48" s="23" t="str">
        <f>IF(INTRO!$E$33&lt;&gt;0,INTRO!$E$33, " ")</f>
        <v>Ethiopia</v>
      </c>
      <c r="B48" s="191" t="s">
        <v>220</v>
      </c>
      <c r="C48" s="192" t="s">
        <v>221</v>
      </c>
      <c r="D48" s="193">
        <v>38230.976000000002</v>
      </c>
      <c r="E48" s="193">
        <f t="shared" si="3"/>
        <v>3915.2113135744003</v>
      </c>
      <c r="F48" s="193">
        <f t="shared" si="4"/>
        <v>12866.818481484801</v>
      </c>
      <c r="G48" s="193">
        <f t="shared" si="5"/>
        <v>21448.948273236601</v>
      </c>
      <c r="H48" s="200">
        <v>0</v>
      </c>
      <c r="I48" s="201">
        <v>4</v>
      </c>
      <c r="J48" s="202">
        <v>0</v>
      </c>
      <c r="K48" s="203">
        <v>0</v>
      </c>
      <c r="L48" s="165">
        <f>IF(INTRO!$E$37="Endemic",IF($H48&gt;0,IF($H48=4,"Unknown",IF($H48=99,"Stopped",$D48)),0),"Not required")</f>
        <v>0</v>
      </c>
      <c r="M48" s="190" t="str">
        <f>IF(INTRO!$E$39="Endemic", IF($I48&gt;0, IF($I48=4,"Unknown",IF($I48=99,"Stopped",$D48)), 0),"Not required")</f>
        <v>Unknown</v>
      </c>
      <c r="N48" s="166">
        <f>IF(INTRO!$E$41="Endemic", IF(AND($J48&gt;1,$J48&lt;5), IF($J48=4, "Unknown", E48+F48), 0),"Not required")</f>
        <v>0</v>
      </c>
      <c r="O48" s="169">
        <f>IF(INTRO!$E$43="Endemic", IF(AND($K48&gt;0,$K48&lt;5), IF($K48=4,"Unknown", IF($K48=1, $F48*0.33, IF($K48=2, $F48*0.5+$G48*0.2, SUM(F48:G48)))), 0),"Not required")</f>
        <v>0</v>
      </c>
      <c r="P48" s="161">
        <v>0</v>
      </c>
      <c r="Q48" s="162">
        <v>0</v>
      </c>
      <c r="R48" s="162">
        <v>0</v>
      </c>
      <c r="S48" s="167">
        <v>0</v>
      </c>
      <c r="T48" s="161"/>
      <c r="U48" s="162"/>
      <c r="V48" s="162"/>
      <c r="W48" s="167"/>
    </row>
    <row r="49" spans="1:23" x14ac:dyDescent="0.2">
      <c r="A49" s="23" t="str">
        <f>IF(INTRO!$E$33&lt;&gt;0,INTRO!$E$33, " ")</f>
        <v>Ethiopia</v>
      </c>
      <c r="B49" s="191" t="s">
        <v>220</v>
      </c>
      <c r="C49" s="192" t="s">
        <v>222</v>
      </c>
      <c r="D49" s="193">
        <v>40522.300000000003</v>
      </c>
      <c r="E49" s="193">
        <f t="shared" si="3"/>
        <v>4149.86442962</v>
      </c>
      <c r="F49" s="193">
        <f t="shared" si="4"/>
        <v>13637.974572040001</v>
      </c>
      <c r="G49" s="193">
        <f t="shared" si="5"/>
        <v>22734.463190596434</v>
      </c>
      <c r="H49" s="200">
        <v>0</v>
      </c>
      <c r="I49" s="201">
        <v>4</v>
      </c>
      <c r="J49" s="202">
        <v>1</v>
      </c>
      <c r="K49" s="203">
        <v>0</v>
      </c>
      <c r="L49" s="165">
        <f>IF(INTRO!$E$37="Endemic",IF($H49&gt;0,IF($H49=4,"Unknown",IF($H49=99,"Stopped",$D49)),0),"Not required")</f>
        <v>0</v>
      </c>
      <c r="M49" s="190" t="str">
        <f>IF(INTRO!$E$39="Endemic", IF($I49&gt;0, IF($I49=4,"Unknown",IF($I49=99,"Stopped",$D49)), 0),"Not required")</f>
        <v>Unknown</v>
      </c>
      <c r="N49" s="166">
        <f>IF(INTRO!$E$41="Endemic", IF(AND($J49&gt;1,$J49&lt;5), IF($J49=4, "Unknown", E49+F49), 0),"Not required")</f>
        <v>0</v>
      </c>
      <c r="O49" s="169">
        <f>IF(INTRO!$E$43="Endemic", IF(AND($K49&gt;0,$K49&lt;5), IF($K49=4,"Unknown", IF($K49=1, $F49*0.33, IF($K49=2, $F49*0.5+$G49*0.2, SUM(F49:G49)))), 0),"Not required")</f>
        <v>0</v>
      </c>
      <c r="P49" s="161">
        <v>0</v>
      </c>
      <c r="Q49" s="162">
        <v>0</v>
      </c>
      <c r="R49" s="162">
        <v>0</v>
      </c>
      <c r="S49" s="167">
        <v>0</v>
      </c>
      <c r="T49" s="161"/>
      <c r="U49" s="162"/>
      <c r="V49" s="162"/>
      <c r="W49" s="167"/>
    </row>
    <row r="50" spans="1:23" x14ac:dyDescent="0.2">
      <c r="A50" s="23" t="str">
        <f>IF(INTRO!$E$33&lt;&gt;0,INTRO!$E$33, " ")</f>
        <v>Ethiopia</v>
      </c>
      <c r="B50" s="191" t="s">
        <v>220</v>
      </c>
      <c r="C50" s="192" t="s">
        <v>223</v>
      </c>
      <c r="D50" s="193">
        <v>52513.425999999999</v>
      </c>
      <c r="E50" s="193">
        <f t="shared" si="3"/>
        <v>5377.8684486044003</v>
      </c>
      <c r="F50" s="193">
        <f t="shared" si="4"/>
        <v>17673.645584744798</v>
      </c>
      <c r="G50" s="193">
        <f t="shared" si="5"/>
        <v>29461.914807627145</v>
      </c>
      <c r="H50" s="200">
        <v>0</v>
      </c>
      <c r="I50" s="201">
        <v>4</v>
      </c>
      <c r="J50" s="202">
        <v>0</v>
      </c>
      <c r="K50" s="203">
        <v>0</v>
      </c>
      <c r="L50" s="165">
        <f>IF(INTRO!$E$37="Endemic",IF($H50&gt;0,IF($H50=4,"Unknown",IF($H50=99,"Stopped",$D50)),0),"Not required")</f>
        <v>0</v>
      </c>
      <c r="M50" s="190" t="str">
        <f>IF(INTRO!$E$39="Endemic", IF($I50&gt;0, IF($I50=4,"Unknown",IF($I50=99,"Stopped",$D50)), 0),"Not required")</f>
        <v>Unknown</v>
      </c>
      <c r="N50" s="166">
        <f>IF(INTRO!$E$41="Endemic", IF(AND($J50&gt;1,$J50&lt;5), IF($J50=4, "Unknown", E50+F50), 0),"Not required")</f>
        <v>0</v>
      </c>
      <c r="O50" s="169">
        <f>IF(INTRO!$E$43="Endemic", IF(AND($K50&gt;0,$K50&lt;5), IF($K50=4,"Unknown", IF($K50=1, $F50*0.33, IF($K50=2, $F50*0.5+$G50*0.2, SUM(F50:G50)))), 0),"Not required")</f>
        <v>0</v>
      </c>
      <c r="P50" s="161">
        <v>0</v>
      </c>
      <c r="Q50" s="162">
        <v>0</v>
      </c>
      <c r="R50" s="162">
        <v>0</v>
      </c>
      <c r="S50" s="167">
        <v>0</v>
      </c>
      <c r="T50" s="161"/>
      <c r="U50" s="162"/>
      <c r="V50" s="162"/>
      <c r="W50" s="167"/>
    </row>
    <row r="51" spans="1:23" x14ac:dyDescent="0.2">
      <c r="A51" s="23" t="str">
        <f>IF(INTRO!$E$33&lt;&gt;0,INTRO!$E$33, " ")</f>
        <v>Ethiopia</v>
      </c>
      <c r="B51" s="191" t="s">
        <v>220</v>
      </c>
      <c r="C51" s="192" t="s">
        <v>224</v>
      </c>
      <c r="D51" s="193">
        <v>56677.054000000004</v>
      </c>
      <c r="E51" s="193">
        <f t="shared" si="3"/>
        <v>5804.2630939076007</v>
      </c>
      <c r="F51" s="193">
        <f t="shared" si="4"/>
        <v>19074.9345735592</v>
      </c>
      <c r="G51" s="193">
        <f t="shared" si="5"/>
        <v>31797.859398761826</v>
      </c>
      <c r="H51" s="200">
        <v>0</v>
      </c>
      <c r="I51" s="201">
        <v>4</v>
      </c>
      <c r="J51" s="202">
        <v>0</v>
      </c>
      <c r="K51" s="203">
        <v>0</v>
      </c>
      <c r="L51" s="165">
        <f>IF(INTRO!$E$37="Endemic",IF($H51&gt;0,IF($H51=4,"Unknown",IF($H51=99,"Stopped",$D51)),0),"Not required")</f>
        <v>0</v>
      </c>
      <c r="M51" s="190" t="str">
        <f>IF(INTRO!$E$39="Endemic", IF($I51&gt;0, IF($I51=4,"Unknown",IF($I51=99,"Stopped",$D51)), 0),"Not required")</f>
        <v>Unknown</v>
      </c>
      <c r="N51" s="166">
        <f>IF(INTRO!$E$41="Endemic", IF(AND($J51&gt;1,$J51&lt;5), IF($J51=4, "Unknown", E51+F51), 0),"Not required")</f>
        <v>0</v>
      </c>
      <c r="O51" s="169">
        <f>IF(INTRO!$E$43="Endemic", IF(AND($K51&gt;0,$K51&lt;5), IF($K51=4,"Unknown", IF($K51=1, $F51*0.33, IF($K51=2, $F51*0.5+$G51*0.2, SUM(F51:G51)))), 0),"Not required")</f>
        <v>0</v>
      </c>
      <c r="P51" s="161">
        <v>0</v>
      </c>
      <c r="Q51" s="162">
        <v>0</v>
      </c>
      <c r="R51" s="162">
        <v>0</v>
      </c>
      <c r="S51" s="167">
        <v>0</v>
      </c>
      <c r="T51" s="161"/>
      <c r="U51" s="162"/>
      <c r="V51" s="162"/>
      <c r="W51" s="167"/>
    </row>
    <row r="52" spans="1:23" x14ac:dyDescent="0.2">
      <c r="A52" s="23" t="str">
        <f>IF(INTRO!$E$33&lt;&gt;0,INTRO!$E$33, " ")</f>
        <v>Ethiopia</v>
      </c>
      <c r="B52" s="191" t="s">
        <v>220</v>
      </c>
      <c r="C52" s="192" t="s">
        <v>225</v>
      </c>
      <c r="D52" s="193">
        <v>56677.054000000004</v>
      </c>
      <c r="E52" s="193">
        <f t="shared" si="3"/>
        <v>5804.2630939076007</v>
      </c>
      <c r="F52" s="193">
        <f t="shared" si="4"/>
        <v>19074.9345735592</v>
      </c>
      <c r="G52" s="193">
        <f t="shared" si="5"/>
        <v>31797.859398761826</v>
      </c>
      <c r="H52" s="200">
        <v>0</v>
      </c>
      <c r="I52" s="201">
        <v>4</v>
      </c>
      <c r="J52" s="202">
        <v>0</v>
      </c>
      <c r="K52" s="203">
        <v>0</v>
      </c>
      <c r="L52" s="165">
        <f>IF(INTRO!$E$37="Endemic",IF($H52&gt;0,IF($H52=4,"Unknown",IF($H52=99,"Stopped",$D52)),0),"Not required")</f>
        <v>0</v>
      </c>
      <c r="M52" s="190" t="str">
        <f>IF(INTRO!$E$39="Endemic", IF($I52&gt;0, IF($I52=4,"Unknown",IF($I52=99,"Stopped",$D52)), 0),"Not required")</f>
        <v>Unknown</v>
      </c>
      <c r="N52" s="166">
        <f>IF(INTRO!$E$41="Endemic", IF(AND($J52&gt;1,$J52&lt;5), IF($J52=4, "Unknown", E52+F52), 0),"Not required")</f>
        <v>0</v>
      </c>
      <c r="O52" s="169">
        <f>IF(INTRO!$E$43="Endemic", IF(AND($K52&gt;0,$K52&lt;5), IF($K52=4,"Unknown", IF($K52=1, $F52*0.33, IF($K52=2, $F52*0.5+$G52*0.2, SUM(F52:G52)))), 0),"Not required")</f>
        <v>0</v>
      </c>
      <c r="P52" s="161">
        <v>0</v>
      </c>
      <c r="Q52" s="162">
        <v>0</v>
      </c>
      <c r="R52" s="162">
        <v>0</v>
      </c>
      <c r="S52" s="167">
        <v>0</v>
      </c>
      <c r="T52" s="161"/>
      <c r="U52" s="162"/>
      <c r="V52" s="162"/>
      <c r="W52" s="167"/>
    </row>
    <row r="53" spans="1:23" x14ac:dyDescent="0.2">
      <c r="A53" s="23" t="str">
        <f>IF(INTRO!$E$33&lt;&gt;0,INTRO!$E$33, " ")</f>
        <v>Ethiopia</v>
      </c>
      <c r="B53" s="191" t="s">
        <v>226</v>
      </c>
      <c r="C53" s="192" t="s">
        <v>227</v>
      </c>
      <c r="D53" s="193">
        <v>104263.9752</v>
      </c>
      <c r="E53" s="193">
        <f t="shared" ref="E53:E116" si="6">D53*13.57523/100</f>
        <v>14154.07444054296</v>
      </c>
      <c r="F53" s="193">
        <f t="shared" ref="F53:F116" si="7">D53*29.06885/100</f>
        <v>30308.338554925202</v>
      </c>
      <c r="G53" s="193">
        <f t="shared" ref="G53:G116" si="8">D53*57.35592129/100</f>
        <v>59801.563549537117</v>
      </c>
      <c r="H53" s="200">
        <v>0</v>
      </c>
      <c r="I53" s="201">
        <v>1</v>
      </c>
      <c r="J53" s="202">
        <v>3</v>
      </c>
      <c r="K53" s="203">
        <v>0</v>
      </c>
      <c r="L53" s="165">
        <f>IF(INTRO!$E$37="Endemic",IF($H53&gt;0,IF($H53=4,"Unknown",IF($H53=99,"Stopped",$D53)),0),"Not required")</f>
        <v>0</v>
      </c>
      <c r="M53" s="190">
        <f>IF(INTRO!$E$39="Endemic", IF($I53&gt;0, IF($I53=4,"Unknown",IF($I53=99,"Stopped",$D53)), 0),"Not required")</f>
        <v>104263.9752</v>
      </c>
      <c r="N53" s="166">
        <f>IF(INTRO!$E$41="Endemic", IF(AND($J53&gt;1,$J53&lt;5), IF($J53=4, "Unknown", E53+F53), 0),"Not required")</f>
        <v>44462.412995468163</v>
      </c>
      <c r="O53" s="169">
        <f>IF(INTRO!$E$43="Endemic", IF(AND($K53&gt;0,$K53&lt;5), IF($K53=4,"Unknown", IF($K53=1, $F53*0.33, IF($K53=2, $F53*0.5+$G53*0.2, SUM(F53:G53)))), 0),"Not required")</f>
        <v>0</v>
      </c>
      <c r="P53" s="161">
        <v>0</v>
      </c>
      <c r="Q53" s="162">
        <v>2</v>
      </c>
      <c r="R53" s="162">
        <v>2</v>
      </c>
      <c r="S53" s="167">
        <v>0</v>
      </c>
      <c r="T53" s="161"/>
      <c r="U53" s="162"/>
      <c r="V53" s="162"/>
      <c r="W53" s="167"/>
    </row>
    <row r="54" spans="1:23" x14ac:dyDescent="0.2">
      <c r="A54" s="23" t="str">
        <f>IF(INTRO!$E$33&lt;&gt;0,INTRO!$E$33, " ")</f>
        <v>Ethiopia</v>
      </c>
      <c r="B54" s="191" t="s">
        <v>226</v>
      </c>
      <c r="C54" s="192" t="s">
        <v>228</v>
      </c>
      <c r="D54" s="193">
        <v>133671.73742999998</v>
      </c>
      <c r="E54" s="193">
        <f t="shared" si="6"/>
        <v>18146.245801118584</v>
      </c>
      <c r="F54" s="193">
        <f t="shared" si="7"/>
        <v>38856.836845920552</v>
      </c>
      <c r="G54" s="193">
        <f t="shared" si="8"/>
        <v>76668.656507326246</v>
      </c>
      <c r="H54" s="200">
        <v>0</v>
      </c>
      <c r="I54" s="201">
        <v>0</v>
      </c>
      <c r="J54" s="202">
        <v>0</v>
      </c>
      <c r="K54" s="203">
        <v>0</v>
      </c>
      <c r="L54" s="165">
        <f>IF(INTRO!$E$37="Endemic",IF($H54&gt;0,IF($H54=4,"Unknown",IF($H54=99,"Stopped",$D54)),0),"Not required")</f>
        <v>0</v>
      </c>
      <c r="M54" s="190">
        <f>IF(INTRO!$E$39="Endemic", IF($I54&gt;0, IF($I54=4,"Unknown",IF($I54=99,"Stopped",$D54)), 0),"Not required")</f>
        <v>0</v>
      </c>
      <c r="N54" s="166">
        <f>IF(INTRO!$E$41="Endemic", IF(AND($J54&gt;1,$J54&lt;5), IF($J54=4, "Unknown", E54+F54), 0),"Not required")</f>
        <v>0</v>
      </c>
      <c r="O54" s="169">
        <f>IF(INTRO!$E$43="Endemic", IF(AND($K54&gt;0,$K54&lt;5), IF($K54=4,"Unknown", IF($K54=1, $F54*0.33, IF($K54=2, $F54*0.5+$G54*0.2, SUM(F54:G54)))), 0),"Not required")</f>
        <v>0</v>
      </c>
      <c r="P54" s="161">
        <v>0</v>
      </c>
      <c r="Q54" s="162">
        <v>0</v>
      </c>
      <c r="R54" s="162">
        <v>0</v>
      </c>
      <c r="S54" s="167">
        <v>0</v>
      </c>
      <c r="T54" s="161"/>
      <c r="U54" s="162"/>
      <c r="V54" s="162"/>
      <c r="W54" s="167"/>
    </row>
    <row r="55" spans="1:23" x14ac:dyDescent="0.2">
      <c r="A55" s="23" t="str">
        <f>IF(INTRO!$E$33&lt;&gt;0,INTRO!$E$33, " ")</f>
        <v>Ethiopia</v>
      </c>
      <c r="B55" s="191" t="s">
        <v>226</v>
      </c>
      <c r="C55" s="192" t="s">
        <v>229</v>
      </c>
      <c r="D55" s="193">
        <v>100134.02553</v>
      </c>
      <c r="E55" s="193">
        <f t="shared" si="6"/>
        <v>13593.424273956218</v>
      </c>
      <c r="F55" s="193">
        <f t="shared" si="7"/>
        <v>29107.809680277409</v>
      </c>
      <c r="G55" s="193">
        <f t="shared" si="8"/>
        <v>57432.792867495307</v>
      </c>
      <c r="H55" s="200">
        <v>0</v>
      </c>
      <c r="I55" s="201">
        <v>1</v>
      </c>
      <c r="J55" s="202">
        <v>2</v>
      </c>
      <c r="K55" s="203">
        <v>0</v>
      </c>
      <c r="L55" s="165">
        <f>IF(INTRO!$E$37="Endemic",IF($H55&gt;0,IF($H55=4,"Unknown",IF($H55=99,"Stopped",$D55)),0),"Not required")</f>
        <v>0</v>
      </c>
      <c r="M55" s="190">
        <f>IF(INTRO!$E$39="Endemic", IF($I55&gt;0, IF($I55=4,"Unknown",IF($I55=99,"Stopped",$D55)), 0),"Not required")</f>
        <v>100134.02553</v>
      </c>
      <c r="N55" s="166">
        <f>IF(INTRO!$E$41="Endemic", IF(AND($J55&gt;1,$J55&lt;5), IF($J55=4, "Unknown", E55+F55), 0),"Not required")</f>
        <v>42701.233954233627</v>
      </c>
      <c r="O55" s="169">
        <f>IF(INTRO!$E$43="Endemic", IF(AND($K55&gt;0,$K55&lt;5), IF($K55=4,"Unknown", IF($K55=1, $F55*0.33, IF($K55=2, $F55*0.5+$G55*0.2, SUM(F55:G55)))), 0),"Not required")</f>
        <v>0</v>
      </c>
      <c r="P55" s="161">
        <v>0</v>
      </c>
      <c r="Q55" s="162">
        <v>2</v>
      </c>
      <c r="R55" s="162">
        <v>1</v>
      </c>
      <c r="S55" s="167">
        <v>0</v>
      </c>
      <c r="T55" s="161"/>
      <c r="U55" s="162"/>
      <c r="V55" s="162"/>
      <c r="W55" s="167"/>
    </row>
    <row r="56" spans="1:23" x14ac:dyDescent="0.2">
      <c r="A56" s="23" t="str">
        <f>IF(INTRO!$E$33&lt;&gt;0,INTRO!$E$33, " ")</f>
        <v>Ethiopia</v>
      </c>
      <c r="B56" s="191" t="s">
        <v>226</v>
      </c>
      <c r="C56" s="192" t="s">
        <v>230</v>
      </c>
      <c r="D56" s="193">
        <v>39301.03716</v>
      </c>
      <c r="E56" s="193">
        <f t="shared" si="6"/>
        <v>5335.2061868554683</v>
      </c>
      <c r="F56" s="193">
        <f t="shared" si="7"/>
        <v>11424.35954048466</v>
      </c>
      <c r="G56" s="193">
        <f t="shared" si="8"/>
        <v>22541.471939643248</v>
      </c>
      <c r="H56" s="200">
        <v>1</v>
      </c>
      <c r="I56" s="201">
        <v>1</v>
      </c>
      <c r="J56" s="202">
        <v>2</v>
      </c>
      <c r="K56" s="203">
        <v>2</v>
      </c>
      <c r="L56" s="165">
        <f>IF(INTRO!$E$37="Endemic",IF($H56&gt;0,IF($H56=4,"Unknown",IF($H56=99,"Stopped",$D56)),0),"Not required")</f>
        <v>39301.03716</v>
      </c>
      <c r="M56" s="190">
        <f>IF(INTRO!$E$39="Endemic", IF($I56&gt;0, IF($I56=4,"Unknown",IF($I56=99,"Stopped",$D56)), 0),"Not required")</f>
        <v>39301.03716</v>
      </c>
      <c r="N56" s="166">
        <f>IF(INTRO!$E$41="Endemic", IF(AND($J56&gt;1,$J56&lt;5), IF($J56=4, "Unknown", E56+F56), 0),"Not required")</f>
        <v>16759.56572734013</v>
      </c>
      <c r="O56" s="169">
        <f>IF(INTRO!$E$43="Endemic", IF(AND($K56&gt;0,$K56&lt;5), IF($K56=4,"Unknown", IF($K56=1, $F56*0.33, IF($K56=2, $F56*0.5+$G56*0.2, SUM(F56:G56)))), 0),"Not required")</f>
        <v>10220.474158170979</v>
      </c>
      <c r="P56" s="161">
        <v>1</v>
      </c>
      <c r="Q56" s="162">
        <v>2</v>
      </c>
      <c r="R56" s="162">
        <v>1</v>
      </c>
      <c r="S56" s="167">
        <v>1</v>
      </c>
      <c r="T56" s="161"/>
      <c r="U56" s="162"/>
      <c r="V56" s="162"/>
      <c r="W56" s="167"/>
    </row>
    <row r="57" spans="1:23" x14ac:dyDescent="0.2">
      <c r="A57" s="23" t="str">
        <f>IF(INTRO!$E$33&lt;&gt;0,INTRO!$E$33, " ")</f>
        <v>Ethiopia</v>
      </c>
      <c r="B57" s="191" t="s">
        <v>226</v>
      </c>
      <c r="C57" s="192" t="s">
        <v>231</v>
      </c>
      <c r="D57" s="193">
        <v>155470.75005</v>
      </c>
      <c r="E57" s="193">
        <f t="shared" si="6"/>
        <v>21105.511902012615</v>
      </c>
      <c r="F57" s="193">
        <f t="shared" si="7"/>
        <v>45193.559125909422</v>
      </c>
      <c r="G57" s="193">
        <f t="shared" si="8"/>
        <v>89171.681027650629</v>
      </c>
      <c r="H57" s="200">
        <v>0</v>
      </c>
      <c r="I57" s="201">
        <v>1</v>
      </c>
      <c r="J57" s="202">
        <v>3</v>
      </c>
      <c r="K57" s="203">
        <v>0</v>
      </c>
      <c r="L57" s="165">
        <f>IF(INTRO!$E$37="Endemic",IF($H57&gt;0,IF($H57=4,"Unknown",IF($H57=99,"Stopped",$D57)),0),"Not required")</f>
        <v>0</v>
      </c>
      <c r="M57" s="190">
        <f>IF(INTRO!$E$39="Endemic", IF($I57&gt;0, IF($I57=4,"Unknown",IF($I57=99,"Stopped",$D57)), 0),"Not required")</f>
        <v>155470.75005</v>
      </c>
      <c r="N57" s="166">
        <f>IF(INTRO!$E$41="Endemic", IF(AND($J57&gt;1,$J57&lt;5), IF($J57=4, "Unknown", E57+F57), 0),"Not required")</f>
        <v>66299.071027922037</v>
      </c>
      <c r="O57" s="169">
        <f>IF(INTRO!$E$43="Endemic", IF(AND($K57&gt;0,$K57&lt;5), IF($K57=4,"Unknown", IF($K57=1, $F57*0.33, IF($K57=2, $F57*0.5+$G57*0.2, SUM(F57:G57)))), 0),"Not required")</f>
        <v>0</v>
      </c>
      <c r="P57" s="161">
        <v>0</v>
      </c>
      <c r="Q57" s="162">
        <v>2</v>
      </c>
      <c r="R57" s="162">
        <v>2</v>
      </c>
      <c r="S57" s="167">
        <v>0</v>
      </c>
      <c r="T57" s="161"/>
      <c r="U57" s="162"/>
      <c r="V57" s="162"/>
      <c r="W57" s="167"/>
    </row>
    <row r="58" spans="1:23" x14ac:dyDescent="0.2">
      <c r="A58" s="23" t="str">
        <f>IF(INTRO!$E$33&lt;&gt;0,INTRO!$E$33, " ")</f>
        <v>Ethiopia</v>
      </c>
      <c r="B58" s="191" t="s">
        <v>226</v>
      </c>
      <c r="C58" s="192" t="s">
        <v>232</v>
      </c>
      <c r="D58" s="193">
        <v>35501.163390000002</v>
      </c>
      <c r="E58" s="193">
        <f t="shared" si="6"/>
        <v>4819.3645828682966</v>
      </c>
      <c r="F58" s="193">
        <f t="shared" si="7"/>
        <v>10319.779934094016</v>
      </c>
      <c r="G58" s="193">
        <f t="shared" si="8"/>
        <v>20362.019331002695</v>
      </c>
      <c r="H58" s="200">
        <v>0</v>
      </c>
      <c r="I58" s="201">
        <v>1</v>
      </c>
      <c r="J58" s="202">
        <v>3</v>
      </c>
      <c r="K58" s="203">
        <v>0</v>
      </c>
      <c r="L58" s="165">
        <f>IF(INTRO!$E$37="Endemic",IF($H58&gt;0,IF($H58=4,"Unknown",IF($H58=99,"Stopped",$D58)),0),"Not required")</f>
        <v>0</v>
      </c>
      <c r="M58" s="190">
        <f>IF(INTRO!$E$39="Endemic", IF($I58&gt;0, IF($I58=4,"Unknown",IF($I58=99,"Stopped",$D58)), 0),"Not required")</f>
        <v>35501.163390000002</v>
      </c>
      <c r="N58" s="166">
        <f>IF(INTRO!$E$41="Endemic", IF(AND($J58&gt;1,$J58&lt;5), IF($J58=4, "Unknown", E58+F58), 0),"Not required")</f>
        <v>15139.144516962313</v>
      </c>
      <c r="O58" s="169">
        <f>IF(INTRO!$E$43="Endemic", IF(AND($K58&gt;0,$K58&lt;5), IF($K58=4,"Unknown", IF($K58=1, $F58*0.33, IF($K58=2, $F58*0.5+$G58*0.2, SUM(F58:G58)))), 0),"Not required")</f>
        <v>0</v>
      </c>
      <c r="P58" s="161">
        <v>0</v>
      </c>
      <c r="Q58" s="162">
        <v>2</v>
      </c>
      <c r="R58" s="162">
        <v>2</v>
      </c>
      <c r="S58" s="167">
        <v>0</v>
      </c>
      <c r="T58" s="161"/>
      <c r="U58" s="162"/>
      <c r="V58" s="162"/>
      <c r="W58" s="167"/>
    </row>
    <row r="59" spans="1:23" x14ac:dyDescent="0.2">
      <c r="A59" s="23" t="str">
        <f>IF(INTRO!$E$33&lt;&gt;0,INTRO!$E$33, " ")</f>
        <v>Ethiopia</v>
      </c>
      <c r="B59" s="191" t="s">
        <v>226</v>
      </c>
      <c r="C59" s="192" t="s">
        <v>233</v>
      </c>
      <c r="D59" s="193">
        <v>162827.4417</v>
      </c>
      <c r="E59" s="193">
        <f t="shared" si="6"/>
        <v>22104.199713890906</v>
      </c>
      <c r="F59" s="193">
        <f t="shared" si="7"/>
        <v>47332.064786610455</v>
      </c>
      <c r="G59" s="193">
        <f t="shared" si="8"/>
        <v>93391.179299972631</v>
      </c>
      <c r="H59" s="200">
        <v>0</v>
      </c>
      <c r="I59" s="201">
        <v>1</v>
      </c>
      <c r="J59" s="202">
        <v>3</v>
      </c>
      <c r="K59" s="203">
        <v>0</v>
      </c>
      <c r="L59" s="165">
        <f>IF(INTRO!$E$37="Endemic",IF($H59&gt;0,IF($H59=4,"Unknown",IF($H59=99,"Stopped",$D59)),0),"Not required")</f>
        <v>0</v>
      </c>
      <c r="M59" s="190">
        <f>IF(INTRO!$E$39="Endemic", IF($I59&gt;0, IF($I59=4,"Unknown",IF($I59=99,"Stopped",$D59)), 0),"Not required")</f>
        <v>162827.4417</v>
      </c>
      <c r="N59" s="166">
        <f>IF(INTRO!$E$41="Endemic", IF(AND($J59&gt;1,$J59&lt;5), IF($J59=4, "Unknown", E59+F59), 0),"Not required")</f>
        <v>69436.264500501362</v>
      </c>
      <c r="O59" s="169">
        <f>IF(INTRO!$E$43="Endemic", IF(AND($K59&gt;0,$K59&lt;5), IF($K59=4,"Unknown", IF($K59=1, $F59*0.33, IF($K59=2, $F59*0.5+$G59*0.2, SUM(F59:G59)))), 0),"Not required")</f>
        <v>0</v>
      </c>
      <c r="P59" s="161">
        <v>0</v>
      </c>
      <c r="Q59" s="162">
        <v>2</v>
      </c>
      <c r="R59" s="162">
        <v>2</v>
      </c>
      <c r="S59" s="167">
        <v>0</v>
      </c>
      <c r="T59" s="161"/>
      <c r="U59" s="162"/>
      <c r="V59" s="162"/>
      <c r="W59" s="167"/>
    </row>
    <row r="60" spans="1:23" x14ac:dyDescent="0.2">
      <c r="A60" s="23" t="str">
        <f>IF(INTRO!$E$33&lt;&gt;0,INTRO!$E$33, " ")</f>
        <v>Ethiopia</v>
      </c>
      <c r="B60" s="191" t="s">
        <v>226</v>
      </c>
      <c r="C60" s="192" t="s">
        <v>234</v>
      </c>
      <c r="D60" s="193">
        <v>104576.04695999999</v>
      </c>
      <c r="E60" s="193">
        <f t="shared" si="6"/>
        <v>14196.438899728006</v>
      </c>
      <c r="F60" s="193">
        <f t="shared" si="7"/>
        <v>30399.054226731962</v>
      </c>
      <c r="G60" s="193">
        <f t="shared" si="8"/>
        <v>59980.555182571028</v>
      </c>
      <c r="H60" s="200">
        <v>0</v>
      </c>
      <c r="I60" s="201">
        <v>1</v>
      </c>
      <c r="J60" s="202">
        <v>3</v>
      </c>
      <c r="K60" s="203">
        <v>1</v>
      </c>
      <c r="L60" s="165">
        <f>IF(INTRO!$E$37="Endemic",IF($H60&gt;0,IF($H60=4,"Unknown",IF($H60=99,"Stopped",$D60)),0),"Not required")</f>
        <v>0</v>
      </c>
      <c r="M60" s="190">
        <f>IF(INTRO!$E$39="Endemic", IF($I60&gt;0, IF($I60=4,"Unknown",IF($I60=99,"Stopped",$D60)), 0),"Not required")</f>
        <v>104576.04695999999</v>
      </c>
      <c r="N60" s="166">
        <f>IF(INTRO!$E$41="Endemic", IF(AND($J60&gt;1,$J60&lt;5), IF($J60=4, "Unknown", E60+F60), 0),"Not required")</f>
        <v>44595.493126459965</v>
      </c>
      <c r="O60" s="169">
        <f>IF(INTRO!$E$43="Endemic", IF(AND($K60&gt;0,$K60&lt;5), IF($K60=4,"Unknown", IF($K60=1, $F60*0.33, IF($K60=2, $F60*0.5+$G60*0.2, SUM(F60:G60)))), 0),"Not required")</f>
        <v>10031.687894821547</v>
      </c>
      <c r="P60" s="161">
        <v>0</v>
      </c>
      <c r="Q60" s="162">
        <v>2</v>
      </c>
      <c r="R60" s="162">
        <v>2</v>
      </c>
      <c r="S60" s="167">
        <v>0</v>
      </c>
      <c r="T60" s="161"/>
      <c r="U60" s="162"/>
      <c r="V60" s="162"/>
      <c r="W60" s="167"/>
    </row>
    <row r="61" spans="1:23" x14ac:dyDescent="0.2">
      <c r="A61" s="23" t="str">
        <f>IF(INTRO!$E$33&lt;&gt;0,INTRO!$E$33, " ")</f>
        <v>Ethiopia</v>
      </c>
      <c r="B61" s="191" t="s">
        <v>226</v>
      </c>
      <c r="C61" s="192" t="s">
        <v>235</v>
      </c>
      <c r="D61" s="193">
        <v>141015.42608999999</v>
      </c>
      <c r="E61" s="193">
        <f t="shared" si="6"/>
        <v>19143.168427197506</v>
      </c>
      <c r="F61" s="193">
        <f t="shared" si="7"/>
        <v>40991.562686962963</v>
      </c>
      <c r="G61" s="193">
        <f t="shared" si="8"/>
        <v>80880.696794938514</v>
      </c>
      <c r="H61" s="200">
        <v>0</v>
      </c>
      <c r="I61" s="201">
        <v>1</v>
      </c>
      <c r="J61" s="202">
        <v>2</v>
      </c>
      <c r="K61" s="203">
        <v>0</v>
      </c>
      <c r="L61" s="165">
        <f>IF(INTRO!$E$37="Endemic",IF($H61&gt;0,IF($H61=4,"Unknown",IF($H61=99,"Stopped",$D61)),0),"Not required")</f>
        <v>0</v>
      </c>
      <c r="M61" s="190">
        <f>IF(INTRO!$E$39="Endemic", IF($I61&gt;0, IF($I61=4,"Unknown",IF($I61=99,"Stopped",$D61)), 0),"Not required")</f>
        <v>141015.42608999999</v>
      </c>
      <c r="N61" s="166">
        <f>IF(INTRO!$E$41="Endemic", IF(AND($J61&gt;1,$J61&lt;5), IF($J61=4, "Unknown", E61+F61), 0),"Not required")</f>
        <v>60134.731114160473</v>
      </c>
      <c r="O61" s="169">
        <f>IF(INTRO!$E$43="Endemic", IF(AND($K61&gt;0,$K61&lt;5), IF($K61=4,"Unknown", IF($K61=1, $F61*0.33, IF($K61=2, $F61*0.5+$G61*0.2, SUM(F61:G61)))), 0),"Not required")</f>
        <v>0</v>
      </c>
      <c r="P61" s="161">
        <v>0</v>
      </c>
      <c r="Q61" s="162">
        <v>2</v>
      </c>
      <c r="R61" s="162">
        <v>1</v>
      </c>
      <c r="S61" s="167">
        <v>0</v>
      </c>
      <c r="T61" s="161"/>
      <c r="U61" s="162"/>
      <c r="V61" s="162"/>
      <c r="W61" s="167"/>
    </row>
    <row r="62" spans="1:23" x14ac:dyDescent="0.2">
      <c r="A62" s="23" t="str">
        <f>IF(INTRO!$E$33&lt;&gt;0,INTRO!$E$33, " ")</f>
        <v>Ethiopia</v>
      </c>
      <c r="B62" s="191" t="s">
        <v>226</v>
      </c>
      <c r="C62" s="192" t="s">
        <v>236</v>
      </c>
      <c r="D62" s="193">
        <v>37811.694689999997</v>
      </c>
      <c r="E62" s="193">
        <f t="shared" si="6"/>
        <v>5133.0245210652865</v>
      </c>
      <c r="F62" s="193">
        <f t="shared" si="7"/>
        <v>10991.424811894065</v>
      </c>
      <c r="G62" s="193">
        <f t="shared" si="8"/>
        <v>21687.245844811507</v>
      </c>
      <c r="H62" s="200">
        <v>0</v>
      </c>
      <c r="I62" s="201">
        <v>1</v>
      </c>
      <c r="J62" s="202">
        <v>2</v>
      </c>
      <c r="K62" s="203">
        <v>0</v>
      </c>
      <c r="L62" s="165">
        <f>IF(INTRO!$E$37="Endemic",IF($H62&gt;0,IF($H62=4,"Unknown",IF($H62=99,"Stopped",$D62)),0),"Not required")</f>
        <v>0</v>
      </c>
      <c r="M62" s="190">
        <f>IF(INTRO!$E$39="Endemic", IF($I62&gt;0, IF($I62=4,"Unknown",IF($I62=99,"Stopped",$D62)), 0),"Not required")</f>
        <v>37811.694689999997</v>
      </c>
      <c r="N62" s="166">
        <f>IF(INTRO!$E$41="Endemic", IF(AND($J62&gt;1,$J62&lt;5), IF($J62=4, "Unknown", E62+F62), 0),"Not required")</f>
        <v>16124.449332959352</v>
      </c>
      <c r="O62" s="169">
        <f>IF(INTRO!$E$43="Endemic", IF(AND($K62&gt;0,$K62&lt;5), IF($K62=4,"Unknown", IF($K62=1, $F62*0.33, IF($K62=2, $F62*0.5+$G62*0.2, SUM(F62:G62)))), 0),"Not required")</f>
        <v>0</v>
      </c>
      <c r="P62" s="161">
        <v>0</v>
      </c>
      <c r="Q62" s="162">
        <v>2</v>
      </c>
      <c r="R62" s="162">
        <v>1</v>
      </c>
      <c r="S62" s="167">
        <v>0</v>
      </c>
      <c r="T62" s="161"/>
      <c r="U62" s="162"/>
      <c r="V62" s="162"/>
      <c r="W62" s="167"/>
    </row>
    <row r="63" spans="1:23" x14ac:dyDescent="0.2">
      <c r="A63" s="23" t="str">
        <f>IF(INTRO!$E$33&lt;&gt;0,INTRO!$E$33, " ")</f>
        <v>Ethiopia</v>
      </c>
      <c r="B63" s="191" t="s">
        <v>226</v>
      </c>
      <c r="C63" s="192" t="s">
        <v>237</v>
      </c>
      <c r="D63" s="193">
        <v>141383.51072999998</v>
      </c>
      <c r="E63" s="193">
        <f t="shared" si="6"/>
        <v>19193.136763672173</v>
      </c>
      <c r="F63" s="193">
        <f t="shared" si="7"/>
        <v>41098.560658837596</v>
      </c>
      <c r="G63" s="193">
        <f t="shared" si="8"/>
        <v>81091.815131337498</v>
      </c>
      <c r="H63" s="200">
        <v>1</v>
      </c>
      <c r="I63" s="201">
        <v>1</v>
      </c>
      <c r="J63" s="202">
        <v>3</v>
      </c>
      <c r="K63" s="203">
        <v>3</v>
      </c>
      <c r="L63" s="165">
        <f>IF(INTRO!$E$37="Endemic",IF($H63&gt;0,IF($H63=4,"Unknown",IF($H63=99,"Stopped",$D63)),0),"Not required")</f>
        <v>141383.51072999998</v>
      </c>
      <c r="M63" s="190">
        <f>IF(INTRO!$E$39="Endemic", IF($I63&gt;0, IF($I63=4,"Unknown",IF($I63=99,"Stopped",$D63)), 0),"Not required")</f>
        <v>141383.51072999998</v>
      </c>
      <c r="N63" s="166">
        <f>IF(INTRO!$E$41="Endemic", IF(AND($J63&gt;1,$J63&lt;5), IF($J63=4, "Unknown", E63+F63), 0),"Not required")</f>
        <v>60291.697422509766</v>
      </c>
      <c r="O63" s="169">
        <f>IF(INTRO!$E$43="Endemic", IF(AND($K63&gt;0,$K63&lt;5), IF($K63=4,"Unknown", IF($K63=1, $F63*0.33, IF($K63=2, $F63*0.5+$G63*0.2, SUM(F63:G63)))), 0),"Not required")</f>
        <v>122190.37579017509</v>
      </c>
      <c r="P63" s="161">
        <v>1</v>
      </c>
      <c r="Q63" s="162">
        <v>2</v>
      </c>
      <c r="R63" s="162">
        <v>2</v>
      </c>
      <c r="S63" s="167">
        <v>1</v>
      </c>
      <c r="T63" s="161"/>
      <c r="U63" s="162"/>
      <c r="V63" s="162"/>
      <c r="W63" s="167"/>
    </row>
    <row r="64" spans="1:23" x14ac:dyDescent="0.2">
      <c r="A64" s="23" t="str">
        <f>IF(INTRO!$E$33&lt;&gt;0,INTRO!$E$33, " ")</f>
        <v>Ethiopia</v>
      </c>
      <c r="B64" s="191" t="s">
        <v>226</v>
      </c>
      <c r="C64" s="192" t="s">
        <v>238</v>
      </c>
      <c r="D64" s="193">
        <v>108536.95775999999</v>
      </c>
      <c r="E64" s="193">
        <f t="shared" si="6"/>
        <v>14734.141650922846</v>
      </c>
      <c r="F64" s="193">
        <f t="shared" si="7"/>
        <v>31550.445445817761</v>
      </c>
      <c r="G64" s="193">
        <f t="shared" si="8"/>
        <v>62252.372063386145</v>
      </c>
      <c r="H64" s="200">
        <v>1</v>
      </c>
      <c r="I64" s="201">
        <v>1</v>
      </c>
      <c r="J64" s="202">
        <v>2</v>
      </c>
      <c r="K64" s="203">
        <v>0</v>
      </c>
      <c r="L64" s="165">
        <f>IF(INTRO!$E$37="Endemic",IF($H64&gt;0,IF($H64=4,"Unknown",IF($H64=99,"Stopped",$D64)),0),"Not required")</f>
        <v>108536.95775999999</v>
      </c>
      <c r="M64" s="190">
        <f>IF(INTRO!$E$39="Endemic", IF($I64&gt;0, IF($I64=4,"Unknown",IF($I64=99,"Stopped",$D64)), 0),"Not required")</f>
        <v>108536.95775999999</v>
      </c>
      <c r="N64" s="166">
        <f>IF(INTRO!$E$41="Endemic", IF(AND($J64&gt;1,$J64&lt;5), IF($J64=4, "Unknown", E64+F64), 0),"Not required")</f>
        <v>46284.587096740608</v>
      </c>
      <c r="O64" s="169">
        <f>IF(INTRO!$E$43="Endemic", IF(AND($K64&gt;0,$K64&lt;5), IF($K64=4,"Unknown", IF($K64=1, $F64*0.33, IF($K64=2, $F64*0.5+$G64*0.2, SUM(F64:G64)))), 0),"Not required")</f>
        <v>0</v>
      </c>
      <c r="P64" s="161">
        <v>1</v>
      </c>
      <c r="Q64" s="162">
        <v>2</v>
      </c>
      <c r="R64" s="162">
        <v>1</v>
      </c>
      <c r="S64" s="167">
        <v>0</v>
      </c>
      <c r="T64" s="161"/>
      <c r="U64" s="162"/>
      <c r="V64" s="162"/>
      <c r="W64" s="167"/>
    </row>
    <row r="65" spans="1:23" x14ac:dyDescent="0.2">
      <c r="A65" s="23" t="str">
        <f>IF(INTRO!$E$33&lt;&gt;0,INTRO!$E$33, " ")</f>
        <v>Ethiopia</v>
      </c>
      <c r="B65" s="191" t="s">
        <v>239</v>
      </c>
      <c r="C65" s="192" t="s">
        <v>240</v>
      </c>
      <c r="D65" s="193">
        <v>108339.91244999999</v>
      </c>
      <c r="E65" s="193">
        <f t="shared" si="6"/>
        <v>14707.392296886132</v>
      </c>
      <c r="F65" s="193">
        <f t="shared" si="7"/>
        <v>31493.166640221822</v>
      </c>
      <c r="G65" s="193">
        <f t="shared" si="8"/>
        <v>62139.354910476904</v>
      </c>
      <c r="H65" s="200">
        <v>0</v>
      </c>
      <c r="I65" s="201">
        <v>0</v>
      </c>
      <c r="J65" s="202">
        <v>2</v>
      </c>
      <c r="K65" s="203">
        <v>0</v>
      </c>
      <c r="L65" s="165">
        <f>IF(INTRO!$E$37="Endemic",IF($H65&gt;0,IF($H65=4,"Unknown",IF($H65=99,"Stopped",$D65)),0),"Not required")</f>
        <v>0</v>
      </c>
      <c r="M65" s="190">
        <f>IF(INTRO!$E$39="Endemic", IF($I65&gt;0, IF($I65=4,"Unknown",IF($I65=99,"Stopped",$D65)), 0),"Not required")</f>
        <v>0</v>
      </c>
      <c r="N65" s="166">
        <f>IF(INTRO!$E$41="Endemic", IF(AND($J65&gt;1,$J65&lt;5), IF($J65=4, "Unknown", E65+F65), 0),"Not required")</f>
        <v>46200.558937107955</v>
      </c>
      <c r="O65" s="169">
        <f>IF(INTRO!$E$43="Endemic", IF(AND($K65&gt;0,$K65&lt;5), IF($K65=4,"Unknown", IF($K65=1, $F65*0.33, IF($K65=2, $F65*0.5+$G65*0.2, SUM(F65:G65)))), 0),"Not required")</f>
        <v>0</v>
      </c>
      <c r="P65" s="161">
        <v>0</v>
      </c>
      <c r="Q65" s="162">
        <v>0</v>
      </c>
      <c r="R65" s="162">
        <v>1</v>
      </c>
      <c r="S65" s="167">
        <v>0</v>
      </c>
      <c r="T65" s="161"/>
      <c r="U65" s="162"/>
      <c r="V65" s="162"/>
      <c r="W65" s="167"/>
    </row>
    <row r="66" spans="1:23" x14ac:dyDescent="0.2">
      <c r="A66" s="23" t="str">
        <f>IF(INTRO!$E$33&lt;&gt;0,INTRO!$E$33, " ")</f>
        <v>Ethiopia</v>
      </c>
      <c r="B66" s="191" t="s">
        <v>239</v>
      </c>
      <c r="C66" s="192" t="s">
        <v>241</v>
      </c>
      <c r="D66" s="193">
        <v>146293.6398</v>
      </c>
      <c r="E66" s="193">
        <f t="shared" si="6"/>
        <v>19859.69807822154</v>
      </c>
      <c r="F66" s="193">
        <f t="shared" si="7"/>
        <v>42525.878713002305</v>
      </c>
      <c r="G66" s="193">
        <f t="shared" si="8"/>
        <v>83908.064895964111</v>
      </c>
      <c r="H66" s="200">
        <v>0</v>
      </c>
      <c r="I66" s="201">
        <v>0</v>
      </c>
      <c r="J66" s="202">
        <v>3</v>
      </c>
      <c r="K66" s="203">
        <v>1</v>
      </c>
      <c r="L66" s="165">
        <f>IF(INTRO!$E$37="Endemic",IF($H66&gt;0,IF($H66=4,"Unknown",IF($H66=99,"Stopped",$D66)),0),"Not required")</f>
        <v>0</v>
      </c>
      <c r="M66" s="190">
        <f>IF(INTRO!$E$39="Endemic", IF($I66&gt;0, IF($I66=4,"Unknown",IF($I66=99,"Stopped",$D66)), 0),"Not required")</f>
        <v>0</v>
      </c>
      <c r="N66" s="166">
        <f>IF(INTRO!$E$41="Endemic", IF(AND($J66&gt;1,$J66&lt;5), IF($J66=4, "Unknown", E66+F66), 0),"Not required")</f>
        <v>62385.576791223844</v>
      </c>
      <c r="O66" s="169">
        <f>IF(INTRO!$E$43="Endemic", IF(AND($K66&gt;0,$K66&lt;5), IF($K66=4,"Unknown", IF($K66=1, $F66*0.33, IF($K66=2, $F66*0.5+$G66*0.2, SUM(F66:G66)))), 0),"Not required")</f>
        <v>14033.539975290762</v>
      </c>
      <c r="P66" s="161">
        <v>0</v>
      </c>
      <c r="Q66" s="162">
        <v>0</v>
      </c>
      <c r="R66" s="162">
        <v>2</v>
      </c>
      <c r="S66" s="167">
        <v>0</v>
      </c>
      <c r="T66" s="161"/>
      <c r="U66" s="162"/>
      <c r="V66" s="162"/>
      <c r="W66" s="167"/>
    </row>
    <row r="67" spans="1:23" x14ac:dyDescent="0.2">
      <c r="A67" s="23" t="str">
        <f>IF(INTRO!$E$33&lt;&gt;0,INTRO!$E$33, " ")</f>
        <v>Ethiopia</v>
      </c>
      <c r="B67" s="191" t="s">
        <v>239</v>
      </c>
      <c r="C67" s="192" t="s">
        <v>242</v>
      </c>
      <c r="D67" s="193">
        <v>169127.89046999998</v>
      </c>
      <c r="E67" s="193">
        <f t="shared" si="6"/>
        <v>22959.500125450577</v>
      </c>
      <c r="F67" s="193">
        <f t="shared" si="7"/>
        <v>49163.532788888588</v>
      </c>
      <c r="G67" s="193">
        <f t="shared" si="8"/>
        <v>97004.859737410603</v>
      </c>
      <c r="H67" s="200">
        <v>0</v>
      </c>
      <c r="I67" s="201">
        <v>0</v>
      </c>
      <c r="J67" s="202">
        <v>3</v>
      </c>
      <c r="K67" s="203">
        <v>1</v>
      </c>
      <c r="L67" s="165">
        <f>IF(INTRO!$E$37="Endemic",IF($H67&gt;0,IF($H67=4,"Unknown",IF($H67=99,"Stopped",$D67)),0),"Not required")</f>
        <v>0</v>
      </c>
      <c r="M67" s="190">
        <f>IF(INTRO!$E$39="Endemic", IF($I67&gt;0, IF($I67=4,"Unknown",IF($I67=99,"Stopped",$D67)), 0),"Not required")</f>
        <v>0</v>
      </c>
      <c r="N67" s="166">
        <f>IF(INTRO!$E$41="Endemic", IF(AND($J67&gt;1,$J67&lt;5), IF($J67=4, "Unknown", E67+F67), 0),"Not required")</f>
        <v>72123.032914339157</v>
      </c>
      <c r="O67" s="169">
        <f>IF(INTRO!$E$43="Endemic", IF(AND($K67&gt;0,$K67&lt;5), IF($K67=4,"Unknown", IF($K67=1, $F67*0.33, IF($K67=2, $F67*0.5+$G67*0.2, SUM(F67:G67)))), 0),"Not required")</f>
        <v>16223.965820333235</v>
      </c>
      <c r="P67" s="161">
        <v>0</v>
      </c>
      <c r="Q67" s="162">
        <v>0</v>
      </c>
      <c r="R67" s="162">
        <v>2</v>
      </c>
      <c r="S67" s="167">
        <v>0</v>
      </c>
      <c r="T67" s="161"/>
      <c r="U67" s="162"/>
      <c r="V67" s="162"/>
      <c r="W67" s="167"/>
    </row>
    <row r="68" spans="1:23" x14ac:dyDescent="0.2">
      <c r="A68" s="23" t="str">
        <f>IF(INTRO!$E$33&lt;&gt;0,INTRO!$E$33, " ")</f>
        <v>Ethiopia</v>
      </c>
      <c r="B68" s="191" t="s">
        <v>239</v>
      </c>
      <c r="C68" s="192" t="s">
        <v>243</v>
      </c>
      <c r="D68" s="193">
        <v>96159.111510000002</v>
      </c>
      <c r="E68" s="193">
        <f t="shared" si="6"/>
        <v>13053.820553438973</v>
      </c>
      <c r="F68" s="193">
        <f t="shared" si="7"/>
        <v>27952.347886174637</v>
      </c>
      <c r="G68" s="193">
        <f t="shared" si="8"/>
        <v>55152.944310838931</v>
      </c>
      <c r="H68" s="200">
        <v>0</v>
      </c>
      <c r="I68" s="201">
        <v>0</v>
      </c>
      <c r="J68" s="202">
        <v>2</v>
      </c>
      <c r="K68" s="203">
        <v>2</v>
      </c>
      <c r="L68" s="165">
        <f>IF(INTRO!$E$37="Endemic",IF($H68&gt;0,IF($H68=4,"Unknown",IF($H68=99,"Stopped",$D68)),0),"Not required")</f>
        <v>0</v>
      </c>
      <c r="M68" s="190">
        <f>IF(INTRO!$E$39="Endemic", IF($I68&gt;0, IF($I68=4,"Unknown",IF($I68=99,"Stopped",$D68)), 0),"Not required")</f>
        <v>0</v>
      </c>
      <c r="N68" s="166">
        <f>IF(INTRO!$E$41="Endemic", IF(AND($J68&gt;1,$J68&lt;5), IF($J68=4, "Unknown", E68+F68), 0),"Not required")</f>
        <v>41006.168439613612</v>
      </c>
      <c r="O68" s="169">
        <f>IF(INTRO!$E$43="Endemic", IF(AND($K68&gt;0,$K68&lt;5), IF($K68=4,"Unknown", IF($K68=1, $F68*0.33, IF($K68=2, $F68*0.5+$G68*0.2, SUM(F68:G68)))), 0),"Not required")</f>
        <v>25006.762805255108</v>
      </c>
      <c r="P68" s="161">
        <v>0</v>
      </c>
      <c r="Q68" s="162">
        <v>0</v>
      </c>
      <c r="R68" s="162">
        <v>1</v>
      </c>
      <c r="S68" s="167">
        <v>1</v>
      </c>
      <c r="T68" s="161"/>
      <c r="U68" s="162"/>
      <c r="V68" s="162"/>
      <c r="W68" s="167"/>
    </row>
    <row r="69" spans="1:23" x14ac:dyDescent="0.2">
      <c r="A69" s="23" t="str">
        <f>IF(INTRO!$E$33&lt;&gt;0,INTRO!$E$33, " ")</f>
        <v>Ethiopia</v>
      </c>
      <c r="B69" s="191" t="s">
        <v>239</v>
      </c>
      <c r="C69" s="192" t="s">
        <v>244</v>
      </c>
      <c r="D69" s="193">
        <v>148415.12763</v>
      </c>
      <c r="E69" s="193">
        <f t="shared" si="6"/>
        <v>20147.694930566049</v>
      </c>
      <c r="F69" s="193">
        <f t="shared" si="7"/>
        <v>43142.570828073258</v>
      </c>
      <c r="G69" s="193">
        <f t="shared" si="8"/>
        <v>85124.863785915833</v>
      </c>
      <c r="H69" s="200">
        <v>0</v>
      </c>
      <c r="I69" s="201">
        <v>0</v>
      </c>
      <c r="J69" s="202">
        <v>1</v>
      </c>
      <c r="K69" s="203">
        <v>1</v>
      </c>
      <c r="L69" s="165">
        <f>IF(INTRO!$E$37="Endemic",IF($H69&gt;0,IF($H69=4,"Unknown",IF($H69=99,"Stopped",$D69)),0),"Not required")</f>
        <v>0</v>
      </c>
      <c r="M69" s="190">
        <f>IF(INTRO!$E$39="Endemic", IF($I69&gt;0, IF($I69=4,"Unknown",IF($I69=99,"Stopped",$D69)), 0),"Not required")</f>
        <v>0</v>
      </c>
      <c r="N69" s="166">
        <f>IF(INTRO!$E$41="Endemic", IF(AND($J69&gt;1,$J69&lt;5), IF($J69=4, "Unknown", E69+F69), 0),"Not required")</f>
        <v>0</v>
      </c>
      <c r="O69" s="169">
        <f>IF(INTRO!$E$43="Endemic", IF(AND($K69&gt;0,$K69&lt;5), IF($K69=4,"Unknown", IF($K69=1, $F69*0.33, IF($K69=2, $F69*0.5+$G69*0.2, SUM(F69:G69)))), 0),"Not required")</f>
        <v>14237.048373264175</v>
      </c>
      <c r="P69" s="161">
        <v>0</v>
      </c>
      <c r="Q69" s="162">
        <v>0</v>
      </c>
      <c r="R69" s="162">
        <v>0</v>
      </c>
      <c r="S69" s="167">
        <v>0</v>
      </c>
      <c r="T69" s="161"/>
      <c r="U69" s="162"/>
      <c r="V69" s="162"/>
      <c r="W69" s="167"/>
    </row>
    <row r="70" spans="1:23" x14ac:dyDescent="0.2">
      <c r="A70" s="23" t="str">
        <f>IF(INTRO!$E$33&lt;&gt;0,INTRO!$E$33, " ")</f>
        <v>Ethiopia</v>
      </c>
      <c r="B70" s="191" t="s">
        <v>239</v>
      </c>
      <c r="C70" s="192" t="s">
        <v>245</v>
      </c>
      <c r="D70" s="193">
        <v>102821.64353999999</v>
      </c>
      <c r="E70" s="193">
        <f t="shared" si="6"/>
        <v>13958.27460033514</v>
      </c>
      <c r="F70" s="193">
        <f t="shared" si="7"/>
        <v>29889.069328177287</v>
      </c>
      <c r="G70" s="193">
        <f t="shared" si="8"/>
        <v>58974.300937886757</v>
      </c>
      <c r="H70" s="200">
        <v>0</v>
      </c>
      <c r="I70" s="201">
        <v>0</v>
      </c>
      <c r="J70" s="202">
        <v>3</v>
      </c>
      <c r="K70" s="203">
        <v>0</v>
      </c>
      <c r="L70" s="165">
        <f>IF(INTRO!$E$37="Endemic",IF($H70&gt;0,IF($H70=4,"Unknown",IF($H70=99,"Stopped",$D70)),0),"Not required")</f>
        <v>0</v>
      </c>
      <c r="M70" s="190">
        <f>IF(INTRO!$E$39="Endemic", IF($I70&gt;0, IF($I70=4,"Unknown",IF($I70=99,"Stopped",$D70)), 0),"Not required")</f>
        <v>0</v>
      </c>
      <c r="N70" s="166">
        <f>IF(INTRO!$E$41="Endemic", IF(AND($J70&gt;1,$J70&lt;5), IF($J70=4, "Unknown", E70+F70), 0),"Not required")</f>
        <v>43847.343928512426</v>
      </c>
      <c r="O70" s="169">
        <f>IF(INTRO!$E$43="Endemic", IF(AND($K70&gt;0,$K70&lt;5), IF($K70=4,"Unknown", IF($K70=1, $F70*0.33, IF($K70=2, $F70*0.5+$G70*0.2, SUM(F70:G70)))), 0),"Not required")</f>
        <v>0</v>
      </c>
      <c r="P70" s="161">
        <v>0</v>
      </c>
      <c r="Q70" s="162">
        <v>0</v>
      </c>
      <c r="R70" s="162">
        <v>2</v>
      </c>
      <c r="S70" s="167">
        <v>0</v>
      </c>
      <c r="T70" s="161"/>
      <c r="U70" s="162"/>
      <c r="V70" s="162"/>
      <c r="W70" s="167"/>
    </row>
    <row r="71" spans="1:23" x14ac:dyDescent="0.2">
      <c r="A71" s="23" t="str">
        <f>IF(INTRO!$E$33&lt;&gt;0,INTRO!$E$33, " ")</f>
        <v>Ethiopia</v>
      </c>
      <c r="B71" s="191" t="s">
        <v>239</v>
      </c>
      <c r="C71" s="192" t="s">
        <v>246</v>
      </c>
      <c r="D71" s="193">
        <v>107153.63966999999</v>
      </c>
      <c r="E71" s="193">
        <f t="shared" si="6"/>
        <v>14546.353038573739</v>
      </c>
      <c r="F71" s="193">
        <f t="shared" si="7"/>
        <v>31148.330785212791</v>
      </c>
      <c r="G71" s="193">
        <f t="shared" si="8"/>
        <v>61458.957228495405</v>
      </c>
      <c r="H71" s="200">
        <v>0</v>
      </c>
      <c r="I71" s="201">
        <v>0</v>
      </c>
      <c r="J71" s="202">
        <v>1</v>
      </c>
      <c r="K71" s="203">
        <v>0</v>
      </c>
      <c r="L71" s="165">
        <f>IF(INTRO!$E$37="Endemic",IF($H71&gt;0,IF($H71=4,"Unknown",IF($H71=99,"Stopped",$D71)),0),"Not required")</f>
        <v>0</v>
      </c>
      <c r="M71" s="190">
        <f>IF(INTRO!$E$39="Endemic", IF($I71&gt;0, IF($I71=4,"Unknown",IF($I71=99,"Stopped",$D71)), 0),"Not required")</f>
        <v>0</v>
      </c>
      <c r="N71" s="166">
        <f>IF(INTRO!$E$41="Endemic", IF(AND($J71&gt;1,$J71&lt;5), IF($J71=4, "Unknown", E71+F71), 0),"Not required")</f>
        <v>0</v>
      </c>
      <c r="O71" s="169">
        <f>IF(INTRO!$E$43="Endemic", IF(AND($K71&gt;0,$K71&lt;5), IF($K71=4,"Unknown", IF($K71=1, $F71*0.33, IF($K71=2, $F71*0.5+$G71*0.2, SUM(F71:G71)))), 0),"Not required")</f>
        <v>0</v>
      </c>
      <c r="P71" s="161">
        <v>0</v>
      </c>
      <c r="Q71" s="162">
        <v>0</v>
      </c>
      <c r="R71" s="162">
        <v>0</v>
      </c>
      <c r="S71" s="167">
        <v>0</v>
      </c>
      <c r="T71" s="161"/>
      <c r="U71" s="162"/>
      <c r="V71" s="162"/>
      <c r="W71" s="167"/>
    </row>
    <row r="72" spans="1:23" x14ac:dyDescent="0.2">
      <c r="A72" s="23" t="str">
        <f>IF(INTRO!$E$33&lt;&gt;0,INTRO!$E$33, " ")</f>
        <v>Ethiopia</v>
      </c>
      <c r="B72" s="191" t="s">
        <v>239</v>
      </c>
      <c r="C72" s="192" t="s">
        <v>247</v>
      </c>
      <c r="D72" s="193">
        <v>123895.48940999999</v>
      </c>
      <c r="E72" s="193">
        <f t="shared" si="6"/>
        <v>16819.097647033141</v>
      </c>
      <c r="F72" s="193">
        <f t="shared" si="7"/>
        <v>36014.993973358789</v>
      </c>
      <c r="G72" s="193">
        <f t="shared" si="8"/>
        <v>71061.399387859885</v>
      </c>
      <c r="H72" s="200">
        <v>0</v>
      </c>
      <c r="I72" s="201">
        <v>0</v>
      </c>
      <c r="J72" s="202">
        <v>2</v>
      </c>
      <c r="K72" s="203">
        <v>3</v>
      </c>
      <c r="L72" s="165">
        <f>IF(INTRO!$E$37="Endemic",IF($H72&gt;0,IF($H72=4,"Unknown",IF($H72=99,"Stopped",$D72)),0),"Not required")</f>
        <v>0</v>
      </c>
      <c r="M72" s="190">
        <f>IF(INTRO!$E$39="Endemic", IF($I72&gt;0, IF($I72=4,"Unknown",IF($I72=99,"Stopped",$D72)), 0),"Not required")</f>
        <v>0</v>
      </c>
      <c r="N72" s="166">
        <f>IF(INTRO!$E$41="Endemic", IF(AND($J72&gt;1,$J72&lt;5), IF($J72=4, "Unknown", E72+F72), 0),"Not required")</f>
        <v>52834.091620391933</v>
      </c>
      <c r="O72" s="169">
        <f>IF(INTRO!$E$43="Endemic", IF(AND($K72&gt;0,$K72&lt;5), IF($K72=4,"Unknown", IF($K72=1, $F72*0.33, IF($K72=2, $F72*0.5+$G72*0.2, SUM(F72:G72)))), 0),"Not required")</f>
        <v>107076.39336121868</v>
      </c>
      <c r="P72" s="161">
        <v>0</v>
      </c>
      <c r="Q72" s="162">
        <v>0</v>
      </c>
      <c r="R72" s="162">
        <v>1</v>
      </c>
      <c r="S72" s="167">
        <v>1</v>
      </c>
      <c r="T72" s="161"/>
      <c r="U72" s="162"/>
      <c r="V72" s="162"/>
      <c r="W72" s="167"/>
    </row>
    <row r="73" spans="1:23" x14ac:dyDescent="0.2">
      <c r="A73" s="23" t="str">
        <f>IF(INTRO!$E$33&lt;&gt;0,INTRO!$E$33, " ")</f>
        <v>Ethiopia</v>
      </c>
      <c r="B73" s="191" t="s">
        <v>239</v>
      </c>
      <c r="C73" s="192" t="s">
        <v>248</v>
      </c>
      <c r="D73" s="193">
        <v>208213.87818</v>
      </c>
      <c r="E73" s="193">
        <f t="shared" si="6"/>
        <v>28265.512854854813</v>
      </c>
      <c r="F73" s="193">
        <f t="shared" si="7"/>
        <v>60525.379927326932</v>
      </c>
      <c r="G73" s="193">
        <f t="shared" si="8"/>
        <v>119422.98808377728</v>
      </c>
      <c r="H73" s="200">
        <v>0</v>
      </c>
      <c r="I73" s="201">
        <v>0</v>
      </c>
      <c r="J73" s="202">
        <v>1</v>
      </c>
      <c r="K73" s="203">
        <v>0</v>
      </c>
      <c r="L73" s="165">
        <f>IF(INTRO!$E$37="Endemic",IF($H73&gt;0,IF($H73=4,"Unknown",IF($H73=99,"Stopped",$D73)),0),"Not required")</f>
        <v>0</v>
      </c>
      <c r="M73" s="190">
        <f>IF(INTRO!$E$39="Endemic", IF($I73&gt;0, IF($I73=4,"Unknown",IF($I73=99,"Stopped",$D73)), 0),"Not required")</f>
        <v>0</v>
      </c>
      <c r="N73" s="166">
        <f>IF(INTRO!$E$41="Endemic", IF(AND($J73&gt;1,$J73&lt;5), IF($J73=4, "Unknown", E73+F73), 0),"Not required")</f>
        <v>0</v>
      </c>
      <c r="O73" s="169">
        <f>IF(INTRO!$E$43="Endemic", IF(AND($K73&gt;0,$K73&lt;5), IF($K73=4,"Unknown", IF($K73=1, $F73*0.33, IF($K73=2, $F73*0.5+$G73*0.2, SUM(F73:G73)))), 0),"Not required")</f>
        <v>0</v>
      </c>
      <c r="P73" s="161">
        <v>0</v>
      </c>
      <c r="Q73" s="162">
        <v>0</v>
      </c>
      <c r="R73" s="162">
        <v>0</v>
      </c>
      <c r="S73" s="167">
        <v>0</v>
      </c>
      <c r="T73" s="161"/>
      <c r="U73" s="162"/>
      <c r="V73" s="162"/>
      <c r="W73" s="167"/>
    </row>
    <row r="74" spans="1:23" x14ac:dyDescent="0.2">
      <c r="A74" s="23" t="str">
        <f>IF(INTRO!$E$33&lt;&gt;0,INTRO!$E$33, " ")</f>
        <v>Ethiopia</v>
      </c>
      <c r="B74" s="191" t="s">
        <v>239</v>
      </c>
      <c r="C74" s="192" t="s">
        <v>249</v>
      </c>
      <c r="D74" s="193">
        <v>162406.34487</v>
      </c>
      <c r="E74" s="193">
        <f t="shared" si="6"/>
        <v>22047.034850695702</v>
      </c>
      <c r="F74" s="193">
        <f t="shared" si="7"/>
        <v>47209.656780742996</v>
      </c>
      <c r="G74" s="193">
        <f t="shared" si="8"/>
        <v>93149.65533360315</v>
      </c>
      <c r="H74" s="200">
        <v>0</v>
      </c>
      <c r="I74" s="201">
        <v>0</v>
      </c>
      <c r="J74" s="202">
        <v>2</v>
      </c>
      <c r="K74" s="203">
        <v>1</v>
      </c>
      <c r="L74" s="165">
        <f>IF(INTRO!$E$37="Endemic",IF($H74&gt;0,IF($H74=4,"Unknown",IF($H74=99,"Stopped",$D74)),0),"Not required")</f>
        <v>0</v>
      </c>
      <c r="M74" s="190">
        <f>IF(INTRO!$E$39="Endemic", IF($I74&gt;0, IF($I74=4,"Unknown",IF($I74=99,"Stopped",$D74)), 0),"Not required")</f>
        <v>0</v>
      </c>
      <c r="N74" s="166">
        <f>IF(INTRO!$E$41="Endemic", IF(AND($J74&gt;1,$J74&lt;5), IF($J74=4, "Unknown", E74+F74), 0),"Not required")</f>
        <v>69256.691631438705</v>
      </c>
      <c r="O74" s="169">
        <f>IF(INTRO!$E$43="Endemic", IF(AND($K74&gt;0,$K74&lt;5), IF($K74=4,"Unknown", IF($K74=1, $F74*0.33, IF($K74=2, $F74*0.5+$G74*0.2, SUM(F74:G74)))), 0),"Not required")</f>
        <v>15579.18673764519</v>
      </c>
      <c r="P74" s="161">
        <v>0</v>
      </c>
      <c r="Q74" s="162">
        <v>0</v>
      </c>
      <c r="R74" s="162">
        <v>1</v>
      </c>
      <c r="S74" s="167">
        <v>0</v>
      </c>
      <c r="T74" s="161"/>
      <c r="U74" s="162"/>
      <c r="V74" s="162"/>
      <c r="W74" s="167"/>
    </row>
    <row r="75" spans="1:23" x14ac:dyDescent="0.2">
      <c r="A75" s="23" t="str">
        <f>IF(INTRO!$E$33&lt;&gt;0,INTRO!$E$33, " ")</f>
        <v>Ethiopia</v>
      </c>
      <c r="B75" s="191" t="s">
        <v>239</v>
      </c>
      <c r="C75" s="192" t="s">
        <v>250</v>
      </c>
      <c r="D75" s="193">
        <v>198286.59542999999</v>
      </c>
      <c r="E75" s="193">
        <f t="shared" si="6"/>
        <v>26917.861388791986</v>
      </c>
      <c r="F75" s="193">
        <f t="shared" si="7"/>
        <v>57639.632995653556</v>
      </c>
      <c r="G75" s="193">
        <f t="shared" si="8"/>
        <v>113729.10360345153</v>
      </c>
      <c r="H75" s="200">
        <v>0</v>
      </c>
      <c r="I75" s="201">
        <v>0</v>
      </c>
      <c r="J75" s="202">
        <v>1</v>
      </c>
      <c r="K75" s="203">
        <v>0</v>
      </c>
      <c r="L75" s="165">
        <f>IF(INTRO!$E$37="Endemic",IF($H75&gt;0,IF($H75=4,"Unknown",IF($H75=99,"Stopped",$D75)),0),"Not required")</f>
        <v>0</v>
      </c>
      <c r="M75" s="190">
        <f>IF(INTRO!$E$39="Endemic", IF($I75&gt;0, IF($I75=4,"Unknown",IF($I75=99,"Stopped",$D75)), 0),"Not required")</f>
        <v>0</v>
      </c>
      <c r="N75" s="166">
        <f>IF(INTRO!$E$41="Endemic", IF(AND($J75&gt;1,$J75&lt;5), IF($J75=4, "Unknown", E75+F75), 0),"Not required")</f>
        <v>0</v>
      </c>
      <c r="O75" s="169">
        <f>IF(INTRO!$E$43="Endemic", IF(AND($K75&gt;0,$K75&lt;5), IF($K75=4,"Unknown", IF($K75=1, $F75*0.33, IF($K75=2, $F75*0.5+$G75*0.2, SUM(F75:G75)))), 0),"Not required")</f>
        <v>0</v>
      </c>
      <c r="P75" s="161">
        <v>0</v>
      </c>
      <c r="Q75" s="162">
        <v>0</v>
      </c>
      <c r="R75" s="162">
        <v>0</v>
      </c>
      <c r="S75" s="167">
        <v>0</v>
      </c>
      <c r="T75" s="161"/>
      <c r="U75" s="162"/>
      <c r="V75" s="162"/>
      <c r="W75" s="167"/>
    </row>
    <row r="76" spans="1:23" x14ac:dyDescent="0.2">
      <c r="A76" s="23" t="str">
        <f>IF(INTRO!$E$33&lt;&gt;0,INTRO!$E$33, " ")</f>
        <v>Ethiopia</v>
      </c>
      <c r="B76" s="191" t="s">
        <v>239</v>
      </c>
      <c r="C76" s="192" t="s">
        <v>251</v>
      </c>
      <c r="D76" s="193">
        <v>200550.11591999998</v>
      </c>
      <c r="E76" s="193">
        <f t="shared" si="6"/>
        <v>27225.139501406611</v>
      </c>
      <c r="F76" s="193">
        <f t="shared" si="7"/>
        <v>58297.612371610914</v>
      </c>
      <c r="G76" s="193">
        <f t="shared" si="8"/>
        <v>115027.36663407894</v>
      </c>
      <c r="H76" s="200">
        <v>0</v>
      </c>
      <c r="I76" s="201">
        <v>0</v>
      </c>
      <c r="J76" s="202">
        <v>3</v>
      </c>
      <c r="K76" s="203">
        <v>0</v>
      </c>
      <c r="L76" s="165">
        <f>IF(INTRO!$E$37="Endemic",IF($H76&gt;0,IF($H76=4,"Unknown",IF($H76=99,"Stopped",$D76)),0),"Not required")</f>
        <v>0</v>
      </c>
      <c r="M76" s="190">
        <f>IF(INTRO!$E$39="Endemic", IF($I76&gt;0, IF($I76=4,"Unknown",IF($I76=99,"Stopped",$D76)), 0),"Not required")</f>
        <v>0</v>
      </c>
      <c r="N76" s="166">
        <f>IF(INTRO!$E$41="Endemic", IF(AND($J76&gt;1,$J76&lt;5), IF($J76=4, "Unknown", E76+F76), 0),"Not required")</f>
        <v>85522.751873017522</v>
      </c>
      <c r="O76" s="169">
        <f>IF(INTRO!$E$43="Endemic", IF(AND($K76&gt;0,$K76&lt;5), IF($K76=4,"Unknown", IF($K76=1, $F76*0.33, IF($K76=2, $F76*0.5+$G76*0.2, SUM(F76:G76)))), 0),"Not required")</f>
        <v>0</v>
      </c>
      <c r="P76" s="161">
        <v>0</v>
      </c>
      <c r="Q76" s="162">
        <v>0</v>
      </c>
      <c r="R76" s="162">
        <v>2</v>
      </c>
      <c r="S76" s="167">
        <v>0</v>
      </c>
      <c r="T76" s="161"/>
      <c r="U76" s="162"/>
      <c r="V76" s="162"/>
      <c r="W76" s="167"/>
    </row>
    <row r="77" spans="1:23" x14ac:dyDescent="0.2">
      <c r="A77" s="23" t="str">
        <f>IF(INTRO!$E$33&lt;&gt;0,INTRO!$E$33, " ")</f>
        <v>Ethiopia</v>
      </c>
      <c r="B77" s="191" t="s">
        <v>239</v>
      </c>
      <c r="C77" s="192" t="s">
        <v>252</v>
      </c>
      <c r="D77" s="193">
        <v>159610.70202</v>
      </c>
      <c r="E77" s="193">
        <f t="shared" si="6"/>
        <v>21667.519903829641</v>
      </c>
      <c r="F77" s="193">
        <f t="shared" si="7"/>
        <v>46396.995554140769</v>
      </c>
      <c r="G77" s="193">
        <f t="shared" si="8"/>
        <v>91546.188621007634</v>
      </c>
      <c r="H77" s="200">
        <v>0</v>
      </c>
      <c r="I77" s="201">
        <v>4</v>
      </c>
      <c r="J77" s="202">
        <v>2</v>
      </c>
      <c r="K77" s="203">
        <v>0</v>
      </c>
      <c r="L77" s="165">
        <f>IF(INTRO!$E$37="Endemic",IF($H77&gt;0,IF($H77=4,"Unknown",IF($H77=99,"Stopped",$D77)),0),"Not required")</f>
        <v>0</v>
      </c>
      <c r="M77" s="190" t="str">
        <f>IF(INTRO!$E$39="Endemic", IF($I77&gt;0, IF($I77=4,"Unknown",IF($I77=99,"Stopped",$D77)), 0),"Not required")</f>
        <v>Unknown</v>
      </c>
      <c r="N77" s="166">
        <f>IF(INTRO!$E$41="Endemic", IF(AND($J77&gt;1,$J77&lt;5), IF($J77=4, "Unknown", E77+F77), 0),"Not required")</f>
        <v>68064.51545797041</v>
      </c>
      <c r="O77" s="169">
        <f>IF(INTRO!$E$43="Endemic", IF(AND($K77&gt;0,$K77&lt;5), IF($K77=4,"Unknown", IF($K77=1, $F77*0.33, IF($K77=2, $F77*0.5+$G77*0.2, SUM(F77:G77)))), 0),"Not required")</f>
        <v>0</v>
      </c>
      <c r="P77" s="161">
        <v>0</v>
      </c>
      <c r="Q77" s="162">
        <v>0</v>
      </c>
      <c r="R77" s="162">
        <v>1</v>
      </c>
      <c r="S77" s="167">
        <v>0</v>
      </c>
      <c r="T77" s="161"/>
      <c r="U77" s="162"/>
      <c r="V77" s="162"/>
      <c r="W77" s="167"/>
    </row>
    <row r="78" spans="1:23" x14ac:dyDescent="0.2">
      <c r="A78" s="23" t="str">
        <f>IF(INTRO!$E$33&lt;&gt;0,INTRO!$E$33, " ")</f>
        <v>Ethiopia</v>
      </c>
      <c r="B78" s="191" t="s">
        <v>239</v>
      </c>
      <c r="C78" s="192" t="s">
        <v>253</v>
      </c>
      <c r="D78" s="193">
        <v>157973.32551</v>
      </c>
      <c r="E78" s="193">
        <f t="shared" si="6"/>
        <v>21445.242276631168</v>
      </c>
      <c r="F78" s="193">
        <f t="shared" si="7"/>
        <v>45921.029032513638</v>
      </c>
      <c r="G78" s="193">
        <f t="shared" si="8"/>
        <v>90607.056238711084</v>
      </c>
      <c r="H78" s="200">
        <v>0</v>
      </c>
      <c r="I78" s="201">
        <v>0</v>
      </c>
      <c r="J78" s="202">
        <v>3</v>
      </c>
      <c r="K78" s="203">
        <v>2</v>
      </c>
      <c r="L78" s="165">
        <f>IF(INTRO!$E$37="Endemic",IF($H78&gt;0,IF($H78=4,"Unknown",IF($H78=99,"Stopped",$D78)),0),"Not required")</f>
        <v>0</v>
      </c>
      <c r="M78" s="190">
        <f>IF(INTRO!$E$39="Endemic", IF($I78&gt;0, IF($I78=4,"Unknown",IF($I78=99,"Stopped",$D78)), 0),"Not required")</f>
        <v>0</v>
      </c>
      <c r="N78" s="166">
        <f>IF(INTRO!$E$41="Endemic", IF(AND($J78&gt;1,$J78&lt;5), IF($J78=4, "Unknown", E78+F78), 0),"Not required")</f>
        <v>67366.271309144809</v>
      </c>
      <c r="O78" s="169">
        <f>IF(INTRO!$E$43="Endemic", IF(AND($K78&gt;0,$K78&lt;5), IF($K78=4,"Unknown", IF($K78=1, $F78*0.33, IF($K78=2, $F78*0.5+$G78*0.2, SUM(F78:G78)))), 0),"Not required")</f>
        <v>41081.925763999039</v>
      </c>
      <c r="P78" s="161">
        <v>0</v>
      </c>
      <c r="Q78" s="162">
        <v>0</v>
      </c>
      <c r="R78" s="162">
        <v>2</v>
      </c>
      <c r="S78" s="167">
        <v>1</v>
      </c>
      <c r="T78" s="161"/>
      <c r="U78" s="162"/>
      <c r="V78" s="162"/>
      <c r="W78" s="167"/>
    </row>
    <row r="79" spans="1:23" x14ac:dyDescent="0.2">
      <c r="A79" s="23" t="str">
        <f>IF(INTRO!$E$33&lt;&gt;0,INTRO!$E$33, " ")</f>
        <v>Ethiopia</v>
      </c>
      <c r="B79" s="191" t="s">
        <v>239</v>
      </c>
      <c r="C79" s="192" t="s">
        <v>254</v>
      </c>
      <c r="D79" s="193">
        <v>141199.46841</v>
      </c>
      <c r="E79" s="193">
        <f t="shared" si="6"/>
        <v>19168.152595434844</v>
      </c>
      <c r="F79" s="193">
        <f t="shared" si="7"/>
        <v>41045.061672900287</v>
      </c>
      <c r="G79" s="193">
        <f t="shared" si="8"/>
        <v>80986.255963138014</v>
      </c>
      <c r="H79" s="200">
        <v>0</v>
      </c>
      <c r="I79" s="201">
        <v>4</v>
      </c>
      <c r="J79" s="202">
        <v>2</v>
      </c>
      <c r="K79" s="203">
        <v>0</v>
      </c>
      <c r="L79" s="165">
        <f>IF(INTRO!$E$37="Endemic",IF($H79&gt;0,IF($H79=4,"Unknown",IF($H79=99,"Stopped",$D79)),0),"Not required")</f>
        <v>0</v>
      </c>
      <c r="M79" s="190" t="str">
        <f>IF(INTRO!$E$39="Endemic", IF($I79&gt;0, IF($I79=4,"Unknown",IF($I79=99,"Stopped",$D79)), 0),"Not required")</f>
        <v>Unknown</v>
      </c>
      <c r="N79" s="166">
        <f>IF(INTRO!$E$41="Endemic", IF(AND($J79&gt;1,$J79&lt;5), IF($J79=4, "Unknown", E79+F79), 0),"Not required")</f>
        <v>60213.214268335127</v>
      </c>
      <c r="O79" s="169">
        <f>IF(INTRO!$E$43="Endemic", IF(AND($K79&gt;0,$K79&lt;5), IF($K79=4,"Unknown", IF($K79=1, $F79*0.33, IF($K79=2, $F79*0.5+$G79*0.2, SUM(F79:G79)))), 0),"Not required")</f>
        <v>0</v>
      </c>
      <c r="P79" s="161">
        <v>0</v>
      </c>
      <c r="Q79" s="162">
        <v>0</v>
      </c>
      <c r="R79" s="162">
        <v>1</v>
      </c>
      <c r="S79" s="167">
        <v>0</v>
      </c>
      <c r="T79" s="161"/>
      <c r="U79" s="162"/>
      <c r="V79" s="162"/>
      <c r="W79" s="167"/>
    </row>
    <row r="80" spans="1:23" x14ac:dyDescent="0.2">
      <c r="A80" s="23" t="str">
        <f>IF(INTRO!$E$33&lt;&gt;0,INTRO!$E$33, " ")</f>
        <v>Ethiopia</v>
      </c>
      <c r="B80" s="191" t="s">
        <v>239</v>
      </c>
      <c r="C80" s="192" t="s">
        <v>255</v>
      </c>
      <c r="D80" s="193">
        <v>40295.265780000002</v>
      </c>
      <c r="E80" s="193">
        <f t="shared" si="6"/>
        <v>5470.1750087462933</v>
      </c>
      <c r="F80" s="193">
        <f t="shared" si="7"/>
        <v>11713.370366689531</v>
      </c>
      <c r="G80" s="193">
        <f t="shared" si="8"/>
        <v>23111.720924373105</v>
      </c>
      <c r="H80" s="200">
        <v>0</v>
      </c>
      <c r="I80" s="201">
        <v>0</v>
      </c>
      <c r="J80" s="202">
        <v>2</v>
      </c>
      <c r="K80" s="203">
        <v>2</v>
      </c>
      <c r="L80" s="165">
        <f>IF(INTRO!$E$37="Endemic",IF($H80&gt;0,IF($H80=4,"Unknown",IF($H80=99,"Stopped",$D80)),0),"Not required")</f>
        <v>0</v>
      </c>
      <c r="M80" s="190">
        <f>IF(INTRO!$E$39="Endemic", IF($I80&gt;0, IF($I80=4,"Unknown",IF($I80=99,"Stopped",$D80)), 0),"Not required")</f>
        <v>0</v>
      </c>
      <c r="N80" s="166">
        <f>IF(INTRO!$E$41="Endemic", IF(AND($J80&gt;1,$J80&lt;5), IF($J80=4, "Unknown", E80+F80), 0),"Not required")</f>
        <v>17183.545375435824</v>
      </c>
      <c r="O80" s="169">
        <f>IF(INTRO!$E$43="Endemic", IF(AND($K80&gt;0,$K80&lt;5), IF($K80=4,"Unknown", IF($K80=1, $F80*0.33, IF($K80=2, $F80*0.5+$G80*0.2, SUM(F80:G80)))), 0),"Not required")</f>
        <v>10479.029368219388</v>
      </c>
      <c r="P80" s="161">
        <v>0</v>
      </c>
      <c r="Q80" s="162">
        <v>0</v>
      </c>
      <c r="R80" s="162">
        <v>1</v>
      </c>
      <c r="S80" s="167">
        <v>1</v>
      </c>
      <c r="T80" s="161"/>
      <c r="U80" s="162"/>
      <c r="V80" s="162"/>
      <c r="W80" s="167"/>
    </row>
    <row r="81" spans="1:23" x14ac:dyDescent="0.2">
      <c r="A81" s="23" t="str">
        <f>IF(INTRO!$E$33&lt;&gt;0,INTRO!$E$33, " ")</f>
        <v>Ethiopia</v>
      </c>
      <c r="B81" s="191" t="s">
        <v>239</v>
      </c>
      <c r="C81" s="192" t="s">
        <v>256</v>
      </c>
      <c r="D81" s="193">
        <v>111084.54356999999</v>
      </c>
      <c r="E81" s="193">
        <f t="shared" si="6"/>
        <v>15079.982284077709</v>
      </c>
      <c r="F81" s="193">
        <f t="shared" si="7"/>
        <v>32290.999343547948</v>
      </c>
      <c r="G81" s="193">
        <f t="shared" si="8"/>
        <v>63713.563375364953</v>
      </c>
      <c r="H81" s="200">
        <v>0</v>
      </c>
      <c r="I81" s="201">
        <v>0</v>
      </c>
      <c r="J81" s="202">
        <v>0</v>
      </c>
      <c r="K81" s="203">
        <v>0</v>
      </c>
      <c r="L81" s="165">
        <f>IF(INTRO!$E$37="Endemic",IF($H81&gt;0,IF($H81=4,"Unknown",IF($H81=99,"Stopped",$D81)),0),"Not required")</f>
        <v>0</v>
      </c>
      <c r="M81" s="190">
        <f>IF(INTRO!$E$39="Endemic", IF($I81&gt;0, IF($I81=4,"Unknown",IF($I81=99,"Stopped",$D81)), 0),"Not required")</f>
        <v>0</v>
      </c>
      <c r="N81" s="166">
        <f>IF(INTRO!$E$41="Endemic", IF(AND($J81&gt;1,$J81&lt;5), IF($J81=4, "Unknown", E81+F81), 0),"Not required")</f>
        <v>0</v>
      </c>
      <c r="O81" s="169">
        <f>IF(INTRO!$E$43="Endemic", IF(AND($K81&gt;0,$K81&lt;5), IF($K81=4,"Unknown", IF($K81=1, $F81*0.33, IF($K81=2, $F81*0.5+$G81*0.2, SUM(F81:G81)))), 0),"Not required")</f>
        <v>0</v>
      </c>
      <c r="P81" s="161">
        <v>0</v>
      </c>
      <c r="Q81" s="162">
        <v>0</v>
      </c>
      <c r="R81" s="162">
        <v>0</v>
      </c>
      <c r="S81" s="167">
        <v>0</v>
      </c>
      <c r="T81" s="161"/>
      <c r="U81" s="162"/>
      <c r="V81" s="162"/>
      <c r="W81" s="167"/>
    </row>
    <row r="82" spans="1:23" x14ac:dyDescent="0.2">
      <c r="A82" s="23" t="str">
        <f>IF(INTRO!$E$33&lt;&gt;0,INTRO!$E$33, " ")</f>
        <v>Ethiopia</v>
      </c>
      <c r="B82" s="191" t="s">
        <v>239</v>
      </c>
      <c r="C82" s="192" t="s">
        <v>257</v>
      </c>
      <c r="D82" s="193">
        <v>132459.45866999999</v>
      </c>
      <c r="E82" s="193">
        <f t="shared" si="6"/>
        <v>17981.67617120744</v>
      </c>
      <c r="F82" s="193">
        <f t="shared" si="7"/>
        <v>38504.441351594294</v>
      </c>
      <c r="G82" s="193">
        <f t="shared" si="8"/>
        <v>75973.342855925264</v>
      </c>
      <c r="H82" s="200">
        <v>0</v>
      </c>
      <c r="I82" s="201">
        <v>0</v>
      </c>
      <c r="J82" s="202">
        <v>2</v>
      </c>
      <c r="K82" s="203">
        <v>2</v>
      </c>
      <c r="L82" s="165">
        <f>IF(INTRO!$E$37="Endemic",IF($H82&gt;0,IF($H82=4,"Unknown",IF($H82=99,"Stopped",$D82)),0),"Not required")</f>
        <v>0</v>
      </c>
      <c r="M82" s="190">
        <f>IF(INTRO!$E$39="Endemic", IF($I82&gt;0, IF($I82=4,"Unknown",IF($I82=99,"Stopped",$D82)), 0),"Not required")</f>
        <v>0</v>
      </c>
      <c r="N82" s="166">
        <f>IF(INTRO!$E$41="Endemic", IF(AND($J82&gt;1,$J82&lt;5), IF($J82=4, "Unknown", E82+F82), 0),"Not required")</f>
        <v>56486.117522801738</v>
      </c>
      <c r="O82" s="169">
        <f>IF(INTRO!$E$43="Endemic", IF(AND($K82&gt;0,$K82&lt;5), IF($K82=4,"Unknown", IF($K82=1, $F82*0.33, IF($K82=2, $F82*0.5+$G82*0.2, SUM(F82:G82)))), 0),"Not required")</f>
        <v>34446.889246982202</v>
      </c>
      <c r="P82" s="161">
        <v>0</v>
      </c>
      <c r="Q82" s="162">
        <v>0</v>
      </c>
      <c r="R82" s="162">
        <v>1</v>
      </c>
      <c r="S82" s="167">
        <v>1</v>
      </c>
      <c r="T82" s="161"/>
      <c r="U82" s="162"/>
      <c r="V82" s="162"/>
      <c r="W82" s="167"/>
    </row>
    <row r="83" spans="1:23" x14ac:dyDescent="0.2">
      <c r="A83" s="23" t="str">
        <f>IF(INTRO!$E$33&lt;&gt;0,INTRO!$E$33, " ")</f>
        <v>Ethiopia</v>
      </c>
      <c r="B83" s="191" t="s">
        <v>239</v>
      </c>
      <c r="C83" s="192" t="s">
        <v>258</v>
      </c>
      <c r="D83" s="193">
        <v>118952.35274999999</v>
      </c>
      <c r="E83" s="193">
        <f t="shared" si="6"/>
        <v>16148.055476223824</v>
      </c>
      <c r="F83" s="193">
        <f t="shared" si="7"/>
        <v>34578.080992368377</v>
      </c>
      <c r="G83" s="193">
        <f t="shared" si="8"/>
        <v>68226.217815893149</v>
      </c>
      <c r="H83" s="200">
        <v>0</v>
      </c>
      <c r="I83" s="201">
        <v>0</v>
      </c>
      <c r="J83" s="202">
        <v>2</v>
      </c>
      <c r="K83" s="203">
        <v>0</v>
      </c>
      <c r="L83" s="165">
        <f>IF(INTRO!$E$37="Endemic",IF($H83&gt;0,IF($H83=4,"Unknown",IF($H83=99,"Stopped",$D83)),0),"Not required")</f>
        <v>0</v>
      </c>
      <c r="M83" s="190">
        <f>IF(INTRO!$E$39="Endemic", IF($I83&gt;0, IF($I83=4,"Unknown",IF($I83=99,"Stopped",$D83)), 0),"Not required")</f>
        <v>0</v>
      </c>
      <c r="N83" s="166">
        <f>IF(INTRO!$E$41="Endemic", IF(AND($J83&gt;1,$J83&lt;5), IF($J83=4, "Unknown", E83+F83), 0),"Not required")</f>
        <v>50726.136468592202</v>
      </c>
      <c r="O83" s="169">
        <f>IF(INTRO!$E$43="Endemic", IF(AND($K83&gt;0,$K83&lt;5), IF($K83=4,"Unknown", IF($K83=1, $F83*0.33, IF($K83=2, $F83*0.5+$G83*0.2, SUM(F83:G83)))), 0),"Not required")</f>
        <v>0</v>
      </c>
      <c r="P83" s="161">
        <v>0</v>
      </c>
      <c r="Q83" s="162">
        <v>0</v>
      </c>
      <c r="R83" s="162">
        <v>1</v>
      </c>
      <c r="S83" s="167">
        <v>0</v>
      </c>
      <c r="T83" s="161"/>
      <c r="U83" s="162"/>
      <c r="V83" s="162"/>
      <c r="W83" s="167"/>
    </row>
    <row r="84" spans="1:23" x14ac:dyDescent="0.2">
      <c r="A84" s="23" t="str">
        <f>IF(INTRO!$E$33&lt;&gt;0,INTRO!$E$33, " ")</f>
        <v>Ethiopia</v>
      </c>
      <c r="B84" s="191" t="s">
        <v>259</v>
      </c>
      <c r="C84" s="192" t="s">
        <v>260</v>
      </c>
      <c r="D84" s="193">
        <v>116625.81776999999</v>
      </c>
      <c r="E84" s="193">
        <f t="shared" si="6"/>
        <v>15832.223001658369</v>
      </c>
      <c r="F84" s="193">
        <f t="shared" si="7"/>
        <v>33901.784028834642</v>
      </c>
      <c r="G84" s="193">
        <f t="shared" si="8"/>
        <v>66891.812243980035</v>
      </c>
      <c r="H84" s="200">
        <v>0</v>
      </c>
      <c r="I84" s="201">
        <v>0</v>
      </c>
      <c r="J84" s="202">
        <v>3</v>
      </c>
      <c r="K84" s="203">
        <v>1</v>
      </c>
      <c r="L84" s="165">
        <f>IF(INTRO!$E$37="Endemic",IF($H84&gt;0,IF($H84=4,"Unknown",IF($H84=99,"Stopped",$D84)),0),"Not required")</f>
        <v>0</v>
      </c>
      <c r="M84" s="190">
        <f>IF(INTRO!$E$39="Endemic", IF($I84&gt;0, IF($I84=4,"Unknown",IF($I84=99,"Stopped",$D84)), 0),"Not required")</f>
        <v>0</v>
      </c>
      <c r="N84" s="166">
        <f>IF(INTRO!$E$41="Endemic", IF(AND($J84&gt;1,$J84&lt;5), IF($J84=4, "Unknown", E84+F84), 0),"Not required")</f>
        <v>49734.007030493012</v>
      </c>
      <c r="O84" s="169">
        <f>IF(INTRO!$E$43="Endemic", IF(AND($K84&gt;0,$K84&lt;5), IF($K84=4,"Unknown", IF($K84=1, $F84*0.33, IF($K84=2, $F84*0.5+$G84*0.2, SUM(F84:G84)))), 0),"Not required")</f>
        <v>11187.588729515432</v>
      </c>
      <c r="P84" s="161">
        <v>0</v>
      </c>
      <c r="Q84" s="162">
        <v>0</v>
      </c>
      <c r="R84" s="162">
        <v>2</v>
      </c>
      <c r="S84" s="167">
        <v>0</v>
      </c>
      <c r="T84" s="161"/>
      <c r="U84" s="162"/>
      <c r="V84" s="162"/>
      <c r="W84" s="167"/>
    </row>
    <row r="85" spans="1:23" x14ac:dyDescent="0.2">
      <c r="A85" s="23" t="str">
        <f>IF(INTRO!$E$33&lt;&gt;0,INTRO!$E$33, " ")</f>
        <v>Ethiopia</v>
      </c>
      <c r="B85" s="191" t="s">
        <v>259</v>
      </c>
      <c r="C85" s="192" t="s">
        <v>261</v>
      </c>
      <c r="D85" s="193">
        <v>227056.21091999998</v>
      </c>
      <c r="E85" s="193">
        <f t="shared" si="6"/>
        <v>30823.402861675113</v>
      </c>
      <c r="F85" s="193">
        <f t="shared" si="7"/>
        <v>66002.629368018417</v>
      </c>
      <c r="G85" s="193">
        <f t="shared" si="8"/>
        <v>130230.18161933158</v>
      </c>
      <c r="H85" s="200">
        <v>0</v>
      </c>
      <c r="I85" s="201">
        <v>1</v>
      </c>
      <c r="J85" s="202">
        <v>2</v>
      </c>
      <c r="K85" s="203">
        <v>1</v>
      </c>
      <c r="L85" s="165">
        <f>IF(INTRO!$E$37="Endemic",IF($H85&gt;0,IF($H85=4,"Unknown",IF($H85=99,"Stopped",$D85)),0),"Not required")</f>
        <v>0</v>
      </c>
      <c r="M85" s="190">
        <f>IF(INTRO!$E$39="Endemic", IF($I85&gt;0, IF($I85=4,"Unknown",IF($I85=99,"Stopped",$D85)), 0),"Not required")</f>
        <v>227056.21091999998</v>
      </c>
      <c r="N85" s="166">
        <f>IF(INTRO!$E$41="Endemic", IF(AND($J85&gt;1,$J85&lt;5), IF($J85=4, "Unknown", E85+F85), 0),"Not required")</f>
        <v>96826.032229693534</v>
      </c>
      <c r="O85" s="169">
        <f>IF(INTRO!$E$43="Endemic", IF(AND($K85&gt;0,$K85&lt;5), IF($K85=4,"Unknown", IF($K85=1, $F85*0.33, IF($K85=2, $F85*0.5+$G85*0.2, SUM(F85:G85)))), 0),"Not required")</f>
        <v>21780.867691446078</v>
      </c>
      <c r="P85" s="161">
        <v>0</v>
      </c>
      <c r="Q85" s="162">
        <v>2</v>
      </c>
      <c r="R85" s="162">
        <v>1</v>
      </c>
      <c r="S85" s="167">
        <v>0</v>
      </c>
      <c r="T85" s="161"/>
      <c r="U85" s="162"/>
      <c r="V85" s="162"/>
      <c r="W85" s="167"/>
    </row>
    <row r="86" spans="1:23" x14ac:dyDescent="0.2">
      <c r="A86" s="23" t="str">
        <f>IF(INTRO!$E$33&lt;&gt;0,INTRO!$E$33, " ")</f>
        <v>Ethiopia</v>
      </c>
      <c r="B86" s="191" t="s">
        <v>259</v>
      </c>
      <c r="C86" s="192" t="s">
        <v>262</v>
      </c>
      <c r="D86" s="193">
        <v>90871.895729999989</v>
      </c>
      <c r="E86" s="193">
        <f t="shared" si="6"/>
        <v>12336.068850707677</v>
      </c>
      <c r="F86" s="193">
        <f t="shared" si="7"/>
        <v>26415.415061910102</v>
      </c>
      <c r="G86" s="193">
        <f t="shared" si="8"/>
        <v>52120.412989629665</v>
      </c>
      <c r="H86" s="200">
        <v>0</v>
      </c>
      <c r="I86" s="201">
        <v>0</v>
      </c>
      <c r="J86" s="202">
        <v>3</v>
      </c>
      <c r="K86" s="203">
        <v>3</v>
      </c>
      <c r="L86" s="165">
        <f>IF(INTRO!$E$37="Endemic",IF($H86&gt;0,IF($H86=4,"Unknown",IF($H86=99,"Stopped",$D86)),0),"Not required")</f>
        <v>0</v>
      </c>
      <c r="M86" s="190">
        <f>IF(INTRO!$E$39="Endemic", IF($I86&gt;0, IF($I86=4,"Unknown",IF($I86=99,"Stopped",$D86)), 0),"Not required")</f>
        <v>0</v>
      </c>
      <c r="N86" s="166">
        <f>IF(INTRO!$E$41="Endemic", IF(AND($J86&gt;1,$J86&lt;5), IF($J86=4, "Unknown", E86+F86), 0),"Not required")</f>
        <v>38751.483912617783</v>
      </c>
      <c r="O86" s="169">
        <f>IF(INTRO!$E$43="Endemic", IF(AND($K86&gt;0,$K86&lt;5), IF($K86=4,"Unknown", IF($K86=1, $F86*0.33, IF($K86=2, $F86*0.5+$G86*0.2, SUM(F86:G86)))), 0),"Not required")</f>
        <v>78535.828051539764</v>
      </c>
      <c r="P86" s="161">
        <v>0</v>
      </c>
      <c r="Q86" s="162">
        <v>0</v>
      </c>
      <c r="R86" s="162">
        <v>2</v>
      </c>
      <c r="S86" s="167">
        <v>1</v>
      </c>
      <c r="T86" s="161"/>
      <c r="U86" s="162"/>
      <c r="V86" s="162"/>
      <c r="W86" s="167"/>
    </row>
    <row r="87" spans="1:23" x14ac:dyDescent="0.2">
      <c r="A87" s="23" t="str">
        <f>IF(INTRO!$E$33&lt;&gt;0,INTRO!$E$33, " ")</f>
        <v>Ethiopia</v>
      </c>
      <c r="B87" s="191" t="s">
        <v>259</v>
      </c>
      <c r="C87" s="192" t="s">
        <v>263</v>
      </c>
      <c r="D87" s="193">
        <v>261503.13188999999</v>
      </c>
      <c r="E87" s="193">
        <f t="shared" si="6"/>
        <v>35499.651611270841</v>
      </c>
      <c r="F87" s="193">
        <f t="shared" si="7"/>
        <v>76015.953154406263</v>
      </c>
      <c r="G87" s="193">
        <f t="shared" si="8"/>
        <v>149987.53049771328</v>
      </c>
      <c r="H87" s="200">
        <v>0</v>
      </c>
      <c r="I87" s="201">
        <v>1</v>
      </c>
      <c r="J87" s="202">
        <v>3</v>
      </c>
      <c r="K87" s="203">
        <v>2</v>
      </c>
      <c r="L87" s="165">
        <f>IF(INTRO!$E$37="Endemic",IF($H87&gt;0,IF($H87=4,"Unknown",IF($H87=99,"Stopped",$D87)),0),"Not required")</f>
        <v>0</v>
      </c>
      <c r="M87" s="190">
        <f>IF(INTRO!$E$39="Endemic", IF($I87&gt;0, IF($I87=4,"Unknown",IF($I87=99,"Stopped",$D87)), 0),"Not required")</f>
        <v>261503.13188999999</v>
      </c>
      <c r="N87" s="166">
        <f>IF(INTRO!$E$41="Endemic", IF(AND($J87&gt;1,$J87&lt;5), IF($J87=4, "Unknown", E87+F87), 0),"Not required")</f>
        <v>111515.6047656771</v>
      </c>
      <c r="O87" s="169">
        <f>IF(INTRO!$E$43="Endemic", IF(AND($K87&gt;0,$K87&lt;5), IF($K87=4,"Unknown", IF($K87=1, $F87*0.33, IF($K87=2, $F87*0.5+$G87*0.2, SUM(F87:G87)))), 0),"Not required")</f>
        <v>68005.482676745785</v>
      </c>
      <c r="P87" s="161">
        <v>0</v>
      </c>
      <c r="Q87" s="162">
        <v>2</v>
      </c>
      <c r="R87" s="162">
        <v>2</v>
      </c>
      <c r="S87" s="167">
        <v>1</v>
      </c>
      <c r="T87" s="161"/>
      <c r="U87" s="162"/>
      <c r="V87" s="162"/>
      <c r="W87" s="167"/>
    </row>
    <row r="88" spans="1:23" x14ac:dyDescent="0.2">
      <c r="A88" s="23" t="str">
        <f>IF(INTRO!$E$33&lt;&gt;0,INTRO!$E$33, " ")</f>
        <v>Ethiopia</v>
      </c>
      <c r="B88" s="191" t="s">
        <v>259</v>
      </c>
      <c r="C88" s="192" t="s">
        <v>264</v>
      </c>
      <c r="D88" s="193">
        <v>182314.92278999998</v>
      </c>
      <c r="E88" s="193">
        <f t="shared" si="6"/>
        <v>24749.670093064913</v>
      </c>
      <c r="F88" s="193">
        <f t="shared" si="7"/>
        <v>52996.851433440912</v>
      </c>
      <c r="G88" s="193">
        <f t="shared" si="8"/>
        <v>104568.40361535667</v>
      </c>
      <c r="H88" s="200">
        <v>0</v>
      </c>
      <c r="I88" s="201">
        <v>0</v>
      </c>
      <c r="J88" s="202">
        <v>3</v>
      </c>
      <c r="K88" s="203">
        <v>1</v>
      </c>
      <c r="L88" s="165">
        <f>IF(INTRO!$E$37="Endemic",IF($H88&gt;0,IF($H88=4,"Unknown",IF($H88=99,"Stopped",$D88)),0),"Not required")</f>
        <v>0</v>
      </c>
      <c r="M88" s="190">
        <f>IF(INTRO!$E$39="Endemic", IF($I88&gt;0, IF($I88=4,"Unknown",IF($I88=99,"Stopped",$D88)), 0),"Not required")</f>
        <v>0</v>
      </c>
      <c r="N88" s="166">
        <f>IF(INTRO!$E$41="Endemic", IF(AND($J88&gt;1,$J88&lt;5), IF($J88=4, "Unknown", E88+F88), 0),"Not required")</f>
        <v>77746.521526505821</v>
      </c>
      <c r="O88" s="169">
        <f>IF(INTRO!$E$43="Endemic", IF(AND($K88&gt;0,$K88&lt;5), IF($K88=4,"Unknown", IF($K88=1, $F88*0.33, IF($K88=2, $F88*0.5+$G88*0.2, SUM(F88:G88)))), 0),"Not required")</f>
        <v>17488.960973035501</v>
      </c>
      <c r="P88" s="161">
        <v>0</v>
      </c>
      <c r="Q88" s="162">
        <v>0</v>
      </c>
      <c r="R88" s="162">
        <v>2</v>
      </c>
      <c r="S88" s="167">
        <v>0</v>
      </c>
      <c r="T88" s="161"/>
      <c r="U88" s="162"/>
      <c r="V88" s="162"/>
      <c r="W88" s="167"/>
    </row>
    <row r="89" spans="1:23" x14ac:dyDescent="0.2">
      <c r="A89" s="23" t="str">
        <f>IF(INTRO!$E$33&lt;&gt;0,INTRO!$E$33, " ")</f>
        <v>Ethiopia</v>
      </c>
      <c r="B89" s="191" t="s">
        <v>259</v>
      </c>
      <c r="C89" s="192" t="s">
        <v>265</v>
      </c>
      <c r="D89" s="193">
        <v>164124.74000999998</v>
      </c>
      <c r="E89" s="193">
        <f t="shared" si="6"/>
        <v>22280.310943259519</v>
      </c>
      <c r="F89" s="193">
        <f t="shared" si="7"/>
        <v>47709.174486396878</v>
      </c>
      <c r="G89" s="193">
        <f t="shared" si="8"/>
        <v>94135.25669755273</v>
      </c>
      <c r="H89" s="200">
        <v>0</v>
      </c>
      <c r="I89" s="201">
        <v>0</v>
      </c>
      <c r="J89" s="202">
        <v>3</v>
      </c>
      <c r="K89" s="203">
        <v>0</v>
      </c>
      <c r="L89" s="165">
        <f>IF(INTRO!$E$37="Endemic",IF($H89&gt;0,IF($H89=4,"Unknown",IF($H89=99,"Stopped",$D89)),0),"Not required")</f>
        <v>0</v>
      </c>
      <c r="M89" s="190">
        <f>IF(INTRO!$E$39="Endemic", IF($I89&gt;0, IF($I89=4,"Unknown",IF($I89=99,"Stopped",$D89)), 0),"Not required")</f>
        <v>0</v>
      </c>
      <c r="N89" s="166">
        <f>IF(INTRO!$E$41="Endemic", IF(AND($J89&gt;1,$J89&lt;5), IF($J89=4, "Unknown", E89+F89), 0),"Not required")</f>
        <v>69989.485429656401</v>
      </c>
      <c r="O89" s="169">
        <f>IF(INTRO!$E$43="Endemic", IF(AND($K89&gt;0,$K89&lt;5), IF($K89=4,"Unknown", IF($K89=1, $F89*0.33, IF($K89=2, $F89*0.5+$G89*0.2, SUM(F89:G89)))), 0),"Not required")</f>
        <v>0</v>
      </c>
      <c r="P89" s="161">
        <v>0</v>
      </c>
      <c r="Q89" s="162">
        <v>0</v>
      </c>
      <c r="R89" s="162">
        <v>2</v>
      </c>
      <c r="S89" s="167">
        <v>0</v>
      </c>
      <c r="T89" s="161"/>
      <c r="U89" s="162"/>
      <c r="V89" s="162"/>
      <c r="W89" s="167"/>
    </row>
    <row r="90" spans="1:23" x14ac:dyDescent="0.2">
      <c r="A90" s="23" t="str">
        <f>IF(INTRO!$E$33&lt;&gt;0,INTRO!$E$33, " ")</f>
        <v>Ethiopia</v>
      </c>
      <c r="B90" s="191" t="s">
        <v>259</v>
      </c>
      <c r="C90" s="192" t="s">
        <v>266</v>
      </c>
      <c r="D90" s="193">
        <v>25327.824059999999</v>
      </c>
      <c r="E90" s="193">
        <f t="shared" si="6"/>
        <v>3438.3103701403375</v>
      </c>
      <c r="F90" s="193">
        <f t="shared" si="7"/>
        <v>7362.5071842653097</v>
      </c>
      <c r="G90" s="193">
        <f t="shared" si="8"/>
        <v>14527.006832323281</v>
      </c>
      <c r="H90" s="200">
        <v>0</v>
      </c>
      <c r="I90" s="201">
        <v>0</v>
      </c>
      <c r="J90" s="202">
        <v>3</v>
      </c>
      <c r="K90" s="203">
        <v>1</v>
      </c>
      <c r="L90" s="165">
        <f>IF(INTRO!$E$37="Endemic",IF($H90&gt;0,IF($H90=4,"Unknown",IF($H90=99,"Stopped",$D90)),0),"Not required")</f>
        <v>0</v>
      </c>
      <c r="M90" s="190">
        <f>IF(INTRO!$E$39="Endemic", IF($I90&gt;0, IF($I90=4,"Unknown",IF($I90=99,"Stopped",$D90)), 0),"Not required")</f>
        <v>0</v>
      </c>
      <c r="N90" s="166">
        <f>IF(INTRO!$E$41="Endemic", IF(AND($J90&gt;1,$J90&lt;5), IF($J90=4, "Unknown", E90+F90), 0),"Not required")</f>
        <v>10800.817554405647</v>
      </c>
      <c r="O90" s="169">
        <f>IF(INTRO!$E$43="Endemic", IF(AND($K90&gt;0,$K90&lt;5), IF($K90=4,"Unknown", IF($K90=1, $F90*0.33, IF($K90=2, $F90*0.5+$G90*0.2, SUM(F90:G90)))), 0),"Not required")</f>
        <v>2429.6273708075523</v>
      </c>
      <c r="P90" s="161">
        <v>0</v>
      </c>
      <c r="Q90" s="162">
        <v>0</v>
      </c>
      <c r="R90" s="162">
        <v>2</v>
      </c>
      <c r="S90" s="167">
        <v>0</v>
      </c>
      <c r="T90" s="161"/>
      <c r="U90" s="162"/>
      <c r="V90" s="162"/>
      <c r="W90" s="167"/>
    </row>
    <row r="91" spans="1:23" x14ac:dyDescent="0.2">
      <c r="A91" s="23" t="str">
        <f>IF(INTRO!$E$33&lt;&gt;0,INTRO!$E$33, " ")</f>
        <v>Ethiopia</v>
      </c>
      <c r="B91" s="191" t="s">
        <v>259</v>
      </c>
      <c r="C91" s="192" t="s">
        <v>267</v>
      </c>
      <c r="D91" s="193">
        <v>140241.24807</v>
      </c>
      <c r="E91" s="193">
        <f t="shared" si="6"/>
        <v>19038.071980373061</v>
      </c>
      <c r="F91" s="193">
        <f t="shared" si="7"/>
        <v>40766.518039596194</v>
      </c>
      <c r="G91" s="193">
        <f t="shared" si="8"/>
        <v>80436.659859142848</v>
      </c>
      <c r="H91" s="200">
        <v>0</v>
      </c>
      <c r="I91" s="201">
        <v>0</v>
      </c>
      <c r="J91" s="202">
        <v>1</v>
      </c>
      <c r="K91" s="203">
        <v>2</v>
      </c>
      <c r="L91" s="165">
        <f>IF(INTRO!$E$37="Endemic",IF($H91&gt;0,IF($H91=4,"Unknown",IF($H91=99,"Stopped",$D91)),0),"Not required")</f>
        <v>0</v>
      </c>
      <c r="M91" s="190">
        <f>IF(INTRO!$E$39="Endemic", IF($I91&gt;0, IF($I91=4,"Unknown",IF($I91=99,"Stopped",$D91)), 0),"Not required")</f>
        <v>0</v>
      </c>
      <c r="N91" s="166">
        <f>IF(INTRO!$E$41="Endemic", IF(AND($J91&gt;1,$J91&lt;5), IF($J91=4, "Unknown", E91+F91), 0),"Not required")</f>
        <v>0</v>
      </c>
      <c r="O91" s="169">
        <f>IF(INTRO!$E$43="Endemic", IF(AND($K91&gt;0,$K91&lt;5), IF($K91=4,"Unknown", IF($K91=1, $F91*0.33, IF($K91=2, $F91*0.5+$G91*0.2, SUM(F91:G91)))), 0),"Not required")</f>
        <v>36470.590991626668</v>
      </c>
      <c r="P91" s="161">
        <v>0</v>
      </c>
      <c r="Q91" s="162">
        <v>0</v>
      </c>
      <c r="R91" s="162">
        <v>0</v>
      </c>
      <c r="S91" s="167">
        <v>1</v>
      </c>
      <c r="T91" s="161"/>
      <c r="U91" s="162"/>
      <c r="V91" s="162"/>
      <c r="W91" s="167"/>
    </row>
    <row r="92" spans="1:23" x14ac:dyDescent="0.2">
      <c r="A92" s="23" t="str">
        <f>IF(INTRO!$E$33&lt;&gt;0,INTRO!$E$33, " ")</f>
        <v>Ethiopia</v>
      </c>
      <c r="B92" s="191" t="s">
        <v>259</v>
      </c>
      <c r="C92" s="192" t="s">
        <v>268</v>
      </c>
      <c r="D92" s="193">
        <v>207485.71073999998</v>
      </c>
      <c r="E92" s="193">
        <f t="shared" si="6"/>
        <v>28166.662450089698</v>
      </c>
      <c r="F92" s="193">
        <f t="shared" si="7"/>
        <v>60313.710026444489</v>
      </c>
      <c r="G92" s="193">
        <f t="shared" si="8"/>
        <v>119005.34094003147</v>
      </c>
      <c r="H92" s="200">
        <v>0</v>
      </c>
      <c r="I92" s="201">
        <v>4</v>
      </c>
      <c r="J92" s="202">
        <v>3</v>
      </c>
      <c r="K92" s="203">
        <v>2</v>
      </c>
      <c r="L92" s="165">
        <f>IF(INTRO!$E$37="Endemic",IF($H92&gt;0,IF($H92=4,"Unknown",IF($H92=99,"Stopped",$D92)),0),"Not required")</f>
        <v>0</v>
      </c>
      <c r="M92" s="190" t="str">
        <f>IF(INTRO!$E$39="Endemic", IF($I92&gt;0, IF($I92=4,"Unknown",IF($I92=99,"Stopped",$D92)), 0),"Not required")</f>
        <v>Unknown</v>
      </c>
      <c r="N92" s="166">
        <f>IF(INTRO!$E$41="Endemic", IF(AND($J92&gt;1,$J92&lt;5), IF($J92=4, "Unknown", E92+F92), 0),"Not required")</f>
        <v>88480.37247653419</v>
      </c>
      <c r="O92" s="169">
        <f>IF(INTRO!$E$43="Endemic", IF(AND($K92&gt;0,$K92&lt;5), IF($K92=4,"Unknown", IF($K92=1, $F92*0.33, IF($K92=2, $F92*0.5+$G92*0.2, SUM(F92:G92)))), 0),"Not required")</f>
        <v>53957.923201228536</v>
      </c>
      <c r="P92" s="161">
        <v>0</v>
      </c>
      <c r="Q92" s="162">
        <v>0</v>
      </c>
      <c r="R92" s="162">
        <v>2</v>
      </c>
      <c r="S92" s="167">
        <v>1</v>
      </c>
      <c r="T92" s="161"/>
      <c r="U92" s="162"/>
      <c r="V92" s="162"/>
      <c r="W92" s="167"/>
    </row>
    <row r="93" spans="1:23" x14ac:dyDescent="0.2">
      <c r="A93" s="23" t="str">
        <f>IF(INTRO!$E$33&lt;&gt;0,INTRO!$E$33, " ")</f>
        <v>Ethiopia</v>
      </c>
      <c r="B93" s="191" t="s">
        <v>259</v>
      </c>
      <c r="C93" s="192" t="s">
        <v>269</v>
      </c>
      <c r="D93" s="193">
        <v>23705.450999999997</v>
      </c>
      <c r="E93" s="193">
        <f t="shared" si="6"/>
        <v>3218.0694957872993</v>
      </c>
      <c r="F93" s="193">
        <f t="shared" si="7"/>
        <v>6890.9019930134991</v>
      </c>
      <c r="G93" s="193">
        <f t="shared" si="8"/>
        <v>13596.479816999517</v>
      </c>
      <c r="H93" s="200">
        <v>1</v>
      </c>
      <c r="I93" s="201">
        <v>1</v>
      </c>
      <c r="J93" s="202">
        <v>1</v>
      </c>
      <c r="K93" s="203">
        <v>2</v>
      </c>
      <c r="L93" s="165">
        <f>IF(INTRO!$E$37="Endemic",IF($H93&gt;0,IF($H93=4,"Unknown",IF($H93=99,"Stopped",$D93)),0),"Not required")</f>
        <v>23705.450999999997</v>
      </c>
      <c r="M93" s="190">
        <f>IF(INTRO!$E$39="Endemic", IF($I93&gt;0, IF($I93=4,"Unknown",IF($I93=99,"Stopped",$D93)), 0),"Not required")</f>
        <v>23705.450999999997</v>
      </c>
      <c r="N93" s="166">
        <f>IF(INTRO!$E$41="Endemic", IF(AND($J93&gt;1,$J93&lt;5), IF($J93=4, "Unknown", E93+F93), 0),"Not required")</f>
        <v>0</v>
      </c>
      <c r="O93" s="169">
        <f>IF(INTRO!$E$43="Endemic", IF(AND($K93&gt;0,$K93&lt;5), IF($K93=4,"Unknown", IF($K93=1, $F93*0.33, IF($K93=2, $F93*0.5+$G93*0.2, SUM(F93:G93)))), 0),"Not required")</f>
        <v>6164.7469599066535</v>
      </c>
      <c r="P93" s="161">
        <v>1</v>
      </c>
      <c r="Q93" s="162">
        <v>2</v>
      </c>
      <c r="R93" s="162">
        <v>0</v>
      </c>
      <c r="S93" s="167">
        <v>1</v>
      </c>
      <c r="T93" s="161"/>
      <c r="U93" s="162"/>
      <c r="V93" s="162"/>
      <c r="W93" s="167"/>
    </row>
    <row r="94" spans="1:23" x14ac:dyDescent="0.2">
      <c r="A94" s="23" t="str">
        <f>IF(INTRO!$E$33&lt;&gt;0,INTRO!$E$33, " ")</f>
        <v>Ethiopia</v>
      </c>
      <c r="B94" s="191" t="s">
        <v>259</v>
      </c>
      <c r="C94" s="192" t="s">
        <v>270</v>
      </c>
      <c r="D94" s="193">
        <v>333179.61368999997</v>
      </c>
      <c r="E94" s="193">
        <f t="shared" si="6"/>
        <v>45229.898871528982</v>
      </c>
      <c r="F94" s="193">
        <f t="shared" si="7"/>
        <v>96851.482134125574</v>
      </c>
      <c r="G94" s="193">
        <f t="shared" si="8"/>
        <v>191098.23698236246</v>
      </c>
      <c r="H94" s="200">
        <v>0</v>
      </c>
      <c r="I94" s="201">
        <v>0</v>
      </c>
      <c r="J94" s="202">
        <v>3</v>
      </c>
      <c r="K94" s="203">
        <v>2</v>
      </c>
      <c r="L94" s="165">
        <f>IF(INTRO!$E$37="Endemic",IF($H94&gt;0,IF($H94=4,"Unknown",IF($H94=99,"Stopped",$D94)),0),"Not required")</f>
        <v>0</v>
      </c>
      <c r="M94" s="190">
        <f>IF(INTRO!$E$39="Endemic", IF($I94&gt;0, IF($I94=4,"Unknown",IF($I94=99,"Stopped",$D94)), 0),"Not required")</f>
        <v>0</v>
      </c>
      <c r="N94" s="166">
        <f>IF(INTRO!$E$41="Endemic", IF(AND($J94&gt;1,$J94&lt;5), IF($J94=4, "Unknown", E94+F94), 0),"Not required")</f>
        <v>142081.38100565455</v>
      </c>
      <c r="O94" s="169">
        <f>IF(INTRO!$E$43="Endemic", IF(AND($K94&gt;0,$K94&lt;5), IF($K94=4,"Unknown", IF($K94=1, $F94*0.33, IF($K94=2, $F94*0.5+$G94*0.2, SUM(F94:G94)))), 0),"Not required")</f>
        <v>86645.388463535288</v>
      </c>
      <c r="P94" s="161">
        <v>0</v>
      </c>
      <c r="Q94" s="162">
        <v>0</v>
      </c>
      <c r="R94" s="162">
        <v>2</v>
      </c>
      <c r="S94" s="167">
        <v>1</v>
      </c>
      <c r="T94" s="161"/>
      <c r="U94" s="162"/>
      <c r="V94" s="162"/>
      <c r="W94" s="167"/>
    </row>
    <row r="95" spans="1:23" x14ac:dyDescent="0.2">
      <c r="A95" s="23" t="str">
        <f>IF(INTRO!$E$33&lt;&gt;0,INTRO!$E$33, " ")</f>
        <v>Ethiopia</v>
      </c>
      <c r="B95" s="191" t="s">
        <v>259</v>
      </c>
      <c r="C95" s="192" t="s">
        <v>271</v>
      </c>
      <c r="D95" s="193">
        <v>235220.08817999999</v>
      </c>
      <c r="E95" s="193">
        <f t="shared" si="6"/>
        <v>31931.667976637815</v>
      </c>
      <c r="F95" s="193">
        <f t="shared" si="7"/>
        <v>68375.77460291193</v>
      </c>
      <c r="G95" s="193">
        <f t="shared" si="8"/>
        <v>134912.6486347894</v>
      </c>
      <c r="H95" s="200">
        <v>0</v>
      </c>
      <c r="I95" s="201">
        <v>4</v>
      </c>
      <c r="J95" s="202">
        <v>3</v>
      </c>
      <c r="K95" s="203">
        <v>1</v>
      </c>
      <c r="L95" s="165">
        <f>IF(INTRO!$E$37="Endemic",IF($H95&gt;0,IF($H95=4,"Unknown",IF($H95=99,"Stopped",$D95)),0),"Not required")</f>
        <v>0</v>
      </c>
      <c r="M95" s="190" t="str">
        <f>IF(INTRO!$E$39="Endemic", IF($I95&gt;0, IF($I95=4,"Unknown",IF($I95=99,"Stopped",$D95)), 0),"Not required")</f>
        <v>Unknown</v>
      </c>
      <c r="N95" s="166">
        <f>IF(INTRO!$E$41="Endemic", IF(AND($J95&gt;1,$J95&lt;5), IF($J95=4, "Unknown", E95+F95), 0),"Not required")</f>
        <v>100307.44257954974</v>
      </c>
      <c r="O95" s="169">
        <f>IF(INTRO!$E$43="Endemic", IF(AND($K95&gt;0,$K95&lt;5), IF($K95=4,"Unknown", IF($K95=1, $F95*0.33, IF($K95=2, $F95*0.5+$G95*0.2, SUM(F95:G95)))), 0),"Not required")</f>
        <v>22564.005618960939</v>
      </c>
      <c r="P95" s="161">
        <v>0</v>
      </c>
      <c r="Q95" s="162">
        <v>0</v>
      </c>
      <c r="R95" s="162">
        <v>2</v>
      </c>
      <c r="S95" s="167">
        <v>0</v>
      </c>
      <c r="T95" s="161"/>
      <c r="U95" s="162"/>
      <c r="V95" s="162"/>
      <c r="W95" s="167"/>
    </row>
    <row r="96" spans="1:23" x14ac:dyDescent="0.2">
      <c r="A96" s="23" t="str">
        <f>IF(INTRO!$E$33&lt;&gt;0,INTRO!$E$33, " ")</f>
        <v>Ethiopia</v>
      </c>
      <c r="B96" s="191" t="s">
        <v>259</v>
      </c>
      <c r="C96" s="192" t="s">
        <v>272</v>
      </c>
      <c r="D96" s="193">
        <v>212234.80278</v>
      </c>
      <c r="E96" s="193">
        <f t="shared" si="6"/>
        <v>28811.362617431394</v>
      </c>
      <c r="F96" s="193">
        <f t="shared" si="7"/>
        <v>61694.216467914033</v>
      </c>
      <c r="G96" s="193">
        <f t="shared" si="8"/>
        <v>121729.22643248353</v>
      </c>
      <c r="H96" s="200">
        <v>0</v>
      </c>
      <c r="I96" s="201">
        <v>0</v>
      </c>
      <c r="J96" s="202">
        <v>3</v>
      </c>
      <c r="K96" s="203">
        <v>0</v>
      </c>
      <c r="L96" s="165">
        <f>IF(INTRO!$E$37="Endemic",IF($H96&gt;0,IF($H96=4,"Unknown",IF($H96=99,"Stopped",$D96)),0),"Not required")</f>
        <v>0</v>
      </c>
      <c r="M96" s="190">
        <f>IF(INTRO!$E$39="Endemic", IF($I96&gt;0, IF($I96=4,"Unknown",IF($I96=99,"Stopped",$D96)), 0),"Not required")</f>
        <v>0</v>
      </c>
      <c r="N96" s="166">
        <f>IF(INTRO!$E$41="Endemic", IF(AND($J96&gt;1,$J96&lt;5), IF($J96=4, "Unknown", E96+F96), 0),"Not required")</f>
        <v>90505.579085345424</v>
      </c>
      <c r="O96" s="169">
        <f>IF(INTRO!$E$43="Endemic", IF(AND($K96&gt;0,$K96&lt;5), IF($K96=4,"Unknown", IF($K96=1, $F96*0.33, IF($K96=2, $F96*0.5+$G96*0.2, SUM(F96:G96)))), 0),"Not required")</f>
        <v>0</v>
      </c>
      <c r="P96" s="161">
        <v>0</v>
      </c>
      <c r="Q96" s="162">
        <v>0</v>
      </c>
      <c r="R96" s="162">
        <v>2</v>
      </c>
      <c r="S96" s="167">
        <v>0</v>
      </c>
      <c r="T96" s="161"/>
      <c r="U96" s="162"/>
      <c r="V96" s="162"/>
      <c r="W96" s="167"/>
    </row>
    <row r="97" spans="1:23" x14ac:dyDescent="0.2">
      <c r="A97" s="23" t="str">
        <f>IF(INTRO!$E$33&lt;&gt;0,INTRO!$E$33, " ")</f>
        <v>Ethiopia</v>
      </c>
      <c r="B97" s="191" t="s">
        <v>259</v>
      </c>
      <c r="C97" s="192" t="s">
        <v>273</v>
      </c>
      <c r="D97" s="193">
        <v>80436.496140000003</v>
      </c>
      <c r="E97" s="193">
        <f t="shared" si="6"/>
        <v>10919.439354946122</v>
      </c>
      <c r="F97" s="193">
        <f t="shared" si="7"/>
        <v>23381.964408192391</v>
      </c>
      <c r="G97" s="193">
        <f t="shared" si="8"/>
        <v>46135.093414492294</v>
      </c>
      <c r="H97" s="200">
        <v>0</v>
      </c>
      <c r="I97" s="201">
        <v>0</v>
      </c>
      <c r="J97" s="202">
        <v>0</v>
      </c>
      <c r="K97" s="203">
        <v>0</v>
      </c>
      <c r="L97" s="165">
        <f>IF(INTRO!$E$37="Endemic",IF($H97&gt;0,IF($H97=4,"Unknown",IF($H97=99,"Stopped",$D97)),0),"Not required")</f>
        <v>0</v>
      </c>
      <c r="M97" s="190">
        <f>IF(INTRO!$E$39="Endemic", IF($I97&gt;0, IF($I97=4,"Unknown",IF($I97=99,"Stopped",$D97)), 0),"Not required")</f>
        <v>0</v>
      </c>
      <c r="N97" s="166">
        <f>IF(INTRO!$E$41="Endemic", IF(AND($J97&gt;1,$J97&lt;5), IF($J97=4, "Unknown", E97+F97), 0),"Not required")</f>
        <v>0</v>
      </c>
      <c r="O97" s="169">
        <f>IF(INTRO!$E$43="Endemic", IF(AND($K97&gt;0,$K97&lt;5), IF($K97=4,"Unknown", IF($K97=1, $F97*0.33, IF($K97=2, $F97*0.5+$G97*0.2, SUM(F97:G97)))), 0),"Not required")</f>
        <v>0</v>
      </c>
      <c r="P97" s="161">
        <v>0</v>
      </c>
      <c r="Q97" s="162">
        <v>0</v>
      </c>
      <c r="R97" s="162">
        <v>0</v>
      </c>
      <c r="S97" s="167">
        <v>0</v>
      </c>
      <c r="T97" s="161"/>
      <c r="U97" s="162"/>
      <c r="V97" s="162"/>
      <c r="W97" s="167"/>
    </row>
    <row r="98" spans="1:23" x14ac:dyDescent="0.2">
      <c r="A98" s="23" t="str">
        <f>IF(INTRO!$E$33&lt;&gt;0,INTRO!$E$33, " ")</f>
        <v>Ethiopia</v>
      </c>
      <c r="B98" s="191" t="s">
        <v>259</v>
      </c>
      <c r="C98" s="192" t="s">
        <v>274</v>
      </c>
      <c r="D98" s="193">
        <v>143468.99028</v>
      </c>
      <c r="E98" s="193">
        <f t="shared" si="6"/>
        <v>19476.245409187643</v>
      </c>
      <c r="F98" s="193">
        <f t="shared" si="7"/>
        <v>41704.785581007782</v>
      </c>
      <c r="G98" s="193">
        <f t="shared" si="8"/>
        <v>82287.961140554544</v>
      </c>
      <c r="H98" s="200">
        <v>0</v>
      </c>
      <c r="I98" s="201">
        <v>0</v>
      </c>
      <c r="J98" s="202">
        <v>3</v>
      </c>
      <c r="K98" s="203">
        <v>3</v>
      </c>
      <c r="L98" s="165">
        <f>IF(INTRO!$E$37="Endemic",IF($H98&gt;0,IF($H98=4,"Unknown",IF($H98=99,"Stopped",$D98)),0),"Not required")</f>
        <v>0</v>
      </c>
      <c r="M98" s="190">
        <f>IF(INTRO!$E$39="Endemic", IF($I98&gt;0, IF($I98=4,"Unknown",IF($I98=99,"Stopped",$D98)), 0),"Not required")</f>
        <v>0</v>
      </c>
      <c r="N98" s="166">
        <f>IF(INTRO!$E$41="Endemic", IF(AND($J98&gt;1,$J98&lt;5), IF($J98=4, "Unknown", E98+F98), 0),"Not required")</f>
        <v>61181.030990195424</v>
      </c>
      <c r="O98" s="169">
        <f>IF(INTRO!$E$43="Endemic", IF(AND($K98&gt;0,$K98&lt;5), IF($K98=4,"Unknown", IF($K98=1, $F98*0.33, IF($K98=2, $F98*0.5+$G98*0.2, SUM(F98:G98)))), 0),"Not required")</f>
        <v>123992.74672156232</v>
      </c>
      <c r="P98" s="161">
        <v>0</v>
      </c>
      <c r="Q98" s="162">
        <v>0</v>
      </c>
      <c r="R98" s="162">
        <v>2</v>
      </c>
      <c r="S98" s="167">
        <v>1</v>
      </c>
      <c r="T98" s="161"/>
      <c r="U98" s="162"/>
      <c r="V98" s="162"/>
      <c r="W98" s="167"/>
    </row>
    <row r="99" spans="1:23" x14ac:dyDescent="0.2">
      <c r="A99" s="23" t="str">
        <f>IF(INTRO!$E$33&lt;&gt;0,INTRO!$E$33, " ")</f>
        <v>Ethiopia</v>
      </c>
      <c r="B99" s="191" t="s">
        <v>259</v>
      </c>
      <c r="C99" s="192" t="s">
        <v>275</v>
      </c>
      <c r="D99" s="193">
        <v>149734.43099999998</v>
      </c>
      <c r="E99" s="193">
        <f t="shared" si="6"/>
        <v>20326.793397441295</v>
      </c>
      <c r="F99" s="193">
        <f t="shared" si="7"/>
        <v>43526.077145743504</v>
      </c>
      <c r="G99" s="193">
        <f t="shared" si="8"/>
        <v>85881.562388389357</v>
      </c>
      <c r="H99" s="200">
        <v>1</v>
      </c>
      <c r="I99" s="201">
        <v>1</v>
      </c>
      <c r="J99" s="202">
        <v>3</v>
      </c>
      <c r="K99" s="203">
        <v>3</v>
      </c>
      <c r="L99" s="165">
        <f>IF(INTRO!$E$37="Endemic",IF($H99&gt;0,IF($H99=4,"Unknown",IF($H99=99,"Stopped",$D99)),0),"Not required")</f>
        <v>149734.43099999998</v>
      </c>
      <c r="M99" s="190">
        <f>IF(INTRO!$E$39="Endemic", IF($I99&gt;0, IF($I99=4,"Unknown",IF($I99=99,"Stopped",$D99)), 0),"Not required")</f>
        <v>149734.43099999998</v>
      </c>
      <c r="N99" s="166">
        <f>IF(INTRO!$E$41="Endemic", IF(AND($J99&gt;1,$J99&lt;5), IF($J99=4, "Unknown", E99+F99), 0),"Not required")</f>
        <v>63852.870543184799</v>
      </c>
      <c r="O99" s="169">
        <f>IF(INTRO!$E$43="Endemic", IF(AND($K99&gt;0,$K99&lt;5), IF($K99=4,"Unknown", IF($K99=1, $F99*0.33, IF($K99=2, $F99*0.5+$G99*0.2, SUM(F99:G99)))), 0),"Not required")</f>
        <v>129407.63953413286</v>
      </c>
      <c r="P99" s="161">
        <v>1</v>
      </c>
      <c r="Q99" s="162">
        <v>2</v>
      </c>
      <c r="R99" s="162">
        <v>2</v>
      </c>
      <c r="S99" s="167">
        <v>1</v>
      </c>
      <c r="T99" s="161"/>
      <c r="U99" s="162"/>
      <c r="V99" s="162"/>
      <c r="W99" s="167"/>
    </row>
    <row r="100" spans="1:23" x14ac:dyDescent="0.2">
      <c r="A100" s="23" t="str">
        <f>IF(INTRO!$E$33&lt;&gt;0,INTRO!$E$33, " ")</f>
        <v>Ethiopia</v>
      </c>
      <c r="B100" s="191" t="s">
        <v>259</v>
      </c>
      <c r="C100" s="192" t="s">
        <v>276</v>
      </c>
      <c r="D100" s="193">
        <v>199012.76241</v>
      </c>
      <c r="E100" s="193">
        <f t="shared" si="6"/>
        <v>27016.440226511044</v>
      </c>
      <c r="F100" s="193">
        <f t="shared" si="7"/>
        <v>57850.721385819284</v>
      </c>
      <c r="G100" s="193">
        <f t="shared" si="8"/>
        <v>114145.6033649343</v>
      </c>
      <c r="H100" s="200">
        <v>0</v>
      </c>
      <c r="I100" s="201">
        <v>0</v>
      </c>
      <c r="J100" s="202">
        <v>3</v>
      </c>
      <c r="K100" s="203">
        <v>2</v>
      </c>
      <c r="L100" s="165">
        <f>IF(INTRO!$E$37="Endemic",IF($H100&gt;0,IF($H100=4,"Unknown",IF($H100=99,"Stopped",$D100)),0),"Not required")</f>
        <v>0</v>
      </c>
      <c r="M100" s="190">
        <f>IF(INTRO!$E$39="Endemic", IF($I100&gt;0, IF($I100=4,"Unknown",IF($I100=99,"Stopped",$D100)), 0),"Not required")</f>
        <v>0</v>
      </c>
      <c r="N100" s="166">
        <f>IF(INTRO!$E$41="Endemic", IF(AND($J100&gt;1,$J100&lt;5), IF($J100=4, "Unknown", E100+F100), 0),"Not required")</f>
        <v>84867.161612330325</v>
      </c>
      <c r="O100" s="169">
        <f>IF(INTRO!$E$43="Endemic", IF(AND($K100&gt;0,$K100&lt;5), IF($K100=4,"Unknown", IF($K100=1, $F100*0.33, IF($K100=2, $F100*0.5+$G100*0.2, SUM(F100:G100)))), 0),"Not required")</f>
        <v>51754.481365896499</v>
      </c>
      <c r="P100" s="161">
        <v>0</v>
      </c>
      <c r="Q100" s="162">
        <v>0</v>
      </c>
      <c r="R100" s="162">
        <v>2</v>
      </c>
      <c r="S100" s="167">
        <v>1</v>
      </c>
      <c r="T100" s="161"/>
      <c r="U100" s="162"/>
      <c r="V100" s="162"/>
      <c r="W100" s="167"/>
    </row>
    <row r="101" spans="1:23" x14ac:dyDescent="0.2">
      <c r="A101" s="23" t="str">
        <f>IF(INTRO!$E$33&lt;&gt;0,INTRO!$E$33, " ")</f>
        <v>Ethiopia</v>
      </c>
      <c r="B101" s="191" t="s">
        <v>259</v>
      </c>
      <c r="C101" s="192" t="s">
        <v>277</v>
      </c>
      <c r="D101" s="193">
        <v>139596.09972</v>
      </c>
      <c r="E101" s="193">
        <f t="shared" si="6"/>
        <v>18950.491608019354</v>
      </c>
      <c r="F101" s="193">
        <f t="shared" si="7"/>
        <v>40578.980833457223</v>
      </c>
      <c r="G101" s="193">
        <f t="shared" si="8"/>
        <v>80066.629079313105</v>
      </c>
      <c r="H101" s="200">
        <v>1</v>
      </c>
      <c r="I101" s="201">
        <v>1</v>
      </c>
      <c r="J101" s="202">
        <v>3</v>
      </c>
      <c r="K101" s="203">
        <v>2</v>
      </c>
      <c r="L101" s="165">
        <f>IF(INTRO!$E$37="Endemic",IF($H101&gt;0,IF($H101=4,"Unknown",IF($H101=99,"Stopped",$D101)),0),"Not required")</f>
        <v>139596.09972</v>
      </c>
      <c r="M101" s="190">
        <f>IF(INTRO!$E$39="Endemic", IF($I101&gt;0, IF($I101=4,"Unknown",IF($I101=99,"Stopped",$D101)), 0),"Not required")</f>
        <v>139596.09972</v>
      </c>
      <c r="N101" s="166">
        <f>IF(INTRO!$E$41="Endemic", IF(AND($J101&gt;1,$J101&lt;5), IF($J101=4, "Unknown", E101+F101), 0),"Not required")</f>
        <v>59529.472441476581</v>
      </c>
      <c r="O101" s="169">
        <f>IF(INTRO!$E$43="Endemic", IF(AND($K101&gt;0,$K101&lt;5), IF($K101=4,"Unknown", IF($K101=1, $F101*0.33, IF($K101=2, $F101*0.5+$G101*0.2, SUM(F101:G101)))), 0),"Not required")</f>
        <v>36302.816232591234</v>
      </c>
      <c r="P101" s="161">
        <v>1</v>
      </c>
      <c r="Q101" s="162">
        <v>2</v>
      </c>
      <c r="R101" s="162">
        <v>2</v>
      </c>
      <c r="S101" s="167">
        <v>1</v>
      </c>
      <c r="T101" s="161"/>
      <c r="U101" s="162"/>
      <c r="V101" s="162"/>
      <c r="W101" s="167"/>
    </row>
    <row r="102" spans="1:23" x14ac:dyDescent="0.2">
      <c r="A102" s="23" t="str">
        <f>IF(INTRO!$E$33&lt;&gt;0,INTRO!$E$33, " ")</f>
        <v>Ethiopia</v>
      </c>
      <c r="B102" s="191" t="s">
        <v>259</v>
      </c>
      <c r="C102" s="192" t="s">
        <v>278</v>
      </c>
      <c r="D102" s="193">
        <v>159705.72386999999</v>
      </c>
      <c r="E102" s="193">
        <f t="shared" si="6"/>
        <v>21680.4193385174</v>
      </c>
      <c r="F102" s="193">
        <f t="shared" si="7"/>
        <v>46424.617313184499</v>
      </c>
      <c r="G102" s="193">
        <f t="shared" si="8"/>
        <v>91600.68927850193</v>
      </c>
      <c r="H102" s="200">
        <v>0</v>
      </c>
      <c r="I102" s="201">
        <v>1</v>
      </c>
      <c r="J102" s="202">
        <v>3</v>
      </c>
      <c r="K102" s="203">
        <v>3</v>
      </c>
      <c r="L102" s="165">
        <f>IF(INTRO!$E$37="Endemic",IF($H102&gt;0,IF($H102=4,"Unknown",IF($H102=99,"Stopped",$D102)),0),"Not required")</f>
        <v>0</v>
      </c>
      <c r="M102" s="190">
        <f>IF(INTRO!$E$39="Endemic", IF($I102&gt;0, IF($I102=4,"Unknown",IF($I102=99,"Stopped",$D102)), 0),"Not required")</f>
        <v>159705.72386999999</v>
      </c>
      <c r="N102" s="166">
        <f>IF(INTRO!$E$41="Endemic", IF(AND($J102&gt;1,$J102&lt;5), IF($J102=4, "Unknown", E102+F102), 0),"Not required")</f>
        <v>68105.036651701899</v>
      </c>
      <c r="O102" s="169">
        <f>IF(INTRO!$E$43="Endemic", IF(AND($K102&gt;0,$K102&lt;5), IF($K102=4,"Unknown", IF($K102=1, $F102*0.33, IF($K102=2, $F102*0.5+$G102*0.2, SUM(F102:G102)))), 0),"Not required")</f>
        <v>138025.30659168644</v>
      </c>
      <c r="P102" s="161">
        <v>0</v>
      </c>
      <c r="Q102" s="162">
        <v>2</v>
      </c>
      <c r="R102" s="162">
        <v>2</v>
      </c>
      <c r="S102" s="167">
        <v>1</v>
      </c>
      <c r="T102" s="161"/>
      <c r="U102" s="162"/>
      <c r="V102" s="162"/>
      <c r="W102" s="167"/>
    </row>
    <row r="103" spans="1:23" x14ac:dyDescent="0.2">
      <c r="A103" s="23" t="str">
        <f>IF(INTRO!$E$33&lt;&gt;0,INTRO!$E$33, " ")</f>
        <v>Ethiopia</v>
      </c>
      <c r="B103" s="191" t="s">
        <v>259</v>
      </c>
      <c r="C103" s="192" t="s">
        <v>279</v>
      </c>
      <c r="D103" s="193">
        <v>175663.39328999998</v>
      </c>
      <c r="E103" s="193">
        <f t="shared" si="6"/>
        <v>23846.709664922062</v>
      </c>
      <c r="F103" s="193">
        <f t="shared" si="7"/>
        <v>51063.328300380155</v>
      </c>
      <c r="G103" s="193">
        <f t="shared" si="8"/>
        <v>100753.35759075552</v>
      </c>
      <c r="H103" s="200">
        <v>0</v>
      </c>
      <c r="I103" s="201">
        <v>4</v>
      </c>
      <c r="J103" s="202">
        <v>3</v>
      </c>
      <c r="K103" s="203">
        <v>3</v>
      </c>
      <c r="L103" s="165">
        <f>IF(INTRO!$E$37="Endemic",IF($H103&gt;0,IF($H103=4,"Unknown",IF($H103=99,"Stopped",$D103)),0),"Not required")</f>
        <v>0</v>
      </c>
      <c r="M103" s="190" t="str">
        <f>IF(INTRO!$E$39="Endemic", IF($I103&gt;0, IF($I103=4,"Unknown",IF($I103=99,"Stopped",$D103)), 0),"Not required")</f>
        <v>Unknown</v>
      </c>
      <c r="N103" s="166">
        <f>IF(INTRO!$E$41="Endemic", IF(AND($J103&gt;1,$J103&lt;5), IF($J103=4, "Unknown", E103+F103), 0),"Not required")</f>
        <v>74910.03796530221</v>
      </c>
      <c r="O103" s="169">
        <f>IF(INTRO!$E$43="Endemic", IF(AND($K103&gt;0,$K103&lt;5), IF($K103=4,"Unknown", IF($K103=1, $F103*0.33, IF($K103=2, $F103*0.5+$G103*0.2, SUM(F103:G103)))), 0),"Not required")</f>
        <v>151816.68589113568</v>
      </c>
      <c r="P103" s="161">
        <v>0</v>
      </c>
      <c r="Q103" s="162">
        <v>0</v>
      </c>
      <c r="R103" s="162">
        <v>2</v>
      </c>
      <c r="S103" s="167">
        <v>1</v>
      </c>
      <c r="T103" s="161"/>
      <c r="U103" s="162"/>
      <c r="V103" s="162"/>
      <c r="W103" s="167"/>
    </row>
    <row r="104" spans="1:23" x14ac:dyDescent="0.2">
      <c r="A104" s="23" t="str">
        <f>IF(INTRO!$E$33&lt;&gt;0,INTRO!$E$33, " ")</f>
        <v>Ethiopia</v>
      </c>
      <c r="B104" s="191" t="s">
        <v>259</v>
      </c>
      <c r="C104" s="192" t="s">
        <v>280</v>
      </c>
      <c r="D104" s="193">
        <v>93758.559509999992</v>
      </c>
      <c r="E104" s="193">
        <f t="shared" si="6"/>
        <v>12727.940098169371</v>
      </c>
      <c r="F104" s="193">
        <f t="shared" si="7"/>
        <v>27254.535026122634</v>
      </c>
      <c r="G104" s="193">
        <f t="shared" si="8"/>
        <v>53776.085595193406</v>
      </c>
      <c r="H104" s="200">
        <v>0</v>
      </c>
      <c r="I104" s="201">
        <v>1</v>
      </c>
      <c r="J104" s="202">
        <v>3</v>
      </c>
      <c r="K104" s="203">
        <v>3</v>
      </c>
      <c r="L104" s="165">
        <f>IF(INTRO!$E$37="Endemic",IF($H104&gt;0,IF($H104=4,"Unknown",IF($H104=99,"Stopped",$D104)),0),"Not required")</f>
        <v>0</v>
      </c>
      <c r="M104" s="190">
        <f>IF(INTRO!$E$39="Endemic", IF($I104&gt;0, IF($I104=4,"Unknown",IF($I104=99,"Stopped",$D104)), 0),"Not required")</f>
        <v>93758.559509999992</v>
      </c>
      <c r="N104" s="166">
        <f>IF(INTRO!$E$41="Endemic", IF(AND($J104&gt;1,$J104&lt;5), IF($J104=4, "Unknown", E104+F104), 0),"Not required")</f>
        <v>39982.475124292003</v>
      </c>
      <c r="O104" s="169">
        <f>IF(INTRO!$E$43="Endemic", IF(AND($K104&gt;0,$K104&lt;5), IF($K104=4,"Unknown", IF($K104=1, $F104*0.33, IF($K104=2, $F104*0.5+$G104*0.2, SUM(F104:G104)))), 0),"Not required")</f>
        <v>81030.620621316048</v>
      </c>
      <c r="P104" s="161">
        <v>0</v>
      </c>
      <c r="Q104" s="162">
        <v>2</v>
      </c>
      <c r="R104" s="162">
        <v>2</v>
      </c>
      <c r="S104" s="167">
        <v>1</v>
      </c>
      <c r="T104" s="161"/>
      <c r="U104" s="162"/>
      <c r="V104" s="162"/>
      <c r="W104" s="167"/>
    </row>
    <row r="105" spans="1:23" x14ac:dyDescent="0.2">
      <c r="A105" s="23" t="str">
        <f>IF(INTRO!$E$33&lt;&gt;0,INTRO!$E$33, " ")</f>
        <v>Ethiopia</v>
      </c>
      <c r="B105" s="191" t="s">
        <v>259</v>
      </c>
      <c r="C105" s="192" t="s">
        <v>281</v>
      </c>
      <c r="D105" s="193">
        <v>96573.206729999991</v>
      </c>
      <c r="E105" s="193">
        <f t="shared" si="6"/>
        <v>13110.034931972978</v>
      </c>
      <c r="F105" s="193">
        <f t="shared" si="7"/>
        <v>28072.720604533606</v>
      </c>
      <c r="G105" s="193">
        <f t="shared" si="8"/>
        <v>55390.452439287779</v>
      </c>
      <c r="H105" s="200">
        <v>0</v>
      </c>
      <c r="I105" s="201">
        <v>0</v>
      </c>
      <c r="J105" s="202">
        <v>3</v>
      </c>
      <c r="K105" s="203">
        <v>3</v>
      </c>
      <c r="L105" s="165">
        <f>IF(INTRO!$E$37="Endemic",IF($H105&gt;0,IF($H105=4,"Unknown",IF($H105=99,"Stopped",$D105)),0),"Not required")</f>
        <v>0</v>
      </c>
      <c r="M105" s="190">
        <f>IF(INTRO!$E$39="Endemic", IF($I105&gt;0, IF($I105=4,"Unknown",IF($I105=99,"Stopped",$D105)), 0),"Not required")</f>
        <v>0</v>
      </c>
      <c r="N105" s="166">
        <f>IF(INTRO!$E$41="Endemic", IF(AND($J105&gt;1,$J105&lt;5), IF($J105=4, "Unknown", E105+F105), 0),"Not required")</f>
        <v>41182.755536506585</v>
      </c>
      <c r="O105" s="169">
        <f>IF(INTRO!$E$43="Endemic", IF(AND($K105&gt;0,$K105&lt;5), IF($K105=4,"Unknown", IF($K105=1, $F105*0.33, IF($K105=2, $F105*0.5+$G105*0.2, SUM(F105:G105)))), 0),"Not required")</f>
        <v>83463.173043821385</v>
      </c>
      <c r="P105" s="161">
        <v>0</v>
      </c>
      <c r="Q105" s="162">
        <v>0</v>
      </c>
      <c r="R105" s="162">
        <v>2</v>
      </c>
      <c r="S105" s="167">
        <v>1</v>
      </c>
      <c r="T105" s="161"/>
      <c r="U105" s="162"/>
      <c r="V105" s="162"/>
      <c r="W105" s="167"/>
    </row>
    <row r="106" spans="1:23" x14ac:dyDescent="0.2">
      <c r="A106" s="23" t="str">
        <f>IF(INTRO!$E$33&lt;&gt;0,INTRO!$E$33, " ")</f>
        <v>Ethiopia</v>
      </c>
      <c r="B106" s="191" t="s">
        <v>259</v>
      </c>
      <c r="C106" s="192" t="s">
        <v>282</v>
      </c>
      <c r="D106" s="193">
        <v>52078.975409999999</v>
      </c>
      <c r="E106" s="193">
        <f t="shared" si="6"/>
        <v>7069.840693550942</v>
      </c>
      <c r="F106" s="193">
        <f t="shared" si="7"/>
        <v>15138.759243469785</v>
      </c>
      <c r="G106" s="193">
        <f t="shared" si="8"/>
        <v>29870.376144798054</v>
      </c>
      <c r="H106" s="200">
        <v>0</v>
      </c>
      <c r="I106" s="201">
        <v>1</v>
      </c>
      <c r="J106" s="202">
        <v>2</v>
      </c>
      <c r="K106" s="203">
        <v>3</v>
      </c>
      <c r="L106" s="165">
        <f>IF(INTRO!$E$37="Endemic",IF($H106&gt;0,IF($H106=4,"Unknown",IF($H106=99,"Stopped",$D106)),0),"Not required")</f>
        <v>0</v>
      </c>
      <c r="M106" s="190">
        <f>IF(INTRO!$E$39="Endemic", IF($I106&gt;0, IF($I106=4,"Unknown",IF($I106=99,"Stopped",$D106)), 0),"Not required")</f>
        <v>52078.975409999999</v>
      </c>
      <c r="N106" s="166">
        <f>IF(INTRO!$E$41="Endemic", IF(AND($J106&gt;1,$J106&lt;5), IF($J106=4, "Unknown", E106+F106), 0),"Not required")</f>
        <v>22208.599937020728</v>
      </c>
      <c r="O106" s="169">
        <f>IF(INTRO!$E$43="Endemic", IF(AND($K106&gt;0,$K106&lt;5), IF($K106=4,"Unknown", IF($K106=1, $F106*0.33, IF($K106=2, $F106*0.5+$G106*0.2, SUM(F106:G106)))), 0),"Not required")</f>
        <v>45009.135388267838</v>
      </c>
      <c r="P106" s="161">
        <v>0</v>
      </c>
      <c r="Q106" s="162">
        <v>2</v>
      </c>
      <c r="R106" s="162">
        <v>1</v>
      </c>
      <c r="S106" s="167">
        <v>1</v>
      </c>
      <c r="T106" s="161"/>
      <c r="U106" s="162"/>
      <c r="V106" s="162"/>
      <c r="W106" s="167"/>
    </row>
    <row r="107" spans="1:23" x14ac:dyDescent="0.2">
      <c r="A107" s="23" t="str">
        <f>IF(INTRO!$E$33&lt;&gt;0,INTRO!$E$33, " ")</f>
        <v>Ethiopia</v>
      </c>
      <c r="B107" s="191" t="s">
        <v>259</v>
      </c>
      <c r="C107" s="192" t="s">
        <v>283</v>
      </c>
      <c r="D107" s="193">
        <v>131510.24039999998</v>
      </c>
      <c r="E107" s="193">
        <f t="shared" si="6"/>
        <v>17852.817607852918</v>
      </c>
      <c r="F107" s="193">
        <f t="shared" si="7"/>
        <v>38228.514516515395</v>
      </c>
      <c r="G107" s="193">
        <f t="shared" si="8"/>
        <v>75428.909972113775</v>
      </c>
      <c r="H107" s="200">
        <v>0</v>
      </c>
      <c r="I107" s="201">
        <v>4</v>
      </c>
      <c r="J107" s="202">
        <v>3</v>
      </c>
      <c r="K107" s="203">
        <v>2</v>
      </c>
      <c r="L107" s="165">
        <f>IF(INTRO!$E$37="Endemic",IF($H107&gt;0,IF($H107=4,"Unknown",IF($H107=99,"Stopped",$D107)),0),"Not required")</f>
        <v>0</v>
      </c>
      <c r="M107" s="190" t="str">
        <f>IF(INTRO!$E$39="Endemic", IF($I107&gt;0, IF($I107=4,"Unknown",IF($I107=99,"Stopped",$D107)), 0),"Not required")</f>
        <v>Unknown</v>
      </c>
      <c r="N107" s="166">
        <f>IF(INTRO!$E$41="Endemic", IF(AND($J107&gt;1,$J107&lt;5), IF($J107=4, "Unknown", E107+F107), 0),"Not required")</f>
        <v>56081.332124368317</v>
      </c>
      <c r="O107" s="169">
        <f>IF(INTRO!$E$43="Endemic", IF(AND($K107&gt;0,$K107&lt;5), IF($K107=4,"Unknown", IF($K107=1, $F107*0.33, IF($K107=2, $F107*0.5+$G107*0.2, SUM(F107:G107)))), 0),"Not required")</f>
        <v>34200.03925268045</v>
      </c>
      <c r="P107" s="161">
        <v>0</v>
      </c>
      <c r="Q107" s="162">
        <v>0</v>
      </c>
      <c r="R107" s="162">
        <v>2</v>
      </c>
      <c r="S107" s="167">
        <v>1</v>
      </c>
      <c r="T107" s="161"/>
      <c r="U107" s="162"/>
      <c r="V107" s="162"/>
      <c r="W107" s="167"/>
    </row>
    <row r="108" spans="1:23" x14ac:dyDescent="0.2">
      <c r="A108" s="23" t="str">
        <f>IF(INTRO!$E$33&lt;&gt;0,INTRO!$E$33, " ")</f>
        <v>Ethiopia</v>
      </c>
      <c r="B108" s="191" t="s">
        <v>259</v>
      </c>
      <c r="C108" s="192" t="s">
        <v>284</v>
      </c>
      <c r="D108" s="193">
        <v>236000.26757999999</v>
      </c>
      <c r="E108" s="193">
        <f t="shared" si="6"/>
        <v>32037.57912460043</v>
      </c>
      <c r="F108" s="193">
        <f t="shared" si="7"/>
        <v>68602.563782428828</v>
      </c>
      <c r="G108" s="193">
        <f t="shared" si="8"/>
        <v>135360.12771737418</v>
      </c>
      <c r="H108" s="200">
        <v>0</v>
      </c>
      <c r="I108" s="201">
        <v>0</v>
      </c>
      <c r="J108" s="202">
        <v>3</v>
      </c>
      <c r="K108" s="203">
        <v>2</v>
      </c>
      <c r="L108" s="165">
        <f>IF(INTRO!$E$37="Endemic",IF($H108&gt;0,IF($H108=4,"Unknown",IF($H108=99,"Stopped",$D108)),0),"Not required")</f>
        <v>0</v>
      </c>
      <c r="M108" s="190">
        <f>IF(INTRO!$E$39="Endemic", IF($I108&gt;0, IF($I108=4,"Unknown",IF($I108=99,"Stopped",$D108)), 0),"Not required")</f>
        <v>0</v>
      </c>
      <c r="N108" s="166">
        <f>IF(INTRO!$E$41="Endemic", IF(AND($J108&gt;1,$J108&lt;5), IF($J108=4, "Unknown", E108+F108), 0),"Not required")</f>
        <v>100640.14290702925</v>
      </c>
      <c r="O108" s="169">
        <f>IF(INTRO!$E$43="Endemic", IF(AND($K108&gt;0,$K108&lt;5), IF($K108=4,"Unknown", IF($K108=1, $F108*0.33, IF($K108=2, $F108*0.5+$G108*0.2, SUM(F108:G108)))), 0),"Not required")</f>
        <v>61373.307434689254</v>
      </c>
      <c r="P108" s="161">
        <v>0</v>
      </c>
      <c r="Q108" s="162">
        <v>0</v>
      </c>
      <c r="R108" s="162">
        <v>2</v>
      </c>
      <c r="S108" s="167">
        <v>1</v>
      </c>
      <c r="T108" s="161"/>
      <c r="U108" s="162"/>
      <c r="V108" s="162"/>
      <c r="W108" s="167"/>
    </row>
    <row r="109" spans="1:23" x14ac:dyDescent="0.2">
      <c r="A109" s="23" t="str">
        <f>IF(INTRO!$E$33&lt;&gt;0,INTRO!$E$33, " ")</f>
        <v>Ethiopia</v>
      </c>
      <c r="B109" s="191" t="s">
        <v>285</v>
      </c>
      <c r="C109" s="192" t="s">
        <v>286</v>
      </c>
      <c r="D109" s="193">
        <v>97979.530109999992</v>
      </c>
      <c r="E109" s="193">
        <f t="shared" si="6"/>
        <v>13300.946565351751</v>
      </c>
      <c r="F109" s="193">
        <f t="shared" si="7"/>
        <v>28481.522638380731</v>
      </c>
      <c r="G109" s="193">
        <f t="shared" si="8"/>
        <v>56197.06217020344</v>
      </c>
      <c r="H109" s="200">
        <v>0</v>
      </c>
      <c r="I109" s="201">
        <v>0</v>
      </c>
      <c r="J109" s="202">
        <v>1</v>
      </c>
      <c r="K109" s="203">
        <v>0</v>
      </c>
      <c r="L109" s="165">
        <f>IF(INTRO!$E$37="Endemic",IF($H109&gt;0,IF($H109=4,"Unknown",IF($H109=99,"Stopped",$D109)),0),"Not required")</f>
        <v>0</v>
      </c>
      <c r="M109" s="190">
        <f>IF(INTRO!$E$39="Endemic", IF($I109&gt;0, IF($I109=4,"Unknown",IF($I109=99,"Stopped",$D109)), 0),"Not required")</f>
        <v>0</v>
      </c>
      <c r="N109" s="166">
        <f>IF(INTRO!$E$41="Endemic", IF(AND($J109&gt;1,$J109&lt;5), IF($J109=4, "Unknown", E109+F109), 0),"Not required")</f>
        <v>0</v>
      </c>
      <c r="O109" s="169">
        <f>IF(INTRO!$E$43="Endemic", IF(AND($K109&gt;0,$K109&lt;5), IF($K109=4,"Unknown", IF($K109=1, $F109*0.33, IF($K109=2, $F109*0.5+$G109*0.2, SUM(F109:G109)))), 0),"Not required")</f>
        <v>0</v>
      </c>
      <c r="P109" s="161">
        <v>0</v>
      </c>
      <c r="Q109" s="162">
        <v>0</v>
      </c>
      <c r="R109" s="162">
        <v>0</v>
      </c>
      <c r="S109" s="167">
        <v>0</v>
      </c>
      <c r="T109" s="161"/>
      <c r="U109" s="162"/>
      <c r="V109" s="162"/>
      <c r="W109" s="167"/>
    </row>
    <row r="110" spans="1:23" x14ac:dyDescent="0.2">
      <c r="A110" s="23" t="str">
        <f>IF(INTRO!$E$33&lt;&gt;0,INTRO!$E$33, " ")</f>
        <v>Ethiopia</v>
      </c>
      <c r="B110" s="191" t="s">
        <v>285</v>
      </c>
      <c r="C110" s="192" t="s">
        <v>287</v>
      </c>
      <c r="D110" s="193">
        <v>90938.911139999997</v>
      </c>
      <c r="E110" s="193">
        <f t="shared" si="6"/>
        <v>12345.166346750621</v>
      </c>
      <c r="F110" s="193">
        <f t="shared" si="7"/>
        <v>26434.89567091989</v>
      </c>
      <c r="G110" s="193">
        <f t="shared" si="8"/>
        <v>52158.850295441436</v>
      </c>
      <c r="H110" s="200">
        <v>0</v>
      </c>
      <c r="I110" s="201">
        <v>0</v>
      </c>
      <c r="J110" s="202">
        <v>1</v>
      </c>
      <c r="K110" s="203">
        <v>2</v>
      </c>
      <c r="L110" s="165">
        <f>IF(INTRO!$E$37="Endemic",IF($H110&gt;0,IF($H110=4,"Unknown",IF($H110=99,"Stopped",$D110)),0),"Not required")</f>
        <v>0</v>
      </c>
      <c r="M110" s="190">
        <f>IF(INTRO!$E$39="Endemic", IF($I110&gt;0, IF($I110=4,"Unknown",IF($I110=99,"Stopped",$D110)), 0),"Not required")</f>
        <v>0</v>
      </c>
      <c r="N110" s="166">
        <f>IF(INTRO!$E$41="Endemic", IF(AND($J110&gt;1,$J110&lt;5), IF($J110=4, "Unknown", E110+F110), 0),"Not required")</f>
        <v>0</v>
      </c>
      <c r="O110" s="169">
        <f>IF(INTRO!$E$43="Endemic", IF(AND($K110&gt;0,$K110&lt;5), IF($K110=4,"Unknown", IF($K110=1, $F110*0.33, IF($K110=2, $F110*0.5+$G110*0.2, SUM(F110:G110)))), 0),"Not required")</f>
        <v>23649.217894548234</v>
      </c>
      <c r="P110" s="161">
        <v>0</v>
      </c>
      <c r="Q110" s="162">
        <v>0</v>
      </c>
      <c r="R110" s="162">
        <v>0</v>
      </c>
      <c r="S110" s="167">
        <v>1</v>
      </c>
      <c r="T110" s="161"/>
      <c r="U110" s="162"/>
      <c r="V110" s="162"/>
      <c r="W110" s="167"/>
    </row>
    <row r="111" spans="1:23" x14ac:dyDescent="0.2">
      <c r="A111" s="23" t="str">
        <f>IF(INTRO!$E$33&lt;&gt;0,INTRO!$E$33, " ")</f>
        <v>Ethiopia</v>
      </c>
      <c r="B111" s="191" t="s">
        <v>285</v>
      </c>
      <c r="C111" s="192" t="s">
        <v>288</v>
      </c>
      <c r="D111" s="193">
        <v>63313.558769999996</v>
      </c>
      <c r="E111" s="193">
        <f t="shared" si="6"/>
        <v>8594.9612242126695</v>
      </c>
      <c r="F111" s="193">
        <f t="shared" si="7"/>
        <v>18404.523428513145</v>
      </c>
      <c r="G111" s="193">
        <f t="shared" si="8"/>
        <v>36314.074934019089</v>
      </c>
      <c r="H111" s="200">
        <v>0</v>
      </c>
      <c r="I111" s="201">
        <v>0</v>
      </c>
      <c r="J111" s="202">
        <v>2</v>
      </c>
      <c r="K111" s="203">
        <v>1</v>
      </c>
      <c r="L111" s="165">
        <f>IF(INTRO!$E$37="Endemic",IF($H111&gt;0,IF($H111=4,"Unknown",IF($H111=99,"Stopped",$D111)),0),"Not required")</f>
        <v>0</v>
      </c>
      <c r="M111" s="190">
        <f>IF(INTRO!$E$39="Endemic", IF($I111&gt;0, IF($I111=4,"Unknown",IF($I111=99,"Stopped",$D111)), 0),"Not required")</f>
        <v>0</v>
      </c>
      <c r="N111" s="166">
        <f>IF(INTRO!$E$41="Endemic", IF(AND($J111&gt;1,$J111&lt;5), IF($J111=4, "Unknown", E111+F111), 0),"Not required")</f>
        <v>26999.484652725812</v>
      </c>
      <c r="O111" s="169">
        <f>IF(INTRO!$E$43="Endemic", IF(AND($K111&gt;0,$K111&lt;5), IF($K111=4,"Unknown", IF($K111=1, $F111*0.33, IF($K111=2, $F111*0.5+$G111*0.2, SUM(F111:G111)))), 0),"Not required")</f>
        <v>6073.4927314093384</v>
      </c>
      <c r="P111" s="161">
        <v>0</v>
      </c>
      <c r="Q111" s="162">
        <v>0</v>
      </c>
      <c r="R111" s="162">
        <v>1</v>
      </c>
      <c r="S111" s="167">
        <v>0</v>
      </c>
      <c r="T111" s="161"/>
      <c r="U111" s="162"/>
      <c r="V111" s="162"/>
      <c r="W111" s="167"/>
    </row>
    <row r="112" spans="1:23" x14ac:dyDescent="0.2">
      <c r="A112" s="23" t="str">
        <f>IF(INTRO!$E$33&lt;&gt;0,INTRO!$E$33, " ")</f>
        <v>Ethiopia</v>
      </c>
      <c r="B112" s="191" t="s">
        <v>285</v>
      </c>
      <c r="C112" s="192" t="s">
        <v>289</v>
      </c>
      <c r="D112" s="193">
        <v>56713.040999999997</v>
      </c>
      <c r="E112" s="193">
        <f t="shared" si="6"/>
        <v>7698.9257557442997</v>
      </c>
      <c r="F112" s="193">
        <f t="shared" si="7"/>
        <v>16485.8288187285</v>
      </c>
      <c r="G112" s="193">
        <f t="shared" si="8"/>
        <v>32528.287157125425</v>
      </c>
      <c r="H112" s="200">
        <v>0</v>
      </c>
      <c r="I112" s="201">
        <v>0</v>
      </c>
      <c r="J112" s="202">
        <v>1</v>
      </c>
      <c r="K112" s="203">
        <v>0</v>
      </c>
      <c r="L112" s="165">
        <f>IF(INTRO!$E$37="Endemic",IF($H112&gt;0,IF($H112=4,"Unknown",IF($H112=99,"Stopped",$D112)),0),"Not required")</f>
        <v>0</v>
      </c>
      <c r="M112" s="190">
        <f>IF(INTRO!$E$39="Endemic", IF($I112&gt;0, IF($I112=4,"Unknown",IF($I112=99,"Stopped",$D112)), 0),"Not required")</f>
        <v>0</v>
      </c>
      <c r="N112" s="166">
        <f>IF(INTRO!$E$41="Endemic", IF(AND($J112&gt;1,$J112&lt;5), IF($J112=4, "Unknown", E112+F112), 0),"Not required")</f>
        <v>0</v>
      </c>
      <c r="O112" s="169">
        <f>IF(INTRO!$E$43="Endemic", IF(AND($K112&gt;0,$K112&lt;5), IF($K112=4,"Unknown", IF($K112=1, $F112*0.33, IF($K112=2, $F112*0.5+$G112*0.2, SUM(F112:G112)))), 0),"Not required")</f>
        <v>0</v>
      </c>
      <c r="P112" s="161">
        <v>0</v>
      </c>
      <c r="Q112" s="162">
        <v>0</v>
      </c>
      <c r="R112" s="162">
        <v>0</v>
      </c>
      <c r="S112" s="167">
        <v>0</v>
      </c>
      <c r="T112" s="161"/>
      <c r="U112" s="162"/>
      <c r="V112" s="162"/>
      <c r="W112" s="167"/>
    </row>
    <row r="113" spans="1:23" x14ac:dyDescent="0.2">
      <c r="A113" s="23" t="str">
        <f>IF(INTRO!$E$33&lt;&gt;0,INTRO!$E$33, " ")</f>
        <v>Ethiopia</v>
      </c>
      <c r="B113" s="191" t="s">
        <v>285</v>
      </c>
      <c r="C113" s="192" t="s">
        <v>290</v>
      </c>
      <c r="D113" s="193">
        <v>140692.3518</v>
      </c>
      <c r="E113" s="193">
        <f t="shared" si="6"/>
        <v>19099.31034925914</v>
      </c>
      <c r="F113" s="193">
        <f t="shared" si="7"/>
        <v>40897.648706214299</v>
      </c>
      <c r="G113" s="193">
        <f t="shared" si="8"/>
        <v>80695.394559457898</v>
      </c>
      <c r="H113" s="200">
        <v>0</v>
      </c>
      <c r="I113" s="201">
        <v>0</v>
      </c>
      <c r="J113" s="202">
        <v>1</v>
      </c>
      <c r="K113" s="203">
        <v>0</v>
      </c>
      <c r="L113" s="165">
        <f>IF(INTRO!$E$37="Endemic",IF($H113&gt;0,IF($H113=4,"Unknown",IF($H113=99,"Stopped",$D113)),0),"Not required")</f>
        <v>0</v>
      </c>
      <c r="M113" s="190">
        <f>IF(INTRO!$E$39="Endemic", IF($I113&gt;0, IF($I113=4,"Unknown",IF($I113=99,"Stopped",$D113)), 0),"Not required")</f>
        <v>0</v>
      </c>
      <c r="N113" s="166">
        <f>IF(INTRO!$E$41="Endemic", IF(AND($J113&gt;1,$J113&lt;5), IF($J113=4, "Unknown", E113+F113), 0),"Not required")</f>
        <v>0</v>
      </c>
      <c r="O113" s="169">
        <f>IF(INTRO!$E$43="Endemic", IF(AND($K113&gt;0,$K113&lt;5), IF($K113=4,"Unknown", IF($K113=1, $F113*0.33, IF($K113=2, $F113*0.5+$G113*0.2, SUM(F113:G113)))), 0),"Not required")</f>
        <v>0</v>
      </c>
      <c r="P113" s="161">
        <v>0</v>
      </c>
      <c r="Q113" s="162">
        <v>0</v>
      </c>
      <c r="R113" s="162">
        <v>0</v>
      </c>
      <c r="S113" s="167">
        <v>0</v>
      </c>
      <c r="T113" s="161"/>
      <c r="U113" s="162"/>
      <c r="V113" s="162"/>
      <c r="W113" s="167"/>
    </row>
    <row r="114" spans="1:23" x14ac:dyDescent="0.2">
      <c r="A114" s="23" t="str">
        <f>IF(INTRO!$E$33&lt;&gt;0,INTRO!$E$33, " ")</f>
        <v>Ethiopia</v>
      </c>
      <c r="B114" s="191" t="s">
        <v>285</v>
      </c>
      <c r="C114" s="192" t="s">
        <v>291</v>
      </c>
      <c r="D114" s="193">
        <v>42584.792249999999</v>
      </c>
      <c r="E114" s="193">
        <f t="shared" si="6"/>
        <v>5780.9834929596745</v>
      </c>
      <c r="F114" s="193">
        <f t="shared" si="7"/>
        <v>12378.909381964126</v>
      </c>
      <c r="G114" s="193">
        <f t="shared" si="8"/>
        <v>24424.89992442002</v>
      </c>
      <c r="H114" s="200">
        <v>0</v>
      </c>
      <c r="I114" s="201">
        <v>0</v>
      </c>
      <c r="J114" s="202">
        <v>0</v>
      </c>
      <c r="K114" s="203">
        <v>2</v>
      </c>
      <c r="L114" s="165">
        <f>IF(INTRO!$E$37="Endemic",IF($H114&gt;0,IF($H114=4,"Unknown",IF($H114=99,"Stopped",$D114)),0),"Not required")</f>
        <v>0</v>
      </c>
      <c r="M114" s="190">
        <f>IF(INTRO!$E$39="Endemic", IF($I114&gt;0, IF($I114=4,"Unknown",IF($I114=99,"Stopped",$D114)), 0),"Not required")</f>
        <v>0</v>
      </c>
      <c r="N114" s="166">
        <f>IF(INTRO!$E$41="Endemic", IF(AND($J114&gt;1,$J114&lt;5), IF($J114=4, "Unknown", E114+F114), 0),"Not required")</f>
        <v>0</v>
      </c>
      <c r="O114" s="169">
        <f>IF(INTRO!$E$43="Endemic", IF(AND($K114&gt;0,$K114&lt;5), IF($K114=4,"Unknown", IF($K114=1, $F114*0.33, IF($K114=2, $F114*0.5+$G114*0.2, SUM(F114:G114)))), 0),"Not required")</f>
        <v>11074.434675866067</v>
      </c>
      <c r="P114" s="161">
        <v>0</v>
      </c>
      <c r="Q114" s="162">
        <v>0</v>
      </c>
      <c r="R114" s="162">
        <v>0</v>
      </c>
      <c r="S114" s="167">
        <v>1</v>
      </c>
      <c r="T114" s="161"/>
      <c r="U114" s="162"/>
      <c r="V114" s="162"/>
      <c r="W114" s="167"/>
    </row>
    <row r="115" spans="1:23" x14ac:dyDescent="0.2">
      <c r="A115" s="23" t="str">
        <f>IF(INTRO!$E$33&lt;&gt;0,INTRO!$E$33, " ")</f>
        <v>Ethiopia</v>
      </c>
      <c r="B115" s="191" t="s">
        <v>285</v>
      </c>
      <c r="C115" s="192" t="s">
        <v>292</v>
      </c>
      <c r="D115" s="193">
        <v>92817.343079999991</v>
      </c>
      <c r="E115" s="193">
        <f t="shared" si="6"/>
        <v>12600.167802999082</v>
      </c>
      <c r="F115" s="193">
        <f t="shared" si="7"/>
        <v>26980.934233910575</v>
      </c>
      <c r="G115" s="193">
        <f t="shared" si="8"/>
        <v>53236.242240434054</v>
      </c>
      <c r="H115" s="200">
        <v>0</v>
      </c>
      <c r="I115" s="201">
        <v>0</v>
      </c>
      <c r="J115" s="202">
        <v>0</v>
      </c>
      <c r="K115" s="203">
        <v>0</v>
      </c>
      <c r="L115" s="165">
        <f>IF(INTRO!$E$37="Endemic",IF($H115&gt;0,IF($H115=4,"Unknown",IF($H115=99,"Stopped",$D115)),0),"Not required")</f>
        <v>0</v>
      </c>
      <c r="M115" s="190">
        <f>IF(INTRO!$E$39="Endemic", IF($I115&gt;0, IF($I115=4,"Unknown",IF($I115=99,"Stopped",$D115)), 0),"Not required")</f>
        <v>0</v>
      </c>
      <c r="N115" s="166">
        <f>IF(INTRO!$E$41="Endemic", IF(AND($J115&gt;1,$J115&lt;5), IF($J115=4, "Unknown", E115+F115), 0),"Not required")</f>
        <v>0</v>
      </c>
      <c r="O115" s="169">
        <f>IF(INTRO!$E$43="Endemic", IF(AND($K115&gt;0,$K115&lt;5), IF($K115=4,"Unknown", IF($K115=1, $F115*0.33, IF($K115=2, $F115*0.5+$G115*0.2, SUM(F115:G115)))), 0),"Not required")</f>
        <v>0</v>
      </c>
      <c r="P115" s="161">
        <v>0</v>
      </c>
      <c r="Q115" s="162">
        <v>0</v>
      </c>
      <c r="R115" s="162">
        <v>0</v>
      </c>
      <c r="S115" s="167">
        <v>0</v>
      </c>
      <c r="T115" s="161"/>
      <c r="U115" s="162"/>
      <c r="V115" s="162"/>
      <c r="W115" s="167"/>
    </row>
    <row r="116" spans="1:23" x14ac:dyDescent="0.2">
      <c r="A116" s="23" t="str">
        <f>IF(INTRO!$E$33&lt;&gt;0,INTRO!$E$33, " ")</f>
        <v>Ethiopia</v>
      </c>
      <c r="B116" s="191" t="s">
        <v>285</v>
      </c>
      <c r="C116" s="192" t="s">
        <v>293</v>
      </c>
      <c r="D116" s="193">
        <v>170489.2035</v>
      </c>
      <c r="E116" s="193">
        <f t="shared" si="6"/>
        <v>23144.301500293048</v>
      </c>
      <c r="F116" s="193">
        <f t="shared" si="7"/>
        <v>49559.250831609752</v>
      </c>
      <c r="G116" s="193">
        <f t="shared" si="8"/>
        <v>97785.653367407911</v>
      </c>
      <c r="H116" s="200">
        <v>0</v>
      </c>
      <c r="I116" s="201">
        <v>0</v>
      </c>
      <c r="J116" s="202">
        <v>2</v>
      </c>
      <c r="K116" s="203">
        <v>2</v>
      </c>
      <c r="L116" s="165">
        <f>IF(INTRO!$E$37="Endemic",IF($H116&gt;0,IF($H116=4,"Unknown",IF($H116=99,"Stopped",$D116)),0),"Not required")</f>
        <v>0</v>
      </c>
      <c r="M116" s="190">
        <f>IF(INTRO!$E$39="Endemic", IF($I116&gt;0, IF($I116=4,"Unknown",IF($I116=99,"Stopped",$D116)), 0),"Not required")</f>
        <v>0</v>
      </c>
      <c r="N116" s="166">
        <f>IF(INTRO!$E$41="Endemic", IF(AND($J116&gt;1,$J116&lt;5), IF($J116=4, "Unknown", E116+F116), 0),"Not required")</f>
        <v>72703.5523319028</v>
      </c>
      <c r="O116" s="169">
        <f>IF(INTRO!$E$43="Endemic", IF(AND($K116&gt;0,$K116&lt;5), IF($K116=4,"Unknown", IF($K116=1, $F116*0.33, IF($K116=2, $F116*0.5+$G116*0.2, SUM(F116:G116)))), 0),"Not required")</f>
        <v>44336.756089286457</v>
      </c>
      <c r="P116" s="161">
        <v>0</v>
      </c>
      <c r="Q116" s="162">
        <v>0</v>
      </c>
      <c r="R116" s="162">
        <v>1</v>
      </c>
      <c r="S116" s="167">
        <v>1</v>
      </c>
      <c r="T116" s="161"/>
      <c r="U116" s="162"/>
      <c r="V116" s="162"/>
      <c r="W116" s="167"/>
    </row>
    <row r="117" spans="1:23" x14ac:dyDescent="0.2">
      <c r="A117" s="23" t="str">
        <f>IF(INTRO!$E$33&lt;&gt;0,INTRO!$E$33, " ")</f>
        <v>Ethiopia</v>
      </c>
      <c r="B117" s="191" t="s">
        <v>285</v>
      </c>
      <c r="C117" s="192" t="s">
        <v>294</v>
      </c>
      <c r="D117" s="193">
        <v>74080.034489999991</v>
      </c>
      <c r="E117" s="193">
        <f t="shared" ref="E117:E180" si="9">D117*13.57523/100</f>
        <v>10056.535066096825</v>
      </c>
      <c r="F117" s="193">
        <f t="shared" ref="F117:F180" si="10">D117*29.06885/100</f>
        <v>21534.214105846364</v>
      </c>
      <c r="G117" s="193">
        <f t="shared" ref="G117:G180" si="11">D117*57.35592129/100</f>
        <v>42489.286273689242</v>
      </c>
      <c r="H117" s="200">
        <v>0</v>
      </c>
      <c r="I117" s="201">
        <v>0</v>
      </c>
      <c r="J117" s="202">
        <v>3</v>
      </c>
      <c r="K117" s="203">
        <v>0</v>
      </c>
      <c r="L117" s="165">
        <f>IF(INTRO!$E$37="Endemic",IF($H117&gt;0,IF($H117=4,"Unknown",IF($H117=99,"Stopped",$D117)),0),"Not required")</f>
        <v>0</v>
      </c>
      <c r="M117" s="190">
        <f>IF(INTRO!$E$39="Endemic", IF($I117&gt;0, IF($I117=4,"Unknown",IF($I117=99,"Stopped",$D117)), 0),"Not required")</f>
        <v>0</v>
      </c>
      <c r="N117" s="166">
        <f>IF(INTRO!$E$41="Endemic", IF(AND($J117&gt;1,$J117&lt;5), IF($J117=4, "Unknown", E117+F117), 0),"Not required")</f>
        <v>31590.749171943189</v>
      </c>
      <c r="O117" s="169">
        <f>IF(INTRO!$E$43="Endemic", IF(AND($K117&gt;0,$K117&lt;5), IF($K117=4,"Unknown", IF($K117=1, $F117*0.33, IF($K117=2, $F117*0.5+$G117*0.2, SUM(F117:G117)))), 0),"Not required")</f>
        <v>0</v>
      </c>
      <c r="P117" s="161">
        <v>0</v>
      </c>
      <c r="Q117" s="162">
        <v>0</v>
      </c>
      <c r="R117" s="162">
        <v>2</v>
      </c>
      <c r="S117" s="167">
        <v>0</v>
      </c>
      <c r="T117" s="161"/>
      <c r="U117" s="162"/>
      <c r="V117" s="162"/>
      <c r="W117" s="167"/>
    </row>
    <row r="118" spans="1:23" x14ac:dyDescent="0.2">
      <c r="A118" s="23" t="str">
        <f>IF(INTRO!$E$33&lt;&gt;0,INTRO!$E$33, " ")</f>
        <v>Ethiopia</v>
      </c>
      <c r="B118" s="191" t="s">
        <v>285</v>
      </c>
      <c r="C118" s="192" t="s">
        <v>295</v>
      </c>
      <c r="D118" s="193">
        <v>73320.859920000003</v>
      </c>
      <c r="E118" s="193">
        <f t="shared" si="9"/>
        <v>9953.4753721178167</v>
      </c>
      <c r="F118" s="193">
        <f t="shared" si="10"/>
        <v>21313.530788854918</v>
      </c>
      <c r="G118" s="193">
        <f t="shared" si="11"/>
        <v>42053.854704866353</v>
      </c>
      <c r="H118" s="200">
        <v>0</v>
      </c>
      <c r="I118" s="201">
        <v>0</v>
      </c>
      <c r="J118" s="202">
        <v>1</v>
      </c>
      <c r="K118" s="203">
        <v>0</v>
      </c>
      <c r="L118" s="165">
        <f>IF(INTRO!$E$37="Endemic",IF($H118&gt;0,IF($H118=4,"Unknown",IF($H118=99,"Stopped",$D118)),0),"Not required")</f>
        <v>0</v>
      </c>
      <c r="M118" s="190">
        <f>IF(INTRO!$E$39="Endemic", IF($I118&gt;0, IF($I118=4,"Unknown",IF($I118=99,"Stopped",$D118)), 0),"Not required")</f>
        <v>0</v>
      </c>
      <c r="N118" s="166">
        <f>IF(INTRO!$E$41="Endemic", IF(AND($J118&gt;1,$J118&lt;5), IF($J118=4, "Unknown", E118+F118), 0),"Not required")</f>
        <v>0</v>
      </c>
      <c r="O118" s="169">
        <f>IF(INTRO!$E$43="Endemic", IF(AND($K118&gt;0,$K118&lt;5), IF($K118=4,"Unknown", IF($K118=1, $F118*0.33, IF($K118=2, $F118*0.5+$G118*0.2, SUM(F118:G118)))), 0),"Not required")</f>
        <v>0</v>
      </c>
      <c r="P118" s="161">
        <v>0</v>
      </c>
      <c r="Q118" s="162">
        <v>0</v>
      </c>
      <c r="R118" s="162">
        <v>0</v>
      </c>
      <c r="S118" s="167">
        <v>0</v>
      </c>
      <c r="T118" s="161"/>
      <c r="U118" s="162"/>
      <c r="V118" s="162"/>
      <c r="W118" s="167"/>
    </row>
    <row r="119" spans="1:23" x14ac:dyDescent="0.2">
      <c r="A119" s="23" t="str">
        <f>IF(INTRO!$E$33&lt;&gt;0,INTRO!$E$33, " ")</f>
        <v>Ethiopia</v>
      </c>
      <c r="B119" s="191" t="s">
        <v>285</v>
      </c>
      <c r="C119" s="192" t="s">
        <v>296</v>
      </c>
      <c r="D119" s="193">
        <v>66071.192880000002</v>
      </c>
      <c r="E119" s="193">
        <f t="shared" si="9"/>
        <v>8969.3163972036236</v>
      </c>
      <c r="F119" s="193">
        <f t="shared" si="10"/>
        <v>19206.135951497879</v>
      </c>
      <c r="G119" s="193">
        <f t="shared" si="11"/>
        <v>37895.741383616885</v>
      </c>
      <c r="H119" s="200">
        <v>0</v>
      </c>
      <c r="I119" s="201">
        <v>0</v>
      </c>
      <c r="J119" s="202">
        <v>2</v>
      </c>
      <c r="K119" s="203">
        <v>0</v>
      </c>
      <c r="L119" s="165">
        <f>IF(INTRO!$E$37="Endemic",IF($H119&gt;0,IF($H119=4,"Unknown",IF($H119=99,"Stopped",$D119)),0),"Not required")</f>
        <v>0</v>
      </c>
      <c r="M119" s="190">
        <f>IF(INTRO!$E$39="Endemic", IF($I119&gt;0, IF($I119=4,"Unknown",IF($I119=99,"Stopped",$D119)), 0),"Not required")</f>
        <v>0</v>
      </c>
      <c r="N119" s="166">
        <f>IF(INTRO!$E$41="Endemic", IF(AND($J119&gt;1,$J119&lt;5), IF($J119=4, "Unknown", E119+F119), 0),"Not required")</f>
        <v>28175.452348701503</v>
      </c>
      <c r="O119" s="169">
        <f>IF(INTRO!$E$43="Endemic", IF(AND($K119&gt;0,$K119&lt;5), IF($K119=4,"Unknown", IF($K119=1, $F119*0.33, IF($K119=2, $F119*0.5+$G119*0.2, SUM(F119:G119)))), 0),"Not required")</f>
        <v>0</v>
      </c>
      <c r="P119" s="161">
        <v>0</v>
      </c>
      <c r="Q119" s="162">
        <v>0</v>
      </c>
      <c r="R119" s="162">
        <v>1</v>
      </c>
      <c r="S119" s="167">
        <v>0</v>
      </c>
      <c r="T119" s="161"/>
      <c r="U119" s="162"/>
      <c r="V119" s="162"/>
      <c r="W119" s="167"/>
    </row>
    <row r="120" spans="1:23" x14ac:dyDescent="0.2">
      <c r="A120" s="23" t="str">
        <f>IF(INTRO!$E$33&lt;&gt;0,INTRO!$E$33, " ")</f>
        <v>Ethiopia</v>
      </c>
      <c r="B120" s="191" t="s">
        <v>285</v>
      </c>
      <c r="C120" s="192" t="s">
        <v>297</v>
      </c>
      <c r="D120" s="193">
        <v>92866.354349999994</v>
      </c>
      <c r="E120" s="193">
        <f t="shared" si="9"/>
        <v>12606.821195627504</v>
      </c>
      <c r="F120" s="193">
        <f t="shared" si="10"/>
        <v>26995.181246469976</v>
      </c>
      <c r="G120" s="193">
        <f t="shared" si="11"/>
        <v>53264.353105878487</v>
      </c>
      <c r="H120" s="200">
        <v>0</v>
      </c>
      <c r="I120" s="201">
        <v>0</v>
      </c>
      <c r="J120" s="202">
        <v>1</v>
      </c>
      <c r="K120" s="203">
        <v>3</v>
      </c>
      <c r="L120" s="165">
        <f>IF(INTRO!$E$37="Endemic",IF($H120&gt;0,IF($H120=4,"Unknown",IF($H120=99,"Stopped",$D120)),0),"Not required")</f>
        <v>0</v>
      </c>
      <c r="M120" s="190">
        <f>IF(INTRO!$E$39="Endemic", IF($I120&gt;0, IF($I120=4,"Unknown",IF($I120=99,"Stopped",$D120)), 0),"Not required")</f>
        <v>0</v>
      </c>
      <c r="N120" s="166">
        <f>IF(INTRO!$E$41="Endemic", IF(AND($J120&gt;1,$J120&lt;5), IF($J120=4, "Unknown", E120+F120), 0),"Not required")</f>
        <v>0</v>
      </c>
      <c r="O120" s="169">
        <f>IF(INTRO!$E$43="Endemic", IF(AND($K120&gt;0,$K120&lt;5), IF($K120=4,"Unknown", IF($K120=1, $F120*0.33, IF($K120=2, $F120*0.5+$G120*0.2, SUM(F120:G120)))), 0),"Not required")</f>
        <v>80259.534352348463</v>
      </c>
      <c r="P120" s="161">
        <v>0</v>
      </c>
      <c r="Q120" s="162">
        <v>0</v>
      </c>
      <c r="R120" s="162">
        <v>0</v>
      </c>
      <c r="S120" s="167">
        <v>1</v>
      </c>
      <c r="T120" s="161"/>
      <c r="U120" s="162"/>
      <c r="V120" s="162"/>
      <c r="W120" s="167"/>
    </row>
    <row r="121" spans="1:23" x14ac:dyDescent="0.2">
      <c r="A121" s="23" t="str">
        <f>IF(INTRO!$E$33&lt;&gt;0,INTRO!$E$33, " ")</f>
        <v>Ethiopia</v>
      </c>
      <c r="B121" s="191" t="s">
        <v>285</v>
      </c>
      <c r="C121" s="192" t="s">
        <v>298</v>
      </c>
      <c r="D121" s="193">
        <v>121810.00985999999</v>
      </c>
      <c r="E121" s="193">
        <f t="shared" si="9"/>
        <v>16535.989001517675</v>
      </c>
      <c r="F121" s="193">
        <f t="shared" si="10"/>
        <v>35408.76905118861</v>
      </c>
      <c r="G121" s="193">
        <f t="shared" si="11"/>
        <v>69865.253378642839</v>
      </c>
      <c r="H121" s="200">
        <v>0</v>
      </c>
      <c r="I121" s="201">
        <v>0</v>
      </c>
      <c r="J121" s="202">
        <v>1</v>
      </c>
      <c r="K121" s="203">
        <v>1</v>
      </c>
      <c r="L121" s="165">
        <f>IF(INTRO!$E$37="Endemic",IF($H121&gt;0,IF($H121=4,"Unknown",IF($H121=99,"Stopped",$D121)),0),"Not required")</f>
        <v>0</v>
      </c>
      <c r="M121" s="190">
        <f>IF(INTRO!$E$39="Endemic", IF($I121&gt;0, IF($I121=4,"Unknown",IF($I121=99,"Stopped",$D121)), 0),"Not required")</f>
        <v>0</v>
      </c>
      <c r="N121" s="166">
        <f>IF(INTRO!$E$41="Endemic", IF(AND($J121&gt;1,$J121&lt;5), IF($J121=4, "Unknown", E121+F121), 0),"Not required")</f>
        <v>0</v>
      </c>
      <c r="O121" s="169">
        <f>IF(INTRO!$E$43="Endemic", IF(AND($K121&gt;0,$K121&lt;5), IF($K121=4,"Unknown", IF($K121=1, $F121*0.33, IF($K121=2, $F121*0.5+$G121*0.2, SUM(F121:G121)))), 0),"Not required")</f>
        <v>11684.893786892242</v>
      </c>
      <c r="P121" s="161">
        <v>0</v>
      </c>
      <c r="Q121" s="162">
        <v>0</v>
      </c>
      <c r="R121" s="162">
        <v>0</v>
      </c>
      <c r="S121" s="167">
        <v>0</v>
      </c>
      <c r="T121" s="161"/>
      <c r="U121" s="162"/>
      <c r="V121" s="162"/>
      <c r="W121" s="167"/>
    </row>
    <row r="122" spans="1:23" x14ac:dyDescent="0.2">
      <c r="A122" s="23" t="str">
        <f>IF(INTRO!$E$33&lt;&gt;0,INTRO!$E$33, " ")</f>
        <v>Ethiopia</v>
      </c>
      <c r="B122" s="191" t="s">
        <v>285</v>
      </c>
      <c r="C122" s="192" t="s">
        <v>299</v>
      </c>
      <c r="D122" s="193">
        <v>57198.152549999999</v>
      </c>
      <c r="E122" s="193">
        <f t="shared" si="9"/>
        <v>7764.7807644133645</v>
      </c>
      <c r="F122" s="193">
        <f t="shared" si="10"/>
        <v>16626.845167530675</v>
      </c>
      <c r="G122" s="193">
        <f t="shared" si="11"/>
        <v>32806.527355912127</v>
      </c>
      <c r="H122" s="200">
        <v>0</v>
      </c>
      <c r="I122" s="201">
        <v>0</v>
      </c>
      <c r="J122" s="202">
        <v>1</v>
      </c>
      <c r="K122" s="203">
        <v>1</v>
      </c>
      <c r="L122" s="165">
        <f>IF(INTRO!$E$37="Endemic",IF($H122&gt;0,IF($H122=4,"Unknown",IF($H122=99,"Stopped",$D122)),0),"Not required")</f>
        <v>0</v>
      </c>
      <c r="M122" s="190">
        <f>IF(INTRO!$E$39="Endemic", IF($I122&gt;0, IF($I122=4,"Unknown",IF($I122=99,"Stopped",$D122)), 0),"Not required")</f>
        <v>0</v>
      </c>
      <c r="N122" s="166">
        <f>IF(INTRO!$E$41="Endemic", IF(AND($J122&gt;1,$J122&lt;5), IF($J122=4, "Unknown", E122+F122), 0),"Not required")</f>
        <v>0</v>
      </c>
      <c r="O122" s="169">
        <f>IF(INTRO!$E$43="Endemic", IF(AND($K122&gt;0,$K122&lt;5), IF($K122=4,"Unknown", IF($K122=1, $F122*0.33, IF($K122=2, $F122*0.5+$G122*0.2, SUM(F122:G122)))), 0),"Not required")</f>
        <v>5486.858905285123</v>
      </c>
      <c r="P122" s="161">
        <v>0</v>
      </c>
      <c r="Q122" s="162">
        <v>0</v>
      </c>
      <c r="R122" s="162">
        <v>0</v>
      </c>
      <c r="S122" s="167">
        <v>0</v>
      </c>
      <c r="T122" s="161"/>
      <c r="U122" s="162"/>
      <c r="V122" s="162"/>
      <c r="W122" s="167"/>
    </row>
    <row r="123" spans="1:23" x14ac:dyDescent="0.2">
      <c r="A123" s="23" t="str">
        <f>IF(INTRO!$E$33&lt;&gt;0,INTRO!$E$33, " ")</f>
        <v>Ethiopia</v>
      </c>
      <c r="B123" s="191" t="s">
        <v>285</v>
      </c>
      <c r="C123" s="192" t="s">
        <v>300</v>
      </c>
      <c r="D123" s="193">
        <v>41764.603649999997</v>
      </c>
      <c r="E123" s="193">
        <f t="shared" si="9"/>
        <v>5669.6410040758947</v>
      </c>
      <c r="F123" s="193">
        <f t="shared" si="10"/>
        <v>12140.489988113024</v>
      </c>
      <c r="G123" s="193">
        <f t="shared" si="11"/>
        <v>23954.473196574465</v>
      </c>
      <c r="H123" s="200">
        <v>0</v>
      </c>
      <c r="I123" s="201">
        <v>0</v>
      </c>
      <c r="J123" s="202">
        <v>2</v>
      </c>
      <c r="K123" s="203">
        <v>0</v>
      </c>
      <c r="L123" s="165">
        <f>IF(INTRO!$E$37="Endemic",IF($H123&gt;0,IF($H123=4,"Unknown",IF($H123=99,"Stopped",$D123)),0),"Not required")</f>
        <v>0</v>
      </c>
      <c r="M123" s="190">
        <f>IF(INTRO!$E$39="Endemic", IF($I123&gt;0, IF($I123=4,"Unknown",IF($I123=99,"Stopped",$D123)), 0),"Not required")</f>
        <v>0</v>
      </c>
      <c r="N123" s="166">
        <f>IF(INTRO!$E$41="Endemic", IF(AND($J123&gt;1,$J123&lt;5), IF($J123=4, "Unknown", E123+F123), 0),"Not required")</f>
        <v>17810.130992188919</v>
      </c>
      <c r="O123" s="169">
        <f>IF(INTRO!$E$43="Endemic", IF(AND($K123&gt;0,$K123&lt;5), IF($K123=4,"Unknown", IF($K123=1, $F123*0.33, IF($K123=2, $F123*0.5+$G123*0.2, SUM(F123:G123)))), 0),"Not required")</f>
        <v>0</v>
      </c>
      <c r="P123" s="161">
        <v>0</v>
      </c>
      <c r="Q123" s="162">
        <v>0</v>
      </c>
      <c r="R123" s="162">
        <v>1</v>
      </c>
      <c r="S123" s="167">
        <v>0</v>
      </c>
      <c r="T123" s="161"/>
      <c r="U123" s="162"/>
      <c r="V123" s="162"/>
      <c r="W123" s="167"/>
    </row>
    <row r="124" spans="1:23" x14ac:dyDescent="0.2">
      <c r="A124" s="23" t="str">
        <f>IF(INTRO!$E$33&lt;&gt;0,INTRO!$E$33, " ")</f>
        <v>Ethiopia</v>
      </c>
      <c r="B124" s="191" t="s">
        <v>285</v>
      </c>
      <c r="C124" s="192" t="s">
        <v>301</v>
      </c>
      <c r="D124" s="193">
        <v>102193.4991</v>
      </c>
      <c r="E124" s="193">
        <f t="shared" si="9"/>
        <v>13873.002547872929</v>
      </c>
      <c r="F124" s="193">
        <f t="shared" si="10"/>
        <v>29706.474963130349</v>
      </c>
      <c r="G124" s="193">
        <f t="shared" si="11"/>
        <v>58614.022907292849</v>
      </c>
      <c r="H124" s="200">
        <v>0</v>
      </c>
      <c r="I124" s="201">
        <v>0</v>
      </c>
      <c r="J124" s="202">
        <v>2</v>
      </c>
      <c r="K124" s="203">
        <v>0</v>
      </c>
      <c r="L124" s="165">
        <f>IF(INTRO!$E$37="Endemic",IF($H124&gt;0,IF($H124=4,"Unknown",IF($H124=99,"Stopped",$D124)),0),"Not required")</f>
        <v>0</v>
      </c>
      <c r="M124" s="190">
        <f>IF(INTRO!$E$39="Endemic", IF($I124&gt;0, IF($I124=4,"Unknown",IF($I124=99,"Stopped",$D124)), 0),"Not required")</f>
        <v>0</v>
      </c>
      <c r="N124" s="166">
        <f>IF(INTRO!$E$41="Endemic", IF(AND($J124&gt;1,$J124&lt;5), IF($J124=4, "Unknown", E124+F124), 0),"Not required")</f>
        <v>43579.477511003279</v>
      </c>
      <c r="O124" s="169">
        <f>IF(INTRO!$E$43="Endemic", IF(AND($K124&gt;0,$K124&lt;5), IF($K124=4,"Unknown", IF($K124=1, $F124*0.33, IF($K124=2, $F124*0.5+$G124*0.2, SUM(F124:G124)))), 0),"Not required")</f>
        <v>0</v>
      </c>
      <c r="P124" s="161">
        <v>0</v>
      </c>
      <c r="Q124" s="162">
        <v>0</v>
      </c>
      <c r="R124" s="162">
        <v>1</v>
      </c>
      <c r="S124" s="167">
        <v>0</v>
      </c>
      <c r="T124" s="161"/>
      <c r="U124" s="162"/>
      <c r="V124" s="162"/>
      <c r="W124" s="167"/>
    </row>
    <row r="125" spans="1:23" x14ac:dyDescent="0.2">
      <c r="A125" s="23" t="str">
        <f>IF(INTRO!$E$33&lt;&gt;0,INTRO!$E$33, " ")</f>
        <v>Ethiopia</v>
      </c>
      <c r="B125" s="191" t="s">
        <v>285</v>
      </c>
      <c r="C125" s="192" t="s">
        <v>302</v>
      </c>
      <c r="D125" s="193">
        <v>144908.32124999998</v>
      </c>
      <c r="E125" s="193">
        <f t="shared" si="9"/>
        <v>19671.637898826371</v>
      </c>
      <c r="F125" s="193">
        <f t="shared" si="10"/>
        <v>42123.182541680624</v>
      </c>
      <c r="G125" s="193">
        <f t="shared" si="11"/>
        <v>83113.502678810328</v>
      </c>
      <c r="H125" s="200">
        <v>0</v>
      </c>
      <c r="I125" s="201">
        <v>0</v>
      </c>
      <c r="J125" s="202">
        <v>2</v>
      </c>
      <c r="K125" s="203">
        <v>0</v>
      </c>
      <c r="L125" s="165">
        <f>IF(INTRO!$E$37="Endemic",IF($H125&gt;0,IF($H125=4,"Unknown",IF($H125=99,"Stopped",$D125)),0),"Not required")</f>
        <v>0</v>
      </c>
      <c r="M125" s="190">
        <f>IF(INTRO!$E$39="Endemic", IF($I125&gt;0, IF($I125=4,"Unknown",IF($I125=99,"Stopped",$D125)), 0),"Not required")</f>
        <v>0</v>
      </c>
      <c r="N125" s="166">
        <f>IF(INTRO!$E$41="Endemic", IF(AND($J125&gt;1,$J125&lt;5), IF($J125=4, "Unknown", E125+F125), 0),"Not required")</f>
        <v>61794.820440506999</v>
      </c>
      <c r="O125" s="169">
        <f>IF(INTRO!$E$43="Endemic", IF(AND($K125&gt;0,$K125&lt;5), IF($K125=4,"Unknown", IF($K125=1, $F125*0.33, IF($K125=2, $F125*0.5+$G125*0.2, SUM(F125:G125)))), 0),"Not required")</f>
        <v>0</v>
      </c>
      <c r="P125" s="161">
        <v>0</v>
      </c>
      <c r="Q125" s="162">
        <v>0</v>
      </c>
      <c r="R125" s="162">
        <v>1</v>
      </c>
      <c r="S125" s="167">
        <v>0</v>
      </c>
      <c r="T125" s="161"/>
      <c r="U125" s="162"/>
      <c r="V125" s="162"/>
      <c r="W125" s="167"/>
    </row>
    <row r="126" spans="1:23" x14ac:dyDescent="0.2">
      <c r="A126" s="23" t="str">
        <f>IF(INTRO!$E$33&lt;&gt;0,INTRO!$E$33, " ")</f>
        <v>Ethiopia</v>
      </c>
      <c r="B126" s="191" t="s">
        <v>285</v>
      </c>
      <c r="C126" s="192" t="s">
        <v>303</v>
      </c>
      <c r="D126" s="193">
        <v>113303.05370999999</v>
      </c>
      <c r="E126" s="193">
        <f t="shared" si="9"/>
        <v>15381.150138156032</v>
      </c>
      <c r="F126" s="193">
        <f t="shared" si="10"/>
        <v>32935.894728379331</v>
      </c>
      <c r="G126" s="193">
        <f t="shared" si="11"/>
        <v>64986.010305074014</v>
      </c>
      <c r="H126" s="200">
        <v>0</v>
      </c>
      <c r="I126" s="201">
        <v>0</v>
      </c>
      <c r="J126" s="202">
        <v>1</v>
      </c>
      <c r="K126" s="203">
        <v>0</v>
      </c>
      <c r="L126" s="165">
        <f>IF(INTRO!$E$37="Endemic",IF($H126&gt;0,IF($H126=4,"Unknown",IF($H126=99,"Stopped",$D126)),0),"Not required")</f>
        <v>0</v>
      </c>
      <c r="M126" s="190">
        <f>IF(INTRO!$E$39="Endemic", IF($I126&gt;0, IF($I126=4,"Unknown",IF($I126=99,"Stopped",$D126)), 0),"Not required")</f>
        <v>0</v>
      </c>
      <c r="N126" s="166">
        <f>IF(INTRO!$E$41="Endemic", IF(AND($J126&gt;1,$J126&lt;5), IF($J126=4, "Unknown", E126+F126), 0),"Not required")</f>
        <v>0</v>
      </c>
      <c r="O126" s="169">
        <f>IF(INTRO!$E$43="Endemic", IF(AND($K126&gt;0,$K126&lt;5), IF($K126=4,"Unknown", IF($K126=1, $F126*0.33, IF($K126=2, $F126*0.5+$G126*0.2, SUM(F126:G126)))), 0),"Not required")</f>
        <v>0</v>
      </c>
      <c r="P126" s="161">
        <v>0</v>
      </c>
      <c r="Q126" s="162">
        <v>0</v>
      </c>
      <c r="R126" s="162">
        <v>0</v>
      </c>
      <c r="S126" s="167">
        <v>0</v>
      </c>
      <c r="T126" s="161"/>
      <c r="U126" s="162"/>
      <c r="V126" s="162"/>
      <c r="W126" s="167"/>
    </row>
    <row r="127" spans="1:23" x14ac:dyDescent="0.2">
      <c r="A127" s="23" t="str">
        <f>IF(INTRO!$E$33&lt;&gt;0,INTRO!$E$33, " ")</f>
        <v>Ethiopia</v>
      </c>
      <c r="B127" s="191" t="s">
        <v>285</v>
      </c>
      <c r="C127" s="192" t="s">
        <v>304</v>
      </c>
      <c r="D127" s="193">
        <v>161389.11095999999</v>
      </c>
      <c r="E127" s="193">
        <f t="shared" si="9"/>
        <v>21908.943007775204</v>
      </c>
      <c r="F127" s="193">
        <f t="shared" si="10"/>
        <v>46913.958581295963</v>
      </c>
      <c r="G127" s="193">
        <f t="shared" si="11"/>
        <v>92566.211452848351</v>
      </c>
      <c r="H127" s="200">
        <v>0</v>
      </c>
      <c r="I127" s="201">
        <v>0</v>
      </c>
      <c r="J127" s="202">
        <v>1</v>
      </c>
      <c r="K127" s="203">
        <v>0</v>
      </c>
      <c r="L127" s="165">
        <f>IF(INTRO!$E$37="Endemic",IF($H127&gt;0,IF($H127=4,"Unknown",IF($H127=99,"Stopped",$D127)),0),"Not required")</f>
        <v>0</v>
      </c>
      <c r="M127" s="190">
        <f>IF(INTRO!$E$39="Endemic", IF($I127&gt;0, IF($I127=4,"Unknown",IF($I127=99,"Stopped",$D127)), 0),"Not required")</f>
        <v>0</v>
      </c>
      <c r="N127" s="166">
        <f>IF(INTRO!$E$41="Endemic", IF(AND($J127&gt;1,$J127&lt;5), IF($J127=4, "Unknown", E127+F127), 0),"Not required")</f>
        <v>0</v>
      </c>
      <c r="O127" s="169">
        <f>IF(INTRO!$E$43="Endemic", IF(AND($K127&gt;0,$K127&lt;5), IF($K127=4,"Unknown", IF($K127=1, $F127*0.33, IF($K127=2, $F127*0.5+$G127*0.2, SUM(F127:G127)))), 0),"Not required")</f>
        <v>0</v>
      </c>
      <c r="P127" s="161">
        <v>0</v>
      </c>
      <c r="Q127" s="162">
        <v>0</v>
      </c>
      <c r="R127" s="162">
        <v>0</v>
      </c>
      <c r="S127" s="167">
        <v>0</v>
      </c>
      <c r="T127" s="161"/>
      <c r="U127" s="162"/>
      <c r="V127" s="162"/>
      <c r="W127" s="167"/>
    </row>
    <row r="128" spans="1:23" x14ac:dyDescent="0.2">
      <c r="A128" s="23" t="str">
        <f>IF(INTRO!$E$33&lt;&gt;0,INTRO!$E$33, " ")</f>
        <v>Ethiopia</v>
      </c>
      <c r="B128" s="191" t="s">
        <v>285</v>
      </c>
      <c r="C128" s="192" t="s">
        <v>305</v>
      </c>
      <c r="D128" s="193">
        <v>82829.046300000002</v>
      </c>
      <c r="E128" s="193">
        <f t="shared" si="9"/>
        <v>11244.23354203149</v>
      </c>
      <c r="F128" s="193">
        <f t="shared" si="10"/>
        <v>24077.45122537755</v>
      </c>
      <c r="G128" s="193">
        <f t="shared" si="11"/>
        <v>47507.362601085661</v>
      </c>
      <c r="H128" s="200">
        <v>0</v>
      </c>
      <c r="I128" s="201">
        <v>0</v>
      </c>
      <c r="J128" s="202">
        <v>2</v>
      </c>
      <c r="K128" s="203">
        <v>0</v>
      </c>
      <c r="L128" s="165">
        <f>IF(INTRO!$E$37="Endemic",IF($H128&gt;0,IF($H128=4,"Unknown",IF($H128=99,"Stopped",$D128)),0),"Not required")</f>
        <v>0</v>
      </c>
      <c r="M128" s="190">
        <f>IF(INTRO!$E$39="Endemic", IF($I128&gt;0, IF($I128=4,"Unknown",IF($I128=99,"Stopped",$D128)), 0),"Not required")</f>
        <v>0</v>
      </c>
      <c r="N128" s="166">
        <f>IF(INTRO!$E$41="Endemic", IF(AND($J128&gt;1,$J128&lt;5), IF($J128=4, "Unknown", E128+F128), 0),"Not required")</f>
        <v>35321.684767409039</v>
      </c>
      <c r="O128" s="169">
        <f>IF(INTRO!$E$43="Endemic", IF(AND($K128&gt;0,$K128&lt;5), IF($K128=4,"Unknown", IF($K128=1, $F128*0.33, IF($K128=2, $F128*0.5+$G128*0.2, SUM(F128:G128)))), 0),"Not required")</f>
        <v>0</v>
      </c>
      <c r="P128" s="161">
        <v>0</v>
      </c>
      <c r="Q128" s="162">
        <v>0</v>
      </c>
      <c r="R128" s="162">
        <v>1</v>
      </c>
      <c r="S128" s="167">
        <v>0</v>
      </c>
      <c r="T128" s="161"/>
      <c r="U128" s="162"/>
      <c r="V128" s="162"/>
      <c r="W128" s="167"/>
    </row>
    <row r="129" spans="1:23" x14ac:dyDescent="0.2">
      <c r="A129" s="23" t="str">
        <f>IF(INTRO!$E$33&lt;&gt;0,INTRO!$E$33, " ")</f>
        <v>Ethiopia</v>
      </c>
      <c r="B129" s="191" t="s">
        <v>285</v>
      </c>
      <c r="C129" s="192" t="s">
        <v>306</v>
      </c>
      <c r="D129" s="193">
        <v>111792.70641</v>
      </c>
      <c r="E129" s="193">
        <f t="shared" si="9"/>
        <v>15176.117018382241</v>
      </c>
      <c r="F129" s="193">
        <f t="shared" si="10"/>
        <v>32496.854137263283</v>
      </c>
      <c r="G129" s="193">
        <f t="shared" si="11"/>
        <v>64119.73669648038</v>
      </c>
      <c r="H129" s="200">
        <v>0</v>
      </c>
      <c r="I129" s="201">
        <v>0</v>
      </c>
      <c r="J129" s="202">
        <v>1</v>
      </c>
      <c r="K129" s="203">
        <v>0</v>
      </c>
      <c r="L129" s="165">
        <f>IF(INTRO!$E$37="Endemic",IF($H129&gt;0,IF($H129=4,"Unknown",IF($H129=99,"Stopped",$D129)),0),"Not required")</f>
        <v>0</v>
      </c>
      <c r="M129" s="190">
        <f>IF(INTRO!$E$39="Endemic", IF($I129&gt;0, IF($I129=4,"Unknown",IF($I129=99,"Stopped",$D129)), 0),"Not required")</f>
        <v>0</v>
      </c>
      <c r="N129" s="166">
        <f>IF(INTRO!$E$41="Endemic", IF(AND($J129&gt;1,$J129&lt;5), IF($J129=4, "Unknown", E129+F129), 0),"Not required")</f>
        <v>0</v>
      </c>
      <c r="O129" s="169">
        <f>IF(INTRO!$E$43="Endemic", IF(AND($K129&gt;0,$K129&lt;5), IF($K129=4,"Unknown", IF($K129=1, $F129*0.33, IF($K129=2, $F129*0.5+$G129*0.2, SUM(F129:G129)))), 0),"Not required")</f>
        <v>0</v>
      </c>
      <c r="P129" s="161">
        <v>0</v>
      </c>
      <c r="Q129" s="162">
        <v>0</v>
      </c>
      <c r="R129" s="162">
        <v>0</v>
      </c>
      <c r="S129" s="167">
        <v>0</v>
      </c>
      <c r="T129" s="161"/>
      <c r="U129" s="162"/>
      <c r="V129" s="162"/>
      <c r="W129" s="167"/>
    </row>
    <row r="130" spans="1:23" x14ac:dyDescent="0.2">
      <c r="A130" s="23" t="str">
        <f>IF(INTRO!$E$33&lt;&gt;0,INTRO!$E$33, " ")</f>
        <v>Ethiopia</v>
      </c>
      <c r="B130" s="191" t="s">
        <v>285</v>
      </c>
      <c r="C130" s="192" t="s">
        <v>307</v>
      </c>
      <c r="D130" s="193">
        <v>54318.490379999996</v>
      </c>
      <c r="E130" s="193">
        <f t="shared" si="9"/>
        <v>7373.860001612873</v>
      </c>
      <c r="F130" s="193">
        <f t="shared" si="10"/>
        <v>15789.760490826629</v>
      </c>
      <c r="G130" s="193">
        <f t="shared" si="11"/>
        <v>31154.870588269019</v>
      </c>
      <c r="H130" s="200">
        <v>0</v>
      </c>
      <c r="I130" s="201">
        <v>0</v>
      </c>
      <c r="J130" s="202">
        <v>1</v>
      </c>
      <c r="K130" s="203">
        <v>3</v>
      </c>
      <c r="L130" s="165">
        <f>IF(INTRO!$E$37="Endemic",IF($H130&gt;0,IF($H130=4,"Unknown",IF($H130=99,"Stopped",$D130)),0),"Not required")</f>
        <v>0</v>
      </c>
      <c r="M130" s="190">
        <f>IF(INTRO!$E$39="Endemic", IF($I130&gt;0, IF($I130=4,"Unknown",IF($I130=99,"Stopped",$D130)), 0),"Not required")</f>
        <v>0</v>
      </c>
      <c r="N130" s="166">
        <f>IF(INTRO!$E$41="Endemic", IF(AND($J130&gt;1,$J130&lt;5), IF($J130=4, "Unknown", E130+F130), 0),"Not required")</f>
        <v>0</v>
      </c>
      <c r="O130" s="169">
        <f>IF(INTRO!$E$43="Endemic", IF(AND($K130&gt;0,$K130&lt;5), IF($K130=4,"Unknown", IF($K130=1, $F130*0.33, IF($K130=2, $F130*0.5+$G130*0.2, SUM(F130:G130)))), 0),"Not required")</f>
        <v>46944.631079095649</v>
      </c>
      <c r="P130" s="161">
        <v>0</v>
      </c>
      <c r="Q130" s="162">
        <v>0</v>
      </c>
      <c r="R130" s="162">
        <v>0</v>
      </c>
      <c r="S130" s="167">
        <v>1</v>
      </c>
      <c r="T130" s="161"/>
      <c r="U130" s="162"/>
      <c r="V130" s="162"/>
      <c r="W130" s="167"/>
    </row>
    <row r="131" spans="1:23" x14ac:dyDescent="0.2">
      <c r="A131" s="23" t="str">
        <f>IF(INTRO!$E$33&lt;&gt;0,INTRO!$E$33, " ")</f>
        <v>Ethiopia</v>
      </c>
      <c r="B131" s="191" t="s">
        <v>285</v>
      </c>
      <c r="C131" s="192" t="s">
        <v>308</v>
      </c>
      <c r="D131" s="193">
        <v>73371.871650000001</v>
      </c>
      <c r="E131" s="193">
        <f t="shared" si="9"/>
        <v>9960.4003317922943</v>
      </c>
      <c r="F131" s="193">
        <f t="shared" si="10"/>
        <v>21328.359312131026</v>
      </c>
      <c r="G131" s="193">
        <f t="shared" si="11"/>
        <v>42083.112952573822</v>
      </c>
      <c r="H131" s="200">
        <v>0</v>
      </c>
      <c r="I131" s="201">
        <v>0</v>
      </c>
      <c r="J131" s="202">
        <v>1</v>
      </c>
      <c r="K131" s="203">
        <v>2</v>
      </c>
      <c r="L131" s="165">
        <f>IF(INTRO!$E$37="Endemic",IF($H131&gt;0,IF($H131=4,"Unknown",IF($H131=99,"Stopped",$D131)),0),"Not required")</f>
        <v>0</v>
      </c>
      <c r="M131" s="190">
        <f>IF(INTRO!$E$39="Endemic", IF($I131&gt;0, IF($I131=4,"Unknown",IF($I131=99,"Stopped",$D131)), 0),"Not required")</f>
        <v>0</v>
      </c>
      <c r="N131" s="166">
        <f>IF(INTRO!$E$41="Endemic", IF(AND($J131&gt;1,$J131&lt;5), IF($J131=4, "Unknown", E131+F131), 0),"Not required")</f>
        <v>0</v>
      </c>
      <c r="O131" s="169">
        <f>IF(INTRO!$E$43="Endemic", IF(AND($K131&gt;0,$K131&lt;5), IF($K131=4,"Unknown", IF($K131=1, $F131*0.33, IF($K131=2, $F131*0.5+$G131*0.2, SUM(F131:G131)))), 0),"Not required")</f>
        <v>19080.802246580279</v>
      </c>
      <c r="P131" s="161">
        <v>0</v>
      </c>
      <c r="Q131" s="162">
        <v>0</v>
      </c>
      <c r="R131" s="162">
        <v>0</v>
      </c>
      <c r="S131" s="167">
        <v>1</v>
      </c>
      <c r="T131" s="161"/>
      <c r="U131" s="162"/>
      <c r="V131" s="162"/>
      <c r="W131" s="167"/>
    </row>
    <row r="132" spans="1:23" x14ac:dyDescent="0.2">
      <c r="A132" s="23" t="str">
        <f>IF(INTRO!$E$33&lt;&gt;0,INTRO!$E$33, " ")</f>
        <v>Ethiopia</v>
      </c>
      <c r="B132" s="191" t="s">
        <v>285</v>
      </c>
      <c r="C132" s="192" t="s">
        <v>309</v>
      </c>
      <c r="D132" s="193">
        <v>106755.54813</v>
      </c>
      <c r="E132" s="193">
        <f t="shared" si="9"/>
        <v>14492.311196408198</v>
      </c>
      <c r="F132" s="193">
        <f t="shared" si="10"/>
        <v>31032.610152587506</v>
      </c>
      <c r="G132" s="193">
        <f t="shared" si="11"/>
        <v>61230.628158150867</v>
      </c>
      <c r="H132" s="200">
        <v>0</v>
      </c>
      <c r="I132" s="201">
        <v>0</v>
      </c>
      <c r="J132" s="202">
        <v>3</v>
      </c>
      <c r="K132" s="203">
        <v>1</v>
      </c>
      <c r="L132" s="165">
        <f>IF(INTRO!$E$37="Endemic",IF($H132&gt;0,IF($H132=4,"Unknown",IF($H132=99,"Stopped",$D132)),0),"Not required")</f>
        <v>0</v>
      </c>
      <c r="M132" s="190">
        <f>IF(INTRO!$E$39="Endemic", IF($I132&gt;0, IF($I132=4,"Unknown",IF($I132=99,"Stopped",$D132)), 0),"Not required")</f>
        <v>0</v>
      </c>
      <c r="N132" s="166">
        <f>IF(INTRO!$E$41="Endemic", IF(AND($J132&gt;1,$J132&lt;5), IF($J132=4, "Unknown", E132+F132), 0),"Not required")</f>
        <v>45524.921348995704</v>
      </c>
      <c r="O132" s="169">
        <f>IF(INTRO!$E$43="Endemic", IF(AND($K132&gt;0,$K132&lt;5), IF($K132=4,"Unknown", IF($K132=1, $F132*0.33, IF($K132=2, $F132*0.5+$G132*0.2, SUM(F132:G132)))), 0),"Not required")</f>
        <v>10240.761350353878</v>
      </c>
      <c r="P132" s="161">
        <v>0</v>
      </c>
      <c r="Q132" s="162">
        <v>0</v>
      </c>
      <c r="R132" s="162">
        <v>2</v>
      </c>
      <c r="S132" s="167">
        <v>0</v>
      </c>
      <c r="T132" s="161"/>
      <c r="U132" s="162"/>
      <c r="V132" s="162"/>
      <c r="W132" s="167"/>
    </row>
    <row r="133" spans="1:23" x14ac:dyDescent="0.2">
      <c r="A133" s="23" t="str">
        <f>IF(INTRO!$E$33&lt;&gt;0,INTRO!$E$33, " ")</f>
        <v>Ethiopia</v>
      </c>
      <c r="B133" s="191" t="s">
        <v>310</v>
      </c>
      <c r="C133" s="192" t="s">
        <v>311</v>
      </c>
      <c r="D133" s="193">
        <v>74572.147649999999</v>
      </c>
      <c r="E133" s="193">
        <f t="shared" si="9"/>
        <v>10123.340559427095</v>
      </c>
      <c r="F133" s="193">
        <f t="shared" si="10"/>
        <v>21677.265742157026</v>
      </c>
      <c r="G133" s="193">
        <f t="shared" si="11"/>
        <v>42771.54231039658</v>
      </c>
      <c r="H133" s="200">
        <v>0</v>
      </c>
      <c r="I133" s="201">
        <v>0</v>
      </c>
      <c r="J133" s="202">
        <v>0</v>
      </c>
      <c r="K133" s="203">
        <v>0</v>
      </c>
      <c r="L133" s="165">
        <f>IF(INTRO!$E$37="Endemic",IF($H133&gt;0,IF($H133=4,"Unknown",IF($H133=99,"Stopped",$D133)),0),"Not required")</f>
        <v>0</v>
      </c>
      <c r="M133" s="190">
        <f>IF(INTRO!$E$39="Endemic", IF($I133&gt;0, IF($I133=4,"Unknown",IF($I133=99,"Stopped",$D133)), 0),"Not required")</f>
        <v>0</v>
      </c>
      <c r="N133" s="166">
        <f>IF(INTRO!$E$41="Endemic", IF(AND($J133&gt;1,$J133&lt;5), IF($J133=4, "Unknown", E133+F133), 0),"Not required")</f>
        <v>0</v>
      </c>
      <c r="O133" s="169">
        <f>IF(INTRO!$E$43="Endemic", IF(AND($K133&gt;0,$K133&lt;5), IF($K133=4,"Unknown", IF($K133=1, $F133*0.33, IF($K133=2, $F133*0.5+$G133*0.2, SUM(F133:G133)))), 0),"Not required")</f>
        <v>0</v>
      </c>
      <c r="P133" s="161">
        <v>0</v>
      </c>
      <c r="Q133" s="162">
        <v>0</v>
      </c>
      <c r="R133" s="162">
        <v>0</v>
      </c>
      <c r="S133" s="167">
        <v>0</v>
      </c>
      <c r="T133" s="161"/>
      <c r="U133" s="162"/>
      <c r="V133" s="162"/>
      <c r="W133" s="167"/>
    </row>
    <row r="134" spans="1:23" x14ac:dyDescent="0.2">
      <c r="A134" s="23" t="str">
        <f>IF(INTRO!$E$33&lt;&gt;0,INTRO!$E$33, " ")</f>
        <v>Ethiopia</v>
      </c>
      <c r="B134" s="191" t="s">
        <v>310</v>
      </c>
      <c r="C134" s="192" t="s">
        <v>312</v>
      </c>
      <c r="D134" s="193">
        <v>95734.013760000002</v>
      </c>
      <c r="E134" s="193">
        <f t="shared" si="9"/>
        <v>12996.112556151647</v>
      </c>
      <c r="F134" s="193">
        <f t="shared" si="10"/>
        <v>27828.776858873764</v>
      </c>
      <c r="G134" s="193">
        <f t="shared" si="11"/>
        <v>54909.125579943371</v>
      </c>
      <c r="H134" s="200">
        <v>0</v>
      </c>
      <c r="I134" s="201">
        <v>0</v>
      </c>
      <c r="J134" s="202">
        <v>1</v>
      </c>
      <c r="K134" s="203">
        <v>1</v>
      </c>
      <c r="L134" s="165">
        <f>IF(INTRO!$E$37="Endemic",IF($H134&gt;0,IF($H134=4,"Unknown",IF($H134=99,"Stopped",$D134)),0),"Not required")</f>
        <v>0</v>
      </c>
      <c r="M134" s="190">
        <f>IF(INTRO!$E$39="Endemic", IF($I134&gt;0, IF($I134=4,"Unknown",IF($I134=99,"Stopped",$D134)), 0),"Not required")</f>
        <v>0</v>
      </c>
      <c r="N134" s="166">
        <f>IF(INTRO!$E$41="Endemic", IF(AND($J134&gt;1,$J134&lt;5), IF($J134=4, "Unknown", E134+F134), 0),"Not required")</f>
        <v>0</v>
      </c>
      <c r="O134" s="169">
        <f>IF(INTRO!$E$43="Endemic", IF(AND($K134&gt;0,$K134&lt;5), IF($K134=4,"Unknown", IF($K134=1, $F134*0.33, IF($K134=2, $F134*0.5+$G134*0.2, SUM(F134:G134)))), 0),"Not required")</f>
        <v>9183.4963634283431</v>
      </c>
      <c r="P134" s="161">
        <v>0</v>
      </c>
      <c r="Q134" s="162">
        <v>0</v>
      </c>
      <c r="R134" s="162">
        <v>0</v>
      </c>
      <c r="S134" s="167">
        <v>0</v>
      </c>
      <c r="T134" s="161"/>
      <c r="U134" s="162"/>
      <c r="V134" s="162"/>
      <c r="W134" s="167"/>
    </row>
    <row r="135" spans="1:23" x14ac:dyDescent="0.2">
      <c r="A135" s="23" t="str">
        <f>IF(INTRO!$E$33&lt;&gt;0,INTRO!$E$33, " ")</f>
        <v>Ethiopia</v>
      </c>
      <c r="B135" s="191" t="s">
        <v>310</v>
      </c>
      <c r="C135" s="192" t="s">
        <v>313</v>
      </c>
      <c r="D135" s="193">
        <v>80878.597800000003</v>
      </c>
      <c r="E135" s="193">
        <f t="shared" si="9"/>
        <v>10979.455672124941</v>
      </c>
      <c r="F135" s="193">
        <f t="shared" si="10"/>
        <v>23510.478276585302</v>
      </c>
      <c r="G135" s="193">
        <f t="shared" si="11"/>
        <v>46388.664894623675</v>
      </c>
      <c r="H135" s="200">
        <v>0</v>
      </c>
      <c r="I135" s="201">
        <v>0</v>
      </c>
      <c r="J135" s="202">
        <v>3</v>
      </c>
      <c r="K135" s="203">
        <v>1</v>
      </c>
      <c r="L135" s="165">
        <f>IF(INTRO!$E$37="Endemic",IF($H135&gt;0,IF($H135=4,"Unknown",IF($H135=99,"Stopped",$D135)),0),"Not required")</f>
        <v>0</v>
      </c>
      <c r="M135" s="190">
        <f>IF(INTRO!$E$39="Endemic", IF($I135&gt;0, IF($I135=4,"Unknown",IF($I135=99,"Stopped",$D135)), 0),"Not required")</f>
        <v>0</v>
      </c>
      <c r="N135" s="166">
        <f>IF(INTRO!$E$41="Endemic", IF(AND($J135&gt;1,$J135&lt;5), IF($J135=4, "Unknown", E135+F135), 0),"Not required")</f>
        <v>34489.933948710241</v>
      </c>
      <c r="O135" s="169">
        <f>IF(INTRO!$E$43="Endemic", IF(AND($K135&gt;0,$K135&lt;5), IF($K135=4,"Unknown", IF($K135=1, $F135*0.33, IF($K135=2, $F135*0.5+$G135*0.2, SUM(F135:G135)))), 0),"Not required")</f>
        <v>7758.4578312731501</v>
      </c>
      <c r="P135" s="161">
        <v>0</v>
      </c>
      <c r="Q135" s="162">
        <v>0</v>
      </c>
      <c r="R135" s="162">
        <v>2</v>
      </c>
      <c r="S135" s="167">
        <v>0</v>
      </c>
      <c r="T135" s="161"/>
      <c r="U135" s="162"/>
      <c r="V135" s="162"/>
      <c r="W135" s="167"/>
    </row>
    <row r="136" spans="1:23" x14ac:dyDescent="0.2">
      <c r="A136" s="23" t="str">
        <f>IF(INTRO!$E$33&lt;&gt;0,INTRO!$E$33, " ")</f>
        <v>Ethiopia</v>
      </c>
      <c r="B136" s="191" t="s">
        <v>310</v>
      </c>
      <c r="C136" s="192" t="s">
        <v>314</v>
      </c>
      <c r="D136" s="193">
        <v>83869.285499999998</v>
      </c>
      <c r="E136" s="193">
        <f t="shared" si="9"/>
        <v>11385.448405981648</v>
      </c>
      <c r="F136" s="193">
        <f t="shared" si="10"/>
        <v>24379.83679806675</v>
      </c>
      <c r="G136" s="193">
        <f t="shared" si="11"/>
        <v>48104.001377865381</v>
      </c>
      <c r="H136" s="200">
        <v>0</v>
      </c>
      <c r="I136" s="201">
        <v>0</v>
      </c>
      <c r="J136" s="202">
        <v>0</v>
      </c>
      <c r="K136" s="203">
        <v>0</v>
      </c>
      <c r="L136" s="165">
        <f>IF(INTRO!$E$37="Endemic",IF($H136&gt;0,IF($H136=4,"Unknown",IF($H136=99,"Stopped",$D136)),0),"Not required")</f>
        <v>0</v>
      </c>
      <c r="M136" s="190">
        <f>IF(INTRO!$E$39="Endemic", IF($I136&gt;0, IF($I136=4,"Unknown",IF($I136=99,"Stopped",$D136)), 0),"Not required")</f>
        <v>0</v>
      </c>
      <c r="N136" s="166">
        <f>IF(INTRO!$E$41="Endemic", IF(AND($J136&gt;1,$J136&lt;5), IF($J136=4, "Unknown", E136+F136), 0),"Not required")</f>
        <v>0</v>
      </c>
      <c r="O136" s="169">
        <f>IF(INTRO!$E$43="Endemic", IF(AND($K136&gt;0,$K136&lt;5), IF($K136=4,"Unknown", IF($K136=1, $F136*0.33, IF($K136=2, $F136*0.5+$G136*0.2, SUM(F136:G136)))), 0),"Not required")</f>
        <v>0</v>
      </c>
      <c r="P136" s="161">
        <v>0</v>
      </c>
      <c r="Q136" s="162">
        <v>0</v>
      </c>
      <c r="R136" s="162">
        <v>0</v>
      </c>
      <c r="S136" s="167">
        <v>0</v>
      </c>
      <c r="T136" s="161"/>
      <c r="U136" s="162"/>
      <c r="V136" s="162"/>
      <c r="W136" s="167"/>
    </row>
    <row r="137" spans="1:23" x14ac:dyDescent="0.2">
      <c r="A137" s="23" t="str">
        <f>IF(INTRO!$E$33&lt;&gt;0,INTRO!$E$33, " ")</f>
        <v>Ethiopia</v>
      </c>
      <c r="B137" s="191" t="s">
        <v>310</v>
      </c>
      <c r="C137" s="192" t="s">
        <v>315</v>
      </c>
      <c r="D137" s="193">
        <v>136920.48447</v>
      </c>
      <c r="E137" s="193">
        <f t="shared" si="9"/>
        <v>18587.27068391678</v>
      </c>
      <c r="F137" s="193">
        <f t="shared" si="10"/>
        <v>39801.210249857599</v>
      </c>
      <c r="G137" s="193">
        <f t="shared" si="11"/>
        <v>78532.005302499863</v>
      </c>
      <c r="H137" s="200">
        <v>0</v>
      </c>
      <c r="I137" s="201">
        <v>0</v>
      </c>
      <c r="J137" s="202">
        <v>1</v>
      </c>
      <c r="K137" s="203">
        <v>0</v>
      </c>
      <c r="L137" s="165">
        <f>IF(INTRO!$E$37="Endemic",IF($H137&gt;0,IF($H137=4,"Unknown",IF($H137=99,"Stopped",$D137)),0),"Not required")</f>
        <v>0</v>
      </c>
      <c r="M137" s="190">
        <f>IF(INTRO!$E$39="Endemic", IF($I137&gt;0, IF($I137=4,"Unknown",IF($I137=99,"Stopped",$D137)), 0),"Not required")</f>
        <v>0</v>
      </c>
      <c r="N137" s="166">
        <f>IF(INTRO!$E$41="Endemic", IF(AND($J137&gt;1,$J137&lt;5), IF($J137=4, "Unknown", E137+F137), 0),"Not required")</f>
        <v>0</v>
      </c>
      <c r="O137" s="169">
        <f>IF(INTRO!$E$43="Endemic", IF(AND($K137&gt;0,$K137&lt;5), IF($K137=4,"Unknown", IF($K137=1, $F137*0.33, IF($K137=2, $F137*0.5+$G137*0.2, SUM(F137:G137)))), 0),"Not required")</f>
        <v>0</v>
      </c>
      <c r="P137" s="161">
        <v>0</v>
      </c>
      <c r="Q137" s="162">
        <v>0</v>
      </c>
      <c r="R137" s="162">
        <v>0</v>
      </c>
      <c r="S137" s="167">
        <v>0</v>
      </c>
      <c r="T137" s="161"/>
      <c r="U137" s="162"/>
      <c r="V137" s="162"/>
      <c r="W137" s="167"/>
    </row>
    <row r="138" spans="1:23" x14ac:dyDescent="0.2">
      <c r="A138" s="23" t="str">
        <f>IF(INTRO!$E$33&lt;&gt;0,INTRO!$E$33, " ")</f>
        <v>Ethiopia</v>
      </c>
      <c r="B138" s="191" t="s">
        <v>310</v>
      </c>
      <c r="C138" s="192" t="s">
        <v>316</v>
      </c>
      <c r="D138" s="193">
        <v>171939.53699999998</v>
      </c>
      <c r="E138" s="193">
        <f t="shared" si="9"/>
        <v>23341.187608685097</v>
      </c>
      <c r="F138" s="193">
        <f t="shared" si="10"/>
        <v>49980.846101224495</v>
      </c>
      <c r="G138" s="193">
        <f t="shared" si="11"/>
        <v>98617.505508110407</v>
      </c>
      <c r="H138" s="200">
        <v>0</v>
      </c>
      <c r="I138" s="201">
        <v>0</v>
      </c>
      <c r="J138" s="202">
        <v>3</v>
      </c>
      <c r="K138" s="203">
        <v>0</v>
      </c>
      <c r="L138" s="165">
        <f>IF(INTRO!$E$37="Endemic",IF($H138&gt;0,IF($H138=4,"Unknown",IF($H138=99,"Stopped",$D138)),0),"Not required")</f>
        <v>0</v>
      </c>
      <c r="M138" s="190">
        <f>IF(INTRO!$E$39="Endemic", IF($I138&gt;0, IF($I138=4,"Unknown",IF($I138=99,"Stopped",$D138)), 0),"Not required")</f>
        <v>0</v>
      </c>
      <c r="N138" s="166">
        <f>IF(INTRO!$E$41="Endemic", IF(AND($J138&gt;1,$J138&lt;5), IF($J138=4, "Unknown", E138+F138), 0),"Not required")</f>
        <v>73322.033709909592</v>
      </c>
      <c r="O138" s="169">
        <f>IF(INTRO!$E$43="Endemic", IF(AND($K138&gt;0,$K138&lt;5), IF($K138=4,"Unknown", IF($K138=1, $F138*0.33, IF($K138=2, $F138*0.5+$G138*0.2, SUM(F138:G138)))), 0),"Not required")</f>
        <v>0</v>
      </c>
      <c r="P138" s="161">
        <v>0</v>
      </c>
      <c r="Q138" s="162">
        <v>0</v>
      </c>
      <c r="R138" s="162">
        <v>2</v>
      </c>
      <c r="S138" s="167">
        <v>0</v>
      </c>
      <c r="T138" s="161"/>
      <c r="U138" s="162"/>
      <c r="V138" s="162"/>
      <c r="W138" s="167"/>
    </row>
    <row r="139" spans="1:23" x14ac:dyDescent="0.2">
      <c r="A139" s="23" t="str">
        <f>IF(INTRO!$E$33&lt;&gt;0,INTRO!$E$33, " ")</f>
        <v>Ethiopia</v>
      </c>
      <c r="B139" s="191" t="s">
        <v>310</v>
      </c>
      <c r="C139" s="192" t="s">
        <v>317</v>
      </c>
      <c r="D139" s="193">
        <v>224893.71365999998</v>
      </c>
      <c r="E139" s="193">
        <f t="shared" si="9"/>
        <v>30529.838884886416</v>
      </c>
      <c r="F139" s="193">
        <f t="shared" si="10"/>
        <v>65374.016283254903</v>
      </c>
      <c r="G139" s="193">
        <f t="shared" si="11"/>
        <v>128989.86139298756</v>
      </c>
      <c r="H139" s="200">
        <v>0</v>
      </c>
      <c r="I139" s="201">
        <v>0</v>
      </c>
      <c r="J139" s="202">
        <v>0</v>
      </c>
      <c r="K139" s="203">
        <v>0</v>
      </c>
      <c r="L139" s="165">
        <f>IF(INTRO!$E$37="Endemic",IF($H139&gt;0,IF($H139=4,"Unknown",IF($H139=99,"Stopped",$D139)),0),"Not required")</f>
        <v>0</v>
      </c>
      <c r="M139" s="190">
        <f>IF(INTRO!$E$39="Endemic", IF($I139&gt;0, IF($I139=4,"Unknown",IF($I139=99,"Stopped",$D139)), 0),"Not required")</f>
        <v>0</v>
      </c>
      <c r="N139" s="166">
        <f>IF(INTRO!$E$41="Endemic", IF(AND($J139&gt;1,$J139&lt;5), IF($J139=4, "Unknown", E139+F139), 0),"Not required")</f>
        <v>0</v>
      </c>
      <c r="O139" s="169">
        <f>IF(INTRO!$E$43="Endemic", IF(AND($K139&gt;0,$K139&lt;5), IF($K139=4,"Unknown", IF($K139=1, $F139*0.33, IF($K139=2, $F139*0.5+$G139*0.2, SUM(F139:G139)))), 0),"Not required")</f>
        <v>0</v>
      </c>
      <c r="P139" s="161">
        <v>0</v>
      </c>
      <c r="Q139" s="162">
        <v>0</v>
      </c>
      <c r="R139" s="162">
        <v>0</v>
      </c>
      <c r="S139" s="167">
        <v>0</v>
      </c>
      <c r="T139" s="161"/>
      <c r="U139" s="162"/>
      <c r="V139" s="162"/>
      <c r="W139" s="167"/>
    </row>
    <row r="140" spans="1:23" x14ac:dyDescent="0.2">
      <c r="A140" s="23" t="str">
        <f>IF(INTRO!$E$33&lt;&gt;0,INTRO!$E$33, " ")</f>
        <v>Ethiopia</v>
      </c>
      <c r="B140" s="191" t="s">
        <v>310</v>
      </c>
      <c r="C140" s="192" t="s">
        <v>318</v>
      </c>
      <c r="D140" s="193">
        <v>42831.84906</v>
      </c>
      <c r="E140" s="193">
        <f t="shared" si="9"/>
        <v>5814.5220231478379</v>
      </c>
      <c r="F140" s="193">
        <f t="shared" si="10"/>
        <v>12450.72595547781</v>
      </c>
      <c r="G140" s="193">
        <f t="shared" si="11"/>
        <v>24566.601633905204</v>
      </c>
      <c r="H140" s="200">
        <v>0</v>
      </c>
      <c r="I140" s="201">
        <v>0</v>
      </c>
      <c r="J140" s="202">
        <v>2</v>
      </c>
      <c r="K140" s="203">
        <v>0</v>
      </c>
      <c r="L140" s="165">
        <f>IF(INTRO!$E$37="Endemic",IF($H140&gt;0,IF($H140=4,"Unknown",IF($H140=99,"Stopped",$D140)),0),"Not required")</f>
        <v>0</v>
      </c>
      <c r="M140" s="190">
        <f>IF(INTRO!$E$39="Endemic", IF($I140&gt;0, IF($I140=4,"Unknown",IF($I140=99,"Stopped",$D140)), 0),"Not required")</f>
        <v>0</v>
      </c>
      <c r="N140" s="166">
        <f>IF(INTRO!$E$41="Endemic", IF(AND($J140&gt;1,$J140&lt;5), IF($J140=4, "Unknown", E140+F140), 0),"Not required")</f>
        <v>18265.247978625648</v>
      </c>
      <c r="O140" s="169">
        <f>IF(INTRO!$E$43="Endemic", IF(AND($K140&gt;0,$K140&lt;5), IF($K140=4,"Unknown", IF($K140=1, $F140*0.33, IF($K140=2, $F140*0.5+$G140*0.2, SUM(F140:G140)))), 0),"Not required")</f>
        <v>0</v>
      </c>
      <c r="P140" s="161">
        <v>0</v>
      </c>
      <c r="Q140" s="162">
        <v>0</v>
      </c>
      <c r="R140" s="162">
        <v>1</v>
      </c>
      <c r="S140" s="167">
        <v>0</v>
      </c>
      <c r="T140" s="161"/>
      <c r="U140" s="162"/>
      <c r="V140" s="162"/>
      <c r="W140" s="167"/>
    </row>
    <row r="141" spans="1:23" x14ac:dyDescent="0.2">
      <c r="A141" s="23" t="str">
        <f>IF(INTRO!$E$33&lt;&gt;0,INTRO!$E$33, " ")</f>
        <v>Ethiopia</v>
      </c>
      <c r="B141" s="191" t="s">
        <v>310</v>
      </c>
      <c r="C141" s="192" t="s">
        <v>319</v>
      </c>
      <c r="D141" s="193">
        <v>33218.638529999997</v>
      </c>
      <c r="E141" s="193">
        <f t="shared" si="9"/>
        <v>4509.5065833161179</v>
      </c>
      <c r="F141" s="193">
        <f t="shared" si="10"/>
        <v>9656.2762063279042</v>
      </c>
      <c r="G141" s="193">
        <f t="shared" si="11"/>
        <v>19052.856168876413</v>
      </c>
      <c r="H141" s="200">
        <v>0</v>
      </c>
      <c r="I141" s="201">
        <v>0</v>
      </c>
      <c r="J141" s="202">
        <v>3</v>
      </c>
      <c r="K141" s="203">
        <v>1</v>
      </c>
      <c r="L141" s="165">
        <f>IF(INTRO!$E$37="Endemic",IF($H141&gt;0,IF($H141=4,"Unknown",IF($H141=99,"Stopped",$D141)),0),"Not required")</f>
        <v>0</v>
      </c>
      <c r="M141" s="190">
        <f>IF(INTRO!$E$39="Endemic", IF($I141&gt;0, IF($I141=4,"Unknown",IF($I141=99,"Stopped",$D141)), 0),"Not required")</f>
        <v>0</v>
      </c>
      <c r="N141" s="166">
        <f>IF(INTRO!$E$41="Endemic", IF(AND($J141&gt;1,$J141&lt;5), IF($J141=4, "Unknown", E141+F141), 0),"Not required")</f>
        <v>14165.782789644021</v>
      </c>
      <c r="O141" s="169">
        <f>IF(INTRO!$E$43="Endemic", IF(AND($K141&gt;0,$K141&lt;5), IF($K141=4,"Unknown", IF($K141=1, $F141*0.33, IF($K141=2, $F141*0.5+$G141*0.2, SUM(F141:G141)))), 0),"Not required")</f>
        <v>3186.5711480882087</v>
      </c>
      <c r="P141" s="161">
        <v>0</v>
      </c>
      <c r="Q141" s="162">
        <v>0</v>
      </c>
      <c r="R141" s="162">
        <v>2</v>
      </c>
      <c r="S141" s="167">
        <v>0</v>
      </c>
      <c r="T141" s="161"/>
      <c r="U141" s="162"/>
      <c r="V141" s="162"/>
      <c r="W141" s="167"/>
    </row>
    <row r="142" spans="1:23" x14ac:dyDescent="0.2">
      <c r="A142" s="23" t="str">
        <f>IF(INTRO!$E$33&lt;&gt;0,INTRO!$E$33, " ")</f>
        <v>Ethiopia</v>
      </c>
      <c r="B142" s="191" t="s">
        <v>310</v>
      </c>
      <c r="C142" s="192" t="s">
        <v>320</v>
      </c>
      <c r="D142" s="193">
        <v>135943.25975999999</v>
      </c>
      <c r="E142" s="193">
        <f t="shared" si="9"/>
        <v>18454.610181917447</v>
      </c>
      <c r="F142" s="193">
        <f t="shared" si="10"/>
        <v>39517.142264744754</v>
      </c>
      <c r="G142" s="193">
        <f t="shared" si="11"/>
        <v>77971.509067005827</v>
      </c>
      <c r="H142" s="200">
        <v>0</v>
      </c>
      <c r="I142" s="201">
        <v>0</v>
      </c>
      <c r="J142" s="202">
        <v>3</v>
      </c>
      <c r="K142" s="203">
        <v>0</v>
      </c>
      <c r="L142" s="165">
        <f>IF(INTRO!$E$37="Endemic",IF($H142&gt;0,IF($H142=4,"Unknown",IF($H142=99,"Stopped",$D142)),0),"Not required")</f>
        <v>0</v>
      </c>
      <c r="M142" s="190">
        <f>IF(INTRO!$E$39="Endemic", IF($I142&gt;0, IF($I142=4,"Unknown",IF($I142=99,"Stopped",$D142)), 0),"Not required")</f>
        <v>0</v>
      </c>
      <c r="N142" s="166">
        <f>IF(INTRO!$E$41="Endemic", IF(AND($J142&gt;1,$J142&lt;5), IF($J142=4, "Unknown", E142+F142), 0),"Not required")</f>
        <v>57971.752446662198</v>
      </c>
      <c r="O142" s="169">
        <f>IF(INTRO!$E$43="Endemic", IF(AND($K142&gt;0,$K142&lt;5), IF($K142=4,"Unknown", IF($K142=1, $F142*0.33, IF($K142=2, $F142*0.5+$G142*0.2, SUM(F142:G142)))), 0),"Not required")</f>
        <v>0</v>
      </c>
      <c r="P142" s="161">
        <v>0</v>
      </c>
      <c r="Q142" s="162">
        <v>0</v>
      </c>
      <c r="R142" s="162">
        <v>2</v>
      </c>
      <c r="S142" s="167">
        <v>0</v>
      </c>
      <c r="T142" s="161"/>
      <c r="U142" s="162"/>
      <c r="V142" s="162"/>
      <c r="W142" s="167"/>
    </row>
    <row r="143" spans="1:23" x14ac:dyDescent="0.2">
      <c r="A143" s="23" t="str">
        <f>IF(INTRO!$E$33&lt;&gt;0,INTRO!$E$33, " ")</f>
        <v>Ethiopia</v>
      </c>
      <c r="B143" s="191" t="s">
        <v>310</v>
      </c>
      <c r="C143" s="192" t="s">
        <v>321</v>
      </c>
      <c r="D143" s="193">
        <v>205914.34941</v>
      </c>
      <c r="E143" s="193">
        <f t="shared" si="9"/>
        <v>27953.346535411143</v>
      </c>
      <c r="F143" s="193">
        <f t="shared" si="10"/>
        <v>59856.933358468785</v>
      </c>
      <c r="G143" s="193">
        <f t="shared" si="11"/>
        <v>118104.07217241517</v>
      </c>
      <c r="H143" s="200">
        <v>0</v>
      </c>
      <c r="I143" s="201">
        <v>0</v>
      </c>
      <c r="J143" s="202">
        <v>1</v>
      </c>
      <c r="K143" s="203">
        <v>0</v>
      </c>
      <c r="L143" s="165">
        <f>IF(INTRO!$E$37="Endemic",IF($H143&gt;0,IF($H143=4,"Unknown",IF($H143=99,"Stopped",$D143)),0),"Not required")</f>
        <v>0</v>
      </c>
      <c r="M143" s="190">
        <f>IF(INTRO!$E$39="Endemic", IF($I143&gt;0, IF($I143=4,"Unknown",IF($I143=99,"Stopped",$D143)), 0),"Not required")</f>
        <v>0</v>
      </c>
      <c r="N143" s="166">
        <f>IF(INTRO!$E$41="Endemic", IF(AND($J143&gt;1,$J143&lt;5), IF($J143=4, "Unknown", E143+F143), 0),"Not required")</f>
        <v>0</v>
      </c>
      <c r="O143" s="169">
        <f>IF(INTRO!$E$43="Endemic", IF(AND($K143&gt;0,$K143&lt;5), IF($K143=4,"Unknown", IF($K143=1, $F143*0.33, IF($K143=2, $F143*0.5+$G143*0.2, SUM(F143:G143)))), 0),"Not required")</f>
        <v>0</v>
      </c>
      <c r="P143" s="161">
        <v>0</v>
      </c>
      <c r="Q143" s="162">
        <v>0</v>
      </c>
      <c r="R143" s="162">
        <v>0</v>
      </c>
      <c r="S143" s="167">
        <v>0</v>
      </c>
      <c r="T143" s="161"/>
      <c r="U143" s="162"/>
      <c r="V143" s="162"/>
      <c r="W143" s="167"/>
    </row>
    <row r="144" spans="1:23" x14ac:dyDescent="0.2">
      <c r="A144" s="23" t="str">
        <f>IF(INTRO!$E$33&lt;&gt;0,INTRO!$E$33, " ")</f>
        <v>Ethiopia</v>
      </c>
      <c r="B144" s="191" t="s">
        <v>310</v>
      </c>
      <c r="C144" s="192" t="s">
        <v>322</v>
      </c>
      <c r="D144" s="193">
        <v>241346.49692999999</v>
      </c>
      <c r="E144" s="193">
        <f t="shared" si="9"/>
        <v>32763.342055190438</v>
      </c>
      <c r="F144" s="193">
        <f t="shared" si="10"/>
        <v>70156.651172836297</v>
      </c>
      <c r="G144" s="193">
        <f t="shared" si="11"/>
        <v>138426.50681534305</v>
      </c>
      <c r="H144" s="200">
        <v>0</v>
      </c>
      <c r="I144" s="201">
        <v>0</v>
      </c>
      <c r="J144" s="202">
        <v>2</v>
      </c>
      <c r="K144" s="203">
        <v>0</v>
      </c>
      <c r="L144" s="165">
        <f>IF(INTRO!$E$37="Endemic",IF($H144&gt;0,IF($H144=4,"Unknown",IF($H144=99,"Stopped",$D144)),0),"Not required")</f>
        <v>0</v>
      </c>
      <c r="M144" s="190">
        <f>IF(INTRO!$E$39="Endemic", IF($I144&gt;0, IF($I144=4,"Unknown",IF($I144=99,"Stopped",$D144)), 0),"Not required")</f>
        <v>0</v>
      </c>
      <c r="N144" s="166">
        <f>IF(INTRO!$E$41="Endemic", IF(AND($J144&gt;1,$J144&lt;5), IF($J144=4, "Unknown", E144+F144), 0),"Not required")</f>
        <v>102919.99322802674</v>
      </c>
      <c r="O144" s="169">
        <f>IF(INTRO!$E$43="Endemic", IF(AND($K144&gt;0,$K144&lt;5), IF($K144=4,"Unknown", IF($K144=1, $F144*0.33, IF($K144=2, $F144*0.5+$G144*0.2, SUM(F144:G144)))), 0),"Not required")</f>
        <v>0</v>
      </c>
      <c r="P144" s="161">
        <v>0</v>
      </c>
      <c r="Q144" s="162">
        <v>0</v>
      </c>
      <c r="R144" s="162">
        <v>1</v>
      </c>
      <c r="S144" s="167">
        <v>0</v>
      </c>
      <c r="T144" s="161"/>
      <c r="U144" s="162"/>
      <c r="V144" s="162"/>
      <c r="W144" s="167"/>
    </row>
    <row r="145" spans="1:23" x14ac:dyDescent="0.2">
      <c r="A145" s="23" t="str">
        <f>IF(INTRO!$E$33&lt;&gt;0,INTRO!$E$33, " ")</f>
        <v>Ethiopia</v>
      </c>
      <c r="B145" s="191" t="s">
        <v>310</v>
      </c>
      <c r="C145" s="192" t="s">
        <v>323</v>
      </c>
      <c r="D145" s="193">
        <v>135469.15073999998</v>
      </c>
      <c r="E145" s="193">
        <f t="shared" si="9"/>
        <v>18390.248792001697</v>
      </c>
      <c r="F145" s="193">
        <f t="shared" si="10"/>
        <v>39379.324224884484</v>
      </c>
      <c r="G145" s="193">
        <f t="shared" si="11"/>
        <v>77699.579470665834</v>
      </c>
      <c r="H145" s="200">
        <v>0</v>
      </c>
      <c r="I145" s="201">
        <v>0</v>
      </c>
      <c r="J145" s="202">
        <v>1</v>
      </c>
      <c r="K145" s="203">
        <v>0</v>
      </c>
      <c r="L145" s="165">
        <f>IF(INTRO!$E$37="Endemic",IF($H145&gt;0,IF($H145=4,"Unknown",IF($H145=99,"Stopped",$D145)),0),"Not required")</f>
        <v>0</v>
      </c>
      <c r="M145" s="190">
        <f>IF(INTRO!$E$39="Endemic", IF($I145&gt;0, IF($I145=4,"Unknown",IF($I145=99,"Stopped",$D145)), 0),"Not required")</f>
        <v>0</v>
      </c>
      <c r="N145" s="166">
        <f>IF(INTRO!$E$41="Endemic", IF(AND($J145&gt;1,$J145&lt;5), IF($J145=4, "Unknown", E145+F145), 0),"Not required")</f>
        <v>0</v>
      </c>
      <c r="O145" s="169">
        <f>IF(INTRO!$E$43="Endemic", IF(AND($K145&gt;0,$K145&lt;5), IF($K145=4,"Unknown", IF($K145=1, $F145*0.33, IF($K145=2, $F145*0.5+$G145*0.2, SUM(F145:G145)))), 0),"Not required")</f>
        <v>0</v>
      </c>
      <c r="P145" s="161">
        <v>0</v>
      </c>
      <c r="Q145" s="162">
        <v>0</v>
      </c>
      <c r="R145" s="162">
        <v>0</v>
      </c>
      <c r="S145" s="167">
        <v>0</v>
      </c>
      <c r="T145" s="161"/>
      <c r="U145" s="162"/>
      <c r="V145" s="162"/>
      <c r="W145" s="167"/>
    </row>
    <row r="146" spans="1:23" x14ac:dyDescent="0.2">
      <c r="A146" s="23" t="str">
        <f>IF(INTRO!$E$33&lt;&gt;0,INTRO!$E$33, " ")</f>
        <v>Ethiopia</v>
      </c>
      <c r="B146" s="191" t="s">
        <v>310</v>
      </c>
      <c r="C146" s="192" t="s">
        <v>324</v>
      </c>
      <c r="D146" s="193">
        <v>71476.435799999992</v>
      </c>
      <c r="E146" s="193">
        <f t="shared" si="9"/>
        <v>9703.0905556523376</v>
      </c>
      <c r="F146" s="193">
        <f t="shared" si="10"/>
        <v>20777.3779080483</v>
      </c>
      <c r="G146" s="193">
        <f t="shared" si="11"/>
        <v>40995.968258345376</v>
      </c>
      <c r="H146" s="200">
        <v>0</v>
      </c>
      <c r="I146" s="201">
        <v>0</v>
      </c>
      <c r="J146" s="202">
        <v>1</v>
      </c>
      <c r="K146" s="203">
        <v>1</v>
      </c>
      <c r="L146" s="165">
        <f>IF(INTRO!$E$37="Endemic",IF($H146&gt;0,IF($H146=4,"Unknown",IF($H146=99,"Stopped",$D146)),0),"Not required")</f>
        <v>0</v>
      </c>
      <c r="M146" s="190">
        <f>IF(INTRO!$E$39="Endemic", IF($I146&gt;0, IF($I146=4,"Unknown",IF($I146=99,"Stopped",$D146)), 0),"Not required")</f>
        <v>0</v>
      </c>
      <c r="N146" s="166">
        <f>IF(INTRO!$E$41="Endemic", IF(AND($J146&gt;1,$J146&lt;5), IF($J146=4, "Unknown", E146+F146), 0),"Not required")</f>
        <v>0</v>
      </c>
      <c r="O146" s="169">
        <f>IF(INTRO!$E$43="Endemic", IF(AND($K146&gt;0,$K146&lt;5), IF($K146=4,"Unknown", IF($K146=1, $F146*0.33, IF($K146=2, $F146*0.5+$G146*0.2, SUM(F146:G146)))), 0),"Not required")</f>
        <v>6856.534709655939</v>
      </c>
      <c r="P146" s="161">
        <v>0</v>
      </c>
      <c r="Q146" s="162">
        <v>0</v>
      </c>
      <c r="R146" s="162">
        <v>0</v>
      </c>
      <c r="S146" s="167">
        <v>0</v>
      </c>
      <c r="T146" s="161"/>
      <c r="U146" s="162"/>
      <c r="V146" s="162"/>
      <c r="W146" s="167"/>
    </row>
    <row r="147" spans="1:23" x14ac:dyDescent="0.2">
      <c r="A147" s="23" t="str">
        <f>IF(INTRO!$E$33&lt;&gt;0,INTRO!$E$33, " ")</f>
        <v>Ethiopia</v>
      </c>
      <c r="B147" s="191" t="s">
        <v>325</v>
      </c>
      <c r="C147" s="192" t="s">
        <v>326</v>
      </c>
      <c r="D147" s="193">
        <v>101938.44044999999</v>
      </c>
      <c r="E147" s="193">
        <f t="shared" si="9"/>
        <v>13838.377749500532</v>
      </c>
      <c r="F147" s="193">
        <f t="shared" si="10"/>
        <v>29632.332346749823</v>
      </c>
      <c r="G147" s="193">
        <f t="shared" si="11"/>
        <v>58467.731668755514</v>
      </c>
      <c r="H147" s="200">
        <v>0</v>
      </c>
      <c r="I147" s="201">
        <v>0</v>
      </c>
      <c r="J147" s="202">
        <v>2</v>
      </c>
      <c r="K147" s="203">
        <v>3</v>
      </c>
      <c r="L147" s="165">
        <f>IF(INTRO!$E$37="Endemic",IF($H147&gt;0,IF($H147=4,"Unknown",IF($H147=99,"Stopped",$D147)),0),"Not required")</f>
        <v>0</v>
      </c>
      <c r="M147" s="190">
        <f>IF(INTRO!$E$39="Endemic", IF($I147&gt;0, IF($I147=4,"Unknown",IF($I147=99,"Stopped",$D147)), 0),"Not required")</f>
        <v>0</v>
      </c>
      <c r="N147" s="166">
        <f>IF(INTRO!$E$41="Endemic", IF(AND($J147&gt;1,$J147&lt;5), IF($J147=4, "Unknown", E147+F147), 0),"Not required")</f>
        <v>43470.710096250354</v>
      </c>
      <c r="O147" s="169">
        <f>IF(INTRO!$E$43="Endemic", IF(AND($K147&gt;0,$K147&lt;5), IF($K147=4,"Unknown", IF($K147=1, $F147*0.33, IF($K147=2, $F147*0.5+$G147*0.2, SUM(F147:G147)))), 0),"Not required")</f>
        <v>88100.064015505341</v>
      </c>
      <c r="P147" s="161">
        <v>0</v>
      </c>
      <c r="Q147" s="162">
        <v>0</v>
      </c>
      <c r="R147" s="162">
        <v>1</v>
      </c>
      <c r="S147" s="167">
        <v>1</v>
      </c>
      <c r="T147" s="161"/>
      <c r="U147" s="162"/>
      <c r="V147" s="162"/>
      <c r="W147" s="167"/>
    </row>
    <row r="148" spans="1:23" x14ac:dyDescent="0.2">
      <c r="A148" s="23" t="str">
        <f>IF(INTRO!$E$33&lt;&gt;0,INTRO!$E$33, " ")</f>
        <v>Ethiopia</v>
      </c>
      <c r="B148" s="191" t="s">
        <v>325</v>
      </c>
      <c r="C148" s="192" t="s">
        <v>327</v>
      </c>
      <c r="D148" s="193">
        <v>98041.544369999989</v>
      </c>
      <c r="E148" s="193">
        <f t="shared" si="9"/>
        <v>13309.365143779549</v>
      </c>
      <c r="F148" s="193">
        <f t="shared" si="10"/>
        <v>28499.549470598744</v>
      </c>
      <c r="G148" s="193">
        <f t="shared" si="11"/>
        <v>56232.631020357621</v>
      </c>
      <c r="H148" s="200">
        <v>0</v>
      </c>
      <c r="I148" s="201">
        <v>0</v>
      </c>
      <c r="J148" s="202">
        <v>1</v>
      </c>
      <c r="K148" s="203">
        <v>2</v>
      </c>
      <c r="L148" s="165">
        <f>IF(INTRO!$E$37="Endemic",IF($H148&gt;0,IF($H148=4,"Unknown",IF($H148=99,"Stopped",$D148)),0),"Not required")</f>
        <v>0</v>
      </c>
      <c r="M148" s="190">
        <f>IF(INTRO!$E$39="Endemic", IF($I148&gt;0, IF($I148=4,"Unknown",IF($I148=99,"Stopped",$D148)), 0),"Not required")</f>
        <v>0</v>
      </c>
      <c r="N148" s="166">
        <f>IF(INTRO!$E$41="Endemic", IF(AND($J148&gt;1,$J148&lt;5), IF($J148=4, "Unknown", E148+F148), 0),"Not required")</f>
        <v>0</v>
      </c>
      <c r="O148" s="169">
        <f>IF(INTRO!$E$43="Endemic", IF(AND($K148&gt;0,$K148&lt;5), IF($K148=4,"Unknown", IF($K148=1, $F148*0.33, IF($K148=2, $F148*0.5+$G148*0.2, SUM(F148:G148)))), 0),"Not required")</f>
        <v>25496.300939370896</v>
      </c>
      <c r="P148" s="161">
        <v>0</v>
      </c>
      <c r="Q148" s="162">
        <v>0</v>
      </c>
      <c r="R148" s="162">
        <v>0</v>
      </c>
      <c r="S148" s="167">
        <v>1</v>
      </c>
      <c r="T148" s="161"/>
      <c r="U148" s="162"/>
      <c r="V148" s="162"/>
      <c r="W148" s="167"/>
    </row>
    <row r="149" spans="1:23" x14ac:dyDescent="0.2">
      <c r="A149" s="23" t="str">
        <f>IF(INTRO!$E$33&lt;&gt;0,INTRO!$E$33, " ")</f>
        <v>Ethiopia</v>
      </c>
      <c r="B149" s="191" t="s">
        <v>325</v>
      </c>
      <c r="C149" s="192" t="s">
        <v>328</v>
      </c>
      <c r="D149" s="193">
        <v>36371.363489999996</v>
      </c>
      <c r="E149" s="193">
        <f t="shared" si="9"/>
        <v>4937.4962479035266</v>
      </c>
      <c r="F149" s="193">
        <f t="shared" si="10"/>
        <v>10572.737095862865</v>
      </c>
      <c r="G149" s="193">
        <f t="shared" si="11"/>
        <v>20861.130615424194</v>
      </c>
      <c r="H149" s="200">
        <v>0</v>
      </c>
      <c r="I149" s="201">
        <v>0</v>
      </c>
      <c r="J149" s="202">
        <v>1</v>
      </c>
      <c r="K149" s="203">
        <v>2</v>
      </c>
      <c r="L149" s="165">
        <f>IF(INTRO!$E$37="Endemic",IF($H149&gt;0,IF($H149=4,"Unknown",IF($H149=99,"Stopped",$D149)),0),"Not required")</f>
        <v>0</v>
      </c>
      <c r="M149" s="190">
        <f>IF(INTRO!$E$39="Endemic", IF($I149&gt;0, IF($I149=4,"Unknown",IF($I149=99,"Stopped",$D149)), 0),"Not required")</f>
        <v>0</v>
      </c>
      <c r="N149" s="166">
        <f>IF(INTRO!$E$41="Endemic", IF(AND($J149&gt;1,$J149&lt;5), IF($J149=4, "Unknown", E149+F149), 0),"Not required")</f>
        <v>0</v>
      </c>
      <c r="O149" s="169">
        <f>IF(INTRO!$E$43="Endemic", IF(AND($K149&gt;0,$K149&lt;5), IF($K149=4,"Unknown", IF($K149=1, $F149*0.33, IF($K149=2, $F149*0.5+$G149*0.2, SUM(F149:G149)))), 0),"Not required")</f>
        <v>9458.5946710162716</v>
      </c>
      <c r="P149" s="161">
        <v>0</v>
      </c>
      <c r="Q149" s="162">
        <v>0</v>
      </c>
      <c r="R149" s="162">
        <v>0</v>
      </c>
      <c r="S149" s="167">
        <v>1</v>
      </c>
      <c r="T149" s="161"/>
      <c r="U149" s="162"/>
      <c r="V149" s="162"/>
      <c r="W149" s="167"/>
    </row>
    <row r="150" spans="1:23" x14ac:dyDescent="0.2">
      <c r="A150" s="23" t="str">
        <f>IF(INTRO!$E$33&lt;&gt;0,INTRO!$E$33, " ")</f>
        <v>Ethiopia</v>
      </c>
      <c r="B150" s="191" t="s">
        <v>325</v>
      </c>
      <c r="C150" s="192" t="s">
        <v>329</v>
      </c>
      <c r="D150" s="193">
        <v>151679.87834999998</v>
      </c>
      <c r="E150" s="193">
        <f t="shared" si="9"/>
        <v>20590.892349732701</v>
      </c>
      <c r="F150" s="193">
        <f t="shared" si="10"/>
        <v>44091.596317743977</v>
      </c>
      <c r="G150" s="193">
        <f t="shared" si="11"/>
        <v>86997.391639193738</v>
      </c>
      <c r="H150" s="200">
        <v>0</v>
      </c>
      <c r="I150" s="201">
        <v>0</v>
      </c>
      <c r="J150" s="202">
        <v>3</v>
      </c>
      <c r="K150" s="203">
        <v>3</v>
      </c>
      <c r="L150" s="165">
        <f>IF(INTRO!$E$37="Endemic",IF($H150&gt;0,IF($H150=4,"Unknown",IF($H150=99,"Stopped",$D150)),0),"Not required")</f>
        <v>0</v>
      </c>
      <c r="M150" s="190">
        <f>IF(INTRO!$E$39="Endemic", IF($I150&gt;0, IF($I150=4,"Unknown",IF($I150=99,"Stopped",$D150)), 0),"Not required")</f>
        <v>0</v>
      </c>
      <c r="N150" s="166">
        <f>IF(INTRO!$E$41="Endemic", IF(AND($J150&gt;1,$J150&lt;5), IF($J150=4, "Unknown", E150+F150), 0),"Not required")</f>
        <v>64682.488667476675</v>
      </c>
      <c r="O150" s="169">
        <f>IF(INTRO!$E$43="Endemic", IF(AND($K150&gt;0,$K150&lt;5), IF($K150=4,"Unknown", IF($K150=1, $F150*0.33, IF($K150=2, $F150*0.5+$G150*0.2, SUM(F150:G150)))), 0),"Not required")</f>
        <v>131088.98795693772</v>
      </c>
      <c r="P150" s="161">
        <v>0</v>
      </c>
      <c r="Q150" s="162">
        <v>0</v>
      </c>
      <c r="R150" s="162">
        <v>2</v>
      </c>
      <c r="S150" s="167">
        <v>1</v>
      </c>
      <c r="T150" s="161"/>
      <c r="U150" s="162"/>
      <c r="V150" s="162"/>
      <c r="W150" s="167"/>
    </row>
    <row r="151" spans="1:23" x14ac:dyDescent="0.2">
      <c r="A151" s="23" t="str">
        <f>IF(INTRO!$E$33&lt;&gt;0,INTRO!$E$33, " ")</f>
        <v>Ethiopia</v>
      </c>
      <c r="B151" s="191" t="s">
        <v>325</v>
      </c>
      <c r="C151" s="192" t="s">
        <v>330</v>
      </c>
      <c r="D151" s="193">
        <v>50574.629489999999</v>
      </c>
      <c r="E151" s="193">
        <f t="shared" si="9"/>
        <v>6865.6222749153267</v>
      </c>
      <c r="F151" s="193">
        <f t="shared" si="10"/>
        <v>14701.463184503866</v>
      </c>
      <c r="G151" s="193">
        <f t="shared" si="11"/>
        <v>29007.544682993524</v>
      </c>
      <c r="H151" s="200">
        <v>0</v>
      </c>
      <c r="I151" s="201">
        <v>0</v>
      </c>
      <c r="J151" s="202">
        <v>1</v>
      </c>
      <c r="K151" s="203">
        <v>3</v>
      </c>
      <c r="L151" s="165">
        <f>IF(INTRO!$E$37="Endemic",IF($H151&gt;0,IF($H151=4,"Unknown",IF($H151=99,"Stopped",$D151)),0),"Not required")</f>
        <v>0</v>
      </c>
      <c r="M151" s="190">
        <f>IF(INTRO!$E$39="Endemic", IF($I151&gt;0, IF($I151=4,"Unknown",IF($I151=99,"Stopped",$D151)), 0),"Not required")</f>
        <v>0</v>
      </c>
      <c r="N151" s="166">
        <f>IF(INTRO!$E$41="Endemic", IF(AND($J151&gt;1,$J151&lt;5), IF($J151=4, "Unknown", E151+F151), 0),"Not required")</f>
        <v>0</v>
      </c>
      <c r="O151" s="169">
        <f>IF(INTRO!$E$43="Endemic", IF(AND($K151&gt;0,$K151&lt;5), IF($K151=4,"Unknown", IF($K151=1, $F151*0.33, IF($K151=2, $F151*0.5+$G151*0.2, SUM(F151:G151)))), 0),"Not required")</f>
        <v>43709.007867497392</v>
      </c>
      <c r="P151" s="161">
        <v>0</v>
      </c>
      <c r="Q151" s="162">
        <v>0</v>
      </c>
      <c r="R151" s="162">
        <v>0</v>
      </c>
      <c r="S151" s="167">
        <v>1</v>
      </c>
      <c r="T151" s="161"/>
      <c r="U151" s="162"/>
      <c r="V151" s="162"/>
      <c r="W151" s="167"/>
    </row>
    <row r="152" spans="1:23" x14ac:dyDescent="0.2">
      <c r="A152" s="23" t="str">
        <f>IF(INTRO!$E$33&lt;&gt;0,INTRO!$E$33, " ")</f>
        <v>Ethiopia</v>
      </c>
      <c r="B152" s="191" t="s">
        <v>325</v>
      </c>
      <c r="C152" s="192" t="s">
        <v>331</v>
      </c>
      <c r="D152" s="193">
        <v>89643.613289999994</v>
      </c>
      <c r="E152" s="193">
        <f t="shared" si="9"/>
        <v>12169.326684428064</v>
      </c>
      <c r="F152" s="193">
        <f t="shared" si="10"/>
        <v>26058.36748185016</v>
      </c>
      <c r="G152" s="193">
        <f t="shared" si="11"/>
        <v>51415.920280124381</v>
      </c>
      <c r="H152" s="200">
        <v>0</v>
      </c>
      <c r="I152" s="201">
        <v>0</v>
      </c>
      <c r="J152" s="202">
        <v>1</v>
      </c>
      <c r="K152" s="203">
        <v>3</v>
      </c>
      <c r="L152" s="165">
        <f>IF(INTRO!$E$37="Endemic",IF($H152&gt;0,IF($H152=4,"Unknown",IF($H152=99,"Stopped",$D152)),0),"Not required")</f>
        <v>0</v>
      </c>
      <c r="M152" s="190">
        <f>IF(INTRO!$E$39="Endemic", IF($I152&gt;0, IF($I152=4,"Unknown",IF($I152=99,"Stopped",$D152)), 0),"Not required")</f>
        <v>0</v>
      </c>
      <c r="N152" s="166">
        <f>IF(INTRO!$E$41="Endemic", IF(AND($J152&gt;1,$J152&lt;5), IF($J152=4, "Unknown", E152+F152), 0),"Not required")</f>
        <v>0</v>
      </c>
      <c r="O152" s="169">
        <f>IF(INTRO!$E$43="Endemic", IF(AND($K152&gt;0,$K152&lt;5), IF($K152=4,"Unknown", IF($K152=1, $F152*0.33, IF($K152=2, $F152*0.5+$G152*0.2, SUM(F152:G152)))), 0),"Not required")</f>
        <v>77474.287761974541</v>
      </c>
      <c r="P152" s="161">
        <v>0</v>
      </c>
      <c r="Q152" s="162">
        <v>0</v>
      </c>
      <c r="R152" s="162">
        <v>0</v>
      </c>
      <c r="S152" s="167">
        <v>1</v>
      </c>
      <c r="T152" s="161"/>
      <c r="U152" s="162"/>
      <c r="V152" s="162"/>
      <c r="W152" s="167"/>
    </row>
    <row r="153" spans="1:23" x14ac:dyDescent="0.2">
      <c r="A153" s="23" t="str">
        <f>IF(INTRO!$E$33&lt;&gt;0,INTRO!$E$33, " ")</f>
        <v>Ethiopia</v>
      </c>
      <c r="B153" s="191" t="s">
        <v>325</v>
      </c>
      <c r="C153" s="192" t="s">
        <v>332</v>
      </c>
      <c r="D153" s="193">
        <v>39212.016689999997</v>
      </c>
      <c r="E153" s="193">
        <f t="shared" si="9"/>
        <v>5323.1214533058865</v>
      </c>
      <c r="F153" s="193">
        <f t="shared" si="10"/>
        <v>11398.482313591065</v>
      </c>
      <c r="G153" s="193">
        <f t="shared" si="11"/>
        <v>22490.413428938064</v>
      </c>
      <c r="H153" s="200">
        <v>0</v>
      </c>
      <c r="I153" s="201">
        <v>0</v>
      </c>
      <c r="J153" s="202">
        <v>1</v>
      </c>
      <c r="K153" s="203">
        <v>3</v>
      </c>
      <c r="L153" s="165">
        <f>IF(INTRO!$E$37="Endemic",IF($H153&gt;0,IF($H153=4,"Unknown",IF($H153=99,"Stopped",$D153)),0),"Not required")</f>
        <v>0</v>
      </c>
      <c r="M153" s="190">
        <f>IF(INTRO!$E$39="Endemic", IF($I153&gt;0, IF($I153=4,"Unknown",IF($I153=99,"Stopped",$D153)), 0),"Not required")</f>
        <v>0</v>
      </c>
      <c r="N153" s="166">
        <f>IF(INTRO!$E$41="Endemic", IF(AND($J153&gt;1,$J153&lt;5), IF($J153=4, "Unknown", E153+F153), 0),"Not required")</f>
        <v>0</v>
      </c>
      <c r="O153" s="169">
        <f>IF(INTRO!$E$43="Endemic", IF(AND($K153&gt;0,$K153&lt;5), IF($K153=4,"Unknown", IF($K153=1, $F153*0.33, IF($K153=2, $F153*0.5+$G153*0.2, SUM(F153:G153)))), 0),"Not required")</f>
        <v>33888.89574252913</v>
      </c>
      <c r="P153" s="161">
        <v>0</v>
      </c>
      <c r="Q153" s="162">
        <v>0</v>
      </c>
      <c r="R153" s="162">
        <v>0</v>
      </c>
      <c r="S153" s="167">
        <v>1</v>
      </c>
      <c r="T153" s="161"/>
      <c r="U153" s="162"/>
      <c r="V153" s="162"/>
      <c r="W153" s="167"/>
    </row>
    <row r="154" spans="1:23" x14ac:dyDescent="0.2">
      <c r="A154" s="23" t="str">
        <f>IF(INTRO!$E$33&lt;&gt;0,INTRO!$E$33, " ")</f>
        <v>Ethiopia</v>
      </c>
      <c r="B154" s="191" t="s">
        <v>333</v>
      </c>
      <c r="C154" s="192" t="s">
        <v>334</v>
      </c>
      <c r="D154" s="193">
        <v>145323.4167</v>
      </c>
      <c r="E154" s="193">
        <f t="shared" si="9"/>
        <v>19727.98806088341</v>
      </c>
      <c r="F154" s="193">
        <f t="shared" si="10"/>
        <v>42243.846015397954</v>
      </c>
      <c r="G154" s="193">
        <f t="shared" si="11"/>
        <v>83351.584498390715</v>
      </c>
      <c r="H154" s="200">
        <v>0</v>
      </c>
      <c r="I154" s="201">
        <v>0</v>
      </c>
      <c r="J154" s="202">
        <v>3</v>
      </c>
      <c r="K154" s="203">
        <v>2</v>
      </c>
      <c r="L154" s="165">
        <f>IF(INTRO!$E$37="Endemic",IF($H154&gt;0,IF($H154=4,"Unknown",IF($H154=99,"Stopped",$D154)),0),"Not required")</f>
        <v>0</v>
      </c>
      <c r="M154" s="190">
        <f>IF(INTRO!$E$39="Endemic", IF($I154&gt;0, IF($I154=4,"Unknown",IF($I154=99,"Stopped",$D154)), 0),"Not required")</f>
        <v>0</v>
      </c>
      <c r="N154" s="166">
        <f>IF(INTRO!$E$41="Endemic", IF(AND($J154&gt;1,$J154&lt;5), IF($J154=4, "Unknown", E154+F154), 0),"Not required")</f>
        <v>61971.83407628136</v>
      </c>
      <c r="O154" s="169">
        <f>IF(INTRO!$E$43="Endemic", IF(AND($K154&gt;0,$K154&lt;5), IF($K154=4,"Unknown", IF($K154=1, $F154*0.33, IF($K154=2, $F154*0.5+$G154*0.2, SUM(F154:G154)))), 0),"Not required")</f>
        <v>37792.239907377123</v>
      </c>
      <c r="P154" s="161">
        <v>0</v>
      </c>
      <c r="Q154" s="162">
        <v>0</v>
      </c>
      <c r="R154" s="162">
        <v>2</v>
      </c>
      <c r="S154" s="167">
        <v>1</v>
      </c>
      <c r="T154" s="161"/>
      <c r="U154" s="162"/>
      <c r="V154" s="162"/>
      <c r="W154" s="167"/>
    </row>
    <row r="155" spans="1:23" x14ac:dyDescent="0.2">
      <c r="A155" s="23" t="str">
        <f>IF(INTRO!$E$33&lt;&gt;0,INTRO!$E$33, " ")</f>
        <v>Ethiopia</v>
      </c>
      <c r="B155" s="191" t="s">
        <v>333</v>
      </c>
      <c r="C155" s="192" t="s">
        <v>335</v>
      </c>
      <c r="D155" s="193">
        <v>83019.09</v>
      </c>
      <c r="E155" s="193">
        <f t="shared" si="9"/>
        <v>11270.032411406999</v>
      </c>
      <c r="F155" s="193">
        <f t="shared" si="10"/>
        <v>24132.694743464999</v>
      </c>
      <c r="G155" s="193">
        <f t="shared" si="11"/>
        <v>47616.36391607426</v>
      </c>
      <c r="H155" s="200">
        <v>0</v>
      </c>
      <c r="I155" s="201">
        <v>0</v>
      </c>
      <c r="J155" s="202">
        <v>1</v>
      </c>
      <c r="K155" s="203">
        <v>1</v>
      </c>
      <c r="L155" s="165">
        <f>IF(INTRO!$E$37="Endemic",IF($H155&gt;0,IF($H155=4,"Unknown",IF($H155=99,"Stopped",$D155)),0),"Not required")</f>
        <v>0</v>
      </c>
      <c r="M155" s="190">
        <f>IF(INTRO!$E$39="Endemic", IF($I155&gt;0, IF($I155=4,"Unknown",IF($I155=99,"Stopped",$D155)), 0),"Not required")</f>
        <v>0</v>
      </c>
      <c r="N155" s="166">
        <f>IF(INTRO!$E$41="Endemic", IF(AND($J155&gt;1,$J155&lt;5), IF($J155=4, "Unknown", E155+F155), 0),"Not required")</f>
        <v>0</v>
      </c>
      <c r="O155" s="169">
        <f>IF(INTRO!$E$43="Endemic", IF(AND($K155&gt;0,$K155&lt;5), IF($K155=4,"Unknown", IF($K155=1, $F155*0.33, IF($K155=2, $F155*0.5+$G155*0.2, SUM(F155:G155)))), 0),"Not required")</f>
        <v>7963.7892653434501</v>
      </c>
      <c r="P155" s="161">
        <v>0</v>
      </c>
      <c r="Q155" s="162">
        <v>0</v>
      </c>
      <c r="R155" s="162">
        <v>0</v>
      </c>
      <c r="S155" s="167">
        <v>0</v>
      </c>
      <c r="T155" s="161"/>
      <c r="U155" s="162"/>
      <c r="V155" s="162"/>
      <c r="W155" s="167"/>
    </row>
    <row r="156" spans="1:23" x14ac:dyDescent="0.2">
      <c r="A156" s="23" t="str">
        <f>IF(INTRO!$E$33&lt;&gt;0,INTRO!$E$33, " ")</f>
        <v>Ethiopia</v>
      </c>
      <c r="B156" s="191" t="s">
        <v>333</v>
      </c>
      <c r="C156" s="192" t="s">
        <v>336</v>
      </c>
      <c r="D156" s="193">
        <v>293982.60044999997</v>
      </c>
      <c r="E156" s="193">
        <f t="shared" si="9"/>
        <v>39908.81417106853</v>
      </c>
      <c r="F156" s="193">
        <f t="shared" si="10"/>
        <v>85457.361150909812</v>
      </c>
      <c r="G156" s="193">
        <f t="shared" si="11"/>
        <v>168616.42892039716</v>
      </c>
      <c r="H156" s="200">
        <v>0</v>
      </c>
      <c r="I156" s="201">
        <v>4</v>
      </c>
      <c r="J156" s="202">
        <v>2</v>
      </c>
      <c r="K156" s="203">
        <v>2</v>
      </c>
      <c r="L156" s="165">
        <f>IF(INTRO!$E$37="Endemic",IF($H156&gt;0,IF($H156=4,"Unknown",IF($H156=99,"Stopped",$D156)),0),"Not required")</f>
        <v>0</v>
      </c>
      <c r="M156" s="190" t="str">
        <f>IF(INTRO!$E$39="Endemic", IF($I156&gt;0, IF($I156=4,"Unknown",IF($I156=99,"Stopped",$D156)), 0),"Not required")</f>
        <v>Unknown</v>
      </c>
      <c r="N156" s="166">
        <f>IF(INTRO!$E$41="Endemic", IF(AND($J156&gt;1,$J156&lt;5), IF($J156=4, "Unknown", E156+F156), 0),"Not required")</f>
        <v>125366.17532197834</v>
      </c>
      <c r="O156" s="169">
        <f>IF(INTRO!$E$43="Endemic", IF(AND($K156&gt;0,$K156&lt;5), IF($K156=4,"Unknown", IF($K156=1, $F156*0.33, IF($K156=2, $F156*0.5+$G156*0.2, SUM(F156:G156)))), 0),"Not required")</f>
        <v>76451.96635953433</v>
      </c>
      <c r="P156" s="161">
        <v>0</v>
      </c>
      <c r="Q156" s="162">
        <v>0</v>
      </c>
      <c r="R156" s="162">
        <v>1</v>
      </c>
      <c r="S156" s="167">
        <v>1</v>
      </c>
      <c r="T156" s="161"/>
      <c r="U156" s="162"/>
      <c r="V156" s="162"/>
      <c r="W156" s="167"/>
    </row>
    <row r="157" spans="1:23" x14ac:dyDescent="0.2">
      <c r="A157" s="23" t="str">
        <f>IF(INTRO!$E$33&lt;&gt;0,INTRO!$E$33, " ")</f>
        <v>Ethiopia</v>
      </c>
      <c r="B157" s="191" t="s">
        <v>333</v>
      </c>
      <c r="C157" s="192" t="s">
        <v>337</v>
      </c>
      <c r="D157" s="193">
        <v>197504.41556999998</v>
      </c>
      <c r="E157" s="193">
        <f t="shared" si="9"/>
        <v>26811.678673783306</v>
      </c>
      <c r="F157" s="193">
        <f t="shared" si="10"/>
        <v>57412.262305419936</v>
      </c>
      <c r="G157" s="193">
        <f t="shared" si="11"/>
        <v>113280.47713860369</v>
      </c>
      <c r="H157" s="200">
        <v>0</v>
      </c>
      <c r="I157" s="201">
        <v>0</v>
      </c>
      <c r="J157" s="202">
        <v>3</v>
      </c>
      <c r="K157" s="203">
        <v>1</v>
      </c>
      <c r="L157" s="165">
        <f>IF(INTRO!$E$37="Endemic",IF($H157&gt;0,IF($H157=4,"Unknown",IF($H157=99,"Stopped",$D157)),0),"Not required")</f>
        <v>0</v>
      </c>
      <c r="M157" s="190">
        <f>IF(INTRO!$E$39="Endemic", IF($I157&gt;0, IF($I157=4,"Unknown",IF($I157=99,"Stopped",$D157)), 0),"Not required")</f>
        <v>0</v>
      </c>
      <c r="N157" s="166">
        <f>IF(INTRO!$E$41="Endemic", IF(AND($J157&gt;1,$J157&lt;5), IF($J157=4, "Unknown", E157+F157), 0),"Not required")</f>
        <v>84223.940979203238</v>
      </c>
      <c r="O157" s="169">
        <f>IF(INTRO!$E$43="Endemic", IF(AND($K157&gt;0,$K157&lt;5), IF($K157=4,"Unknown", IF($K157=1, $F157*0.33, IF($K157=2, $F157*0.5+$G157*0.2, SUM(F157:G157)))), 0),"Not required")</f>
        <v>18946.046560788578</v>
      </c>
      <c r="P157" s="161">
        <v>0</v>
      </c>
      <c r="Q157" s="162">
        <v>0</v>
      </c>
      <c r="R157" s="162">
        <v>2</v>
      </c>
      <c r="S157" s="167">
        <v>0</v>
      </c>
      <c r="T157" s="161"/>
      <c r="U157" s="162"/>
      <c r="V157" s="162"/>
      <c r="W157" s="167"/>
    </row>
    <row r="158" spans="1:23" x14ac:dyDescent="0.2">
      <c r="A158" s="23" t="str">
        <f>IF(INTRO!$E$33&lt;&gt;0,INTRO!$E$33, " ")</f>
        <v>Ethiopia</v>
      </c>
      <c r="B158" s="191" t="s">
        <v>333</v>
      </c>
      <c r="C158" s="192" t="s">
        <v>338</v>
      </c>
      <c r="D158" s="193">
        <v>254832.59801999998</v>
      </c>
      <c r="E158" s="193">
        <f t="shared" si="9"/>
        <v>34594.111296190444</v>
      </c>
      <c r="F158" s="193">
        <f t="shared" si="10"/>
        <v>74076.905669536762</v>
      </c>
      <c r="G158" s="193">
        <f t="shared" si="11"/>
        <v>146161.58434161328</v>
      </c>
      <c r="H158" s="200">
        <v>0</v>
      </c>
      <c r="I158" s="206">
        <v>1</v>
      </c>
      <c r="J158" s="202">
        <v>2</v>
      </c>
      <c r="K158" s="203">
        <v>1</v>
      </c>
      <c r="L158" s="165">
        <f>IF(INTRO!$E$37="Endemic",IF($H158&gt;0,IF($H158=4,"Unknown",IF($H158=99,"Stopped",$D158)),0),"Not required")</f>
        <v>0</v>
      </c>
      <c r="M158" s="190">
        <f>IF(INTRO!$E$39="Endemic", IF($I158&gt;0, IF($I158=4,"Unknown",IF($I158=99,"Stopped",$D158)), 0),"Not required")</f>
        <v>254832.59801999998</v>
      </c>
      <c r="N158" s="166">
        <f>IF(INTRO!$E$41="Endemic", IF(AND($J158&gt;1,$J158&lt;5), IF($J158=4, "Unknown", E158+F158), 0),"Not required")</f>
        <v>108671.01696572721</v>
      </c>
      <c r="O158" s="169">
        <f>IF(INTRO!$E$43="Endemic", IF(AND($K158&gt;0,$K158&lt;5), IF($K158=4,"Unknown", IF($K158=1, $F158*0.33, IF($K158=2, $F158*0.5+$G158*0.2, SUM(F158:G158)))), 0),"Not required")</f>
        <v>24445.378870947134</v>
      </c>
      <c r="P158" s="161">
        <v>0</v>
      </c>
      <c r="Q158" s="207">
        <v>2</v>
      </c>
      <c r="R158" s="162">
        <v>1</v>
      </c>
      <c r="S158" s="167">
        <v>0</v>
      </c>
      <c r="T158" s="161"/>
      <c r="U158" s="162"/>
      <c r="V158" s="162"/>
      <c r="W158" s="167"/>
    </row>
    <row r="159" spans="1:23" x14ac:dyDescent="0.2">
      <c r="A159" s="23" t="str">
        <f>IF(INTRO!$E$33&lt;&gt;0,INTRO!$E$33, " ")</f>
        <v>Ethiopia</v>
      </c>
      <c r="B159" s="191" t="s">
        <v>333</v>
      </c>
      <c r="C159" s="192" t="s">
        <v>339</v>
      </c>
      <c r="D159" s="193">
        <v>201546.345</v>
      </c>
      <c r="E159" s="193">
        <f t="shared" si="9"/>
        <v>27360.379890343502</v>
      </c>
      <c r="F159" s="193">
        <f t="shared" si="10"/>
        <v>58587.204708532503</v>
      </c>
      <c r="G159" s="193">
        <f t="shared" si="11"/>
        <v>115598.76300107184</v>
      </c>
      <c r="H159" s="200">
        <v>0</v>
      </c>
      <c r="I159" s="201">
        <v>0</v>
      </c>
      <c r="J159" s="202">
        <v>2</v>
      </c>
      <c r="K159" s="203">
        <v>0</v>
      </c>
      <c r="L159" s="165">
        <f>IF(INTRO!$E$37="Endemic",IF($H159&gt;0,IF($H159=4,"Unknown",IF($H159=99,"Stopped",$D159)),0),"Not required")</f>
        <v>0</v>
      </c>
      <c r="M159" s="190">
        <f>IF(INTRO!$E$39="Endemic", IF($I159&gt;0, IF($I159=4,"Unknown",IF($I159=99,"Stopped",$D159)), 0),"Not required")</f>
        <v>0</v>
      </c>
      <c r="N159" s="166">
        <f>IF(INTRO!$E$41="Endemic", IF(AND($J159&gt;1,$J159&lt;5), IF($J159=4, "Unknown", E159+F159), 0),"Not required")</f>
        <v>85947.584598876012</v>
      </c>
      <c r="O159" s="169">
        <f>IF(INTRO!$E$43="Endemic", IF(AND($K159&gt;0,$K159&lt;5), IF($K159=4,"Unknown", IF($K159=1, $F159*0.33, IF($K159=2, $F159*0.5+$G159*0.2, SUM(F159:G159)))), 0),"Not required")</f>
        <v>0</v>
      </c>
      <c r="P159" s="161">
        <v>0</v>
      </c>
      <c r="Q159" s="162">
        <v>0</v>
      </c>
      <c r="R159" s="162">
        <v>1</v>
      </c>
      <c r="S159" s="167">
        <v>0</v>
      </c>
      <c r="T159" s="161"/>
      <c r="U159" s="162"/>
      <c r="V159" s="162"/>
      <c r="W159" s="167"/>
    </row>
    <row r="160" spans="1:23" x14ac:dyDescent="0.2">
      <c r="A160" s="23" t="str">
        <f>IF(INTRO!$E$33&lt;&gt;0,INTRO!$E$33, " ")</f>
        <v>Ethiopia</v>
      </c>
      <c r="B160" s="191" t="s">
        <v>333</v>
      </c>
      <c r="C160" s="192" t="s">
        <v>340</v>
      </c>
      <c r="D160" s="193">
        <v>261491.12912999999</v>
      </c>
      <c r="E160" s="193">
        <f t="shared" si="9"/>
        <v>35498.022208994495</v>
      </c>
      <c r="F160" s="193">
        <f t="shared" si="10"/>
        <v>76012.464090106005</v>
      </c>
      <c r="G160" s="193">
        <f t="shared" si="11"/>
        <v>149980.64620413503</v>
      </c>
      <c r="H160" s="200">
        <v>0</v>
      </c>
      <c r="I160" s="201">
        <v>0</v>
      </c>
      <c r="J160" s="202">
        <v>3</v>
      </c>
      <c r="K160" s="203">
        <v>0</v>
      </c>
      <c r="L160" s="165">
        <f>IF(INTRO!$E$37="Endemic",IF($H160&gt;0,IF($H160=4,"Unknown",IF($H160=99,"Stopped",$D160)),0),"Not required")</f>
        <v>0</v>
      </c>
      <c r="M160" s="190">
        <f>IF(INTRO!$E$39="Endemic", IF($I160&gt;0, IF($I160=4,"Unknown",IF($I160=99,"Stopped",$D160)), 0),"Not required")</f>
        <v>0</v>
      </c>
      <c r="N160" s="166">
        <f>IF(INTRO!$E$41="Endemic", IF(AND($J160&gt;1,$J160&lt;5), IF($J160=4, "Unknown", E160+F160), 0),"Not required")</f>
        <v>111510.48629910051</v>
      </c>
      <c r="O160" s="169">
        <f>IF(INTRO!$E$43="Endemic", IF(AND($K160&gt;0,$K160&lt;5), IF($K160=4,"Unknown", IF($K160=1, $F160*0.33, IF($K160=2, $F160*0.5+$G160*0.2, SUM(F160:G160)))), 0),"Not required")</f>
        <v>0</v>
      </c>
      <c r="P160" s="161">
        <v>0</v>
      </c>
      <c r="Q160" s="162">
        <v>0</v>
      </c>
      <c r="R160" s="162">
        <v>2</v>
      </c>
      <c r="S160" s="167">
        <v>0</v>
      </c>
      <c r="T160" s="161"/>
      <c r="U160" s="162"/>
      <c r="V160" s="162"/>
      <c r="W160" s="167"/>
    </row>
    <row r="161" spans="1:23" x14ac:dyDescent="0.2">
      <c r="A161" s="23" t="str">
        <f>IF(INTRO!$E$33&lt;&gt;0,INTRO!$E$33, " ")</f>
        <v>Ethiopia</v>
      </c>
      <c r="B161" s="191" t="s">
        <v>333</v>
      </c>
      <c r="C161" s="192" t="s">
        <v>341</v>
      </c>
      <c r="D161" s="193">
        <v>100750.16721</v>
      </c>
      <c r="E161" s="193">
        <f t="shared" si="9"/>
        <v>13677.066924142084</v>
      </c>
      <c r="F161" s="193">
        <f t="shared" si="10"/>
        <v>29286.914981024089</v>
      </c>
      <c r="G161" s="193">
        <f t="shared" si="11"/>
        <v>57786.186604510985</v>
      </c>
      <c r="H161" s="200">
        <v>0</v>
      </c>
      <c r="I161" s="201">
        <v>0</v>
      </c>
      <c r="J161" s="202">
        <v>0</v>
      </c>
      <c r="K161" s="203">
        <v>0</v>
      </c>
      <c r="L161" s="165">
        <f>IF(INTRO!$E$37="Endemic",IF($H161&gt;0,IF($H161=4,"Unknown",IF($H161=99,"Stopped",$D161)),0),"Not required")</f>
        <v>0</v>
      </c>
      <c r="M161" s="190">
        <f>IF(INTRO!$E$39="Endemic", IF($I161&gt;0, IF($I161=4,"Unknown",IF($I161=99,"Stopped",$D161)), 0),"Not required")</f>
        <v>0</v>
      </c>
      <c r="N161" s="166">
        <f>IF(INTRO!$E$41="Endemic", IF(AND($J161&gt;1,$J161&lt;5), IF($J161=4, "Unknown", E161+F161), 0),"Not required")</f>
        <v>0</v>
      </c>
      <c r="O161" s="169">
        <f>IF(INTRO!$E$43="Endemic", IF(AND($K161&gt;0,$K161&lt;5), IF($K161=4,"Unknown", IF($K161=1, $F161*0.33, IF($K161=2, $F161*0.5+$G161*0.2, SUM(F161:G161)))), 0),"Not required")</f>
        <v>0</v>
      </c>
      <c r="P161" s="161">
        <v>0</v>
      </c>
      <c r="Q161" s="162">
        <v>0</v>
      </c>
      <c r="R161" s="162">
        <v>0</v>
      </c>
      <c r="S161" s="167">
        <v>0</v>
      </c>
      <c r="T161" s="161"/>
      <c r="U161" s="162"/>
      <c r="V161" s="162"/>
      <c r="W161" s="167"/>
    </row>
    <row r="162" spans="1:23" x14ac:dyDescent="0.2">
      <c r="A162" s="23" t="str">
        <f>IF(INTRO!$E$33&lt;&gt;0,INTRO!$E$33, " ")</f>
        <v>Ethiopia</v>
      </c>
      <c r="B162" s="191" t="s">
        <v>333</v>
      </c>
      <c r="C162" s="192" t="s">
        <v>342</v>
      </c>
      <c r="D162" s="193">
        <v>239181.99920999998</v>
      </c>
      <c r="E162" s="193">
        <f t="shared" si="9"/>
        <v>32469.506511355681</v>
      </c>
      <c r="F162" s="193">
        <f t="shared" si="10"/>
        <v>69527.45657735609</v>
      </c>
      <c r="G162" s="193">
        <f t="shared" si="11"/>
        <v>137185.03920673602</v>
      </c>
      <c r="H162" s="200">
        <v>0</v>
      </c>
      <c r="I162" s="201">
        <v>0</v>
      </c>
      <c r="J162" s="202">
        <v>1</v>
      </c>
      <c r="K162" s="203">
        <v>0</v>
      </c>
      <c r="L162" s="165">
        <f>IF(INTRO!$E$37="Endemic",IF($H162&gt;0,IF($H162=4,"Unknown",IF($H162=99,"Stopped",$D162)),0),"Not required")</f>
        <v>0</v>
      </c>
      <c r="M162" s="190">
        <f>IF(INTRO!$E$39="Endemic", IF($I162&gt;0, IF($I162=4,"Unknown",IF($I162=99,"Stopped",$D162)), 0),"Not required")</f>
        <v>0</v>
      </c>
      <c r="N162" s="166">
        <f>IF(INTRO!$E$41="Endemic", IF(AND($J162&gt;1,$J162&lt;5), IF($J162=4, "Unknown", E162+F162), 0),"Not required")</f>
        <v>0</v>
      </c>
      <c r="O162" s="169">
        <f>IF(INTRO!$E$43="Endemic", IF(AND($K162&gt;0,$K162&lt;5), IF($K162=4,"Unknown", IF($K162=1, $F162*0.33, IF($K162=2, $F162*0.5+$G162*0.2, SUM(F162:G162)))), 0),"Not required")</f>
        <v>0</v>
      </c>
      <c r="P162" s="161">
        <v>0</v>
      </c>
      <c r="Q162" s="162">
        <v>0</v>
      </c>
      <c r="R162" s="162">
        <v>0</v>
      </c>
      <c r="S162" s="167">
        <v>0</v>
      </c>
      <c r="T162" s="161"/>
      <c r="U162" s="162"/>
      <c r="V162" s="162"/>
      <c r="W162" s="167"/>
    </row>
    <row r="163" spans="1:23" x14ac:dyDescent="0.2">
      <c r="A163" s="23" t="str">
        <f>IF(INTRO!$E$33&lt;&gt;0,INTRO!$E$33, " ")</f>
        <v>Ethiopia</v>
      </c>
      <c r="B163" s="191" t="s">
        <v>333</v>
      </c>
      <c r="C163" s="192" t="s">
        <v>343</v>
      </c>
      <c r="D163" s="193">
        <v>265569.06683999998</v>
      </c>
      <c r="E163" s="193">
        <f t="shared" si="9"/>
        <v>36051.611632383727</v>
      </c>
      <c r="F163" s="193">
        <f t="shared" si="10"/>
        <v>77197.873686119332</v>
      </c>
      <c r="G163" s="193">
        <f t="shared" si="11"/>
        <v>152319.58494733789</v>
      </c>
      <c r="H163" s="200">
        <v>0</v>
      </c>
      <c r="I163" s="201">
        <v>0</v>
      </c>
      <c r="J163" s="202">
        <v>3</v>
      </c>
      <c r="K163" s="203">
        <v>1</v>
      </c>
      <c r="L163" s="165">
        <f>IF(INTRO!$E$37="Endemic",IF($H163&gt;0,IF($H163=4,"Unknown",IF($H163=99,"Stopped",$D163)),0),"Not required")</f>
        <v>0</v>
      </c>
      <c r="M163" s="190">
        <f>IF(INTRO!$E$39="Endemic", IF($I163&gt;0, IF($I163=4,"Unknown",IF($I163=99,"Stopped",$D163)), 0),"Not required")</f>
        <v>0</v>
      </c>
      <c r="N163" s="166">
        <f>IF(INTRO!$E$41="Endemic", IF(AND($J163&gt;1,$J163&lt;5), IF($J163=4, "Unknown", E163+F163), 0),"Not required")</f>
        <v>113249.48531850305</v>
      </c>
      <c r="O163" s="169">
        <f>IF(INTRO!$E$43="Endemic", IF(AND($K163&gt;0,$K163&lt;5), IF($K163=4,"Unknown", IF($K163=1, $F163*0.33, IF($K163=2, $F163*0.5+$G163*0.2, SUM(F163:G163)))), 0),"Not required")</f>
        <v>25475.298316419379</v>
      </c>
      <c r="P163" s="161">
        <v>0</v>
      </c>
      <c r="Q163" s="162">
        <v>0</v>
      </c>
      <c r="R163" s="162">
        <v>2</v>
      </c>
      <c r="S163" s="167">
        <v>0</v>
      </c>
      <c r="T163" s="161"/>
      <c r="U163" s="162"/>
      <c r="V163" s="162"/>
      <c r="W163" s="167"/>
    </row>
    <row r="164" spans="1:23" x14ac:dyDescent="0.2">
      <c r="A164" s="23" t="str">
        <f>IF(INTRO!$E$33&lt;&gt;0,INTRO!$E$33, " ")</f>
        <v>Ethiopia</v>
      </c>
      <c r="B164" s="191" t="s">
        <v>333</v>
      </c>
      <c r="C164" s="192" t="s">
        <v>344</v>
      </c>
      <c r="D164" s="193">
        <v>56940.093209999999</v>
      </c>
      <c r="E164" s="193">
        <f t="shared" si="9"/>
        <v>7729.7486154718827</v>
      </c>
      <c r="F164" s="193">
        <f t="shared" si="10"/>
        <v>16551.830285075084</v>
      </c>
      <c r="G164" s="193">
        <f t="shared" si="11"/>
        <v>32658.515043980231</v>
      </c>
      <c r="H164" s="200">
        <v>0</v>
      </c>
      <c r="I164" s="201">
        <v>0</v>
      </c>
      <c r="J164" s="202">
        <v>0</v>
      </c>
      <c r="K164" s="203">
        <v>0</v>
      </c>
      <c r="L164" s="165">
        <f>IF(INTRO!$E$37="Endemic",IF($H164&gt;0,IF($H164=4,"Unknown",IF($H164=99,"Stopped",$D164)),0),"Not required")</f>
        <v>0</v>
      </c>
      <c r="M164" s="190">
        <f>IF(INTRO!$E$39="Endemic", IF($I164&gt;0, IF($I164=4,"Unknown",IF($I164=99,"Stopped",$D164)), 0),"Not required")</f>
        <v>0</v>
      </c>
      <c r="N164" s="166">
        <f>IF(INTRO!$E$41="Endemic", IF(AND($J164&gt;1,$J164&lt;5), IF($J164=4, "Unknown", E164+F164), 0),"Not required")</f>
        <v>0</v>
      </c>
      <c r="O164" s="169">
        <f>IF(INTRO!$E$43="Endemic", IF(AND($K164&gt;0,$K164&lt;5), IF($K164=4,"Unknown", IF($K164=1, $F164*0.33, IF($K164=2, $F164*0.5+$G164*0.2, SUM(F164:G164)))), 0),"Not required")</f>
        <v>0</v>
      </c>
      <c r="P164" s="161">
        <v>0</v>
      </c>
      <c r="Q164" s="162">
        <v>0</v>
      </c>
      <c r="R164" s="162">
        <v>0</v>
      </c>
      <c r="S164" s="167">
        <v>0</v>
      </c>
      <c r="T164" s="161"/>
      <c r="U164" s="162"/>
      <c r="V164" s="162"/>
      <c r="W164" s="167"/>
    </row>
    <row r="165" spans="1:23" x14ac:dyDescent="0.2">
      <c r="A165" s="23" t="str">
        <f>IF(INTRO!$E$33&lt;&gt;0,INTRO!$E$33, " ")</f>
        <v>Ethiopia</v>
      </c>
      <c r="B165" s="191" t="s">
        <v>333</v>
      </c>
      <c r="C165" s="192" t="s">
        <v>345</v>
      </c>
      <c r="D165" s="193">
        <v>90382.783259999997</v>
      </c>
      <c r="E165" s="193">
        <f t="shared" si="9"/>
        <v>12269.670707946496</v>
      </c>
      <c r="F165" s="193">
        <f t="shared" si="10"/>
        <v>26273.235691674508</v>
      </c>
      <c r="G165" s="193">
        <f t="shared" si="11"/>
        <v>51839.878026316896</v>
      </c>
      <c r="H165" s="200">
        <v>0</v>
      </c>
      <c r="I165" s="201">
        <v>0</v>
      </c>
      <c r="J165" s="202">
        <v>0</v>
      </c>
      <c r="K165" s="203">
        <v>0</v>
      </c>
      <c r="L165" s="165">
        <f>IF(INTRO!$E$37="Endemic",IF($H165&gt;0,IF($H165=4,"Unknown",IF($H165=99,"Stopped",$D165)),0),"Not required")</f>
        <v>0</v>
      </c>
      <c r="M165" s="190">
        <f>IF(INTRO!$E$39="Endemic", IF($I165&gt;0, IF($I165=4,"Unknown",IF($I165=99,"Stopped",$D165)), 0),"Not required")</f>
        <v>0</v>
      </c>
      <c r="N165" s="166">
        <f>IF(INTRO!$E$41="Endemic", IF(AND($J165&gt;1,$J165&lt;5), IF($J165=4, "Unknown", E165+F165), 0),"Not required")</f>
        <v>0</v>
      </c>
      <c r="O165" s="169">
        <f>IF(INTRO!$E$43="Endemic", IF(AND($K165&gt;0,$K165&lt;5), IF($K165=4,"Unknown", IF($K165=1, $F165*0.33, IF($K165=2, $F165*0.5+$G165*0.2, SUM(F165:G165)))), 0),"Not required")</f>
        <v>0</v>
      </c>
      <c r="P165" s="161">
        <v>0</v>
      </c>
      <c r="Q165" s="162">
        <v>0</v>
      </c>
      <c r="R165" s="162">
        <v>0</v>
      </c>
      <c r="S165" s="167">
        <v>0</v>
      </c>
      <c r="T165" s="161"/>
      <c r="U165" s="162"/>
      <c r="V165" s="162"/>
      <c r="W165" s="167"/>
    </row>
    <row r="166" spans="1:23" x14ac:dyDescent="0.2">
      <c r="A166" s="23" t="str">
        <f>IF(INTRO!$E$33&lt;&gt;0,INTRO!$E$33, " ")</f>
        <v>Ethiopia</v>
      </c>
      <c r="B166" s="191" t="s">
        <v>333</v>
      </c>
      <c r="C166" s="192" t="s">
        <v>346</v>
      </c>
      <c r="D166" s="193">
        <v>177571.83213</v>
      </c>
      <c r="E166" s="193">
        <f t="shared" si="9"/>
        <v>24105.784626861398</v>
      </c>
      <c r="F166" s="193">
        <f t="shared" si="10"/>
        <v>51618.089524121511</v>
      </c>
      <c r="G166" s="193">
        <f t="shared" si="11"/>
        <v>101847.96026969374</v>
      </c>
      <c r="H166" s="200">
        <v>1</v>
      </c>
      <c r="I166" s="201">
        <v>0</v>
      </c>
      <c r="J166" s="202">
        <v>2</v>
      </c>
      <c r="K166" s="203">
        <v>0</v>
      </c>
      <c r="L166" s="165">
        <f>IF(INTRO!$E$37="Endemic",IF($H166&gt;0,IF($H166=4,"Unknown",IF($H166=99,"Stopped",$D166)),0),"Not required")</f>
        <v>177571.83213</v>
      </c>
      <c r="M166" s="190">
        <f>IF(INTRO!$E$39="Endemic", IF($I166&gt;0, IF($I166=4,"Unknown",IF($I166=99,"Stopped",$D166)), 0),"Not required")</f>
        <v>0</v>
      </c>
      <c r="N166" s="166">
        <f>IF(INTRO!$E$41="Endemic", IF(AND($J166&gt;1,$J166&lt;5), IF($J166=4, "Unknown", E166+F166), 0),"Not required")</f>
        <v>75723.874150982912</v>
      </c>
      <c r="O166" s="169">
        <f>IF(INTRO!$E$43="Endemic", IF(AND($K166&gt;0,$K166&lt;5), IF($K166=4,"Unknown", IF($K166=1, $F166*0.33, IF($K166=2, $F166*0.5+$G166*0.2, SUM(F166:G166)))), 0),"Not required")</f>
        <v>0</v>
      </c>
      <c r="P166" s="161">
        <v>1</v>
      </c>
      <c r="Q166" s="162">
        <v>0</v>
      </c>
      <c r="R166" s="162">
        <v>1</v>
      </c>
      <c r="S166" s="167">
        <v>0</v>
      </c>
      <c r="T166" s="161"/>
      <c r="U166" s="162"/>
      <c r="V166" s="162"/>
      <c r="W166" s="167"/>
    </row>
    <row r="167" spans="1:23" x14ac:dyDescent="0.2">
      <c r="A167" s="23" t="str">
        <f>IF(INTRO!$E$33&lt;&gt;0,INTRO!$E$33, " ")</f>
        <v>Ethiopia</v>
      </c>
      <c r="B167" s="191" t="s">
        <v>333</v>
      </c>
      <c r="C167" s="192" t="s">
        <v>347</v>
      </c>
      <c r="D167" s="193">
        <v>118946.35136999999</v>
      </c>
      <c r="E167" s="193">
        <f t="shared" si="9"/>
        <v>16147.240775085647</v>
      </c>
      <c r="F167" s="193">
        <f t="shared" si="10"/>
        <v>34576.336460218241</v>
      </c>
      <c r="G167" s="193">
        <f t="shared" si="11"/>
        <v>68222.775669104027</v>
      </c>
      <c r="H167" s="200">
        <v>1</v>
      </c>
      <c r="I167" s="201">
        <v>0</v>
      </c>
      <c r="J167" s="202">
        <v>1</v>
      </c>
      <c r="K167" s="203">
        <v>0</v>
      </c>
      <c r="L167" s="165">
        <f>IF(INTRO!$E$37="Endemic",IF($H167&gt;0,IF($H167=4,"Unknown",IF($H167=99,"Stopped",$D167)),0),"Not required")</f>
        <v>118946.35136999999</v>
      </c>
      <c r="M167" s="190">
        <f>IF(INTRO!$E$39="Endemic", IF($I167&gt;0, IF($I167=4,"Unknown",IF($I167=99,"Stopped",$D167)), 0),"Not required")</f>
        <v>0</v>
      </c>
      <c r="N167" s="166">
        <f>IF(INTRO!$E$41="Endemic", IF(AND($J167&gt;1,$J167&lt;5), IF($J167=4, "Unknown", E167+F167), 0),"Not required")</f>
        <v>0</v>
      </c>
      <c r="O167" s="169">
        <f>IF(INTRO!$E$43="Endemic", IF(AND($K167&gt;0,$K167&lt;5), IF($K167=4,"Unknown", IF($K167=1, $F167*0.33, IF($K167=2, $F167*0.5+$G167*0.2, SUM(F167:G167)))), 0),"Not required")</f>
        <v>0</v>
      </c>
      <c r="P167" s="161">
        <v>1</v>
      </c>
      <c r="Q167" s="162">
        <v>0</v>
      </c>
      <c r="R167" s="162">
        <v>0</v>
      </c>
      <c r="S167" s="167">
        <v>0</v>
      </c>
      <c r="T167" s="161"/>
      <c r="U167" s="162"/>
      <c r="V167" s="162"/>
      <c r="W167" s="167"/>
    </row>
    <row r="168" spans="1:23" x14ac:dyDescent="0.2">
      <c r="A168" s="23" t="str">
        <f>IF(INTRO!$E$33&lt;&gt;0,INTRO!$E$33, " ")</f>
        <v>Ethiopia</v>
      </c>
      <c r="B168" s="191" t="s">
        <v>333</v>
      </c>
      <c r="C168" s="192" t="s">
        <v>348</v>
      </c>
      <c r="D168" s="193">
        <v>40352.278890000001</v>
      </c>
      <c r="E168" s="193">
        <f t="shared" si="9"/>
        <v>5477.914669558947</v>
      </c>
      <c r="F168" s="193">
        <f t="shared" si="10"/>
        <v>11729.943422115766</v>
      </c>
      <c r="G168" s="193">
        <f t="shared" si="11"/>
        <v>23144.421318869685</v>
      </c>
      <c r="H168" s="200">
        <v>0</v>
      </c>
      <c r="I168" s="201">
        <v>0</v>
      </c>
      <c r="J168" s="202">
        <v>2</v>
      </c>
      <c r="K168" s="203">
        <v>0</v>
      </c>
      <c r="L168" s="165">
        <f>IF(INTRO!$E$37="Endemic",IF($H168&gt;0,IF($H168=4,"Unknown",IF($H168=99,"Stopped",$D168)),0),"Not required")</f>
        <v>0</v>
      </c>
      <c r="M168" s="190">
        <f>IF(INTRO!$E$39="Endemic", IF($I168&gt;0, IF($I168=4,"Unknown",IF($I168=99,"Stopped",$D168)), 0),"Not required")</f>
        <v>0</v>
      </c>
      <c r="N168" s="166">
        <f>IF(INTRO!$E$41="Endemic", IF(AND($J168&gt;1,$J168&lt;5), IF($J168=4, "Unknown", E168+F168), 0),"Not required")</f>
        <v>17207.858091674712</v>
      </c>
      <c r="O168" s="169">
        <f>IF(INTRO!$E$43="Endemic", IF(AND($K168&gt;0,$K168&lt;5), IF($K168=4,"Unknown", IF($K168=1, $F168*0.33, IF($K168=2, $F168*0.5+$G168*0.2, SUM(F168:G168)))), 0),"Not required")</f>
        <v>0</v>
      </c>
      <c r="P168" s="161">
        <v>0</v>
      </c>
      <c r="Q168" s="162">
        <v>0</v>
      </c>
      <c r="R168" s="162">
        <v>1</v>
      </c>
      <c r="S168" s="167">
        <v>0</v>
      </c>
      <c r="T168" s="161"/>
      <c r="U168" s="162"/>
      <c r="V168" s="162"/>
      <c r="W168" s="167"/>
    </row>
    <row r="169" spans="1:23" x14ac:dyDescent="0.2">
      <c r="A169" s="23" t="str">
        <f>IF(INTRO!$E$33&lt;&gt;0,INTRO!$E$33, " ")</f>
        <v>Ethiopia</v>
      </c>
      <c r="B169" s="191" t="s">
        <v>349</v>
      </c>
      <c r="C169" s="192" t="s">
        <v>350</v>
      </c>
      <c r="D169" s="193">
        <v>90451.799129999999</v>
      </c>
      <c r="E169" s="193">
        <f t="shared" si="9"/>
        <v>12279.039771035497</v>
      </c>
      <c r="F169" s="193">
        <f t="shared" si="10"/>
        <v>26293.297811401007</v>
      </c>
      <c r="G169" s="193">
        <f t="shared" si="11"/>
        <v>51879.462714391702</v>
      </c>
      <c r="H169" s="200">
        <v>0</v>
      </c>
      <c r="I169" s="201">
        <v>0</v>
      </c>
      <c r="J169" s="202">
        <v>1</v>
      </c>
      <c r="K169" s="203">
        <v>0</v>
      </c>
      <c r="L169" s="165">
        <f>IF(INTRO!$E$37="Endemic",IF($H169&gt;0,IF($H169=4,"Unknown",IF($H169=99,"Stopped",$D169)),0),"Not required")</f>
        <v>0</v>
      </c>
      <c r="M169" s="190">
        <f>IF(INTRO!$E$39="Endemic", IF($I169&gt;0, IF($I169=4,"Unknown",IF($I169=99,"Stopped",$D169)), 0),"Not required")</f>
        <v>0</v>
      </c>
      <c r="N169" s="166">
        <f>IF(INTRO!$E$41="Endemic", IF(AND($J169&gt;1,$J169&lt;5), IF($J169=4, "Unknown", E169+F169), 0),"Not required")</f>
        <v>0</v>
      </c>
      <c r="O169" s="169">
        <f>IF(INTRO!$E$43="Endemic", IF(AND($K169&gt;0,$K169&lt;5), IF($K169=4,"Unknown", IF($K169=1, $F169*0.33, IF($K169=2, $F169*0.5+$G169*0.2, SUM(F169:G169)))), 0),"Not required")</f>
        <v>0</v>
      </c>
      <c r="P169" s="161">
        <v>0</v>
      </c>
      <c r="Q169" s="162">
        <v>0</v>
      </c>
      <c r="R169" s="162">
        <v>0</v>
      </c>
      <c r="S169" s="167">
        <v>0</v>
      </c>
      <c r="T169" s="161"/>
      <c r="U169" s="162"/>
      <c r="V169" s="162"/>
      <c r="W169" s="167"/>
    </row>
    <row r="170" spans="1:23" x14ac:dyDescent="0.2">
      <c r="A170" s="23" t="str">
        <f>IF(INTRO!$E$33&lt;&gt;0,INTRO!$E$33, " ")</f>
        <v>Ethiopia</v>
      </c>
      <c r="B170" s="191" t="s">
        <v>349</v>
      </c>
      <c r="C170" s="192" t="s">
        <v>351</v>
      </c>
      <c r="D170" s="193">
        <v>142530.77453999998</v>
      </c>
      <c r="E170" s="193">
        <f t="shared" si="9"/>
        <v>19348.88046458644</v>
      </c>
      <c r="F170" s="193">
        <f t="shared" si="10"/>
        <v>41432.057054870784</v>
      </c>
      <c r="G170" s="193">
        <f t="shared" si="11"/>
        <v>81749.838859189753</v>
      </c>
      <c r="H170" s="200">
        <v>0</v>
      </c>
      <c r="I170" s="201">
        <v>0</v>
      </c>
      <c r="J170" s="202">
        <v>1</v>
      </c>
      <c r="K170" s="203">
        <v>2</v>
      </c>
      <c r="L170" s="165">
        <f>IF(INTRO!$E$37="Endemic",IF($H170&gt;0,IF($H170=4,"Unknown",IF($H170=99,"Stopped",$D170)),0),"Not required")</f>
        <v>0</v>
      </c>
      <c r="M170" s="190">
        <f>IF(INTRO!$E$39="Endemic", IF($I170&gt;0, IF($I170=4,"Unknown",IF($I170=99,"Stopped",$D170)), 0),"Not required")</f>
        <v>0</v>
      </c>
      <c r="N170" s="166">
        <f>IF(INTRO!$E$41="Endemic", IF(AND($J170&gt;1,$J170&lt;5), IF($J170=4, "Unknown", E170+F170), 0),"Not required")</f>
        <v>0</v>
      </c>
      <c r="O170" s="169">
        <f>IF(INTRO!$E$43="Endemic", IF(AND($K170&gt;0,$K170&lt;5), IF($K170=4,"Unknown", IF($K170=1, $F170*0.33, IF($K170=2, $F170*0.5+$G170*0.2, SUM(F170:G170)))), 0),"Not required")</f>
        <v>37065.996299273342</v>
      </c>
      <c r="P170" s="161">
        <v>0</v>
      </c>
      <c r="Q170" s="162">
        <v>0</v>
      </c>
      <c r="R170" s="162">
        <v>0</v>
      </c>
      <c r="S170" s="167">
        <v>1</v>
      </c>
      <c r="T170" s="161"/>
      <c r="U170" s="162"/>
      <c r="V170" s="162"/>
      <c r="W170" s="167"/>
    </row>
    <row r="171" spans="1:23" x14ac:dyDescent="0.2">
      <c r="A171" s="23" t="str">
        <f>IF(INTRO!$E$33&lt;&gt;0,INTRO!$E$33, " ")</f>
        <v>Ethiopia</v>
      </c>
      <c r="B171" s="191" t="s">
        <v>349</v>
      </c>
      <c r="C171" s="192" t="s">
        <v>352</v>
      </c>
      <c r="D171" s="193">
        <v>41257.48704</v>
      </c>
      <c r="E171" s="193">
        <f t="shared" si="9"/>
        <v>5600.798757900192</v>
      </c>
      <c r="F171" s="193">
        <f t="shared" si="10"/>
        <v>11993.07702142704</v>
      </c>
      <c r="G171" s="193">
        <f t="shared" si="11"/>
        <v>23663.611792894349</v>
      </c>
      <c r="H171" s="200">
        <v>0</v>
      </c>
      <c r="I171" s="201">
        <v>0</v>
      </c>
      <c r="J171" s="202">
        <v>1</v>
      </c>
      <c r="K171" s="203">
        <v>1</v>
      </c>
      <c r="L171" s="165">
        <f>IF(INTRO!$E$37="Endemic",IF($H171&gt;0,IF($H171=4,"Unknown",IF($H171=99,"Stopped",$D171)),0),"Not required")</f>
        <v>0</v>
      </c>
      <c r="M171" s="190">
        <f>IF(INTRO!$E$39="Endemic", IF($I171&gt;0, IF($I171=4,"Unknown",IF($I171=99,"Stopped",$D171)), 0),"Not required")</f>
        <v>0</v>
      </c>
      <c r="N171" s="166">
        <f>IF(INTRO!$E$41="Endemic", IF(AND($J171&gt;1,$J171&lt;5), IF($J171=4, "Unknown", E171+F171), 0),"Not required")</f>
        <v>0</v>
      </c>
      <c r="O171" s="169">
        <f>IF(INTRO!$E$43="Endemic", IF(AND($K171&gt;0,$K171&lt;5), IF($K171=4,"Unknown", IF($K171=1, $F171*0.33, IF($K171=2, $F171*0.5+$G171*0.2, SUM(F171:G171)))), 0),"Not required")</f>
        <v>3957.7154170709232</v>
      </c>
      <c r="P171" s="161">
        <v>0</v>
      </c>
      <c r="Q171" s="162">
        <v>0</v>
      </c>
      <c r="R171" s="162">
        <v>0</v>
      </c>
      <c r="S171" s="167">
        <v>0</v>
      </c>
      <c r="T171" s="161"/>
      <c r="U171" s="162"/>
      <c r="V171" s="162"/>
      <c r="W171" s="167"/>
    </row>
    <row r="172" spans="1:23" x14ac:dyDescent="0.2">
      <c r="A172" s="23" t="str">
        <f>IF(INTRO!$E$33&lt;&gt;0,INTRO!$E$33, " ")</f>
        <v>Ethiopia</v>
      </c>
      <c r="B172" s="191" t="s">
        <v>349</v>
      </c>
      <c r="C172" s="192" t="s">
        <v>353</v>
      </c>
      <c r="D172" s="193">
        <v>184654.46075999999</v>
      </c>
      <c r="E172" s="193">
        <f t="shared" si="9"/>
        <v>25067.267753429744</v>
      </c>
      <c r="F172" s="193">
        <f t="shared" si="10"/>
        <v>53676.928216633256</v>
      </c>
      <c r="G172" s="193">
        <f t="shared" si="11"/>
        <v>105910.26717197953</v>
      </c>
      <c r="H172" s="200">
        <v>0</v>
      </c>
      <c r="I172" s="206">
        <v>1</v>
      </c>
      <c r="J172" s="202">
        <v>1</v>
      </c>
      <c r="K172" s="203">
        <v>2</v>
      </c>
      <c r="L172" s="165">
        <f>IF(INTRO!$E$37="Endemic",IF($H172&gt;0,IF($H172=4,"Unknown",IF($H172=99,"Stopped",$D172)),0),"Not required")</f>
        <v>0</v>
      </c>
      <c r="M172" s="190">
        <f>IF(INTRO!$E$39="Endemic", IF($I172&gt;0, IF($I172=4,"Unknown",IF($I172=99,"Stopped",$D172)), 0),"Not required")</f>
        <v>184654.46075999999</v>
      </c>
      <c r="N172" s="166">
        <f>IF(INTRO!$E$41="Endemic", IF(AND($J172&gt;1,$J172&lt;5), IF($J172=4, "Unknown", E172+F172), 0),"Not required")</f>
        <v>0</v>
      </c>
      <c r="O172" s="169">
        <f>IF(INTRO!$E$43="Endemic", IF(AND($K172&gt;0,$K172&lt;5), IF($K172=4,"Unknown", IF($K172=1, $F172*0.33, IF($K172=2, $F172*0.5+$G172*0.2, SUM(F172:G172)))), 0),"Not required")</f>
        <v>48020.517542712536</v>
      </c>
      <c r="P172" s="161">
        <v>0</v>
      </c>
      <c r="Q172" s="207">
        <v>2</v>
      </c>
      <c r="R172" s="162">
        <v>0</v>
      </c>
      <c r="S172" s="167">
        <v>1</v>
      </c>
      <c r="T172" s="161"/>
      <c r="U172" s="162"/>
      <c r="V172" s="162"/>
      <c r="W172" s="167"/>
    </row>
    <row r="173" spans="1:23" x14ac:dyDescent="0.2">
      <c r="A173" s="23" t="str">
        <f>IF(INTRO!$E$33&lt;&gt;0,INTRO!$E$33, " ")</f>
        <v>Ethiopia</v>
      </c>
      <c r="B173" s="191" t="s">
        <v>349</v>
      </c>
      <c r="C173" s="192" t="s">
        <v>354</v>
      </c>
      <c r="D173" s="193">
        <v>145651.49213999999</v>
      </c>
      <c r="E173" s="193">
        <f t="shared" si="9"/>
        <v>19772.52505643692</v>
      </c>
      <c r="F173" s="193">
        <f t="shared" si="10"/>
        <v>42339.21377293839</v>
      </c>
      <c r="G173" s="193">
        <f t="shared" si="11"/>
        <v>83539.755189528922</v>
      </c>
      <c r="H173" s="200">
        <v>0</v>
      </c>
      <c r="I173" s="201">
        <v>0</v>
      </c>
      <c r="J173" s="202">
        <v>1</v>
      </c>
      <c r="K173" s="203">
        <v>1</v>
      </c>
      <c r="L173" s="165">
        <f>IF(INTRO!$E$37="Endemic",IF($H173&gt;0,IF($H173=4,"Unknown",IF($H173=99,"Stopped",$D173)),0),"Not required")</f>
        <v>0</v>
      </c>
      <c r="M173" s="190">
        <f>IF(INTRO!$E$39="Endemic", IF($I173&gt;0, IF($I173=4,"Unknown",IF($I173=99,"Stopped",$D173)), 0),"Not required")</f>
        <v>0</v>
      </c>
      <c r="N173" s="166">
        <f>IF(INTRO!$E$41="Endemic", IF(AND($J173&gt;1,$J173&lt;5), IF($J173=4, "Unknown", E173+F173), 0),"Not required")</f>
        <v>0</v>
      </c>
      <c r="O173" s="169">
        <f>IF(INTRO!$E$43="Endemic", IF(AND($K173&gt;0,$K173&lt;5), IF($K173=4,"Unknown", IF($K173=1, $F173*0.33, IF($K173=2, $F173*0.5+$G173*0.2, SUM(F173:G173)))), 0),"Not required")</f>
        <v>13971.940545069669</v>
      </c>
      <c r="P173" s="161">
        <v>0</v>
      </c>
      <c r="Q173" s="162">
        <v>0</v>
      </c>
      <c r="R173" s="162">
        <v>0</v>
      </c>
      <c r="S173" s="167">
        <v>0</v>
      </c>
      <c r="T173" s="161"/>
      <c r="U173" s="162"/>
      <c r="V173" s="162"/>
      <c r="W173" s="167"/>
    </row>
    <row r="174" spans="1:23" x14ac:dyDescent="0.2">
      <c r="A174" s="23" t="str">
        <f>IF(INTRO!$E$33&lt;&gt;0,INTRO!$E$33, " ")</f>
        <v>Ethiopia</v>
      </c>
      <c r="B174" s="191" t="s">
        <v>349</v>
      </c>
      <c r="C174" s="192" t="s">
        <v>355</v>
      </c>
      <c r="D174" s="193">
        <v>39192.012089999997</v>
      </c>
      <c r="E174" s="193">
        <f t="shared" si="9"/>
        <v>5320.4057828453069</v>
      </c>
      <c r="F174" s="193">
        <f t="shared" si="10"/>
        <v>11392.667206423965</v>
      </c>
      <c r="G174" s="193">
        <f t="shared" si="11"/>
        <v>22478.939606307678</v>
      </c>
      <c r="H174" s="200">
        <v>0</v>
      </c>
      <c r="I174" s="201">
        <v>0</v>
      </c>
      <c r="J174" s="202">
        <v>1</v>
      </c>
      <c r="K174" s="203">
        <v>0</v>
      </c>
      <c r="L174" s="165">
        <f>IF(INTRO!$E$37="Endemic",IF($H174&gt;0,IF($H174=4,"Unknown",IF($H174=99,"Stopped",$D174)),0),"Not required")</f>
        <v>0</v>
      </c>
      <c r="M174" s="190">
        <f>IF(INTRO!$E$39="Endemic", IF($I174&gt;0, IF($I174=4,"Unknown",IF($I174=99,"Stopped",$D174)), 0),"Not required")</f>
        <v>0</v>
      </c>
      <c r="N174" s="166">
        <f>IF(INTRO!$E$41="Endemic", IF(AND($J174&gt;1,$J174&lt;5), IF($J174=4, "Unknown", E174+F174), 0),"Not required")</f>
        <v>0</v>
      </c>
      <c r="O174" s="169">
        <f>IF(INTRO!$E$43="Endemic", IF(AND($K174&gt;0,$K174&lt;5), IF($K174=4,"Unknown", IF($K174=1, $F174*0.33, IF($K174=2, $F174*0.5+$G174*0.2, SUM(F174:G174)))), 0),"Not required")</f>
        <v>0</v>
      </c>
      <c r="P174" s="161">
        <v>0</v>
      </c>
      <c r="Q174" s="162">
        <v>0</v>
      </c>
      <c r="R174" s="162">
        <v>0</v>
      </c>
      <c r="S174" s="167">
        <v>0</v>
      </c>
      <c r="T174" s="161"/>
      <c r="U174" s="162"/>
      <c r="V174" s="162"/>
      <c r="W174" s="167"/>
    </row>
    <row r="175" spans="1:23" x14ac:dyDescent="0.2">
      <c r="A175" s="23" t="str">
        <f>IF(INTRO!$E$33&lt;&gt;0,INTRO!$E$33, " ")</f>
        <v>Ethiopia</v>
      </c>
      <c r="B175" s="191" t="s">
        <v>349</v>
      </c>
      <c r="C175" s="192" t="s">
        <v>356</v>
      </c>
      <c r="D175" s="193">
        <v>182683.00743</v>
      </c>
      <c r="E175" s="193">
        <f t="shared" si="9"/>
        <v>24799.638429539584</v>
      </c>
      <c r="F175" s="193">
        <f t="shared" si="10"/>
        <v>53103.849405315559</v>
      </c>
      <c r="G175" s="193">
        <f t="shared" si="11"/>
        <v>104779.52195175564</v>
      </c>
      <c r="H175" s="200">
        <v>0</v>
      </c>
      <c r="I175" s="201">
        <v>0</v>
      </c>
      <c r="J175" s="202">
        <v>3</v>
      </c>
      <c r="K175" s="203">
        <v>0</v>
      </c>
      <c r="L175" s="165">
        <f>IF(INTRO!$E$37="Endemic",IF($H175&gt;0,IF($H175=4,"Unknown",IF($H175=99,"Stopped",$D175)),0),"Not required")</f>
        <v>0</v>
      </c>
      <c r="M175" s="190">
        <f>IF(INTRO!$E$39="Endemic", IF($I175&gt;0, IF($I175=4,"Unknown",IF($I175=99,"Stopped",$D175)), 0),"Not required")</f>
        <v>0</v>
      </c>
      <c r="N175" s="166">
        <f>IF(INTRO!$E$41="Endemic", IF(AND($J175&gt;1,$J175&lt;5), IF($J175=4, "Unknown", E175+F175), 0),"Not required")</f>
        <v>77903.487834855143</v>
      </c>
      <c r="O175" s="169">
        <f>IF(INTRO!$E$43="Endemic", IF(AND($K175&gt;0,$K175&lt;5), IF($K175=4,"Unknown", IF($K175=1, $F175*0.33, IF($K175=2, $F175*0.5+$G175*0.2, SUM(F175:G175)))), 0),"Not required")</f>
        <v>0</v>
      </c>
      <c r="P175" s="161">
        <v>0</v>
      </c>
      <c r="Q175" s="162">
        <v>0</v>
      </c>
      <c r="R175" s="162">
        <v>2</v>
      </c>
      <c r="S175" s="167">
        <v>0</v>
      </c>
      <c r="T175" s="161"/>
      <c r="U175" s="162"/>
      <c r="V175" s="162"/>
      <c r="W175" s="167"/>
    </row>
    <row r="176" spans="1:23" x14ac:dyDescent="0.2">
      <c r="A176" s="23" t="str">
        <f>IF(INTRO!$E$33&lt;&gt;0,INTRO!$E$33, " ")</f>
        <v>Ethiopia</v>
      </c>
      <c r="B176" s="191" t="s">
        <v>349</v>
      </c>
      <c r="C176" s="192" t="s">
        <v>357</v>
      </c>
      <c r="D176" s="193">
        <v>148022.03724000001</v>
      </c>
      <c r="E176" s="193">
        <f t="shared" si="9"/>
        <v>20094.332006015651</v>
      </c>
      <c r="F176" s="193">
        <f t="shared" si="10"/>
        <v>43028.303972239744</v>
      </c>
      <c r="G176" s="193">
        <f t="shared" si="11"/>
        <v>84899.4031712289</v>
      </c>
      <c r="H176" s="200">
        <v>0</v>
      </c>
      <c r="I176" s="201">
        <v>0</v>
      </c>
      <c r="J176" s="202">
        <v>1</v>
      </c>
      <c r="K176" s="203">
        <v>1</v>
      </c>
      <c r="L176" s="165">
        <f>IF(INTRO!$E$37="Endemic",IF($H176&gt;0,IF($H176=4,"Unknown",IF($H176=99,"Stopped",$D176)),0),"Not required")</f>
        <v>0</v>
      </c>
      <c r="M176" s="190">
        <f>IF(INTRO!$E$39="Endemic", IF($I176&gt;0, IF($I176=4,"Unknown",IF($I176=99,"Stopped",$D176)), 0),"Not required")</f>
        <v>0</v>
      </c>
      <c r="N176" s="166">
        <f>IF(INTRO!$E$41="Endemic", IF(AND($J176&gt;1,$J176&lt;5), IF($J176=4, "Unknown", E176+F176), 0),"Not required")</f>
        <v>0</v>
      </c>
      <c r="O176" s="169">
        <f>IF(INTRO!$E$43="Endemic", IF(AND($K176&gt;0,$K176&lt;5), IF($K176=4,"Unknown", IF($K176=1, $F176*0.33, IF($K176=2, $F176*0.5+$G176*0.2, SUM(F176:G176)))), 0),"Not required")</f>
        <v>14199.340310839116</v>
      </c>
      <c r="P176" s="161">
        <v>0</v>
      </c>
      <c r="Q176" s="162">
        <v>0</v>
      </c>
      <c r="R176" s="162">
        <v>0</v>
      </c>
      <c r="S176" s="167">
        <v>0</v>
      </c>
      <c r="T176" s="161"/>
      <c r="U176" s="162"/>
      <c r="V176" s="162"/>
      <c r="W176" s="167"/>
    </row>
    <row r="177" spans="1:23" x14ac:dyDescent="0.2">
      <c r="A177" s="23" t="str">
        <f>IF(INTRO!$E$33&lt;&gt;0,INTRO!$E$33, " ")</f>
        <v>Ethiopia</v>
      </c>
      <c r="B177" s="191" t="s">
        <v>349</v>
      </c>
      <c r="C177" s="192" t="s">
        <v>358</v>
      </c>
      <c r="D177" s="193">
        <v>228124.45655999999</v>
      </c>
      <c r="E177" s="193">
        <f t="shared" si="9"/>
        <v>30968.419664270084</v>
      </c>
      <c r="F177" s="193">
        <f t="shared" si="10"/>
        <v>66313.156090741555</v>
      </c>
      <c r="G177" s="193">
        <f t="shared" si="11"/>
        <v>130842.88374779382</v>
      </c>
      <c r="H177" s="200">
        <v>0</v>
      </c>
      <c r="I177" s="201">
        <v>0</v>
      </c>
      <c r="J177" s="202">
        <v>1</v>
      </c>
      <c r="K177" s="203">
        <v>1</v>
      </c>
      <c r="L177" s="165">
        <f>IF(INTRO!$E$37="Endemic",IF($H177&gt;0,IF($H177=4,"Unknown",IF($H177=99,"Stopped",$D177)),0),"Not required")</f>
        <v>0</v>
      </c>
      <c r="M177" s="190">
        <f>IF(INTRO!$E$39="Endemic", IF($I177&gt;0, IF($I177=4,"Unknown",IF($I177=99,"Stopped",$D177)), 0),"Not required")</f>
        <v>0</v>
      </c>
      <c r="N177" s="166">
        <f>IF(INTRO!$E$41="Endemic", IF(AND($J177&gt;1,$J177&lt;5), IF($J177=4, "Unknown", E177+F177), 0),"Not required")</f>
        <v>0</v>
      </c>
      <c r="O177" s="169">
        <f>IF(INTRO!$E$43="Endemic", IF(AND($K177&gt;0,$K177&lt;5), IF($K177=4,"Unknown", IF($K177=1, $F177*0.33, IF($K177=2, $F177*0.5+$G177*0.2, SUM(F177:G177)))), 0),"Not required")</f>
        <v>21883.341509944716</v>
      </c>
      <c r="P177" s="161">
        <v>0</v>
      </c>
      <c r="Q177" s="162">
        <v>0</v>
      </c>
      <c r="R177" s="162">
        <v>0</v>
      </c>
      <c r="S177" s="167">
        <v>0</v>
      </c>
      <c r="T177" s="161"/>
      <c r="U177" s="162"/>
      <c r="V177" s="162"/>
      <c r="W177" s="167"/>
    </row>
    <row r="178" spans="1:23" x14ac:dyDescent="0.2">
      <c r="A178" s="23" t="str">
        <f>IF(INTRO!$E$33&lt;&gt;0,INTRO!$E$33, " ")</f>
        <v>Ethiopia</v>
      </c>
      <c r="B178" s="191" t="s">
        <v>349</v>
      </c>
      <c r="C178" s="192" t="s">
        <v>359</v>
      </c>
      <c r="D178" s="193">
        <v>162217.3014</v>
      </c>
      <c r="E178" s="193">
        <f t="shared" si="9"/>
        <v>22021.371764843218</v>
      </c>
      <c r="F178" s="193">
        <f t="shared" si="10"/>
        <v>47154.704018013894</v>
      </c>
      <c r="G178" s="193">
        <f t="shared" si="11"/>
        <v>93041.227709746061</v>
      </c>
      <c r="H178" s="200">
        <v>0</v>
      </c>
      <c r="I178" s="201">
        <v>0</v>
      </c>
      <c r="J178" s="202">
        <v>1</v>
      </c>
      <c r="K178" s="203">
        <v>2</v>
      </c>
      <c r="L178" s="165">
        <f>IF(INTRO!$E$37="Endemic",IF($H178&gt;0,IF($H178=4,"Unknown",IF($H178=99,"Stopped",$D178)),0),"Not required")</f>
        <v>0</v>
      </c>
      <c r="M178" s="190">
        <f>IF(INTRO!$E$39="Endemic", IF($I178&gt;0, IF($I178=4,"Unknown",IF($I178=99,"Stopped",$D178)), 0),"Not required")</f>
        <v>0</v>
      </c>
      <c r="N178" s="166">
        <f>IF(INTRO!$E$41="Endemic", IF(AND($J178&gt;1,$J178&lt;5), IF($J178=4, "Unknown", E178+F178), 0),"Not required")</f>
        <v>0</v>
      </c>
      <c r="O178" s="169">
        <f>IF(INTRO!$E$43="Endemic", IF(AND($K178&gt;0,$K178&lt;5), IF($K178=4,"Unknown", IF($K178=1, $F178*0.33, IF($K178=2, $F178*0.5+$G178*0.2, SUM(F178:G178)))), 0),"Not required")</f>
        <v>42185.597550956161</v>
      </c>
      <c r="P178" s="161">
        <v>0</v>
      </c>
      <c r="Q178" s="162">
        <v>0</v>
      </c>
      <c r="R178" s="162">
        <v>0</v>
      </c>
      <c r="S178" s="167">
        <v>1</v>
      </c>
      <c r="T178" s="161"/>
      <c r="U178" s="162"/>
      <c r="V178" s="162"/>
      <c r="W178" s="167"/>
    </row>
    <row r="179" spans="1:23" x14ac:dyDescent="0.2">
      <c r="A179" s="23" t="str">
        <f>IF(INTRO!$E$33&lt;&gt;0,INTRO!$E$33, " ")</f>
        <v>Ethiopia</v>
      </c>
      <c r="B179" s="191" t="s">
        <v>349</v>
      </c>
      <c r="C179" s="192" t="s">
        <v>360</v>
      </c>
      <c r="D179" s="193">
        <v>143670.03651000001</v>
      </c>
      <c r="E179" s="193">
        <f t="shared" si="9"/>
        <v>19503.537897316473</v>
      </c>
      <c r="F179" s="193">
        <f t="shared" si="10"/>
        <v>41763.227408037143</v>
      </c>
      <c r="G179" s="193">
        <f t="shared" si="11"/>
        <v>82403.273057989863</v>
      </c>
      <c r="H179" s="200">
        <v>0</v>
      </c>
      <c r="I179" s="201">
        <v>0</v>
      </c>
      <c r="J179" s="202">
        <v>1</v>
      </c>
      <c r="K179" s="203">
        <v>1</v>
      </c>
      <c r="L179" s="165">
        <f>IF(INTRO!$E$37="Endemic",IF($H179&gt;0,IF($H179=4,"Unknown",IF($H179=99,"Stopped",$D179)),0),"Not required")</f>
        <v>0</v>
      </c>
      <c r="M179" s="190">
        <f>IF(INTRO!$E$39="Endemic", IF($I179&gt;0, IF($I179=4,"Unknown",IF($I179=99,"Stopped",$D179)), 0),"Not required")</f>
        <v>0</v>
      </c>
      <c r="N179" s="166">
        <f>IF(INTRO!$E$41="Endemic", IF(AND($J179&gt;1,$J179&lt;5), IF($J179=4, "Unknown", E179+F179), 0),"Not required")</f>
        <v>0</v>
      </c>
      <c r="O179" s="169">
        <f>IF(INTRO!$E$43="Endemic", IF(AND($K179&gt;0,$K179&lt;5), IF($K179=4,"Unknown", IF($K179=1, $F179*0.33, IF($K179=2, $F179*0.5+$G179*0.2, SUM(F179:G179)))), 0),"Not required")</f>
        <v>13781.865044652257</v>
      </c>
      <c r="P179" s="161">
        <v>0</v>
      </c>
      <c r="Q179" s="162">
        <v>0</v>
      </c>
      <c r="R179" s="162">
        <v>0</v>
      </c>
      <c r="S179" s="167">
        <v>0</v>
      </c>
      <c r="T179" s="161"/>
      <c r="U179" s="162"/>
      <c r="V179" s="162"/>
      <c r="W179" s="167"/>
    </row>
    <row r="180" spans="1:23" x14ac:dyDescent="0.2">
      <c r="A180" s="23" t="str">
        <f>IF(INTRO!$E$33&lt;&gt;0,INTRO!$E$33, " ")</f>
        <v>Ethiopia</v>
      </c>
      <c r="B180" s="191" t="s">
        <v>349</v>
      </c>
      <c r="C180" s="192" t="s">
        <v>361</v>
      </c>
      <c r="D180" s="193">
        <v>108645.98282999999</v>
      </c>
      <c r="E180" s="193">
        <f t="shared" si="9"/>
        <v>14748.942054933006</v>
      </c>
      <c r="F180" s="193">
        <f t="shared" si="10"/>
        <v>31582.137779878452</v>
      </c>
      <c r="G180" s="193">
        <f t="shared" si="11"/>
        <v>62314.904396721715</v>
      </c>
      <c r="H180" s="200">
        <v>0</v>
      </c>
      <c r="I180" s="201">
        <v>0</v>
      </c>
      <c r="J180" s="202">
        <v>2</v>
      </c>
      <c r="K180" s="203">
        <v>0</v>
      </c>
      <c r="L180" s="165">
        <f>IF(INTRO!$E$37="Endemic",IF($H180&gt;0,IF($H180=4,"Unknown",IF($H180=99,"Stopped",$D180)),0),"Not required")</f>
        <v>0</v>
      </c>
      <c r="M180" s="190">
        <f>IF(INTRO!$E$39="Endemic", IF($I180&gt;0, IF($I180=4,"Unknown",IF($I180=99,"Stopped",$D180)), 0),"Not required")</f>
        <v>0</v>
      </c>
      <c r="N180" s="166">
        <f>IF(INTRO!$E$41="Endemic", IF(AND($J180&gt;1,$J180&lt;5), IF($J180=4, "Unknown", E180+F180), 0),"Not required")</f>
        <v>46331.079834811462</v>
      </c>
      <c r="O180" s="169">
        <f>IF(INTRO!$E$43="Endemic", IF(AND($K180&gt;0,$K180&lt;5), IF($K180=4,"Unknown", IF($K180=1, $F180*0.33, IF($K180=2, $F180*0.5+$G180*0.2, SUM(F180:G180)))), 0),"Not required")</f>
        <v>0</v>
      </c>
      <c r="P180" s="161">
        <v>0</v>
      </c>
      <c r="Q180" s="162">
        <v>0</v>
      </c>
      <c r="R180" s="162">
        <v>1</v>
      </c>
      <c r="S180" s="167">
        <v>0</v>
      </c>
      <c r="T180" s="161"/>
      <c r="U180" s="162"/>
      <c r="V180" s="162"/>
      <c r="W180" s="167"/>
    </row>
    <row r="181" spans="1:23" x14ac:dyDescent="0.2">
      <c r="A181" s="23" t="str">
        <f>IF(INTRO!$E$33&lt;&gt;0,INTRO!$E$33, " ")</f>
        <v>Ethiopia</v>
      </c>
      <c r="B181" s="191" t="s">
        <v>349</v>
      </c>
      <c r="C181" s="192" t="s">
        <v>362</v>
      </c>
      <c r="D181" s="193">
        <v>200388.07866</v>
      </c>
      <c r="E181" s="193">
        <f t="shared" ref="E181:E215" si="12">D181*13.57523/100</f>
        <v>27203.142570675918</v>
      </c>
      <c r="F181" s="193">
        <f t="shared" ref="F181:F215" si="13">D181*29.06885/100</f>
        <v>58250.510003557407</v>
      </c>
      <c r="G181" s="193">
        <f t="shared" ref="G181:G215" si="14">D181*57.35592129/100</f>
        <v>114934.42867077288</v>
      </c>
      <c r="H181" s="200">
        <v>0</v>
      </c>
      <c r="I181" s="201">
        <v>0</v>
      </c>
      <c r="J181" s="202">
        <v>1</v>
      </c>
      <c r="K181" s="203">
        <v>1</v>
      </c>
      <c r="L181" s="165">
        <f>IF(INTRO!$E$37="Endemic",IF($H181&gt;0,IF($H181=4,"Unknown",IF($H181=99,"Stopped",$D181)),0),"Not required")</f>
        <v>0</v>
      </c>
      <c r="M181" s="190">
        <f>IF(INTRO!$E$39="Endemic", IF($I181&gt;0, IF($I181=4,"Unknown",IF($I181=99,"Stopped",$D181)), 0),"Not required")</f>
        <v>0</v>
      </c>
      <c r="N181" s="166">
        <f>IF(INTRO!$E$41="Endemic", IF(AND($J181&gt;1,$J181&lt;5), IF($J181=4, "Unknown", E181+F181), 0),"Not required")</f>
        <v>0</v>
      </c>
      <c r="O181" s="169">
        <f>IF(INTRO!$E$43="Endemic", IF(AND($K181&gt;0,$K181&lt;5), IF($K181=4,"Unknown", IF($K181=1, $F181*0.33, IF($K181=2, $F181*0.5+$G181*0.2, SUM(F181:G181)))), 0),"Not required")</f>
        <v>19222.668301173944</v>
      </c>
      <c r="P181" s="161">
        <v>0</v>
      </c>
      <c r="Q181" s="162">
        <v>0</v>
      </c>
      <c r="R181" s="162">
        <v>0</v>
      </c>
      <c r="S181" s="167">
        <v>0</v>
      </c>
      <c r="T181" s="161"/>
      <c r="U181" s="162"/>
      <c r="V181" s="162"/>
      <c r="W181" s="167"/>
    </row>
    <row r="182" spans="1:23" x14ac:dyDescent="0.2">
      <c r="A182" s="23" t="str">
        <f>IF(INTRO!$E$33&lt;&gt;0,INTRO!$E$33, " ")</f>
        <v>Ethiopia</v>
      </c>
      <c r="B182" s="191" t="s">
        <v>349</v>
      </c>
      <c r="C182" s="192" t="s">
        <v>363</v>
      </c>
      <c r="D182" s="193">
        <v>78433.035449999996</v>
      </c>
      <c r="E182" s="193">
        <f t="shared" si="12"/>
        <v>10647.464958319033</v>
      </c>
      <c r="F182" s="193">
        <f t="shared" si="13"/>
        <v>22799.581425407323</v>
      </c>
      <c r="G182" s="193">
        <f t="shared" si="14"/>
        <v>44985.990078059789</v>
      </c>
      <c r="H182" s="200">
        <v>0</v>
      </c>
      <c r="I182" s="201">
        <v>0</v>
      </c>
      <c r="J182" s="202">
        <v>2</v>
      </c>
      <c r="K182" s="203">
        <v>1</v>
      </c>
      <c r="L182" s="165">
        <f>IF(INTRO!$E$37="Endemic",IF($H182&gt;0,IF($H182=4,"Unknown",IF($H182=99,"Stopped",$D182)),0),"Not required")</f>
        <v>0</v>
      </c>
      <c r="M182" s="190">
        <f>IF(INTRO!$E$39="Endemic", IF($I182&gt;0, IF($I182=4,"Unknown",IF($I182=99,"Stopped",$D182)), 0),"Not required")</f>
        <v>0</v>
      </c>
      <c r="N182" s="166">
        <f>IF(INTRO!$E$41="Endemic", IF(AND($J182&gt;1,$J182&lt;5), IF($J182=4, "Unknown", E182+F182), 0),"Not required")</f>
        <v>33447.046383726352</v>
      </c>
      <c r="O182" s="169">
        <f>IF(INTRO!$E$43="Endemic", IF(AND($K182&gt;0,$K182&lt;5), IF($K182=4,"Unknown", IF($K182=1, $F182*0.33, IF($K182=2, $F182*0.5+$G182*0.2, SUM(F182:G182)))), 0),"Not required")</f>
        <v>7523.8618703844168</v>
      </c>
      <c r="P182" s="161">
        <v>0</v>
      </c>
      <c r="Q182" s="162">
        <v>0</v>
      </c>
      <c r="R182" s="162">
        <v>1</v>
      </c>
      <c r="S182" s="167">
        <v>0</v>
      </c>
      <c r="T182" s="161"/>
      <c r="U182" s="162"/>
      <c r="V182" s="162"/>
      <c r="W182" s="167"/>
    </row>
    <row r="183" spans="1:23" x14ac:dyDescent="0.2">
      <c r="A183" s="23" t="str">
        <f>IF(INTRO!$E$33&lt;&gt;0,INTRO!$E$33, " ")</f>
        <v>Ethiopia</v>
      </c>
      <c r="B183" s="191" t="s">
        <v>349</v>
      </c>
      <c r="C183" s="192" t="s">
        <v>364</v>
      </c>
      <c r="D183" s="193">
        <v>85769.722499999989</v>
      </c>
      <c r="E183" s="193">
        <f t="shared" si="12"/>
        <v>11643.437099736748</v>
      </c>
      <c r="F183" s="193">
        <f t="shared" si="13"/>
        <v>24932.271978941248</v>
      </c>
      <c r="G183" s="193">
        <f t="shared" si="14"/>
        <v>49194.014527751409</v>
      </c>
      <c r="H183" s="200">
        <v>0</v>
      </c>
      <c r="I183" s="201">
        <v>0</v>
      </c>
      <c r="J183" s="202">
        <v>3</v>
      </c>
      <c r="K183" s="203">
        <v>0</v>
      </c>
      <c r="L183" s="165">
        <f>IF(INTRO!$E$37="Endemic",IF($H183&gt;0,IF($H183=4,"Unknown",IF($H183=99,"Stopped",$D183)),0),"Not required")</f>
        <v>0</v>
      </c>
      <c r="M183" s="190">
        <f>IF(INTRO!$E$39="Endemic", IF($I183&gt;0, IF($I183=4,"Unknown",IF($I183=99,"Stopped",$D183)), 0),"Not required")</f>
        <v>0</v>
      </c>
      <c r="N183" s="166">
        <f>IF(INTRO!$E$41="Endemic", IF(AND($J183&gt;1,$J183&lt;5), IF($J183=4, "Unknown", E183+F183), 0),"Not required")</f>
        <v>36575.709078677995</v>
      </c>
      <c r="O183" s="169">
        <f>IF(INTRO!$E$43="Endemic", IF(AND($K183&gt;0,$K183&lt;5), IF($K183=4,"Unknown", IF($K183=1, $F183*0.33, IF($K183=2, $F183*0.5+$G183*0.2, SUM(F183:G183)))), 0),"Not required")</f>
        <v>0</v>
      </c>
      <c r="P183" s="161">
        <v>0</v>
      </c>
      <c r="Q183" s="162">
        <v>0</v>
      </c>
      <c r="R183" s="162">
        <v>2</v>
      </c>
      <c r="S183" s="167">
        <v>0</v>
      </c>
      <c r="T183" s="161"/>
      <c r="U183" s="162"/>
      <c r="V183" s="162"/>
      <c r="W183" s="167"/>
    </row>
    <row r="184" spans="1:23" x14ac:dyDescent="0.2">
      <c r="A184" s="23" t="str">
        <f>IF(INTRO!$E$33&lt;&gt;0,INTRO!$E$33, " ")</f>
        <v>Ethiopia</v>
      </c>
      <c r="B184" s="191" t="s">
        <v>349</v>
      </c>
      <c r="C184" s="192" t="s">
        <v>365</v>
      </c>
      <c r="D184" s="193">
        <v>172960.77182999998</v>
      </c>
      <c r="E184" s="193">
        <f t="shared" si="12"/>
        <v>23479.822585697704</v>
      </c>
      <c r="F184" s="193">
        <f t="shared" si="13"/>
        <v>50277.707322104958</v>
      </c>
      <c r="G184" s="193">
        <f t="shared" si="14"/>
        <v>99203.244153391279</v>
      </c>
      <c r="H184" s="200">
        <v>0</v>
      </c>
      <c r="I184" s="201">
        <v>0</v>
      </c>
      <c r="J184" s="202">
        <v>2</v>
      </c>
      <c r="K184" s="203">
        <v>1</v>
      </c>
      <c r="L184" s="165">
        <f>IF(INTRO!$E$37="Endemic",IF($H184&gt;0,IF($H184=4,"Unknown",IF($H184=99,"Stopped",$D184)),0),"Not required")</f>
        <v>0</v>
      </c>
      <c r="M184" s="190">
        <f>IF(INTRO!$E$39="Endemic", IF($I184&gt;0, IF($I184=4,"Unknown",IF($I184=99,"Stopped",$D184)), 0),"Not required")</f>
        <v>0</v>
      </c>
      <c r="N184" s="166">
        <f>IF(INTRO!$E$41="Endemic", IF(AND($J184&gt;1,$J184&lt;5), IF($J184=4, "Unknown", E184+F184), 0),"Not required")</f>
        <v>73757.529907802658</v>
      </c>
      <c r="O184" s="169">
        <f>IF(INTRO!$E$43="Endemic", IF(AND($K184&gt;0,$K184&lt;5), IF($K184=4,"Unknown", IF($K184=1, $F184*0.33, IF($K184=2, $F184*0.5+$G184*0.2, SUM(F184:G184)))), 0),"Not required")</f>
        <v>16591.643416294635</v>
      </c>
      <c r="P184" s="161">
        <v>0</v>
      </c>
      <c r="Q184" s="162">
        <v>0</v>
      </c>
      <c r="R184" s="162">
        <v>1</v>
      </c>
      <c r="S184" s="167">
        <v>0</v>
      </c>
      <c r="T184" s="161"/>
      <c r="U184" s="162"/>
      <c r="V184" s="162"/>
      <c r="W184" s="167"/>
    </row>
    <row r="185" spans="1:23" x14ac:dyDescent="0.2">
      <c r="A185" s="23" t="str">
        <f>IF(INTRO!$E$33&lt;&gt;0,INTRO!$E$33, " ")</f>
        <v>Ethiopia</v>
      </c>
      <c r="B185" s="191" t="s">
        <v>349</v>
      </c>
      <c r="C185" s="192" t="s">
        <v>366</v>
      </c>
      <c r="D185" s="193">
        <v>172860.74883</v>
      </c>
      <c r="E185" s="193">
        <f t="shared" si="12"/>
        <v>23466.244233394806</v>
      </c>
      <c r="F185" s="193">
        <f t="shared" si="13"/>
        <v>50248.631786269456</v>
      </c>
      <c r="G185" s="193">
        <f t="shared" si="14"/>
        <v>99145.875040239393</v>
      </c>
      <c r="H185" s="200">
        <v>0</v>
      </c>
      <c r="I185" s="201">
        <v>0</v>
      </c>
      <c r="J185" s="202">
        <v>1</v>
      </c>
      <c r="K185" s="203">
        <v>0</v>
      </c>
      <c r="L185" s="165">
        <f>IF(INTRO!$E$37="Endemic",IF($H185&gt;0,IF($H185=4,"Unknown",IF($H185=99,"Stopped",$D185)),0),"Not required")</f>
        <v>0</v>
      </c>
      <c r="M185" s="190">
        <f>IF(INTRO!$E$39="Endemic", IF($I185&gt;0, IF($I185=4,"Unknown",IF($I185=99,"Stopped",$D185)), 0),"Not required")</f>
        <v>0</v>
      </c>
      <c r="N185" s="166">
        <f>IF(INTRO!$E$41="Endemic", IF(AND($J185&gt;1,$J185&lt;5), IF($J185=4, "Unknown", E185+F185), 0),"Not required")</f>
        <v>0</v>
      </c>
      <c r="O185" s="169">
        <f>IF(INTRO!$E$43="Endemic", IF(AND($K185&gt;0,$K185&lt;5), IF($K185=4,"Unknown", IF($K185=1, $F185*0.33, IF($K185=2, $F185*0.5+$G185*0.2, SUM(F185:G185)))), 0),"Not required")</f>
        <v>0</v>
      </c>
      <c r="P185" s="161">
        <v>0</v>
      </c>
      <c r="Q185" s="162">
        <v>0</v>
      </c>
      <c r="R185" s="162">
        <v>0</v>
      </c>
      <c r="S185" s="167">
        <v>0</v>
      </c>
      <c r="T185" s="161"/>
      <c r="U185" s="162"/>
      <c r="V185" s="162"/>
      <c r="W185" s="167"/>
    </row>
    <row r="186" spans="1:23" x14ac:dyDescent="0.2">
      <c r="A186" s="23" t="str">
        <f>IF(INTRO!$E$33&lt;&gt;0,INTRO!$E$33, " ")</f>
        <v>Ethiopia</v>
      </c>
      <c r="B186" s="191" t="s">
        <v>349</v>
      </c>
      <c r="C186" s="192" t="s">
        <v>367</v>
      </c>
      <c r="D186" s="193">
        <v>141687.58064999999</v>
      </c>
      <c r="E186" s="193">
        <f t="shared" si="12"/>
        <v>19234.414954672993</v>
      </c>
      <c r="F186" s="193">
        <f t="shared" si="13"/>
        <v>41186.950287777523</v>
      </c>
      <c r="G186" s="193">
        <f t="shared" si="14"/>
        <v>81266.217235319258</v>
      </c>
      <c r="H186" s="200">
        <v>0</v>
      </c>
      <c r="I186" s="201">
        <v>0</v>
      </c>
      <c r="J186" s="202">
        <v>1</v>
      </c>
      <c r="K186" s="203">
        <v>2</v>
      </c>
      <c r="L186" s="165">
        <f>IF(INTRO!$E$37="Endemic",IF($H186&gt;0,IF($H186=4,"Unknown",IF($H186=99,"Stopped",$D186)),0),"Not required")</f>
        <v>0</v>
      </c>
      <c r="M186" s="190">
        <f>IF(INTRO!$E$39="Endemic", IF($I186&gt;0, IF($I186=4,"Unknown",IF($I186=99,"Stopped",$D186)), 0),"Not required")</f>
        <v>0</v>
      </c>
      <c r="N186" s="166">
        <f>IF(INTRO!$E$41="Endemic", IF(AND($J186&gt;1,$J186&lt;5), IF($J186=4, "Unknown", E186+F186), 0),"Not required")</f>
        <v>0</v>
      </c>
      <c r="O186" s="169">
        <f>IF(INTRO!$E$43="Endemic", IF(AND($K186&gt;0,$K186&lt;5), IF($K186=4,"Unknown", IF($K186=1, $F186*0.33, IF($K186=2, $F186*0.5+$G186*0.2, SUM(F186:G186)))), 0),"Not required")</f>
        <v>36846.718590952616</v>
      </c>
      <c r="P186" s="161">
        <v>0</v>
      </c>
      <c r="Q186" s="162">
        <v>0</v>
      </c>
      <c r="R186" s="162">
        <v>0</v>
      </c>
      <c r="S186" s="167">
        <v>1</v>
      </c>
      <c r="T186" s="161"/>
      <c r="U186" s="162"/>
      <c r="V186" s="162"/>
      <c r="W186" s="167"/>
    </row>
    <row r="187" spans="1:23" x14ac:dyDescent="0.2">
      <c r="A187" s="23" t="str">
        <f>IF(INTRO!$E$33&lt;&gt;0,INTRO!$E$33, " ")</f>
        <v>Ethiopia</v>
      </c>
      <c r="B187" s="191" t="s">
        <v>349</v>
      </c>
      <c r="C187" s="192" t="s">
        <v>368</v>
      </c>
      <c r="D187" s="193">
        <v>193272.44243999998</v>
      </c>
      <c r="E187" s="193">
        <f t="shared" si="12"/>
        <v>26237.178587847608</v>
      </c>
      <c r="F187" s="193">
        <f t="shared" si="13"/>
        <v>56182.076384219938</v>
      </c>
      <c r="G187" s="193">
        <f t="shared" si="14"/>
        <v>110853.18996114694</v>
      </c>
      <c r="H187" s="200">
        <v>0</v>
      </c>
      <c r="I187" s="201">
        <v>0</v>
      </c>
      <c r="J187" s="202">
        <v>1</v>
      </c>
      <c r="K187" s="203">
        <v>0</v>
      </c>
      <c r="L187" s="165">
        <f>IF(INTRO!$E$37="Endemic",IF($H187&gt;0,IF($H187=4,"Unknown",IF($H187=99,"Stopped",$D187)),0),"Not required")</f>
        <v>0</v>
      </c>
      <c r="M187" s="190">
        <f>IF(INTRO!$E$39="Endemic", IF($I187&gt;0, IF($I187=4,"Unknown",IF($I187=99,"Stopped",$D187)), 0),"Not required")</f>
        <v>0</v>
      </c>
      <c r="N187" s="166">
        <f>IF(INTRO!$E$41="Endemic", IF(AND($J187&gt;1,$J187&lt;5), IF($J187=4, "Unknown", E187+F187), 0),"Not required")</f>
        <v>0</v>
      </c>
      <c r="O187" s="169">
        <f>IF(INTRO!$E$43="Endemic", IF(AND($K187&gt;0,$K187&lt;5), IF($K187=4,"Unknown", IF($K187=1, $F187*0.33, IF($K187=2, $F187*0.5+$G187*0.2, SUM(F187:G187)))), 0),"Not required")</f>
        <v>0</v>
      </c>
      <c r="P187" s="161">
        <v>0</v>
      </c>
      <c r="Q187" s="162">
        <v>0</v>
      </c>
      <c r="R187" s="162">
        <v>0</v>
      </c>
      <c r="S187" s="167">
        <v>0</v>
      </c>
      <c r="T187" s="161"/>
      <c r="U187" s="162"/>
      <c r="V187" s="162"/>
      <c r="W187" s="167"/>
    </row>
    <row r="188" spans="1:23" x14ac:dyDescent="0.2">
      <c r="A188" s="23" t="str">
        <f>IF(INTRO!$E$33&lt;&gt;0,INTRO!$E$33, " ")</f>
        <v>Ethiopia</v>
      </c>
      <c r="B188" s="191" t="s">
        <v>349</v>
      </c>
      <c r="C188" s="192" t="s">
        <v>369</v>
      </c>
      <c r="D188" s="193">
        <v>157184.14403999998</v>
      </c>
      <c r="E188" s="193">
        <f t="shared" si="12"/>
        <v>21338.109076961289</v>
      </c>
      <c r="F188" s="193">
        <f t="shared" si="13"/>
        <v>45691.623054771539</v>
      </c>
      <c r="G188" s="193">
        <f t="shared" si="14"/>
        <v>90154.413935942619</v>
      </c>
      <c r="H188" s="200">
        <v>0</v>
      </c>
      <c r="I188" s="201">
        <v>0</v>
      </c>
      <c r="J188" s="202">
        <v>1</v>
      </c>
      <c r="K188" s="203">
        <v>1</v>
      </c>
      <c r="L188" s="165">
        <f>IF(INTRO!$E$37="Endemic",IF($H188&gt;0,IF($H188=4,"Unknown",IF($H188=99,"Stopped",$D188)),0),"Not required")</f>
        <v>0</v>
      </c>
      <c r="M188" s="190">
        <f>IF(INTRO!$E$39="Endemic", IF($I188&gt;0, IF($I188=4,"Unknown",IF($I188=99,"Stopped",$D188)), 0),"Not required")</f>
        <v>0</v>
      </c>
      <c r="N188" s="166">
        <f>IF(INTRO!$E$41="Endemic", IF(AND($J188&gt;1,$J188&lt;5), IF($J188=4, "Unknown", E188+F188), 0),"Not required")</f>
        <v>0</v>
      </c>
      <c r="O188" s="169">
        <f>IF(INTRO!$E$43="Endemic", IF(AND($K188&gt;0,$K188&lt;5), IF($K188=4,"Unknown", IF($K188=1, $F188*0.33, IF($K188=2, $F188*0.5+$G188*0.2, SUM(F188:G188)))), 0),"Not required")</f>
        <v>15078.235608074609</v>
      </c>
      <c r="P188" s="161">
        <v>0</v>
      </c>
      <c r="Q188" s="162">
        <v>0</v>
      </c>
      <c r="R188" s="162">
        <v>0</v>
      </c>
      <c r="S188" s="167">
        <v>0</v>
      </c>
      <c r="T188" s="161"/>
      <c r="U188" s="162"/>
      <c r="V188" s="162"/>
      <c r="W188" s="167"/>
    </row>
    <row r="189" spans="1:23" x14ac:dyDescent="0.2">
      <c r="A189" s="23" t="str">
        <f>IF(INTRO!$E$33&lt;&gt;0,INTRO!$E$33, " ")</f>
        <v>Ethiopia</v>
      </c>
      <c r="B189" s="191" t="s">
        <v>349</v>
      </c>
      <c r="C189" s="192" t="s">
        <v>370</v>
      </c>
      <c r="D189" s="193">
        <v>128128.46277</v>
      </c>
      <c r="E189" s="193">
        <f t="shared" si="12"/>
        <v>17393.73351649187</v>
      </c>
      <c r="F189" s="193">
        <f t="shared" si="13"/>
        <v>37245.470649917144</v>
      </c>
      <c r="G189" s="193">
        <f t="shared" si="14"/>
        <v>73489.260256448149</v>
      </c>
      <c r="H189" s="200">
        <v>0</v>
      </c>
      <c r="I189" s="201">
        <v>0</v>
      </c>
      <c r="J189" s="202">
        <v>1</v>
      </c>
      <c r="K189" s="203">
        <v>1</v>
      </c>
      <c r="L189" s="165">
        <f>IF(INTRO!$E$37="Endemic",IF($H189&gt;0,IF($H189=4,"Unknown",IF($H189=99,"Stopped",$D189)),0),"Not required")</f>
        <v>0</v>
      </c>
      <c r="M189" s="190">
        <f>IF(INTRO!$E$39="Endemic", IF($I189&gt;0, IF($I189=4,"Unknown",IF($I189=99,"Stopped",$D189)), 0),"Not required")</f>
        <v>0</v>
      </c>
      <c r="N189" s="166">
        <f>IF(INTRO!$E$41="Endemic", IF(AND($J189&gt;1,$J189&lt;5), IF($J189=4, "Unknown", E189+F189), 0),"Not required")</f>
        <v>0</v>
      </c>
      <c r="O189" s="169">
        <f>IF(INTRO!$E$43="Endemic", IF(AND($K189&gt;0,$K189&lt;5), IF($K189=4,"Unknown", IF($K189=1, $F189*0.33, IF($K189=2, $F189*0.5+$G189*0.2, SUM(F189:G189)))), 0),"Not required")</f>
        <v>12291.005314472659</v>
      </c>
      <c r="P189" s="161">
        <v>0</v>
      </c>
      <c r="Q189" s="162">
        <v>0</v>
      </c>
      <c r="R189" s="162">
        <v>0</v>
      </c>
      <c r="S189" s="167">
        <v>0</v>
      </c>
      <c r="T189" s="161"/>
      <c r="U189" s="162"/>
      <c r="V189" s="162"/>
      <c r="W189" s="167"/>
    </row>
    <row r="190" spans="1:23" x14ac:dyDescent="0.2">
      <c r="A190" s="23" t="str">
        <f>IF(INTRO!$E$33&lt;&gt;0,INTRO!$E$33, " ")</f>
        <v>Ethiopia</v>
      </c>
      <c r="B190" s="191" t="s">
        <v>349</v>
      </c>
      <c r="C190" s="192" t="s">
        <v>371</v>
      </c>
      <c r="D190" s="193">
        <v>120146.62736999999</v>
      </c>
      <c r="E190" s="193">
        <f t="shared" si="12"/>
        <v>16310.181002720448</v>
      </c>
      <c r="F190" s="193">
        <f t="shared" si="13"/>
        <v>34925.242890244241</v>
      </c>
      <c r="G190" s="193">
        <f t="shared" si="14"/>
        <v>68911.205026926793</v>
      </c>
      <c r="H190" s="200">
        <v>0</v>
      </c>
      <c r="I190" s="201">
        <v>0</v>
      </c>
      <c r="J190" s="202">
        <v>1</v>
      </c>
      <c r="K190" s="203">
        <v>1</v>
      </c>
      <c r="L190" s="165">
        <f>IF(INTRO!$E$37="Endemic",IF($H190&gt;0,IF($H190=4,"Unknown",IF($H190=99,"Stopped",$D190)),0),"Not required")</f>
        <v>0</v>
      </c>
      <c r="M190" s="190">
        <f>IF(INTRO!$E$39="Endemic", IF($I190&gt;0, IF($I190=4,"Unknown",IF($I190=99,"Stopped",$D190)), 0),"Not required")</f>
        <v>0</v>
      </c>
      <c r="N190" s="166">
        <f>IF(INTRO!$E$41="Endemic", IF(AND($J190&gt;1,$J190&lt;5), IF($J190=4, "Unknown", E190+F190), 0),"Not required")</f>
        <v>0</v>
      </c>
      <c r="O190" s="169">
        <f>IF(INTRO!$E$43="Endemic", IF(AND($K190&gt;0,$K190&lt;5), IF($K190=4,"Unknown", IF($K190=1, $F190*0.33, IF($K190=2, $F190*0.5+$G190*0.2, SUM(F190:G190)))), 0),"Not required")</f>
        <v>11525.3301537806</v>
      </c>
      <c r="P190" s="161">
        <v>0</v>
      </c>
      <c r="Q190" s="162">
        <v>0</v>
      </c>
      <c r="R190" s="162">
        <v>0</v>
      </c>
      <c r="S190" s="167">
        <v>0</v>
      </c>
      <c r="T190" s="161"/>
      <c r="U190" s="162"/>
      <c r="V190" s="162"/>
      <c r="W190" s="167"/>
    </row>
    <row r="191" spans="1:23" x14ac:dyDescent="0.2">
      <c r="A191" s="23" t="str">
        <f>IF(INTRO!$E$33&lt;&gt;0,INTRO!$E$33, " ")</f>
        <v>Ethiopia</v>
      </c>
      <c r="B191" s="191" t="s">
        <v>372</v>
      </c>
      <c r="C191" s="192" t="s">
        <v>373</v>
      </c>
      <c r="D191" s="193">
        <v>58692.496169999999</v>
      </c>
      <c r="E191" s="193">
        <f t="shared" si="12"/>
        <v>7967.6413478186905</v>
      </c>
      <c r="F191" s="193">
        <f t="shared" si="13"/>
        <v>17061.233672913044</v>
      </c>
      <c r="G191" s="193">
        <f t="shared" si="14"/>
        <v>33663.621906401466</v>
      </c>
      <c r="H191" s="200">
        <v>0</v>
      </c>
      <c r="I191" s="201">
        <v>0</v>
      </c>
      <c r="J191" s="202">
        <v>1</v>
      </c>
      <c r="K191" s="203">
        <v>2</v>
      </c>
      <c r="L191" s="165">
        <f>IF(INTRO!$E$37="Endemic",IF($H191&gt;0,IF($H191=4,"Unknown",IF($H191=99,"Stopped",$D191)),0),"Not required")</f>
        <v>0</v>
      </c>
      <c r="M191" s="190">
        <f>IF(INTRO!$E$39="Endemic", IF($I191&gt;0, IF($I191=4,"Unknown",IF($I191=99,"Stopped",$D191)), 0),"Not required")</f>
        <v>0</v>
      </c>
      <c r="N191" s="166">
        <f>IF(INTRO!$E$41="Endemic", IF(AND($J191&gt;1,$J191&lt;5), IF($J191=4, "Unknown", E191+F191), 0),"Not required")</f>
        <v>0</v>
      </c>
      <c r="O191" s="169">
        <f>IF(INTRO!$E$43="Endemic", IF(AND($K191&gt;0,$K191&lt;5), IF($K191=4,"Unknown", IF($K191=1, $F191*0.33, IF($K191=2, $F191*0.5+$G191*0.2, SUM(F191:G191)))), 0),"Not required")</f>
        <v>15263.341217736815</v>
      </c>
      <c r="P191" s="161">
        <v>0</v>
      </c>
      <c r="Q191" s="162">
        <v>0</v>
      </c>
      <c r="R191" s="162">
        <v>0</v>
      </c>
      <c r="S191" s="167">
        <v>1</v>
      </c>
      <c r="T191" s="161"/>
      <c r="U191" s="162"/>
      <c r="V191" s="162"/>
      <c r="W191" s="167"/>
    </row>
    <row r="192" spans="1:23" x14ac:dyDescent="0.2">
      <c r="A192" s="23" t="str">
        <f>IF(INTRO!$E$33&lt;&gt;0,INTRO!$E$33, " ")</f>
        <v>Ethiopia</v>
      </c>
      <c r="B192" s="191" t="s">
        <v>372</v>
      </c>
      <c r="C192" s="192" t="s">
        <v>374</v>
      </c>
      <c r="D192" s="193">
        <v>138972.95642999999</v>
      </c>
      <c r="E192" s="193">
        <f t="shared" si="12"/>
        <v>18865.898473172289</v>
      </c>
      <c r="F192" s="193">
        <f t="shared" si="13"/>
        <v>40397.840245202053</v>
      </c>
      <c r="G192" s="193">
        <f t="shared" si="14"/>
        <v>79709.219504376786</v>
      </c>
      <c r="H192" s="200">
        <v>0</v>
      </c>
      <c r="I192" s="201">
        <v>0</v>
      </c>
      <c r="J192" s="202">
        <v>3</v>
      </c>
      <c r="K192" s="203">
        <v>0</v>
      </c>
      <c r="L192" s="165">
        <f>IF(INTRO!$E$37="Endemic",IF($H192&gt;0,IF($H192=4,"Unknown",IF($H192=99,"Stopped",$D192)),0),"Not required")</f>
        <v>0</v>
      </c>
      <c r="M192" s="190">
        <f>IF(INTRO!$E$39="Endemic", IF($I192&gt;0, IF($I192=4,"Unknown",IF($I192=99,"Stopped",$D192)), 0),"Not required")</f>
        <v>0</v>
      </c>
      <c r="N192" s="166">
        <f>IF(INTRO!$E$41="Endemic", IF(AND($J192&gt;1,$J192&lt;5), IF($J192=4, "Unknown", E192+F192), 0),"Not required")</f>
        <v>59263.738718374341</v>
      </c>
      <c r="O192" s="169">
        <f>IF(INTRO!$E$43="Endemic", IF(AND($K192&gt;0,$K192&lt;5), IF($K192=4,"Unknown", IF($K192=1, $F192*0.33, IF($K192=2, $F192*0.5+$G192*0.2, SUM(F192:G192)))), 0),"Not required")</f>
        <v>0</v>
      </c>
      <c r="P192" s="161">
        <v>0</v>
      </c>
      <c r="Q192" s="162">
        <v>0</v>
      </c>
      <c r="R192" s="162">
        <v>2</v>
      </c>
      <c r="S192" s="167">
        <v>0</v>
      </c>
      <c r="T192" s="161"/>
      <c r="U192" s="162"/>
      <c r="V192" s="162"/>
      <c r="W192" s="167"/>
    </row>
    <row r="193" spans="1:23" x14ac:dyDescent="0.2">
      <c r="A193" s="23" t="str">
        <f>IF(INTRO!$E$33&lt;&gt;0,INTRO!$E$33, " ")</f>
        <v>Ethiopia</v>
      </c>
      <c r="B193" s="191" t="s">
        <v>372</v>
      </c>
      <c r="C193" s="192" t="s">
        <v>375</v>
      </c>
      <c r="D193" s="193">
        <v>86622.918689999991</v>
      </c>
      <c r="E193" s="193">
        <f t="shared" si="12"/>
        <v>11759.260444880487</v>
      </c>
      <c r="F193" s="193">
        <f t="shared" si="13"/>
        <v>25180.286299618063</v>
      </c>
      <c r="G193" s="193">
        <f t="shared" si="14"/>
        <v>49683.373062937091</v>
      </c>
      <c r="H193" s="200">
        <v>0</v>
      </c>
      <c r="I193" s="201">
        <v>0</v>
      </c>
      <c r="J193" s="202">
        <v>3</v>
      </c>
      <c r="K193" s="203">
        <v>0</v>
      </c>
      <c r="L193" s="165">
        <f>IF(INTRO!$E$37="Endemic",IF($H193&gt;0,IF($H193=4,"Unknown",IF($H193=99,"Stopped",$D193)),0),"Not required")</f>
        <v>0</v>
      </c>
      <c r="M193" s="190">
        <f>IF(INTRO!$E$39="Endemic", IF($I193&gt;0, IF($I193=4,"Unknown",IF($I193=99,"Stopped",$D193)), 0),"Not required")</f>
        <v>0</v>
      </c>
      <c r="N193" s="166">
        <f>IF(INTRO!$E$41="Endemic", IF(AND($J193&gt;1,$J193&lt;5), IF($J193=4, "Unknown", E193+F193), 0),"Not required")</f>
        <v>36939.546744498548</v>
      </c>
      <c r="O193" s="169">
        <f>IF(INTRO!$E$43="Endemic", IF(AND($K193&gt;0,$K193&lt;5), IF($K193=4,"Unknown", IF($K193=1, $F193*0.33, IF($K193=2, $F193*0.5+$G193*0.2, SUM(F193:G193)))), 0),"Not required")</f>
        <v>0</v>
      </c>
      <c r="P193" s="161">
        <v>0</v>
      </c>
      <c r="Q193" s="162">
        <v>0</v>
      </c>
      <c r="R193" s="162">
        <v>2</v>
      </c>
      <c r="S193" s="167">
        <v>0</v>
      </c>
      <c r="T193" s="161"/>
      <c r="U193" s="162"/>
      <c r="V193" s="162"/>
      <c r="W193" s="167"/>
    </row>
    <row r="194" spans="1:23" x14ac:dyDescent="0.2">
      <c r="A194" s="23" t="str">
        <f>IF(INTRO!$E$33&lt;&gt;0,INTRO!$E$33, " ")</f>
        <v>Ethiopia</v>
      </c>
      <c r="B194" s="191" t="s">
        <v>372</v>
      </c>
      <c r="C194" s="192" t="s">
        <v>376</v>
      </c>
      <c r="D194" s="193">
        <v>32693.517779999998</v>
      </c>
      <c r="E194" s="193">
        <f t="shared" si="12"/>
        <v>4438.2202337258941</v>
      </c>
      <c r="F194" s="193">
        <f t="shared" si="13"/>
        <v>9503.6296431915307</v>
      </c>
      <c r="G194" s="193">
        <f t="shared" si="14"/>
        <v>18751.668324828952</v>
      </c>
      <c r="H194" s="200">
        <v>0</v>
      </c>
      <c r="I194" s="201">
        <v>0</v>
      </c>
      <c r="J194" s="202">
        <v>1</v>
      </c>
      <c r="K194" s="203">
        <v>0</v>
      </c>
      <c r="L194" s="165">
        <f>IF(INTRO!$E$37="Endemic",IF($H194&gt;0,IF($H194=4,"Unknown",IF($H194=99,"Stopped",$D194)),0),"Not required")</f>
        <v>0</v>
      </c>
      <c r="M194" s="190">
        <f>IF(INTRO!$E$39="Endemic", IF($I194&gt;0, IF($I194=4,"Unknown",IF($I194=99,"Stopped",$D194)), 0),"Not required")</f>
        <v>0</v>
      </c>
      <c r="N194" s="166">
        <f>IF(INTRO!$E$41="Endemic", IF(AND($J194&gt;1,$J194&lt;5), IF($J194=4, "Unknown", E194+F194), 0),"Not required")</f>
        <v>0</v>
      </c>
      <c r="O194" s="169">
        <f>IF(INTRO!$E$43="Endemic", IF(AND($K194&gt;0,$K194&lt;5), IF($K194=4,"Unknown", IF($K194=1, $F194*0.33, IF($K194=2, $F194*0.5+$G194*0.2, SUM(F194:G194)))), 0),"Not required")</f>
        <v>0</v>
      </c>
      <c r="P194" s="161">
        <v>0</v>
      </c>
      <c r="Q194" s="162">
        <v>0</v>
      </c>
      <c r="R194" s="162">
        <v>0</v>
      </c>
      <c r="S194" s="167">
        <v>0</v>
      </c>
      <c r="T194" s="161"/>
      <c r="U194" s="162"/>
      <c r="V194" s="162"/>
      <c r="W194" s="167"/>
    </row>
    <row r="195" spans="1:23" x14ac:dyDescent="0.2">
      <c r="A195" s="23" t="str">
        <f>IF(INTRO!$E$33&lt;&gt;0,INTRO!$E$33, " ")</f>
        <v>Ethiopia</v>
      </c>
      <c r="B195" s="191" t="s">
        <v>372</v>
      </c>
      <c r="C195" s="192" t="s">
        <v>377</v>
      </c>
      <c r="D195" s="193">
        <v>33755.762040000001</v>
      </c>
      <c r="E195" s="193">
        <f t="shared" si="12"/>
        <v>4582.4223351826922</v>
      </c>
      <c r="F195" s="193">
        <f t="shared" si="13"/>
        <v>9812.4118337645414</v>
      </c>
      <c r="G195" s="193">
        <f t="shared" si="14"/>
        <v>19360.928306502101</v>
      </c>
      <c r="H195" s="200">
        <v>0</v>
      </c>
      <c r="I195" s="201">
        <v>0</v>
      </c>
      <c r="J195" s="202">
        <v>3</v>
      </c>
      <c r="K195" s="203">
        <v>3</v>
      </c>
      <c r="L195" s="165">
        <f>IF(INTRO!$E$37="Endemic",IF($H195&gt;0,IF($H195=4,"Unknown",IF($H195=99,"Stopped",$D195)),0),"Not required")</f>
        <v>0</v>
      </c>
      <c r="M195" s="190">
        <f>IF(INTRO!$E$39="Endemic", IF($I195&gt;0, IF($I195=4,"Unknown",IF($I195=99,"Stopped",$D195)), 0),"Not required")</f>
        <v>0</v>
      </c>
      <c r="N195" s="166">
        <f>IF(INTRO!$E$41="Endemic", IF(AND($J195&gt;1,$J195&lt;5), IF($J195=4, "Unknown", E195+F195), 0),"Not required")</f>
        <v>14394.834168947233</v>
      </c>
      <c r="O195" s="169">
        <f>IF(INTRO!$E$43="Endemic", IF(AND($K195&gt;0,$K195&lt;5), IF($K195=4,"Unknown", IF($K195=1, $F195*0.33, IF($K195=2, $F195*0.5+$G195*0.2, SUM(F195:G195)))), 0),"Not required")</f>
        <v>29173.340140266642</v>
      </c>
      <c r="P195" s="161">
        <v>0</v>
      </c>
      <c r="Q195" s="162">
        <v>0</v>
      </c>
      <c r="R195" s="162">
        <v>2</v>
      </c>
      <c r="S195" s="167">
        <v>1</v>
      </c>
      <c r="T195" s="161"/>
      <c r="U195" s="162"/>
      <c r="V195" s="162"/>
      <c r="W195" s="167"/>
    </row>
    <row r="196" spans="1:23" x14ac:dyDescent="0.2">
      <c r="A196" s="23" t="str">
        <f>IF(INTRO!$E$33&lt;&gt;0,INTRO!$E$33, " ")</f>
        <v>Ethiopia</v>
      </c>
      <c r="B196" s="191" t="s">
        <v>372</v>
      </c>
      <c r="C196" s="192" t="s">
        <v>378</v>
      </c>
      <c r="D196" s="193">
        <v>103141.71713999999</v>
      </c>
      <c r="E196" s="193">
        <f t="shared" si="12"/>
        <v>14001.72532770442</v>
      </c>
      <c r="F196" s="193">
        <f t="shared" si="13"/>
        <v>29982.111042850887</v>
      </c>
      <c r="G196" s="193">
        <f t="shared" si="14"/>
        <v>59157.882099972834</v>
      </c>
      <c r="H196" s="200">
        <v>0</v>
      </c>
      <c r="I196" s="201">
        <v>0</v>
      </c>
      <c r="J196" s="202">
        <v>3</v>
      </c>
      <c r="K196" s="203">
        <v>3</v>
      </c>
      <c r="L196" s="165">
        <f>IF(INTRO!$E$37="Endemic",IF($H196&gt;0,IF($H196=4,"Unknown",IF($H196=99,"Stopped",$D196)),0),"Not required")</f>
        <v>0</v>
      </c>
      <c r="M196" s="190">
        <f>IF(INTRO!$E$39="Endemic", IF($I196&gt;0, IF($I196=4,"Unknown",IF($I196=99,"Stopped",$D196)), 0),"Not required")</f>
        <v>0</v>
      </c>
      <c r="N196" s="166">
        <f>IF(INTRO!$E$41="Endemic", IF(AND($J196&gt;1,$J196&lt;5), IF($J196=4, "Unknown", E196+F196), 0),"Not required")</f>
        <v>43983.836370555306</v>
      </c>
      <c r="O196" s="169">
        <f>IF(INTRO!$E$43="Endemic", IF(AND($K196&gt;0,$K196&lt;5), IF($K196=4,"Unknown", IF($K196=1, $F196*0.33, IF($K196=2, $F196*0.5+$G196*0.2, SUM(F196:G196)))), 0),"Not required")</f>
        <v>89139.993142823718</v>
      </c>
      <c r="P196" s="161">
        <v>0</v>
      </c>
      <c r="Q196" s="162">
        <v>0</v>
      </c>
      <c r="R196" s="162">
        <v>2</v>
      </c>
      <c r="S196" s="167">
        <v>1</v>
      </c>
      <c r="T196" s="161"/>
      <c r="U196" s="162"/>
      <c r="V196" s="162"/>
      <c r="W196" s="167"/>
    </row>
    <row r="197" spans="1:23" x14ac:dyDescent="0.2">
      <c r="A197" s="23" t="str">
        <f>IF(INTRO!$E$33&lt;&gt;0,INTRO!$E$33, " ")</f>
        <v>Ethiopia</v>
      </c>
      <c r="B197" s="191" t="s">
        <v>372</v>
      </c>
      <c r="C197" s="192" t="s">
        <v>379</v>
      </c>
      <c r="D197" s="193">
        <v>38042.747819999997</v>
      </c>
      <c r="E197" s="193">
        <f t="shared" si="12"/>
        <v>5164.3905148849854</v>
      </c>
      <c r="F197" s="193">
        <f t="shared" si="13"/>
        <v>11058.589299674069</v>
      </c>
      <c r="G197" s="193">
        <f t="shared" si="14"/>
        <v>21819.768496192388</v>
      </c>
      <c r="H197" s="200">
        <v>0</v>
      </c>
      <c r="I197" s="201">
        <v>0</v>
      </c>
      <c r="J197" s="202">
        <v>0</v>
      </c>
      <c r="K197" s="203">
        <v>0</v>
      </c>
      <c r="L197" s="165">
        <f>IF(INTRO!$E$37="Endemic",IF($H197&gt;0,IF($H197=4,"Unknown",IF($H197=99,"Stopped",$D197)),0),"Not required")</f>
        <v>0</v>
      </c>
      <c r="M197" s="190">
        <f>IF(INTRO!$E$39="Endemic", IF($I197&gt;0, IF($I197=4,"Unknown",IF($I197=99,"Stopped",$D197)), 0),"Not required")</f>
        <v>0</v>
      </c>
      <c r="N197" s="166">
        <f>IF(INTRO!$E$41="Endemic", IF(AND($J197&gt;1,$J197&lt;5), IF($J197=4, "Unknown", E197+F197), 0),"Not required")</f>
        <v>0</v>
      </c>
      <c r="O197" s="169">
        <f>IF(INTRO!$E$43="Endemic", IF(AND($K197&gt;0,$K197&lt;5), IF($K197=4,"Unknown", IF($K197=1, $F197*0.33, IF($K197=2, $F197*0.5+$G197*0.2, SUM(F197:G197)))), 0),"Not required")</f>
        <v>0</v>
      </c>
      <c r="P197" s="161">
        <v>0</v>
      </c>
      <c r="Q197" s="162">
        <v>0</v>
      </c>
      <c r="R197" s="162">
        <v>0</v>
      </c>
      <c r="S197" s="167">
        <v>0</v>
      </c>
      <c r="T197" s="161"/>
      <c r="U197" s="162"/>
      <c r="V197" s="162"/>
      <c r="W197" s="167"/>
    </row>
    <row r="198" spans="1:23" x14ac:dyDescent="0.2">
      <c r="A198" s="23" t="str">
        <f>IF(INTRO!$E$33&lt;&gt;0,INTRO!$E$33, " ")</f>
        <v>Ethiopia</v>
      </c>
      <c r="B198" s="191" t="s">
        <v>372</v>
      </c>
      <c r="C198" s="192" t="s">
        <v>380</v>
      </c>
      <c r="D198" s="193">
        <v>57782.286869999996</v>
      </c>
      <c r="E198" s="193">
        <f t="shared" si="12"/>
        <v>7844.0783418622996</v>
      </c>
      <c r="F198" s="193">
        <f t="shared" si="13"/>
        <v>16796.646296809995</v>
      </c>
      <c r="G198" s="193">
        <f t="shared" si="14"/>
        <v>33141.5629767192</v>
      </c>
      <c r="H198" s="200">
        <v>0</v>
      </c>
      <c r="I198" s="201">
        <v>0</v>
      </c>
      <c r="J198" s="202">
        <v>3</v>
      </c>
      <c r="K198" s="203">
        <v>0</v>
      </c>
      <c r="L198" s="165">
        <f>IF(INTRO!$E$37="Endemic",IF($H198&gt;0,IF($H198=4,"Unknown",IF($H198=99,"Stopped",$D198)),0),"Not required")</f>
        <v>0</v>
      </c>
      <c r="M198" s="190">
        <f>IF(INTRO!$E$39="Endemic", IF($I198&gt;0, IF($I198=4,"Unknown",IF($I198=99,"Stopped",$D198)), 0),"Not required")</f>
        <v>0</v>
      </c>
      <c r="N198" s="166">
        <f>IF(INTRO!$E$41="Endemic", IF(AND($J198&gt;1,$J198&lt;5), IF($J198=4, "Unknown", E198+F198), 0),"Not required")</f>
        <v>24640.724638672295</v>
      </c>
      <c r="O198" s="169">
        <f>IF(INTRO!$E$43="Endemic", IF(AND($K198&gt;0,$K198&lt;5), IF($K198=4,"Unknown", IF($K198=1, $F198*0.33, IF($K198=2, $F198*0.5+$G198*0.2, SUM(F198:G198)))), 0),"Not required")</f>
        <v>0</v>
      </c>
      <c r="P198" s="161">
        <v>0</v>
      </c>
      <c r="Q198" s="162">
        <v>0</v>
      </c>
      <c r="R198" s="162">
        <v>2</v>
      </c>
      <c r="S198" s="167">
        <v>0</v>
      </c>
      <c r="T198" s="161"/>
      <c r="U198" s="162"/>
      <c r="V198" s="162"/>
      <c r="W198" s="167"/>
    </row>
    <row r="199" spans="1:23" x14ac:dyDescent="0.2">
      <c r="A199" s="23" t="str">
        <f>IF(INTRO!$E$33&lt;&gt;0,INTRO!$E$33, " ")</f>
        <v>Ethiopia</v>
      </c>
      <c r="B199" s="191" t="s">
        <v>381</v>
      </c>
      <c r="C199" s="192" t="s">
        <v>382</v>
      </c>
      <c r="D199" s="193">
        <v>76470.584189999994</v>
      </c>
      <c r="E199" s="193">
        <f t="shared" si="12"/>
        <v>10381.057686136135</v>
      </c>
      <c r="F199" s="193">
        <f t="shared" si="13"/>
        <v>22229.119412314813</v>
      </c>
      <c r="G199" s="193">
        <f t="shared" si="14"/>
        <v>43860.40807801958</v>
      </c>
      <c r="H199" s="200">
        <v>0</v>
      </c>
      <c r="I199" s="201">
        <v>0</v>
      </c>
      <c r="J199" s="202">
        <v>3</v>
      </c>
      <c r="K199" s="203">
        <v>2</v>
      </c>
      <c r="L199" s="165">
        <f>IF(INTRO!$E$37="Endemic",IF($H199&gt;0,IF($H199=4,"Unknown",IF($H199=99,"Stopped",$D199)),0),"Not required")</f>
        <v>0</v>
      </c>
      <c r="M199" s="190">
        <f>IF(INTRO!$E$39="Endemic", IF($I199&gt;0, IF($I199=4,"Unknown",IF($I199=99,"Stopped",$D199)), 0),"Not required")</f>
        <v>0</v>
      </c>
      <c r="N199" s="166">
        <f>IF(INTRO!$E$41="Endemic", IF(AND($J199&gt;1,$J199&lt;5), IF($J199=4, "Unknown", E199+F199), 0),"Not required")</f>
        <v>32610.177098450949</v>
      </c>
      <c r="O199" s="169">
        <f>IF(INTRO!$E$43="Endemic", IF(AND($K199&gt;0,$K199&lt;5), IF($K199=4,"Unknown", IF($K199=1, $F199*0.33, IF($K199=2, $F199*0.5+$G199*0.2, SUM(F199:G199)))), 0),"Not required")</f>
        <v>19886.641321761323</v>
      </c>
      <c r="P199" s="161">
        <v>0</v>
      </c>
      <c r="Q199" s="162">
        <v>0</v>
      </c>
      <c r="R199" s="162">
        <v>2</v>
      </c>
      <c r="S199" s="167">
        <v>1</v>
      </c>
      <c r="T199" s="161"/>
      <c r="U199" s="162"/>
      <c r="V199" s="162"/>
      <c r="W199" s="167"/>
    </row>
    <row r="200" spans="1:23" x14ac:dyDescent="0.2">
      <c r="A200" s="23" t="str">
        <f>IF(INTRO!$E$33&lt;&gt;0,INTRO!$E$33, " ")</f>
        <v>Ethiopia</v>
      </c>
      <c r="B200" s="191" t="s">
        <v>381</v>
      </c>
      <c r="C200" s="192" t="s">
        <v>383</v>
      </c>
      <c r="D200" s="193">
        <v>227689.35650999998</v>
      </c>
      <c r="E200" s="193">
        <f t="shared" si="12"/>
        <v>30909.353831752469</v>
      </c>
      <c r="F200" s="193">
        <f t="shared" si="13"/>
        <v>66186.677509857138</v>
      </c>
      <c r="G200" s="193">
        <f t="shared" si="14"/>
        <v>130593.32810558307</v>
      </c>
      <c r="H200" s="200">
        <v>0</v>
      </c>
      <c r="I200" s="201">
        <v>0</v>
      </c>
      <c r="J200" s="202">
        <v>2</v>
      </c>
      <c r="K200" s="203">
        <v>1</v>
      </c>
      <c r="L200" s="165">
        <f>IF(INTRO!$E$37="Endemic",IF($H200&gt;0,IF($H200=4,"Unknown",IF($H200=99,"Stopped",$D200)),0),"Not required")</f>
        <v>0</v>
      </c>
      <c r="M200" s="190">
        <f>IF(INTRO!$E$39="Endemic", IF($I200&gt;0, IF($I200=4,"Unknown",IF($I200=99,"Stopped",$D200)), 0),"Not required")</f>
        <v>0</v>
      </c>
      <c r="N200" s="166">
        <f>IF(INTRO!$E$41="Endemic", IF(AND($J200&gt;1,$J200&lt;5), IF($J200=4, "Unknown", E200+F200), 0),"Not required")</f>
        <v>97096.031341609603</v>
      </c>
      <c r="O200" s="169">
        <f>IF(INTRO!$E$43="Endemic", IF(AND($K200&gt;0,$K200&lt;5), IF($K200=4,"Unknown", IF($K200=1, $F200*0.33, IF($K200=2, $F200*0.5+$G200*0.2, SUM(F200:G200)))), 0),"Not required")</f>
        <v>21841.603578252856</v>
      </c>
      <c r="P200" s="161">
        <v>0</v>
      </c>
      <c r="Q200" s="162">
        <v>0</v>
      </c>
      <c r="R200" s="162">
        <v>1</v>
      </c>
      <c r="S200" s="167">
        <v>0</v>
      </c>
      <c r="T200" s="161"/>
      <c r="U200" s="162"/>
      <c r="V200" s="162"/>
      <c r="W200" s="167"/>
    </row>
    <row r="201" spans="1:23" x14ac:dyDescent="0.2">
      <c r="A201" s="23" t="str">
        <f>IF(INTRO!$E$33&lt;&gt;0,INTRO!$E$33, " ")</f>
        <v>Ethiopia</v>
      </c>
      <c r="B201" s="191" t="s">
        <v>381</v>
      </c>
      <c r="C201" s="192" t="s">
        <v>384</v>
      </c>
      <c r="D201" s="193">
        <v>55024.652759999997</v>
      </c>
      <c r="E201" s="193">
        <f t="shared" si="12"/>
        <v>7469.7231688713473</v>
      </c>
      <c r="F201" s="193">
        <f t="shared" si="13"/>
        <v>15995.03377382526</v>
      </c>
      <c r="G201" s="193">
        <f t="shared" si="14"/>
        <v>31559.896527121411</v>
      </c>
      <c r="H201" s="200">
        <v>0</v>
      </c>
      <c r="I201" s="201">
        <v>0</v>
      </c>
      <c r="J201" s="202">
        <v>3</v>
      </c>
      <c r="K201" s="203">
        <v>0</v>
      </c>
      <c r="L201" s="165">
        <f>IF(INTRO!$E$37="Endemic",IF($H201&gt;0,IF($H201=4,"Unknown",IF($H201=99,"Stopped",$D201)),0),"Not required")</f>
        <v>0</v>
      </c>
      <c r="M201" s="190">
        <f>IF(INTRO!$E$39="Endemic", IF($I201&gt;0, IF($I201=4,"Unknown",IF($I201=99,"Stopped",$D201)), 0),"Not required")</f>
        <v>0</v>
      </c>
      <c r="N201" s="166">
        <f>IF(INTRO!$E$41="Endemic", IF(AND($J201&gt;1,$J201&lt;5), IF($J201=4, "Unknown", E201+F201), 0),"Not required")</f>
        <v>23464.756942696607</v>
      </c>
      <c r="O201" s="169">
        <f>IF(INTRO!$E$43="Endemic", IF(AND($K201&gt;0,$K201&lt;5), IF($K201=4,"Unknown", IF($K201=1, $F201*0.33, IF($K201=2, $F201*0.5+$G201*0.2, SUM(F201:G201)))), 0),"Not required")</f>
        <v>0</v>
      </c>
      <c r="P201" s="161">
        <v>0</v>
      </c>
      <c r="Q201" s="162">
        <v>0</v>
      </c>
      <c r="R201" s="162">
        <v>2</v>
      </c>
      <c r="S201" s="167">
        <v>0</v>
      </c>
      <c r="T201" s="161"/>
      <c r="U201" s="162"/>
      <c r="V201" s="162"/>
      <c r="W201" s="167"/>
    </row>
    <row r="202" spans="1:23" x14ac:dyDescent="0.2">
      <c r="A202" s="23" t="str">
        <f>IF(INTRO!$E$33&lt;&gt;0,INTRO!$E$33, " ")</f>
        <v>Ethiopia</v>
      </c>
      <c r="B202" s="191" t="s">
        <v>381</v>
      </c>
      <c r="C202" s="192" t="s">
        <v>385</v>
      </c>
      <c r="D202" s="193">
        <v>130474.00211999999</v>
      </c>
      <c r="E202" s="193">
        <f t="shared" si="12"/>
        <v>17712.145877994873</v>
      </c>
      <c r="F202" s="193">
        <f t="shared" si="13"/>
        <v>37927.291965259617</v>
      </c>
      <c r="G202" s="193">
        <f t="shared" si="14"/>
        <v>74834.56595986012</v>
      </c>
      <c r="H202" s="200">
        <v>0</v>
      </c>
      <c r="I202" s="201">
        <v>4</v>
      </c>
      <c r="J202" s="202">
        <v>3</v>
      </c>
      <c r="K202" s="203">
        <v>1</v>
      </c>
      <c r="L202" s="165">
        <f>IF(INTRO!$E$37="Endemic",IF($H202&gt;0,IF($H202=4,"Unknown",IF($H202=99,"Stopped",$D202)),0),"Not required")</f>
        <v>0</v>
      </c>
      <c r="M202" s="190" t="str">
        <f>IF(INTRO!$E$39="Endemic", IF($I202&gt;0, IF($I202=4,"Unknown",IF($I202=99,"Stopped",$D202)), 0),"Not required")</f>
        <v>Unknown</v>
      </c>
      <c r="N202" s="166">
        <f>IF(INTRO!$E$41="Endemic", IF(AND($J202&gt;1,$J202&lt;5), IF($J202=4, "Unknown", E202+F202), 0),"Not required")</f>
        <v>55639.437843254491</v>
      </c>
      <c r="O202" s="169">
        <f>IF(INTRO!$E$43="Endemic", IF(AND($K202&gt;0,$K202&lt;5), IF($K202=4,"Unknown", IF($K202=1, $F202*0.33, IF($K202=2, $F202*0.5+$G202*0.2, SUM(F202:G202)))), 0),"Not required")</f>
        <v>12516.006348535675</v>
      </c>
      <c r="P202" s="161">
        <v>0</v>
      </c>
      <c r="Q202" s="162">
        <v>0</v>
      </c>
      <c r="R202" s="162">
        <v>2</v>
      </c>
      <c r="S202" s="167">
        <v>0</v>
      </c>
      <c r="T202" s="161"/>
      <c r="U202" s="162"/>
      <c r="V202" s="162"/>
      <c r="W202" s="167"/>
    </row>
    <row r="203" spans="1:23" x14ac:dyDescent="0.2">
      <c r="A203" s="23" t="str">
        <f>IF(INTRO!$E$33&lt;&gt;0,INTRO!$E$33, " ")</f>
        <v>Ethiopia</v>
      </c>
      <c r="B203" s="191" t="s">
        <v>381</v>
      </c>
      <c r="C203" s="192" t="s">
        <v>386</v>
      </c>
      <c r="D203" s="193">
        <v>181263.68106</v>
      </c>
      <c r="E203" s="193">
        <f t="shared" si="12"/>
        <v>24606.961610361435</v>
      </c>
      <c r="F203" s="193">
        <f t="shared" si="13"/>
        <v>52691.267551809811</v>
      </c>
      <c r="G203" s="193">
        <f t="shared" si="14"/>
        <v>103965.45423613023</v>
      </c>
      <c r="H203" s="200">
        <v>0</v>
      </c>
      <c r="I203" s="201">
        <v>0</v>
      </c>
      <c r="J203" s="202">
        <v>3</v>
      </c>
      <c r="K203" s="203">
        <v>0</v>
      </c>
      <c r="L203" s="165">
        <f>IF(INTRO!$E$37="Endemic",IF($H203&gt;0,IF($H203=4,"Unknown",IF($H203=99,"Stopped",$D203)),0),"Not required")</f>
        <v>0</v>
      </c>
      <c r="M203" s="190">
        <f>IF(INTRO!$E$39="Endemic", IF($I203&gt;0, IF($I203=4,"Unknown",IF($I203=99,"Stopped",$D203)), 0),"Not required")</f>
        <v>0</v>
      </c>
      <c r="N203" s="166">
        <f>IF(INTRO!$E$41="Endemic", IF(AND($J203&gt;1,$J203&lt;5), IF($J203=4, "Unknown", E203+F203), 0),"Not required")</f>
        <v>77298.22916217125</v>
      </c>
      <c r="O203" s="169">
        <f>IF(INTRO!$E$43="Endemic", IF(AND($K203&gt;0,$K203&lt;5), IF($K203=4,"Unknown", IF($K203=1, $F203*0.33, IF($K203=2, $F203*0.5+$G203*0.2, SUM(F203:G203)))), 0),"Not required")</f>
        <v>0</v>
      </c>
      <c r="P203" s="161">
        <v>0</v>
      </c>
      <c r="Q203" s="162">
        <v>0</v>
      </c>
      <c r="R203" s="162">
        <v>2</v>
      </c>
      <c r="S203" s="167">
        <v>0</v>
      </c>
      <c r="T203" s="161"/>
      <c r="U203" s="162"/>
      <c r="V203" s="162"/>
      <c r="W203" s="167"/>
    </row>
    <row r="204" spans="1:23" x14ac:dyDescent="0.2">
      <c r="A204" s="23" t="str">
        <f>IF(INTRO!$E$33&lt;&gt;0,INTRO!$E$33, " ")</f>
        <v>Ethiopia</v>
      </c>
      <c r="B204" s="191" t="s">
        <v>381</v>
      </c>
      <c r="C204" s="192" t="s">
        <v>387</v>
      </c>
      <c r="D204" s="193">
        <v>159303.63141</v>
      </c>
      <c r="E204" s="193">
        <f t="shared" si="12"/>
        <v>21625.834362259746</v>
      </c>
      <c r="F204" s="193">
        <f t="shared" si="13"/>
        <v>46307.733659125792</v>
      </c>
      <c r="G204" s="193">
        <f t="shared" si="14"/>
        <v>91370.06544363132</v>
      </c>
      <c r="H204" s="200">
        <v>0</v>
      </c>
      <c r="I204" s="201">
        <v>4</v>
      </c>
      <c r="J204" s="202">
        <v>3</v>
      </c>
      <c r="K204" s="203">
        <v>0</v>
      </c>
      <c r="L204" s="165">
        <f>IF(INTRO!$E$37="Endemic",IF($H204&gt;0,IF($H204=4,"Unknown",IF($H204=99,"Stopped",$D204)),0),"Not required")</f>
        <v>0</v>
      </c>
      <c r="M204" s="190" t="str">
        <f>IF(INTRO!$E$39="Endemic", IF($I204&gt;0, IF($I204=4,"Unknown",IF($I204=99,"Stopped",$D204)), 0),"Not required")</f>
        <v>Unknown</v>
      </c>
      <c r="N204" s="166">
        <f>IF(INTRO!$E$41="Endemic", IF(AND($J204&gt;1,$J204&lt;5), IF($J204=4, "Unknown", E204+F204), 0),"Not required")</f>
        <v>67933.568021385538</v>
      </c>
      <c r="O204" s="169">
        <f>IF(INTRO!$E$43="Endemic", IF(AND($K204&gt;0,$K204&lt;5), IF($K204=4,"Unknown", IF($K204=1, $F204*0.33, IF($K204=2, $F204*0.5+$G204*0.2, SUM(F204:G204)))), 0),"Not required")</f>
        <v>0</v>
      </c>
      <c r="P204" s="161">
        <v>0</v>
      </c>
      <c r="Q204" s="162">
        <v>0</v>
      </c>
      <c r="R204" s="162">
        <v>2</v>
      </c>
      <c r="S204" s="167">
        <v>0</v>
      </c>
      <c r="T204" s="161"/>
      <c r="U204" s="162"/>
      <c r="V204" s="162"/>
      <c r="W204" s="167"/>
    </row>
    <row r="205" spans="1:23" x14ac:dyDescent="0.2">
      <c r="A205" s="23" t="str">
        <f>IF(INTRO!$E$33&lt;&gt;0,INTRO!$E$33, " ")</f>
        <v>Ethiopia</v>
      </c>
      <c r="B205" s="191" t="s">
        <v>381</v>
      </c>
      <c r="C205" s="192" t="s">
        <v>388</v>
      </c>
      <c r="D205" s="193">
        <v>41758.602269999996</v>
      </c>
      <c r="E205" s="193">
        <f t="shared" si="12"/>
        <v>5668.8263029377194</v>
      </c>
      <c r="F205" s="193">
        <f t="shared" si="13"/>
        <v>12138.745455962895</v>
      </c>
      <c r="G205" s="193">
        <f t="shared" si="14"/>
        <v>23951.03104978535</v>
      </c>
      <c r="H205" s="200">
        <v>0</v>
      </c>
      <c r="I205" s="201">
        <v>0</v>
      </c>
      <c r="J205" s="202">
        <v>3</v>
      </c>
      <c r="K205" s="203">
        <v>2</v>
      </c>
      <c r="L205" s="165">
        <f>IF(INTRO!$E$37="Endemic",IF($H205&gt;0,IF($H205=4,"Unknown",IF($H205=99,"Stopped",$D205)),0),"Not required")</f>
        <v>0</v>
      </c>
      <c r="M205" s="190">
        <f>IF(INTRO!$E$39="Endemic", IF($I205&gt;0, IF($I205=4,"Unknown",IF($I205=99,"Stopped",$D205)), 0),"Not required")</f>
        <v>0</v>
      </c>
      <c r="N205" s="166">
        <f>IF(INTRO!$E$41="Endemic", IF(AND($J205&gt;1,$J205&lt;5), IF($J205=4, "Unknown", E205+F205), 0),"Not required")</f>
        <v>17807.571758900616</v>
      </c>
      <c r="O205" s="169">
        <f>IF(INTRO!$E$43="Endemic", IF(AND($K205&gt;0,$K205&lt;5), IF($K205=4,"Unknown", IF($K205=1, $F205*0.33, IF($K205=2, $F205*0.5+$G205*0.2, SUM(F205:G205)))), 0),"Not required")</f>
        <v>10859.578937938517</v>
      </c>
      <c r="P205" s="161">
        <v>0</v>
      </c>
      <c r="Q205" s="162">
        <v>0</v>
      </c>
      <c r="R205" s="162">
        <v>2</v>
      </c>
      <c r="S205" s="167">
        <v>1</v>
      </c>
      <c r="T205" s="161"/>
      <c r="U205" s="162"/>
      <c r="V205" s="162"/>
      <c r="W205" s="167"/>
    </row>
    <row r="206" spans="1:23" x14ac:dyDescent="0.2">
      <c r="A206" s="23" t="str">
        <f>IF(INTRO!$E$33&lt;&gt;0,INTRO!$E$33, " ")</f>
        <v>Ethiopia</v>
      </c>
      <c r="B206" s="191" t="s">
        <v>381</v>
      </c>
      <c r="C206" s="192" t="s">
        <v>389</v>
      </c>
      <c r="D206" s="193">
        <v>126435.07337999999</v>
      </c>
      <c r="E206" s="193">
        <f t="shared" si="12"/>
        <v>17163.852012003772</v>
      </c>
      <c r="F206" s="193">
        <f t="shared" si="13"/>
        <v>36753.221828222129</v>
      </c>
      <c r="G206" s="193">
        <f t="shared" si="14"/>
        <v>72518.001170786534</v>
      </c>
      <c r="H206" s="200">
        <v>0</v>
      </c>
      <c r="I206" s="201">
        <v>0</v>
      </c>
      <c r="J206" s="202">
        <v>3</v>
      </c>
      <c r="K206" s="203">
        <v>1</v>
      </c>
      <c r="L206" s="165">
        <f>IF(INTRO!$E$37="Endemic",IF($H206&gt;0,IF($H206=4,"Unknown",IF($H206=99,"Stopped",$D206)),0),"Not required")</f>
        <v>0</v>
      </c>
      <c r="M206" s="190">
        <f>IF(INTRO!$E$39="Endemic", IF($I206&gt;0, IF($I206=4,"Unknown",IF($I206=99,"Stopped",$D206)), 0),"Not required")</f>
        <v>0</v>
      </c>
      <c r="N206" s="166">
        <f>IF(INTRO!$E$41="Endemic", IF(AND($J206&gt;1,$J206&lt;5), IF($J206=4, "Unknown", E206+F206), 0),"Not required")</f>
        <v>53917.073840225901</v>
      </c>
      <c r="O206" s="169">
        <f>IF(INTRO!$E$43="Endemic", IF(AND($K206&gt;0,$K206&lt;5), IF($K206=4,"Unknown", IF($K206=1, $F206*0.33, IF($K206=2, $F206*0.5+$G206*0.2, SUM(F206:G206)))), 0),"Not required")</f>
        <v>12128.563203313302</v>
      </c>
      <c r="P206" s="161">
        <v>0</v>
      </c>
      <c r="Q206" s="162">
        <v>0</v>
      </c>
      <c r="R206" s="162">
        <v>2</v>
      </c>
      <c r="S206" s="167">
        <v>0</v>
      </c>
      <c r="T206" s="161"/>
      <c r="U206" s="162"/>
      <c r="V206" s="162"/>
      <c r="W206" s="167"/>
    </row>
    <row r="207" spans="1:23" x14ac:dyDescent="0.2">
      <c r="A207" s="23" t="str">
        <f>IF(INTRO!$E$33&lt;&gt;0,INTRO!$E$33, " ")</f>
        <v>Ethiopia</v>
      </c>
      <c r="B207" s="191" t="s">
        <v>381</v>
      </c>
      <c r="C207" s="192" t="s">
        <v>390</v>
      </c>
      <c r="D207" s="193">
        <v>222584.18258999998</v>
      </c>
      <c r="E207" s="193">
        <f t="shared" si="12"/>
        <v>30216.314730212456</v>
      </c>
      <c r="F207" s="193">
        <f t="shared" si="13"/>
        <v>64702.662160813212</v>
      </c>
      <c r="G207" s="193">
        <f t="shared" si="14"/>
        <v>127665.20857031026</v>
      </c>
      <c r="H207" s="200">
        <v>0</v>
      </c>
      <c r="I207" s="201">
        <v>4</v>
      </c>
      <c r="J207" s="202">
        <v>3</v>
      </c>
      <c r="K207" s="203">
        <v>2</v>
      </c>
      <c r="L207" s="165">
        <f>IF(INTRO!$E$37="Endemic",IF($H207&gt;0,IF($H207=4,"Unknown",IF($H207=99,"Stopped",$D207)),0),"Not required")</f>
        <v>0</v>
      </c>
      <c r="M207" s="190" t="str">
        <f>IF(INTRO!$E$39="Endemic", IF($I207&gt;0, IF($I207=4,"Unknown",IF($I207=99,"Stopped",$D207)), 0),"Not required")</f>
        <v>Unknown</v>
      </c>
      <c r="N207" s="166">
        <f>IF(INTRO!$E$41="Endemic", IF(AND($J207&gt;1,$J207&lt;5), IF($J207=4, "Unknown", E207+F207), 0),"Not required")</f>
        <v>94918.976891025668</v>
      </c>
      <c r="O207" s="169">
        <f>IF(INTRO!$E$43="Endemic", IF(AND($K207&gt;0,$K207&lt;5), IF($K207=4,"Unknown", IF($K207=1, $F207*0.33, IF($K207=2, $F207*0.5+$G207*0.2, SUM(F207:G207)))), 0),"Not required")</f>
        <v>57884.372794468662</v>
      </c>
      <c r="P207" s="161">
        <v>0</v>
      </c>
      <c r="Q207" s="162">
        <v>0</v>
      </c>
      <c r="R207" s="162">
        <v>2</v>
      </c>
      <c r="S207" s="167">
        <v>1</v>
      </c>
      <c r="T207" s="161"/>
      <c r="U207" s="162"/>
      <c r="V207" s="162"/>
      <c r="W207" s="167"/>
    </row>
    <row r="208" spans="1:23" x14ac:dyDescent="0.2">
      <c r="A208" s="23" t="str">
        <f>IF(INTRO!$E$33&lt;&gt;0,INTRO!$E$33, " ")</f>
        <v>Ethiopia</v>
      </c>
      <c r="B208" s="191" t="s">
        <v>381</v>
      </c>
      <c r="C208" s="192" t="s">
        <v>391</v>
      </c>
      <c r="D208" s="193">
        <v>251930.93078999998</v>
      </c>
      <c r="E208" s="193">
        <f t="shared" si="12"/>
        <v>34200.203295883315</v>
      </c>
      <c r="F208" s="193">
        <f t="shared" si="13"/>
        <v>73233.424374948911</v>
      </c>
      <c r="G208" s="193">
        <f t="shared" si="14"/>
        <v>144497.30636907677</v>
      </c>
      <c r="H208" s="200">
        <v>0</v>
      </c>
      <c r="I208" s="201">
        <v>0</v>
      </c>
      <c r="J208" s="202">
        <v>3</v>
      </c>
      <c r="K208" s="203">
        <v>0</v>
      </c>
      <c r="L208" s="165">
        <f>IF(INTRO!$E$37="Endemic",IF($H208&gt;0,IF($H208=4,"Unknown",IF($H208=99,"Stopped",$D208)),0),"Not required")</f>
        <v>0</v>
      </c>
      <c r="M208" s="190">
        <f>IF(INTRO!$E$39="Endemic", IF($I208&gt;0, IF($I208=4,"Unknown",IF($I208=99,"Stopped",$D208)), 0),"Not required")</f>
        <v>0</v>
      </c>
      <c r="N208" s="166">
        <f>IF(INTRO!$E$41="Endemic", IF(AND($J208&gt;1,$J208&lt;5), IF($J208=4, "Unknown", E208+F208), 0),"Not required")</f>
        <v>107433.62767083223</v>
      </c>
      <c r="O208" s="169">
        <f>IF(INTRO!$E$43="Endemic", IF(AND($K208&gt;0,$K208&lt;5), IF($K208=4,"Unknown", IF($K208=1, $F208*0.33, IF($K208=2, $F208*0.5+$G208*0.2, SUM(F208:G208)))), 0),"Not required")</f>
        <v>0</v>
      </c>
      <c r="P208" s="161">
        <v>0</v>
      </c>
      <c r="Q208" s="162">
        <v>0</v>
      </c>
      <c r="R208" s="162">
        <v>2</v>
      </c>
      <c r="S208" s="167">
        <v>0</v>
      </c>
      <c r="T208" s="161"/>
      <c r="U208" s="162"/>
      <c r="V208" s="162"/>
      <c r="W208" s="167"/>
    </row>
    <row r="209" spans="1:23" x14ac:dyDescent="0.2">
      <c r="A209" s="23" t="str">
        <f>IF(INTRO!$E$33&lt;&gt;0,INTRO!$E$33, " ")</f>
        <v>Ethiopia</v>
      </c>
      <c r="B209" s="191" t="s">
        <v>381</v>
      </c>
      <c r="C209" s="192" t="s">
        <v>392</v>
      </c>
      <c r="D209" s="193">
        <v>290509.80189</v>
      </c>
      <c r="E209" s="193">
        <f t="shared" si="12"/>
        <v>39437.373779111847</v>
      </c>
      <c r="F209" s="193">
        <f t="shared" si="13"/>
        <v>84447.85854670126</v>
      </c>
      <c r="G209" s="193">
        <f t="shared" si="14"/>
        <v>166624.57331176332</v>
      </c>
      <c r="H209" s="200">
        <v>0</v>
      </c>
      <c r="I209" s="201">
        <v>0</v>
      </c>
      <c r="J209" s="202">
        <v>3</v>
      </c>
      <c r="K209" s="203">
        <v>2</v>
      </c>
      <c r="L209" s="165">
        <f>IF(INTRO!$E$37="Endemic",IF($H209&gt;0,IF($H209=4,"Unknown",IF($H209=99,"Stopped",$D209)),0),"Not required")</f>
        <v>0</v>
      </c>
      <c r="M209" s="190">
        <f>IF(INTRO!$E$39="Endemic", IF($I209&gt;0, IF($I209=4,"Unknown",IF($I209=99,"Stopped",$D209)), 0),"Not required")</f>
        <v>0</v>
      </c>
      <c r="N209" s="166">
        <f>IF(INTRO!$E$41="Endemic", IF(AND($J209&gt;1,$J209&lt;5), IF($J209=4, "Unknown", E209+F209), 0),"Not required")</f>
        <v>123885.23232581311</v>
      </c>
      <c r="O209" s="169">
        <f>IF(INTRO!$E$43="Endemic", IF(AND($K209&gt;0,$K209&lt;5), IF($K209=4,"Unknown", IF($K209=1, $F209*0.33, IF($K209=2, $F209*0.5+$G209*0.2, SUM(F209:G209)))), 0),"Not required")</f>
        <v>75548.843935703306</v>
      </c>
      <c r="P209" s="161">
        <v>0</v>
      </c>
      <c r="Q209" s="162">
        <v>0</v>
      </c>
      <c r="R209" s="162">
        <v>2</v>
      </c>
      <c r="S209" s="167">
        <v>1</v>
      </c>
      <c r="T209" s="161"/>
      <c r="U209" s="162"/>
      <c r="V209" s="162"/>
      <c r="W209" s="167"/>
    </row>
    <row r="210" spans="1:23" x14ac:dyDescent="0.2">
      <c r="A210" s="23" t="str">
        <f>IF(INTRO!$E$33&lt;&gt;0,INTRO!$E$33, " ")</f>
        <v>Ethiopia</v>
      </c>
      <c r="B210" s="191" t="s">
        <v>381</v>
      </c>
      <c r="C210" s="192" t="s">
        <v>393</v>
      </c>
      <c r="D210" s="193">
        <v>137185.54541999998</v>
      </c>
      <c r="E210" s="193">
        <f t="shared" si="12"/>
        <v>18623.253317519462</v>
      </c>
      <c r="F210" s="193">
        <f t="shared" si="13"/>
        <v>39878.260419821665</v>
      </c>
      <c r="G210" s="193">
        <f t="shared" si="14"/>
        <v>78684.033452352392</v>
      </c>
      <c r="H210" s="200">
        <v>0</v>
      </c>
      <c r="I210" s="201">
        <v>0</v>
      </c>
      <c r="J210" s="202">
        <v>2</v>
      </c>
      <c r="K210" s="203">
        <v>0</v>
      </c>
      <c r="L210" s="165">
        <f>IF(INTRO!$E$37="Endemic",IF($H210&gt;0,IF($H210=4,"Unknown",IF($H210=99,"Stopped",$D210)),0),"Not required")</f>
        <v>0</v>
      </c>
      <c r="M210" s="190">
        <f>IF(INTRO!$E$39="Endemic", IF($I210&gt;0, IF($I210=4,"Unknown",IF($I210=99,"Stopped",$D210)), 0),"Not required")</f>
        <v>0</v>
      </c>
      <c r="N210" s="166">
        <f>IF(INTRO!$E$41="Endemic", IF(AND($J210&gt;1,$J210&lt;5), IF($J210=4, "Unknown", E210+F210), 0),"Not required")</f>
        <v>58501.513737341127</v>
      </c>
      <c r="O210" s="169">
        <f>IF(INTRO!$E$43="Endemic", IF(AND($K210&gt;0,$K210&lt;5), IF($K210=4,"Unknown", IF($K210=1, $F210*0.33, IF($K210=2, $F210*0.5+$G210*0.2, SUM(F210:G210)))), 0),"Not required")</f>
        <v>0</v>
      </c>
      <c r="P210" s="161">
        <v>0</v>
      </c>
      <c r="Q210" s="162">
        <v>0</v>
      </c>
      <c r="R210" s="162">
        <v>1</v>
      </c>
      <c r="S210" s="167">
        <v>0</v>
      </c>
      <c r="T210" s="161"/>
      <c r="U210" s="162"/>
      <c r="V210" s="162"/>
      <c r="W210" s="167"/>
    </row>
    <row r="211" spans="1:23" x14ac:dyDescent="0.2">
      <c r="A211" s="23" t="str">
        <f>IF(INTRO!$E$33&lt;&gt;0,INTRO!$E$33, " ")</f>
        <v>Ethiopia</v>
      </c>
      <c r="B211" s="191" t="s">
        <v>381</v>
      </c>
      <c r="C211" s="192" t="s">
        <v>394</v>
      </c>
      <c r="D211" s="193">
        <v>166445.27361</v>
      </c>
      <c r="E211" s="193">
        <f t="shared" si="12"/>
        <v>22595.328716686799</v>
      </c>
      <c r="F211" s="193">
        <f t="shared" si="13"/>
        <v>48383.726917780492</v>
      </c>
      <c r="G211" s="193">
        <f t="shared" si="14"/>
        <v>95466.220122676736</v>
      </c>
      <c r="H211" s="200">
        <v>0</v>
      </c>
      <c r="I211" s="201">
        <v>0</v>
      </c>
      <c r="J211" s="202">
        <v>3</v>
      </c>
      <c r="K211" s="203">
        <v>0</v>
      </c>
      <c r="L211" s="165">
        <f>IF(INTRO!$E$37="Endemic",IF($H211&gt;0,IF($H211=4,"Unknown",IF($H211=99,"Stopped",$D211)),0),"Not required")</f>
        <v>0</v>
      </c>
      <c r="M211" s="190">
        <f>IF(INTRO!$E$39="Endemic", IF($I211&gt;0, IF($I211=4,"Unknown",IF($I211=99,"Stopped",$D211)), 0),"Not required")</f>
        <v>0</v>
      </c>
      <c r="N211" s="166">
        <f>IF(INTRO!$E$41="Endemic", IF(AND($J211&gt;1,$J211&lt;5), IF($J211=4, "Unknown", E211+F211), 0),"Not required")</f>
        <v>70979.055634467295</v>
      </c>
      <c r="O211" s="169">
        <f>IF(INTRO!$E$43="Endemic", IF(AND($K211&gt;0,$K211&lt;5), IF($K211=4,"Unknown", IF($K211=1, $F211*0.33, IF($K211=2, $F211*0.5+$G211*0.2, SUM(F211:G211)))), 0),"Not required")</f>
        <v>0</v>
      </c>
      <c r="P211" s="161">
        <v>0</v>
      </c>
      <c r="Q211" s="162">
        <v>0</v>
      </c>
      <c r="R211" s="162">
        <v>2</v>
      </c>
      <c r="S211" s="167">
        <v>0</v>
      </c>
      <c r="T211" s="161"/>
      <c r="U211" s="162"/>
      <c r="V211" s="162"/>
      <c r="W211" s="167"/>
    </row>
    <row r="212" spans="1:23" x14ac:dyDescent="0.2">
      <c r="A212" s="23" t="str">
        <f>IF(INTRO!$E$33&lt;&gt;0,INTRO!$E$33, " ")</f>
        <v>Ethiopia</v>
      </c>
      <c r="B212" s="191" t="s">
        <v>381</v>
      </c>
      <c r="C212" s="192" t="s">
        <v>395</v>
      </c>
      <c r="D212" s="193">
        <v>161483.13258</v>
      </c>
      <c r="E212" s="193">
        <f t="shared" si="12"/>
        <v>21921.706658939933</v>
      </c>
      <c r="F212" s="193">
        <f t="shared" si="13"/>
        <v>46941.289584981336</v>
      </c>
      <c r="G212" s="193">
        <f t="shared" si="14"/>
        <v>92620.138419211158</v>
      </c>
      <c r="H212" s="200">
        <v>0</v>
      </c>
      <c r="I212" s="201">
        <v>0</v>
      </c>
      <c r="J212" s="202">
        <v>3</v>
      </c>
      <c r="K212" s="203">
        <v>1</v>
      </c>
      <c r="L212" s="165">
        <f>IF(INTRO!$E$37="Endemic",IF($H212&gt;0,IF($H212=4,"Unknown",IF($H212=99,"Stopped",$D212)),0),"Not required")</f>
        <v>0</v>
      </c>
      <c r="M212" s="190">
        <f>IF(INTRO!$E$39="Endemic", IF($I212&gt;0, IF($I212=4,"Unknown",IF($I212=99,"Stopped",$D212)), 0),"Not required")</f>
        <v>0</v>
      </c>
      <c r="N212" s="166">
        <f>IF(INTRO!$E$41="Endemic", IF(AND($J212&gt;1,$J212&lt;5), IF($J212=4, "Unknown", E212+F212), 0),"Not required")</f>
        <v>68862.996243921269</v>
      </c>
      <c r="O212" s="169">
        <f>IF(INTRO!$E$43="Endemic", IF(AND($K212&gt;0,$K212&lt;5), IF($K212=4,"Unknown", IF($K212=1, $F212*0.33, IF($K212=2, $F212*0.5+$G212*0.2, SUM(F212:G212)))), 0),"Not required")</f>
        <v>15490.625563043841</v>
      </c>
      <c r="P212" s="161">
        <v>0</v>
      </c>
      <c r="Q212" s="162">
        <v>0</v>
      </c>
      <c r="R212" s="162">
        <v>2</v>
      </c>
      <c r="S212" s="167">
        <v>0</v>
      </c>
      <c r="T212" s="161"/>
      <c r="U212" s="162"/>
      <c r="V212" s="162"/>
      <c r="W212" s="167"/>
    </row>
    <row r="213" spans="1:23" x14ac:dyDescent="0.2">
      <c r="A213" s="23" t="str">
        <f>IF(INTRO!$E$33&lt;&gt;0,INTRO!$E$33, " ")</f>
        <v>Ethiopia</v>
      </c>
      <c r="B213" s="191" t="s">
        <v>381</v>
      </c>
      <c r="C213" s="192" t="s">
        <v>396</v>
      </c>
      <c r="D213" s="193">
        <v>99713.928929999995</v>
      </c>
      <c r="E213" s="193">
        <f t="shared" si="12"/>
        <v>13536.395194284038</v>
      </c>
      <c r="F213" s="193">
        <f t="shared" si="13"/>
        <v>28985.692429768304</v>
      </c>
      <c r="G213" s="193">
        <f t="shared" si="14"/>
        <v>57191.842592257337</v>
      </c>
      <c r="H213" s="200">
        <v>0</v>
      </c>
      <c r="I213" s="201">
        <v>0</v>
      </c>
      <c r="J213" s="202">
        <v>3</v>
      </c>
      <c r="K213" s="203">
        <v>2</v>
      </c>
      <c r="L213" s="165">
        <f>IF(INTRO!$E$37="Endemic",IF($H213&gt;0,IF($H213=4,"Unknown",IF($H213=99,"Stopped",$D213)),0),"Not required")</f>
        <v>0</v>
      </c>
      <c r="M213" s="190">
        <f>IF(INTRO!$E$39="Endemic", IF($I213&gt;0, IF($I213=4,"Unknown",IF($I213=99,"Stopped",$D213)), 0),"Not required")</f>
        <v>0</v>
      </c>
      <c r="N213" s="166">
        <f>IF(INTRO!$E$41="Endemic", IF(AND($J213&gt;1,$J213&lt;5), IF($J213=4, "Unknown", E213+F213), 0),"Not required")</f>
        <v>42522.087624052343</v>
      </c>
      <c r="O213" s="169">
        <f>IF(INTRO!$E$43="Endemic", IF(AND($K213&gt;0,$K213&lt;5), IF($K213=4,"Unknown", IF($K213=1, $F213*0.33, IF($K213=2, $F213*0.5+$G213*0.2, SUM(F213:G213)))), 0),"Not required")</f>
        <v>25931.214733335619</v>
      </c>
      <c r="P213" s="161">
        <v>0</v>
      </c>
      <c r="Q213" s="162">
        <v>0</v>
      </c>
      <c r="R213" s="162">
        <v>2</v>
      </c>
      <c r="S213" s="167">
        <v>1</v>
      </c>
      <c r="T213" s="161"/>
      <c r="U213" s="162"/>
      <c r="V213" s="162"/>
      <c r="W213" s="167"/>
    </row>
    <row r="214" spans="1:23" x14ac:dyDescent="0.2">
      <c r="A214" s="23" t="str">
        <f>IF(INTRO!$E$33&lt;&gt;0,INTRO!$E$33, " ")</f>
        <v>Ethiopia</v>
      </c>
      <c r="B214" s="191" t="s">
        <v>381</v>
      </c>
      <c r="C214" s="192" t="s">
        <v>397</v>
      </c>
      <c r="D214" s="193">
        <v>128762.60858999999</v>
      </c>
      <c r="E214" s="193">
        <f t="shared" si="12"/>
        <v>17479.820270092256</v>
      </c>
      <c r="F214" s="193">
        <f t="shared" si="13"/>
        <v>37429.809547114215</v>
      </c>
      <c r="G214" s="193">
        <f t="shared" si="14"/>
        <v>73852.980433831166</v>
      </c>
      <c r="H214" s="200">
        <v>0</v>
      </c>
      <c r="I214" s="201">
        <v>4</v>
      </c>
      <c r="J214" s="202">
        <v>3</v>
      </c>
      <c r="K214" s="203">
        <v>1</v>
      </c>
      <c r="L214" s="165">
        <f>IF(INTRO!$E$37="Endemic",IF($H214&gt;0,IF($H214=4,"Unknown",IF($H214=99,"Stopped",$D214)),0),"Not required")</f>
        <v>0</v>
      </c>
      <c r="M214" s="190" t="str">
        <f>IF(INTRO!$E$39="Endemic", IF($I214&gt;0, IF($I214=4,"Unknown",IF($I214=99,"Stopped",$D214)), 0),"Not required")</f>
        <v>Unknown</v>
      </c>
      <c r="N214" s="166">
        <f>IF(INTRO!$E$41="Endemic", IF(AND($J214&gt;1,$J214&lt;5), IF($J214=4, "Unknown", E214+F214), 0),"Not required")</f>
        <v>54909.629817206471</v>
      </c>
      <c r="O214" s="169">
        <f>IF(INTRO!$E$43="Endemic", IF(AND($K214&gt;0,$K214&lt;5), IF($K214=4,"Unknown", IF($K214=1, $F214*0.33, IF($K214=2, $F214*0.5+$G214*0.2, SUM(F214:G214)))), 0),"Not required")</f>
        <v>12351.837150547692</v>
      </c>
      <c r="P214" s="161">
        <v>0</v>
      </c>
      <c r="Q214" s="162">
        <v>0</v>
      </c>
      <c r="R214" s="162">
        <v>2</v>
      </c>
      <c r="S214" s="167">
        <v>0</v>
      </c>
      <c r="T214" s="161"/>
      <c r="U214" s="162"/>
      <c r="V214" s="162"/>
      <c r="W214" s="167"/>
    </row>
    <row r="215" spans="1:23" x14ac:dyDescent="0.2">
      <c r="A215" s="23" t="str">
        <f>IF(INTRO!$E$33&lt;&gt;0,INTRO!$E$33, " ")</f>
        <v>Ethiopia</v>
      </c>
      <c r="B215" s="191" t="s">
        <v>381</v>
      </c>
      <c r="C215" s="192" t="s">
        <v>398</v>
      </c>
      <c r="D215" s="193">
        <v>275250.29300999996</v>
      </c>
      <c r="E215" s="193">
        <f t="shared" si="12"/>
        <v>37365.860351781419</v>
      </c>
      <c r="F215" s="193">
        <f t="shared" si="13"/>
        <v>80012.094799637372</v>
      </c>
      <c r="G215" s="193">
        <f t="shared" si="14"/>
        <v>157872.34140930994</v>
      </c>
      <c r="H215" s="200">
        <v>0</v>
      </c>
      <c r="I215" s="201">
        <v>4</v>
      </c>
      <c r="J215" s="202">
        <v>3</v>
      </c>
      <c r="K215" s="203">
        <v>1</v>
      </c>
      <c r="L215" s="165">
        <f>IF(INTRO!$E$37="Endemic",IF($H215&gt;0,IF($H215=4,"Unknown",IF($H215=99,"Stopped",$D215)),0),"Not required")</f>
        <v>0</v>
      </c>
      <c r="M215" s="190" t="str">
        <f>IF(INTRO!$E$39="Endemic", IF($I215&gt;0, IF($I215=4,"Unknown",IF($I215=99,"Stopped",$D215)), 0),"Not required")</f>
        <v>Unknown</v>
      </c>
      <c r="N215" s="166">
        <f>IF(INTRO!$E$41="Endemic", IF(AND($J215&gt;1,$J215&lt;5), IF($J215=4, "Unknown", E215+F215), 0),"Not required")</f>
        <v>117377.95515141879</v>
      </c>
      <c r="O215" s="169">
        <f>IF(INTRO!$E$43="Endemic", IF(AND($K215&gt;0,$K215&lt;5), IF($K215=4,"Unknown", IF($K215=1, $F215*0.33, IF($K215=2, $F215*0.5+$G215*0.2, SUM(F215:G215)))), 0),"Not required")</f>
        <v>26403.991283880336</v>
      </c>
      <c r="P215" s="161">
        <v>0</v>
      </c>
      <c r="Q215" s="162">
        <v>0</v>
      </c>
      <c r="R215" s="162">
        <v>2</v>
      </c>
      <c r="S215" s="167">
        <v>0</v>
      </c>
      <c r="T215" s="161"/>
      <c r="U215" s="162"/>
      <c r="V215" s="162"/>
      <c r="W215" s="167"/>
    </row>
    <row r="216" spans="1:23" x14ac:dyDescent="0.2">
      <c r="A216" s="23" t="str">
        <f>IF(INTRO!$E$33&lt;&gt;0,INTRO!$E$33, " ")</f>
        <v>Ethiopia</v>
      </c>
      <c r="B216" s="191" t="s">
        <v>399</v>
      </c>
      <c r="C216" s="192" t="s">
        <v>400</v>
      </c>
      <c r="D216" s="193">
        <v>112056.80322943267</v>
      </c>
      <c r="E216" s="193">
        <f t="shared" ref="E216:E236" si="15">D216*16.11918/100</f>
        <v>18062.637814798065</v>
      </c>
      <c r="F216" s="193">
        <f t="shared" ref="F216:F236" si="16">D216*29.20985/100</f>
        <v>32731.624138112435</v>
      </c>
      <c r="G216" s="193">
        <f t="shared" ref="G216:G236" si="17">D216*54.6709675/100</f>
        <v>61262.53847510209</v>
      </c>
      <c r="H216" s="200">
        <v>1</v>
      </c>
      <c r="I216" s="201">
        <v>1</v>
      </c>
      <c r="J216" s="202">
        <v>1</v>
      </c>
      <c r="K216" s="203">
        <v>2</v>
      </c>
      <c r="L216" s="165">
        <f>IF(INTRO!$E$37="Endemic",IF($H216&gt;0,IF($H216=4,"Unknown",IF($H216=99,"Stopped",$D216)),0),"Not required")</f>
        <v>112056.80322943267</v>
      </c>
      <c r="M216" s="190">
        <f>IF(INTRO!$E$39="Endemic", IF($I216&gt;0, IF($I216=4,"Unknown",IF($I216=99,"Stopped",$D216)), 0),"Not required")</f>
        <v>112056.80322943267</v>
      </c>
      <c r="N216" s="166">
        <f>IF(INTRO!$E$41="Endemic", IF(AND($J216&gt;1,$J216&lt;5), IF($J216=4, "Unknown", E216+F216), 0),"Not required")</f>
        <v>0</v>
      </c>
      <c r="O216" s="169">
        <f>IF(INTRO!$E$43="Endemic", IF(AND($K216&gt;0,$K216&lt;5), IF($K216=4,"Unknown", IF($K216=1, $F216*0.33, IF($K216=2, $F216*0.5+$G216*0.2, SUM(F216:G216)))), 0),"Not required")</f>
        <v>28618.319764076638</v>
      </c>
      <c r="P216" s="161">
        <v>1</v>
      </c>
      <c r="Q216" s="162">
        <v>2</v>
      </c>
      <c r="R216" s="162">
        <v>0</v>
      </c>
      <c r="S216" s="167">
        <v>1</v>
      </c>
      <c r="T216" s="161"/>
      <c r="U216" s="162"/>
      <c r="V216" s="162"/>
      <c r="W216" s="167"/>
    </row>
    <row r="217" spans="1:23" x14ac:dyDescent="0.2">
      <c r="A217" s="23" t="str">
        <f>IF(INTRO!$E$33&lt;&gt;0,INTRO!$E$33, " ")</f>
        <v>Ethiopia</v>
      </c>
      <c r="B217" s="191" t="s">
        <v>399</v>
      </c>
      <c r="C217" s="192" t="s">
        <v>401</v>
      </c>
      <c r="D217" s="193">
        <v>33992.64304117443</v>
      </c>
      <c r="E217" s="193">
        <f t="shared" si="15"/>
        <v>5479.33531856438</v>
      </c>
      <c r="F217" s="193">
        <f t="shared" si="16"/>
        <v>9929.2000433624889</v>
      </c>
      <c r="G217" s="193">
        <f t="shared" si="17"/>
        <v>18584.106829431486</v>
      </c>
      <c r="H217" s="200">
        <v>0</v>
      </c>
      <c r="I217" s="201">
        <v>1</v>
      </c>
      <c r="J217" s="202">
        <v>1</v>
      </c>
      <c r="K217" s="203">
        <v>1</v>
      </c>
      <c r="L217" s="165">
        <f>IF(INTRO!$E$37="Endemic",IF($H217&gt;0,IF($H217=4,"Unknown",IF($H217=99,"Stopped",$D217)),0),"Not required")</f>
        <v>0</v>
      </c>
      <c r="M217" s="190">
        <f>IF(INTRO!$E$39="Endemic", IF($I217&gt;0, IF($I217=4,"Unknown",IF($I217=99,"Stopped",$D217)), 0),"Not required")</f>
        <v>33992.64304117443</v>
      </c>
      <c r="N217" s="166">
        <f>IF(INTRO!$E$41="Endemic", IF(AND($J217&gt;1,$J217&lt;5), IF($J217=4, "Unknown", E217+F217), 0),"Not required")</f>
        <v>0</v>
      </c>
      <c r="O217" s="169">
        <f>IF(INTRO!$E$43="Endemic", IF(AND($K217&gt;0,$K217&lt;5), IF($K217=4,"Unknown", IF($K217=1, $F217*0.33, IF($K217=2, $F217*0.5+$G217*0.2, SUM(F217:G217)))), 0),"Not required")</f>
        <v>3276.6360143096217</v>
      </c>
      <c r="P217" s="161">
        <v>0</v>
      </c>
      <c r="Q217" s="162">
        <v>2</v>
      </c>
      <c r="R217" s="162">
        <v>0</v>
      </c>
      <c r="S217" s="167">
        <v>0</v>
      </c>
      <c r="T217" s="161"/>
      <c r="U217" s="162"/>
      <c r="V217" s="162"/>
      <c r="W217" s="167"/>
    </row>
    <row r="218" spans="1:23" x14ac:dyDescent="0.2">
      <c r="A218" s="23" t="str">
        <f>IF(INTRO!$E$33&lt;&gt;0,INTRO!$E$33, " ")</f>
        <v>Ethiopia</v>
      </c>
      <c r="B218" s="191" t="s">
        <v>399</v>
      </c>
      <c r="C218" s="192" t="s">
        <v>402</v>
      </c>
      <c r="D218" s="193">
        <v>68219.259888319662</v>
      </c>
      <c r="E218" s="193">
        <f t="shared" si="15"/>
        <v>10996.385296066044</v>
      </c>
      <c r="F218" s="193">
        <f t="shared" si="16"/>
        <v>19926.743484488343</v>
      </c>
      <c r="G218" s="193">
        <f t="shared" si="17"/>
        <v>37296.129402283783</v>
      </c>
      <c r="H218" s="200">
        <v>0</v>
      </c>
      <c r="I218" s="201">
        <v>1</v>
      </c>
      <c r="J218" s="202">
        <v>3</v>
      </c>
      <c r="K218" s="203">
        <v>0</v>
      </c>
      <c r="L218" s="165">
        <f>IF(INTRO!$E$37="Endemic",IF($H218&gt;0,IF($H218=4,"Unknown",IF($H218=99,"Stopped",$D218)),0),"Not required")</f>
        <v>0</v>
      </c>
      <c r="M218" s="190">
        <f>IF(INTRO!$E$39="Endemic", IF($I218&gt;0, IF($I218=4,"Unknown",IF($I218=99,"Stopped",$D218)), 0),"Not required")</f>
        <v>68219.259888319662</v>
      </c>
      <c r="N218" s="166">
        <f>IF(INTRO!$E$41="Endemic", IF(AND($J218&gt;1,$J218&lt;5), IF($J218=4, "Unknown", E218+F218), 0),"Not required")</f>
        <v>30923.128780554387</v>
      </c>
      <c r="O218" s="169">
        <f>IF(INTRO!$E$43="Endemic", IF(AND($K218&gt;0,$K218&lt;5), IF($K218=4,"Unknown", IF($K218=1, $F218*0.33, IF($K218=2, $F218*0.5+$G218*0.2, SUM(F218:G218)))), 0),"Not required")</f>
        <v>0</v>
      </c>
      <c r="P218" s="161">
        <v>0</v>
      </c>
      <c r="Q218" s="162">
        <v>2</v>
      </c>
      <c r="R218" s="162">
        <v>2</v>
      </c>
      <c r="S218" s="167">
        <v>0</v>
      </c>
      <c r="T218" s="161"/>
      <c r="U218" s="162"/>
      <c r="V218" s="162"/>
      <c r="W218" s="167"/>
    </row>
    <row r="219" spans="1:23" x14ac:dyDescent="0.2">
      <c r="A219" s="23" t="str">
        <f>IF(INTRO!$E$33&lt;&gt;0,INTRO!$E$33, " ")</f>
        <v>Ethiopia</v>
      </c>
      <c r="B219" s="191" t="s">
        <v>399</v>
      </c>
      <c r="C219" s="192" t="s">
        <v>403</v>
      </c>
      <c r="D219" s="193">
        <v>30462.215394006169</v>
      </c>
      <c r="E219" s="193">
        <f t="shared" si="15"/>
        <v>4910.2593313475636</v>
      </c>
      <c r="F219" s="193">
        <f t="shared" si="16"/>
        <v>8897.9674232661109</v>
      </c>
      <c r="G219" s="193">
        <f t="shared" si="17"/>
        <v>16653.987877837109</v>
      </c>
      <c r="H219" s="200">
        <v>1</v>
      </c>
      <c r="I219" s="201">
        <v>1</v>
      </c>
      <c r="J219" s="202">
        <v>1</v>
      </c>
      <c r="K219" s="203">
        <v>1</v>
      </c>
      <c r="L219" s="165">
        <f>IF(INTRO!$E$37="Endemic",IF($H219&gt;0,IF($H219=4,"Unknown",IF($H219=99,"Stopped",$D219)),0),"Not required")</f>
        <v>30462.215394006169</v>
      </c>
      <c r="M219" s="190">
        <f>IF(INTRO!$E$39="Endemic", IF($I219&gt;0, IF($I219=4,"Unknown",IF($I219=99,"Stopped",$D219)), 0),"Not required")</f>
        <v>30462.215394006169</v>
      </c>
      <c r="N219" s="166">
        <f>IF(INTRO!$E$41="Endemic", IF(AND($J219&gt;1,$J219&lt;5), IF($J219=4, "Unknown", E219+F219), 0),"Not required")</f>
        <v>0</v>
      </c>
      <c r="O219" s="169">
        <f>IF(INTRO!$E$43="Endemic", IF(AND($K219&gt;0,$K219&lt;5), IF($K219=4,"Unknown", IF($K219=1, $F219*0.33, IF($K219=2, $F219*0.5+$G219*0.2, SUM(F219:G219)))), 0),"Not required")</f>
        <v>2936.3292496778167</v>
      </c>
      <c r="P219" s="161">
        <v>1</v>
      </c>
      <c r="Q219" s="162">
        <v>2</v>
      </c>
      <c r="R219" s="162">
        <v>0</v>
      </c>
      <c r="S219" s="167">
        <v>0</v>
      </c>
      <c r="T219" s="161"/>
      <c r="U219" s="162"/>
      <c r="V219" s="162"/>
      <c r="W219" s="167"/>
    </row>
    <row r="220" spans="1:23" x14ac:dyDescent="0.2">
      <c r="A220" s="23" t="str">
        <f>IF(INTRO!$E$33&lt;&gt;0,INTRO!$E$33, " ")</f>
        <v>Ethiopia</v>
      </c>
      <c r="B220" s="191" t="s">
        <v>399</v>
      </c>
      <c r="C220" s="192" t="s">
        <v>404</v>
      </c>
      <c r="D220" s="193">
        <v>23443.873145590434</v>
      </c>
      <c r="E220" s="193">
        <f t="shared" si="15"/>
        <v>3778.960111309384</v>
      </c>
      <c r="F220" s="193">
        <f t="shared" si="16"/>
        <v>6847.9201800172477</v>
      </c>
      <c r="G220" s="193">
        <f t="shared" si="17"/>
        <v>12816.992268166976</v>
      </c>
      <c r="H220" s="200">
        <v>0</v>
      </c>
      <c r="I220" s="201">
        <v>1</v>
      </c>
      <c r="J220" s="202">
        <v>1</v>
      </c>
      <c r="K220" s="203">
        <v>1</v>
      </c>
      <c r="L220" s="165">
        <f>IF(INTRO!$E$37="Endemic",IF($H220&gt;0,IF($H220=4,"Unknown",IF($H220=99,"Stopped",$D220)),0),"Not required")</f>
        <v>0</v>
      </c>
      <c r="M220" s="190">
        <f>IF(INTRO!$E$39="Endemic", IF($I220&gt;0, IF($I220=4,"Unknown",IF($I220=99,"Stopped",$D220)), 0),"Not required")</f>
        <v>23443.873145590434</v>
      </c>
      <c r="N220" s="166">
        <f>IF(INTRO!$E$41="Endemic", IF(AND($J220&gt;1,$J220&lt;5), IF($J220=4, "Unknown", E220+F220), 0),"Not required")</f>
        <v>0</v>
      </c>
      <c r="O220" s="169">
        <f>IF(INTRO!$E$43="Endemic", IF(AND($K220&gt;0,$K220&lt;5), IF($K220=4,"Unknown", IF($K220=1, $F220*0.33, IF($K220=2, $F220*0.5+$G220*0.2, SUM(F220:G220)))), 0),"Not required")</f>
        <v>2259.8136594056919</v>
      </c>
      <c r="P220" s="161">
        <v>0</v>
      </c>
      <c r="Q220" s="162">
        <v>2</v>
      </c>
      <c r="R220" s="162">
        <v>0</v>
      </c>
      <c r="S220" s="167">
        <v>0</v>
      </c>
      <c r="T220" s="161"/>
      <c r="U220" s="162"/>
      <c r="V220" s="162"/>
      <c r="W220" s="167"/>
    </row>
    <row r="221" spans="1:23" x14ac:dyDescent="0.2">
      <c r="A221" s="23" t="str">
        <f>IF(INTRO!$E$33&lt;&gt;0,INTRO!$E$33, " ")</f>
        <v>Ethiopia</v>
      </c>
      <c r="B221" s="191" t="s">
        <v>399</v>
      </c>
      <c r="C221" s="192" t="s">
        <v>405</v>
      </c>
      <c r="D221" s="193">
        <v>56375.669100692161</v>
      </c>
      <c r="E221" s="193">
        <f t="shared" si="15"/>
        <v>9087.2955785449521</v>
      </c>
      <c r="F221" s="193">
        <f t="shared" si="16"/>
        <v>16467.248380808531</v>
      </c>
      <c r="G221" s="193">
        <f t="shared" si="17"/>
        <v>30821.123731946955</v>
      </c>
      <c r="H221" s="200">
        <v>1</v>
      </c>
      <c r="I221" s="201">
        <v>1</v>
      </c>
      <c r="J221" s="202">
        <v>1</v>
      </c>
      <c r="K221" s="203">
        <v>3</v>
      </c>
      <c r="L221" s="165">
        <f>IF(INTRO!$E$37="Endemic",IF($H221&gt;0,IF($H221=4,"Unknown",IF($H221=99,"Stopped",$D221)),0),"Not required")</f>
        <v>56375.669100692161</v>
      </c>
      <c r="M221" s="190">
        <f>IF(INTRO!$E$39="Endemic", IF($I221&gt;0, IF($I221=4,"Unknown",IF($I221=99,"Stopped",$D221)), 0),"Not required")</f>
        <v>56375.669100692161</v>
      </c>
      <c r="N221" s="166">
        <f>IF(INTRO!$E$41="Endemic", IF(AND($J221&gt;1,$J221&lt;5), IF($J221=4, "Unknown", E221+F221), 0),"Not required")</f>
        <v>0</v>
      </c>
      <c r="O221" s="169">
        <f>IF(INTRO!$E$43="Endemic", IF(AND($K221&gt;0,$K221&lt;5), IF($K221=4,"Unknown", IF($K221=1, $F221*0.33, IF($K221=2, $F221*0.5+$G221*0.2, SUM(F221:G221)))), 0),"Not required")</f>
        <v>47288.372112755489</v>
      </c>
      <c r="P221" s="161">
        <v>1</v>
      </c>
      <c r="Q221" s="162">
        <v>2</v>
      </c>
      <c r="R221" s="162">
        <v>0</v>
      </c>
      <c r="S221" s="167">
        <v>1</v>
      </c>
      <c r="T221" s="161"/>
      <c r="U221" s="162"/>
      <c r="V221" s="162"/>
      <c r="W221" s="167"/>
    </row>
    <row r="222" spans="1:23" x14ac:dyDescent="0.2">
      <c r="A222" s="23" t="str">
        <f>IF(INTRO!$E$33&lt;&gt;0,INTRO!$E$33, " ")</f>
        <v>Ethiopia</v>
      </c>
      <c r="B222" s="191" t="s">
        <v>399</v>
      </c>
      <c r="C222" s="192" t="s">
        <v>406</v>
      </c>
      <c r="D222" s="193">
        <v>76470.733496171815</v>
      </c>
      <c r="E222" s="193">
        <f t="shared" si="15"/>
        <v>12326.455179568229</v>
      </c>
      <c r="F222" s="193">
        <f t="shared" si="16"/>
        <v>22336.986548131543</v>
      </c>
      <c r="G222" s="193">
        <f t="shared" si="17"/>
        <v>41807.289856703712</v>
      </c>
      <c r="H222" s="200">
        <v>1</v>
      </c>
      <c r="I222" s="201">
        <v>1</v>
      </c>
      <c r="J222" s="202">
        <v>1</v>
      </c>
      <c r="K222" s="203">
        <v>2</v>
      </c>
      <c r="L222" s="165">
        <f>IF(INTRO!$E$37="Endemic",IF($H222&gt;0,IF($H222=4,"Unknown",IF($H222=99,"Stopped",$D222)),0),"Not required")</f>
        <v>76470.733496171815</v>
      </c>
      <c r="M222" s="190">
        <f>IF(INTRO!$E$39="Endemic", IF($I222&gt;0, IF($I222=4,"Unknown",IF($I222=99,"Stopped",$D222)), 0),"Not required")</f>
        <v>76470.733496171815</v>
      </c>
      <c r="N222" s="166">
        <f>IF(INTRO!$E$41="Endemic", IF(AND($J222&gt;1,$J222&lt;5), IF($J222=4, "Unknown", E222+F222), 0),"Not required")</f>
        <v>0</v>
      </c>
      <c r="O222" s="169">
        <f>IF(INTRO!$E$43="Endemic", IF(AND($K222&gt;0,$K222&lt;5), IF($K222=4,"Unknown", IF($K222=1, $F222*0.33, IF($K222=2, $F222*0.5+$G222*0.2, SUM(F222:G222)))), 0),"Not required")</f>
        <v>19529.951245406512</v>
      </c>
      <c r="P222" s="161">
        <v>1</v>
      </c>
      <c r="Q222" s="162">
        <v>2</v>
      </c>
      <c r="R222" s="162">
        <v>0</v>
      </c>
      <c r="S222" s="167">
        <v>1</v>
      </c>
      <c r="T222" s="161"/>
      <c r="U222" s="162"/>
      <c r="V222" s="162"/>
      <c r="W222" s="167"/>
    </row>
    <row r="223" spans="1:23" x14ac:dyDescent="0.2">
      <c r="A223" s="23" t="str">
        <f>IF(INTRO!$E$33&lt;&gt;0,INTRO!$E$33, " ")</f>
        <v>Ethiopia</v>
      </c>
      <c r="B223" s="191" t="s">
        <v>399</v>
      </c>
      <c r="C223" s="192" t="s">
        <v>407</v>
      </c>
      <c r="D223" s="193">
        <v>34574.127855337676</v>
      </c>
      <c r="E223" s="193">
        <f t="shared" si="15"/>
        <v>5573.0659024320194</v>
      </c>
      <c r="F223" s="193">
        <f t="shared" si="16"/>
        <v>10099.050885352352</v>
      </c>
      <c r="G223" s="193">
        <f t="shared" si="17"/>
        <v>18902.010203200109</v>
      </c>
      <c r="H223" s="200">
        <v>1</v>
      </c>
      <c r="I223" s="201">
        <v>1</v>
      </c>
      <c r="J223" s="202">
        <v>1</v>
      </c>
      <c r="K223" s="203">
        <v>2</v>
      </c>
      <c r="L223" s="165">
        <f>IF(INTRO!$E$37="Endemic",IF($H223&gt;0,IF($H223=4,"Unknown",IF($H223=99,"Stopped",$D223)),0),"Not required")</f>
        <v>34574.127855337676</v>
      </c>
      <c r="M223" s="190">
        <f>IF(INTRO!$E$39="Endemic", IF($I223&gt;0, IF($I223=4,"Unknown",IF($I223=99,"Stopped",$D223)), 0),"Not required")</f>
        <v>34574.127855337676</v>
      </c>
      <c r="N223" s="166">
        <f>IF(INTRO!$E$41="Endemic", IF(AND($J223&gt;1,$J223&lt;5), IF($J223=4, "Unknown", E223+F223), 0),"Not required")</f>
        <v>0</v>
      </c>
      <c r="O223" s="169">
        <f>IF(INTRO!$E$43="Endemic", IF(AND($K223&gt;0,$K223&lt;5), IF($K223=4,"Unknown", IF($K223=1, $F223*0.33, IF($K223=2, $F223*0.5+$G223*0.2, SUM(F223:G223)))), 0),"Not required")</f>
        <v>8829.927483316198</v>
      </c>
      <c r="P223" s="161">
        <v>1</v>
      </c>
      <c r="Q223" s="162">
        <v>2</v>
      </c>
      <c r="R223" s="162">
        <v>0</v>
      </c>
      <c r="S223" s="167">
        <v>1</v>
      </c>
      <c r="T223" s="161"/>
      <c r="U223" s="162"/>
      <c r="V223" s="162"/>
      <c r="W223" s="167"/>
    </row>
    <row r="224" spans="1:23" x14ac:dyDescent="0.2">
      <c r="A224" s="23" t="str">
        <f>IF(INTRO!$E$33&lt;&gt;0,INTRO!$E$33, " ")</f>
        <v>Ethiopia</v>
      </c>
      <c r="B224" s="191" t="s">
        <v>408</v>
      </c>
      <c r="C224" s="192" t="s">
        <v>409</v>
      </c>
      <c r="D224" s="193">
        <v>31906.582708287766</v>
      </c>
      <c r="E224" s="193">
        <f t="shared" si="15"/>
        <v>5143.07949859778</v>
      </c>
      <c r="F224" s="193">
        <f t="shared" si="16"/>
        <v>9319.8649492167933</v>
      </c>
      <c r="G224" s="193">
        <f t="shared" si="17"/>
        <v>17443.637462808623</v>
      </c>
      <c r="H224" s="200">
        <v>1</v>
      </c>
      <c r="I224" s="201">
        <v>1</v>
      </c>
      <c r="J224" s="202">
        <v>1</v>
      </c>
      <c r="K224" s="203">
        <v>3</v>
      </c>
      <c r="L224" s="165">
        <f>IF(INTRO!$E$37="Endemic",IF($H224&gt;0,IF($H224=4,"Unknown",IF($H224=99,"Stopped",$D224)),0),"Not required")</f>
        <v>31906.582708287766</v>
      </c>
      <c r="M224" s="190">
        <f>IF(INTRO!$E$39="Endemic", IF($I224&gt;0, IF($I224=4,"Unknown",IF($I224=99,"Stopped",$D224)), 0),"Not required")</f>
        <v>31906.582708287766</v>
      </c>
      <c r="N224" s="166">
        <f>IF(INTRO!$E$41="Endemic", IF(AND($J224&gt;1,$J224&lt;5), IF($J224=4, "Unknown", E224+F224), 0),"Not required")</f>
        <v>0</v>
      </c>
      <c r="O224" s="169">
        <f>IF(INTRO!$E$43="Endemic", IF(AND($K224&gt;0,$K224&lt;5), IF($K224=4,"Unknown", IF($K224=1, $F224*0.33, IF($K224=2, $F224*0.5+$G224*0.2, SUM(F224:G224)))), 0),"Not required")</f>
        <v>26763.502412025417</v>
      </c>
      <c r="P224" s="161">
        <v>1</v>
      </c>
      <c r="Q224" s="162">
        <v>2</v>
      </c>
      <c r="R224" s="162">
        <v>0</v>
      </c>
      <c r="S224" s="167">
        <v>1</v>
      </c>
      <c r="T224" s="161"/>
      <c r="U224" s="162"/>
      <c r="V224" s="162"/>
      <c r="W224" s="167"/>
    </row>
    <row r="225" spans="1:23" x14ac:dyDescent="0.2">
      <c r="A225" s="23" t="str">
        <f>IF(INTRO!$E$33&lt;&gt;0,INTRO!$E$33, " ")</f>
        <v>Ethiopia</v>
      </c>
      <c r="B225" s="191" t="s">
        <v>408</v>
      </c>
      <c r="C225" s="192" t="s">
        <v>410</v>
      </c>
      <c r="D225" s="193">
        <v>42229.495810511602</v>
      </c>
      <c r="E225" s="193">
        <f t="shared" si="15"/>
        <v>6807.0484427888241</v>
      </c>
      <c r="F225" s="193">
        <f t="shared" si="16"/>
        <v>12335.172382006722</v>
      </c>
      <c r="G225" s="193">
        <f t="shared" si="17"/>
        <v>23087.273929978659</v>
      </c>
      <c r="H225" s="200">
        <v>1</v>
      </c>
      <c r="I225" s="201">
        <v>1</v>
      </c>
      <c r="J225" s="202">
        <v>1</v>
      </c>
      <c r="K225" s="203">
        <v>2</v>
      </c>
      <c r="L225" s="165">
        <f>IF(INTRO!$E$37="Endemic",IF($H225&gt;0,IF($H225=4,"Unknown",IF($H225=99,"Stopped",$D225)),0),"Not required")</f>
        <v>42229.495810511602</v>
      </c>
      <c r="M225" s="190">
        <f>IF(INTRO!$E$39="Endemic", IF($I225&gt;0, IF($I225=4,"Unknown",IF($I225=99,"Stopped",$D225)), 0),"Not required")</f>
        <v>42229.495810511602</v>
      </c>
      <c r="N225" s="166">
        <f>IF(INTRO!$E$41="Endemic", IF(AND($J225&gt;1,$J225&lt;5), IF($J225=4, "Unknown", E225+F225), 0),"Not required")</f>
        <v>0</v>
      </c>
      <c r="O225" s="169">
        <f>IF(INTRO!$E$43="Endemic", IF(AND($K225&gt;0,$K225&lt;5), IF($K225=4,"Unknown", IF($K225=1, $F225*0.33, IF($K225=2, $F225*0.5+$G225*0.2, SUM(F225:G225)))), 0),"Not required")</f>
        <v>10785.040976999093</v>
      </c>
      <c r="P225" s="161">
        <v>1</v>
      </c>
      <c r="Q225" s="162">
        <v>2</v>
      </c>
      <c r="R225" s="162">
        <v>0</v>
      </c>
      <c r="S225" s="167">
        <v>1</v>
      </c>
      <c r="T225" s="161"/>
      <c r="U225" s="162"/>
      <c r="V225" s="162"/>
      <c r="W225" s="167"/>
    </row>
    <row r="226" spans="1:23" x14ac:dyDescent="0.2">
      <c r="A226" s="23" t="str">
        <f>IF(INTRO!$E$33&lt;&gt;0,INTRO!$E$33, " ")</f>
        <v>Ethiopia</v>
      </c>
      <c r="B226" s="191" t="s">
        <v>408</v>
      </c>
      <c r="C226" s="192" t="s">
        <v>411</v>
      </c>
      <c r="D226" s="193">
        <v>25054.132571006965</v>
      </c>
      <c r="E226" s="193">
        <f t="shared" si="15"/>
        <v>4038.5207265592408</v>
      </c>
      <c r="F226" s="193">
        <f t="shared" si="16"/>
        <v>7318.2745427922773</v>
      </c>
      <c r="G226" s="193">
        <f t="shared" si="17"/>
        <v>13697.336675302133</v>
      </c>
      <c r="H226" s="200">
        <v>1</v>
      </c>
      <c r="I226" s="201">
        <v>1</v>
      </c>
      <c r="J226" s="202">
        <v>2</v>
      </c>
      <c r="K226" s="203">
        <v>2</v>
      </c>
      <c r="L226" s="165">
        <f>IF(INTRO!$E$37="Endemic",IF($H226&gt;0,IF($H226=4,"Unknown",IF($H226=99,"Stopped",$D226)),0),"Not required")</f>
        <v>25054.132571006965</v>
      </c>
      <c r="M226" s="190">
        <f>IF(INTRO!$E$39="Endemic", IF($I226&gt;0, IF($I226=4,"Unknown",IF($I226=99,"Stopped",$D226)), 0),"Not required")</f>
        <v>25054.132571006965</v>
      </c>
      <c r="N226" s="166">
        <f>IF(INTRO!$E$41="Endemic", IF(AND($J226&gt;1,$J226&lt;5), IF($J226=4, "Unknown", E226+F226), 0),"Not required")</f>
        <v>11356.795269351518</v>
      </c>
      <c r="O226" s="169">
        <f>IF(INTRO!$E$43="Endemic", IF(AND($K226&gt;0,$K226&lt;5), IF($K226=4,"Unknown", IF($K226=1, $F226*0.33, IF($K226=2, $F226*0.5+$G226*0.2, SUM(F226:G226)))), 0),"Not required")</f>
        <v>6398.6046064565653</v>
      </c>
      <c r="P226" s="161">
        <v>1</v>
      </c>
      <c r="Q226" s="162">
        <v>2</v>
      </c>
      <c r="R226" s="162">
        <v>1</v>
      </c>
      <c r="S226" s="167">
        <v>1</v>
      </c>
      <c r="T226" s="161"/>
      <c r="U226" s="162"/>
      <c r="V226" s="162"/>
      <c r="W226" s="167"/>
    </row>
    <row r="227" spans="1:23" x14ac:dyDescent="0.2">
      <c r="A227" s="23" t="str">
        <f>IF(INTRO!$E$33&lt;&gt;0,INTRO!$E$33, " ")</f>
        <v>Ethiopia</v>
      </c>
      <c r="B227" s="191" t="s">
        <v>408</v>
      </c>
      <c r="C227" s="192" t="s">
        <v>412</v>
      </c>
      <c r="D227" s="193">
        <v>25212.283050288941</v>
      </c>
      <c r="E227" s="193">
        <f t="shared" si="15"/>
        <v>4064.0132869855652</v>
      </c>
      <c r="F227" s="193">
        <f t="shared" si="16"/>
        <v>7364.4700605648241</v>
      </c>
      <c r="G227" s="193">
        <f t="shared" si="17"/>
        <v>13783.799072431477</v>
      </c>
      <c r="H227" s="200">
        <v>1</v>
      </c>
      <c r="I227" s="201">
        <v>1</v>
      </c>
      <c r="J227" s="202">
        <v>1</v>
      </c>
      <c r="K227" s="203">
        <v>3</v>
      </c>
      <c r="L227" s="165">
        <f>IF(INTRO!$E$37="Endemic",IF($H227&gt;0,IF($H227=4,"Unknown",IF($H227=99,"Stopped",$D227)),0),"Not required")</f>
        <v>25212.283050288941</v>
      </c>
      <c r="M227" s="190">
        <f>IF(INTRO!$E$39="Endemic", IF($I227&gt;0, IF($I227=4,"Unknown",IF($I227=99,"Stopped",$D227)), 0),"Not required")</f>
        <v>25212.283050288941</v>
      </c>
      <c r="N227" s="166">
        <f>IF(INTRO!$E$41="Endemic", IF(AND($J227&gt;1,$J227&lt;5), IF($J227=4, "Unknown", E227+F227), 0),"Not required")</f>
        <v>0</v>
      </c>
      <c r="O227" s="169">
        <f>IF(INTRO!$E$43="Endemic", IF(AND($K227&gt;0,$K227&lt;5), IF($K227=4,"Unknown", IF($K227=1, $F227*0.33, IF($K227=2, $F227*0.5+$G227*0.2, SUM(F227:G227)))), 0),"Not required")</f>
        <v>21148.269132996302</v>
      </c>
      <c r="P227" s="161">
        <v>1</v>
      </c>
      <c r="Q227" s="162">
        <v>2</v>
      </c>
      <c r="R227" s="162">
        <v>0</v>
      </c>
      <c r="S227" s="167">
        <v>1</v>
      </c>
      <c r="T227" s="161"/>
      <c r="U227" s="162"/>
      <c r="V227" s="162"/>
      <c r="W227" s="167"/>
    </row>
    <row r="228" spans="1:23" x14ac:dyDescent="0.2">
      <c r="A228" s="23" t="str">
        <f>IF(INTRO!$E$33&lt;&gt;0,INTRO!$E$33, " ")</f>
        <v>Ethiopia</v>
      </c>
      <c r="B228" s="191" t="s">
        <v>408</v>
      </c>
      <c r="C228" s="192" t="s">
        <v>413</v>
      </c>
      <c r="D228" s="193">
        <v>17858.838737380614</v>
      </c>
      <c r="E228" s="193">
        <f t="shared" si="15"/>
        <v>2878.6983619881084</v>
      </c>
      <c r="F228" s="193">
        <f t="shared" si="16"/>
        <v>5216.5400069307707</v>
      </c>
      <c r="G228" s="193">
        <f t="shared" si="17"/>
        <v>9763.5999219907662</v>
      </c>
      <c r="H228" s="200">
        <v>1</v>
      </c>
      <c r="I228" s="201">
        <v>1</v>
      </c>
      <c r="J228" s="202">
        <v>1</v>
      </c>
      <c r="K228" s="203">
        <v>3</v>
      </c>
      <c r="L228" s="165">
        <f>IF(INTRO!$E$37="Endemic",IF($H228&gt;0,IF($H228=4,"Unknown",IF($H228=99,"Stopped",$D228)),0),"Not required")</f>
        <v>17858.838737380614</v>
      </c>
      <c r="M228" s="190">
        <f>IF(INTRO!$E$39="Endemic", IF($I228&gt;0, IF($I228=4,"Unknown",IF($I228=99,"Stopped",$D228)), 0),"Not required")</f>
        <v>17858.838737380614</v>
      </c>
      <c r="N228" s="166">
        <f>IF(INTRO!$E$41="Endemic", IF(AND($J228&gt;1,$J228&lt;5), IF($J228=4, "Unknown", E228+F228), 0),"Not required")</f>
        <v>0</v>
      </c>
      <c r="O228" s="169">
        <f>IF(INTRO!$E$43="Endemic", IF(AND($K228&gt;0,$K228&lt;5), IF($K228=4,"Unknown", IF($K228=1, $F228*0.33, IF($K228=2, $F228*0.5+$G228*0.2, SUM(F228:G228)))), 0),"Not required")</f>
        <v>14980.139928921537</v>
      </c>
      <c r="P228" s="161">
        <v>1</v>
      </c>
      <c r="Q228" s="162">
        <v>2</v>
      </c>
      <c r="R228" s="162">
        <v>0</v>
      </c>
      <c r="S228" s="167">
        <v>1</v>
      </c>
      <c r="T228" s="161"/>
      <c r="U228" s="162"/>
      <c r="V228" s="162"/>
      <c r="W228" s="167"/>
    </row>
    <row r="229" spans="1:23" x14ac:dyDescent="0.2">
      <c r="A229" s="23" t="str">
        <f>IF(INTRO!$E$33&lt;&gt;0,INTRO!$E$33, " ")</f>
        <v>Ethiopia</v>
      </c>
      <c r="B229" s="191" t="s">
        <v>414</v>
      </c>
      <c r="C229" s="192" t="s">
        <v>415</v>
      </c>
      <c r="D229" s="193">
        <v>63776.66915212584</v>
      </c>
      <c r="E229" s="193">
        <f t="shared" si="15"/>
        <v>10280.276098635637</v>
      </c>
      <c r="F229" s="193">
        <f t="shared" si="16"/>
        <v>18629.069394332229</v>
      </c>
      <c r="G229" s="193">
        <f t="shared" si="17"/>
        <v>34867.322064741245</v>
      </c>
      <c r="H229" s="200">
        <v>0</v>
      </c>
      <c r="I229" s="201">
        <v>1</v>
      </c>
      <c r="J229" s="202">
        <v>2</v>
      </c>
      <c r="K229" s="203">
        <v>3</v>
      </c>
      <c r="L229" s="165">
        <f>IF(INTRO!$E$37="Endemic",IF($H229&gt;0,IF($H229=4,"Unknown",IF($H229=99,"Stopped",$D229)),0),"Not required")</f>
        <v>0</v>
      </c>
      <c r="M229" s="190">
        <f>IF(INTRO!$E$39="Endemic", IF($I229&gt;0, IF($I229=4,"Unknown",IF($I229=99,"Stopped",$D229)), 0),"Not required")</f>
        <v>63776.66915212584</v>
      </c>
      <c r="N229" s="166">
        <f>IF(INTRO!$E$41="Endemic", IF(AND($J229&gt;1,$J229&lt;5), IF($J229=4, "Unknown", E229+F229), 0),"Not required")</f>
        <v>28909.345492967866</v>
      </c>
      <c r="O229" s="169">
        <f>IF(INTRO!$E$43="Endemic", IF(AND($K229&gt;0,$K229&lt;5), IF($K229=4,"Unknown", IF($K229=1, $F229*0.33, IF($K229=2, $F229*0.5+$G229*0.2, SUM(F229:G229)))), 0),"Not required")</f>
        <v>53496.391459073478</v>
      </c>
      <c r="P229" s="161">
        <v>0</v>
      </c>
      <c r="Q229" s="162">
        <v>2</v>
      </c>
      <c r="R229" s="162">
        <v>1</v>
      </c>
      <c r="S229" s="167">
        <v>1</v>
      </c>
      <c r="T229" s="161"/>
      <c r="U229" s="162"/>
      <c r="V229" s="162"/>
      <c r="W229" s="167"/>
    </row>
    <row r="230" spans="1:23" x14ac:dyDescent="0.2">
      <c r="A230" s="23" t="str">
        <f>IF(INTRO!$E$33&lt;&gt;0,INTRO!$E$33, " ")</f>
        <v>Ethiopia</v>
      </c>
      <c r="B230" s="191" t="s">
        <v>414</v>
      </c>
      <c r="C230" s="192" t="s">
        <v>416</v>
      </c>
      <c r="D230" s="193">
        <v>67999.176354213967</v>
      </c>
      <c r="E230" s="193">
        <f t="shared" si="15"/>
        <v>10960.909635053185</v>
      </c>
      <c r="F230" s="193">
        <f t="shared" si="16"/>
        <v>19862.457414301367</v>
      </c>
      <c r="G230" s="193">
        <f t="shared" si="17"/>
        <v>37175.807604880007</v>
      </c>
      <c r="H230" s="200">
        <v>1</v>
      </c>
      <c r="I230" s="201">
        <v>1</v>
      </c>
      <c r="J230" s="202">
        <v>1</v>
      </c>
      <c r="K230" s="203">
        <v>2</v>
      </c>
      <c r="L230" s="165">
        <f>IF(INTRO!$E$37="Endemic",IF($H230&gt;0,IF($H230=4,"Unknown",IF($H230=99,"Stopped",$D230)),0),"Not required")</f>
        <v>67999.176354213967</v>
      </c>
      <c r="M230" s="190">
        <f>IF(INTRO!$E$39="Endemic", IF($I230&gt;0, IF($I230=4,"Unknown",IF($I230=99,"Stopped",$D230)), 0),"Not required")</f>
        <v>67999.176354213967</v>
      </c>
      <c r="N230" s="166">
        <f>IF(INTRO!$E$41="Endemic", IF(AND($J230&gt;1,$J230&lt;5), IF($J230=4, "Unknown", E230+F230), 0),"Not required")</f>
        <v>0</v>
      </c>
      <c r="O230" s="169">
        <f>IF(INTRO!$E$43="Endemic", IF(AND($K230&gt;0,$K230&lt;5), IF($K230=4,"Unknown", IF($K230=1, $F230*0.33, IF($K230=2, $F230*0.5+$G230*0.2, SUM(F230:G230)))), 0),"Not required")</f>
        <v>17366.390228126686</v>
      </c>
      <c r="P230" s="161">
        <v>1</v>
      </c>
      <c r="Q230" s="162">
        <v>2</v>
      </c>
      <c r="R230" s="162">
        <v>0</v>
      </c>
      <c r="S230" s="167">
        <v>1</v>
      </c>
      <c r="T230" s="161"/>
      <c r="U230" s="162"/>
      <c r="V230" s="162"/>
      <c r="W230" s="167"/>
    </row>
    <row r="231" spans="1:23" x14ac:dyDescent="0.2">
      <c r="A231" s="23" t="str">
        <f>IF(INTRO!$E$33&lt;&gt;0,INTRO!$E$33, " ")</f>
        <v>Ethiopia</v>
      </c>
      <c r="B231" s="191" t="s">
        <v>414</v>
      </c>
      <c r="C231" s="192" t="s">
        <v>417</v>
      </c>
      <c r="D231" s="193">
        <v>93380.669357860563</v>
      </c>
      <c r="E231" s="193">
        <f t="shared" si="15"/>
        <v>15052.198178998387</v>
      </c>
      <c r="F231" s="193">
        <f t="shared" si="16"/>
        <v>27276.353448427031</v>
      </c>
      <c r="G231" s="193">
        <f t="shared" si="17"/>
        <v>51052.115395918416</v>
      </c>
      <c r="H231" s="200">
        <v>0</v>
      </c>
      <c r="I231" s="201">
        <v>1</v>
      </c>
      <c r="J231" s="202">
        <v>2</v>
      </c>
      <c r="K231" s="203">
        <v>2</v>
      </c>
      <c r="L231" s="165">
        <f>IF(INTRO!$E$37="Endemic",IF($H231&gt;0,IF($H231=4,"Unknown",IF($H231=99,"Stopped",$D231)),0),"Not required")</f>
        <v>0</v>
      </c>
      <c r="M231" s="190">
        <f>IF(INTRO!$E$39="Endemic", IF($I231&gt;0, IF($I231=4,"Unknown",IF($I231=99,"Stopped",$D231)), 0),"Not required")</f>
        <v>93380.669357860563</v>
      </c>
      <c r="N231" s="166">
        <f>IF(INTRO!$E$41="Endemic", IF(AND($J231&gt;1,$J231&lt;5), IF($J231=4, "Unknown", E231+F231), 0),"Not required")</f>
        <v>42328.551627425419</v>
      </c>
      <c r="O231" s="169">
        <f>IF(INTRO!$E$43="Endemic", IF(AND($K231&gt;0,$K231&lt;5), IF($K231=4,"Unknown", IF($K231=1, $F231*0.33, IF($K231=2, $F231*0.5+$G231*0.2, SUM(F231:G231)))), 0),"Not required")</f>
        <v>23848.599803397199</v>
      </c>
      <c r="P231" s="161">
        <v>0</v>
      </c>
      <c r="Q231" s="162">
        <v>2</v>
      </c>
      <c r="R231" s="162">
        <v>1</v>
      </c>
      <c r="S231" s="167">
        <v>1</v>
      </c>
      <c r="T231" s="161"/>
      <c r="U231" s="162"/>
      <c r="V231" s="162"/>
      <c r="W231" s="167"/>
    </row>
    <row r="232" spans="1:23" x14ac:dyDescent="0.2">
      <c r="A232" s="23" t="str">
        <f>IF(INTRO!$E$33&lt;&gt;0,INTRO!$E$33, " ")</f>
        <v>Ethiopia</v>
      </c>
      <c r="B232" s="191" t="s">
        <v>414</v>
      </c>
      <c r="C232" s="192" t="s">
        <v>418</v>
      </c>
      <c r="D232" s="193">
        <v>20884.710844482011</v>
      </c>
      <c r="E232" s="193">
        <f t="shared" si="15"/>
        <v>3366.4441335015754</v>
      </c>
      <c r="F232" s="193">
        <f t="shared" si="16"/>
        <v>6100.3927106069286</v>
      </c>
      <c r="G232" s="193">
        <f t="shared" si="17"/>
        <v>11417.873478255737</v>
      </c>
      <c r="H232" s="200">
        <v>1</v>
      </c>
      <c r="I232" s="201">
        <v>1</v>
      </c>
      <c r="J232" s="202">
        <v>1</v>
      </c>
      <c r="K232" s="203">
        <v>2</v>
      </c>
      <c r="L232" s="165">
        <f>IF(INTRO!$E$37="Endemic",IF($H232&gt;0,IF($H232=4,"Unknown",IF($H232=99,"Stopped",$D232)),0),"Not required")</f>
        <v>20884.710844482011</v>
      </c>
      <c r="M232" s="190">
        <f>IF(INTRO!$E$39="Endemic", IF($I232&gt;0, IF($I232=4,"Unknown",IF($I232=99,"Stopped",$D232)), 0),"Not required")</f>
        <v>20884.710844482011</v>
      </c>
      <c r="N232" s="166">
        <f>IF(INTRO!$E$41="Endemic", IF(AND($J232&gt;1,$J232&lt;5), IF($J232=4, "Unknown", E232+F232), 0),"Not required")</f>
        <v>0</v>
      </c>
      <c r="O232" s="169">
        <f>IF(INTRO!$E$43="Endemic", IF(AND($K232&gt;0,$K232&lt;5), IF($K232=4,"Unknown", IF($K232=1, $F232*0.33, IF($K232=2, $F232*0.5+$G232*0.2, SUM(F232:G232)))), 0),"Not required")</f>
        <v>5333.7710509546123</v>
      </c>
      <c r="P232" s="161">
        <v>1</v>
      </c>
      <c r="Q232" s="162">
        <v>2</v>
      </c>
      <c r="R232" s="162">
        <v>0</v>
      </c>
      <c r="S232" s="167">
        <v>1</v>
      </c>
      <c r="T232" s="161"/>
      <c r="U232" s="162"/>
      <c r="V232" s="162"/>
      <c r="W232" s="167"/>
    </row>
    <row r="233" spans="1:23" x14ac:dyDescent="0.2">
      <c r="A233" s="23" t="str">
        <f>IF(INTRO!$E$33&lt;&gt;0,INTRO!$E$33, " ")</f>
        <v>Ethiopia</v>
      </c>
      <c r="B233" s="191" t="s">
        <v>414</v>
      </c>
      <c r="C233" s="192" t="s">
        <v>419</v>
      </c>
      <c r="D233" s="193">
        <v>57084.581388942155</v>
      </c>
      <c r="E233" s="193">
        <f t="shared" si="15"/>
        <v>9201.566426330086</v>
      </c>
      <c r="F233" s="193">
        <f t="shared" si="16"/>
        <v>16674.320596837919</v>
      </c>
      <c r="G233" s="193">
        <f t="shared" si="17"/>
        <v>31208.692938659617</v>
      </c>
      <c r="H233" s="200">
        <v>0</v>
      </c>
      <c r="I233" s="201">
        <v>1</v>
      </c>
      <c r="J233" s="202">
        <v>1</v>
      </c>
      <c r="K233" s="203">
        <v>3</v>
      </c>
      <c r="L233" s="165">
        <f>IF(INTRO!$E$37="Endemic",IF($H233&gt;0,IF($H233=4,"Unknown",IF($H233=99,"Stopped",$D233)),0),"Not required")</f>
        <v>0</v>
      </c>
      <c r="M233" s="190">
        <f>IF(INTRO!$E$39="Endemic", IF($I233&gt;0, IF($I233=4,"Unknown",IF($I233=99,"Stopped",$D233)), 0),"Not required")</f>
        <v>57084.581388942155</v>
      </c>
      <c r="N233" s="166">
        <f>IF(INTRO!$E$41="Endemic", IF(AND($J233&gt;1,$J233&lt;5), IF($J233=4, "Unknown", E233+F233), 0),"Not required")</f>
        <v>0</v>
      </c>
      <c r="O233" s="169">
        <f>IF(INTRO!$E$43="Endemic", IF(AND($K233&gt;0,$K233&lt;5), IF($K233=4,"Unknown", IF($K233=1, $F233*0.33, IF($K233=2, $F233*0.5+$G233*0.2, SUM(F233:G233)))), 0),"Not required")</f>
        <v>47883.013535497535</v>
      </c>
      <c r="P233" s="161">
        <v>0</v>
      </c>
      <c r="Q233" s="162">
        <v>2</v>
      </c>
      <c r="R233" s="162">
        <v>0</v>
      </c>
      <c r="S233" s="167">
        <v>1</v>
      </c>
      <c r="T233" s="161"/>
      <c r="U233" s="162"/>
      <c r="V233" s="162"/>
      <c r="W233" s="167"/>
    </row>
    <row r="234" spans="1:23" x14ac:dyDescent="0.2">
      <c r="A234" s="23" t="str">
        <f>IF(INTRO!$E$33&lt;&gt;0,INTRO!$E$33, " ")</f>
        <v>Ethiopia</v>
      </c>
      <c r="B234" s="191" t="s">
        <v>414</v>
      </c>
      <c r="C234" s="192" t="s">
        <v>420</v>
      </c>
      <c r="D234" s="193">
        <v>63817.58920620579</v>
      </c>
      <c r="E234" s="193">
        <f t="shared" si="15"/>
        <v>10286.872075808882</v>
      </c>
      <c r="F234" s="193">
        <f t="shared" si="16"/>
        <v>18641.022080748902</v>
      </c>
      <c r="G234" s="193">
        <f t="shared" si="17"/>
        <v>34889.693454208274</v>
      </c>
      <c r="H234" s="200">
        <v>0</v>
      </c>
      <c r="I234" s="201">
        <v>1</v>
      </c>
      <c r="J234" s="202">
        <v>1</v>
      </c>
      <c r="K234" s="203">
        <v>3</v>
      </c>
      <c r="L234" s="165">
        <f>IF(INTRO!$E$37="Endemic",IF($H234&gt;0,IF($H234=4,"Unknown",IF($H234=99,"Stopped",$D234)),0),"Not required")</f>
        <v>0</v>
      </c>
      <c r="M234" s="190">
        <f>IF(INTRO!$E$39="Endemic", IF($I234&gt;0, IF($I234=4,"Unknown",IF($I234=99,"Stopped",$D234)), 0),"Not required")</f>
        <v>63817.58920620579</v>
      </c>
      <c r="N234" s="166">
        <f>IF(INTRO!$E$41="Endemic", IF(AND($J234&gt;1,$J234&lt;5), IF($J234=4, "Unknown", E234+F234), 0),"Not required")</f>
        <v>0</v>
      </c>
      <c r="O234" s="169">
        <f>IF(INTRO!$E$43="Endemic", IF(AND($K234&gt;0,$K234&lt;5), IF($K234=4,"Unknown", IF($K234=1, $F234*0.33, IF($K234=2, $F234*0.5+$G234*0.2, SUM(F234:G234)))), 0),"Not required")</f>
        <v>53530.715534957177</v>
      </c>
      <c r="P234" s="161">
        <v>0</v>
      </c>
      <c r="Q234" s="162">
        <v>2</v>
      </c>
      <c r="R234" s="162">
        <v>0</v>
      </c>
      <c r="S234" s="167">
        <v>1</v>
      </c>
      <c r="T234" s="161"/>
      <c r="U234" s="162"/>
      <c r="V234" s="162"/>
      <c r="W234" s="167"/>
    </row>
    <row r="235" spans="1:23" x14ac:dyDescent="0.2">
      <c r="A235" s="23" t="str">
        <f>IF(INTRO!$E$33&lt;&gt;0,INTRO!$E$33, " ")</f>
        <v>Ethiopia</v>
      </c>
      <c r="B235" s="191" t="s">
        <v>414</v>
      </c>
      <c r="C235" s="192" t="s">
        <v>421</v>
      </c>
      <c r="D235" s="193">
        <v>84058.638659484204</v>
      </c>
      <c r="E235" s="193">
        <f t="shared" si="15"/>
        <v>13549.563271071846</v>
      </c>
      <c r="F235" s="193">
        <f t="shared" si="16"/>
        <v>24553.402264477347</v>
      </c>
      <c r="G235" s="193">
        <f t="shared" si="17"/>
        <v>45955.671022469047</v>
      </c>
      <c r="H235" s="200">
        <v>0</v>
      </c>
      <c r="I235" s="201">
        <v>1</v>
      </c>
      <c r="J235" s="202">
        <v>2</v>
      </c>
      <c r="K235" s="203">
        <v>1</v>
      </c>
      <c r="L235" s="165">
        <f>IF(INTRO!$E$37="Endemic",IF($H235&gt;0,IF($H235=4,"Unknown",IF($H235=99,"Stopped",$D235)),0),"Not required")</f>
        <v>0</v>
      </c>
      <c r="M235" s="190">
        <f>IF(INTRO!$E$39="Endemic", IF($I235&gt;0, IF($I235=4,"Unknown",IF($I235=99,"Stopped",$D235)), 0),"Not required")</f>
        <v>84058.638659484204</v>
      </c>
      <c r="N235" s="166">
        <f>IF(INTRO!$E$41="Endemic", IF(AND($J235&gt;1,$J235&lt;5), IF($J235=4, "Unknown", E235+F235), 0),"Not required")</f>
        <v>38102.965535549192</v>
      </c>
      <c r="O235" s="169">
        <f>IF(INTRO!$E$43="Endemic", IF(AND($K235&gt;0,$K235&lt;5), IF($K235=4,"Unknown", IF($K235=1, $F235*0.33, IF($K235=2, $F235*0.5+$G235*0.2, SUM(F235:G235)))), 0),"Not required")</f>
        <v>8102.6227472775245</v>
      </c>
      <c r="P235" s="161">
        <v>0</v>
      </c>
      <c r="Q235" s="162">
        <v>2</v>
      </c>
      <c r="R235" s="162">
        <v>1</v>
      </c>
      <c r="S235" s="167">
        <v>0</v>
      </c>
      <c r="T235" s="161"/>
      <c r="U235" s="162"/>
      <c r="V235" s="162"/>
      <c r="W235" s="167"/>
    </row>
    <row r="236" spans="1:23" x14ac:dyDescent="0.2">
      <c r="A236" s="23" t="str">
        <f>IF(INTRO!$E$33&lt;&gt;0,INTRO!$E$33, " ")</f>
        <v>Ethiopia</v>
      </c>
      <c r="B236" s="191" t="s">
        <v>422</v>
      </c>
      <c r="C236" s="192" t="s">
        <v>423</v>
      </c>
      <c r="D236" s="193">
        <v>70134.760798224481</v>
      </c>
      <c r="E236" s="193">
        <f t="shared" si="15"/>
        <v>11305.14833563524</v>
      </c>
      <c r="F236" s="193">
        <f t="shared" si="16"/>
        <v>20486.258427020173</v>
      </c>
      <c r="G236" s="193">
        <f t="shared" si="17"/>
        <v>38343.352282200052</v>
      </c>
      <c r="H236" s="200">
        <v>1</v>
      </c>
      <c r="I236" s="201">
        <v>1</v>
      </c>
      <c r="J236" s="202">
        <v>2</v>
      </c>
      <c r="K236" s="203">
        <v>0</v>
      </c>
      <c r="L236" s="165">
        <f>IF(INTRO!$E$37="Endemic",IF($H236&gt;0,IF($H236=4,"Unknown",IF($H236=99,"Stopped",$D236)),0),"Not required")</f>
        <v>70134.760798224481</v>
      </c>
      <c r="M236" s="190">
        <f>IF(INTRO!$E$39="Endemic", IF($I236&gt;0, IF($I236=4,"Unknown",IF($I236=99,"Stopped",$D236)), 0),"Not required")</f>
        <v>70134.760798224481</v>
      </c>
      <c r="N236" s="166">
        <f>IF(INTRO!$E$41="Endemic", IF(AND($J236&gt;1,$J236&lt;5), IF($J236=4, "Unknown", E236+F236), 0),"Not required")</f>
        <v>31791.406762655413</v>
      </c>
      <c r="O236" s="169">
        <f>IF(INTRO!$E$43="Endemic", IF(AND($K236&gt;0,$K236&lt;5), IF($K236=4,"Unknown", IF($K236=1, $F236*0.33, IF($K236=2, $F236*0.5+$G236*0.2, SUM(F236:G236)))), 0),"Not required")</f>
        <v>0</v>
      </c>
      <c r="P236" s="161">
        <v>1</v>
      </c>
      <c r="Q236" s="162">
        <v>2</v>
      </c>
      <c r="R236" s="162">
        <v>1</v>
      </c>
      <c r="S236" s="167">
        <v>0</v>
      </c>
      <c r="T236" s="161"/>
      <c r="U236" s="162"/>
      <c r="V236" s="162"/>
      <c r="W236" s="167"/>
    </row>
    <row r="237" spans="1:23" x14ac:dyDescent="0.2">
      <c r="A237" s="23" t="str">
        <f>IF(INTRO!$E$33&lt;&gt;0,INTRO!$E$33, " ")</f>
        <v>Ethiopia</v>
      </c>
      <c r="B237" s="191" t="s">
        <v>424</v>
      </c>
      <c r="C237" s="192" t="s">
        <v>425</v>
      </c>
      <c r="D237" s="193">
        <v>52469.085486804506</v>
      </c>
      <c r="E237" s="193">
        <f t="shared" ref="E237:E245" si="18">D237*12.18866/100</f>
        <v>6395.2784350959464</v>
      </c>
      <c r="F237" s="193">
        <f t="shared" ref="F237:F245" si="19">D237*23.65739/100</f>
        <v>12412.81618304674</v>
      </c>
      <c r="G237" s="193">
        <f t="shared" ref="G237:G245" si="20">D237*64.15394607/100</f>
        <v>33660.988806626759</v>
      </c>
      <c r="H237" s="200">
        <v>0</v>
      </c>
      <c r="I237" s="201">
        <v>4</v>
      </c>
      <c r="J237" s="202">
        <v>1</v>
      </c>
      <c r="K237" s="203">
        <v>2</v>
      </c>
      <c r="L237" s="165">
        <f>IF(INTRO!$E$37="Endemic",IF($H237&gt;0,IF($H237=4,"Unknown",IF($H237=99,"Stopped",$D237)),0),"Not required")</f>
        <v>0</v>
      </c>
      <c r="M237" s="190" t="str">
        <f>IF(INTRO!$E$39="Endemic", IF($I237&gt;0, IF($I237=4,"Unknown",IF($I237=99,"Stopped",$D237)), 0),"Not required")</f>
        <v>Unknown</v>
      </c>
      <c r="N237" s="166">
        <f>IF(INTRO!$E$41="Endemic", IF(AND($J237&gt;1,$J237&lt;5), IF($J237=4, "Unknown", E237+F237), 0),"Not required")</f>
        <v>0</v>
      </c>
      <c r="O237" s="169">
        <f>IF(INTRO!$E$43="Endemic", IF(AND($K237&gt;0,$K237&lt;5), IF($K237=4,"Unknown", IF($K237=1, $F237*0.33, IF($K237=2, $F237*0.5+$G237*0.2, SUM(F237:G237)))), 0),"Not required")</f>
        <v>12938.605852848723</v>
      </c>
      <c r="P237" s="161">
        <v>0</v>
      </c>
      <c r="Q237" s="162">
        <v>0</v>
      </c>
      <c r="R237" s="162">
        <v>0</v>
      </c>
      <c r="S237" s="167">
        <v>1</v>
      </c>
      <c r="T237" s="161"/>
      <c r="U237" s="162"/>
      <c r="V237" s="162"/>
      <c r="W237" s="167"/>
    </row>
    <row r="238" spans="1:23" x14ac:dyDescent="0.2">
      <c r="A238" s="23" t="str">
        <f>IF(INTRO!$E$33&lt;&gt;0,INTRO!$E$33, " ")</f>
        <v>Ethiopia</v>
      </c>
      <c r="B238" s="191" t="s">
        <v>426</v>
      </c>
      <c r="C238" s="192" t="s">
        <v>427</v>
      </c>
      <c r="D238" s="193">
        <v>50484.863180081913</v>
      </c>
      <c r="E238" s="193">
        <f t="shared" si="18"/>
        <v>6153.4283244853723</v>
      </c>
      <c r="F238" s="193">
        <f t="shared" si="19"/>
        <v>11943.400973478381</v>
      </c>
      <c r="G238" s="193">
        <f t="shared" si="20"/>
        <v>32388.03189806304</v>
      </c>
      <c r="H238" s="200">
        <v>0</v>
      </c>
      <c r="I238" s="201">
        <v>4</v>
      </c>
      <c r="J238" s="202">
        <v>1</v>
      </c>
      <c r="K238" s="203">
        <v>2</v>
      </c>
      <c r="L238" s="165">
        <f>IF(INTRO!$E$37="Endemic",IF($H238&gt;0,IF($H238=4,"Unknown",IF($H238=99,"Stopped",$D238)),0),"Not required")</f>
        <v>0</v>
      </c>
      <c r="M238" s="190" t="str">
        <f>IF(INTRO!$E$39="Endemic", IF($I238&gt;0, IF($I238=4,"Unknown",IF($I238=99,"Stopped",$D238)), 0),"Not required")</f>
        <v>Unknown</v>
      </c>
      <c r="N238" s="166">
        <f>IF(INTRO!$E$41="Endemic", IF(AND($J238&gt;1,$J238&lt;5), IF($J238=4, "Unknown", E238+F238), 0),"Not required")</f>
        <v>0</v>
      </c>
      <c r="O238" s="169">
        <f>IF(INTRO!$E$43="Endemic", IF(AND($K238&gt;0,$K238&lt;5), IF($K238=4,"Unknown", IF($K238=1, $F238*0.33, IF($K238=2, $F238*0.5+$G238*0.2, SUM(F238:G238)))), 0),"Not required")</f>
        <v>12449.306866351799</v>
      </c>
      <c r="P238" s="161">
        <v>0</v>
      </c>
      <c r="Q238" s="162">
        <v>0</v>
      </c>
      <c r="R238" s="162">
        <v>0</v>
      </c>
      <c r="S238" s="167">
        <v>1</v>
      </c>
      <c r="T238" s="161"/>
      <c r="U238" s="162"/>
      <c r="V238" s="162"/>
      <c r="W238" s="167"/>
    </row>
    <row r="239" spans="1:23" x14ac:dyDescent="0.2">
      <c r="A239" s="23" t="str">
        <f>IF(INTRO!$E$33&lt;&gt;0,INTRO!$E$33, " ")</f>
        <v>Ethiopia</v>
      </c>
      <c r="B239" s="191" t="s">
        <v>428</v>
      </c>
      <c r="C239" s="192" t="s">
        <v>429</v>
      </c>
      <c r="D239" s="193">
        <v>31137.827953833956</v>
      </c>
      <c r="E239" s="193">
        <f t="shared" si="18"/>
        <v>3795.2839806777779</v>
      </c>
      <c r="F239" s="193">
        <f t="shared" si="19"/>
        <v>7366.3973965675186</v>
      </c>
      <c r="G239" s="193">
        <f t="shared" si="20"/>
        <v>19976.145352872019</v>
      </c>
      <c r="H239" s="200">
        <v>0</v>
      </c>
      <c r="I239" s="201">
        <v>4</v>
      </c>
      <c r="J239" s="202">
        <v>1</v>
      </c>
      <c r="K239" s="203">
        <v>2</v>
      </c>
      <c r="L239" s="165">
        <f>IF(INTRO!$E$37="Endemic",IF($H239&gt;0,IF($H239=4,"Unknown",IF($H239=99,"Stopped",$D239)),0),"Not required")</f>
        <v>0</v>
      </c>
      <c r="M239" s="190" t="str">
        <f>IF(INTRO!$E$39="Endemic", IF($I239&gt;0, IF($I239=4,"Unknown",IF($I239=99,"Stopped",$D239)), 0),"Not required")</f>
        <v>Unknown</v>
      </c>
      <c r="N239" s="166">
        <f>IF(INTRO!$E$41="Endemic", IF(AND($J239&gt;1,$J239&lt;5), IF($J239=4, "Unknown", E239+F239), 0),"Not required")</f>
        <v>0</v>
      </c>
      <c r="O239" s="169">
        <f>IF(INTRO!$E$43="Endemic", IF(AND($K239&gt;0,$K239&lt;5), IF($K239=4,"Unknown", IF($K239=1, $F239*0.33, IF($K239=2, $F239*0.5+$G239*0.2, SUM(F239:G239)))), 0),"Not required")</f>
        <v>7678.4277688581633</v>
      </c>
      <c r="P239" s="161">
        <v>0</v>
      </c>
      <c r="Q239" s="162">
        <v>0</v>
      </c>
      <c r="R239" s="162">
        <v>0</v>
      </c>
      <c r="S239" s="167">
        <v>1</v>
      </c>
      <c r="T239" s="161"/>
      <c r="U239" s="162"/>
      <c r="V239" s="162"/>
      <c r="W239" s="167"/>
    </row>
    <row r="240" spans="1:23" x14ac:dyDescent="0.2">
      <c r="A240" s="23" t="str">
        <f>IF(INTRO!$E$33&lt;&gt;0,INTRO!$E$33, " ")</f>
        <v>Ethiopia</v>
      </c>
      <c r="B240" s="191" t="s">
        <v>430</v>
      </c>
      <c r="C240" s="192" t="s">
        <v>431</v>
      </c>
      <c r="D240" s="193">
        <v>53116.994811448618</v>
      </c>
      <c r="E240" s="193">
        <f t="shared" si="18"/>
        <v>6474.2498997851135</v>
      </c>
      <c r="F240" s="193">
        <f t="shared" si="19"/>
        <v>12566.094618824163</v>
      </c>
      <c r="G240" s="193">
        <f t="shared" si="20"/>
        <v>34076.648205341444</v>
      </c>
      <c r="H240" s="200">
        <v>0</v>
      </c>
      <c r="I240" s="201">
        <v>4</v>
      </c>
      <c r="J240" s="202">
        <v>1</v>
      </c>
      <c r="K240" s="203">
        <v>2</v>
      </c>
      <c r="L240" s="165">
        <f>IF(INTRO!$E$37="Endemic",IF($H240&gt;0,IF($H240=4,"Unknown",IF($H240=99,"Stopped",$D240)),0),"Not required")</f>
        <v>0</v>
      </c>
      <c r="M240" s="190" t="str">
        <f>IF(INTRO!$E$39="Endemic", IF($I240&gt;0, IF($I240=4,"Unknown",IF($I240=99,"Stopped",$D240)), 0),"Not required")</f>
        <v>Unknown</v>
      </c>
      <c r="N240" s="166">
        <f>IF(INTRO!$E$41="Endemic", IF(AND($J240&gt;1,$J240&lt;5), IF($J240=4, "Unknown", E240+F240), 0),"Not required")</f>
        <v>0</v>
      </c>
      <c r="O240" s="169">
        <f>IF(INTRO!$E$43="Endemic", IF(AND($K240&gt;0,$K240&lt;5), IF($K240=4,"Unknown", IF($K240=1, $F240*0.33, IF($K240=2, $F240*0.5+$G240*0.2, SUM(F240:G240)))), 0),"Not required")</f>
        <v>13098.376950480371</v>
      </c>
      <c r="P240" s="161">
        <v>0</v>
      </c>
      <c r="Q240" s="162">
        <v>0</v>
      </c>
      <c r="R240" s="162">
        <v>0</v>
      </c>
      <c r="S240" s="167">
        <v>1</v>
      </c>
      <c r="T240" s="161"/>
      <c r="U240" s="162"/>
      <c r="V240" s="162"/>
      <c r="W240" s="167"/>
    </row>
    <row r="241" spans="1:23" x14ac:dyDescent="0.2">
      <c r="A241" s="23" t="str">
        <f>IF(INTRO!$E$33&lt;&gt;0,INTRO!$E$33, " ")</f>
        <v>Ethiopia</v>
      </c>
      <c r="B241" s="191" t="s">
        <v>432</v>
      </c>
      <c r="C241" s="192" t="s">
        <v>433</v>
      </c>
      <c r="D241" s="193">
        <v>25040.538416558102</v>
      </c>
      <c r="E241" s="193">
        <f t="shared" si="18"/>
        <v>3052.1060897636507</v>
      </c>
      <c r="F241" s="193">
        <f t="shared" si="19"/>
        <v>5923.9378313049747</v>
      </c>
      <c r="G241" s="193">
        <f t="shared" si="20"/>
        <v>16064.493511396318</v>
      </c>
      <c r="H241" s="200">
        <v>0</v>
      </c>
      <c r="I241" s="201">
        <v>4</v>
      </c>
      <c r="J241" s="202">
        <v>1</v>
      </c>
      <c r="K241" s="203">
        <v>2</v>
      </c>
      <c r="L241" s="165">
        <f>IF(INTRO!$E$37="Endemic",IF($H241&gt;0,IF($H241=4,"Unknown",IF($H241=99,"Stopped",$D241)),0),"Not required")</f>
        <v>0</v>
      </c>
      <c r="M241" s="190" t="str">
        <f>IF(INTRO!$E$39="Endemic", IF($I241&gt;0, IF($I241=4,"Unknown",IF($I241=99,"Stopped",$D241)), 0),"Not required")</f>
        <v>Unknown</v>
      </c>
      <c r="N241" s="166">
        <f>IF(INTRO!$E$41="Endemic", IF(AND($J241&gt;1,$J241&lt;5), IF($J241=4, "Unknown", E241+F241), 0),"Not required")</f>
        <v>0</v>
      </c>
      <c r="O241" s="169">
        <f>IF(INTRO!$E$43="Endemic", IF(AND($K241&gt;0,$K241&lt;5), IF($K241=4,"Unknown", IF($K241=1, $F241*0.33, IF($K241=2, $F241*0.5+$G241*0.2, SUM(F241:G241)))), 0),"Not required")</f>
        <v>6174.8676179317517</v>
      </c>
      <c r="P241" s="161">
        <v>0</v>
      </c>
      <c r="Q241" s="162">
        <v>0</v>
      </c>
      <c r="R241" s="162">
        <v>0</v>
      </c>
      <c r="S241" s="167">
        <v>1</v>
      </c>
      <c r="T241" s="161"/>
      <c r="U241" s="162"/>
      <c r="V241" s="162"/>
      <c r="W241" s="167"/>
    </row>
    <row r="242" spans="1:23" x14ac:dyDescent="0.2">
      <c r="A242" s="23" t="str">
        <f>IF(INTRO!$E$33&lt;&gt;0,INTRO!$E$33, " ")</f>
        <v>Ethiopia</v>
      </c>
      <c r="B242" s="191" t="s">
        <v>434</v>
      </c>
      <c r="C242" s="192" t="s">
        <v>435</v>
      </c>
      <c r="D242" s="193">
        <v>138227.98347001092</v>
      </c>
      <c r="E242" s="193">
        <f t="shared" si="18"/>
        <v>16848.138930015833</v>
      </c>
      <c r="F242" s="193">
        <f t="shared" si="19"/>
        <v>32701.133138636014</v>
      </c>
      <c r="G242" s="193">
        <f t="shared" si="20"/>
        <v>88678.705968999318</v>
      </c>
      <c r="H242" s="200">
        <v>0</v>
      </c>
      <c r="I242" s="201">
        <v>4</v>
      </c>
      <c r="J242" s="202">
        <v>1</v>
      </c>
      <c r="K242" s="203">
        <v>2</v>
      </c>
      <c r="L242" s="165">
        <f>IF(INTRO!$E$37="Endemic",IF($H242&gt;0,IF($H242=4,"Unknown",IF($H242=99,"Stopped",$D242)),0),"Not required")</f>
        <v>0</v>
      </c>
      <c r="M242" s="190" t="str">
        <f>IF(INTRO!$E$39="Endemic", IF($I242&gt;0, IF($I242=4,"Unknown",IF($I242=99,"Stopped",$D242)), 0),"Not required")</f>
        <v>Unknown</v>
      </c>
      <c r="N242" s="166">
        <f>IF(INTRO!$E$41="Endemic", IF(AND($J242&gt;1,$J242&lt;5), IF($J242=4, "Unknown", E242+F242), 0),"Not required")</f>
        <v>0</v>
      </c>
      <c r="O242" s="169">
        <f>IF(INTRO!$E$43="Endemic", IF(AND($K242&gt;0,$K242&lt;5), IF($K242=4,"Unknown", IF($K242=1, $F242*0.33, IF($K242=2, $F242*0.5+$G242*0.2, SUM(F242:G242)))), 0),"Not required")</f>
        <v>34086.307763117875</v>
      </c>
      <c r="P242" s="161">
        <v>0</v>
      </c>
      <c r="Q242" s="162">
        <v>0</v>
      </c>
      <c r="R242" s="162">
        <v>0</v>
      </c>
      <c r="S242" s="167">
        <v>1</v>
      </c>
      <c r="T242" s="161"/>
      <c r="U242" s="162"/>
      <c r="V242" s="162"/>
      <c r="W242" s="167"/>
    </row>
    <row r="243" spans="1:23" x14ac:dyDescent="0.2">
      <c r="A243" s="23" t="str">
        <f>IF(INTRO!$E$33&lt;&gt;0,INTRO!$E$33, " ")</f>
        <v>Ethiopia</v>
      </c>
      <c r="B243" s="191" t="s">
        <v>436</v>
      </c>
      <c r="C243" s="192" t="s">
        <v>437</v>
      </c>
      <c r="D243" s="193">
        <v>31657.312394486107</v>
      </c>
      <c r="E243" s="193">
        <f t="shared" si="18"/>
        <v>3858.6021729017707</v>
      </c>
      <c r="F243" s="193">
        <f t="shared" si="19"/>
        <v>7489.2938566819175</v>
      </c>
      <c r="G243" s="193">
        <f t="shared" si="20"/>
        <v>20309.415120770045</v>
      </c>
      <c r="H243" s="200">
        <v>0</v>
      </c>
      <c r="I243" s="201">
        <v>4</v>
      </c>
      <c r="J243" s="202">
        <v>1</v>
      </c>
      <c r="K243" s="203">
        <v>2</v>
      </c>
      <c r="L243" s="165">
        <f>IF(INTRO!$E$37="Endemic",IF($H243&gt;0,IF($H243=4,"Unknown",IF($H243=99,"Stopped",$D243)),0),"Not required")</f>
        <v>0</v>
      </c>
      <c r="M243" s="190" t="str">
        <f>IF(INTRO!$E$39="Endemic", IF($I243&gt;0, IF($I243=4,"Unknown",IF($I243=99,"Stopped",$D243)), 0),"Not required")</f>
        <v>Unknown</v>
      </c>
      <c r="N243" s="166">
        <f>IF(INTRO!$E$41="Endemic", IF(AND($J243&gt;1,$J243&lt;5), IF($J243=4, "Unknown", E243+F243), 0),"Not required")</f>
        <v>0</v>
      </c>
      <c r="O243" s="169">
        <f>IF(INTRO!$E$43="Endemic", IF(AND($K243&gt;0,$K243&lt;5), IF($K243=4,"Unknown", IF($K243=1, $F243*0.33, IF($K243=2, $F243*0.5+$G243*0.2, SUM(F243:G243)))), 0),"Not required")</f>
        <v>7806.5299524949678</v>
      </c>
      <c r="P243" s="161">
        <v>0</v>
      </c>
      <c r="Q243" s="162">
        <v>0</v>
      </c>
      <c r="R243" s="162">
        <v>0</v>
      </c>
      <c r="S243" s="167">
        <v>1</v>
      </c>
      <c r="T243" s="161"/>
      <c r="U243" s="162"/>
      <c r="V243" s="162"/>
      <c r="W243" s="167"/>
    </row>
    <row r="244" spans="1:23" x14ac:dyDescent="0.2">
      <c r="A244" s="23" t="str">
        <f>IF(INTRO!$E$33&lt;&gt;0,INTRO!$E$33, " ")</f>
        <v>Ethiopia</v>
      </c>
      <c r="B244" s="191" t="s">
        <v>438</v>
      </c>
      <c r="C244" s="192" t="s">
        <v>439</v>
      </c>
      <c r="D244" s="193">
        <v>68807.970277204804</v>
      </c>
      <c r="E244" s="193">
        <f t="shared" si="18"/>
        <v>8386.7695499895508</v>
      </c>
      <c r="F244" s="193">
        <f t="shared" si="19"/>
        <v>16278.169879562422</v>
      </c>
      <c r="G244" s="193">
        <f t="shared" si="20"/>
        <v>44143.028143499607</v>
      </c>
      <c r="H244" s="200">
        <v>0</v>
      </c>
      <c r="I244" s="201">
        <v>4</v>
      </c>
      <c r="J244" s="202">
        <v>1</v>
      </c>
      <c r="K244" s="203">
        <v>2</v>
      </c>
      <c r="L244" s="165">
        <f>IF(INTRO!$E$37="Endemic",IF($H244&gt;0,IF($H244=4,"Unknown",IF($H244=99,"Stopped",$D244)),0),"Not required")</f>
        <v>0</v>
      </c>
      <c r="M244" s="190" t="str">
        <f>IF(INTRO!$E$39="Endemic", IF($I244&gt;0, IF($I244=4,"Unknown",IF($I244=99,"Stopped",$D244)), 0),"Not required")</f>
        <v>Unknown</v>
      </c>
      <c r="N244" s="166">
        <f>IF(INTRO!$E$41="Endemic", IF(AND($J244&gt;1,$J244&lt;5), IF($J244=4, "Unknown", E244+F244), 0),"Not required")</f>
        <v>0</v>
      </c>
      <c r="O244" s="169">
        <f>IF(INTRO!$E$43="Endemic", IF(AND($K244&gt;0,$K244&lt;5), IF($K244=4,"Unknown", IF($K244=1, $F244*0.33, IF($K244=2, $F244*0.5+$G244*0.2, SUM(F244:G244)))), 0),"Not required")</f>
        <v>16967.690568481132</v>
      </c>
      <c r="P244" s="161">
        <v>0</v>
      </c>
      <c r="Q244" s="162">
        <v>0</v>
      </c>
      <c r="R244" s="162">
        <v>0</v>
      </c>
      <c r="S244" s="167">
        <v>1</v>
      </c>
      <c r="T244" s="161"/>
      <c r="U244" s="162"/>
      <c r="V244" s="162"/>
      <c r="W244" s="167"/>
    </row>
    <row r="245" spans="1:23" x14ac:dyDescent="0.2">
      <c r="A245" s="23" t="str">
        <f>IF(INTRO!$E$33&lt;&gt;0,INTRO!$E$33, " ")</f>
        <v>Ethiopia</v>
      </c>
      <c r="B245" s="191" t="s">
        <v>440</v>
      </c>
      <c r="C245" s="192" t="s">
        <v>441</v>
      </c>
      <c r="D245" s="193">
        <v>28430.492561571056</v>
      </c>
      <c r="E245" s="193">
        <f t="shared" si="18"/>
        <v>3465.2960746551871</v>
      </c>
      <c r="F245" s="193">
        <f t="shared" si="19"/>
        <v>6725.9125042118549</v>
      </c>
      <c r="G245" s="193">
        <f t="shared" si="20"/>
        <v>18239.282865385656</v>
      </c>
      <c r="H245" s="200">
        <v>0</v>
      </c>
      <c r="I245" s="201">
        <v>4</v>
      </c>
      <c r="J245" s="202">
        <v>1</v>
      </c>
      <c r="K245" s="203">
        <v>2</v>
      </c>
      <c r="L245" s="165">
        <f>IF(INTRO!$E$37="Endemic",IF($H245&gt;0,IF($H245=4,"Unknown",IF($H245=99,"Stopped",$D245)),0),"Not required")</f>
        <v>0</v>
      </c>
      <c r="M245" s="190" t="str">
        <f>IF(INTRO!$E$39="Endemic", IF($I245&gt;0, IF($I245=4,"Unknown",IF($I245=99,"Stopped",$D245)), 0),"Not required")</f>
        <v>Unknown</v>
      </c>
      <c r="N245" s="166">
        <f>IF(INTRO!$E$41="Endemic", IF(AND($J245&gt;1,$J245&lt;5), IF($J245=4, "Unknown", E245+F245), 0),"Not required")</f>
        <v>0</v>
      </c>
      <c r="O245" s="169">
        <f>IF(INTRO!$E$43="Endemic", IF(AND($K245&gt;0,$K245&lt;5), IF($K245=4,"Unknown", IF($K245=1, $F245*0.33, IF($K245=2, $F245*0.5+$G245*0.2, SUM(F245:G245)))), 0),"Not required")</f>
        <v>7010.8128251830585</v>
      </c>
      <c r="P245" s="161">
        <v>0</v>
      </c>
      <c r="Q245" s="162">
        <v>0</v>
      </c>
      <c r="R245" s="162">
        <v>0</v>
      </c>
      <c r="S245" s="167">
        <v>1</v>
      </c>
      <c r="T245" s="161"/>
      <c r="U245" s="162"/>
      <c r="V245" s="162"/>
      <c r="W245" s="167"/>
    </row>
    <row r="246" spans="1:23" x14ac:dyDescent="0.2">
      <c r="A246" s="23" t="str">
        <f>IF(INTRO!$E$33&lt;&gt;0,INTRO!$E$33, " ")</f>
        <v>Ethiopia</v>
      </c>
      <c r="B246" s="191" t="s">
        <v>442</v>
      </c>
      <c r="C246" s="192" t="s">
        <v>443</v>
      </c>
      <c r="D246" s="193">
        <v>24318.452529252776</v>
      </c>
      <c r="E246" s="193">
        <f t="shared" ref="E246:E259" si="21">D246*13.69083/100</f>
        <v>3329.3979944106977</v>
      </c>
      <c r="F246" s="193">
        <f t="shared" ref="F246:F259" si="22">D246*28.32665/100</f>
        <v>6888.6029333775814</v>
      </c>
      <c r="G246" s="193">
        <f t="shared" ref="G246:G259" si="23">D246*57.98252012/100</f>
        <v>14100.451630646639</v>
      </c>
      <c r="H246" s="200">
        <v>1</v>
      </c>
      <c r="I246" s="201">
        <v>1</v>
      </c>
      <c r="J246" s="202">
        <v>2</v>
      </c>
      <c r="K246" s="203">
        <v>2</v>
      </c>
      <c r="L246" s="165">
        <f>IF(INTRO!$E$37="Endemic",IF($H246&gt;0,IF($H246=4,"Unknown",IF($H246=99,"Stopped",$D246)),0),"Not required")</f>
        <v>24318.452529252776</v>
      </c>
      <c r="M246" s="190">
        <f>IF(INTRO!$E$39="Endemic", IF($I246&gt;0, IF($I246=4,"Unknown",IF($I246=99,"Stopped",$D246)), 0),"Not required")</f>
        <v>24318.452529252776</v>
      </c>
      <c r="N246" s="166">
        <f>IF(INTRO!$E$41="Endemic", IF(AND($J246&gt;1,$J246&lt;5), IF($J246=4, "Unknown", E246+F246), 0),"Not required")</f>
        <v>10218.000927788278</v>
      </c>
      <c r="O246" s="169">
        <f>IF(INTRO!$E$43="Endemic", IF(AND($K246&gt;0,$K246&lt;5), IF($K246=4,"Unknown", IF($K246=1, $F246*0.33, IF($K246=2, $F246*0.5+$G246*0.2, SUM(F246:G246)))), 0),"Not required")</f>
        <v>6264.3917928181181</v>
      </c>
      <c r="P246" s="161">
        <v>1</v>
      </c>
      <c r="Q246" s="162">
        <v>2</v>
      </c>
      <c r="R246" s="162">
        <v>1</v>
      </c>
      <c r="S246" s="167">
        <v>1</v>
      </c>
      <c r="T246" s="161"/>
      <c r="U246" s="162"/>
      <c r="V246" s="162"/>
      <c r="W246" s="167"/>
    </row>
    <row r="247" spans="1:23" x14ac:dyDescent="0.2">
      <c r="A247" s="23" t="str">
        <f>IF(INTRO!$E$33&lt;&gt;0,INTRO!$E$33, " ")</f>
        <v>Ethiopia</v>
      </c>
      <c r="B247" s="191" t="s">
        <v>442</v>
      </c>
      <c r="C247" s="192" t="s">
        <v>444</v>
      </c>
      <c r="D247" s="193">
        <v>11735.472991771428</v>
      </c>
      <c r="E247" s="193">
        <f t="shared" si="21"/>
        <v>1606.6836569993402</v>
      </c>
      <c r="F247" s="193">
        <f t="shared" si="22"/>
        <v>3324.2663602236216</v>
      </c>
      <c r="G247" s="193">
        <f t="shared" si="23"/>
        <v>6804.5229886310335</v>
      </c>
      <c r="H247" s="200">
        <v>1</v>
      </c>
      <c r="I247" s="201">
        <v>1</v>
      </c>
      <c r="J247" s="202">
        <v>3</v>
      </c>
      <c r="K247" s="203">
        <v>0</v>
      </c>
      <c r="L247" s="165">
        <f>IF(INTRO!$E$37="Endemic",IF($H247&gt;0,IF($H247=4,"Unknown",IF($H247=99,"Stopped",$D247)),0),"Not required")</f>
        <v>11735.472991771428</v>
      </c>
      <c r="M247" s="190">
        <f>IF(INTRO!$E$39="Endemic", IF($I247&gt;0, IF($I247=4,"Unknown",IF($I247=99,"Stopped",$D247)), 0),"Not required")</f>
        <v>11735.472991771428</v>
      </c>
      <c r="N247" s="166">
        <f>IF(INTRO!$E$41="Endemic", IF(AND($J247&gt;1,$J247&lt;5), IF($J247=4, "Unknown", E247+F247), 0),"Not required")</f>
        <v>4930.9500172229618</v>
      </c>
      <c r="O247" s="169">
        <f>IF(INTRO!$E$43="Endemic", IF(AND($K247&gt;0,$K247&lt;5), IF($K247=4,"Unknown", IF($K247=1, $F247*0.33, IF($K247=2, $F247*0.5+$G247*0.2, SUM(F247:G247)))), 0),"Not required")</f>
        <v>0</v>
      </c>
      <c r="P247" s="161">
        <v>1</v>
      </c>
      <c r="Q247" s="162">
        <v>2</v>
      </c>
      <c r="R247" s="162">
        <v>2</v>
      </c>
      <c r="S247" s="167">
        <v>0</v>
      </c>
      <c r="T247" s="161"/>
      <c r="U247" s="162"/>
      <c r="V247" s="162"/>
      <c r="W247" s="167"/>
    </row>
    <row r="248" spans="1:23" x14ac:dyDescent="0.2">
      <c r="A248" s="23" t="str">
        <f>IF(INTRO!$E$33&lt;&gt;0,INTRO!$E$33, " ")</f>
        <v>Ethiopia</v>
      </c>
      <c r="B248" s="191" t="s">
        <v>442</v>
      </c>
      <c r="C248" s="192" t="s">
        <v>445</v>
      </c>
      <c r="D248" s="193">
        <v>57231.618498528456</v>
      </c>
      <c r="E248" s="193">
        <f t="shared" si="21"/>
        <v>7835.4835948820828</v>
      </c>
      <c r="F248" s="193">
        <f t="shared" si="22"/>
        <v>16211.800261413411</v>
      </c>
      <c r="G248" s="193">
        <f t="shared" si="23"/>
        <v>33184.334710910902</v>
      </c>
      <c r="H248" s="200">
        <v>1</v>
      </c>
      <c r="I248" s="201">
        <v>1</v>
      </c>
      <c r="J248" s="202">
        <v>3</v>
      </c>
      <c r="K248" s="203">
        <v>1</v>
      </c>
      <c r="L248" s="165">
        <f>IF(INTRO!$E$37="Endemic",IF($H248&gt;0,IF($H248=4,"Unknown",IF($H248=99,"Stopped",$D248)),0),"Not required")</f>
        <v>57231.618498528456</v>
      </c>
      <c r="M248" s="190">
        <f>IF(INTRO!$E$39="Endemic", IF($I248&gt;0, IF($I248=4,"Unknown",IF($I248=99,"Stopped",$D248)), 0),"Not required")</f>
        <v>57231.618498528456</v>
      </c>
      <c r="N248" s="166">
        <f>IF(INTRO!$E$41="Endemic", IF(AND($J248&gt;1,$J248&lt;5), IF($J248=4, "Unknown", E248+F248), 0),"Not required")</f>
        <v>24047.283856295493</v>
      </c>
      <c r="O248" s="169">
        <f>IF(INTRO!$E$43="Endemic", IF(AND($K248&gt;0,$K248&lt;5), IF($K248=4,"Unknown", IF($K248=1, $F248*0.33, IF($K248=2, $F248*0.5+$G248*0.2, SUM(F248:G248)))), 0),"Not required")</f>
        <v>5349.8940862664258</v>
      </c>
      <c r="P248" s="161">
        <v>1</v>
      </c>
      <c r="Q248" s="162">
        <v>2</v>
      </c>
      <c r="R248" s="162">
        <v>2</v>
      </c>
      <c r="S248" s="167">
        <v>0</v>
      </c>
      <c r="T248" s="161"/>
      <c r="U248" s="162"/>
      <c r="V248" s="162"/>
      <c r="W248" s="167"/>
    </row>
    <row r="249" spans="1:23" x14ac:dyDescent="0.2">
      <c r="A249" s="23" t="str">
        <f>IF(INTRO!$E$33&lt;&gt;0,INTRO!$E$33, " ")</f>
        <v>Ethiopia</v>
      </c>
      <c r="B249" s="191" t="s">
        <v>442</v>
      </c>
      <c r="C249" s="192" t="s">
        <v>446</v>
      </c>
      <c r="D249" s="193">
        <v>24690.690698348892</v>
      </c>
      <c r="E249" s="193">
        <f t="shared" si="21"/>
        <v>3380.3604893367597</v>
      </c>
      <c r="F249" s="193">
        <f t="shared" si="22"/>
        <v>6994.0455367038467</v>
      </c>
      <c r="G249" s="193">
        <f t="shared" si="23"/>
        <v>14316.284701937113</v>
      </c>
      <c r="H249" s="200">
        <v>1</v>
      </c>
      <c r="I249" s="201">
        <v>1</v>
      </c>
      <c r="J249" s="202">
        <v>2</v>
      </c>
      <c r="K249" s="203">
        <v>2</v>
      </c>
      <c r="L249" s="165">
        <f>IF(INTRO!$E$37="Endemic",IF($H249&gt;0,IF($H249=4,"Unknown",IF($H249=99,"Stopped",$D249)),0),"Not required")</f>
        <v>24690.690698348892</v>
      </c>
      <c r="M249" s="190">
        <f>IF(INTRO!$E$39="Endemic", IF($I249&gt;0, IF($I249=4,"Unknown",IF($I249=99,"Stopped",$D249)), 0),"Not required")</f>
        <v>24690.690698348892</v>
      </c>
      <c r="N249" s="166">
        <f>IF(INTRO!$E$41="Endemic", IF(AND($J249&gt;1,$J249&lt;5), IF($J249=4, "Unknown", E249+F249), 0),"Not required")</f>
        <v>10374.406026040606</v>
      </c>
      <c r="O249" s="169">
        <f>IF(INTRO!$E$43="Endemic", IF(AND($K249&gt;0,$K249&lt;5), IF($K249=4,"Unknown", IF($K249=1, $F249*0.33, IF($K249=2, $F249*0.5+$G249*0.2, SUM(F249:G249)))), 0),"Not required")</f>
        <v>6360.2797087393465</v>
      </c>
      <c r="P249" s="161">
        <v>1</v>
      </c>
      <c r="Q249" s="162">
        <v>2</v>
      </c>
      <c r="R249" s="162">
        <v>1</v>
      </c>
      <c r="S249" s="167">
        <v>1</v>
      </c>
      <c r="T249" s="161"/>
      <c r="U249" s="162"/>
      <c r="V249" s="162"/>
      <c r="W249" s="167"/>
    </row>
    <row r="250" spans="1:23" x14ac:dyDescent="0.2">
      <c r="A250" s="23" t="str">
        <f>IF(INTRO!$E$33&lt;&gt;0,INTRO!$E$33, " ")</f>
        <v>Ethiopia</v>
      </c>
      <c r="B250" s="191" t="s">
        <v>442</v>
      </c>
      <c r="C250" s="192" t="s">
        <v>447</v>
      </c>
      <c r="D250" s="193">
        <v>13007.28673618317</v>
      </c>
      <c r="E250" s="193">
        <f t="shared" si="21"/>
        <v>1780.8055146633862</v>
      </c>
      <c r="F250" s="193">
        <f t="shared" si="22"/>
        <v>3684.5285882550302</v>
      </c>
      <c r="G250" s="193">
        <f t="shared" si="23"/>
        <v>7541.9526488734982</v>
      </c>
      <c r="H250" s="200">
        <v>0</v>
      </c>
      <c r="I250" s="201">
        <v>4</v>
      </c>
      <c r="J250" s="202">
        <v>3</v>
      </c>
      <c r="K250" s="203">
        <v>2</v>
      </c>
      <c r="L250" s="165">
        <f>IF(INTRO!$E$37="Endemic",IF($H250&gt;0,IF($H250=4,"Unknown",IF($H250=99,"Stopped",$D250)),0),"Not required")</f>
        <v>0</v>
      </c>
      <c r="M250" s="190" t="str">
        <f>IF(INTRO!$E$39="Endemic", IF($I250&gt;0, IF($I250=4,"Unknown",IF($I250=99,"Stopped",$D250)), 0),"Not required")</f>
        <v>Unknown</v>
      </c>
      <c r="N250" s="166">
        <f>IF(INTRO!$E$41="Endemic", IF(AND($J250&gt;1,$J250&lt;5), IF($J250=4, "Unknown", E250+F250), 0),"Not required")</f>
        <v>5465.3341029184166</v>
      </c>
      <c r="O250" s="169">
        <f>IF(INTRO!$E$43="Endemic", IF(AND($K250&gt;0,$K250&lt;5), IF($K250=4,"Unknown", IF($K250=1, $F250*0.33, IF($K250=2, $F250*0.5+$G250*0.2, SUM(F250:G250)))), 0),"Not required")</f>
        <v>3350.654823902215</v>
      </c>
      <c r="P250" s="161">
        <v>0</v>
      </c>
      <c r="Q250" s="162">
        <v>0</v>
      </c>
      <c r="R250" s="162">
        <v>2</v>
      </c>
      <c r="S250" s="167">
        <v>1</v>
      </c>
      <c r="T250" s="161"/>
      <c r="U250" s="162"/>
      <c r="V250" s="162"/>
      <c r="W250" s="167"/>
    </row>
    <row r="251" spans="1:23" x14ac:dyDescent="0.2">
      <c r="A251" s="23" t="str">
        <f>IF(INTRO!$E$33&lt;&gt;0,INTRO!$E$33, " ")</f>
        <v>Ethiopia</v>
      </c>
      <c r="B251" s="191" t="s">
        <v>448</v>
      </c>
      <c r="C251" s="192" t="s">
        <v>449</v>
      </c>
      <c r="D251" s="193">
        <v>15536.512152988058</v>
      </c>
      <c r="E251" s="193">
        <f t="shared" si="21"/>
        <v>2127.0774667949349</v>
      </c>
      <c r="F251" s="193">
        <f t="shared" si="22"/>
        <v>4400.9734197843918</v>
      </c>
      <c r="G251" s="193">
        <f t="shared" si="23"/>
        <v>9008.4612850525446</v>
      </c>
      <c r="H251" s="200">
        <v>0</v>
      </c>
      <c r="I251" s="201">
        <v>1</v>
      </c>
      <c r="J251" s="202">
        <v>3</v>
      </c>
      <c r="K251" s="203">
        <v>1</v>
      </c>
      <c r="L251" s="165">
        <f>IF(INTRO!$E$37="Endemic",IF($H251&gt;0,IF($H251=4,"Unknown",IF($H251=99,"Stopped",$D251)),0),"Not required")</f>
        <v>0</v>
      </c>
      <c r="M251" s="190">
        <f>IF(INTRO!$E$39="Endemic", IF($I251&gt;0, IF($I251=4,"Unknown",IF($I251=99,"Stopped",$D251)), 0),"Not required")</f>
        <v>15536.512152988058</v>
      </c>
      <c r="N251" s="166">
        <f>IF(INTRO!$E$41="Endemic", IF(AND($J251&gt;1,$J251&lt;5), IF($J251=4, "Unknown", E251+F251), 0),"Not required")</f>
        <v>6528.0508865793272</v>
      </c>
      <c r="O251" s="169">
        <f>IF(INTRO!$E$43="Endemic", IF(AND($K251&gt;0,$K251&lt;5), IF($K251=4,"Unknown", IF($K251=1, $F251*0.33, IF($K251=2, $F251*0.5+$G251*0.2, SUM(F251:G251)))), 0),"Not required")</f>
        <v>1452.3212285288494</v>
      </c>
      <c r="P251" s="161">
        <v>0</v>
      </c>
      <c r="Q251" s="162">
        <v>2</v>
      </c>
      <c r="R251" s="162">
        <v>2</v>
      </c>
      <c r="S251" s="167">
        <v>0</v>
      </c>
      <c r="T251" s="161"/>
      <c r="U251" s="162"/>
      <c r="V251" s="162"/>
      <c r="W251" s="167"/>
    </row>
    <row r="252" spans="1:23" x14ac:dyDescent="0.2">
      <c r="A252" s="23" t="str">
        <f>IF(INTRO!$E$33&lt;&gt;0,INTRO!$E$33, " ")</f>
        <v>Ethiopia</v>
      </c>
      <c r="B252" s="191" t="s">
        <v>450</v>
      </c>
      <c r="C252" s="192" t="s">
        <v>451</v>
      </c>
      <c r="D252" s="193">
        <v>51819.762974616118</v>
      </c>
      <c r="E252" s="193">
        <f t="shared" si="21"/>
        <v>7094.5556552576354</v>
      </c>
      <c r="F252" s="193">
        <f t="shared" si="22"/>
        <v>14678.802888649097</v>
      </c>
      <c r="G252" s="193">
        <f t="shared" si="23"/>
        <v>30046.404492893096</v>
      </c>
      <c r="H252" s="200">
        <v>1</v>
      </c>
      <c r="I252" s="201">
        <v>1</v>
      </c>
      <c r="J252" s="202">
        <v>3</v>
      </c>
      <c r="K252" s="203">
        <v>1</v>
      </c>
      <c r="L252" s="165">
        <f>IF(INTRO!$E$37="Endemic",IF($H252&gt;0,IF($H252=4,"Unknown",IF($H252=99,"Stopped",$D252)),0),"Not required")</f>
        <v>51819.762974616118</v>
      </c>
      <c r="M252" s="190">
        <f>IF(INTRO!$E$39="Endemic", IF($I252&gt;0, IF($I252=4,"Unknown",IF($I252=99,"Stopped",$D252)), 0),"Not required")</f>
        <v>51819.762974616118</v>
      </c>
      <c r="N252" s="166">
        <f>IF(INTRO!$E$41="Endemic", IF(AND($J252&gt;1,$J252&lt;5), IF($J252=4, "Unknown", E252+F252), 0),"Not required")</f>
        <v>21773.358543906732</v>
      </c>
      <c r="O252" s="169">
        <f>IF(INTRO!$E$43="Endemic", IF(AND($K252&gt;0,$K252&lt;5), IF($K252=4,"Unknown", IF($K252=1, $F252*0.33, IF($K252=2, $F252*0.5+$G252*0.2, SUM(F252:G252)))), 0),"Not required")</f>
        <v>4844.0049532542025</v>
      </c>
      <c r="P252" s="161">
        <v>1</v>
      </c>
      <c r="Q252" s="162">
        <v>2</v>
      </c>
      <c r="R252" s="162">
        <v>2</v>
      </c>
      <c r="S252" s="167">
        <v>0</v>
      </c>
      <c r="T252" s="161"/>
      <c r="U252" s="162"/>
      <c r="V252" s="162"/>
      <c r="W252" s="167"/>
    </row>
    <row r="253" spans="1:23" x14ac:dyDescent="0.2">
      <c r="A253" s="23" t="str">
        <f>IF(INTRO!$E$33&lt;&gt;0,INTRO!$E$33, " ")</f>
        <v>Ethiopia</v>
      </c>
      <c r="B253" s="191" t="s">
        <v>452</v>
      </c>
      <c r="C253" s="192" t="s">
        <v>453</v>
      </c>
      <c r="D253" s="193">
        <v>56892.615880244492</v>
      </c>
      <c r="E253" s="193">
        <f t="shared" si="21"/>
        <v>7789.0713227172764</v>
      </c>
      <c r="F253" s="193">
        <f t="shared" si="22"/>
        <v>16115.772176241277</v>
      </c>
      <c r="G253" s="193">
        <f t="shared" si="23"/>
        <v>32987.772449557073</v>
      </c>
      <c r="H253" s="200">
        <v>1</v>
      </c>
      <c r="I253" s="201">
        <v>1</v>
      </c>
      <c r="J253" s="202">
        <v>3</v>
      </c>
      <c r="K253" s="203">
        <v>1</v>
      </c>
      <c r="L253" s="165">
        <f>IF(INTRO!$E$37="Endemic",IF($H253&gt;0,IF($H253=4,"Unknown",IF($H253=99,"Stopped",$D253)),0),"Not required")</f>
        <v>56892.615880244492</v>
      </c>
      <c r="M253" s="190">
        <f>IF(INTRO!$E$39="Endemic", IF($I253&gt;0, IF($I253=4,"Unknown",IF($I253=99,"Stopped",$D253)), 0),"Not required")</f>
        <v>56892.615880244492</v>
      </c>
      <c r="N253" s="166">
        <f>IF(INTRO!$E$41="Endemic", IF(AND($J253&gt;1,$J253&lt;5), IF($J253=4, "Unknown", E253+F253), 0),"Not required")</f>
        <v>23904.843498958551</v>
      </c>
      <c r="O253" s="169">
        <f>IF(INTRO!$E$43="Endemic", IF(AND($K253&gt;0,$K253&lt;5), IF($K253=4,"Unknown", IF($K253=1, $F253*0.33, IF($K253=2, $F253*0.5+$G253*0.2, SUM(F253:G253)))), 0),"Not required")</f>
        <v>5318.2048181596219</v>
      </c>
      <c r="P253" s="161">
        <v>1</v>
      </c>
      <c r="Q253" s="162">
        <v>2</v>
      </c>
      <c r="R253" s="162">
        <v>2</v>
      </c>
      <c r="S253" s="167">
        <v>0</v>
      </c>
      <c r="T253" s="161"/>
      <c r="U253" s="162"/>
      <c r="V253" s="162"/>
      <c r="W253" s="167"/>
    </row>
    <row r="254" spans="1:23" x14ac:dyDescent="0.2">
      <c r="A254" s="23" t="str">
        <f>IF(INTRO!$E$33&lt;&gt;0,INTRO!$E$33, " ")</f>
        <v>Ethiopia</v>
      </c>
      <c r="B254" s="191" t="s">
        <v>452</v>
      </c>
      <c r="C254" s="192" t="s">
        <v>454</v>
      </c>
      <c r="D254" s="193">
        <v>30034.96726894319</v>
      </c>
      <c r="E254" s="193">
        <f t="shared" si="21"/>
        <v>4112.0363093466549</v>
      </c>
      <c r="F254" s="193">
        <f t="shared" si="22"/>
        <v>8507.9000558880962</v>
      </c>
      <c r="G254" s="193">
        <f t="shared" si="23"/>
        <v>17415.030939750399</v>
      </c>
      <c r="H254" s="200">
        <v>1</v>
      </c>
      <c r="I254" s="201">
        <v>1</v>
      </c>
      <c r="J254" s="202">
        <v>3</v>
      </c>
      <c r="K254" s="203">
        <v>0</v>
      </c>
      <c r="L254" s="165">
        <f>IF(INTRO!$E$37="Endemic",IF($H254&gt;0,IF($H254=4,"Unknown",IF($H254=99,"Stopped",$D254)),0),"Not required")</f>
        <v>30034.96726894319</v>
      </c>
      <c r="M254" s="190">
        <f>IF(INTRO!$E$39="Endemic", IF($I254&gt;0, IF($I254=4,"Unknown",IF($I254=99,"Stopped",$D254)), 0),"Not required")</f>
        <v>30034.96726894319</v>
      </c>
      <c r="N254" s="166">
        <f>IF(INTRO!$E$41="Endemic", IF(AND($J254&gt;1,$J254&lt;5), IF($J254=4, "Unknown", E254+F254), 0),"Not required")</f>
        <v>12619.936365234751</v>
      </c>
      <c r="O254" s="169">
        <f>IF(INTRO!$E$43="Endemic", IF(AND($K254&gt;0,$K254&lt;5), IF($K254=4,"Unknown", IF($K254=1, $F254*0.33, IF($K254=2, $F254*0.5+$G254*0.2, SUM(F254:G254)))), 0),"Not required")</f>
        <v>0</v>
      </c>
      <c r="P254" s="161">
        <v>1</v>
      </c>
      <c r="Q254" s="162">
        <v>2</v>
      </c>
      <c r="R254" s="162">
        <v>2</v>
      </c>
      <c r="S254" s="167">
        <v>0</v>
      </c>
      <c r="T254" s="161"/>
      <c r="U254" s="162"/>
      <c r="V254" s="162"/>
      <c r="W254" s="167"/>
    </row>
    <row r="255" spans="1:23" x14ac:dyDescent="0.2">
      <c r="A255" s="23" t="str">
        <f>IF(INTRO!$E$33&lt;&gt;0,INTRO!$E$33, " ")</f>
        <v>Ethiopia</v>
      </c>
      <c r="B255" s="191" t="s">
        <v>455</v>
      </c>
      <c r="C255" s="192" t="s">
        <v>456</v>
      </c>
      <c r="D255" s="193">
        <v>36210.132609841312</v>
      </c>
      <c r="E255" s="193">
        <f t="shared" si="21"/>
        <v>4957.4676983879372</v>
      </c>
      <c r="F255" s="193">
        <f t="shared" si="22"/>
        <v>10257.117528925613</v>
      </c>
      <c r="G255" s="193">
        <f t="shared" si="23"/>
        <v>20995.547425979919</v>
      </c>
      <c r="H255" s="200">
        <v>0</v>
      </c>
      <c r="I255" s="201">
        <v>4</v>
      </c>
      <c r="J255" s="202">
        <v>2</v>
      </c>
      <c r="K255" s="203">
        <v>2</v>
      </c>
      <c r="L255" s="165">
        <f>IF(INTRO!$E$37="Endemic",IF($H255&gt;0,IF($H255=4,"Unknown",IF($H255=99,"Stopped",$D255)),0),"Not required")</f>
        <v>0</v>
      </c>
      <c r="M255" s="190" t="str">
        <f>IF(INTRO!$E$39="Endemic", IF($I255&gt;0, IF($I255=4,"Unknown",IF($I255=99,"Stopped",$D255)), 0),"Not required")</f>
        <v>Unknown</v>
      </c>
      <c r="N255" s="166">
        <f>IF(INTRO!$E$41="Endemic", IF(AND($J255&gt;1,$J255&lt;5), IF($J255=4, "Unknown", E255+F255), 0),"Not required")</f>
        <v>15214.58522731355</v>
      </c>
      <c r="O255" s="169">
        <f>IF(INTRO!$E$43="Endemic", IF(AND($K255&gt;0,$K255&lt;5), IF($K255=4,"Unknown", IF($K255=1, $F255*0.33, IF($K255=2, $F255*0.5+$G255*0.2, SUM(F255:G255)))), 0),"Not required")</f>
        <v>9327.668249658791</v>
      </c>
      <c r="P255" s="161">
        <v>0</v>
      </c>
      <c r="Q255" s="162">
        <v>0</v>
      </c>
      <c r="R255" s="162">
        <v>1</v>
      </c>
      <c r="S255" s="167">
        <v>1</v>
      </c>
      <c r="T255" s="161"/>
      <c r="U255" s="162"/>
      <c r="V255" s="162"/>
      <c r="W255" s="167"/>
    </row>
    <row r="256" spans="1:23" x14ac:dyDescent="0.2">
      <c r="A256" s="23" t="str">
        <f>IF(INTRO!$E$33&lt;&gt;0,INTRO!$E$33, " ")</f>
        <v>Ethiopia</v>
      </c>
      <c r="B256" s="191" t="s">
        <v>455</v>
      </c>
      <c r="C256" s="192" t="s">
        <v>457</v>
      </c>
      <c r="D256" s="193">
        <v>27479.153411488576</v>
      </c>
      <c r="E256" s="193">
        <f t="shared" si="21"/>
        <v>3762.1241790061013</v>
      </c>
      <c r="F256" s="193">
        <f t="shared" si="22"/>
        <v>7783.9236098354286</v>
      </c>
      <c r="G256" s="193">
        <f t="shared" si="23"/>
        <v>15933.105655622028</v>
      </c>
      <c r="H256" s="200">
        <v>0</v>
      </c>
      <c r="I256" s="201">
        <v>4</v>
      </c>
      <c r="J256" s="202">
        <v>3</v>
      </c>
      <c r="K256" s="203">
        <v>2</v>
      </c>
      <c r="L256" s="165">
        <f>IF(INTRO!$E$37="Endemic",IF($H256&gt;0,IF($H256=4,"Unknown",IF($H256=99,"Stopped",$D256)),0),"Not required")</f>
        <v>0</v>
      </c>
      <c r="M256" s="190" t="str">
        <f>IF(INTRO!$E$39="Endemic", IF($I256&gt;0, IF($I256=4,"Unknown",IF($I256=99,"Stopped",$D256)), 0),"Not required")</f>
        <v>Unknown</v>
      </c>
      <c r="N256" s="166">
        <f>IF(INTRO!$E$41="Endemic", IF(AND($J256&gt;1,$J256&lt;5), IF($J256=4, "Unknown", E256+F256), 0),"Not required")</f>
        <v>11546.04778884153</v>
      </c>
      <c r="O256" s="169">
        <f>IF(INTRO!$E$43="Endemic", IF(AND($K256&gt;0,$K256&lt;5), IF($K256=4,"Unknown", IF($K256=1, $F256*0.33, IF($K256=2, $F256*0.5+$G256*0.2, SUM(F256:G256)))), 0),"Not required")</f>
        <v>7078.5829360421203</v>
      </c>
      <c r="P256" s="161">
        <v>0</v>
      </c>
      <c r="Q256" s="162">
        <v>0</v>
      </c>
      <c r="R256" s="162">
        <v>2</v>
      </c>
      <c r="S256" s="167">
        <v>1</v>
      </c>
      <c r="T256" s="161"/>
      <c r="U256" s="162"/>
      <c r="V256" s="162"/>
      <c r="W256" s="167"/>
    </row>
    <row r="257" spans="1:23" x14ac:dyDescent="0.2">
      <c r="A257" s="23" t="str">
        <f>IF(INTRO!$E$33&lt;&gt;0,INTRO!$E$33, " ")</f>
        <v>Ethiopia</v>
      </c>
      <c r="B257" s="191" t="s">
        <v>455</v>
      </c>
      <c r="C257" s="192" t="s">
        <v>458</v>
      </c>
      <c r="D257" s="193">
        <v>47319.669394650526</v>
      </c>
      <c r="E257" s="193">
        <f t="shared" si="21"/>
        <v>6478.4554933836325</v>
      </c>
      <c r="F257" s="193">
        <f t="shared" si="22"/>
        <v>13404.077130579773</v>
      </c>
      <c r="G257" s="193">
        <f t="shared" si="23"/>
        <v>27437.13682747072</v>
      </c>
      <c r="H257" s="200">
        <v>0</v>
      </c>
      <c r="I257" s="201">
        <v>4</v>
      </c>
      <c r="J257" s="202">
        <v>3</v>
      </c>
      <c r="K257" s="203">
        <v>2</v>
      </c>
      <c r="L257" s="165">
        <f>IF(INTRO!$E$37="Endemic",IF($H257&gt;0,IF($H257=4,"Unknown",IF($H257=99,"Stopped",$D257)),0),"Not required")</f>
        <v>0</v>
      </c>
      <c r="M257" s="190" t="str">
        <f>IF(INTRO!$E$39="Endemic", IF($I257&gt;0, IF($I257=4,"Unknown",IF($I257=99,"Stopped",$D257)), 0),"Not required")</f>
        <v>Unknown</v>
      </c>
      <c r="N257" s="166">
        <f>IF(INTRO!$E$41="Endemic", IF(AND($J257&gt;1,$J257&lt;5), IF($J257=4, "Unknown", E257+F257), 0),"Not required")</f>
        <v>19882.532623963405</v>
      </c>
      <c r="O257" s="169">
        <f>IF(INTRO!$E$43="Endemic", IF(AND($K257&gt;0,$K257&lt;5), IF($K257=4,"Unknown", IF($K257=1, $F257*0.33, IF($K257=2, $F257*0.5+$G257*0.2, SUM(F257:G257)))), 0),"Not required")</f>
        <v>12189.46593078403</v>
      </c>
      <c r="P257" s="161">
        <v>0</v>
      </c>
      <c r="Q257" s="162">
        <v>0</v>
      </c>
      <c r="R257" s="162">
        <v>2</v>
      </c>
      <c r="S257" s="167">
        <v>1</v>
      </c>
      <c r="T257" s="161"/>
      <c r="U257" s="162"/>
      <c r="V257" s="162"/>
      <c r="W257" s="167"/>
    </row>
    <row r="258" spans="1:23" x14ac:dyDescent="0.2">
      <c r="A258" s="23" t="str">
        <f>IF(INTRO!$E$33&lt;&gt;0,INTRO!$E$33, " ")</f>
        <v>Ethiopia</v>
      </c>
      <c r="B258" s="191" t="s">
        <v>455</v>
      </c>
      <c r="C258" s="192" t="s">
        <v>459</v>
      </c>
      <c r="D258" s="193">
        <v>23407.798436999761</v>
      </c>
      <c r="E258" s="193">
        <f t="shared" si="21"/>
        <v>3204.7218907522947</v>
      </c>
      <c r="F258" s="193">
        <f t="shared" si="22"/>
        <v>6630.6451359543926</v>
      </c>
      <c r="G258" s="193">
        <f t="shared" si="23"/>
        <v>13572.431438382431</v>
      </c>
      <c r="H258" s="200">
        <v>0</v>
      </c>
      <c r="I258" s="201">
        <v>4</v>
      </c>
      <c r="J258" s="202">
        <v>3</v>
      </c>
      <c r="K258" s="203">
        <v>2</v>
      </c>
      <c r="L258" s="165">
        <f>IF(INTRO!$E$37="Endemic",IF($H258&gt;0,IF($H258=4,"Unknown",IF($H258=99,"Stopped",$D258)),0),"Not required")</f>
        <v>0</v>
      </c>
      <c r="M258" s="190" t="str">
        <f>IF(INTRO!$E$39="Endemic", IF($I258&gt;0, IF($I258=4,"Unknown",IF($I258=99,"Stopped",$D258)), 0),"Not required")</f>
        <v>Unknown</v>
      </c>
      <c r="N258" s="166">
        <f>IF(INTRO!$E$41="Endemic", IF(AND($J258&gt;1,$J258&lt;5), IF($J258=4, "Unknown", E258+F258), 0),"Not required")</f>
        <v>9835.3670267066882</v>
      </c>
      <c r="O258" s="169">
        <f>IF(INTRO!$E$43="Endemic", IF(AND($K258&gt;0,$K258&lt;5), IF($K258=4,"Unknown", IF($K258=1, $F258*0.33, IF($K258=2, $F258*0.5+$G258*0.2, SUM(F258:G258)))), 0),"Not required")</f>
        <v>6029.8088556536823</v>
      </c>
      <c r="P258" s="161">
        <v>0</v>
      </c>
      <c r="Q258" s="162">
        <v>0</v>
      </c>
      <c r="R258" s="162">
        <v>2</v>
      </c>
      <c r="S258" s="167">
        <v>1</v>
      </c>
      <c r="T258" s="161"/>
      <c r="U258" s="162"/>
      <c r="V258" s="162"/>
      <c r="W258" s="167"/>
    </row>
    <row r="259" spans="1:23" x14ac:dyDescent="0.2">
      <c r="A259" s="23" t="str">
        <f>IF(INTRO!$E$33&lt;&gt;0,INTRO!$E$33, " ")</f>
        <v>Ethiopia</v>
      </c>
      <c r="B259" s="191" t="s">
        <v>455</v>
      </c>
      <c r="C259" s="192" t="s">
        <v>460</v>
      </c>
      <c r="D259" s="193">
        <v>30776.120052054212</v>
      </c>
      <c r="E259" s="193">
        <f t="shared" si="21"/>
        <v>4213.5062769226533</v>
      </c>
      <c r="F259" s="193">
        <f t="shared" si="22"/>
        <v>8717.843810725215</v>
      </c>
      <c r="G259" s="193">
        <f t="shared" si="23"/>
        <v>17844.770001337685</v>
      </c>
      <c r="H259" s="200">
        <v>0</v>
      </c>
      <c r="I259" s="201">
        <v>4</v>
      </c>
      <c r="J259" s="202">
        <v>3</v>
      </c>
      <c r="K259" s="203">
        <v>2</v>
      </c>
      <c r="L259" s="165">
        <f>IF(INTRO!$E$37="Endemic",IF($H259&gt;0,IF($H259=4,"Unknown",IF($H259=99,"Stopped",$D259)),0),"Not required")</f>
        <v>0</v>
      </c>
      <c r="M259" s="190" t="str">
        <f>IF(INTRO!$E$39="Endemic", IF($I259&gt;0, IF($I259=4,"Unknown",IF($I259=99,"Stopped",$D259)), 0),"Not required")</f>
        <v>Unknown</v>
      </c>
      <c r="N259" s="166">
        <f>IF(INTRO!$E$41="Endemic", IF(AND($J259&gt;1,$J259&lt;5), IF($J259=4, "Unknown", E259+F259), 0),"Not required")</f>
        <v>12931.350087647868</v>
      </c>
      <c r="O259" s="169">
        <f>IF(INTRO!$E$43="Endemic", IF(AND($K259&gt;0,$K259&lt;5), IF($K259=4,"Unknown", IF($K259=1, $F259*0.33, IF($K259=2, $F259*0.5+$G259*0.2, SUM(F259:G259)))), 0),"Not required")</f>
        <v>7927.8759056301442</v>
      </c>
      <c r="P259" s="161">
        <v>0</v>
      </c>
      <c r="Q259" s="162">
        <v>0</v>
      </c>
      <c r="R259" s="162">
        <v>2</v>
      </c>
      <c r="S259" s="167">
        <v>1</v>
      </c>
      <c r="T259" s="161"/>
      <c r="U259" s="162"/>
      <c r="V259" s="162"/>
      <c r="W259" s="167"/>
    </row>
    <row r="260" spans="1:23" x14ac:dyDescent="0.2">
      <c r="A260" s="23" t="str">
        <f>IF(INTRO!$E$33&lt;&gt;0,INTRO!$E$33, " ")</f>
        <v>Ethiopia</v>
      </c>
      <c r="B260" s="191" t="s">
        <v>461</v>
      </c>
      <c r="C260" s="192" t="s">
        <v>462</v>
      </c>
      <c r="D260" s="193">
        <v>28828.534752327483</v>
      </c>
      <c r="E260" s="193">
        <f t="shared" ref="E260:E268" si="24">D260*12.94114/100</f>
        <v>3730.7410422473531</v>
      </c>
      <c r="F260" s="193">
        <f t="shared" ref="F260:F268" si="25">D260*24.88455/100</f>
        <v>7173.8511447103092</v>
      </c>
      <c r="G260" s="193">
        <f t="shared" ref="G260:G268" si="26">D260*62.17430417/100</f>
        <v>17923.940884666245</v>
      </c>
      <c r="H260" s="200">
        <v>0</v>
      </c>
      <c r="I260" s="201">
        <v>4</v>
      </c>
      <c r="J260" s="202">
        <v>0</v>
      </c>
      <c r="K260" s="203">
        <v>0</v>
      </c>
      <c r="L260" s="165">
        <f>IF(INTRO!$E$37="Endemic",IF($H260&gt;0,IF($H260=4,"Unknown",IF($H260=99,"Stopped",$D260)),0),"Not required")</f>
        <v>0</v>
      </c>
      <c r="M260" s="190" t="str">
        <f>IF(INTRO!$E$39="Endemic", IF($I260&gt;0, IF($I260=4,"Unknown",IF($I260=99,"Stopped",$D260)), 0),"Not required")</f>
        <v>Unknown</v>
      </c>
      <c r="N260" s="166">
        <f>IF(INTRO!$E$41="Endemic", IF(AND($J260&gt;1,$J260&lt;5), IF($J260=4, "Unknown", E260+F260), 0),"Not required")</f>
        <v>0</v>
      </c>
      <c r="O260" s="169">
        <f>IF(INTRO!$E$43="Endemic", IF(AND($K260&gt;0,$K260&lt;5), IF($K260=4,"Unknown", IF($K260=1, $F260*0.33, IF($K260=2, $F260*0.5+$G260*0.2, SUM(F260:G260)))), 0),"Not required")</f>
        <v>0</v>
      </c>
      <c r="P260" s="161">
        <v>0</v>
      </c>
      <c r="Q260" s="162">
        <v>0</v>
      </c>
      <c r="R260" s="162">
        <v>0</v>
      </c>
      <c r="S260" s="167">
        <v>0</v>
      </c>
      <c r="T260" s="161"/>
      <c r="U260" s="162"/>
      <c r="V260" s="162"/>
      <c r="W260" s="167"/>
    </row>
    <row r="261" spans="1:23" x14ac:dyDescent="0.2">
      <c r="A261" s="23" t="str">
        <f>IF(INTRO!$E$33&lt;&gt;0,INTRO!$E$33, " ")</f>
        <v>Ethiopia</v>
      </c>
      <c r="B261" s="191" t="s">
        <v>461</v>
      </c>
      <c r="C261" s="192" t="s">
        <v>463</v>
      </c>
      <c r="D261" s="193">
        <v>19735.338417667539</v>
      </c>
      <c r="E261" s="193">
        <f t="shared" si="24"/>
        <v>2553.9777741041412</v>
      </c>
      <c r="F261" s="193">
        <f t="shared" si="25"/>
        <v>4911.0501562136878</v>
      </c>
      <c r="G261" s="193">
        <f t="shared" si="26"/>
        <v>12270.309336779481</v>
      </c>
      <c r="H261" s="200">
        <v>0</v>
      </c>
      <c r="I261" s="201">
        <v>4</v>
      </c>
      <c r="J261" s="202">
        <v>0</v>
      </c>
      <c r="K261" s="203">
        <v>2</v>
      </c>
      <c r="L261" s="165">
        <f>IF(INTRO!$E$37="Endemic",IF($H261&gt;0,IF($H261=4,"Unknown",IF($H261=99,"Stopped",$D261)),0),"Not required")</f>
        <v>0</v>
      </c>
      <c r="M261" s="190" t="str">
        <f>IF(INTRO!$E$39="Endemic", IF($I261&gt;0, IF($I261=4,"Unknown",IF($I261=99,"Stopped",$D261)), 0),"Not required")</f>
        <v>Unknown</v>
      </c>
      <c r="N261" s="166">
        <f>IF(INTRO!$E$41="Endemic", IF(AND($J261&gt;1,$J261&lt;5), IF($J261=4, "Unknown", E261+F261), 0),"Not required")</f>
        <v>0</v>
      </c>
      <c r="O261" s="169">
        <f>IF(INTRO!$E$43="Endemic", IF(AND($K261&gt;0,$K261&lt;5), IF($K261=4,"Unknown", IF($K261=1, $F261*0.33, IF($K261=2, $F261*0.5+$G261*0.2, SUM(F261:G261)))), 0),"Not required")</f>
        <v>4909.58694546274</v>
      </c>
      <c r="P261" s="161">
        <v>0</v>
      </c>
      <c r="Q261" s="162">
        <v>0</v>
      </c>
      <c r="R261" s="162">
        <v>0</v>
      </c>
      <c r="S261" s="167">
        <v>1</v>
      </c>
      <c r="T261" s="161"/>
      <c r="U261" s="162"/>
      <c r="V261" s="162"/>
      <c r="W261" s="167"/>
    </row>
    <row r="262" spans="1:23" x14ac:dyDescent="0.2">
      <c r="A262" s="23" t="str">
        <f>IF(INTRO!$E$33&lt;&gt;0,INTRO!$E$33, " ")</f>
        <v>Ethiopia</v>
      </c>
      <c r="B262" s="191" t="s">
        <v>461</v>
      </c>
      <c r="C262" s="192" t="s">
        <v>464</v>
      </c>
      <c r="D262" s="193">
        <v>27186.629859285054</v>
      </c>
      <c r="E262" s="193">
        <f t="shared" si="24"/>
        <v>3518.2598313718818</v>
      </c>
      <c r="F262" s="193">
        <f t="shared" si="25"/>
        <v>6765.2705006487195</v>
      </c>
      <c r="G262" s="193">
        <f t="shared" si="26"/>
        <v>16903.097942283934</v>
      </c>
      <c r="H262" s="200">
        <v>0</v>
      </c>
      <c r="I262" s="201">
        <v>4</v>
      </c>
      <c r="J262" s="202">
        <v>0</v>
      </c>
      <c r="K262" s="203">
        <v>3</v>
      </c>
      <c r="L262" s="165">
        <f>IF(INTRO!$E$37="Endemic",IF($H262&gt;0,IF($H262=4,"Unknown",IF($H262=99,"Stopped",$D262)),0),"Not required")</f>
        <v>0</v>
      </c>
      <c r="M262" s="190" t="str">
        <f>IF(INTRO!$E$39="Endemic", IF($I262&gt;0, IF($I262=4,"Unknown",IF($I262=99,"Stopped",$D262)), 0),"Not required")</f>
        <v>Unknown</v>
      </c>
      <c r="N262" s="166">
        <f>IF(INTRO!$E$41="Endemic", IF(AND($J262&gt;1,$J262&lt;5), IF($J262=4, "Unknown", E262+F262), 0),"Not required")</f>
        <v>0</v>
      </c>
      <c r="O262" s="169">
        <f>IF(INTRO!$E$43="Endemic", IF(AND($K262&gt;0,$K262&lt;5), IF($K262=4,"Unknown", IF($K262=1, $F262*0.33, IF($K262=2, $F262*0.5+$G262*0.2, SUM(F262:G262)))), 0),"Not required")</f>
        <v>23668.368442932653</v>
      </c>
      <c r="P262" s="161">
        <v>0</v>
      </c>
      <c r="Q262" s="162">
        <v>0</v>
      </c>
      <c r="R262" s="162">
        <v>0</v>
      </c>
      <c r="S262" s="167">
        <v>1</v>
      </c>
      <c r="T262" s="161"/>
      <c r="U262" s="162"/>
      <c r="V262" s="162"/>
      <c r="W262" s="167"/>
    </row>
    <row r="263" spans="1:23" x14ac:dyDescent="0.2">
      <c r="A263" s="23" t="str">
        <f>IF(INTRO!$E$33&lt;&gt;0,INTRO!$E$33, " ")</f>
        <v>Ethiopia</v>
      </c>
      <c r="B263" s="191" t="s">
        <v>461</v>
      </c>
      <c r="C263" s="192" t="s">
        <v>465</v>
      </c>
      <c r="D263" s="193">
        <v>37584.614188757019</v>
      </c>
      <c r="E263" s="193">
        <f t="shared" si="24"/>
        <v>4863.8775406269106</v>
      </c>
      <c r="F263" s="193">
        <f t="shared" si="25"/>
        <v>9352.762110108335</v>
      </c>
      <c r="G263" s="193">
        <f t="shared" si="26"/>
        <v>23367.972346838767</v>
      </c>
      <c r="H263" s="200">
        <v>0</v>
      </c>
      <c r="I263" s="201">
        <v>4</v>
      </c>
      <c r="J263" s="202">
        <v>1</v>
      </c>
      <c r="K263" s="203">
        <v>2</v>
      </c>
      <c r="L263" s="165">
        <f>IF(INTRO!$E$37="Endemic",IF($H263&gt;0,IF($H263=4,"Unknown",IF($H263=99,"Stopped",$D263)),0),"Not required")</f>
        <v>0</v>
      </c>
      <c r="M263" s="190" t="str">
        <f>IF(INTRO!$E$39="Endemic", IF($I263&gt;0, IF($I263=4,"Unknown",IF($I263=99,"Stopped",$D263)), 0),"Not required")</f>
        <v>Unknown</v>
      </c>
      <c r="N263" s="166">
        <f>IF(INTRO!$E$41="Endemic", IF(AND($J263&gt;1,$J263&lt;5), IF($J263=4, "Unknown", E263+F263), 0),"Not required")</f>
        <v>0</v>
      </c>
      <c r="O263" s="169">
        <f>IF(INTRO!$E$43="Endemic", IF(AND($K263&gt;0,$K263&lt;5), IF($K263=4,"Unknown", IF($K263=1, $F263*0.33, IF($K263=2, $F263*0.5+$G263*0.2, SUM(F263:G263)))), 0),"Not required")</f>
        <v>9349.9755244219214</v>
      </c>
      <c r="P263" s="161">
        <v>0</v>
      </c>
      <c r="Q263" s="162">
        <v>0</v>
      </c>
      <c r="R263" s="162">
        <v>0</v>
      </c>
      <c r="S263" s="167">
        <v>1</v>
      </c>
      <c r="T263" s="161"/>
      <c r="U263" s="162"/>
      <c r="V263" s="162"/>
      <c r="W263" s="167"/>
    </row>
    <row r="264" spans="1:23" x14ac:dyDescent="0.2">
      <c r="A264" s="23" t="str">
        <f>IF(INTRO!$E$33&lt;&gt;0,INTRO!$E$33, " ")</f>
        <v>Ethiopia</v>
      </c>
      <c r="B264" s="191" t="s">
        <v>461</v>
      </c>
      <c r="C264" s="192" t="s">
        <v>466</v>
      </c>
      <c r="D264" s="193">
        <v>22182.515901499537</v>
      </c>
      <c r="E264" s="193">
        <f t="shared" si="24"/>
        <v>2870.6704383353172</v>
      </c>
      <c r="F264" s="193">
        <f t="shared" si="25"/>
        <v>5520.0192607666031</v>
      </c>
      <c r="G264" s="193">
        <f t="shared" si="26"/>
        <v>13791.82490915694</v>
      </c>
      <c r="H264" s="200">
        <v>0</v>
      </c>
      <c r="I264" s="201">
        <v>4</v>
      </c>
      <c r="J264" s="202">
        <v>3</v>
      </c>
      <c r="K264" s="203">
        <v>3</v>
      </c>
      <c r="L264" s="165">
        <f>IF(INTRO!$E$37="Endemic",IF($H264&gt;0,IF($H264=4,"Unknown",IF($H264=99,"Stopped",$D264)),0),"Not required")</f>
        <v>0</v>
      </c>
      <c r="M264" s="190" t="str">
        <f>IF(INTRO!$E$39="Endemic", IF($I264&gt;0, IF($I264=4,"Unknown",IF($I264=99,"Stopped",$D264)), 0),"Not required")</f>
        <v>Unknown</v>
      </c>
      <c r="N264" s="166">
        <f>IF(INTRO!$E$41="Endemic", IF(AND($J264&gt;1,$J264&lt;5), IF($J264=4, "Unknown", E264+F264), 0),"Not required")</f>
        <v>8390.6896991019203</v>
      </c>
      <c r="O264" s="169">
        <f>IF(INTRO!$E$43="Endemic", IF(AND($K264&gt;0,$K264&lt;5), IF($K264=4,"Unknown", IF($K264=1, $F264*0.33, IF($K264=2, $F264*0.5+$G264*0.2, SUM(F264:G264)))), 0),"Not required")</f>
        <v>19311.844169923541</v>
      </c>
      <c r="P264" s="161">
        <v>0</v>
      </c>
      <c r="Q264" s="162">
        <v>0</v>
      </c>
      <c r="R264" s="162">
        <v>2</v>
      </c>
      <c r="S264" s="167">
        <v>1</v>
      </c>
      <c r="T264" s="161"/>
      <c r="U264" s="162"/>
      <c r="V264" s="162"/>
      <c r="W264" s="167"/>
    </row>
    <row r="265" spans="1:23" x14ac:dyDescent="0.2">
      <c r="A265" s="23" t="str">
        <f>IF(INTRO!$E$33&lt;&gt;0,INTRO!$E$33, " ")</f>
        <v>Ethiopia</v>
      </c>
      <c r="B265" s="191" t="s">
        <v>461</v>
      </c>
      <c r="C265" s="192" t="s">
        <v>467</v>
      </c>
      <c r="D265" s="193">
        <v>26276.078237154426</v>
      </c>
      <c r="E265" s="193">
        <f t="shared" si="24"/>
        <v>3400.4240711796865</v>
      </c>
      <c r="F265" s="193">
        <f t="shared" si="25"/>
        <v>6538.683826963812</v>
      </c>
      <c r="G265" s="193">
        <f t="shared" si="26"/>
        <v>16336.968807115567</v>
      </c>
      <c r="H265" s="200">
        <v>0</v>
      </c>
      <c r="I265" s="201">
        <v>4</v>
      </c>
      <c r="J265" s="202">
        <v>0</v>
      </c>
      <c r="K265" s="203">
        <v>1</v>
      </c>
      <c r="L265" s="165">
        <f>IF(INTRO!$E$37="Endemic",IF($H265&gt;0,IF($H265=4,"Unknown",IF($H265=99,"Stopped",$D265)),0),"Not required")</f>
        <v>0</v>
      </c>
      <c r="M265" s="190" t="str">
        <f>IF(INTRO!$E$39="Endemic", IF($I265&gt;0, IF($I265=4,"Unknown",IF($I265=99,"Stopped",$D265)), 0),"Not required")</f>
        <v>Unknown</v>
      </c>
      <c r="N265" s="166">
        <f>IF(INTRO!$E$41="Endemic", IF(AND($J265&gt;1,$J265&lt;5), IF($J265=4, "Unknown", E265+F265), 0),"Not required")</f>
        <v>0</v>
      </c>
      <c r="O265" s="169">
        <f>IF(INTRO!$E$43="Endemic", IF(AND($K265&gt;0,$K265&lt;5), IF($K265=4,"Unknown", IF($K265=1, $F265*0.33, IF($K265=2, $F265*0.5+$G265*0.2, SUM(F265:G265)))), 0),"Not required")</f>
        <v>2157.7656628980581</v>
      </c>
      <c r="P265" s="161">
        <v>0</v>
      </c>
      <c r="Q265" s="162">
        <v>0</v>
      </c>
      <c r="R265" s="162">
        <v>0</v>
      </c>
      <c r="S265" s="167">
        <v>0</v>
      </c>
      <c r="T265" s="161"/>
      <c r="U265" s="162"/>
      <c r="V265" s="162"/>
      <c r="W265" s="167"/>
    </row>
    <row r="266" spans="1:23" x14ac:dyDescent="0.2">
      <c r="A266" s="23" t="str">
        <f>IF(INTRO!$E$33&lt;&gt;0,INTRO!$E$33, " ")</f>
        <v>Ethiopia</v>
      </c>
      <c r="B266" s="191" t="s">
        <v>461</v>
      </c>
      <c r="C266" s="192" t="s">
        <v>468</v>
      </c>
      <c r="D266" s="193">
        <v>24877.211107952528</v>
      </c>
      <c r="E266" s="193">
        <f t="shared" si="24"/>
        <v>3219.3947175756875</v>
      </c>
      <c r="F266" s="193">
        <f t="shared" si="25"/>
        <v>6190.5820367640008</v>
      </c>
      <c r="G266" s="193">
        <f t="shared" si="26"/>
        <v>15467.232903271431</v>
      </c>
      <c r="H266" s="200">
        <v>0</v>
      </c>
      <c r="I266" s="201">
        <v>4</v>
      </c>
      <c r="J266" s="202">
        <v>3</v>
      </c>
      <c r="K266" s="203">
        <v>0</v>
      </c>
      <c r="L266" s="165">
        <f>IF(INTRO!$E$37="Endemic",IF($H266&gt;0,IF($H266=4,"Unknown",IF($H266=99,"Stopped",$D266)),0),"Not required")</f>
        <v>0</v>
      </c>
      <c r="M266" s="190" t="str">
        <f>IF(INTRO!$E$39="Endemic", IF($I266&gt;0, IF($I266=4,"Unknown",IF($I266=99,"Stopped",$D266)), 0),"Not required")</f>
        <v>Unknown</v>
      </c>
      <c r="N266" s="166">
        <f>IF(INTRO!$E$41="Endemic", IF(AND($J266&gt;1,$J266&lt;5), IF($J266=4, "Unknown", E266+F266), 0),"Not required")</f>
        <v>9409.9767543396883</v>
      </c>
      <c r="O266" s="169">
        <f>IF(INTRO!$E$43="Endemic", IF(AND($K266&gt;0,$K266&lt;5), IF($K266=4,"Unknown", IF($K266=1, $F266*0.33, IF($K266=2, $F266*0.5+$G266*0.2, SUM(F266:G266)))), 0),"Not required")</f>
        <v>0</v>
      </c>
      <c r="P266" s="161">
        <v>0</v>
      </c>
      <c r="Q266" s="162">
        <v>0</v>
      </c>
      <c r="R266" s="162">
        <v>2</v>
      </c>
      <c r="S266" s="167">
        <v>0</v>
      </c>
      <c r="T266" s="161"/>
      <c r="U266" s="162"/>
      <c r="V266" s="162"/>
      <c r="W266" s="167"/>
    </row>
    <row r="267" spans="1:23" x14ac:dyDescent="0.2">
      <c r="A267" s="23" t="str">
        <f>IF(INTRO!$E$33&lt;&gt;0,INTRO!$E$33, " ")</f>
        <v>Ethiopia</v>
      </c>
      <c r="B267" s="191" t="s">
        <v>461</v>
      </c>
      <c r="C267" s="192" t="s">
        <v>469</v>
      </c>
      <c r="D267" s="193">
        <v>20739.969174188049</v>
      </c>
      <c r="E267" s="193">
        <f t="shared" si="24"/>
        <v>2683.9884467885195</v>
      </c>
      <c r="F267" s="193">
        <f t="shared" si="25"/>
        <v>5161.0479991354123</v>
      </c>
      <c r="G267" s="193">
        <f t="shared" si="26"/>
        <v>12894.931519123915</v>
      </c>
      <c r="H267" s="200">
        <v>0</v>
      </c>
      <c r="I267" s="201">
        <v>4</v>
      </c>
      <c r="J267" s="202">
        <v>0</v>
      </c>
      <c r="K267" s="203">
        <v>0</v>
      </c>
      <c r="L267" s="165">
        <f>IF(INTRO!$E$37="Endemic",IF($H267&gt;0,IF($H267=4,"Unknown",IF($H267=99,"Stopped",$D267)),0),"Not required")</f>
        <v>0</v>
      </c>
      <c r="M267" s="190" t="str">
        <f>IF(INTRO!$E$39="Endemic", IF($I267&gt;0, IF($I267=4,"Unknown",IF($I267=99,"Stopped",$D267)), 0),"Not required")</f>
        <v>Unknown</v>
      </c>
      <c r="N267" s="166">
        <f>IF(INTRO!$E$41="Endemic", IF(AND($J267&gt;1,$J267&lt;5), IF($J267=4, "Unknown", E267+F267), 0),"Not required")</f>
        <v>0</v>
      </c>
      <c r="O267" s="169">
        <f>IF(INTRO!$E$43="Endemic", IF(AND($K267&gt;0,$K267&lt;5), IF($K267=4,"Unknown", IF($K267=1, $F267*0.33, IF($K267=2, $F267*0.5+$G267*0.2, SUM(F267:G267)))), 0),"Not required")</f>
        <v>0</v>
      </c>
      <c r="P267" s="161">
        <v>0</v>
      </c>
      <c r="Q267" s="162">
        <v>0</v>
      </c>
      <c r="R267" s="162">
        <v>0</v>
      </c>
      <c r="S267" s="167">
        <v>0</v>
      </c>
      <c r="T267" s="161"/>
      <c r="U267" s="162"/>
      <c r="V267" s="162"/>
      <c r="W267" s="167"/>
    </row>
    <row r="268" spans="1:23" x14ac:dyDescent="0.2">
      <c r="A268" s="23" t="str">
        <f>IF(INTRO!$E$33&lt;&gt;0,INTRO!$E$33, " ")</f>
        <v>Ethiopia</v>
      </c>
      <c r="B268" s="191" t="s">
        <v>461</v>
      </c>
      <c r="C268" s="192" t="s">
        <v>470</v>
      </c>
      <c r="D268" s="193">
        <v>44739.108361168364</v>
      </c>
      <c r="E268" s="193">
        <f t="shared" si="24"/>
        <v>5789.7506477705037</v>
      </c>
      <c r="F268" s="193">
        <f t="shared" si="25"/>
        <v>11133.125789689124</v>
      </c>
      <c r="G268" s="193">
        <f t="shared" si="26"/>
        <v>27816.229315418721</v>
      </c>
      <c r="H268" s="200">
        <v>0</v>
      </c>
      <c r="I268" s="201">
        <v>4</v>
      </c>
      <c r="J268" s="202">
        <v>1</v>
      </c>
      <c r="K268" s="203">
        <v>2</v>
      </c>
      <c r="L268" s="165">
        <f>IF(INTRO!$E$37="Endemic",IF($H268&gt;0,IF($H268=4,"Unknown",IF($H268=99,"Stopped",$D268)),0),"Not required")</f>
        <v>0</v>
      </c>
      <c r="M268" s="190" t="str">
        <f>IF(INTRO!$E$39="Endemic", IF($I268&gt;0, IF($I268=4,"Unknown",IF($I268=99,"Stopped",$D268)), 0),"Not required")</f>
        <v>Unknown</v>
      </c>
      <c r="N268" s="166">
        <f>IF(INTRO!$E$41="Endemic", IF(AND($J268&gt;1,$J268&lt;5), IF($J268=4, "Unknown", E268+F268), 0),"Not required")</f>
        <v>0</v>
      </c>
      <c r="O268" s="169">
        <f>IF(INTRO!$E$43="Endemic", IF(AND($K268&gt;0,$K268&lt;5), IF($K268=4,"Unknown", IF($K268=1, $F268*0.33, IF($K268=2, $F268*0.5+$G268*0.2, SUM(F268:G268)))), 0),"Not required")</f>
        <v>11129.808757928306</v>
      </c>
      <c r="P268" s="161">
        <v>0</v>
      </c>
      <c r="Q268" s="162">
        <v>0</v>
      </c>
      <c r="R268" s="162">
        <v>0</v>
      </c>
      <c r="S268" s="167">
        <v>1</v>
      </c>
      <c r="T268" s="161"/>
      <c r="U268" s="162"/>
      <c r="V268" s="162"/>
      <c r="W268" s="167"/>
    </row>
    <row r="269" spans="1:23" x14ac:dyDescent="0.2">
      <c r="A269" s="23" t="str">
        <f>IF(INTRO!$E$33&lt;&gt;0,INTRO!$E$33, " ")</f>
        <v>Ethiopia</v>
      </c>
      <c r="B269" s="191" t="s">
        <v>471</v>
      </c>
      <c r="C269" s="192" t="s">
        <v>472</v>
      </c>
      <c r="D269" s="193">
        <v>101617.86599999999</v>
      </c>
      <c r="E269" s="193">
        <f t="shared" ref="E269:E332" si="27">D269*16.49006/100</f>
        <v>16756.847074119596</v>
      </c>
      <c r="F269" s="193">
        <f t="shared" ref="F269:F332" si="28">D269*31.15552/100</f>
        <v>31659.574565203198</v>
      </c>
      <c r="G269" s="193">
        <f t="shared" ref="G269:G332" si="29">D269*52.35441238/100</f>
        <v>53201.436617395804</v>
      </c>
      <c r="H269" s="200">
        <v>0</v>
      </c>
      <c r="I269" s="201">
        <v>0</v>
      </c>
      <c r="J269" s="202">
        <v>1</v>
      </c>
      <c r="K269" s="203">
        <v>1</v>
      </c>
      <c r="L269" s="165">
        <f>IF(INTRO!$E$37="Endemic",IF($H269&gt;0,IF($H269=4,"Unknown",IF($H269=99,"Stopped",$D269)),0),"Not required")</f>
        <v>0</v>
      </c>
      <c r="M269" s="190">
        <f>IF(INTRO!$E$39="Endemic", IF($I269&gt;0, IF($I269=4,"Unknown",IF($I269=99,"Stopped",$D269)), 0),"Not required")</f>
        <v>0</v>
      </c>
      <c r="N269" s="166">
        <f>IF(INTRO!$E$41="Endemic", IF(AND($J269&gt;1,$J269&lt;5), IF($J269=4, "Unknown", E269+F269), 0),"Not required")</f>
        <v>0</v>
      </c>
      <c r="O269" s="169">
        <f>IF(INTRO!$E$43="Endemic", IF(AND($K269&gt;0,$K269&lt;5), IF($K269=4,"Unknown", IF($K269=1, $F269*0.33, IF($K269=2, $F269*0.5+$G269*0.2, SUM(F269:G269)))), 0),"Not required")</f>
        <v>10447.659606517056</v>
      </c>
      <c r="P269" s="161">
        <v>0</v>
      </c>
      <c r="Q269" s="162">
        <v>0</v>
      </c>
      <c r="R269" s="162">
        <v>0</v>
      </c>
      <c r="S269" s="167">
        <v>0</v>
      </c>
      <c r="T269" s="161"/>
      <c r="U269" s="162"/>
      <c r="V269" s="162"/>
      <c r="W269" s="167"/>
    </row>
    <row r="270" spans="1:23" x14ac:dyDescent="0.2">
      <c r="A270" s="23" t="str">
        <f>IF(INTRO!$E$33&lt;&gt;0,INTRO!$E$33, " ")</f>
        <v>Ethiopia</v>
      </c>
      <c r="B270" s="191" t="s">
        <v>471</v>
      </c>
      <c r="C270" s="192" t="s">
        <v>473</v>
      </c>
      <c r="D270" s="193">
        <v>116626.85999999999</v>
      </c>
      <c r="E270" s="193">
        <f t="shared" si="27"/>
        <v>19231.839190115999</v>
      </c>
      <c r="F270" s="193">
        <f t="shared" si="28"/>
        <v>36335.704692671992</v>
      </c>
      <c r="G270" s="193">
        <f t="shared" si="29"/>
        <v>61059.307230245257</v>
      </c>
      <c r="H270" s="200">
        <v>0</v>
      </c>
      <c r="I270" s="201">
        <v>0</v>
      </c>
      <c r="J270" s="202">
        <v>0</v>
      </c>
      <c r="K270" s="203">
        <v>0</v>
      </c>
      <c r="L270" s="165">
        <f>IF(INTRO!$E$37="Endemic",IF($H270&gt;0,IF($H270=4,"Unknown",IF($H270=99,"Stopped",$D270)),0),"Not required")</f>
        <v>0</v>
      </c>
      <c r="M270" s="190">
        <f>IF(INTRO!$E$39="Endemic", IF($I270&gt;0, IF($I270=4,"Unknown",IF($I270=99,"Stopped",$D270)), 0),"Not required")</f>
        <v>0</v>
      </c>
      <c r="N270" s="166">
        <f>IF(INTRO!$E$41="Endemic", IF(AND($J270&gt;1,$J270&lt;5), IF($J270=4, "Unknown", E270+F270), 0),"Not required")</f>
        <v>0</v>
      </c>
      <c r="O270" s="169">
        <f>IF(INTRO!$E$43="Endemic", IF(AND($K270&gt;0,$K270&lt;5), IF($K270=4,"Unknown", IF($K270=1, $F270*0.33, IF($K270=2, $F270*0.5+$G270*0.2, SUM(F270:G270)))), 0),"Not required")</f>
        <v>0</v>
      </c>
      <c r="P270" s="161">
        <v>0</v>
      </c>
      <c r="Q270" s="162">
        <v>0</v>
      </c>
      <c r="R270" s="162">
        <v>0</v>
      </c>
      <c r="S270" s="167">
        <v>0</v>
      </c>
      <c r="T270" s="161"/>
      <c r="U270" s="162"/>
      <c r="V270" s="162"/>
      <c r="W270" s="167"/>
    </row>
    <row r="271" spans="1:23" x14ac:dyDescent="0.2">
      <c r="A271" s="23" t="str">
        <f>IF(INTRO!$E$33&lt;&gt;0,INTRO!$E$33, " ")</f>
        <v>Ethiopia</v>
      </c>
      <c r="B271" s="191" t="s">
        <v>471</v>
      </c>
      <c r="C271" s="192" t="s">
        <v>474</v>
      </c>
      <c r="D271" s="193">
        <v>102122.07599999999</v>
      </c>
      <c r="E271" s="193">
        <f t="shared" si="27"/>
        <v>16839.991605645599</v>
      </c>
      <c r="F271" s="193">
        <f t="shared" si="28"/>
        <v>31816.663812595198</v>
      </c>
      <c r="G271" s="193">
        <f t="shared" si="29"/>
        <v>53465.412800056998</v>
      </c>
      <c r="H271" s="200">
        <v>0</v>
      </c>
      <c r="I271" s="201">
        <v>0</v>
      </c>
      <c r="J271" s="202">
        <v>2</v>
      </c>
      <c r="K271" s="203">
        <v>1</v>
      </c>
      <c r="L271" s="165">
        <f>IF(INTRO!$E$37="Endemic",IF($H271&gt;0,IF($H271=4,"Unknown",IF($H271=99,"Stopped",$D271)),0),"Not required")</f>
        <v>0</v>
      </c>
      <c r="M271" s="190">
        <f>IF(INTRO!$E$39="Endemic", IF($I271&gt;0, IF($I271=4,"Unknown",IF($I271=99,"Stopped",$D271)), 0),"Not required")</f>
        <v>0</v>
      </c>
      <c r="N271" s="166">
        <f>IF(INTRO!$E$41="Endemic", IF(AND($J271&gt;1,$J271&lt;5), IF($J271=4, "Unknown", E271+F271), 0),"Not required")</f>
        <v>48656.6554182408</v>
      </c>
      <c r="O271" s="169">
        <f>IF(INTRO!$E$43="Endemic", IF(AND($K271&gt;0,$K271&lt;5), IF($K271=4,"Unknown", IF($K271=1, $F271*0.33, IF($K271=2, $F271*0.5+$G271*0.2, SUM(F271:G271)))), 0),"Not required")</f>
        <v>10499.499058156416</v>
      </c>
      <c r="P271" s="161">
        <v>0</v>
      </c>
      <c r="Q271" s="162">
        <v>0</v>
      </c>
      <c r="R271" s="162">
        <v>1</v>
      </c>
      <c r="S271" s="167">
        <v>0</v>
      </c>
      <c r="T271" s="161"/>
      <c r="U271" s="162"/>
      <c r="V271" s="162"/>
      <c r="W271" s="167"/>
    </row>
    <row r="272" spans="1:23" x14ac:dyDescent="0.2">
      <c r="A272" s="23" t="str">
        <f>IF(INTRO!$E$33&lt;&gt;0,INTRO!$E$33, " ")</f>
        <v>Ethiopia</v>
      </c>
      <c r="B272" s="191" t="s">
        <v>471</v>
      </c>
      <c r="C272" s="192" t="s">
        <v>475</v>
      </c>
      <c r="D272" s="193">
        <v>102966.88499999999</v>
      </c>
      <c r="E272" s="193">
        <f t="shared" si="27"/>
        <v>16979.301116630999</v>
      </c>
      <c r="F272" s="193">
        <f t="shared" si="28"/>
        <v>32079.868449551999</v>
      </c>
      <c r="G272" s="193">
        <f t="shared" si="29"/>
        <v>53907.707587740355</v>
      </c>
      <c r="H272" s="200">
        <v>0</v>
      </c>
      <c r="I272" s="201">
        <v>0</v>
      </c>
      <c r="J272" s="202">
        <v>1</v>
      </c>
      <c r="K272" s="203">
        <v>0</v>
      </c>
      <c r="L272" s="165">
        <f>IF(INTRO!$E$37="Endemic",IF($H272&gt;0,IF($H272=4,"Unknown",IF($H272=99,"Stopped",$D272)),0),"Not required")</f>
        <v>0</v>
      </c>
      <c r="M272" s="190">
        <f>IF(INTRO!$E$39="Endemic", IF($I272&gt;0, IF($I272=4,"Unknown",IF($I272=99,"Stopped",$D272)), 0),"Not required")</f>
        <v>0</v>
      </c>
      <c r="N272" s="166">
        <f>IF(INTRO!$E$41="Endemic", IF(AND($J272&gt;1,$J272&lt;5), IF($J272=4, "Unknown", E272+F272), 0),"Not required")</f>
        <v>0</v>
      </c>
      <c r="O272" s="169">
        <f>IF(INTRO!$E$43="Endemic", IF(AND($K272&gt;0,$K272&lt;5), IF($K272=4,"Unknown", IF($K272=1, $F272*0.33, IF($K272=2, $F272*0.5+$G272*0.2, SUM(F272:G272)))), 0),"Not required")</f>
        <v>0</v>
      </c>
      <c r="P272" s="161">
        <v>0</v>
      </c>
      <c r="Q272" s="162">
        <v>0</v>
      </c>
      <c r="R272" s="162">
        <v>0</v>
      </c>
      <c r="S272" s="167">
        <v>0</v>
      </c>
      <c r="T272" s="161"/>
      <c r="U272" s="162"/>
      <c r="V272" s="162"/>
      <c r="W272" s="167"/>
    </row>
    <row r="273" spans="1:23" x14ac:dyDescent="0.2">
      <c r="A273" s="23" t="str">
        <f>IF(INTRO!$E$33&lt;&gt;0,INTRO!$E$33, " ")</f>
        <v>Ethiopia</v>
      </c>
      <c r="B273" s="191" t="s">
        <v>471</v>
      </c>
      <c r="C273" s="192" t="s">
        <v>476</v>
      </c>
      <c r="D273" s="193">
        <v>26933.045999999998</v>
      </c>
      <c r="E273" s="193">
        <f t="shared" si="27"/>
        <v>4441.2754452275994</v>
      </c>
      <c r="F273" s="193">
        <f t="shared" si="28"/>
        <v>8391.1305331391995</v>
      </c>
      <c r="G273" s="193">
        <f t="shared" si="29"/>
        <v>14100.637969335094</v>
      </c>
      <c r="H273" s="200">
        <v>0</v>
      </c>
      <c r="I273" s="201">
        <v>0</v>
      </c>
      <c r="J273" s="202">
        <v>1</v>
      </c>
      <c r="K273" s="203">
        <v>0</v>
      </c>
      <c r="L273" s="165">
        <f>IF(INTRO!$E$37="Endemic",IF($H273&gt;0,IF($H273=4,"Unknown",IF($H273=99,"Stopped",$D273)),0),"Not required")</f>
        <v>0</v>
      </c>
      <c r="M273" s="190">
        <f>IF(INTRO!$E$39="Endemic", IF($I273&gt;0, IF($I273=4,"Unknown",IF($I273=99,"Stopped",$D273)), 0),"Not required")</f>
        <v>0</v>
      </c>
      <c r="N273" s="166">
        <f>IF(INTRO!$E$41="Endemic", IF(AND($J273&gt;1,$J273&lt;5), IF($J273=4, "Unknown", E273+F273), 0),"Not required")</f>
        <v>0</v>
      </c>
      <c r="O273" s="169">
        <f>IF(INTRO!$E$43="Endemic", IF(AND($K273&gt;0,$K273&lt;5), IF($K273=4,"Unknown", IF($K273=1, $F273*0.33, IF($K273=2, $F273*0.5+$G273*0.2, SUM(F273:G273)))), 0),"Not required")</f>
        <v>0</v>
      </c>
      <c r="P273" s="161">
        <v>0</v>
      </c>
      <c r="Q273" s="162">
        <v>0</v>
      </c>
      <c r="R273" s="162">
        <v>0</v>
      </c>
      <c r="S273" s="167">
        <v>0</v>
      </c>
      <c r="T273" s="161"/>
      <c r="U273" s="162"/>
      <c r="V273" s="162"/>
      <c r="W273" s="167"/>
    </row>
    <row r="274" spans="1:23" x14ac:dyDescent="0.2">
      <c r="A274" s="23" t="str">
        <f>IF(INTRO!$E$33&lt;&gt;0,INTRO!$E$33, " ")</f>
        <v>Ethiopia</v>
      </c>
      <c r="B274" s="191" t="s">
        <v>471</v>
      </c>
      <c r="C274" s="192" t="s">
        <v>477</v>
      </c>
      <c r="D274" s="193">
        <v>123686.82899999998</v>
      </c>
      <c r="E274" s="193">
        <f t="shared" si="27"/>
        <v>20396.032314197397</v>
      </c>
      <c r="F274" s="193">
        <f t="shared" si="28"/>
        <v>38535.274746460796</v>
      </c>
      <c r="G274" s="193">
        <f t="shared" si="29"/>
        <v>64755.512514405418</v>
      </c>
      <c r="H274" s="200">
        <v>0</v>
      </c>
      <c r="I274" s="201">
        <v>0</v>
      </c>
      <c r="J274" s="202">
        <v>2</v>
      </c>
      <c r="K274" s="203">
        <v>1</v>
      </c>
      <c r="L274" s="165">
        <f>IF(INTRO!$E$37="Endemic",IF($H274&gt;0,IF($H274=4,"Unknown",IF($H274=99,"Stopped",$D274)),0),"Not required")</f>
        <v>0</v>
      </c>
      <c r="M274" s="190">
        <f>IF(INTRO!$E$39="Endemic", IF($I274&gt;0, IF($I274=4,"Unknown",IF($I274=99,"Stopped",$D274)), 0),"Not required")</f>
        <v>0</v>
      </c>
      <c r="N274" s="166">
        <f>IF(INTRO!$E$41="Endemic", IF(AND($J274&gt;1,$J274&lt;5), IF($J274=4, "Unknown", E274+F274), 0),"Not required")</f>
        <v>58931.30706065819</v>
      </c>
      <c r="O274" s="169">
        <f>IF(INTRO!$E$43="Endemic", IF(AND($K274&gt;0,$K274&lt;5), IF($K274=4,"Unknown", IF($K274=1, $F274*0.33, IF($K274=2, $F274*0.5+$G274*0.2, SUM(F274:G274)))), 0),"Not required")</f>
        <v>12716.640666332063</v>
      </c>
      <c r="P274" s="161">
        <v>0</v>
      </c>
      <c r="Q274" s="162">
        <v>0</v>
      </c>
      <c r="R274" s="162">
        <v>1</v>
      </c>
      <c r="S274" s="167">
        <v>0</v>
      </c>
      <c r="T274" s="161"/>
      <c r="U274" s="162"/>
      <c r="V274" s="162"/>
      <c r="W274" s="167"/>
    </row>
    <row r="275" spans="1:23" x14ac:dyDescent="0.2">
      <c r="A275" s="23" t="str">
        <f>IF(INTRO!$E$33&lt;&gt;0,INTRO!$E$33, " ")</f>
        <v>Ethiopia</v>
      </c>
      <c r="B275" s="191" t="s">
        <v>471</v>
      </c>
      <c r="C275" s="192" t="s">
        <v>478</v>
      </c>
      <c r="D275" s="193">
        <v>196084.18199999997</v>
      </c>
      <c r="E275" s="193">
        <f t="shared" si="27"/>
        <v>32334.399262309194</v>
      </c>
      <c r="F275" s="193">
        <f t="shared" si="28"/>
        <v>61091.046539846386</v>
      </c>
      <c r="G275" s="193">
        <f t="shared" si="29"/>
        <v>102658.72125622971</v>
      </c>
      <c r="H275" s="200">
        <v>0</v>
      </c>
      <c r="I275" s="201">
        <v>0</v>
      </c>
      <c r="J275" s="202">
        <v>1</v>
      </c>
      <c r="K275" s="203">
        <v>0</v>
      </c>
      <c r="L275" s="165">
        <f>IF(INTRO!$E$37="Endemic",IF($H275&gt;0,IF($H275=4,"Unknown",IF($H275=99,"Stopped",$D275)),0),"Not required")</f>
        <v>0</v>
      </c>
      <c r="M275" s="190">
        <f>IF(INTRO!$E$39="Endemic", IF($I275&gt;0, IF($I275=4,"Unknown",IF($I275=99,"Stopped",$D275)), 0),"Not required")</f>
        <v>0</v>
      </c>
      <c r="N275" s="166">
        <f>IF(INTRO!$E$41="Endemic", IF(AND($J275&gt;1,$J275&lt;5), IF($J275=4, "Unknown", E275+F275), 0),"Not required")</f>
        <v>0</v>
      </c>
      <c r="O275" s="169">
        <f>IF(INTRO!$E$43="Endemic", IF(AND($K275&gt;0,$K275&lt;5), IF($K275=4,"Unknown", IF($K275=1, $F275*0.33, IF($K275=2, $F275*0.5+$G275*0.2, SUM(F275:G275)))), 0),"Not required")</f>
        <v>0</v>
      </c>
      <c r="P275" s="161">
        <v>0</v>
      </c>
      <c r="Q275" s="162">
        <v>0</v>
      </c>
      <c r="R275" s="162">
        <v>0</v>
      </c>
      <c r="S275" s="167">
        <v>0</v>
      </c>
      <c r="T275" s="161"/>
      <c r="U275" s="162"/>
      <c r="V275" s="162"/>
      <c r="W275" s="167"/>
    </row>
    <row r="276" spans="1:23" x14ac:dyDescent="0.2">
      <c r="A276" s="23" t="str">
        <f>IF(INTRO!$E$33&lt;&gt;0,INTRO!$E$33, " ")</f>
        <v>Ethiopia</v>
      </c>
      <c r="B276" s="191" t="s">
        <v>471</v>
      </c>
      <c r="C276" s="192" t="s">
        <v>479</v>
      </c>
      <c r="D276" s="193">
        <v>115749.12299999999</v>
      </c>
      <c r="E276" s="193">
        <f t="shared" si="27"/>
        <v>19087.099832173797</v>
      </c>
      <c r="F276" s="193">
        <f t="shared" si="28"/>
        <v>36062.241166089596</v>
      </c>
      <c r="G276" s="193">
        <f t="shared" si="29"/>
        <v>60599.773181653421</v>
      </c>
      <c r="H276" s="200">
        <v>0</v>
      </c>
      <c r="I276" s="201">
        <v>0</v>
      </c>
      <c r="J276" s="202">
        <v>1</v>
      </c>
      <c r="K276" s="203">
        <v>1</v>
      </c>
      <c r="L276" s="165">
        <f>IF(INTRO!$E$37="Endemic",IF($H276&gt;0,IF($H276=4,"Unknown",IF($H276=99,"Stopped",$D276)),0),"Not required")</f>
        <v>0</v>
      </c>
      <c r="M276" s="190">
        <f>IF(INTRO!$E$39="Endemic", IF($I276&gt;0, IF($I276=4,"Unknown",IF($I276=99,"Stopped",$D276)), 0),"Not required")</f>
        <v>0</v>
      </c>
      <c r="N276" s="166">
        <f>IF(INTRO!$E$41="Endemic", IF(AND($J276&gt;1,$J276&lt;5), IF($J276=4, "Unknown", E276+F276), 0),"Not required")</f>
        <v>0</v>
      </c>
      <c r="O276" s="169">
        <f>IF(INTRO!$E$43="Endemic", IF(AND($K276&gt;0,$K276&lt;5), IF($K276=4,"Unknown", IF($K276=1, $F276*0.33, IF($K276=2, $F276*0.5+$G276*0.2, SUM(F276:G276)))), 0),"Not required")</f>
        <v>11900.539584809567</v>
      </c>
      <c r="P276" s="161">
        <v>0</v>
      </c>
      <c r="Q276" s="162">
        <v>0</v>
      </c>
      <c r="R276" s="162">
        <v>0</v>
      </c>
      <c r="S276" s="167">
        <v>0</v>
      </c>
      <c r="T276" s="161"/>
      <c r="U276" s="162"/>
      <c r="V276" s="162"/>
      <c r="W276" s="167"/>
    </row>
    <row r="277" spans="1:23" x14ac:dyDescent="0.2">
      <c r="A277" s="23" t="str">
        <f>IF(INTRO!$E$33&lt;&gt;0,INTRO!$E$33, " ")</f>
        <v>Ethiopia</v>
      </c>
      <c r="B277" s="191" t="s">
        <v>471</v>
      </c>
      <c r="C277" s="192" t="s">
        <v>480</v>
      </c>
      <c r="D277" s="193">
        <v>91608.782999999996</v>
      </c>
      <c r="E277" s="193">
        <f t="shared" si="27"/>
        <v>15106.343281969799</v>
      </c>
      <c r="F277" s="193">
        <f t="shared" si="28"/>
        <v>28541.1927093216</v>
      </c>
      <c r="G277" s="193">
        <f t="shared" si="29"/>
        <v>47961.240028119326</v>
      </c>
      <c r="H277" s="200">
        <v>0</v>
      </c>
      <c r="I277" s="201">
        <v>0</v>
      </c>
      <c r="J277" s="202">
        <v>1</v>
      </c>
      <c r="K277" s="203">
        <v>0</v>
      </c>
      <c r="L277" s="165">
        <f>IF(INTRO!$E$37="Endemic",IF($H277&gt;0,IF($H277=4,"Unknown",IF($H277=99,"Stopped",$D277)),0),"Not required")</f>
        <v>0</v>
      </c>
      <c r="M277" s="190">
        <f>IF(INTRO!$E$39="Endemic", IF($I277&gt;0, IF($I277=4,"Unknown",IF($I277=99,"Stopped",$D277)), 0),"Not required")</f>
        <v>0</v>
      </c>
      <c r="N277" s="166">
        <f>IF(INTRO!$E$41="Endemic", IF(AND($J277&gt;1,$J277&lt;5), IF($J277=4, "Unknown", E277+F277), 0),"Not required")</f>
        <v>0</v>
      </c>
      <c r="O277" s="169">
        <f>IF(INTRO!$E$43="Endemic", IF(AND($K277&gt;0,$K277&lt;5), IF($K277=4,"Unknown", IF($K277=1, $F277*0.33, IF($K277=2, $F277*0.5+$G277*0.2, SUM(F277:G277)))), 0),"Not required")</f>
        <v>0</v>
      </c>
      <c r="P277" s="161">
        <v>0</v>
      </c>
      <c r="Q277" s="162">
        <v>0</v>
      </c>
      <c r="R277" s="162">
        <v>0</v>
      </c>
      <c r="S277" s="167">
        <v>0</v>
      </c>
      <c r="T277" s="161"/>
      <c r="U277" s="162"/>
      <c r="V277" s="162"/>
      <c r="W277" s="167"/>
    </row>
    <row r="278" spans="1:23" x14ac:dyDescent="0.2">
      <c r="A278" s="23" t="str">
        <f>IF(INTRO!$E$33&lt;&gt;0,INTRO!$E$33, " ")</f>
        <v>Ethiopia</v>
      </c>
      <c r="B278" s="191" t="s">
        <v>471</v>
      </c>
      <c r="C278" s="192" t="s">
        <v>481</v>
      </c>
      <c r="D278" s="193">
        <v>81530.756999999998</v>
      </c>
      <c r="E278" s="193">
        <f t="shared" si="27"/>
        <v>13444.4707477542</v>
      </c>
      <c r="F278" s="193">
        <f t="shared" si="28"/>
        <v>25401.331303286399</v>
      </c>
      <c r="G278" s="193">
        <f t="shared" si="29"/>
        <v>42684.948736315717</v>
      </c>
      <c r="H278" s="200">
        <v>0</v>
      </c>
      <c r="I278" s="201">
        <v>0</v>
      </c>
      <c r="J278" s="202">
        <v>2</v>
      </c>
      <c r="K278" s="203">
        <v>0</v>
      </c>
      <c r="L278" s="165">
        <f>IF(INTRO!$E$37="Endemic",IF($H278&gt;0,IF($H278=4,"Unknown",IF($H278=99,"Stopped",$D278)),0),"Not required")</f>
        <v>0</v>
      </c>
      <c r="M278" s="190">
        <f>IF(INTRO!$E$39="Endemic", IF($I278&gt;0, IF($I278=4,"Unknown",IF($I278=99,"Stopped",$D278)), 0),"Not required")</f>
        <v>0</v>
      </c>
      <c r="N278" s="166">
        <f>IF(INTRO!$E$41="Endemic", IF(AND($J278&gt;1,$J278&lt;5), IF($J278=4, "Unknown", E278+F278), 0),"Not required")</f>
        <v>38845.802051040599</v>
      </c>
      <c r="O278" s="169">
        <f>IF(INTRO!$E$43="Endemic", IF(AND($K278&gt;0,$K278&lt;5), IF($K278=4,"Unknown", IF($K278=1, $F278*0.33, IF($K278=2, $F278*0.5+$G278*0.2, SUM(F278:G278)))), 0),"Not required")</f>
        <v>0</v>
      </c>
      <c r="P278" s="161">
        <v>0</v>
      </c>
      <c r="Q278" s="162">
        <v>0</v>
      </c>
      <c r="R278" s="162">
        <v>1</v>
      </c>
      <c r="S278" s="167">
        <v>0</v>
      </c>
      <c r="T278" s="161"/>
      <c r="U278" s="162"/>
      <c r="V278" s="162"/>
      <c r="W278" s="167"/>
    </row>
    <row r="279" spans="1:23" x14ac:dyDescent="0.2">
      <c r="A279" s="23" t="str">
        <f>IF(INTRO!$E$33&lt;&gt;0,INTRO!$E$33, " ")</f>
        <v>Ethiopia</v>
      </c>
      <c r="B279" s="191" t="s">
        <v>471</v>
      </c>
      <c r="C279" s="192" t="s">
        <v>482</v>
      </c>
      <c r="D279" s="193">
        <v>145584.97799999997</v>
      </c>
      <c r="E279" s="193">
        <f t="shared" si="27"/>
        <v>24007.050223186794</v>
      </c>
      <c r="F279" s="193">
        <f t="shared" si="28"/>
        <v>45357.756937785583</v>
      </c>
      <c r="G279" s="193">
        <f t="shared" si="29"/>
        <v>76220.159745452271</v>
      </c>
      <c r="H279" s="200">
        <v>0</v>
      </c>
      <c r="I279" s="201">
        <v>0</v>
      </c>
      <c r="J279" s="202">
        <v>2</v>
      </c>
      <c r="K279" s="203">
        <v>2</v>
      </c>
      <c r="L279" s="165">
        <f>IF(INTRO!$E$37="Endemic",IF($H279&gt;0,IF($H279=4,"Unknown",IF($H279=99,"Stopped",$D279)),0),"Not required")</f>
        <v>0</v>
      </c>
      <c r="M279" s="190">
        <f>IF(INTRO!$E$39="Endemic", IF($I279&gt;0, IF($I279=4,"Unknown",IF($I279=99,"Stopped",$D279)), 0),"Not required")</f>
        <v>0</v>
      </c>
      <c r="N279" s="166">
        <f>IF(INTRO!$E$41="Endemic", IF(AND($J279&gt;1,$J279&lt;5), IF($J279=4, "Unknown", E279+F279), 0),"Not required")</f>
        <v>69364.807160972385</v>
      </c>
      <c r="O279" s="169">
        <f>IF(INTRO!$E$43="Endemic", IF(AND($K279&gt;0,$K279&lt;5), IF($K279=4,"Unknown", IF($K279=1, $F279*0.33, IF($K279=2, $F279*0.5+$G279*0.2, SUM(F279:G279)))), 0),"Not required")</f>
        <v>37922.91041798325</v>
      </c>
      <c r="P279" s="161">
        <v>0</v>
      </c>
      <c r="Q279" s="162">
        <v>0</v>
      </c>
      <c r="R279" s="162">
        <v>1</v>
      </c>
      <c r="S279" s="167">
        <v>1</v>
      </c>
      <c r="T279" s="161"/>
      <c r="U279" s="162"/>
      <c r="V279" s="162"/>
      <c r="W279" s="167"/>
    </row>
    <row r="280" spans="1:23" x14ac:dyDescent="0.2">
      <c r="A280" s="23" t="str">
        <f>IF(INTRO!$E$33&lt;&gt;0,INTRO!$E$33, " ")</f>
        <v>Ethiopia</v>
      </c>
      <c r="B280" s="191" t="s">
        <v>471</v>
      </c>
      <c r="C280" s="192" t="s">
        <v>483</v>
      </c>
      <c r="D280" s="193">
        <v>105742.098</v>
      </c>
      <c r="E280" s="193">
        <f t="shared" si="27"/>
        <v>17436.9354054588</v>
      </c>
      <c r="F280" s="193">
        <f t="shared" si="28"/>
        <v>32944.500490809602</v>
      </c>
      <c r="G280" s="193">
        <f t="shared" si="29"/>
        <v>55360.654046183728</v>
      </c>
      <c r="H280" s="200">
        <v>0</v>
      </c>
      <c r="I280" s="201">
        <v>0</v>
      </c>
      <c r="J280" s="202">
        <v>3</v>
      </c>
      <c r="K280" s="203">
        <v>1</v>
      </c>
      <c r="L280" s="165">
        <f>IF(INTRO!$E$37="Endemic",IF($H280&gt;0,IF($H280=4,"Unknown",IF($H280=99,"Stopped",$D280)),0),"Not required")</f>
        <v>0</v>
      </c>
      <c r="M280" s="190">
        <f>IF(INTRO!$E$39="Endemic", IF($I280&gt;0, IF($I280=4,"Unknown",IF($I280=99,"Stopped",$D280)), 0),"Not required")</f>
        <v>0</v>
      </c>
      <c r="N280" s="166">
        <f>IF(INTRO!$E$41="Endemic", IF(AND($J280&gt;1,$J280&lt;5), IF($J280=4, "Unknown", E280+F280), 0),"Not required")</f>
        <v>50381.435896268405</v>
      </c>
      <c r="O280" s="169">
        <f>IF(INTRO!$E$43="Endemic", IF(AND($K280&gt;0,$K280&lt;5), IF($K280=4,"Unknown", IF($K280=1, $F280*0.33, IF($K280=2, $F280*0.5+$G280*0.2, SUM(F280:G280)))), 0),"Not required")</f>
        <v>10871.685161967169</v>
      </c>
      <c r="P280" s="161">
        <v>0</v>
      </c>
      <c r="Q280" s="162">
        <v>0</v>
      </c>
      <c r="R280" s="162">
        <v>2</v>
      </c>
      <c r="S280" s="167">
        <v>0</v>
      </c>
      <c r="T280" s="161"/>
      <c r="U280" s="162"/>
      <c r="V280" s="162"/>
      <c r="W280" s="167"/>
    </row>
    <row r="281" spans="1:23" x14ac:dyDescent="0.2">
      <c r="A281" s="23" t="str">
        <f>IF(INTRO!$E$33&lt;&gt;0,INTRO!$E$33, " ")</f>
        <v>Ethiopia</v>
      </c>
      <c r="B281" s="191" t="s">
        <v>471</v>
      </c>
      <c r="C281" s="192" t="s">
        <v>484</v>
      </c>
      <c r="D281" s="193">
        <v>149676.28199999998</v>
      </c>
      <c r="E281" s="193">
        <f t="shared" si="27"/>
        <v>24681.708707569196</v>
      </c>
      <c r="F281" s="193">
        <f t="shared" si="28"/>
        <v>46632.423973766388</v>
      </c>
      <c r="G281" s="193">
        <f t="shared" si="29"/>
        <v>78362.137913331695</v>
      </c>
      <c r="H281" s="200">
        <v>0</v>
      </c>
      <c r="I281" s="201">
        <v>0</v>
      </c>
      <c r="J281" s="202">
        <v>1</v>
      </c>
      <c r="K281" s="203">
        <v>0</v>
      </c>
      <c r="L281" s="165">
        <f>IF(INTRO!$E$37="Endemic",IF($H281&gt;0,IF($H281=4,"Unknown",IF($H281=99,"Stopped",$D281)),0),"Not required")</f>
        <v>0</v>
      </c>
      <c r="M281" s="190">
        <f>IF(INTRO!$E$39="Endemic", IF($I281&gt;0, IF($I281=4,"Unknown",IF($I281=99,"Stopped",$D281)), 0),"Not required")</f>
        <v>0</v>
      </c>
      <c r="N281" s="166">
        <f>IF(INTRO!$E$41="Endemic", IF(AND($J281&gt;1,$J281&lt;5), IF($J281=4, "Unknown", E281+F281), 0),"Not required")</f>
        <v>0</v>
      </c>
      <c r="O281" s="169">
        <f>IF(INTRO!$E$43="Endemic", IF(AND($K281&gt;0,$K281&lt;5), IF($K281=4,"Unknown", IF($K281=1, $F281*0.33, IF($K281=2, $F281*0.5+$G281*0.2, SUM(F281:G281)))), 0),"Not required")</f>
        <v>0</v>
      </c>
      <c r="P281" s="161">
        <v>0</v>
      </c>
      <c r="Q281" s="162">
        <v>0</v>
      </c>
      <c r="R281" s="162">
        <v>0</v>
      </c>
      <c r="S281" s="167">
        <v>0</v>
      </c>
      <c r="T281" s="161"/>
      <c r="U281" s="162"/>
      <c r="V281" s="162"/>
      <c r="W281" s="167"/>
    </row>
    <row r="282" spans="1:23" x14ac:dyDescent="0.2">
      <c r="A282" s="23" t="str">
        <f>IF(INTRO!$E$33&lt;&gt;0,INTRO!$E$33, " ")</f>
        <v>Ethiopia</v>
      </c>
      <c r="B282" s="191" t="s">
        <v>471</v>
      </c>
      <c r="C282" s="192" t="s">
        <v>485</v>
      </c>
      <c r="D282" s="193">
        <v>151252.71</v>
      </c>
      <c r="E282" s="193">
        <f t="shared" si="27"/>
        <v>24941.662630626</v>
      </c>
      <c r="F282" s="193">
        <f t="shared" si="28"/>
        <v>47123.568314591997</v>
      </c>
      <c r="G282" s="193">
        <f t="shared" si="29"/>
        <v>79187.467529325499</v>
      </c>
      <c r="H282" s="200">
        <v>0</v>
      </c>
      <c r="I282" s="201">
        <v>0</v>
      </c>
      <c r="J282" s="202">
        <v>1</v>
      </c>
      <c r="K282" s="203">
        <v>1</v>
      </c>
      <c r="L282" s="165">
        <f>IF(INTRO!$E$37="Endemic",IF($H282&gt;0,IF($H282=4,"Unknown",IF($H282=99,"Stopped",$D282)),0),"Not required")</f>
        <v>0</v>
      </c>
      <c r="M282" s="190">
        <f>IF(INTRO!$E$39="Endemic", IF($I282&gt;0, IF($I282=4,"Unknown",IF($I282=99,"Stopped",$D282)), 0),"Not required")</f>
        <v>0</v>
      </c>
      <c r="N282" s="166">
        <f>IF(INTRO!$E$41="Endemic", IF(AND($J282&gt;1,$J282&lt;5), IF($J282=4, "Unknown", E282+F282), 0),"Not required")</f>
        <v>0</v>
      </c>
      <c r="O282" s="169">
        <f>IF(INTRO!$E$43="Endemic", IF(AND($K282&gt;0,$K282&lt;5), IF($K282=4,"Unknown", IF($K282=1, $F282*0.33, IF($K282=2, $F282*0.5+$G282*0.2, SUM(F282:G282)))), 0),"Not required")</f>
        <v>15550.77754381536</v>
      </c>
      <c r="P282" s="161">
        <v>0</v>
      </c>
      <c r="Q282" s="162">
        <v>0</v>
      </c>
      <c r="R282" s="162">
        <v>0</v>
      </c>
      <c r="S282" s="167">
        <v>0</v>
      </c>
      <c r="T282" s="161"/>
      <c r="U282" s="162"/>
      <c r="V282" s="162"/>
      <c r="W282" s="167"/>
    </row>
    <row r="283" spans="1:23" x14ac:dyDescent="0.2">
      <c r="A283" s="23" t="str">
        <f>IF(INTRO!$E$33&lt;&gt;0,INTRO!$E$33, " ")</f>
        <v>Ethiopia</v>
      </c>
      <c r="B283" s="191" t="s">
        <v>471</v>
      </c>
      <c r="C283" s="192" t="s">
        <v>486</v>
      </c>
      <c r="D283" s="193">
        <v>225567.08999999997</v>
      </c>
      <c r="E283" s="193">
        <f t="shared" si="27"/>
        <v>37196.148481253993</v>
      </c>
      <c r="F283" s="193">
        <f t="shared" si="28"/>
        <v>70276.599838367983</v>
      </c>
      <c r="G283" s="193">
        <f t="shared" si="29"/>
        <v>118094.32449216573</v>
      </c>
      <c r="H283" s="200">
        <v>0</v>
      </c>
      <c r="I283" s="201">
        <v>0</v>
      </c>
      <c r="J283" s="202">
        <v>1</v>
      </c>
      <c r="K283" s="203">
        <v>0</v>
      </c>
      <c r="L283" s="165">
        <f>IF(INTRO!$E$37="Endemic",IF($H283&gt;0,IF($H283=4,"Unknown",IF($H283=99,"Stopped",$D283)),0),"Not required")</f>
        <v>0</v>
      </c>
      <c r="M283" s="190">
        <f>IF(INTRO!$E$39="Endemic", IF($I283&gt;0, IF($I283=4,"Unknown",IF($I283=99,"Stopped",$D283)), 0),"Not required")</f>
        <v>0</v>
      </c>
      <c r="N283" s="166">
        <f>IF(INTRO!$E$41="Endemic", IF(AND($J283&gt;1,$J283&lt;5), IF($J283=4, "Unknown", E283+F283), 0),"Not required")</f>
        <v>0</v>
      </c>
      <c r="O283" s="169">
        <f>IF(INTRO!$E$43="Endemic", IF(AND($K283&gt;0,$K283&lt;5), IF($K283=4,"Unknown", IF($K283=1, $F283*0.33, IF($K283=2, $F283*0.5+$G283*0.2, SUM(F283:G283)))), 0),"Not required")</f>
        <v>0</v>
      </c>
      <c r="P283" s="161">
        <v>0</v>
      </c>
      <c r="Q283" s="162">
        <v>0</v>
      </c>
      <c r="R283" s="162">
        <v>0</v>
      </c>
      <c r="S283" s="167">
        <v>0</v>
      </c>
      <c r="T283" s="161"/>
      <c r="U283" s="162"/>
      <c r="V283" s="162"/>
      <c r="W283" s="167"/>
    </row>
    <row r="284" spans="1:23" x14ac:dyDescent="0.2">
      <c r="A284" s="23" t="str">
        <f>IF(INTRO!$E$33&lt;&gt;0,INTRO!$E$33, " ")</f>
        <v>Ethiopia</v>
      </c>
      <c r="B284" s="191" t="s">
        <v>471</v>
      </c>
      <c r="C284" s="192" t="s">
        <v>487</v>
      </c>
      <c r="D284" s="193">
        <v>149676.28199999998</v>
      </c>
      <c r="E284" s="193">
        <f t="shared" si="27"/>
        <v>24681.708707569196</v>
      </c>
      <c r="F284" s="193">
        <f t="shared" si="28"/>
        <v>46632.423973766388</v>
      </c>
      <c r="G284" s="193">
        <f t="shared" si="29"/>
        <v>78362.137913331695</v>
      </c>
      <c r="H284" s="200">
        <v>0</v>
      </c>
      <c r="I284" s="201">
        <v>0</v>
      </c>
      <c r="J284" s="202">
        <v>0</v>
      </c>
      <c r="K284" s="203">
        <v>0</v>
      </c>
      <c r="L284" s="165">
        <f>IF(INTRO!$E$37="Endemic",IF($H284&gt;0,IF($H284=4,"Unknown",IF($H284=99,"Stopped",$D284)),0),"Not required")</f>
        <v>0</v>
      </c>
      <c r="M284" s="190">
        <f>IF(INTRO!$E$39="Endemic", IF($I284&gt;0, IF($I284=4,"Unknown",IF($I284=99,"Stopped",$D284)), 0),"Not required")</f>
        <v>0</v>
      </c>
      <c r="N284" s="166">
        <f>IF(INTRO!$E$41="Endemic", IF(AND($J284&gt;1,$J284&lt;5), IF($J284=4, "Unknown", E284+F284), 0),"Not required")</f>
        <v>0</v>
      </c>
      <c r="O284" s="169">
        <f>IF(INTRO!$E$43="Endemic", IF(AND($K284&gt;0,$K284&lt;5), IF($K284=4,"Unknown", IF($K284=1, $F284*0.33, IF($K284=2, $F284*0.5+$G284*0.2, SUM(F284:G284)))), 0),"Not required")</f>
        <v>0</v>
      </c>
      <c r="P284" s="161">
        <v>0</v>
      </c>
      <c r="Q284" s="162">
        <v>0</v>
      </c>
      <c r="R284" s="162">
        <v>0</v>
      </c>
      <c r="S284" s="167">
        <v>0</v>
      </c>
      <c r="T284" s="161"/>
      <c r="U284" s="162"/>
      <c r="V284" s="162"/>
      <c r="W284" s="167"/>
    </row>
    <row r="285" spans="1:23" x14ac:dyDescent="0.2">
      <c r="A285" s="23" t="str">
        <f>IF(INTRO!$E$33&lt;&gt;0,INTRO!$E$33, " ")</f>
        <v>Ethiopia</v>
      </c>
      <c r="B285" s="191" t="s">
        <v>471</v>
      </c>
      <c r="C285" s="192" t="s">
        <v>488</v>
      </c>
      <c r="D285" s="193">
        <v>127199.83499999999</v>
      </c>
      <c r="E285" s="193">
        <f t="shared" si="27"/>
        <v>20975.329111400995</v>
      </c>
      <c r="F285" s="193">
        <f t="shared" si="28"/>
        <v>39629.770033392</v>
      </c>
      <c r="G285" s="193">
        <f t="shared" si="29"/>
        <v>66594.726162579565</v>
      </c>
      <c r="H285" s="200">
        <v>1</v>
      </c>
      <c r="I285" s="201">
        <v>0</v>
      </c>
      <c r="J285" s="202">
        <v>1</v>
      </c>
      <c r="K285" s="203">
        <v>2</v>
      </c>
      <c r="L285" s="165">
        <f>IF(INTRO!$E$37="Endemic",IF($H285&gt;0,IF($H285=4,"Unknown",IF($H285=99,"Stopped",$D285)),0),"Not required")</f>
        <v>127199.83499999999</v>
      </c>
      <c r="M285" s="190">
        <f>IF(INTRO!$E$39="Endemic", IF($I285&gt;0, IF($I285=4,"Unknown",IF($I285=99,"Stopped",$D285)), 0),"Not required")</f>
        <v>0</v>
      </c>
      <c r="N285" s="166">
        <f>IF(INTRO!$E$41="Endemic", IF(AND($J285&gt;1,$J285&lt;5), IF($J285=4, "Unknown", E285+F285), 0),"Not required")</f>
        <v>0</v>
      </c>
      <c r="O285" s="169">
        <f>IF(INTRO!$E$43="Endemic", IF(AND($K285&gt;0,$K285&lt;5), IF($K285=4,"Unknown", IF($K285=1, $F285*0.33, IF($K285=2, $F285*0.5+$G285*0.2, SUM(F285:G285)))), 0),"Not required")</f>
        <v>33133.830249211911</v>
      </c>
      <c r="P285" s="161">
        <v>1</v>
      </c>
      <c r="Q285" s="162">
        <v>0</v>
      </c>
      <c r="R285" s="162">
        <v>0</v>
      </c>
      <c r="S285" s="167">
        <v>1</v>
      </c>
      <c r="T285" s="161"/>
      <c r="U285" s="162"/>
      <c r="V285" s="162"/>
      <c r="W285" s="167"/>
    </row>
    <row r="286" spans="1:23" x14ac:dyDescent="0.2">
      <c r="A286" s="23" t="str">
        <f>IF(INTRO!$E$33&lt;&gt;0,INTRO!$E$33, " ")</f>
        <v>Ethiopia</v>
      </c>
      <c r="B286" s="191" t="s">
        <v>471</v>
      </c>
      <c r="C286" s="192" t="s">
        <v>489</v>
      </c>
      <c r="D286" s="193">
        <v>866454.0149999999</v>
      </c>
      <c r="E286" s="193">
        <f t="shared" si="27"/>
        <v>142878.78694590897</v>
      </c>
      <c r="F286" s="193">
        <f t="shared" si="28"/>
        <v>269948.25393412798</v>
      </c>
      <c r="G286" s="193">
        <f t="shared" si="29"/>
        <v>453626.90809616703</v>
      </c>
      <c r="H286" s="200">
        <v>0</v>
      </c>
      <c r="I286" s="201">
        <v>0</v>
      </c>
      <c r="J286" s="202">
        <v>1</v>
      </c>
      <c r="K286" s="203">
        <v>0</v>
      </c>
      <c r="L286" s="165">
        <f>IF(INTRO!$E$37="Endemic",IF($H286&gt;0,IF($H286=4,"Unknown",IF($H286=99,"Stopped",$D286)),0),"Not required")</f>
        <v>0</v>
      </c>
      <c r="M286" s="190">
        <f>IF(INTRO!$E$39="Endemic", IF($I286&gt;0, IF($I286=4,"Unknown",IF($I286=99,"Stopped",$D286)), 0),"Not required")</f>
        <v>0</v>
      </c>
      <c r="N286" s="166">
        <f>IF(INTRO!$E$41="Endemic", IF(AND($J286&gt;1,$J286&lt;5), IF($J286=4, "Unknown", E286+F286), 0),"Not required")</f>
        <v>0</v>
      </c>
      <c r="O286" s="169">
        <f>IF(INTRO!$E$43="Endemic", IF(AND($K286&gt;0,$K286&lt;5), IF($K286=4,"Unknown", IF($K286=1, $F286*0.33, IF($K286=2, $F286*0.5+$G286*0.2, SUM(F286:G286)))), 0),"Not required")</f>
        <v>0</v>
      </c>
      <c r="P286" s="161">
        <v>0</v>
      </c>
      <c r="Q286" s="162">
        <v>0</v>
      </c>
      <c r="R286" s="162">
        <v>0</v>
      </c>
      <c r="S286" s="167">
        <v>0</v>
      </c>
      <c r="T286" s="161"/>
      <c r="U286" s="162"/>
      <c r="V286" s="162"/>
      <c r="W286" s="167"/>
    </row>
    <row r="287" spans="1:23" x14ac:dyDescent="0.2">
      <c r="A287" s="23" t="str">
        <f>IF(INTRO!$E$33&lt;&gt;0,INTRO!$E$33, " ")</f>
        <v>Ethiopia</v>
      </c>
      <c r="B287" s="191" t="s">
        <v>471</v>
      </c>
      <c r="C287" s="192" t="s">
        <v>490</v>
      </c>
      <c r="D287" s="193">
        <v>231358.30199999997</v>
      </c>
      <c r="E287" s="193">
        <f t="shared" si="27"/>
        <v>38151.122814781193</v>
      </c>
      <c r="F287" s="193">
        <f t="shared" si="28"/>
        <v>72080.882051270397</v>
      </c>
      <c r="G287" s="193">
        <f t="shared" si="29"/>
        <v>121126.27950444577</v>
      </c>
      <c r="H287" s="200">
        <v>0</v>
      </c>
      <c r="I287" s="201">
        <v>0</v>
      </c>
      <c r="J287" s="202">
        <v>1</v>
      </c>
      <c r="K287" s="203">
        <v>0</v>
      </c>
      <c r="L287" s="165">
        <f>IF(INTRO!$E$37="Endemic",IF($H287&gt;0,IF($H287=4,"Unknown",IF($H287=99,"Stopped",$D287)),0),"Not required")</f>
        <v>0</v>
      </c>
      <c r="M287" s="190">
        <f>IF(INTRO!$E$39="Endemic", IF($I287&gt;0, IF($I287=4,"Unknown",IF($I287=99,"Stopped",$D287)), 0),"Not required")</f>
        <v>0</v>
      </c>
      <c r="N287" s="166">
        <f>IF(INTRO!$E$41="Endemic", IF(AND($J287&gt;1,$J287&lt;5), IF($J287=4, "Unknown", E287+F287), 0),"Not required")</f>
        <v>0</v>
      </c>
      <c r="O287" s="169">
        <f>IF(INTRO!$E$43="Endemic", IF(AND($K287&gt;0,$K287&lt;5), IF($K287=4,"Unknown", IF($K287=1, $F287*0.33, IF($K287=2, $F287*0.5+$G287*0.2, SUM(F287:G287)))), 0),"Not required")</f>
        <v>0</v>
      </c>
      <c r="P287" s="161">
        <v>0</v>
      </c>
      <c r="Q287" s="162">
        <v>0</v>
      </c>
      <c r="R287" s="162">
        <v>0</v>
      </c>
      <c r="S287" s="167">
        <v>0</v>
      </c>
      <c r="T287" s="161"/>
      <c r="U287" s="162"/>
      <c r="V287" s="162"/>
      <c r="W287" s="167"/>
    </row>
    <row r="288" spans="1:23" x14ac:dyDescent="0.2">
      <c r="A288" s="23" t="str">
        <f>IF(INTRO!$E$33&lt;&gt;0,INTRO!$E$33, " ")</f>
        <v>Ethiopia</v>
      </c>
      <c r="B288" s="191" t="s">
        <v>471</v>
      </c>
      <c r="C288" s="192" t="s">
        <v>491</v>
      </c>
      <c r="D288" s="193">
        <v>66614.372999999992</v>
      </c>
      <c r="E288" s="193">
        <f t="shared" si="27"/>
        <v>10984.750076323799</v>
      </c>
      <c r="F288" s="193">
        <f t="shared" si="28"/>
        <v>20754.054302889599</v>
      </c>
      <c r="G288" s="193">
        <f t="shared" si="29"/>
        <v>34875.563544771372</v>
      </c>
      <c r="H288" s="200">
        <v>0</v>
      </c>
      <c r="I288" s="201">
        <v>0</v>
      </c>
      <c r="J288" s="202">
        <v>3</v>
      </c>
      <c r="K288" s="203">
        <v>3</v>
      </c>
      <c r="L288" s="165">
        <f>IF(INTRO!$E$37="Endemic",IF($H288&gt;0,IF($H288=4,"Unknown",IF($H288=99,"Stopped",$D288)),0),"Not required")</f>
        <v>0</v>
      </c>
      <c r="M288" s="190">
        <f>IF(INTRO!$E$39="Endemic", IF($I288&gt;0, IF($I288=4,"Unknown",IF($I288=99,"Stopped",$D288)), 0),"Not required")</f>
        <v>0</v>
      </c>
      <c r="N288" s="166">
        <f>IF(INTRO!$E$41="Endemic", IF(AND($J288&gt;1,$J288&lt;5), IF($J288=4, "Unknown", E288+F288), 0),"Not required")</f>
        <v>31738.804379213398</v>
      </c>
      <c r="O288" s="169">
        <f>IF(INTRO!$E$43="Endemic", IF(AND($K288&gt;0,$K288&lt;5), IF($K288=4,"Unknown", IF($K288=1, $F288*0.33, IF($K288=2, $F288*0.5+$G288*0.2, SUM(F288:G288)))), 0),"Not required")</f>
        <v>55629.617847660971</v>
      </c>
      <c r="P288" s="161">
        <v>0</v>
      </c>
      <c r="Q288" s="162">
        <v>0</v>
      </c>
      <c r="R288" s="162">
        <v>2</v>
      </c>
      <c r="S288" s="167">
        <v>1</v>
      </c>
      <c r="T288" s="161"/>
      <c r="U288" s="162"/>
      <c r="V288" s="162"/>
      <c r="W288" s="167"/>
    </row>
    <row r="289" spans="1:23" x14ac:dyDescent="0.2">
      <c r="A289" s="23" t="str">
        <f>IF(INTRO!$E$33&lt;&gt;0,INTRO!$E$33, " ")</f>
        <v>Ethiopia</v>
      </c>
      <c r="B289" s="191" t="s">
        <v>471</v>
      </c>
      <c r="C289" s="192" t="s">
        <v>492</v>
      </c>
      <c r="D289" s="193">
        <v>96510.938999999998</v>
      </c>
      <c r="E289" s="193">
        <f t="shared" si="27"/>
        <v>15914.711747663401</v>
      </c>
      <c r="F289" s="193">
        <f t="shared" si="28"/>
        <v>30068.484902332799</v>
      </c>
      <c r="G289" s="193">
        <f t="shared" si="29"/>
        <v>50527.734995870247</v>
      </c>
      <c r="H289" s="200">
        <v>0</v>
      </c>
      <c r="I289" s="201">
        <v>0</v>
      </c>
      <c r="J289" s="202">
        <v>0</v>
      </c>
      <c r="K289" s="203">
        <v>0</v>
      </c>
      <c r="L289" s="165">
        <f>IF(INTRO!$E$37="Endemic",IF($H289&gt;0,IF($H289=4,"Unknown",IF($H289=99,"Stopped",$D289)),0),"Not required")</f>
        <v>0</v>
      </c>
      <c r="M289" s="190">
        <f>IF(INTRO!$E$39="Endemic", IF($I289&gt;0, IF($I289=4,"Unknown",IF($I289=99,"Stopped",$D289)), 0),"Not required")</f>
        <v>0</v>
      </c>
      <c r="N289" s="166">
        <f>IF(INTRO!$E$41="Endemic", IF(AND($J289&gt;1,$J289&lt;5), IF($J289=4, "Unknown", E289+F289), 0),"Not required")</f>
        <v>0</v>
      </c>
      <c r="O289" s="169">
        <f>IF(INTRO!$E$43="Endemic", IF(AND($K289&gt;0,$K289&lt;5), IF($K289=4,"Unknown", IF($K289=1, $F289*0.33, IF($K289=2, $F289*0.5+$G289*0.2, SUM(F289:G289)))), 0),"Not required")</f>
        <v>0</v>
      </c>
      <c r="P289" s="161">
        <v>0</v>
      </c>
      <c r="Q289" s="162">
        <v>0</v>
      </c>
      <c r="R289" s="162">
        <v>0</v>
      </c>
      <c r="S289" s="167">
        <v>0</v>
      </c>
      <c r="T289" s="161"/>
      <c r="U289" s="162"/>
      <c r="V289" s="162"/>
      <c r="W289" s="167"/>
    </row>
    <row r="290" spans="1:23" x14ac:dyDescent="0.2">
      <c r="A290" s="23" t="str">
        <f>IF(INTRO!$E$33&lt;&gt;0,INTRO!$E$33, " ")</f>
        <v>Ethiopia</v>
      </c>
      <c r="B290" s="191" t="s">
        <v>471</v>
      </c>
      <c r="C290" s="192" t="s">
        <v>493</v>
      </c>
      <c r="D290" s="193">
        <v>226949.03699999998</v>
      </c>
      <c r="E290" s="193">
        <f t="shared" si="27"/>
        <v>37424.032370722198</v>
      </c>
      <c r="F290" s="193">
        <f t="shared" si="28"/>
        <v>70707.152612342397</v>
      </c>
      <c r="G290" s="193">
        <f t="shared" si="29"/>
        <v>118817.83472341877</v>
      </c>
      <c r="H290" s="200">
        <v>0</v>
      </c>
      <c r="I290" s="201">
        <v>0</v>
      </c>
      <c r="J290" s="202">
        <v>1</v>
      </c>
      <c r="K290" s="203">
        <v>0</v>
      </c>
      <c r="L290" s="165">
        <f>IF(INTRO!$E$37="Endemic",IF($H290&gt;0,IF($H290=4,"Unknown",IF($H290=99,"Stopped",$D290)),0),"Not required")</f>
        <v>0</v>
      </c>
      <c r="M290" s="190">
        <f>IF(INTRO!$E$39="Endemic", IF($I290&gt;0, IF($I290=4,"Unknown",IF($I290=99,"Stopped",$D290)), 0),"Not required")</f>
        <v>0</v>
      </c>
      <c r="N290" s="166">
        <f>IF(INTRO!$E$41="Endemic", IF(AND($J290&gt;1,$J290&lt;5), IF($J290=4, "Unknown", E290+F290), 0),"Not required")</f>
        <v>0</v>
      </c>
      <c r="O290" s="169">
        <f>IF(INTRO!$E$43="Endemic", IF(AND($K290&gt;0,$K290&lt;5), IF($K290=4,"Unknown", IF($K290=1, $F290*0.33, IF($K290=2, $F290*0.5+$G290*0.2, SUM(F290:G290)))), 0),"Not required")</f>
        <v>0</v>
      </c>
      <c r="P290" s="161">
        <v>0</v>
      </c>
      <c r="Q290" s="162">
        <v>0</v>
      </c>
      <c r="R290" s="162">
        <v>0</v>
      </c>
      <c r="S290" s="167">
        <v>0</v>
      </c>
      <c r="T290" s="161"/>
      <c r="U290" s="162"/>
      <c r="V290" s="162"/>
      <c r="W290" s="167"/>
    </row>
    <row r="291" spans="1:23" x14ac:dyDescent="0.2">
      <c r="A291" s="23" t="str">
        <f>IF(INTRO!$E$33&lt;&gt;0,INTRO!$E$33, " ")</f>
        <v>Ethiopia</v>
      </c>
      <c r="B291" s="191" t="s">
        <v>471</v>
      </c>
      <c r="C291" s="192" t="s">
        <v>494</v>
      </c>
      <c r="D291" s="193">
        <v>108475.12199999999</v>
      </c>
      <c r="E291" s="193">
        <f t="shared" si="27"/>
        <v>17887.612702873197</v>
      </c>
      <c r="F291" s="193">
        <f t="shared" si="28"/>
        <v>33795.988329734399</v>
      </c>
      <c r="G291" s="193">
        <f t="shared" si="29"/>
        <v>56791.512701588093</v>
      </c>
      <c r="H291" s="200">
        <v>0</v>
      </c>
      <c r="I291" s="201">
        <v>0</v>
      </c>
      <c r="J291" s="202">
        <v>1</v>
      </c>
      <c r="K291" s="203">
        <v>0</v>
      </c>
      <c r="L291" s="165">
        <f>IF(INTRO!$E$37="Endemic",IF($H291&gt;0,IF($H291=4,"Unknown",IF($H291=99,"Stopped",$D291)),0),"Not required")</f>
        <v>0</v>
      </c>
      <c r="M291" s="190">
        <f>IF(INTRO!$E$39="Endemic", IF($I291&gt;0, IF($I291=4,"Unknown",IF($I291=99,"Stopped",$D291)), 0),"Not required")</f>
        <v>0</v>
      </c>
      <c r="N291" s="166">
        <f>IF(INTRO!$E$41="Endemic", IF(AND($J291&gt;1,$J291&lt;5), IF($J291=4, "Unknown", E291+F291), 0),"Not required")</f>
        <v>0</v>
      </c>
      <c r="O291" s="169">
        <f>IF(INTRO!$E$43="Endemic", IF(AND($K291&gt;0,$K291&lt;5), IF($K291=4,"Unknown", IF($K291=1, $F291*0.33, IF($K291=2, $F291*0.5+$G291*0.2, SUM(F291:G291)))), 0),"Not required")</f>
        <v>0</v>
      </c>
      <c r="P291" s="161">
        <v>0</v>
      </c>
      <c r="Q291" s="162">
        <v>0</v>
      </c>
      <c r="R291" s="162">
        <v>0</v>
      </c>
      <c r="S291" s="167">
        <v>0</v>
      </c>
      <c r="T291" s="161"/>
      <c r="U291" s="162"/>
      <c r="V291" s="162"/>
      <c r="W291" s="167"/>
    </row>
    <row r="292" spans="1:23" x14ac:dyDescent="0.2">
      <c r="A292" s="23" t="str">
        <f>IF(INTRO!$E$33&lt;&gt;0,INTRO!$E$33, " ")</f>
        <v>Ethiopia</v>
      </c>
      <c r="B292" s="191" t="s">
        <v>471</v>
      </c>
      <c r="C292" s="192" t="s">
        <v>495</v>
      </c>
      <c r="D292" s="193">
        <v>204141.25199999998</v>
      </c>
      <c r="E292" s="193">
        <f t="shared" si="27"/>
        <v>33663.014939551198</v>
      </c>
      <c r="F292" s="193">
        <f t="shared" si="28"/>
        <v>63601.268595110392</v>
      </c>
      <c r="G292" s="193">
        <f t="shared" si="29"/>
        <v>106876.95290977499</v>
      </c>
      <c r="H292" s="200">
        <v>0</v>
      </c>
      <c r="I292" s="201">
        <v>0</v>
      </c>
      <c r="J292" s="202">
        <v>2</v>
      </c>
      <c r="K292" s="203">
        <v>1</v>
      </c>
      <c r="L292" s="165">
        <f>IF(INTRO!$E$37="Endemic",IF($H292&gt;0,IF($H292=4,"Unknown",IF($H292=99,"Stopped",$D292)),0),"Not required")</f>
        <v>0</v>
      </c>
      <c r="M292" s="190">
        <f>IF(INTRO!$E$39="Endemic", IF($I292&gt;0, IF($I292=4,"Unknown",IF($I292=99,"Stopped",$D292)), 0),"Not required")</f>
        <v>0</v>
      </c>
      <c r="N292" s="166">
        <f>IF(INTRO!$E$41="Endemic", IF(AND($J292&gt;1,$J292&lt;5), IF($J292=4, "Unknown", E292+F292), 0),"Not required")</f>
        <v>97264.28353466159</v>
      </c>
      <c r="O292" s="169">
        <f>IF(INTRO!$E$43="Endemic", IF(AND($K292&gt;0,$K292&lt;5), IF($K292=4,"Unknown", IF($K292=1, $F292*0.33, IF($K292=2, $F292*0.5+$G292*0.2, SUM(F292:G292)))), 0),"Not required")</f>
        <v>20988.418636386432</v>
      </c>
      <c r="P292" s="161">
        <v>0</v>
      </c>
      <c r="Q292" s="162">
        <v>0</v>
      </c>
      <c r="R292" s="162">
        <v>1</v>
      </c>
      <c r="S292" s="167">
        <v>0</v>
      </c>
      <c r="T292" s="161"/>
      <c r="U292" s="162"/>
      <c r="V292" s="162"/>
      <c r="W292" s="167"/>
    </row>
    <row r="293" spans="1:23" x14ac:dyDescent="0.2">
      <c r="A293" s="23" t="str">
        <f>IF(INTRO!$E$33&lt;&gt;0,INTRO!$E$33, " ")</f>
        <v>Ethiopia</v>
      </c>
      <c r="B293" s="191" t="s">
        <v>471</v>
      </c>
      <c r="C293" s="192" t="s">
        <v>496</v>
      </c>
      <c r="D293" s="193">
        <v>92347.604999999996</v>
      </c>
      <c r="E293" s="193">
        <f t="shared" si="27"/>
        <v>15228.175473062998</v>
      </c>
      <c r="F293" s="193">
        <f t="shared" si="28"/>
        <v>28771.376545296</v>
      </c>
      <c r="G293" s="193">
        <f t="shared" si="29"/>
        <v>48348.045944753496</v>
      </c>
      <c r="H293" s="200">
        <v>0</v>
      </c>
      <c r="I293" s="201">
        <v>0</v>
      </c>
      <c r="J293" s="202">
        <v>1</v>
      </c>
      <c r="K293" s="203">
        <v>0</v>
      </c>
      <c r="L293" s="165">
        <f>IF(INTRO!$E$37="Endemic",IF($H293&gt;0,IF($H293=4,"Unknown",IF($H293=99,"Stopped",$D293)),0),"Not required")</f>
        <v>0</v>
      </c>
      <c r="M293" s="190">
        <f>IF(INTRO!$E$39="Endemic", IF($I293&gt;0, IF($I293=4,"Unknown",IF($I293=99,"Stopped",$D293)), 0),"Not required")</f>
        <v>0</v>
      </c>
      <c r="N293" s="166">
        <f>IF(INTRO!$E$41="Endemic", IF(AND($J293&gt;1,$J293&lt;5), IF($J293=4, "Unknown", E293+F293), 0),"Not required")</f>
        <v>0</v>
      </c>
      <c r="O293" s="169">
        <f>IF(INTRO!$E$43="Endemic", IF(AND($K293&gt;0,$K293&lt;5), IF($K293=4,"Unknown", IF($K293=1, $F293*0.33, IF($K293=2, $F293*0.5+$G293*0.2, SUM(F293:G293)))), 0),"Not required")</f>
        <v>0</v>
      </c>
      <c r="P293" s="161">
        <v>0</v>
      </c>
      <c r="Q293" s="162">
        <v>0</v>
      </c>
      <c r="R293" s="162">
        <v>0</v>
      </c>
      <c r="S293" s="167">
        <v>0</v>
      </c>
      <c r="T293" s="161"/>
      <c r="U293" s="162"/>
      <c r="V293" s="162"/>
      <c r="W293" s="167"/>
    </row>
    <row r="294" spans="1:23" x14ac:dyDescent="0.2">
      <c r="A294" s="23" t="str">
        <f>IF(INTRO!$E$33&lt;&gt;0,INTRO!$E$33, " ")</f>
        <v>Ethiopia</v>
      </c>
      <c r="B294" s="191" t="s">
        <v>471</v>
      </c>
      <c r="C294" s="192" t="s">
        <v>497</v>
      </c>
      <c r="D294" s="193">
        <v>120176.90999999999</v>
      </c>
      <c r="E294" s="193">
        <f t="shared" si="27"/>
        <v>19817.244565145997</v>
      </c>
      <c r="F294" s="193">
        <f t="shared" si="28"/>
        <v>37441.741230431995</v>
      </c>
      <c r="G294" s="193">
        <f t="shared" si="29"/>
        <v>62917.915046941453</v>
      </c>
      <c r="H294" s="200">
        <v>0</v>
      </c>
      <c r="I294" s="201">
        <v>0</v>
      </c>
      <c r="J294" s="202">
        <v>1</v>
      </c>
      <c r="K294" s="203">
        <v>0</v>
      </c>
      <c r="L294" s="165">
        <f>IF(INTRO!$E$37="Endemic",IF($H294&gt;0,IF($H294=4,"Unknown",IF($H294=99,"Stopped",$D294)),0),"Not required")</f>
        <v>0</v>
      </c>
      <c r="M294" s="190">
        <f>IF(INTRO!$E$39="Endemic", IF($I294&gt;0, IF($I294=4,"Unknown",IF($I294=99,"Stopped",$D294)), 0),"Not required")</f>
        <v>0</v>
      </c>
      <c r="N294" s="166">
        <f>IF(INTRO!$E$41="Endemic", IF(AND($J294&gt;1,$J294&lt;5), IF($J294=4, "Unknown", E294+F294), 0),"Not required")</f>
        <v>0</v>
      </c>
      <c r="O294" s="169">
        <f>IF(INTRO!$E$43="Endemic", IF(AND($K294&gt;0,$K294&lt;5), IF($K294=4,"Unknown", IF($K294=1, $F294*0.33, IF($K294=2, $F294*0.5+$G294*0.2, SUM(F294:G294)))), 0),"Not required")</f>
        <v>0</v>
      </c>
      <c r="P294" s="161">
        <v>0</v>
      </c>
      <c r="Q294" s="162">
        <v>0</v>
      </c>
      <c r="R294" s="162">
        <v>0</v>
      </c>
      <c r="S294" s="167">
        <v>0</v>
      </c>
      <c r="T294" s="161"/>
      <c r="U294" s="162"/>
      <c r="V294" s="162"/>
      <c r="W294" s="167"/>
    </row>
    <row r="295" spans="1:23" x14ac:dyDescent="0.2">
      <c r="A295" s="23" t="str">
        <f>IF(INTRO!$E$33&lt;&gt;0,INTRO!$E$33, " ")</f>
        <v>Ethiopia</v>
      </c>
      <c r="B295" s="191" t="s">
        <v>471</v>
      </c>
      <c r="C295" s="192" t="s">
        <v>498</v>
      </c>
      <c r="D295" s="193">
        <v>145302.003</v>
      </c>
      <c r="E295" s="193">
        <f t="shared" si="27"/>
        <v>23960.3874759018</v>
      </c>
      <c r="F295" s="193">
        <f t="shared" si="28"/>
        <v>45269.594605065591</v>
      </c>
      <c r="G295" s="193">
        <f t="shared" si="29"/>
        <v>76072.009847019974</v>
      </c>
      <c r="H295" s="200">
        <v>0</v>
      </c>
      <c r="I295" s="201">
        <v>0</v>
      </c>
      <c r="J295" s="202">
        <v>1</v>
      </c>
      <c r="K295" s="203">
        <v>2</v>
      </c>
      <c r="L295" s="165">
        <f>IF(INTRO!$E$37="Endemic",IF($H295&gt;0,IF($H295=4,"Unknown",IF($H295=99,"Stopped",$D295)),0),"Not required")</f>
        <v>0</v>
      </c>
      <c r="M295" s="190">
        <f>IF(INTRO!$E$39="Endemic", IF($I295&gt;0, IF($I295=4,"Unknown",IF($I295=99,"Stopped",$D295)), 0),"Not required")</f>
        <v>0</v>
      </c>
      <c r="N295" s="166">
        <f>IF(INTRO!$E$41="Endemic", IF(AND($J295&gt;1,$J295&lt;5), IF($J295=4, "Unknown", E295+F295), 0),"Not required")</f>
        <v>0</v>
      </c>
      <c r="O295" s="169">
        <f>IF(INTRO!$E$43="Endemic", IF(AND($K295&gt;0,$K295&lt;5), IF($K295=4,"Unknown", IF($K295=1, $F295*0.33, IF($K295=2, $F295*0.5+$G295*0.2, SUM(F295:G295)))), 0),"Not required")</f>
        <v>37849.199271936792</v>
      </c>
      <c r="P295" s="161">
        <v>0</v>
      </c>
      <c r="Q295" s="162">
        <v>0</v>
      </c>
      <c r="R295" s="162">
        <v>0</v>
      </c>
      <c r="S295" s="167">
        <v>1</v>
      </c>
      <c r="T295" s="161"/>
      <c r="U295" s="162"/>
      <c r="V295" s="162"/>
      <c r="W295" s="167"/>
    </row>
    <row r="296" spans="1:23" x14ac:dyDescent="0.2">
      <c r="A296" s="23" t="str">
        <f>IF(INTRO!$E$33&lt;&gt;0,INTRO!$E$33, " ")</f>
        <v>Ethiopia</v>
      </c>
      <c r="B296" s="191" t="s">
        <v>499</v>
      </c>
      <c r="C296" s="192" t="s">
        <v>500</v>
      </c>
      <c r="D296" s="193">
        <v>139538.57399999999</v>
      </c>
      <c r="E296" s="193">
        <f t="shared" si="27"/>
        <v>23009.994575744397</v>
      </c>
      <c r="F296" s="193">
        <f t="shared" si="28"/>
        <v>43473.968330284792</v>
      </c>
      <c r="G296" s="193">
        <f t="shared" si="29"/>
        <v>73054.600461131457</v>
      </c>
      <c r="H296" s="200">
        <v>0</v>
      </c>
      <c r="I296" s="201">
        <v>0</v>
      </c>
      <c r="J296" s="202">
        <v>2</v>
      </c>
      <c r="K296" s="203">
        <v>2</v>
      </c>
      <c r="L296" s="165">
        <f>IF(INTRO!$E$37="Endemic",IF($H296&gt;0,IF($H296=4,"Unknown",IF($H296=99,"Stopped",$D296)),0),"Not required")</f>
        <v>0</v>
      </c>
      <c r="M296" s="190">
        <f>IF(INTRO!$E$39="Endemic", IF($I296&gt;0, IF($I296=4,"Unknown",IF($I296=99,"Stopped",$D296)), 0),"Not required")</f>
        <v>0</v>
      </c>
      <c r="N296" s="166">
        <f>IF(INTRO!$E$41="Endemic", IF(AND($J296&gt;1,$J296&lt;5), IF($J296=4, "Unknown", E296+F296), 0),"Not required")</f>
        <v>66483.962906029192</v>
      </c>
      <c r="O296" s="169">
        <f>IF(INTRO!$E$43="Endemic", IF(AND($K296&gt;0,$K296&lt;5), IF($K296=4,"Unknown", IF($K296=1, $F296*0.33, IF($K296=2, $F296*0.5+$G296*0.2, SUM(F296:G296)))), 0),"Not required")</f>
        <v>36347.904257368689</v>
      </c>
      <c r="P296" s="161">
        <v>0</v>
      </c>
      <c r="Q296" s="162">
        <v>0</v>
      </c>
      <c r="R296" s="162">
        <v>1</v>
      </c>
      <c r="S296" s="167">
        <v>1</v>
      </c>
      <c r="T296" s="161"/>
      <c r="U296" s="162"/>
      <c r="V296" s="162"/>
      <c r="W296" s="167"/>
    </row>
    <row r="297" spans="1:23" x14ac:dyDescent="0.2">
      <c r="A297" s="23" t="str">
        <f>IF(INTRO!$E$33&lt;&gt;0,INTRO!$E$33, " ")</f>
        <v>Ethiopia</v>
      </c>
      <c r="B297" s="191" t="s">
        <v>499</v>
      </c>
      <c r="C297" s="192" t="s">
        <v>501</v>
      </c>
      <c r="D297" s="193">
        <v>122859.51299999999</v>
      </c>
      <c r="E297" s="193">
        <f t="shared" si="27"/>
        <v>20259.607409407799</v>
      </c>
      <c r="F297" s="193">
        <f t="shared" si="28"/>
        <v>38277.520144617592</v>
      </c>
      <c r="G297" s="193">
        <f t="shared" si="29"/>
        <v>64322.376084079704</v>
      </c>
      <c r="H297" s="200">
        <v>0</v>
      </c>
      <c r="I297" s="201">
        <v>0</v>
      </c>
      <c r="J297" s="202">
        <v>2</v>
      </c>
      <c r="K297" s="203">
        <v>0</v>
      </c>
      <c r="L297" s="165">
        <f>IF(INTRO!$E$37="Endemic",IF($H297&gt;0,IF($H297=4,"Unknown",IF($H297=99,"Stopped",$D297)),0),"Not required")</f>
        <v>0</v>
      </c>
      <c r="M297" s="190">
        <f>IF(INTRO!$E$39="Endemic", IF($I297&gt;0, IF($I297=4,"Unknown",IF($I297=99,"Stopped",$D297)), 0),"Not required")</f>
        <v>0</v>
      </c>
      <c r="N297" s="166">
        <f>IF(INTRO!$E$41="Endemic", IF(AND($J297&gt;1,$J297&lt;5), IF($J297=4, "Unknown", E297+F297), 0),"Not required")</f>
        <v>58537.127554025392</v>
      </c>
      <c r="O297" s="169">
        <f>IF(INTRO!$E$43="Endemic", IF(AND($K297&gt;0,$K297&lt;5), IF($K297=4,"Unknown", IF($K297=1, $F297*0.33, IF($K297=2, $F297*0.5+$G297*0.2, SUM(F297:G297)))), 0),"Not required")</f>
        <v>0</v>
      </c>
      <c r="P297" s="161">
        <v>0</v>
      </c>
      <c r="Q297" s="162">
        <v>0</v>
      </c>
      <c r="R297" s="162">
        <v>1</v>
      </c>
      <c r="S297" s="167">
        <v>0</v>
      </c>
      <c r="T297" s="161"/>
      <c r="U297" s="162"/>
      <c r="V297" s="162"/>
      <c r="W297" s="167"/>
    </row>
    <row r="298" spans="1:23" x14ac:dyDescent="0.2">
      <c r="A298" s="23" t="str">
        <f>IF(INTRO!$E$33&lt;&gt;0,INTRO!$E$33, " ")</f>
        <v>Ethiopia</v>
      </c>
      <c r="B298" s="191" t="s">
        <v>499</v>
      </c>
      <c r="C298" s="192" t="s">
        <v>502</v>
      </c>
      <c r="D298" s="193">
        <v>41599.382999999994</v>
      </c>
      <c r="E298" s="193">
        <f t="shared" si="27"/>
        <v>6859.7632163297994</v>
      </c>
      <c r="F298" s="193">
        <f t="shared" si="28"/>
        <v>12960.504090441598</v>
      </c>
      <c r="G298" s="193">
        <f t="shared" si="29"/>
        <v>21779.112523355616</v>
      </c>
      <c r="H298" s="200">
        <v>0</v>
      </c>
      <c r="I298" s="201">
        <v>0</v>
      </c>
      <c r="J298" s="202">
        <v>3</v>
      </c>
      <c r="K298" s="203">
        <v>1</v>
      </c>
      <c r="L298" s="165">
        <f>IF(INTRO!$E$37="Endemic",IF($H298&gt;0,IF($H298=4,"Unknown",IF($H298=99,"Stopped",$D298)),0),"Not required")</f>
        <v>0</v>
      </c>
      <c r="M298" s="190">
        <f>IF(INTRO!$E$39="Endemic", IF($I298&gt;0, IF($I298=4,"Unknown",IF($I298=99,"Stopped",$D298)), 0),"Not required")</f>
        <v>0</v>
      </c>
      <c r="N298" s="166">
        <f>IF(INTRO!$E$41="Endemic", IF(AND($J298&gt;1,$J298&lt;5), IF($J298=4, "Unknown", E298+F298), 0),"Not required")</f>
        <v>19820.267306771399</v>
      </c>
      <c r="O298" s="169">
        <f>IF(INTRO!$E$43="Endemic", IF(AND($K298&gt;0,$K298&lt;5), IF($K298=4,"Unknown", IF($K298=1, $F298*0.33, IF($K298=2, $F298*0.5+$G298*0.2, SUM(F298:G298)))), 0),"Not required")</f>
        <v>4276.9663498457276</v>
      </c>
      <c r="P298" s="161">
        <v>0</v>
      </c>
      <c r="Q298" s="162">
        <v>0</v>
      </c>
      <c r="R298" s="162">
        <v>2</v>
      </c>
      <c r="S298" s="167">
        <v>0</v>
      </c>
      <c r="T298" s="161"/>
      <c r="U298" s="162"/>
      <c r="V298" s="162"/>
      <c r="W298" s="167"/>
    </row>
    <row r="299" spans="1:23" x14ac:dyDescent="0.2">
      <c r="A299" s="23" t="str">
        <f>IF(INTRO!$E$33&lt;&gt;0,INTRO!$E$33, " ")</f>
        <v>Ethiopia</v>
      </c>
      <c r="B299" s="191" t="s">
        <v>499</v>
      </c>
      <c r="C299" s="192" t="s">
        <v>503</v>
      </c>
      <c r="D299" s="193">
        <v>58064.411999999997</v>
      </c>
      <c r="E299" s="193">
        <f t="shared" si="27"/>
        <v>9574.8563774472004</v>
      </c>
      <c r="F299" s="193">
        <f t="shared" si="28"/>
        <v>18090.269493542397</v>
      </c>
      <c r="G299" s="193">
        <f t="shared" si="29"/>
        <v>30399.281704502202</v>
      </c>
      <c r="H299" s="200">
        <v>0</v>
      </c>
      <c r="I299" s="201">
        <v>0</v>
      </c>
      <c r="J299" s="202">
        <v>2</v>
      </c>
      <c r="K299" s="203">
        <v>0</v>
      </c>
      <c r="L299" s="165">
        <f>IF(INTRO!$E$37="Endemic",IF($H299&gt;0,IF($H299=4,"Unknown",IF($H299=99,"Stopped",$D299)),0),"Not required")</f>
        <v>0</v>
      </c>
      <c r="M299" s="190">
        <f>IF(INTRO!$E$39="Endemic", IF($I299&gt;0, IF($I299=4,"Unknown",IF($I299=99,"Stopped",$D299)), 0),"Not required")</f>
        <v>0</v>
      </c>
      <c r="N299" s="166">
        <f>IF(INTRO!$E$41="Endemic", IF(AND($J299&gt;1,$J299&lt;5), IF($J299=4, "Unknown", E299+F299), 0),"Not required")</f>
        <v>27665.125870989599</v>
      </c>
      <c r="O299" s="169">
        <f>IF(INTRO!$E$43="Endemic", IF(AND($K299&gt;0,$K299&lt;5), IF($K299=4,"Unknown", IF($K299=1, $F299*0.33, IF($K299=2, $F299*0.5+$G299*0.2, SUM(F299:G299)))), 0),"Not required")</f>
        <v>0</v>
      </c>
      <c r="P299" s="161">
        <v>0</v>
      </c>
      <c r="Q299" s="162">
        <v>0</v>
      </c>
      <c r="R299" s="162">
        <v>1</v>
      </c>
      <c r="S299" s="167">
        <v>0</v>
      </c>
      <c r="T299" s="161"/>
      <c r="U299" s="162"/>
      <c r="V299" s="162"/>
      <c r="W299" s="167"/>
    </row>
    <row r="300" spans="1:23" x14ac:dyDescent="0.2">
      <c r="A300" s="23" t="str">
        <f>IF(INTRO!$E$33&lt;&gt;0,INTRO!$E$33, " ")</f>
        <v>Ethiopia</v>
      </c>
      <c r="B300" s="191" t="s">
        <v>499</v>
      </c>
      <c r="C300" s="192" t="s">
        <v>504</v>
      </c>
      <c r="D300" s="193">
        <v>53121.095999999998</v>
      </c>
      <c r="E300" s="193">
        <f t="shared" si="27"/>
        <v>8759.7006030575994</v>
      </c>
      <c r="F300" s="193">
        <f t="shared" si="28"/>
        <v>16550.153688499198</v>
      </c>
      <c r="G300" s="193">
        <f t="shared" si="29"/>
        <v>27811.237660615683</v>
      </c>
      <c r="H300" s="200">
        <v>0</v>
      </c>
      <c r="I300" s="201">
        <v>0</v>
      </c>
      <c r="J300" s="202">
        <v>2</v>
      </c>
      <c r="K300" s="203">
        <v>1</v>
      </c>
      <c r="L300" s="165">
        <f>IF(INTRO!$E$37="Endemic",IF($H300&gt;0,IF($H300=4,"Unknown",IF($H300=99,"Stopped",$D300)),0),"Not required")</f>
        <v>0</v>
      </c>
      <c r="M300" s="190">
        <f>IF(INTRO!$E$39="Endemic", IF($I300&gt;0, IF($I300=4,"Unknown",IF($I300=99,"Stopped",$D300)), 0),"Not required")</f>
        <v>0</v>
      </c>
      <c r="N300" s="166">
        <f>IF(INTRO!$E$41="Endemic", IF(AND($J300&gt;1,$J300&lt;5), IF($J300=4, "Unknown", E300+F300), 0),"Not required")</f>
        <v>25309.854291556796</v>
      </c>
      <c r="O300" s="169">
        <f>IF(INTRO!$E$43="Endemic", IF(AND($K300&gt;0,$K300&lt;5), IF($K300=4,"Unknown", IF($K300=1, $F300*0.33, IF($K300=2, $F300*0.5+$G300*0.2, SUM(F300:G300)))), 0),"Not required")</f>
        <v>5461.5507172047355</v>
      </c>
      <c r="P300" s="161">
        <v>0</v>
      </c>
      <c r="Q300" s="162">
        <v>0</v>
      </c>
      <c r="R300" s="162">
        <v>1</v>
      </c>
      <c r="S300" s="167">
        <v>0</v>
      </c>
      <c r="T300" s="161"/>
      <c r="U300" s="162"/>
      <c r="V300" s="162"/>
      <c r="W300" s="167"/>
    </row>
    <row r="301" spans="1:23" x14ac:dyDescent="0.2">
      <c r="A301" s="23" t="str">
        <f>IF(INTRO!$E$33&lt;&gt;0,INTRO!$E$33, " ")</f>
        <v>Ethiopia</v>
      </c>
      <c r="B301" s="191" t="s">
        <v>499</v>
      </c>
      <c r="C301" s="192" t="s">
        <v>505</v>
      </c>
      <c r="D301" s="193">
        <v>122421.15899999999</v>
      </c>
      <c r="E301" s="193">
        <f t="shared" si="27"/>
        <v>20187.322571795397</v>
      </c>
      <c r="F301" s="193">
        <f t="shared" si="28"/>
        <v>38140.948676476793</v>
      </c>
      <c r="G301" s="193">
        <f t="shared" si="29"/>
        <v>64092.878423235474</v>
      </c>
      <c r="H301" s="200">
        <v>0</v>
      </c>
      <c r="I301" s="201">
        <v>4</v>
      </c>
      <c r="J301" s="202">
        <v>1</v>
      </c>
      <c r="K301" s="203">
        <v>2</v>
      </c>
      <c r="L301" s="165">
        <f>IF(INTRO!$E$37="Endemic",IF($H301&gt;0,IF($H301=4,"Unknown",IF($H301=99,"Stopped",$D301)),0),"Not required")</f>
        <v>0</v>
      </c>
      <c r="M301" s="190" t="str">
        <f>IF(INTRO!$E$39="Endemic", IF($I301&gt;0, IF($I301=4,"Unknown",IF($I301=99,"Stopped",$D301)), 0),"Not required")</f>
        <v>Unknown</v>
      </c>
      <c r="N301" s="166">
        <f>IF(INTRO!$E$41="Endemic", IF(AND($J301&gt;1,$J301&lt;5), IF($J301=4, "Unknown", E301+F301), 0),"Not required")</f>
        <v>0</v>
      </c>
      <c r="O301" s="169">
        <f>IF(INTRO!$E$43="Endemic", IF(AND($K301&gt;0,$K301&lt;5), IF($K301=4,"Unknown", IF($K301=1, $F301*0.33, IF($K301=2, $F301*0.5+$G301*0.2, SUM(F301:G301)))), 0),"Not required")</f>
        <v>31889.050022885494</v>
      </c>
      <c r="P301" s="161">
        <v>0</v>
      </c>
      <c r="Q301" s="162">
        <v>0</v>
      </c>
      <c r="R301" s="162">
        <v>0</v>
      </c>
      <c r="S301" s="167">
        <v>1</v>
      </c>
      <c r="T301" s="161"/>
      <c r="U301" s="162"/>
      <c r="V301" s="162"/>
      <c r="W301" s="167"/>
    </row>
    <row r="302" spans="1:23" x14ac:dyDescent="0.2">
      <c r="A302" s="23" t="str">
        <f>IF(INTRO!$E$33&lt;&gt;0,INTRO!$E$33, " ")</f>
        <v>Ethiopia</v>
      </c>
      <c r="B302" s="191" t="s">
        <v>499</v>
      </c>
      <c r="C302" s="192" t="s">
        <v>506</v>
      </c>
      <c r="D302" s="193">
        <v>106007.57999999999</v>
      </c>
      <c r="E302" s="193">
        <f t="shared" si="27"/>
        <v>17480.713546547995</v>
      </c>
      <c r="F302" s="193">
        <f t="shared" si="28"/>
        <v>33027.212788415993</v>
      </c>
      <c r="G302" s="193">
        <f t="shared" si="29"/>
        <v>55499.645587258397</v>
      </c>
      <c r="H302" s="200">
        <v>0</v>
      </c>
      <c r="I302" s="201">
        <v>0</v>
      </c>
      <c r="J302" s="202">
        <v>3</v>
      </c>
      <c r="K302" s="203">
        <v>1</v>
      </c>
      <c r="L302" s="165">
        <f>IF(INTRO!$E$37="Endemic",IF($H302&gt;0,IF($H302=4,"Unknown",IF($H302=99,"Stopped",$D302)),0),"Not required")</f>
        <v>0</v>
      </c>
      <c r="M302" s="190">
        <f>IF(INTRO!$E$39="Endemic", IF($I302&gt;0, IF($I302=4,"Unknown",IF($I302=99,"Stopped",$D302)), 0),"Not required")</f>
        <v>0</v>
      </c>
      <c r="N302" s="166">
        <f>IF(INTRO!$E$41="Endemic", IF(AND($J302&gt;1,$J302&lt;5), IF($J302=4, "Unknown", E302+F302), 0),"Not required")</f>
        <v>50507.926334963988</v>
      </c>
      <c r="O302" s="169">
        <f>IF(INTRO!$E$43="Endemic", IF(AND($K302&gt;0,$K302&lt;5), IF($K302=4,"Unknown", IF($K302=1, $F302*0.33, IF($K302=2, $F302*0.5+$G302*0.2, SUM(F302:G302)))), 0),"Not required")</f>
        <v>10898.980220177278</v>
      </c>
      <c r="P302" s="161">
        <v>0</v>
      </c>
      <c r="Q302" s="162">
        <v>0</v>
      </c>
      <c r="R302" s="162">
        <v>2</v>
      </c>
      <c r="S302" s="167">
        <v>0</v>
      </c>
      <c r="T302" s="161"/>
      <c r="U302" s="162"/>
      <c r="V302" s="162"/>
      <c r="W302" s="167"/>
    </row>
    <row r="303" spans="1:23" x14ac:dyDescent="0.2">
      <c r="A303" s="23" t="str">
        <f>IF(INTRO!$E$33&lt;&gt;0,INTRO!$E$33, " ")</f>
        <v>Ethiopia</v>
      </c>
      <c r="B303" s="191" t="s">
        <v>499</v>
      </c>
      <c r="C303" s="192" t="s">
        <v>507</v>
      </c>
      <c r="D303" s="193">
        <v>165108.19499999998</v>
      </c>
      <c r="E303" s="193">
        <f t="shared" si="27"/>
        <v>27226.440420416995</v>
      </c>
      <c r="F303" s="193">
        <f t="shared" si="28"/>
        <v>51440.316714863991</v>
      </c>
      <c r="G303" s="193">
        <f t="shared" si="29"/>
        <v>86441.425283474528</v>
      </c>
      <c r="H303" s="200">
        <v>0</v>
      </c>
      <c r="I303" s="201">
        <v>0</v>
      </c>
      <c r="J303" s="202">
        <v>2</v>
      </c>
      <c r="K303" s="203">
        <v>0</v>
      </c>
      <c r="L303" s="165">
        <f>IF(INTRO!$E$37="Endemic",IF($H303&gt;0,IF($H303=4,"Unknown",IF($H303=99,"Stopped",$D303)),0),"Not required")</f>
        <v>0</v>
      </c>
      <c r="M303" s="190">
        <f>IF(INTRO!$E$39="Endemic", IF($I303&gt;0, IF($I303=4,"Unknown",IF($I303=99,"Stopped",$D303)), 0),"Not required")</f>
        <v>0</v>
      </c>
      <c r="N303" s="166">
        <f>IF(INTRO!$E$41="Endemic", IF(AND($J303&gt;1,$J303&lt;5), IF($J303=4, "Unknown", E303+F303), 0),"Not required")</f>
        <v>78666.75713528099</v>
      </c>
      <c r="O303" s="169">
        <f>IF(INTRO!$E$43="Endemic", IF(AND($K303&gt;0,$K303&lt;5), IF($K303=4,"Unknown", IF($K303=1, $F303*0.33, IF($K303=2, $F303*0.5+$G303*0.2, SUM(F303:G303)))), 0),"Not required")</f>
        <v>0</v>
      </c>
      <c r="P303" s="161">
        <v>0</v>
      </c>
      <c r="Q303" s="162">
        <v>0</v>
      </c>
      <c r="R303" s="162">
        <v>1</v>
      </c>
      <c r="S303" s="167">
        <v>0</v>
      </c>
      <c r="T303" s="161"/>
      <c r="U303" s="162"/>
      <c r="V303" s="162"/>
      <c r="W303" s="167"/>
    </row>
    <row r="304" spans="1:23" x14ac:dyDescent="0.2">
      <c r="A304" s="23" t="str">
        <f>IF(INTRO!$E$33&lt;&gt;0,INTRO!$E$33, " ")</f>
        <v>Ethiopia</v>
      </c>
      <c r="B304" s="191" t="s">
        <v>499</v>
      </c>
      <c r="C304" s="192" t="s">
        <v>508</v>
      </c>
      <c r="D304" s="193">
        <v>25962.698999999997</v>
      </c>
      <c r="E304" s="193">
        <f t="shared" si="27"/>
        <v>4281.2646427193995</v>
      </c>
      <c r="F304" s="193">
        <f t="shared" si="28"/>
        <v>8088.8138794847982</v>
      </c>
      <c r="G304" s="193">
        <f t="shared" si="29"/>
        <v>13592.618499438135</v>
      </c>
      <c r="H304" s="200">
        <v>0</v>
      </c>
      <c r="I304" s="201">
        <v>0</v>
      </c>
      <c r="J304" s="202">
        <v>0</v>
      </c>
      <c r="K304" s="203">
        <v>0</v>
      </c>
      <c r="L304" s="165">
        <f>IF(INTRO!$E$37="Endemic",IF($H304&gt;0,IF($H304=4,"Unknown",IF($H304=99,"Stopped",$D304)),0),"Not required")</f>
        <v>0</v>
      </c>
      <c r="M304" s="190">
        <f>IF(INTRO!$E$39="Endemic", IF($I304&gt;0, IF($I304=4,"Unknown",IF($I304=99,"Stopped",$D304)), 0),"Not required")</f>
        <v>0</v>
      </c>
      <c r="N304" s="166">
        <f>IF(INTRO!$E$41="Endemic", IF(AND($J304&gt;1,$J304&lt;5), IF($J304=4, "Unknown", E304+F304), 0),"Not required")</f>
        <v>0</v>
      </c>
      <c r="O304" s="169">
        <f>IF(INTRO!$E$43="Endemic", IF(AND($K304&gt;0,$K304&lt;5), IF($K304=4,"Unknown", IF($K304=1, $F304*0.33, IF($K304=2, $F304*0.5+$G304*0.2, SUM(F304:G304)))), 0),"Not required")</f>
        <v>0</v>
      </c>
      <c r="P304" s="161">
        <v>0</v>
      </c>
      <c r="Q304" s="162">
        <v>0</v>
      </c>
      <c r="R304" s="162">
        <v>0</v>
      </c>
      <c r="S304" s="167">
        <v>0</v>
      </c>
      <c r="T304" s="161"/>
      <c r="U304" s="162"/>
      <c r="V304" s="162"/>
      <c r="W304" s="167"/>
    </row>
    <row r="305" spans="1:23" x14ac:dyDescent="0.2">
      <c r="A305" s="23" t="str">
        <f>IF(INTRO!$E$33&lt;&gt;0,INTRO!$E$33, " ")</f>
        <v>Ethiopia</v>
      </c>
      <c r="B305" s="191" t="s">
        <v>499</v>
      </c>
      <c r="C305" s="192" t="s">
        <v>509</v>
      </c>
      <c r="D305" s="193">
        <v>54802.481999999996</v>
      </c>
      <c r="E305" s="193">
        <f t="shared" si="27"/>
        <v>9036.9621632891995</v>
      </c>
      <c r="F305" s="193">
        <f t="shared" si="28"/>
        <v>17073.9982400064</v>
      </c>
      <c r="G305" s="193">
        <f t="shared" si="29"/>
        <v>28691.51742075527</v>
      </c>
      <c r="H305" s="200">
        <v>0</v>
      </c>
      <c r="I305" s="201">
        <v>0</v>
      </c>
      <c r="J305" s="202">
        <v>2</v>
      </c>
      <c r="K305" s="203">
        <v>0</v>
      </c>
      <c r="L305" s="165">
        <f>IF(INTRO!$E$37="Endemic",IF($H305&gt;0,IF($H305=4,"Unknown",IF($H305=99,"Stopped",$D305)),0),"Not required")</f>
        <v>0</v>
      </c>
      <c r="M305" s="190">
        <f>IF(INTRO!$E$39="Endemic", IF($I305&gt;0, IF($I305=4,"Unknown",IF($I305=99,"Stopped",$D305)), 0),"Not required")</f>
        <v>0</v>
      </c>
      <c r="N305" s="166">
        <f>IF(INTRO!$E$41="Endemic", IF(AND($J305&gt;1,$J305&lt;5), IF($J305=4, "Unknown", E305+F305), 0),"Not required")</f>
        <v>26110.960403295598</v>
      </c>
      <c r="O305" s="169">
        <f>IF(INTRO!$E$43="Endemic", IF(AND($K305&gt;0,$K305&lt;5), IF($K305=4,"Unknown", IF($K305=1, $F305*0.33, IF($K305=2, $F305*0.5+$G305*0.2, SUM(F305:G305)))), 0),"Not required")</f>
        <v>0</v>
      </c>
      <c r="P305" s="161">
        <v>0</v>
      </c>
      <c r="Q305" s="162">
        <v>0</v>
      </c>
      <c r="R305" s="162">
        <v>1</v>
      </c>
      <c r="S305" s="167">
        <v>0</v>
      </c>
      <c r="T305" s="161"/>
      <c r="U305" s="162"/>
      <c r="V305" s="162"/>
      <c r="W305" s="167"/>
    </row>
    <row r="306" spans="1:23" x14ac:dyDescent="0.2">
      <c r="A306" s="23" t="str">
        <f>IF(INTRO!$E$33&lt;&gt;0,INTRO!$E$33, " ")</f>
        <v>Ethiopia</v>
      </c>
      <c r="B306" s="191" t="s">
        <v>499</v>
      </c>
      <c r="C306" s="192" t="s">
        <v>510</v>
      </c>
      <c r="D306" s="193">
        <v>48617.162999999993</v>
      </c>
      <c r="E306" s="193">
        <f t="shared" si="27"/>
        <v>8016.9993489977987</v>
      </c>
      <c r="F306" s="193">
        <f t="shared" si="28"/>
        <v>15146.929941897597</v>
      </c>
      <c r="G306" s="193">
        <f t="shared" si="29"/>
        <v>25453.230004476776</v>
      </c>
      <c r="H306" s="200">
        <v>0</v>
      </c>
      <c r="I306" s="201">
        <v>0</v>
      </c>
      <c r="J306" s="202">
        <v>1</v>
      </c>
      <c r="K306" s="203">
        <v>0</v>
      </c>
      <c r="L306" s="165">
        <f>IF(INTRO!$E$37="Endemic",IF($H306&gt;0,IF($H306=4,"Unknown",IF($H306=99,"Stopped",$D306)),0),"Not required")</f>
        <v>0</v>
      </c>
      <c r="M306" s="190">
        <f>IF(INTRO!$E$39="Endemic", IF($I306&gt;0, IF($I306=4,"Unknown",IF($I306=99,"Stopped",$D306)), 0),"Not required")</f>
        <v>0</v>
      </c>
      <c r="N306" s="166">
        <f>IF(INTRO!$E$41="Endemic", IF(AND($J306&gt;1,$J306&lt;5), IF($J306=4, "Unknown", E306+F306), 0),"Not required")</f>
        <v>0</v>
      </c>
      <c r="O306" s="169">
        <f>IF(INTRO!$E$43="Endemic", IF(AND($K306&gt;0,$K306&lt;5), IF($K306=4,"Unknown", IF($K306=1, $F306*0.33, IF($K306=2, $F306*0.5+$G306*0.2, SUM(F306:G306)))), 0),"Not required")</f>
        <v>0</v>
      </c>
      <c r="P306" s="161">
        <v>0</v>
      </c>
      <c r="Q306" s="162">
        <v>0</v>
      </c>
      <c r="R306" s="162">
        <v>0</v>
      </c>
      <c r="S306" s="167">
        <v>0</v>
      </c>
      <c r="T306" s="161"/>
      <c r="U306" s="162"/>
      <c r="V306" s="162"/>
      <c r="W306" s="167"/>
    </row>
    <row r="307" spans="1:23" x14ac:dyDescent="0.2">
      <c r="A307" s="23" t="str">
        <f>IF(INTRO!$E$33&lt;&gt;0,INTRO!$E$33, " ")</f>
        <v>Ethiopia</v>
      </c>
      <c r="B307" s="191" t="s">
        <v>499</v>
      </c>
      <c r="C307" s="192" t="s">
        <v>482</v>
      </c>
      <c r="D307" s="193">
        <v>136556.53199999998</v>
      </c>
      <c r="E307" s="193">
        <f t="shared" si="27"/>
        <v>22518.254060719195</v>
      </c>
      <c r="F307" s="193">
        <f t="shared" si="28"/>
        <v>42544.897638566392</v>
      </c>
      <c r="G307" s="193">
        <f t="shared" si="29"/>
        <v>71493.369895106647</v>
      </c>
      <c r="H307" s="200">
        <v>0</v>
      </c>
      <c r="I307" s="201">
        <v>0</v>
      </c>
      <c r="J307" s="202">
        <v>2</v>
      </c>
      <c r="K307" s="203">
        <v>0</v>
      </c>
      <c r="L307" s="165">
        <f>IF(INTRO!$E$37="Endemic",IF($H307&gt;0,IF($H307=4,"Unknown",IF($H307=99,"Stopped",$D307)),0),"Not required")</f>
        <v>0</v>
      </c>
      <c r="M307" s="190">
        <f>IF(INTRO!$E$39="Endemic", IF($I307&gt;0, IF($I307=4,"Unknown",IF($I307=99,"Stopped",$D307)), 0),"Not required")</f>
        <v>0</v>
      </c>
      <c r="N307" s="166">
        <f>IF(INTRO!$E$41="Endemic", IF(AND($J307&gt;1,$J307&lt;5), IF($J307=4, "Unknown", E307+F307), 0),"Not required")</f>
        <v>65063.15169928559</v>
      </c>
      <c r="O307" s="169">
        <f>IF(INTRO!$E$43="Endemic", IF(AND($K307&gt;0,$K307&lt;5), IF($K307=4,"Unknown", IF($K307=1, $F307*0.33, IF($K307=2, $F307*0.5+$G307*0.2, SUM(F307:G307)))), 0),"Not required")</f>
        <v>0</v>
      </c>
      <c r="P307" s="161">
        <v>0</v>
      </c>
      <c r="Q307" s="162">
        <v>0</v>
      </c>
      <c r="R307" s="162">
        <v>1</v>
      </c>
      <c r="S307" s="167">
        <v>0</v>
      </c>
      <c r="T307" s="161"/>
      <c r="U307" s="162"/>
      <c r="V307" s="162"/>
      <c r="W307" s="167"/>
    </row>
    <row r="308" spans="1:23" x14ac:dyDescent="0.2">
      <c r="A308" s="23" t="str">
        <f>IF(INTRO!$E$33&lt;&gt;0,INTRO!$E$33, " ")</f>
        <v>Ethiopia</v>
      </c>
      <c r="B308" s="191" t="s">
        <v>499</v>
      </c>
      <c r="C308" s="192" t="s">
        <v>511</v>
      </c>
      <c r="D308" s="193">
        <v>113226.01499999998</v>
      </c>
      <c r="E308" s="193">
        <f t="shared" si="27"/>
        <v>18671.037809108995</v>
      </c>
      <c r="F308" s="193">
        <f t="shared" si="28"/>
        <v>35276.153748527991</v>
      </c>
      <c r="G308" s="193">
        <f t="shared" si="29"/>
        <v>59278.814814540652</v>
      </c>
      <c r="H308" s="200">
        <v>0</v>
      </c>
      <c r="I308" s="201">
        <v>0</v>
      </c>
      <c r="J308" s="202">
        <v>2</v>
      </c>
      <c r="K308" s="203">
        <v>0</v>
      </c>
      <c r="L308" s="165">
        <f>IF(INTRO!$E$37="Endemic",IF($H308&gt;0,IF($H308=4,"Unknown",IF($H308=99,"Stopped",$D308)),0),"Not required")</f>
        <v>0</v>
      </c>
      <c r="M308" s="190">
        <f>IF(INTRO!$E$39="Endemic", IF($I308&gt;0, IF($I308=4,"Unknown",IF($I308=99,"Stopped",$D308)), 0),"Not required")</f>
        <v>0</v>
      </c>
      <c r="N308" s="166">
        <f>IF(INTRO!$E$41="Endemic", IF(AND($J308&gt;1,$J308&lt;5), IF($J308=4, "Unknown", E308+F308), 0),"Not required")</f>
        <v>53947.191557636987</v>
      </c>
      <c r="O308" s="169">
        <f>IF(INTRO!$E$43="Endemic", IF(AND($K308&gt;0,$K308&lt;5), IF($K308=4,"Unknown", IF($K308=1, $F308*0.33, IF($K308=2, $F308*0.5+$G308*0.2, SUM(F308:G308)))), 0),"Not required")</f>
        <v>0</v>
      </c>
      <c r="P308" s="161">
        <v>0</v>
      </c>
      <c r="Q308" s="162">
        <v>0</v>
      </c>
      <c r="R308" s="162">
        <v>1</v>
      </c>
      <c r="S308" s="167">
        <v>0</v>
      </c>
      <c r="T308" s="161"/>
      <c r="U308" s="162"/>
      <c r="V308" s="162"/>
      <c r="W308" s="167"/>
    </row>
    <row r="309" spans="1:23" x14ac:dyDescent="0.2">
      <c r="A309" s="23" t="str">
        <f>IF(INTRO!$E$33&lt;&gt;0,INTRO!$E$33, " ")</f>
        <v>Ethiopia</v>
      </c>
      <c r="B309" s="191" t="s">
        <v>499</v>
      </c>
      <c r="C309" s="192" t="s">
        <v>512</v>
      </c>
      <c r="D309" s="193">
        <v>39161.681999999993</v>
      </c>
      <c r="E309" s="193">
        <f t="shared" si="27"/>
        <v>6457.7848588091983</v>
      </c>
      <c r="F309" s="193">
        <f t="shared" si="28"/>
        <v>12201.025667846399</v>
      </c>
      <c r="G309" s="193">
        <f t="shared" si="29"/>
        <v>20502.868489224227</v>
      </c>
      <c r="H309" s="200">
        <v>0</v>
      </c>
      <c r="I309" s="201">
        <v>0</v>
      </c>
      <c r="J309" s="202">
        <v>3</v>
      </c>
      <c r="K309" s="203">
        <v>1</v>
      </c>
      <c r="L309" s="165">
        <f>IF(INTRO!$E$37="Endemic",IF($H309&gt;0,IF($H309=4,"Unknown",IF($H309=99,"Stopped",$D309)),0),"Not required")</f>
        <v>0</v>
      </c>
      <c r="M309" s="190">
        <f>IF(INTRO!$E$39="Endemic", IF($I309&gt;0, IF($I309=4,"Unknown",IF($I309=99,"Stopped",$D309)), 0),"Not required")</f>
        <v>0</v>
      </c>
      <c r="N309" s="166">
        <f>IF(INTRO!$E$41="Endemic", IF(AND($J309&gt;1,$J309&lt;5), IF($J309=4, "Unknown", E309+F309), 0),"Not required")</f>
        <v>18658.810526655598</v>
      </c>
      <c r="O309" s="169">
        <f>IF(INTRO!$E$43="Endemic", IF(AND($K309&gt;0,$K309&lt;5), IF($K309=4,"Unknown", IF($K309=1, $F309*0.33, IF($K309=2, $F309*0.5+$G309*0.2, SUM(F309:G309)))), 0),"Not required")</f>
        <v>4026.3384703893121</v>
      </c>
      <c r="P309" s="161">
        <v>0</v>
      </c>
      <c r="Q309" s="162">
        <v>0</v>
      </c>
      <c r="R309" s="162">
        <v>2</v>
      </c>
      <c r="S309" s="167">
        <v>0</v>
      </c>
      <c r="T309" s="161"/>
      <c r="U309" s="162"/>
      <c r="V309" s="162"/>
      <c r="W309" s="167"/>
    </row>
    <row r="310" spans="1:23" x14ac:dyDescent="0.2">
      <c r="A310" s="23" t="str">
        <f>IF(INTRO!$E$33&lt;&gt;0,INTRO!$E$33, " ")</f>
        <v>Ethiopia</v>
      </c>
      <c r="B310" s="191" t="s">
        <v>499</v>
      </c>
      <c r="C310" s="192" t="s">
        <v>513</v>
      </c>
      <c r="D310" s="193">
        <v>110431.25099999999</v>
      </c>
      <c r="E310" s="193">
        <f t="shared" si="27"/>
        <v>18210.179548650598</v>
      </c>
      <c r="F310" s="193">
        <f t="shared" si="28"/>
        <v>34405.430491555198</v>
      </c>
      <c r="G310" s="193">
        <f t="shared" si="29"/>
        <v>57815.632544932865</v>
      </c>
      <c r="H310" s="200">
        <v>1</v>
      </c>
      <c r="I310" s="201">
        <v>4</v>
      </c>
      <c r="J310" s="202">
        <v>2</v>
      </c>
      <c r="K310" s="203">
        <v>2</v>
      </c>
      <c r="L310" s="165">
        <f>IF(INTRO!$E$37="Endemic",IF($H310&gt;0,IF($H310=4,"Unknown",IF($H310=99,"Stopped",$D310)),0),"Not required")</f>
        <v>110431.25099999999</v>
      </c>
      <c r="M310" s="190" t="str">
        <f>IF(INTRO!$E$39="Endemic", IF($I310&gt;0, IF($I310=4,"Unknown",IF($I310=99,"Stopped",$D310)), 0),"Not required")</f>
        <v>Unknown</v>
      </c>
      <c r="N310" s="166">
        <f>IF(INTRO!$E$41="Endemic", IF(AND($J310&gt;1,$J310&lt;5), IF($J310=4, "Unknown", E310+F310), 0),"Not required")</f>
        <v>52615.610040205793</v>
      </c>
      <c r="O310" s="169">
        <f>IF(INTRO!$E$43="Endemic", IF(AND($K310&gt;0,$K310&lt;5), IF($K310=4,"Unknown", IF($K310=1, $F310*0.33, IF($K310=2, $F310*0.5+$G310*0.2, SUM(F310:G310)))), 0),"Not required")</f>
        <v>28765.841754764173</v>
      </c>
      <c r="P310" s="161">
        <v>1</v>
      </c>
      <c r="Q310" s="162">
        <v>0</v>
      </c>
      <c r="R310" s="162">
        <v>1</v>
      </c>
      <c r="S310" s="167">
        <v>1</v>
      </c>
      <c r="T310" s="161"/>
      <c r="U310" s="162"/>
      <c r="V310" s="162"/>
      <c r="W310" s="167"/>
    </row>
    <row r="311" spans="1:23" x14ac:dyDescent="0.2">
      <c r="A311" s="23" t="str">
        <f>IF(INTRO!$E$33&lt;&gt;0,INTRO!$E$33, " ")</f>
        <v>Ethiopia</v>
      </c>
      <c r="B311" s="191" t="s">
        <v>499</v>
      </c>
      <c r="C311" s="192" t="s">
        <v>514</v>
      </c>
      <c r="D311" s="193">
        <v>84416.072999999989</v>
      </c>
      <c r="E311" s="193">
        <f t="shared" si="27"/>
        <v>13920.261087343797</v>
      </c>
      <c r="F311" s="193">
        <f t="shared" si="28"/>
        <v>26300.266506729597</v>
      </c>
      <c r="G311" s="193">
        <f t="shared" si="29"/>
        <v>44195.538973421826</v>
      </c>
      <c r="H311" s="200">
        <v>1</v>
      </c>
      <c r="I311" s="201">
        <v>4</v>
      </c>
      <c r="J311" s="202">
        <v>2</v>
      </c>
      <c r="K311" s="203">
        <v>2</v>
      </c>
      <c r="L311" s="165">
        <f>IF(INTRO!$E$37="Endemic",IF($H311&gt;0,IF($H311=4,"Unknown",IF($H311=99,"Stopped",$D311)),0),"Not required")</f>
        <v>84416.072999999989</v>
      </c>
      <c r="M311" s="190" t="str">
        <f>IF(INTRO!$E$39="Endemic", IF($I311&gt;0, IF($I311=4,"Unknown",IF($I311=99,"Stopped",$D311)), 0),"Not required")</f>
        <v>Unknown</v>
      </c>
      <c r="N311" s="166">
        <f>IF(INTRO!$E$41="Endemic", IF(AND($J311&gt;1,$J311&lt;5), IF($J311=4, "Unknown", E311+F311), 0),"Not required")</f>
        <v>40220.527594073392</v>
      </c>
      <c r="O311" s="169">
        <f>IF(INTRO!$E$43="Endemic", IF(AND($K311&gt;0,$K311&lt;5), IF($K311=4,"Unknown", IF($K311=1, $F311*0.33, IF($K311=2, $F311*0.5+$G311*0.2, SUM(F311:G311)))), 0),"Not required")</f>
        <v>21989.241048049164</v>
      </c>
      <c r="P311" s="161">
        <v>1</v>
      </c>
      <c r="Q311" s="162">
        <v>0</v>
      </c>
      <c r="R311" s="162">
        <v>1</v>
      </c>
      <c r="S311" s="167">
        <v>1</v>
      </c>
      <c r="T311" s="161"/>
      <c r="U311" s="162"/>
      <c r="V311" s="162"/>
      <c r="W311" s="167"/>
    </row>
    <row r="312" spans="1:23" x14ac:dyDescent="0.2">
      <c r="A312" s="23" t="str">
        <f>IF(INTRO!$E$33&lt;&gt;0,INTRO!$E$33, " ")</f>
        <v>Ethiopia</v>
      </c>
      <c r="B312" s="191" t="s">
        <v>499</v>
      </c>
      <c r="C312" s="192" t="s">
        <v>515</v>
      </c>
      <c r="D312" s="193">
        <v>131661.579</v>
      </c>
      <c r="E312" s="193">
        <f t="shared" si="27"/>
        <v>21711.073374047399</v>
      </c>
      <c r="F312" s="193">
        <f t="shared" si="28"/>
        <v>41019.849577660796</v>
      </c>
      <c r="G312" s="193">
        <f t="shared" si="29"/>
        <v>68930.646015679478</v>
      </c>
      <c r="H312" s="200">
        <v>0</v>
      </c>
      <c r="I312" s="201">
        <v>0</v>
      </c>
      <c r="J312" s="202">
        <v>3</v>
      </c>
      <c r="K312" s="203">
        <v>2</v>
      </c>
      <c r="L312" s="165">
        <f>IF(INTRO!$E$37="Endemic",IF($H312&gt;0,IF($H312=4,"Unknown",IF($H312=99,"Stopped",$D312)),0),"Not required")</f>
        <v>0</v>
      </c>
      <c r="M312" s="190">
        <f>IF(INTRO!$E$39="Endemic", IF($I312&gt;0, IF($I312=4,"Unknown",IF($I312=99,"Stopped",$D312)), 0),"Not required")</f>
        <v>0</v>
      </c>
      <c r="N312" s="166">
        <f>IF(INTRO!$E$41="Endemic", IF(AND($J312&gt;1,$J312&lt;5), IF($J312=4, "Unknown", E312+F312), 0),"Not required")</f>
        <v>62730.922951708199</v>
      </c>
      <c r="O312" s="169">
        <f>IF(INTRO!$E$43="Endemic", IF(AND($K312&gt;0,$K312&lt;5), IF($K312=4,"Unknown", IF($K312=1, $F312*0.33, IF($K312=2, $F312*0.5+$G312*0.2, SUM(F312:G312)))), 0),"Not required")</f>
        <v>34296.053991966299</v>
      </c>
      <c r="P312" s="161">
        <v>0</v>
      </c>
      <c r="Q312" s="162">
        <v>0</v>
      </c>
      <c r="R312" s="162">
        <v>2</v>
      </c>
      <c r="S312" s="167">
        <v>1</v>
      </c>
      <c r="T312" s="161"/>
      <c r="U312" s="162"/>
      <c r="V312" s="162"/>
      <c r="W312" s="167"/>
    </row>
    <row r="313" spans="1:23" x14ac:dyDescent="0.2">
      <c r="A313" s="23" t="str">
        <f>IF(INTRO!$E$33&lt;&gt;0,INTRO!$E$33, " ")</f>
        <v>Ethiopia</v>
      </c>
      <c r="B313" s="191" t="s">
        <v>499</v>
      </c>
      <c r="C313" s="192" t="s">
        <v>516</v>
      </c>
      <c r="D313" s="193">
        <v>45155.606999999996</v>
      </c>
      <c r="E313" s="193">
        <f t="shared" si="27"/>
        <v>7446.1866876641989</v>
      </c>
      <c r="F313" s="193">
        <f t="shared" si="28"/>
        <v>14068.4641700064</v>
      </c>
      <c r="G313" s="193">
        <f t="shared" si="29"/>
        <v>23640.952701472146</v>
      </c>
      <c r="H313" s="200">
        <v>1</v>
      </c>
      <c r="I313" s="201">
        <v>0</v>
      </c>
      <c r="J313" s="202">
        <v>2</v>
      </c>
      <c r="K313" s="203">
        <v>0</v>
      </c>
      <c r="L313" s="165">
        <f>IF(INTRO!$E$37="Endemic",IF($H313&gt;0,IF($H313=4,"Unknown",IF($H313=99,"Stopped",$D313)),0),"Not required")</f>
        <v>45155.606999999996</v>
      </c>
      <c r="M313" s="190">
        <f>IF(INTRO!$E$39="Endemic", IF($I313&gt;0, IF($I313=4,"Unknown",IF($I313=99,"Stopped",$D313)), 0),"Not required")</f>
        <v>0</v>
      </c>
      <c r="N313" s="166">
        <f>IF(INTRO!$E$41="Endemic", IF(AND($J313&gt;1,$J313&lt;5), IF($J313=4, "Unknown", E313+F313), 0),"Not required")</f>
        <v>21514.6508576706</v>
      </c>
      <c r="O313" s="169">
        <f>IF(INTRO!$E$43="Endemic", IF(AND($K313&gt;0,$K313&lt;5), IF($K313=4,"Unknown", IF($K313=1, $F313*0.33, IF($K313=2, $F313*0.5+$G313*0.2, SUM(F313:G313)))), 0),"Not required")</f>
        <v>0</v>
      </c>
      <c r="P313" s="161">
        <v>1</v>
      </c>
      <c r="Q313" s="162">
        <v>0</v>
      </c>
      <c r="R313" s="162">
        <v>1</v>
      </c>
      <c r="S313" s="167">
        <v>0</v>
      </c>
      <c r="T313" s="161"/>
      <c r="U313" s="162"/>
      <c r="V313" s="162"/>
      <c r="W313" s="167"/>
    </row>
    <row r="314" spans="1:23" x14ac:dyDescent="0.2">
      <c r="A314" s="23" t="str">
        <f>IF(INTRO!$E$33&lt;&gt;0,INTRO!$E$33, " ")</f>
        <v>Ethiopia</v>
      </c>
      <c r="B314" s="191" t="s">
        <v>499</v>
      </c>
      <c r="C314" s="192" t="s">
        <v>517</v>
      </c>
      <c r="D314" s="193">
        <v>67375.832999999999</v>
      </c>
      <c r="E314" s="193">
        <f t="shared" si="27"/>
        <v>11110.315287199801</v>
      </c>
      <c r="F314" s="193">
        <f t="shared" si="28"/>
        <v>20991.291125481599</v>
      </c>
      <c r="G314" s="193">
        <f t="shared" si="29"/>
        <v>35274.221453280123</v>
      </c>
      <c r="H314" s="200">
        <v>0</v>
      </c>
      <c r="I314" s="201">
        <v>0</v>
      </c>
      <c r="J314" s="202">
        <v>3</v>
      </c>
      <c r="K314" s="203">
        <v>1</v>
      </c>
      <c r="L314" s="165">
        <f>IF(INTRO!$E$37="Endemic",IF($H314&gt;0,IF($H314=4,"Unknown",IF($H314=99,"Stopped",$D314)),0),"Not required")</f>
        <v>0</v>
      </c>
      <c r="M314" s="190">
        <f>IF(INTRO!$E$39="Endemic", IF($I314&gt;0, IF($I314=4,"Unknown",IF($I314=99,"Stopped",$D314)), 0),"Not required")</f>
        <v>0</v>
      </c>
      <c r="N314" s="166">
        <f>IF(INTRO!$E$41="Endemic", IF(AND($J314&gt;1,$J314&lt;5), IF($J314=4, "Unknown", E314+F314), 0),"Not required")</f>
        <v>32101.606412681402</v>
      </c>
      <c r="O314" s="169">
        <f>IF(INTRO!$E$43="Endemic", IF(AND($K314&gt;0,$K314&lt;5), IF($K314=4,"Unknown", IF($K314=1, $F314*0.33, IF($K314=2, $F314*0.5+$G314*0.2, SUM(F314:G314)))), 0),"Not required")</f>
        <v>6927.1260714089276</v>
      </c>
      <c r="P314" s="161">
        <v>0</v>
      </c>
      <c r="Q314" s="162">
        <v>0</v>
      </c>
      <c r="R314" s="162">
        <v>2</v>
      </c>
      <c r="S314" s="167">
        <v>0</v>
      </c>
      <c r="T314" s="161"/>
      <c r="U314" s="162"/>
      <c r="V314" s="162"/>
      <c r="W314" s="167"/>
    </row>
    <row r="315" spans="1:23" x14ac:dyDescent="0.2">
      <c r="A315" s="23" t="str">
        <f>IF(INTRO!$E$33&lt;&gt;0,INTRO!$E$33, " ")</f>
        <v>Ethiopia</v>
      </c>
      <c r="B315" s="191" t="s">
        <v>499</v>
      </c>
      <c r="C315" s="192" t="s">
        <v>518</v>
      </c>
      <c r="D315" s="193">
        <v>89192.690999999992</v>
      </c>
      <c r="E315" s="193">
        <f t="shared" si="27"/>
        <v>14707.9282615146</v>
      </c>
      <c r="F315" s="193">
        <f t="shared" si="28"/>
        <v>27788.446683043196</v>
      </c>
      <c r="G315" s="193">
        <f t="shared" si="29"/>
        <v>46696.309258959147</v>
      </c>
      <c r="H315" s="200">
        <v>0</v>
      </c>
      <c r="I315" s="201">
        <v>0</v>
      </c>
      <c r="J315" s="202">
        <v>3</v>
      </c>
      <c r="K315" s="203">
        <v>0</v>
      </c>
      <c r="L315" s="165">
        <f>IF(INTRO!$E$37="Endemic",IF($H315&gt;0,IF($H315=4,"Unknown",IF($H315=99,"Stopped",$D315)),0),"Not required")</f>
        <v>0</v>
      </c>
      <c r="M315" s="190">
        <f>IF(INTRO!$E$39="Endemic", IF($I315&gt;0, IF($I315=4,"Unknown",IF($I315=99,"Stopped",$D315)), 0),"Not required")</f>
        <v>0</v>
      </c>
      <c r="N315" s="166">
        <f>IF(INTRO!$E$41="Endemic", IF(AND($J315&gt;1,$J315&lt;5), IF($J315=4, "Unknown", E315+F315), 0),"Not required")</f>
        <v>42496.3749445578</v>
      </c>
      <c r="O315" s="169">
        <f>IF(INTRO!$E$43="Endemic", IF(AND($K315&gt;0,$K315&lt;5), IF($K315=4,"Unknown", IF($K315=1, $F315*0.33, IF($K315=2, $F315*0.5+$G315*0.2, SUM(F315:G315)))), 0),"Not required")</f>
        <v>0</v>
      </c>
      <c r="P315" s="161">
        <v>0</v>
      </c>
      <c r="Q315" s="162">
        <v>0</v>
      </c>
      <c r="R315" s="162">
        <v>2</v>
      </c>
      <c r="S315" s="167">
        <v>0</v>
      </c>
      <c r="T315" s="161"/>
      <c r="U315" s="162"/>
      <c r="V315" s="162"/>
      <c r="W315" s="167"/>
    </row>
    <row r="316" spans="1:23" x14ac:dyDescent="0.2">
      <c r="A316" s="23" t="str">
        <f>IF(INTRO!$E$33&lt;&gt;0,INTRO!$E$33, " ")</f>
        <v>Ethiopia</v>
      </c>
      <c r="B316" s="191" t="s">
        <v>499</v>
      </c>
      <c r="C316" s="192" t="s">
        <v>519</v>
      </c>
      <c r="D316" s="193">
        <v>159463.101</v>
      </c>
      <c r="E316" s="193">
        <f t="shared" si="27"/>
        <v>26295.561032760601</v>
      </c>
      <c r="F316" s="193">
        <f t="shared" si="28"/>
        <v>49681.558324675199</v>
      </c>
      <c r="G316" s="193">
        <f t="shared" si="29"/>
        <v>83485.969491475902</v>
      </c>
      <c r="H316" s="200">
        <v>0</v>
      </c>
      <c r="I316" s="201">
        <v>0</v>
      </c>
      <c r="J316" s="202">
        <v>1</v>
      </c>
      <c r="K316" s="203">
        <v>1</v>
      </c>
      <c r="L316" s="165">
        <f>IF(INTRO!$E$37="Endemic",IF($H316&gt;0,IF($H316=4,"Unknown",IF($H316=99,"Stopped",$D316)),0),"Not required")</f>
        <v>0</v>
      </c>
      <c r="M316" s="190">
        <f>IF(INTRO!$E$39="Endemic", IF($I316&gt;0, IF($I316=4,"Unknown",IF($I316=99,"Stopped",$D316)), 0),"Not required")</f>
        <v>0</v>
      </c>
      <c r="N316" s="166">
        <f>IF(INTRO!$E$41="Endemic", IF(AND($J316&gt;1,$J316&lt;5), IF($J316=4, "Unknown", E316+F316), 0),"Not required")</f>
        <v>0</v>
      </c>
      <c r="O316" s="169">
        <f>IF(INTRO!$E$43="Endemic", IF(AND($K316&gt;0,$K316&lt;5), IF($K316=4,"Unknown", IF($K316=1, $F316*0.33, IF($K316=2, $F316*0.5+$G316*0.2, SUM(F316:G316)))), 0),"Not required")</f>
        <v>16394.914247142817</v>
      </c>
      <c r="P316" s="161">
        <v>0</v>
      </c>
      <c r="Q316" s="162">
        <v>0</v>
      </c>
      <c r="R316" s="162">
        <v>0</v>
      </c>
      <c r="S316" s="167">
        <v>0</v>
      </c>
      <c r="T316" s="161"/>
      <c r="U316" s="162"/>
      <c r="V316" s="162"/>
      <c r="W316" s="167"/>
    </row>
    <row r="317" spans="1:23" x14ac:dyDescent="0.2">
      <c r="A317" s="23" t="str">
        <f>IF(INTRO!$E$33&lt;&gt;0,INTRO!$E$33, " ")</f>
        <v>Ethiopia</v>
      </c>
      <c r="B317" s="191" t="s">
        <v>520</v>
      </c>
      <c r="C317" s="192" t="s">
        <v>521</v>
      </c>
      <c r="D317" s="193">
        <v>47564.495999999999</v>
      </c>
      <c r="E317" s="193">
        <f t="shared" si="27"/>
        <v>7843.4139290976</v>
      </c>
      <c r="F317" s="193">
        <f t="shared" si="28"/>
        <v>14818.9660641792</v>
      </c>
      <c r="G317" s="193">
        <f t="shared" si="29"/>
        <v>24902.112382308602</v>
      </c>
      <c r="H317" s="200">
        <v>0</v>
      </c>
      <c r="I317" s="201">
        <v>0</v>
      </c>
      <c r="J317" s="202">
        <v>0</v>
      </c>
      <c r="K317" s="203">
        <v>0</v>
      </c>
      <c r="L317" s="165">
        <f>IF(INTRO!$E$37="Endemic",IF($H317&gt;0,IF($H317=4,"Unknown",IF($H317=99,"Stopped",$D317)),0),"Not required")</f>
        <v>0</v>
      </c>
      <c r="M317" s="190">
        <f>IF(INTRO!$E$39="Endemic", IF($I317&gt;0, IF($I317=4,"Unknown",IF($I317=99,"Stopped",$D317)), 0),"Not required")</f>
        <v>0</v>
      </c>
      <c r="N317" s="166">
        <f>IF(INTRO!$E$41="Endemic", IF(AND($J317&gt;1,$J317&lt;5), IF($J317=4, "Unknown", E317+F317), 0),"Not required")</f>
        <v>0</v>
      </c>
      <c r="O317" s="169">
        <f>IF(INTRO!$E$43="Endemic", IF(AND($K317&gt;0,$K317&lt;5), IF($K317=4,"Unknown", IF($K317=1, $F317*0.33, IF($K317=2, $F317*0.5+$G317*0.2, SUM(F317:G317)))), 0),"Not required")</f>
        <v>0</v>
      </c>
      <c r="P317" s="161">
        <v>0</v>
      </c>
      <c r="Q317" s="162">
        <v>0</v>
      </c>
      <c r="R317" s="162">
        <v>0</v>
      </c>
      <c r="S317" s="167">
        <v>0</v>
      </c>
      <c r="T317" s="161"/>
      <c r="U317" s="162"/>
      <c r="V317" s="162"/>
      <c r="W317" s="167"/>
    </row>
    <row r="318" spans="1:23" x14ac:dyDescent="0.2">
      <c r="A318" s="23" t="str">
        <f>IF(INTRO!$E$33&lt;&gt;0,INTRO!$E$33, " ")</f>
        <v>Ethiopia</v>
      </c>
      <c r="B318" s="191" t="s">
        <v>520</v>
      </c>
      <c r="C318" s="192" t="s">
        <v>522</v>
      </c>
      <c r="D318" s="193">
        <v>22448.663999999997</v>
      </c>
      <c r="E318" s="193">
        <f t="shared" si="27"/>
        <v>3701.7981627983995</v>
      </c>
      <c r="F318" s="193">
        <f t="shared" si="28"/>
        <v>6993.9980022527989</v>
      </c>
      <c r="G318" s="193">
        <f t="shared" si="29"/>
        <v>11752.8661243606</v>
      </c>
      <c r="H318" s="200">
        <v>0</v>
      </c>
      <c r="I318" s="201">
        <v>0</v>
      </c>
      <c r="J318" s="202">
        <v>1</v>
      </c>
      <c r="K318" s="203">
        <v>0</v>
      </c>
      <c r="L318" s="165">
        <f>IF(INTRO!$E$37="Endemic",IF($H318&gt;0,IF($H318=4,"Unknown",IF($H318=99,"Stopped",$D318)),0),"Not required")</f>
        <v>0</v>
      </c>
      <c r="M318" s="190">
        <f>IF(INTRO!$E$39="Endemic", IF($I318&gt;0, IF($I318=4,"Unknown",IF($I318=99,"Stopped",$D318)), 0),"Not required")</f>
        <v>0</v>
      </c>
      <c r="N318" s="166">
        <f>IF(INTRO!$E$41="Endemic", IF(AND($J318&gt;1,$J318&lt;5), IF($J318=4, "Unknown", E318+F318), 0),"Not required")</f>
        <v>0</v>
      </c>
      <c r="O318" s="169">
        <f>IF(INTRO!$E$43="Endemic", IF(AND($K318&gt;0,$K318&lt;5), IF($K318=4,"Unknown", IF($K318=1, $F318*0.33, IF($K318=2, $F318*0.5+$G318*0.2, SUM(F318:G318)))), 0),"Not required")</f>
        <v>0</v>
      </c>
      <c r="P318" s="161">
        <v>0</v>
      </c>
      <c r="Q318" s="162">
        <v>0</v>
      </c>
      <c r="R318" s="162">
        <v>0</v>
      </c>
      <c r="S318" s="167">
        <v>0</v>
      </c>
      <c r="T318" s="161"/>
      <c r="U318" s="162"/>
      <c r="V318" s="162"/>
      <c r="W318" s="167"/>
    </row>
    <row r="319" spans="1:23" x14ac:dyDescent="0.2">
      <c r="A319" s="23" t="str">
        <f>IF(INTRO!$E$33&lt;&gt;0,INTRO!$E$33, " ")</f>
        <v>Ethiopia</v>
      </c>
      <c r="B319" s="191" t="s">
        <v>520</v>
      </c>
      <c r="C319" s="192" t="s">
        <v>523</v>
      </c>
      <c r="D319" s="193">
        <v>28991.045999999998</v>
      </c>
      <c r="E319" s="193">
        <f t="shared" si="27"/>
        <v>4780.6408800275995</v>
      </c>
      <c r="F319" s="193">
        <f t="shared" si="28"/>
        <v>9032.3111347391987</v>
      </c>
      <c r="G319" s="193">
        <f t="shared" si="29"/>
        <v>15178.091776115494</v>
      </c>
      <c r="H319" s="200">
        <v>0</v>
      </c>
      <c r="I319" s="201">
        <v>0</v>
      </c>
      <c r="J319" s="202">
        <v>1</v>
      </c>
      <c r="K319" s="203">
        <v>0</v>
      </c>
      <c r="L319" s="165">
        <f>IF(INTRO!$E$37="Endemic",IF($H319&gt;0,IF($H319=4,"Unknown",IF($H319=99,"Stopped",$D319)),0),"Not required")</f>
        <v>0</v>
      </c>
      <c r="M319" s="190">
        <f>IF(INTRO!$E$39="Endemic", IF($I319&gt;0, IF($I319=4,"Unknown",IF($I319=99,"Stopped",$D319)), 0),"Not required")</f>
        <v>0</v>
      </c>
      <c r="N319" s="166">
        <f>IF(INTRO!$E$41="Endemic", IF(AND($J319&gt;1,$J319&lt;5), IF($J319=4, "Unknown", E319+F319), 0),"Not required")</f>
        <v>0</v>
      </c>
      <c r="O319" s="169">
        <f>IF(INTRO!$E$43="Endemic", IF(AND($K319&gt;0,$K319&lt;5), IF($K319=4,"Unknown", IF($K319=1, $F319*0.33, IF($K319=2, $F319*0.5+$G319*0.2, SUM(F319:G319)))), 0),"Not required")</f>
        <v>0</v>
      </c>
      <c r="P319" s="161">
        <v>0</v>
      </c>
      <c r="Q319" s="162">
        <v>0</v>
      </c>
      <c r="R319" s="162">
        <v>0</v>
      </c>
      <c r="S319" s="167">
        <v>0</v>
      </c>
      <c r="T319" s="161"/>
      <c r="U319" s="162"/>
      <c r="V319" s="162"/>
      <c r="W319" s="167"/>
    </row>
    <row r="320" spans="1:23" x14ac:dyDescent="0.2">
      <c r="A320" s="23" t="str">
        <f>IF(INTRO!$E$33&lt;&gt;0,INTRO!$E$33, " ")</f>
        <v>Ethiopia</v>
      </c>
      <c r="B320" s="191" t="s">
        <v>520</v>
      </c>
      <c r="C320" s="192" t="s">
        <v>524</v>
      </c>
      <c r="D320" s="193">
        <v>49164.590999999993</v>
      </c>
      <c r="E320" s="193">
        <f t="shared" si="27"/>
        <v>8107.2705546545985</v>
      </c>
      <c r="F320" s="193">
        <f t="shared" si="28"/>
        <v>15317.483981923198</v>
      </c>
      <c r="G320" s="193">
        <f t="shared" si="29"/>
        <v>25739.832717080364</v>
      </c>
      <c r="H320" s="200">
        <v>0</v>
      </c>
      <c r="I320" s="201">
        <v>0</v>
      </c>
      <c r="J320" s="202">
        <v>1</v>
      </c>
      <c r="K320" s="203">
        <v>0</v>
      </c>
      <c r="L320" s="165">
        <f>IF(INTRO!$E$37="Endemic",IF($H320&gt;0,IF($H320=4,"Unknown",IF($H320=99,"Stopped",$D320)),0),"Not required")</f>
        <v>0</v>
      </c>
      <c r="M320" s="190">
        <f>IF(INTRO!$E$39="Endemic", IF($I320&gt;0, IF($I320=4,"Unknown",IF($I320=99,"Stopped",$D320)), 0),"Not required")</f>
        <v>0</v>
      </c>
      <c r="N320" s="166">
        <f>IF(INTRO!$E$41="Endemic", IF(AND($J320&gt;1,$J320&lt;5), IF($J320=4, "Unknown", E320+F320), 0),"Not required")</f>
        <v>0</v>
      </c>
      <c r="O320" s="169">
        <f>IF(INTRO!$E$43="Endemic", IF(AND($K320&gt;0,$K320&lt;5), IF($K320=4,"Unknown", IF($K320=1, $F320*0.33, IF($K320=2, $F320*0.5+$G320*0.2, SUM(F320:G320)))), 0),"Not required")</f>
        <v>0</v>
      </c>
      <c r="P320" s="161">
        <v>0</v>
      </c>
      <c r="Q320" s="162">
        <v>0</v>
      </c>
      <c r="R320" s="162">
        <v>0</v>
      </c>
      <c r="S320" s="167">
        <v>0</v>
      </c>
      <c r="T320" s="161"/>
      <c r="U320" s="162"/>
      <c r="V320" s="162"/>
      <c r="W320" s="167"/>
    </row>
    <row r="321" spans="1:23" x14ac:dyDescent="0.2">
      <c r="A321" s="23" t="str">
        <f>IF(INTRO!$E$33&lt;&gt;0,INTRO!$E$33, " ")</f>
        <v>Ethiopia</v>
      </c>
      <c r="B321" s="191" t="s">
        <v>520</v>
      </c>
      <c r="C321" s="192" t="s">
        <v>525</v>
      </c>
      <c r="D321" s="193">
        <v>30323.600999999999</v>
      </c>
      <c r="E321" s="193">
        <f t="shared" si="27"/>
        <v>5000.3799990606003</v>
      </c>
      <c r="F321" s="193">
        <f t="shared" si="28"/>
        <v>9447.4755742751986</v>
      </c>
      <c r="G321" s="193">
        <f t="shared" si="29"/>
        <v>15875.743116005804</v>
      </c>
      <c r="H321" s="200">
        <v>0</v>
      </c>
      <c r="I321" s="201">
        <v>0</v>
      </c>
      <c r="J321" s="202">
        <v>0</v>
      </c>
      <c r="K321" s="203">
        <v>0</v>
      </c>
      <c r="L321" s="165">
        <f>IF(INTRO!$E$37="Endemic",IF($H321&gt;0,IF($H321=4,"Unknown",IF($H321=99,"Stopped",$D321)),0),"Not required")</f>
        <v>0</v>
      </c>
      <c r="M321" s="190">
        <f>IF(INTRO!$E$39="Endemic", IF($I321&gt;0, IF($I321=4,"Unknown",IF($I321=99,"Stopped",$D321)), 0),"Not required")</f>
        <v>0</v>
      </c>
      <c r="N321" s="166">
        <f>IF(INTRO!$E$41="Endemic", IF(AND($J321&gt;1,$J321&lt;5), IF($J321=4, "Unknown", E321+F321), 0),"Not required")</f>
        <v>0</v>
      </c>
      <c r="O321" s="169">
        <f>IF(INTRO!$E$43="Endemic", IF(AND($K321&gt;0,$K321&lt;5), IF($K321=4,"Unknown", IF($K321=1, $F321*0.33, IF($K321=2, $F321*0.5+$G321*0.2, SUM(F321:G321)))), 0),"Not required")</f>
        <v>0</v>
      </c>
      <c r="P321" s="161">
        <v>0</v>
      </c>
      <c r="Q321" s="162">
        <v>0</v>
      </c>
      <c r="R321" s="162">
        <v>0</v>
      </c>
      <c r="S321" s="167">
        <v>0</v>
      </c>
      <c r="T321" s="161"/>
      <c r="U321" s="162"/>
      <c r="V321" s="162"/>
      <c r="W321" s="167"/>
    </row>
    <row r="322" spans="1:23" x14ac:dyDescent="0.2">
      <c r="A322" s="23" t="str">
        <f>IF(INTRO!$E$33&lt;&gt;0,INTRO!$E$33, " ")</f>
        <v>Ethiopia</v>
      </c>
      <c r="B322" s="191" t="s">
        <v>520</v>
      </c>
      <c r="C322" s="192" t="s">
        <v>526</v>
      </c>
      <c r="D322" s="193">
        <v>49923.992999999995</v>
      </c>
      <c r="E322" s="193">
        <f t="shared" si="27"/>
        <v>8232.4964000957989</v>
      </c>
      <c r="F322" s="193">
        <f t="shared" si="28"/>
        <v>15554.079623913598</v>
      </c>
      <c r="G322" s="193">
        <f t="shared" si="29"/>
        <v>26137.413171782329</v>
      </c>
      <c r="H322" s="200">
        <v>1</v>
      </c>
      <c r="I322" s="201">
        <v>0</v>
      </c>
      <c r="J322" s="202">
        <v>1</v>
      </c>
      <c r="K322" s="203">
        <v>0</v>
      </c>
      <c r="L322" s="165">
        <f>IF(INTRO!$E$37="Endemic",IF($H322&gt;0,IF($H322=4,"Unknown",IF($H322=99,"Stopped",$D322)),0),"Not required")</f>
        <v>49923.992999999995</v>
      </c>
      <c r="M322" s="190">
        <f>IF(INTRO!$E$39="Endemic", IF($I322&gt;0, IF($I322=4,"Unknown",IF($I322=99,"Stopped",$D322)), 0),"Not required")</f>
        <v>0</v>
      </c>
      <c r="N322" s="166">
        <f>IF(INTRO!$E$41="Endemic", IF(AND($J322&gt;1,$J322&lt;5), IF($J322=4, "Unknown", E322+F322), 0),"Not required")</f>
        <v>0</v>
      </c>
      <c r="O322" s="169">
        <f>IF(INTRO!$E$43="Endemic", IF(AND($K322&gt;0,$K322&lt;5), IF($K322=4,"Unknown", IF($K322=1, $F322*0.33, IF($K322=2, $F322*0.5+$G322*0.2, SUM(F322:G322)))), 0),"Not required")</f>
        <v>0</v>
      </c>
      <c r="P322" s="161">
        <v>1</v>
      </c>
      <c r="Q322" s="162">
        <v>0</v>
      </c>
      <c r="R322" s="162">
        <v>0</v>
      </c>
      <c r="S322" s="167">
        <v>0</v>
      </c>
      <c r="T322" s="161"/>
      <c r="U322" s="162"/>
      <c r="V322" s="162"/>
      <c r="W322" s="167"/>
    </row>
    <row r="323" spans="1:23" x14ac:dyDescent="0.2">
      <c r="A323" s="23" t="str">
        <f>IF(INTRO!$E$33&lt;&gt;0,INTRO!$E$33, " ")</f>
        <v>Ethiopia</v>
      </c>
      <c r="B323" s="191" t="s">
        <v>520</v>
      </c>
      <c r="C323" s="192" t="s">
        <v>527</v>
      </c>
      <c r="D323" s="193">
        <v>53086.109999999993</v>
      </c>
      <c r="E323" s="193">
        <f t="shared" si="27"/>
        <v>8753.9313906659991</v>
      </c>
      <c r="F323" s="193">
        <f t="shared" si="28"/>
        <v>16539.253618272</v>
      </c>
      <c r="G323" s="193">
        <f t="shared" si="29"/>
        <v>27792.920945900412</v>
      </c>
      <c r="H323" s="200">
        <v>0</v>
      </c>
      <c r="I323" s="201">
        <v>0</v>
      </c>
      <c r="J323" s="202">
        <v>0</v>
      </c>
      <c r="K323" s="203">
        <v>0</v>
      </c>
      <c r="L323" s="165">
        <f>IF(INTRO!$E$37="Endemic",IF($H323&gt;0,IF($H323=4,"Unknown",IF($H323=99,"Stopped",$D323)),0),"Not required")</f>
        <v>0</v>
      </c>
      <c r="M323" s="190">
        <f>IF(INTRO!$E$39="Endemic", IF($I323&gt;0, IF($I323=4,"Unknown",IF($I323=99,"Stopped",$D323)), 0),"Not required")</f>
        <v>0</v>
      </c>
      <c r="N323" s="166">
        <f>IF(INTRO!$E$41="Endemic", IF(AND($J323&gt;1,$J323&lt;5), IF($J323=4, "Unknown", E323+F323), 0),"Not required")</f>
        <v>0</v>
      </c>
      <c r="O323" s="169">
        <f>IF(INTRO!$E$43="Endemic", IF(AND($K323&gt;0,$K323&lt;5), IF($K323=4,"Unknown", IF($K323=1, $F323*0.33, IF($K323=2, $F323*0.5+$G323*0.2, SUM(F323:G323)))), 0),"Not required")</f>
        <v>0</v>
      </c>
      <c r="P323" s="161">
        <v>0</v>
      </c>
      <c r="Q323" s="162">
        <v>0</v>
      </c>
      <c r="R323" s="162">
        <v>0</v>
      </c>
      <c r="S323" s="167">
        <v>0</v>
      </c>
      <c r="T323" s="161"/>
      <c r="U323" s="162"/>
      <c r="V323" s="162"/>
      <c r="W323" s="167"/>
    </row>
    <row r="324" spans="1:23" x14ac:dyDescent="0.2">
      <c r="A324" s="23" t="str">
        <f>IF(INTRO!$E$33&lt;&gt;0,INTRO!$E$33, " ")</f>
        <v>Ethiopia</v>
      </c>
      <c r="B324" s="191" t="s">
        <v>520</v>
      </c>
      <c r="C324" s="192" t="s">
        <v>528</v>
      </c>
      <c r="D324" s="193">
        <v>113373.162</v>
      </c>
      <c r="E324" s="193">
        <f t="shared" si="27"/>
        <v>18695.302437697199</v>
      </c>
      <c r="F324" s="193">
        <f t="shared" si="28"/>
        <v>35321.998161542397</v>
      </c>
      <c r="G324" s="193">
        <f t="shared" si="29"/>
        <v>59355.852761725459</v>
      </c>
      <c r="H324" s="200">
        <v>0</v>
      </c>
      <c r="I324" s="201">
        <v>0</v>
      </c>
      <c r="J324" s="202">
        <v>0</v>
      </c>
      <c r="K324" s="203">
        <v>0</v>
      </c>
      <c r="L324" s="165">
        <f>IF(INTRO!$E$37="Endemic",IF($H324&gt;0,IF($H324=4,"Unknown",IF($H324=99,"Stopped",$D324)),0),"Not required")</f>
        <v>0</v>
      </c>
      <c r="M324" s="190">
        <f>IF(INTRO!$E$39="Endemic", IF($I324&gt;0, IF($I324=4,"Unknown",IF($I324=99,"Stopped",$D324)), 0),"Not required")</f>
        <v>0</v>
      </c>
      <c r="N324" s="166">
        <f>IF(INTRO!$E$41="Endemic", IF(AND($J324&gt;1,$J324&lt;5), IF($J324=4, "Unknown", E324+F324), 0),"Not required")</f>
        <v>0</v>
      </c>
      <c r="O324" s="169">
        <f>IF(INTRO!$E$43="Endemic", IF(AND($K324&gt;0,$K324&lt;5), IF($K324=4,"Unknown", IF($K324=1, $F324*0.33, IF($K324=2, $F324*0.5+$G324*0.2, SUM(F324:G324)))), 0),"Not required")</f>
        <v>0</v>
      </c>
      <c r="P324" s="161">
        <v>0</v>
      </c>
      <c r="Q324" s="162">
        <v>0</v>
      </c>
      <c r="R324" s="162">
        <v>0</v>
      </c>
      <c r="S324" s="167">
        <v>0</v>
      </c>
      <c r="T324" s="161"/>
      <c r="U324" s="162"/>
      <c r="V324" s="162"/>
      <c r="W324" s="167"/>
    </row>
    <row r="325" spans="1:23" x14ac:dyDescent="0.2">
      <c r="A325" s="23" t="str">
        <f>IF(INTRO!$E$33&lt;&gt;0,INTRO!$E$33, " ")</f>
        <v>Ethiopia</v>
      </c>
      <c r="B325" s="191" t="s">
        <v>520</v>
      </c>
      <c r="C325" s="192" t="s">
        <v>529</v>
      </c>
      <c r="D325" s="193">
        <v>73050.767999999996</v>
      </c>
      <c r="E325" s="193">
        <f t="shared" si="27"/>
        <v>12046.115473660799</v>
      </c>
      <c r="F325" s="193">
        <f t="shared" si="28"/>
        <v>22759.346634393602</v>
      </c>
      <c r="G325" s="193">
        <f t="shared" si="29"/>
        <v>38245.300325477074</v>
      </c>
      <c r="H325" s="200">
        <v>0</v>
      </c>
      <c r="I325" s="201">
        <v>0</v>
      </c>
      <c r="J325" s="202">
        <v>1</v>
      </c>
      <c r="K325" s="203">
        <v>0</v>
      </c>
      <c r="L325" s="165">
        <f>IF(INTRO!$E$37="Endemic",IF($H325&gt;0,IF($H325=4,"Unknown",IF($H325=99,"Stopped",$D325)),0),"Not required")</f>
        <v>0</v>
      </c>
      <c r="M325" s="190">
        <f>IF(INTRO!$E$39="Endemic", IF($I325&gt;0, IF($I325=4,"Unknown",IF($I325=99,"Stopped",$D325)), 0),"Not required")</f>
        <v>0</v>
      </c>
      <c r="N325" s="166">
        <f>IF(INTRO!$E$41="Endemic", IF(AND($J325&gt;1,$J325&lt;5), IF($J325=4, "Unknown", E325+F325), 0),"Not required")</f>
        <v>0</v>
      </c>
      <c r="O325" s="169">
        <f>IF(INTRO!$E$43="Endemic", IF(AND($K325&gt;0,$K325&lt;5), IF($K325=4,"Unknown", IF($K325=1, $F325*0.33, IF($K325=2, $F325*0.5+$G325*0.2, SUM(F325:G325)))), 0),"Not required")</f>
        <v>0</v>
      </c>
      <c r="P325" s="161">
        <v>0</v>
      </c>
      <c r="Q325" s="162">
        <v>0</v>
      </c>
      <c r="R325" s="162">
        <v>0</v>
      </c>
      <c r="S325" s="167">
        <v>0</v>
      </c>
      <c r="T325" s="161"/>
      <c r="U325" s="162"/>
      <c r="V325" s="162"/>
      <c r="W325" s="167"/>
    </row>
    <row r="326" spans="1:23" x14ac:dyDescent="0.2">
      <c r="A326" s="23" t="str">
        <f>IF(INTRO!$E$33&lt;&gt;0,INTRO!$E$33, " ")</f>
        <v>Ethiopia</v>
      </c>
      <c r="B326" s="191" t="s">
        <v>520</v>
      </c>
      <c r="C326" s="192" t="s">
        <v>530</v>
      </c>
      <c r="D326" s="193">
        <v>170894.26199999999</v>
      </c>
      <c r="E326" s="193">
        <f t="shared" si="27"/>
        <v>28180.566340357196</v>
      </c>
      <c r="F326" s="193">
        <f t="shared" si="28"/>
        <v>53242.995976262391</v>
      </c>
      <c r="G326" s="193">
        <f t="shared" si="29"/>
        <v>89470.686661237633</v>
      </c>
      <c r="H326" s="200">
        <v>0</v>
      </c>
      <c r="I326" s="201">
        <v>0</v>
      </c>
      <c r="J326" s="202">
        <v>1</v>
      </c>
      <c r="K326" s="203">
        <v>0</v>
      </c>
      <c r="L326" s="165">
        <f>IF(INTRO!$E$37="Endemic",IF($H326&gt;0,IF($H326=4,"Unknown",IF($H326=99,"Stopped",$D326)),0),"Not required")</f>
        <v>0</v>
      </c>
      <c r="M326" s="190">
        <f>IF(INTRO!$E$39="Endemic", IF($I326&gt;0, IF($I326=4,"Unknown",IF($I326=99,"Stopped",$D326)), 0),"Not required")</f>
        <v>0</v>
      </c>
      <c r="N326" s="166">
        <f>IF(INTRO!$E$41="Endemic", IF(AND($J326&gt;1,$J326&lt;5), IF($J326=4, "Unknown", E326+F326), 0),"Not required")</f>
        <v>0</v>
      </c>
      <c r="O326" s="169">
        <f>IF(INTRO!$E$43="Endemic", IF(AND($K326&gt;0,$K326&lt;5), IF($K326=4,"Unknown", IF($K326=1, $F326*0.33, IF($K326=2, $F326*0.5+$G326*0.2, SUM(F326:G326)))), 0),"Not required")</f>
        <v>0</v>
      </c>
      <c r="P326" s="161">
        <v>0</v>
      </c>
      <c r="Q326" s="162">
        <v>0</v>
      </c>
      <c r="R326" s="162">
        <v>0</v>
      </c>
      <c r="S326" s="167">
        <v>0</v>
      </c>
      <c r="T326" s="161"/>
      <c r="U326" s="162"/>
      <c r="V326" s="162"/>
      <c r="W326" s="167"/>
    </row>
    <row r="327" spans="1:23" x14ac:dyDescent="0.2">
      <c r="A327" s="23" t="str">
        <f>IF(INTRO!$E$33&lt;&gt;0,INTRO!$E$33, " ")</f>
        <v>Ethiopia</v>
      </c>
      <c r="B327" s="191" t="s">
        <v>520</v>
      </c>
      <c r="C327" s="192" t="s">
        <v>531</v>
      </c>
      <c r="D327" s="193">
        <v>81263.21699999999</v>
      </c>
      <c r="E327" s="193">
        <f t="shared" si="27"/>
        <v>13400.353241230197</v>
      </c>
      <c r="F327" s="193">
        <f t="shared" si="28"/>
        <v>25317.977825078397</v>
      </c>
      <c r="G327" s="193">
        <f t="shared" si="29"/>
        <v>42544.879741434263</v>
      </c>
      <c r="H327" s="200">
        <v>1</v>
      </c>
      <c r="I327" s="201">
        <v>0</v>
      </c>
      <c r="J327" s="202">
        <v>1</v>
      </c>
      <c r="K327" s="203">
        <v>0</v>
      </c>
      <c r="L327" s="165">
        <f>IF(INTRO!$E$37="Endemic",IF($H327&gt;0,IF($H327=4,"Unknown",IF($H327=99,"Stopped",$D327)),0),"Not required")</f>
        <v>81263.21699999999</v>
      </c>
      <c r="M327" s="190">
        <f>IF(INTRO!$E$39="Endemic", IF($I327&gt;0, IF($I327=4,"Unknown",IF($I327=99,"Stopped",$D327)), 0),"Not required")</f>
        <v>0</v>
      </c>
      <c r="N327" s="166">
        <f>IF(INTRO!$E$41="Endemic", IF(AND($J327&gt;1,$J327&lt;5), IF($J327=4, "Unknown", E327+F327), 0),"Not required")</f>
        <v>0</v>
      </c>
      <c r="O327" s="169">
        <f>IF(INTRO!$E$43="Endemic", IF(AND($K327&gt;0,$K327&lt;5), IF($K327=4,"Unknown", IF($K327=1, $F327*0.33, IF($K327=2, $F327*0.5+$G327*0.2, SUM(F327:G327)))), 0),"Not required")</f>
        <v>0</v>
      </c>
      <c r="P327" s="161">
        <v>1</v>
      </c>
      <c r="Q327" s="162">
        <v>0</v>
      </c>
      <c r="R327" s="162">
        <v>0</v>
      </c>
      <c r="S327" s="167">
        <v>0</v>
      </c>
      <c r="T327" s="161"/>
      <c r="U327" s="162"/>
      <c r="V327" s="162"/>
      <c r="W327" s="167"/>
    </row>
    <row r="328" spans="1:23" x14ac:dyDescent="0.2">
      <c r="A328" s="23" t="str">
        <f>IF(INTRO!$E$33&lt;&gt;0,INTRO!$E$33, " ")</f>
        <v>Ethiopia</v>
      </c>
      <c r="B328" s="191" t="s">
        <v>520</v>
      </c>
      <c r="C328" s="192" t="s">
        <v>532</v>
      </c>
      <c r="D328" s="193">
        <v>48355.796999999999</v>
      </c>
      <c r="E328" s="193">
        <f t="shared" si="27"/>
        <v>7973.8999387781996</v>
      </c>
      <c r="F328" s="193">
        <f t="shared" si="28"/>
        <v>15065.500005494398</v>
      </c>
      <c r="G328" s="193">
        <f t="shared" si="29"/>
        <v>25316.393371015667</v>
      </c>
      <c r="H328" s="200">
        <v>0</v>
      </c>
      <c r="I328" s="201">
        <v>0</v>
      </c>
      <c r="J328" s="202">
        <v>0</v>
      </c>
      <c r="K328" s="203">
        <v>0</v>
      </c>
      <c r="L328" s="165">
        <f>IF(INTRO!$E$37="Endemic",IF($H328&gt;0,IF($H328=4,"Unknown",IF($H328=99,"Stopped",$D328)),0),"Not required")</f>
        <v>0</v>
      </c>
      <c r="M328" s="190">
        <f>IF(INTRO!$E$39="Endemic", IF($I328&gt;0, IF($I328=4,"Unknown",IF($I328=99,"Stopped",$D328)), 0),"Not required")</f>
        <v>0</v>
      </c>
      <c r="N328" s="166">
        <f>IF(INTRO!$E$41="Endemic", IF(AND($J328&gt;1,$J328&lt;5), IF($J328=4, "Unknown", E328+F328), 0),"Not required")</f>
        <v>0</v>
      </c>
      <c r="O328" s="169">
        <f>IF(INTRO!$E$43="Endemic", IF(AND($K328&gt;0,$K328&lt;5), IF($K328=4,"Unknown", IF($K328=1, $F328*0.33, IF($K328=2, $F328*0.5+$G328*0.2, SUM(F328:G328)))), 0),"Not required")</f>
        <v>0</v>
      </c>
      <c r="P328" s="161">
        <v>0</v>
      </c>
      <c r="Q328" s="162">
        <v>0</v>
      </c>
      <c r="R328" s="162">
        <v>0</v>
      </c>
      <c r="S328" s="167">
        <v>0</v>
      </c>
      <c r="T328" s="161"/>
      <c r="U328" s="162"/>
      <c r="V328" s="162"/>
      <c r="W328" s="167"/>
    </row>
    <row r="329" spans="1:23" x14ac:dyDescent="0.2">
      <c r="A329" s="23" t="str">
        <f>IF(INTRO!$E$33&lt;&gt;0,INTRO!$E$33, " ")</f>
        <v>Ethiopia</v>
      </c>
      <c r="B329" s="191" t="s">
        <v>520</v>
      </c>
      <c r="C329" s="192" t="s">
        <v>533</v>
      </c>
      <c r="D329" s="193">
        <v>47219.780999999995</v>
      </c>
      <c r="E329" s="193">
        <f t="shared" si="27"/>
        <v>7786.5702187685993</v>
      </c>
      <c r="F329" s="193">
        <f t="shared" si="28"/>
        <v>14711.568313411197</v>
      </c>
      <c r="G329" s="193">
        <f t="shared" si="29"/>
        <v>24721.638869672883</v>
      </c>
      <c r="H329" s="200">
        <v>0</v>
      </c>
      <c r="I329" s="201">
        <v>0</v>
      </c>
      <c r="J329" s="202">
        <v>2</v>
      </c>
      <c r="K329" s="203">
        <v>0</v>
      </c>
      <c r="L329" s="165">
        <f>IF(INTRO!$E$37="Endemic",IF($H329&gt;0,IF($H329=4,"Unknown",IF($H329=99,"Stopped",$D329)),0),"Not required")</f>
        <v>0</v>
      </c>
      <c r="M329" s="190">
        <f>IF(INTRO!$E$39="Endemic", IF($I329&gt;0, IF($I329=4,"Unknown",IF($I329=99,"Stopped",$D329)), 0),"Not required")</f>
        <v>0</v>
      </c>
      <c r="N329" s="166">
        <f>IF(INTRO!$E$41="Endemic", IF(AND($J329&gt;1,$J329&lt;5), IF($J329=4, "Unknown", E329+F329), 0),"Not required")</f>
        <v>22498.138532179797</v>
      </c>
      <c r="O329" s="169">
        <f>IF(INTRO!$E$43="Endemic", IF(AND($K329&gt;0,$K329&lt;5), IF($K329=4,"Unknown", IF($K329=1, $F329*0.33, IF($K329=2, $F329*0.5+$G329*0.2, SUM(F329:G329)))), 0),"Not required")</f>
        <v>0</v>
      </c>
      <c r="P329" s="161">
        <v>0</v>
      </c>
      <c r="Q329" s="162">
        <v>0</v>
      </c>
      <c r="R329" s="162">
        <v>1</v>
      </c>
      <c r="S329" s="167">
        <v>0</v>
      </c>
      <c r="T329" s="161"/>
      <c r="U329" s="162"/>
      <c r="V329" s="162"/>
      <c r="W329" s="167"/>
    </row>
    <row r="330" spans="1:23" x14ac:dyDescent="0.2">
      <c r="A330" s="23" t="str">
        <f>IF(INTRO!$E$33&lt;&gt;0,INTRO!$E$33, " ")</f>
        <v>Ethiopia</v>
      </c>
      <c r="B330" s="191" t="s">
        <v>520</v>
      </c>
      <c r="C330" s="192" t="s">
        <v>534</v>
      </c>
      <c r="D330" s="193">
        <v>27885.899999999998</v>
      </c>
      <c r="E330" s="193">
        <f t="shared" si="27"/>
        <v>4598.4016415399992</v>
      </c>
      <c r="F330" s="193">
        <f t="shared" si="28"/>
        <v>8687.9971516799997</v>
      </c>
      <c r="G330" s="193">
        <f t="shared" si="29"/>
        <v>14599.499081874417</v>
      </c>
      <c r="H330" s="200">
        <v>0</v>
      </c>
      <c r="I330" s="201">
        <v>0</v>
      </c>
      <c r="J330" s="202">
        <v>2</v>
      </c>
      <c r="K330" s="203">
        <v>0</v>
      </c>
      <c r="L330" s="165">
        <f>IF(INTRO!$E$37="Endemic",IF($H330&gt;0,IF($H330=4,"Unknown",IF($H330=99,"Stopped",$D330)),0),"Not required")</f>
        <v>0</v>
      </c>
      <c r="M330" s="190">
        <f>IF(INTRO!$E$39="Endemic", IF($I330&gt;0, IF($I330=4,"Unknown",IF($I330=99,"Stopped",$D330)), 0),"Not required")</f>
        <v>0</v>
      </c>
      <c r="N330" s="166">
        <f>IF(INTRO!$E$41="Endemic", IF(AND($J330&gt;1,$J330&lt;5), IF($J330=4, "Unknown", E330+F330), 0),"Not required")</f>
        <v>13286.39879322</v>
      </c>
      <c r="O330" s="169">
        <f>IF(INTRO!$E$43="Endemic", IF(AND($K330&gt;0,$K330&lt;5), IF($K330=4,"Unknown", IF($K330=1, $F330*0.33, IF($K330=2, $F330*0.5+$G330*0.2, SUM(F330:G330)))), 0),"Not required")</f>
        <v>0</v>
      </c>
      <c r="P330" s="161">
        <v>0</v>
      </c>
      <c r="Q330" s="162">
        <v>0</v>
      </c>
      <c r="R330" s="162">
        <v>1</v>
      </c>
      <c r="S330" s="167">
        <v>0</v>
      </c>
      <c r="T330" s="161"/>
      <c r="U330" s="162"/>
      <c r="V330" s="162"/>
      <c r="W330" s="167"/>
    </row>
    <row r="331" spans="1:23" x14ac:dyDescent="0.2">
      <c r="A331" s="23" t="str">
        <f>IF(INTRO!$E$33&lt;&gt;0,INTRO!$E$33, " ")</f>
        <v>Ethiopia</v>
      </c>
      <c r="B331" s="191" t="s">
        <v>535</v>
      </c>
      <c r="C331" s="192" t="s">
        <v>536</v>
      </c>
      <c r="D331" s="193">
        <v>29627.996999999996</v>
      </c>
      <c r="E331" s="193">
        <f t="shared" si="27"/>
        <v>4885.6744820981994</v>
      </c>
      <c r="F331" s="193">
        <f t="shared" si="28"/>
        <v>9230.7565309343991</v>
      </c>
      <c r="G331" s="193">
        <f t="shared" si="29"/>
        <v>15511.563729314026</v>
      </c>
      <c r="H331" s="200">
        <v>0</v>
      </c>
      <c r="I331" s="201">
        <v>1</v>
      </c>
      <c r="J331" s="202">
        <v>2</v>
      </c>
      <c r="K331" s="203">
        <v>0</v>
      </c>
      <c r="L331" s="165">
        <f>IF(INTRO!$E$37="Endemic",IF($H331&gt;0,IF($H331=4,"Unknown",IF($H331=99,"Stopped",$D331)),0),"Not required")</f>
        <v>0</v>
      </c>
      <c r="M331" s="190">
        <f>IF(INTRO!$E$39="Endemic", IF($I331&gt;0, IF($I331=4,"Unknown",IF($I331=99,"Stopped",$D331)), 0),"Not required")</f>
        <v>29627.996999999996</v>
      </c>
      <c r="N331" s="166">
        <f>IF(INTRO!$E$41="Endemic", IF(AND($J331&gt;1,$J331&lt;5), IF($J331=4, "Unknown", E331+F331), 0),"Not required")</f>
        <v>14116.431013032598</v>
      </c>
      <c r="O331" s="169">
        <f>IF(INTRO!$E$43="Endemic", IF(AND($K331&gt;0,$K331&lt;5), IF($K331=4,"Unknown", IF($K331=1, $F331*0.33, IF($K331=2, $F331*0.5+$G331*0.2, SUM(F331:G331)))), 0),"Not required")</f>
        <v>0</v>
      </c>
      <c r="P331" s="161">
        <v>0</v>
      </c>
      <c r="Q331" s="162">
        <v>2</v>
      </c>
      <c r="R331" s="162">
        <v>1</v>
      </c>
      <c r="S331" s="167">
        <v>0</v>
      </c>
      <c r="T331" s="161"/>
      <c r="U331" s="162"/>
      <c r="V331" s="162"/>
      <c r="W331" s="167"/>
    </row>
    <row r="332" spans="1:23" x14ac:dyDescent="0.2">
      <c r="A332" s="23" t="str">
        <f>IF(INTRO!$E$33&lt;&gt;0,INTRO!$E$33, " ")</f>
        <v>Ethiopia</v>
      </c>
      <c r="B332" s="191" t="s">
        <v>535</v>
      </c>
      <c r="C332" s="192" t="s">
        <v>537</v>
      </c>
      <c r="D332" s="193">
        <v>104458.935</v>
      </c>
      <c r="E332" s="193">
        <f t="shared" si="27"/>
        <v>17225.341056860998</v>
      </c>
      <c r="F332" s="193">
        <f t="shared" si="28"/>
        <v>32544.724385711997</v>
      </c>
      <c r="G332" s="193">
        <f t="shared" si="29"/>
        <v>54688.861597656149</v>
      </c>
      <c r="H332" s="200">
        <v>0</v>
      </c>
      <c r="I332" s="201">
        <v>1</v>
      </c>
      <c r="J332" s="202">
        <v>3</v>
      </c>
      <c r="K332" s="203">
        <v>0</v>
      </c>
      <c r="L332" s="165">
        <f>IF(INTRO!$E$37="Endemic",IF($H332&gt;0,IF($H332=4,"Unknown",IF($H332=99,"Stopped",$D332)),0),"Not required")</f>
        <v>0</v>
      </c>
      <c r="M332" s="190">
        <f>IF(INTRO!$E$39="Endemic", IF($I332&gt;0, IF($I332=4,"Unknown",IF($I332=99,"Stopped",$D332)), 0),"Not required")</f>
        <v>104458.935</v>
      </c>
      <c r="N332" s="166">
        <f>IF(INTRO!$E$41="Endemic", IF(AND($J332&gt;1,$J332&lt;5), IF($J332=4, "Unknown", E332+F332), 0),"Not required")</f>
        <v>49770.065442572995</v>
      </c>
      <c r="O332" s="169">
        <f>IF(INTRO!$E$43="Endemic", IF(AND($K332&gt;0,$K332&lt;5), IF($K332=4,"Unknown", IF($K332=1, $F332*0.33, IF($K332=2, $F332*0.5+$G332*0.2, SUM(F332:G332)))), 0),"Not required")</f>
        <v>0</v>
      </c>
      <c r="P332" s="161">
        <v>0</v>
      </c>
      <c r="Q332" s="162">
        <v>2</v>
      </c>
      <c r="R332" s="162">
        <v>2</v>
      </c>
      <c r="S332" s="167">
        <v>0</v>
      </c>
      <c r="T332" s="161"/>
      <c r="U332" s="162"/>
      <c r="V332" s="162"/>
      <c r="W332" s="167"/>
    </row>
    <row r="333" spans="1:23" x14ac:dyDescent="0.2">
      <c r="A333" s="23" t="str">
        <f>IF(INTRO!$E$33&lt;&gt;0,INTRO!$E$33, " ")</f>
        <v>Ethiopia</v>
      </c>
      <c r="B333" s="191" t="s">
        <v>535</v>
      </c>
      <c r="C333" s="192" t="s">
        <v>538</v>
      </c>
      <c r="D333" s="193">
        <v>99581.474999999991</v>
      </c>
      <c r="E333" s="193">
        <f t="shared" ref="E333:E396" si="30">D333*16.49006/100</f>
        <v>16421.044976384997</v>
      </c>
      <c r="F333" s="193">
        <f t="shared" ref="F333:F396" si="31">D333*31.15552/100</f>
        <v>31025.126359919999</v>
      </c>
      <c r="G333" s="193">
        <f t="shared" ref="G333:G396" si="32">D333*52.35441238/100</f>
        <v>52135.296075586601</v>
      </c>
      <c r="H333" s="200">
        <v>0</v>
      </c>
      <c r="I333" s="201">
        <v>1</v>
      </c>
      <c r="J333" s="202">
        <v>3</v>
      </c>
      <c r="K333" s="203">
        <v>2</v>
      </c>
      <c r="L333" s="165">
        <f>IF(INTRO!$E$37="Endemic",IF($H333&gt;0,IF($H333=4,"Unknown",IF($H333=99,"Stopped",$D333)),0),"Not required")</f>
        <v>0</v>
      </c>
      <c r="M333" s="190">
        <f>IF(INTRO!$E$39="Endemic", IF($I333&gt;0, IF($I333=4,"Unknown",IF($I333=99,"Stopped",$D333)), 0),"Not required")</f>
        <v>99581.474999999991</v>
      </c>
      <c r="N333" s="166">
        <f>IF(INTRO!$E$41="Endemic", IF(AND($J333&gt;1,$J333&lt;5), IF($J333=4, "Unknown", E333+F333), 0),"Not required")</f>
        <v>47446.171336304993</v>
      </c>
      <c r="O333" s="169">
        <f>IF(INTRO!$E$43="Endemic", IF(AND($K333&gt;0,$K333&lt;5), IF($K333=4,"Unknown", IF($K333=1, $F333*0.33, IF($K333=2, $F333*0.5+$G333*0.2, SUM(F333:G333)))), 0),"Not required")</f>
        <v>25939.62239507732</v>
      </c>
      <c r="P333" s="161">
        <v>0</v>
      </c>
      <c r="Q333" s="162">
        <v>2</v>
      </c>
      <c r="R333" s="162">
        <v>2</v>
      </c>
      <c r="S333" s="167">
        <v>1</v>
      </c>
      <c r="T333" s="161"/>
      <c r="U333" s="162"/>
      <c r="V333" s="162"/>
      <c r="W333" s="167"/>
    </row>
    <row r="334" spans="1:23" x14ac:dyDescent="0.2">
      <c r="A334" s="23" t="str">
        <f>IF(INTRO!$E$33&lt;&gt;0,INTRO!$E$33, " ")</f>
        <v>Ethiopia</v>
      </c>
      <c r="B334" s="191" t="s">
        <v>535</v>
      </c>
      <c r="C334" s="192" t="s">
        <v>539</v>
      </c>
      <c r="D334" s="193">
        <v>75622.238999999987</v>
      </c>
      <c r="E334" s="193">
        <f t="shared" si="30"/>
        <v>12470.152584443398</v>
      </c>
      <c r="F334" s="193">
        <f t="shared" si="31"/>
        <v>23560.501796092794</v>
      </c>
      <c r="G334" s="193">
        <f t="shared" si="32"/>
        <v>39591.578857049186</v>
      </c>
      <c r="H334" s="200">
        <v>0</v>
      </c>
      <c r="I334" s="201">
        <v>1</v>
      </c>
      <c r="J334" s="202">
        <v>3</v>
      </c>
      <c r="K334" s="203">
        <v>2</v>
      </c>
      <c r="L334" s="165">
        <f>IF(INTRO!$E$37="Endemic",IF($H334&gt;0,IF($H334=4,"Unknown",IF($H334=99,"Stopped",$D334)),0),"Not required")</f>
        <v>0</v>
      </c>
      <c r="M334" s="190">
        <f>IF(INTRO!$E$39="Endemic", IF($I334&gt;0, IF($I334=4,"Unknown",IF($I334=99,"Stopped",$D334)), 0),"Not required")</f>
        <v>75622.238999999987</v>
      </c>
      <c r="N334" s="166">
        <f>IF(INTRO!$E$41="Endemic", IF(AND($J334&gt;1,$J334&lt;5), IF($J334=4, "Unknown", E334+F334), 0),"Not required")</f>
        <v>36030.654380536194</v>
      </c>
      <c r="O334" s="169">
        <f>IF(INTRO!$E$43="Endemic", IF(AND($K334&gt;0,$K334&lt;5), IF($K334=4,"Unknown", IF($K334=1, $F334*0.33, IF($K334=2, $F334*0.5+$G334*0.2, SUM(F334:G334)))), 0),"Not required")</f>
        <v>19698.566669456235</v>
      </c>
      <c r="P334" s="161">
        <v>0</v>
      </c>
      <c r="Q334" s="162">
        <v>2</v>
      </c>
      <c r="R334" s="162">
        <v>2</v>
      </c>
      <c r="S334" s="167">
        <v>1</v>
      </c>
      <c r="T334" s="161"/>
      <c r="U334" s="162"/>
      <c r="V334" s="162"/>
      <c r="W334" s="167"/>
    </row>
    <row r="335" spans="1:23" x14ac:dyDescent="0.2">
      <c r="A335" s="23" t="str">
        <f>IF(INTRO!$E$33&lt;&gt;0,INTRO!$E$33, " ")</f>
        <v>Ethiopia</v>
      </c>
      <c r="B335" s="191" t="s">
        <v>535</v>
      </c>
      <c r="C335" s="192" t="s">
        <v>540</v>
      </c>
      <c r="D335" s="193">
        <v>136480.386</v>
      </c>
      <c r="E335" s="193">
        <f t="shared" si="30"/>
        <v>22505.697539631597</v>
      </c>
      <c r="F335" s="193">
        <f t="shared" si="31"/>
        <v>42521.173956307204</v>
      </c>
      <c r="G335" s="193">
        <f t="shared" si="32"/>
        <v>71453.504104255786</v>
      </c>
      <c r="H335" s="200">
        <v>0</v>
      </c>
      <c r="I335" s="201">
        <v>1</v>
      </c>
      <c r="J335" s="202">
        <v>2</v>
      </c>
      <c r="K335" s="203">
        <v>0</v>
      </c>
      <c r="L335" s="165">
        <f>IF(INTRO!$E$37="Endemic",IF($H335&gt;0,IF($H335=4,"Unknown",IF($H335=99,"Stopped",$D335)),0),"Not required")</f>
        <v>0</v>
      </c>
      <c r="M335" s="190">
        <f>IF(INTRO!$E$39="Endemic", IF($I335&gt;0, IF($I335=4,"Unknown",IF($I335=99,"Stopped",$D335)), 0),"Not required")</f>
        <v>136480.386</v>
      </c>
      <c r="N335" s="166">
        <f>IF(INTRO!$E$41="Endemic", IF(AND($J335&gt;1,$J335&lt;5), IF($J335=4, "Unknown", E335+F335), 0),"Not required")</f>
        <v>65026.871495938802</v>
      </c>
      <c r="O335" s="169">
        <f>IF(INTRO!$E$43="Endemic", IF(AND($K335&gt;0,$K335&lt;5), IF($K335=4,"Unknown", IF($K335=1, $F335*0.33, IF($K335=2, $F335*0.5+$G335*0.2, SUM(F335:G335)))), 0),"Not required")</f>
        <v>0</v>
      </c>
      <c r="P335" s="161">
        <v>0</v>
      </c>
      <c r="Q335" s="162">
        <v>2</v>
      </c>
      <c r="R335" s="162">
        <v>1</v>
      </c>
      <c r="S335" s="167">
        <v>0</v>
      </c>
      <c r="T335" s="161"/>
      <c r="U335" s="162"/>
      <c r="V335" s="162"/>
      <c r="W335" s="167"/>
    </row>
    <row r="336" spans="1:23" x14ac:dyDescent="0.2">
      <c r="A336" s="23" t="str">
        <f>IF(INTRO!$E$33&lt;&gt;0,INTRO!$E$33, " ")</f>
        <v>Ethiopia</v>
      </c>
      <c r="B336" s="191" t="s">
        <v>535</v>
      </c>
      <c r="C336" s="192" t="s">
        <v>541</v>
      </c>
      <c r="D336" s="193">
        <v>56234.85</v>
      </c>
      <c r="E336" s="193">
        <f t="shared" si="30"/>
        <v>9273.1605059100002</v>
      </c>
      <c r="F336" s="193">
        <f t="shared" si="31"/>
        <v>17520.259938719999</v>
      </c>
      <c r="G336" s="193">
        <f t="shared" si="32"/>
        <v>29441.425270274431</v>
      </c>
      <c r="H336" s="200">
        <v>0</v>
      </c>
      <c r="I336" s="201">
        <v>1</v>
      </c>
      <c r="J336" s="202">
        <v>1</v>
      </c>
      <c r="K336" s="203">
        <v>2</v>
      </c>
      <c r="L336" s="165">
        <f>IF(INTRO!$E$37="Endemic",IF($H336&gt;0,IF($H336=4,"Unknown",IF($H336=99,"Stopped",$D336)),0),"Not required")</f>
        <v>0</v>
      </c>
      <c r="M336" s="190">
        <f>IF(INTRO!$E$39="Endemic", IF($I336&gt;0, IF($I336=4,"Unknown",IF($I336=99,"Stopped",$D336)), 0),"Not required")</f>
        <v>56234.85</v>
      </c>
      <c r="N336" s="166">
        <f>IF(INTRO!$E$41="Endemic", IF(AND($J336&gt;1,$J336&lt;5), IF($J336=4, "Unknown", E336+F336), 0),"Not required")</f>
        <v>0</v>
      </c>
      <c r="O336" s="169">
        <f>IF(INTRO!$E$43="Endemic", IF(AND($K336&gt;0,$K336&lt;5), IF($K336=4,"Unknown", IF($K336=1, $F336*0.33, IF($K336=2, $F336*0.5+$G336*0.2, SUM(F336:G336)))), 0),"Not required")</f>
        <v>14648.415023414886</v>
      </c>
      <c r="P336" s="161">
        <v>0</v>
      </c>
      <c r="Q336" s="162">
        <v>2</v>
      </c>
      <c r="R336" s="162">
        <v>0</v>
      </c>
      <c r="S336" s="167">
        <v>1</v>
      </c>
      <c r="T336" s="161"/>
      <c r="U336" s="162"/>
      <c r="V336" s="162"/>
      <c r="W336" s="167"/>
    </row>
    <row r="337" spans="1:23" x14ac:dyDescent="0.2">
      <c r="A337" s="23" t="str">
        <f>IF(INTRO!$E$33&lt;&gt;0,INTRO!$E$33, " ")</f>
        <v>Ethiopia</v>
      </c>
      <c r="B337" s="191" t="s">
        <v>535</v>
      </c>
      <c r="C337" s="192" t="s">
        <v>542</v>
      </c>
      <c r="D337" s="193">
        <v>115176.999</v>
      </c>
      <c r="E337" s="193">
        <f t="shared" si="30"/>
        <v>18992.756241299398</v>
      </c>
      <c r="F337" s="193">
        <f t="shared" si="31"/>
        <v>35883.992958844799</v>
      </c>
      <c r="G337" s="193">
        <f t="shared" si="32"/>
        <v>60300.241023368471</v>
      </c>
      <c r="H337" s="200">
        <v>0</v>
      </c>
      <c r="I337" s="201">
        <v>1</v>
      </c>
      <c r="J337" s="202">
        <v>3</v>
      </c>
      <c r="K337" s="203">
        <v>0</v>
      </c>
      <c r="L337" s="165">
        <f>IF(INTRO!$E$37="Endemic",IF($H337&gt;0,IF($H337=4,"Unknown",IF($H337=99,"Stopped",$D337)),0),"Not required")</f>
        <v>0</v>
      </c>
      <c r="M337" s="190">
        <f>IF(INTRO!$E$39="Endemic", IF($I337&gt;0, IF($I337=4,"Unknown",IF($I337=99,"Stopped",$D337)), 0),"Not required")</f>
        <v>115176.999</v>
      </c>
      <c r="N337" s="166">
        <f>IF(INTRO!$E$41="Endemic", IF(AND($J337&gt;1,$J337&lt;5), IF($J337=4, "Unknown", E337+F337), 0),"Not required")</f>
        <v>54876.749200144201</v>
      </c>
      <c r="O337" s="169">
        <f>IF(INTRO!$E$43="Endemic", IF(AND($K337&gt;0,$K337&lt;5), IF($K337=4,"Unknown", IF($K337=1, $F337*0.33, IF($K337=2, $F337*0.5+$G337*0.2, SUM(F337:G337)))), 0),"Not required")</f>
        <v>0</v>
      </c>
      <c r="P337" s="161">
        <v>0</v>
      </c>
      <c r="Q337" s="162">
        <v>2</v>
      </c>
      <c r="R337" s="162">
        <v>2</v>
      </c>
      <c r="S337" s="167">
        <v>0</v>
      </c>
      <c r="T337" s="161"/>
      <c r="U337" s="162"/>
      <c r="V337" s="162"/>
      <c r="W337" s="167"/>
    </row>
    <row r="338" spans="1:23" x14ac:dyDescent="0.2">
      <c r="A338" s="23" t="str">
        <f>IF(INTRO!$E$33&lt;&gt;0,INTRO!$E$33, " ")</f>
        <v>Ethiopia</v>
      </c>
      <c r="B338" s="191" t="s">
        <v>535</v>
      </c>
      <c r="C338" s="192" t="s">
        <v>543</v>
      </c>
      <c r="D338" s="193">
        <v>53591.348999999995</v>
      </c>
      <c r="E338" s="193">
        <f t="shared" si="30"/>
        <v>8837.245604909398</v>
      </c>
      <c r="F338" s="193">
        <f t="shared" si="31"/>
        <v>16696.663455964797</v>
      </c>
      <c r="G338" s="193">
        <f t="shared" si="32"/>
        <v>28057.435855465006</v>
      </c>
      <c r="H338" s="200">
        <v>0</v>
      </c>
      <c r="I338" s="201">
        <v>1</v>
      </c>
      <c r="J338" s="202">
        <v>2</v>
      </c>
      <c r="K338" s="203">
        <v>1</v>
      </c>
      <c r="L338" s="165">
        <f>IF(INTRO!$E$37="Endemic",IF($H338&gt;0,IF($H338=4,"Unknown",IF($H338=99,"Stopped",$D338)),0),"Not required")</f>
        <v>0</v>
      </c>
      <c r="M338" s="190">
        <f>IF(INTRO!$E$39="Endemic", IF($I338&gt;0, IF($I338=4,"Unknown",IF($I338=99,"Stopped",$D338)), 0),"Not required")</f>
        <v>53591.348999999995</v>
      </c>
      <c r="N338" s="166">
        <f>IF(INTRO!$E$41="Endemic", IF(AND($J338&gt;1,$J338&lt;5), IF($J338=4, "Unknown", E338+F338), 0),"Not required")</f>
        <v>25533.909060874197</v>
      </c>
      <c r="O338" s="169">
        <f>IF(INTRO!$E$43="Endemic", IF(AND($K338&gt;0,$K338&lt;5), IF($K338=4,"Unknown", IF($K338=1, $F338*0.33, IF($K338=2, $F338*0.5+$G338*0.2, SUM(F338:G338)))), 0),"Not required")</f>
        <v>5509.8989404683834</v>
      </c>
      <c r="P338" s="161">
        <v>0</v>
      </c>
      <c r="Q338" s="162">
        <v>2</v>
      </c>
      <c r="R338" s="162">
        <v>1</v>
      </c>
      <c r="S338" s="167">
        <v>0</v>
      </c>
      <c r="T338" s="161"/>
      <c r="U338" s="162"/>
      <c r="V338" s="162"/>
      <c r="W338" s="167"/>
    </row>
    <row r="339" spans="1:23" x14ac:dyDescent="0.2">
      <c r="A339" s="23" t="str">
        <f>IF(INTRO!$E$33&lt;&gt;0,INTRO!$E$33, " ")</f>
        <v>Ethiopia</v>
      </c>
      <c r="B339" s="191" t="s">
        <v>535</v>
      </c>
      <c r="C339" s="192" t="s">
        <v>544</v>
      </c>
      <c r="D339" s="193">
        <v>95709.347999999998</v>
      </c>
      <c r="E339" s="193">
        <f t="shared" si="30"/>
        <v>15782.528910808798</v>
      </c>
      <c r="F339" s="193">
        <f t="shared" si="31"/>
        <v>29818.745058009597</v>
      </c>
      <c r="G339" s="193">
        <f t="shared" si="32"/>
        <v>50108.066738129273</v>
      </c>
      <c r="H339" s="200">
        <v>0</v>
      </c>
      <c r="I339" s="201">
        <v>1</v>
      </c>
      <c r="J339" s="202">
        <v>3</v>
      </c>
      <c r="K339" s="203">
        <v>0</v>
      </c>
      <c r="L339" s="165">
        <f>IF(INTRO!$E$37="Endemic",IF($H339&gt;0,IF($H339=4,"Unknown",IF($H339=99,"Stopped",$D339)),0),"Not required")</f>
        <v>0</v>
      </c>
      <c r="M339" s="190">
        <f>IF(INTRO!$E$39="Endemic", IF($I339&gt;0, IF($I339=4,"Unknown",IF($I339=99,"Stopped",$D339)), 0),"Not required")</f>
        <v>95709.347999999998</v>
      </c>
      <c r="N339" s="166">
        <f>IF(INTRO!$E$41="Endemic", IF(AND($J339&gt;1,$J339&lt;5), IF($J339=4, "Unknown", E339+F339), 0),"Not required")</f>
        <v>45601.273968818394</v>
      </c>
      <c r="O339" s="169">
        <f>IF(INTRO!$E$43="Endemic", IF(AND($K339&gt;0,$K339&lt;5), IF($K339=4,"Unknown", IF($K339=1, $F339*0.33, IF($K339=2, $F339*0.5+$G339*0.2, SUM(F339:G339)))), 0),"Not required")</f>
        <v>0</v>
      </c>
      <c r="P339" s="161">
        <v>0</v>
      </c>
      <c r="Q339" s="162">
        <v>2</v>
      </c>
      <c r="R339" s="162">
        <v>2</v>
      </c>
      <c r="S339" s="167">
        <v>0</v>
      </c>
      <c r="T339" s="161"/>
      <c r="U339" s="162"/>
      <c r="V339" s="162"/>
      <c r="W339" s="167"/>
    </row>
    <row r="340" spans="1:23" x14ac:dyDescent="0.2">
      <c r="A340" s="23" t="str">
        <f>IF(INTRO!$E$33&lt;&gt;0,INTRO!$E$33, " ")</f>
        <v>Ethiopia</v>
      </c>
      <c r="B340" s="191" t="s">
        <v>535</v>
      </c>
      <c r="C340" s="192" t="s">
        <v>545</v>
      </c>
      <c r="D340" s="193">
        <v>29582.720999999998</v>
      </c>
      <c r="E340" s="193">
        <f t="shared" si="30"/>
        <v>4878.2084425325993</v>
      </c>
      <c r="F340" s="193">
        <f t="shared" si="31"/>
        <v>9216.6505576991985</v>
      </c>
      <c r="G340" s="193">
        <f t="shared" si="32"/>
        <v>15487.85974556486</v>
      </c>
      <c r="H340" s="200">
        <v>0</v>
      </c>
      <c r="I340" s="201">
        <v>1</v>
      </c>
      <c r="J340" s="202">
        <v>2</v>
      </c>
      <c r="K340" s="203">
        <v>0</v>
      </c>
      <c r="L340" s="165">
        <f>IF(INTRO!$E$37="Endemic",IF($H340&gt;0,IF($H340=4,"Unknown",IF($H340=99,"Stopped",$D340)),0),"Not required")</f>
        <v>0</v>
      </c>
      <c r="M340" s="190">
        <f>IF(INTRO!$E$39="Endemic", IF($I340&gt;0, IF($I340=4,"Unknown",IF($I340=99,"Stopped",$D340)), 0),"Not required")</f>
        <v>29582.720999999998</v>
      </c>
      <c r="N340" s="166">
        <f>IF(INTRO!$E$41="Endemic", IF(AND($J340&gt;1,$J340&lt;5), IF($J340=4, "Unknown", E340+F340), 0),"Not required")</f>
        <v>14094.859000231798</v>
      </c>
      <c r="O340" s="169">
        <f>IF(INTRO!$E$43="Endemic", IF(AND($K340&gt;0,$K340&lt;5), IF($K340=4,"Unknown", IF($K340=1, $F340*0.33, IF($K340=2, $F340*0.5+$G340*0.2, SUM(F340:G340)))), 0),"Not required")</f>
        <v>0</v>
      </c>
      <c r="P340" s="161">
        <v>0</v>
      </c>
      <c r="Q340" s="162">
        <v>2</v>
      </c>
      <c r="R340" s="162">
        <v>1</v>
      </c>
      <c r="S340" s="167">
        <v>0</v>
      </c>
      <c r="T340" s="161"/>
      <c r="U340" s="162"/>
      <c r="V340" s="162"/>
      <c r="W340" s="167"/>
    </row>
    <row r="341" spans="1:23" x14ac:dyDescent="0.2">
      <c r="A341" s="23" t="str">
        <f>IF(INTRO!$E$33&lt;&gt;0,INTRO!$E$33, " ")</f>
        <v>Ethiopia</v>
      </c>
      <c r="B341" s="191" t="s">
        <v>546</v>
      </c>
      <c r="C341" s="192" t="s">
        <v>547</v>
      </c>
      <c r="D341" s="193">
        <v>11667.830999999998</v>
      </c>
      <c r="E341" s="193">
        <f t="shared" si="30"/>
        <v>1924.0323325985996</v>
      </c>
      <c r="F341" s="193">
        <f t="shared" si="31"/>
        <v>3635.1734207711993</v>
      </c>
      <c r="G341" s="193">
        <f t="shared" si="32"/>
        <v>6108.6243575414774</v>
      </c>
      <c r="H341" s="200">
        <v>0</v>
      </c>
      <c r="I341" s="201">
        <v>0</v>
      </c>
      <c r="J341" s="202">
        <v>0</v>
      </c>
      <c r="K341" s="203">
        <v>1</v>
      </c>
      <c r="L341" s="165">
        <f>IF(INTRO!$E$37="Endemic",IF($H341&gt;0,IF($H341=4,"Unknown",IF($H341=99,"Stopped",$D341)),0),"Not required")</f>
        <v>0</v>
      </c>
      <c r="M341" s="190">
        <f>IF(INTRO!$E$39="Endemic", IF($I341&gt;0, IF($I341=4,"Unknown",IF($I341=99,"Stopped",$D341)), 0),"Not required")</f>
        <v>0</v>
      </c>
      <c r="N341" s="166">
        <f>IF(INTRO!$E$41="Endemic", IF(AND($J341&gt;1,$J341&lt;5), IF($J341=4, "Unknown", E341+F341), 0),"Not required")</f>
        <v>0</v>
      </c>
      <c r="O341" s="169">
        <f>IF(INTRO!$E$43="Endemic", IF(AND($K341&gt;0,$K341&lt;5), IF($K341=4,"Unknown", IF($K341=1, $F341*0.33, IF($K341=2, $F341*0.5+$G341*0.2, SUM(F341:G341)))), 0),"Not required")</f>
        <v>1199.6072288544958</v>
      </c>
      <c r="P341" s="161">
        <v>0</v>
      </c>
      <c r="Q341" s="162">
        <v>0</v>
      </c>
      <c r="R341" s="162">
        <v>0</v>
      </c>
      <c r="S341" s="167">
        <v>0</v>
      </c>
      <c r="T341" s="161"/>
      <c r="U341" s="162"/>
      <c r="V341" s="162"/>
      <c r="W341" s="167"/>
    </row>
    <row r="342" spans="1:23" x14ac:dyDescent="0.2">
      <c r="A342" s="23" t="str">
        <f>IF(INTRO!$E$33&lt;&gt;0,INTRO!$E$33, " ")</f>
        <v>Ethiopia</v>
      </c>
      <c r="B342" s="191" t="s">
        <v>546</v>
      </c>
      <c r="C342" s="192" t="s">
        <v>548</v>
      </c>
      <c r="D342" s="193">
        <v>103019.36399999999</v>
      </c>
      <c r="E342" s="193">
        <f t="shared" si="30"/>
        <v>16987.954935218397</v>
      </c>
      <c r="F342" s="193">
        <f t="shared" si="31"/>
        <v>32096.218554892796</v>
      </c>
      <c r="G342" s="193">
        <f t="shared" si="32"/>
        <v>53935.182659813261</v>
      </c>
      <c r="H342" s="200">
        <v>0</v>
      </c>
      <c r="I342" s="201">
        <v>0</v>
      </c>
      <c r="J342" s="202">
        <v>1</v>
      </c>
      <c r="K342" s="203">
        <v>1</v>
      </c>
      <c r="L342" s="165">
        <f>IF(INTRO!$E$37="Endemic",IF($H342&gt;0,IF($H342=4,"Unknown",IF($H342=99,"Stopped",$D342)),0),"Not required")</f>
        <v>0</v>
      </c>
      <c r="M342" s="190">
        <f>IF(INTRO!$E$39="Endemic", IF($I342&gt;0, IF($I342=4,"Unknown",IF($I342=99,"Stopped",$D342)), 0),"Not required")</f>
        <v>0</v>
      </c>
      <c r="N342" s="166">
        <f>IF(INTRO!$E$41="Endemic", IF(AND($J342&gt;1,$J342&lt;5), IF($J342=4, "Unknown", E342+F342), 0),"Not required")</f>
        <v>0</v>
      </c>
      <c r="O342" s="169">
        <f>IF(INTRO!$E$43="Endemic", IF(AND($K342&gt;0,$K342&lt;5), IF($K342=4,"Unknown", IF($K342=1, $F342*0.33, IF($K342=2, $F342*0.5+$G342*0.2, SUM(F342:G342)))), 0),"Not required")</f>
        <v>10591.752123114624</v>
      </c>
      <c r="P342" s="161">
        <v>0</v>
      </c>
      <c r="Q342" s="162">
        <v>0</v>
      </c>
      <c r="R342" s="162">
        <v>0</v>
      </c>
      <c r="S342" s="167">
        <v>0</v>
      </c>
      <c r="T342" s="161"/>
      <c r="U342" s="162"/>
      <c r="V342" s="162"/>
      <c r="W342" s="167"/>
    </row>
    <row r="343" spans="1:23" x14ac:dyDescent="0.2">
      <c r="A343" s="23" t="str">
        <f>IF(INTRO!$E$33&lt;&gt;0,INTRO!$E$33, " ")</f>
        <v>Ethiopia</v>
      </c>
      <c r="B343" s="191" t="s">
        <v>546</v>
      </c>
      <c r="C343" s="192" t="s">
        <v>549</v>
      </c>
      <c r="D343" s="193">
        <v>28364.384999999998</v>
      </c>
      <c r="E343" s="193">
        <f t="shared" si="30"/>
        <v>4677.3041051310001</v>
      </c>
      <c r="F343" s="193">
        <f t="shared" si="31"/>
        <v>8837.0716415519983</v>
      </c>
      <c r="G343" s="193">
        <f t="shared" si="32"/>
        <v>14850.007091950863</v>
      </c>
      <c r="H343" s="200">
        <v>0</v>
      </c>
      <c r="I343" s="201">
        <v>0</v>
      </c>
      <c r="J343" s="202">
        <v>0</v>
      </c>
      <c r="K343" s="203">
        <v>0</v>
      </c>
      <c r="L343" s="165">
        <f>IF(INTRO!$E$37="Endemic",IF($H343&gt;0,IF($H343=4,"Unknown",IF($H343=99,"Stopped",$D343)),0),"Not required")</f>
        <v>0</v>
      </c>
      <c r="M343" s="190">
        <f>IF(INTRO!$E$39="Endemic", IF($I343&gt;0, IF($I343=4,"Unknown",IF($I343=99,"Stopped",$D343)), 0),"Not required")</f>
        <v>0</v>
      </c>
      <c r="N343" s="166">
        <f>IF(INTRO!$E$41="Endemic", IF(AND($J343&gt;1,$J343&lt;5), IF($J343=4, "Unknown", E343+F343), 0),"Not required")</f>
        <v>0</v>
      </c>
      <c r="O343" s="169">
        <f>IF(INTRO!$E$43="Endemic", IF(AND($K343&gt;0,$K343&lt;5), IF($K343=4,"Unknown", IF($K343=1, $F343*0.33, IF($K343=2, $F343*0.5+$G343*0.2, SUM(F343:G343)))), 0),"Not required")</f>
        <v>0</v>
      </c>
      <c r="P343" s="161">
        <v>0</v>
      </c>
      <c r="Q343" s="162">
        <v>0</v>
      </c>
      <c r="R343" s="162">
        <v>0</v>
      </c>
      <c r="S343" s="167">
        <v>0</v>
      </c>
      <c r="T343" s="161"/>
      <c r="U343" s="162"/>
      <c r="V343" s="162"/>
      <c r="W343" s="167"/>
    </row>
    <row r="344" spans="1:23" x14ac:dyDescent="0.2">
      <c r="A344" s="23" t="str">
        <f>IF(INTRO!$E$33&lt;&gt;0,INTRO!$E$33, " ")</f>
        <v>Ethiopia</v>
      </c>
      <c r="B344" s="191" t="s">
        <v>546</v>
      </c>
      <c r="C344" s="192" t="s">
        <v>550</v>
      </c>
      <c r="D344" s="193">
        <v>322900.19999999995</v>
      </c>
      <c r="E344" s="193">
        <f t="shared" si="30"/>
        <v>53246.436720119993</v>
      </c>
      <c r="F344" s="193">
        <f t="shared" si="31"/>
        <v>100601.23639103997</v>
      </c>
      <c r="G344" s="193">
        <f t="shared" si="32"/>
        <v>169052.50228384472</v>
      </c>
      <c r="H344" s="200">
        <v>0</v>
      </c>
      <c r="I344" s="206">
        <v>1</v>
      </c>
      <c r="J344" s="202">
        <v>2</v>
      </c>
      <c r="K344" s="203">
        <v>3</v>
      </c>
      <c r="L344" s="165">
        <f>IF(INTRO!$E$37="Endemic",IF($H344&gt;0,IF($H344=4,"Unknown",IF($H344=99,"Stopped",$D344)),0),"Not required")</f>
        <v>0</v>
      </c>
      <c r="M344" s="190">
        <f>IF(INTRO!$E$39="Endemic", IF($I344&gt;0, IF($I344=4,"Unknown",IF($I344=99,"Stopped",$D344)), 0),"Not required")</f>
        <v>322900.19999999995</v>
      </c>
      <c r="N344" s="166">
        <f>IF(INTRO!$E$41="Endemic", IF(AND($J344&gt;1,$J344&lt;5), IF($J344=4, "Unknown", E344+F344), 0),"Not required")</f>
        <v>153847.67311115997</v>
      </c>
      <c r="O344" s="169">
        <f>IF(INTRO!$E$43="Endemic", IF(AND($K344&gt;0,$K344&lt;5), IF($K344=4,"Unknown", IF($K344=1, $F344*0.33, IF($K344=2, $F344*0.5+$G344*0.2, SUM(F344:G344)))), 0),"Not required")</f>
        <v>269653.73867488466</v>
      </c>
      <c r="P344" s="161">
        <v>0</v>
      </c>
      <c r="Q344" s="207">
        <v>2</v>
      </c>
      <c r="R344" s="162">
        <v>1</v>
      </c>
      <c r="S344" s="167">
        <v>1</v>
      </c>
      <c r="T344" s="161"/>
      <c r="U344" s="162"/>
      <c r="V344" s="162"/>
      <c r="W344" s="167"/>
    </row>
    <row r="345" spans="1:23" x14ac:dyDescent="0.2">
      <c r="A345" s="23" t="str">
        <f>IF(INTRO!$E$33&lt;&gt;0,INTRO!$E$33, " ")</f>
        <v>Ethiopia</v>
      </c>
      <c r="B345" s="191" t="s">
        <v>546</v>
      </c>
      <c r="C345" s="192" t="s">
        <v>551</v>
      </c>
      <c r="D345" s="193">
        <v>119194.215</v>
      </c>
      <c r="E345" s="193">
        <f t="shared" si="30"/>
        <v>19655.197570028999</v>
      </c>
      <c r="F345" s="193">
        <f t="shared" si="31"/>
        <v>37135.577493167999</v>
      </c>
      <c r="G345" s="193">
        <f t="shared" si="32"/>
        <v>62403.430854203812</v>
      </c>
      <c r="H345" s="200">
        <v>0</v>
      </c>
      <c r="I345" s="201">
        <v>0</v>
      </c>
      <c r="J345" s="202">
        <v>0</v>
      </c>
      <c r="K345" s="203">
        <v>1</v>
      </c>
      <c r="L345" s="165">
        <f>IF(INTRO!$E$37="Endemic",IF($H345&gt;0,IF($H345=4,"Unknown",IF($H345=99,"Stopped",$D345)),0),"Not required")</f>
        <v>0</v>
      </c>
      <c r="M345" s="190">
        <f>IF(INTRO!$E$39="Endemic", IF($I345&gt;0, IF($I345=4,"Unknown",IF($I345=99,"Stopped",$D345)), 0),"Not required")</f>
        <v>0</v>
      </c>
      <c r="N345" s="166">
        <f>IF(INTRO!$E$41="Endemic", IF(AND($J345&gt;1,$J345&lt;5), IF($J345=4, "Unknown", E345+F345), 0),"Not required")</f>
        <v>0</v>
      </c>
      <c r="O345" s="169">
        <f>IF(INTRO!$E$43="Endemic", IF(AND($K345&gt;0,$K345&lt;5), IF($K345=4,"Unknown", IF($K345=1, $F345*0.33, IF($K345=2, $F345*0.5+$G345*0.2, SUM(F345:G345)))), 0),"Not required")</f>
        <v>12254.740572745441</v>
      </c>
      <c r="P345" s="161">
        <v>0</v>
      </c>
      <c r="Q345" s="162">
        <v>0</v>
      </c>
      <c r="R345" s="162">
        <v>0</v>
      </c>
      <c r="S345" s="167">
        <v>0</v>
      </c>
      <c r="T345" s="161"/>
      <c r="U345" s="162"/>
      <c r="V345" s="162"/>
      <c r="W345" s="167"/>
    </row>
    <row r="346" spans="1:23" x14ac:dyDescent="0.2">
      <c r="A346" s="23" t="str">
        <f>IF(INTRO!$E$33&lt;&gt;0,INTRO!$E$33, " ")</f>
        <v>Ethiopia</v>
      </c>
      <c r="B346" s="191" t="s">
        <v>546</v>
      </c>
      <c r="C346" s="192" t="s">
        <v>552</v>
      </c>
      <c r="D346" s="193">
        <v>309753.696</v>
      </c>
      <c r="E346" s="193">
        <f t="shared" si="30"/>
        <v>51078.570322617597</v>
      </c>
      <c r="F346" s="193">
        <f t="shared" si="31"/>
        <v>96505.374708019197</v>
      </c>
      <c r="G346" s="193">
        <f t="shared" si="32"/>
        <v>162169.72736613156</v>
      </c>
      <c r="H346" s="200">
        <v>0</v>
      </c>
      <c r="I346" s="206">
        <v>1</v>
      </c>
      <c r="J346" s="202">
        <v>2</v>
      </c>
      <c r="K346" s="203">
        <v>1</v>
      </c>
      <c r="L346" s="165">
        <f>IF(INTRO!$E$37="Endemic",IF($H346&gt;0,IF($H346=4,"Unknown",IF($H346=99,"Stopped",$D346)),0),"Not required")</f>
        <v>0</v>
      </c>
      <c r="M346" s="190">
        <f>IF(INTRO!$E$39="Endemic", IF($I346&gt;0, IF($I346=4,"Unknown",IF($I346=99,"Stopped",$D346)), 0),"Not required")</f>
        <v>309753.696</v>
      </c>
      <c r="N346" s="166">
        <f>IF(INTRO!$E$41="Endemic", IF(AND($J346&gt;1,$J346&lt;5), IF($J346=4, "Unknown", E346+F346), 0),"Not required")</f>
        <v>147583.94503063679</v>
      </c>
      <c r="O346" s="169">
        <f>IF(INTRO!$E$43="Endemic", IF(AND($K346&gt;0,$K346&lt;5), IF($K346=4,"Unknown", IF($K346=1, $F346*0.33, IF($K346=2, $F346*0.5+$G346*0.2, SUM(F346:G346)))), 0),"Not required")</f>
        <v>31846.773653646338</v>
      </c>
      <c r="P346" s="161">
        <v>0</v>
      </c>
      <c r="Q346" s="207">
        <v>2</v>
      </c>
      <c r="R346" s="162">
        <v>1</v>
      </c>
      <c r="S346" s="167">
        <v>0</v>
      </c>
      <c r="T346" s="161"/>
      <c r="U346" s="162"/>
      <c r="V346" s="162"/>
      <c r="W346" s="167"/>
    </row>
    <row r="347" spans="1:23" x14ac:dyDescent="0.2">
      <c r="A347" s="23" t="str">
        <f>IF(INTRO!$E$33&lt;&gt;0,INTRO!$E$33, " ")</f>
        <v>Ethiopia</v>
      </c>
      <c r="B347" s="191" t="s">
        <v>546</v>
      </c>
      <c r="C347" s="192" t="s">
        <v>553</v>
      </c>
      <c r="D347" s="193">
        <v>19684.769999999997</v>
      </c>
      <c r="E347" s="193">
        <f t="shared" si="30"/>
        <v>3246.0303838619993</v>
      </c>
      <c r="F347" s="193">
        <f t="shared" si="31"/>
        <v>6132.8924543039993</v>
      </c>
      <c r="G347" s="193">
        <f t="shared" si="32"/>
        <v>10305.845661854524</v>
      </c>
      <c r="H347" s="200">
        <v>0</v>
      </c>
      <c r="I347" s="201">
        <v>0</v>
      </c>
      <c r="J347" s="202">
        <v>2</v>
      </c>
      <c r="K347" s="203">
        <v>1</v>
      </c>
      <c r="L347" s="165">
        <f>IF(INTRO!$E$37="Endemic",IF($H347&gt;0,IF($H347=4,"Unknown",IF($H347=99,"Stopped",$D347)),0),"Not required")</f>
        <v>0</v>
      </c>
      <c r="M347" s="190">
        <f>IF(INTRO!$E$39="Endemic", IF($I347&gt;0, IF($I347=4,"Unknown",IF($I347=99,"Stopped",$D347)), 0),"Not required")</f>
        <v>0</v>
      </c>
      <c r="N347" s="166">
        <f>IF(INTRO!$E$41="Endemic", IF(AND($J347&gt;1,$J347&lt;5), IF($J347=4, "Unknown", E347+F347), 0),"Not required")</f>
        <v>9378.9228381659996</v>
      </c>
      <c r="O347" s="169">
        <f>IF(INTRO!$E$43="Endemic", IF(AND($K347&gt;0,$K347&lt;5), IF($K347=4,"Unknown", IF($K347=1, $F347*0.33, IF($K347=2, $F347*0.5+$G347*0.2, SUM(F347:G347)))), 0),"Not required")</f>
        <v>2023.85450992032</v>
      </c>
      <c r="P347" s="161">
        <v>0</v>
      </c>
      <c r="Q347" s="162">
        <v>0</v>
      </c>
      <c r="R347" s="162">
        <v>1</v>
      </c>
      <c r="S347" s="167">
        <v>0</v>
      </c>
      <c r="T347" s="161"/>
      <c r="U347" s="162"/>
      <c r="V347" s="162"/>
      <c r="W347" s="167"/>
    </row>
    <row r="348" spans="1:23" x14ac:dyDescent="0.2">
      <c r="A348" s="23" t="str">
        <f>IF(INTRO!$E$33&lt;&gt;0,INTRO!$E$33, " ")</f>
        <v>Ethiopia</v>
      </c>
      <c r="B348" s="191" t="s">
        <v>546</v>
      </c>
      <c r="C348" s="192" t="s">
        <v>554</v>
      </c>
      <c r="D348" s="193">
        <v>152880.58799999999</v>
      </c>
      <c r="E348" s="193">
        <f t="shared" si="30"/>
        <v>25210.100689552797</v>
      </c>
      <c r="F348" s="193">
        <f t="shared" si="31"/>
        <v>47630.742170457597</v>
      </c>
      <c r="G348" s="193">
        <f t="shared" si="32"/>
        <v>80039.733490488783</v>
      </c>
      <c r="H348" s="200">
        <v>0</v>
      </c>
      <c r="I348" s="201">
        <v>0</v>
      </c>
      <c r="J348" s="202">
        <v>0</v>
      </c>
      <c r="K348" s="203">
        <v>1</v>
      </c>
      <c r="L348" s="165">
        <f>IF(INTRO!$E$37="Endemic",IF($H348&gt;0,IF($H348=4,"Unknown",IF($H348=99,"Stopped",$D348)),0),"Not required")</f>
        <v>0</v>
      </c>
      <c r="M348" s="190">
        <f>IF(INTRO!$E$39="Endemic", IF($I348&gt;0, IF($I348=4,"Unknown",IF($I348=99,"Stopped",$D348)), 0),"Not required")</f>
        <v>0</v>
      </c>
      <c r="N348" s="166">
        <f>IF(INTRO!$E$41="Endemic", IF(AND($J348&gt;1,$J348&lt;5), IF($J348=4, "Unknown", E348+F348), 0),"Not required")</f>
        <v>0</v>
      </c>
      <c r="O348" s="169">
        <f>IF(INTRO!$E$43="Endemic", IF(AND($K348&gt;0,$K348&lt;5), IF($K348=4,"Unknown", IF($K348=1, $F348*0.33, IF($K348=2, $F348*0.5+$G348*0.2, SUM(F348:G348)))), 0),"Not required")</f>
        <v>15718.144916251007</v>
      </c>
      <c r="P348" s="161">
        <v>0</v>
      </c>
      <c r="Q348" s="162">
        <v>0</v>
      </c>
      <c r="R348" s="162">
        <v>0</v>
      </c>
      <c r="S348" s="167">
        <v>0</v>
      </c>
      <c r="T348" s="161"/>
      <c r="U348" s="162"/>
      <c r="V348" s="162"/>
      <c r="W348" s="167"/>
    </row>
    <row r="349" spans="1:23" x14ac:dyDescent="0.2">
      <c r="A349" s="23" t="str">
        <f>IF(INTRO!$E$33&lt;&gt;0,INTRO!$E$33, " ")</f>
        <v>Ethiopia</v>
      </c>
      <c r="B349" s="191" t="s">
        <v>546</v>
      </c>
      <c r="C349" s="192" t="s">
        <v>555</v>
      </c>
      <c r="D349" s="193">
        <v>111011.60699999999</v>
      </c>
      <c r="E349" s="193">
        <f t="shared" si="30"/>
        <v>18305.880601264198</v>
      </c>
      <c r="F349" s="193">
        <f t="shared" si="31"/>
        <v>34586.243421206396</v>
      </c>
      <c r="G349" s="193">
        <f t="shared" si="32"/>
        <v>58119.474518444942</v>
      </c>
      <c r="H349" s="200">
        <v>0</v>
      </c>
      <c r="I349" s="201">
        <v>0</v>
      </c>
      <c r="J349" s="202">
        <v>2</v>
      </c>
      <c r="K349" s="203">
        <v>2</v>
      </c>
      <c r="L349" s="165">
        <f>IF(INTRO!$E$37="Endemic",IF($H349&gt;0,IF($H349=4,"Unknown",IF($H349=99,"Stopped",$D349)),0),"Not required")</f>
        <v>0</v>
      </c>
      <c r="M349" s="190">
        <f>IF(INTRO!$E$39="Endemic", IF($I349&gt;0, IF($I349=4,"Unknown",IF($I349=99,"Stopped",$D349)), 0),"Not required")</f>
        <v>0</v>
      </c>
      <c r="N349" s="166">
        <f>IF(INTRO!$E$41="Endemic", IF(AND($J349&gt;1,$J349&lt;5), IF($J349=4, "Unknown", E349+F349), 0),"Not required")</f>
        <v>52892.124022470598</v>
      </c>
      <c r="O349" s="169">
        <f>IF(INTRO!$E$43="Endemic", IF(AND($K349&gt;0,$K349&lt;5), IF($K349=4,"Unknown", IF($K349=1, $F349*0.33, IF($K349=2, $F349*0.5+$G349*0.2, SUM(F349:G349)))), 0),"Not required")</f>
        <v>28917.016614292188</v>
      </c>
      <c r="P349" s="161">
        <v>0</v>
      </c>
      <c r="Q349" s="162">
        <v>0</v>
      </c>
      <c r="R349" s="162">
        <v>1</v>
      </c>
      <c r="S349" s="167">
        <v>1</v>
      </c>
      <c r="T349" s="161"/>
      <c r="U349" s="162"/>
      <c r="V349" s="162"/>
      <c r="W349" s="167"/>
    </row>
    <row r="350" spans="1:23" x14ac:dyDescent="0.2">
      <c r="A350" s="23" t="str">
        <f>IF(INTRO!$E$33&lt;&gt;0,INTRO!$E$33, " ")</f>
        <v>Ethiopia</v>
      </c>
      <c r="B350" s="191" t="s">
        <v>546</v>
      </c>
      <c r="C350" s="192" t="s">
        <v>556</v>
      </c>
      <c r="D350" s="193">
        <v>195278.47499999998</v>
      </c>
      <c r="E350" s="193">
        <f t="shared" si="30"/>
        <v>32201.537694584997</v>
      </c>
      <c r="F350" s="193">
        <f t="shared" si="31"/>
        <v>60840.024334319991</v>
      </c>
      <c r="G350" s="193">
        <f t="shared" si="32"/>
        <v>102236.89809087518</v>
      </c>
      <c r="H350" s="200">
        <v>0</v>
      </c>
      <c r="I350" s="201">
        <v>0</v>
      </c>
      <c r="J350" s="202">
        <v>0</v>
      </c>
      <c r="K350" s="203">
        <v>0</v>
      </c>
      <c r="L350" s="165">
        <f>IF(INTRO!$E$37="Endemic",IF($H350&gt;0,IF($H350=4,"Unknown",IF($H350=99,"Stopped",$D350)),0),"Not required")</f>
        <v>0</v>
      </c>
      <c r="M350" s="190">
        <f>IF(INTRO!$E$39="Endemic", IF($I350&gt;0, IF($I350=4,"Unknown",IF($I350=99,"Stopped",$D350)), 0),"Not required")</f>
        <v>0</v>
      </c>
      <c r="N350" s="166">
        <f>IF(INTRO!$E$41="Endemic", IF(AND($J350&gt;1,$J350&lt;5), IF($J350=4, "Unknown", E350+F350), 0),"Not required")</f>
        <v>0</v>
      </c>
      <c r="O350" s="169">
        <f>IF(INTRO!$E$43="Endemic", IF(AND($K350&gt;0,$K350&lt;5), IF($K350=4,"Unknown", IF($K350=1, $F350*0.33, IF($K350=2, $F350*0.5+$G350*0.2, SUM(F350:G350)))), 0),"Not required")</f>
        <v>0</v>
      </c>
      <c r="P350" s="161">
        <v>0</v>
      </c>
      <c r="Q350" s="162">
        <v>0</v>
      </c>
      <c r="R350" s="162">
        <v>0</v>
      </c>
      <c r="S350" s="167">
        <v>0</v>
      </c>
      <c r="T350" s="161"/>
      <c r="U350" s="162"/>
      <c r="V350" s="162"/>
      <c r="W350" s="167"/>
    </row>
    <row r="351" spans="1:23" x14ac:dyDescent="0.2">
      <c r="A351" s="23" t="str">
        <f>IF(INTRO!$E$33&lt;&gt;0,INTRO!$E$33, " ")</f>
        <v>Ethiopia</v>
      </c>
      <c r="B351" s="191" t="s">
        <v>546</v>
      </c>
      <c r="C351" s="192" t="s">
        <v>557</v>
      </c>
      <c r="D351" s="193">
        <v>107300.00399999999</v>
      </c>
      <c r="E351" s="193">
        <f t="shared" si="30"/>
        <v>17693.835039602396</v>
      </c>
      <c r="F351" s="193">
        <f t="shared" si="31"/>
        <v>33429.874206220797</v>
      </c>
      <c r="G351" s="193">
        <f t="shared" si="32"/>
        <v>56176.286577916493</v>
      </c>
      <c r="H351" s="200">
        <v>0</v>
      </c>
      <c r="I351" s="206">
        <v>1</v>
      </c>
      <c r="J351" s="202">
        <v>1</v>
      </c>
      <c r="K351" s="203">
        <v>2</v>
      </c>
      <c r="L351" s="165">
        <f>IF(INTRO!$E$37="Endemic",IF($H351&gt;0,IF($H351=4,"Unknown",IF($H351=99,"Stopped",$D351)),0),"Not required")</f>
        <v>0</v>
      </c>
      <c r="M351" s="190">
        <f>IF(INTRO!$E$39="Endemic", IF($I351&gt;0, IF($I351=4,"Unknown",IF($I351=99,"Stopped",$D351)), 0),"Not required")</f>
        <v>107300.00399999999</v>
      </c>
      <c r="N351" s="166">
        <f>IF(INTRO!$E$41="Endemic", IF(AND($J351&gt;1,$J351&lt;5), IF($J351=4, "Unknown", E351+F351), 0),"Not required")</f>
        <v>0</v>
      </c>
      <c r="O351" s="169">
        <f>IF(INTRO!$E$43="Endemic", IF(AND($K351&gt;0,$K351&lt;5), IF($K351=4,"Unknown", IF($K351=1, $F351*0.33, IF($K351=2, $F351*0.5+$G351*0.2, SUM(F351:G351)))), 0),"Not required")</f>
        <v>27950.194418693696</v>
      </c>
      <c r="P351" s="161">
        <v>0</v>
      </c>
      <c r="Q351" s="207">
        <v>2</v>
      </c>
      <c r="R351" s="162">
        <v>0</v>
      </c>
      <c r="S351" s="167">
        <v>1</v>
      </c>
      <c r="T351" s="161"/>
      <c r="U351" s="162"/>
      <c r="V351" s="162"/>
      <c r="W351" s="167"/>
    </row>
    <row r="352" spans="1:23" x14ac:dyDescent="0.2">
      <c r="A352" s="23" t="str">
        <f>IF(INTRO!$E$33&lt;&gt;0,INTRO!$E$33, " ")</f>
        <v>Ethiopia</v>
      </c>
      <c r="B352" s="191" t="s">
        <v>546</v>
      </c>
      <c r="C352" s="192" t="s">
        <v>558</v>
      </c>
      <c r="D352" s="193">
        <v>323964.18599999999</v>
      </c>
      <c r="E352" s="193">
        <f t="shared" si="30"/>
        <v>53421.888649911598</v>
      </c>
      <c r="F352" s="193">
        <f t="shared" si="31"/>
        <v>100932.72676206719</v>
      </c>
      <c r="G352" s="193">
        <f t="shared" si="32"/>
        <v>169609.54590195022</v>
      </c>
      <c r="H352" s="200">
        <v>0</v>
      </c>
      <c r="I352" s="201">
        <v>0</v>
      </c>
      <c r="J352" s="202">
        <v>2</v>
      </c>
      <c r="K352" s="203">
        <v>2</v>
      </c>
      <c r="L352" s="165">
        <f>IF(INTRO!$E$37="Endemic",IF($H352&gt;0,IF($H352=4,"Unknown",IF($H352=99,"Stopped",$D352)),0),"Not required")</f>
        <v>0</v>
      </c>
      <c r="M352" s="190">
        <f>IF(INTRO!$E$39="Endemic", IF($I352&gt;0, IF($I352=4,"Unknown",IF($I352=99,"Stopped",$D352)), 0),"Not required")</f>
        <v>0</v>
      </c>
      <c r="N352" s="166">
        <f>IF(INTRO!$E$41="Endemic", IF(AND($J352&gt;1,$J352&lt;5), IF($J352=4, "Unknown", E352+F352), 0),"Not required")</f>
        <v>154354.6154119788</v>
      </c>
      <c r="O352" s="169">
        <f>IF(INTRO!$E$43="Endemic", IF(AND($K352&gt;0,$K352&lt;5), IF($K352=4,"Unknown", IF($K352=1, $F352*0.33, IF($K352=2, $F352*0.5+$G352*0.2, SUM(F352:G352)))), 0),"Not required")</f>
        <v>84388.272561423641</v>
      </c>
      <c r="P352" s="161">
        <v>0</v>
      </c>
      <c r="Q352" s="162">
        <v>0</v>
      </c>
      <c r="R352" s="162">
        <v>1</v>
      </c>
      <c r="S352" s="167">
        <v>1</v>
      </c>
      <c r="T352" s="161"/>
      <c r="U352" s="162"/>
      <c r="V352" s="162"/>
      <c r="W352" s="167"/>
    </row>
    <row r="353" spans="1:23" x14ac:dyDescent="0.2">
      <c r="A353" s="23" t="str">
        <f>IF(INTRO!$E$33&lt;&gt;0,INTRO!$E$33, " ")</f>
        <v>Ethiopia</v>
      </c>
      <c r="B353" s="191" t="s">
        <v>546</v>
      </c>
      <c r="C353" s="192" t="s">
        <v>559</v>
      </c>
      <c r="D353" s="193">
        <v>206379.32699999999</v>
      </c>
      <c r="E353" s="193">
        <f t="shared" si="30"/>
        <v>34032.074849896198</v>
      </c>
      <c r="F353" s="193">
        <f t="shared" si="31"/>
        <v>64298.552499350393</v>
      </c>
      <c r="G353" s="193">
        <f t="shared" si="32"/>
        <v>108048.68392464866</v>
      </c>
      <c r="H353" s="200">
        <v>0</v>
      </c>
      <c r="I353" s="206">
        <v>1</v>
      </c>
      <c r="J353" s="202">
        <v>0</v>
      </c>
      <c r="K353" s="203">
        <v>1</v>
      </c>
      <c r="L353" s="165">
        <f>IF(INTRO!$E$37="Endemic",IF($H353&gt;0,IF($H353=4,"Unknown",IF($H353=99,"Stopped",$D353)),0),"Not required")</f>
        <v>0</v>
      </c>
      <c r="M353" s="190">
        <f>IF(INTRO!$E$39="Endemic", IF($I353&gt;0, IF($I353=4,"Unknown",IF($I353=99,"Stopped",$D353)), 0),"Not required")</f>
        <v>206379.32699999999</v>
      </c>
      <c r="N353" s="166">
        <f>IF(INTRO!$E$41="Endemic", IF(AND($J353&gt;1,$J353&lt;5), IF($J353=4, "Unknown", E353+F353), 0),"Not required")</f>
        <v>0</v>
      </c>
      <c r="O353" s="169">
        <f>IF(INTRO!$E$43="Endemic", IF(AND($K353&gt;0,$K353&lt;5), IF($K353=4,"Unknown", IF($K353=1, $F353*0.33, IF($K353=2, $F353*0.5+$G353*0.2, SUM(F353:G353)))), 0),"Not required")</f>
        <v>21218.52232478563</v>
      </c>
      <c r="P353" s="161">
        <v>0</v>
      </c>
      <c r="Q353" s="207">
        <v>2</v>
      </c>
      <c r="R353" s="162">
        <v>0</v>
      </c>
      <c r="S353" s="167">
        <v>0</v>
      </c>
      <c r="T353" s="161"/>
      <c r="U353" s="162"/>
      <c r="V353" s="162"/>
      <c r="W353" s="167"/>
    </row>
    <row r="354" spans="1:23" x14ac:dyDescent="0.2">
      <c r="A354" s="23" t="str">
        <f>IF(INTRO!$E$33&lt;&gt;0,INTRO!$E$33, " ")</f>
        <v>Ethiopia</v>
      </c>
      <c r="B354" s="191" t="s">
        <v>546</v>
      </c>
      <c r="C354" s="192" t="s">
        <v>560</v>
      </c>
      <c r="D354" s="193">
        <v>314779.33199999999</v>
      </c>
      <c r="E354" s="193">
        <f t="shared" si="30"/>
        <v>51907.3007143992</v>
      </c>
      <c r="F354" s="193">
        <f t="shared" si="31"/>
        <v>98071.137737126381</v>
      </c>
      <c r="G354" s="193">
        <f t="shared" si="32"/>
        <v>164800.8695622893</v>
      </c>
      <c r="H354" s="200">
        <v>0</v>
      </c>
      <c r="I354" s="201">
        <v>0</v>
      </c>
      <c r="J354" s="202">
        <v>0</v>
      </c>
      <c r="K354" s="203">
        <v>3</v>
      </c>
      <c r="L354" s="165">
        <f>IF(INTRO!$E$37="Endemic",IF($H354&gt;0,IF($H354=4,"Unknown",IF($H354=99,"Stopped",$D354)),0),"Not required")</f>
        <v>0</v>
      </c>
      <c r="M354" s="190">
        <f>IF(INTRO!$E$39="Endemic", IF($I354&gt;0, IF($I354=4,"Unknown",IF($I354=99,"Stopped",$D354)), 0),"Not required")</f>
        <v>0</v>
      </c>
      <c r="N354" s="166">
        <f>IF(INTRO!$E$41="Endemic", IF(AND($J354&gt;1,$J354&lt;5), IF($J354=4, "Unknown", E354+F354), 0),"Not required")</f>
        <v>0</v>
      </c>
      <c r="O354" s="169">
        <f>IF(INTRO!$E$43="Endemic", IF(AND($K354&gt;0,$K354&lt;5), IF($K354=4,"Unknown", IF($K354=1, $F354*0.33, IF($K354=2, $F354*0.5+$G354*0.2, SUM(F354:G354)))), 0),"Not required")</f>
        <v>262872.00729941565</v>
      </c>
      <c r="P354" s="161">
        <v>0</v>
      </c>
      <c r="Q354" s="162">
        <v>0</v>
      </c>
      <c r="R354" s="162">
        <v>0</v>
      </c>
      <c r="S354" s="167">
        <v>1</v>
      </c>
      <c r="T354" s="161"/>
      <c r="U354" s="162"/>
      <c r="V354" s="162"/>
      <c r="W354" s="167"/>
    </row>
    <row r="355" spans="1:23" x14ac:dyDescent="0.2">
      <c r="A355" s="23" t="str">
        <f>IF(INTRO!$E$33&lt;&gt;0,INTRO!$E$33, " ")</f>
        <v>Ethiopia</v>
      </c>
      <c r="B355" s="191" t="s">
        <v>546</v>
      </c>
      <c r="C355" s="192" t="s">
        <v>561</v>
      </c>
      <c r="D355" s="193">
        <v>46648.685999999994</v>
      </c>
      <c r="E355" s="193">
        <f t="shared" si="30"/>
        <v>7692.3963106115989</v>
      </c>
      <c r="F355" s="193">
        <f t="shared" si="31"/>
        <v>14533.640696467199</v>
      </c>
      <c r="G355" s="193">
        <f t="shared" si="32"/>
        <v>24422.645438291322</v>
      </c>
      <c r="H355" s="200">
        <v>0</v>
      </c>
      <c r="I355" s="201">
        <v>0</v>
      </c>
      <c r="J355" s="202">
        <v>0</v>
      </c>
      <c r="K355" s="203">
        <v>3</v>
      </c>
      <c r="L355" s="165">
        <f>IF(INTRO!$E$37="Endemic",IF($H355&gt;0,IF($H355=4,"Unknown",IF($H355=99,"Stopped",$D355)),0),"Not required")</f>
        <v>0</v>
      </c>
      <c r="M355" s="190">
        <f>IF(INTRO!$E$39="Endemic", IF($I355&gt;0, IF($I355=4,"Unknown",IF($I355=99,"Stopped",$D355)), 0),"Not required")</f>
        <v>0</v>
      </c>
      <c r="N355" s="166">
        <f>IF(INTRO!$E$41="Endemic", IF(AND($J355&gt;1,$J355&lt;5), IF($J355=4, "Unknown", E355+F355), 0),"Not required")</f>
        <v>0</v>
      </c>
      <c r="O355" s="169">
        <f>IF(INTRO!$E$43="Endemic", IF(AND($K355&gt;0,$K355&lt;5), IF($K355=4,"Unknown", IF($K355=1, $F355*0.33, IF($K355=2, $F355*0.5+$G355*0.2, SUM(F355:G355)))), 0),"Not required")</f>
        <v>38956.28613475852</v>
      </c>
      <c r="P355" s="161">
        <v>0</v>
      </c>
      <c r="Q355" s="162">
        <v>0</v>
      </c>
      <c r="R355" s="162">
        <v>0</v>
      </c>
      <c r="S355" s="167">
        <v>1</v>
      </c>
      <c r="T355" s="161"/>
      <c r="U355" s="162"/>
      <c r="V355" s="162"/>
      <c r="W355" s="167"/>
    </row>
    <row r="356" spans="1:23" x14ac:dyDescent="0.2">
      <c r="A356" s="23" t="str">
        <f>IF(INTRO!$E$33&lt;&gt;0,INTRO!$E$33, " ")</f>
        <v>Ethiopia</v>
      </c>
      <c r="B356" s="191" t="s">
        <v>546</v>
      </c>
      <c r="C356" s="192" t="s">
        <v>562</v>
      </c>
      <c r="D356" s="193">
        <v>157515.204</v>
      </c>
      <c r="E356" s="193">
        <f t="shared" si="30"/>
        <v>25974.351648722397</v>
      </c>
      <c r="F356" s="193">
        <f t="shared" si="31"/>
        <v>49074.680885260794</v>
      </c>
      <c r="G356" s="193">
        <f t="shared" si="32"/>
        <v>82466.159463358257</v>
      </c>
      <c r="H356" s="200">
        <v>0</v>
      </c>
      <c r="I356" s="206">
        <v>1</v>
      </c>
      <c r="J356" s="202">
        <v>0</v>
      </c>
      <c r="K356" s="203">
        <v>2</v>
      </c>
      <c r="L356" s="165">
        <f>IF(INTRO!$E$37="Endemic",IF($H356&gt;0,IF($H356=4,"Unknown",IF($H356=99,"Stopped",$D356)),0),"Not required")</f>
        <v>0</v>
      </c>
      <c r="M356" s="190">
        <f>IF(INTRO!$E$39="Endemic", IF($I356&gt;0, IF($I356=4,"Unknown",IF($I356=99,"Stopped",$D356)), 0),"Not required")</f>
        <v>157515.204</v>
      </c>
      <c r="N356" s="166">
        <f>IF(INTRO!$E$41="Endemic", IF(AND($J356&gt;1,$J356&lt;5), IF($J356=4, "Unknown", E356+F356), 0),"Not required")</f>
        <v>0</v>
      </c>
      <c r="O356" s="169">
        <f>IF(INTRO!$E$43="Endemic", IF(AND($K356&gt;0,$K356&lt;5), IF($K356=4,"Unknown", IF($K356=1, $F356*0.33, IF($K356=2, $F356*0.5+$G356*0.2, SUM(F356:G356)))), 0),"Not required")</f>
        <v>41030.572335302044</v>
      </c>
      <c r="P356" s="161">
        <v>0</v>
      </c>
      <c r="Q356" s="207">
        <v>2</v>
      </c>
      <c r="R356" s="162">
        <v>0</v>
      </c>
      <c r="S356" s="167">
        <v>1</v>
      </c>
      <c r="T356" s="161"/>
      <c r="U356" s="162"/>
      <c r="V356" s="162"/>
      <c r="W356" s="167"/>
    </row>
    <row r="357" spans="1:23" x14ac:dyDescent="0.2">
      <c r="A357" s="23" t="str">
        <f>IF(INTRO!$E$33&lt;&gt;0,INTRO!$E$33, " ")</f>
        <v>Ethiopia</v>
      </c>
      <c r="B357" s="191" t="s">
        <v>546</v>
      </c>
      <c r="C357" s="192" t="s">
        <v>563</v>
      </c>
      <c r="D357" s="193">
        <v>231658.77</v>
      </c>
      <c r="E357" s="193">
        <f t="shared" si="30"/>
        <v>38200.670168261997</v>
      </c>
      <c r="F357" s="193">
        <f t="shared" si="31"/>
        <v>72174.494419103998</v>
      </c>
      <c r="G357" s="193">
        <f t="shared" si="32"/>
        <v>121283.58776023572</v>
      </c>
      <c r="H357" s="200">
        <v>0</v>
      </c>
      <c r="I357" s="206">
        <v>1</v>
      </c>
      <c r="J357" s="202">
        <v>1</v>
      </c>
      <c r="K357" s="203">
        <v>2</v>
      </c>
      <c r="L357" s="165">
        <f>IF(INTRO!$E$37="Endemic",IF($H357&gt;0,IF($H357=4,"Unknown",IF($H357=99,"Stopped",$D357)),0),"Not required")</f>
        <v>0</v>
      </c>
      <c r="M357" s="190">
        <f>IF(INTRO!$E$39="Endemic", IF($I357&gt;0, IF($I357=4,"Unknown",IF($I357=99,"Stopped",$D357)), 0),"Not required")</f>
        <v>231658.77</v>
      </c>
      <c r="N357" s="166">
        <f>IF(INTRO!$E$41="Endemic", IF(AND($J357&gt;1,$J357&lt;5), IF($J357=4, "Unknown", E357+F357), 0),"Not required")</f>
        <v>0</v>
      </c>
      <c r="O357" s="169">
        <f>IF(INTRO!$E$43="Endemic", IF(AND($K357&gt;0,$K357&lt;5), IF($K357=4,"Unknown", IF($K357=1, $F357*0.33, IF($K357=2, $F357*0.5+$G357*0.2, SUM(F357:G357)))), 0),"Not required")</f>
        <v>60343.964761599142</v>
      </c>
      <c r="P357" s="161">
        <v>0</v>
      </c>
      <c r="Q357" s="207">
        <v>2</v>
      </c>
      <c r="R357" s="162">
        <v>0</v>
      </c>
      <c r="S357" s="167">
        <v>1</v>
      </c>
      <c r="T357" s="161"/>
      <c r="U357" s="162"/>
      <c r="V357" s="162"/>
      <c r="W357" s="167"/>
    </row>
    <row r="358" spans="1:23" x14ac:dyDescent="0.2">
      <c r="A358" s="23" t="str">
        <f>IF(INTRO!$E$33&lt;&gt;0,INTRO!$E$33, " ")</f>
        <v>Ethiopia</v>
      </c>
      <c r="B358" s="191" t="s">
        <v>546</v>
      </c>
      <c r="C358" s="192" t="s">
        <v>360</v>
      </c>
      <c r="D358" s="193">
        <v>190543.01699999999</v>
      </c>
      <c r="E358" s="193">
        <f t="shared" si="30"/>
        <v>31420.657829110198</v>
      </c>
      <c r="F358" s="193">
        <f t="shared" si="31"/>
        <v>59364.667770038395</v>
      </c>
      <c r="G358" s="193">
        <f t="shared" si="32"/>
        <v>99757.676881473497</v>
      </c>
      <c r="H358" s="200">
        <v>0</v>
      </c>
      <c r="I358" s="206">
        <v>1</v>
      </c>
      <c r="J358" s="202">
        <v>0</v>
      </c>
      <c r="K358" s="203">
        <v>2</v>
      </c>
      <c r="L358" s="165">
        <f>IF(INTRO!$E$37="Endemic",IF($H358&gt;0,IF($H358=4,"Unknown",IF($H358=99,"Stopped",$D358)),0),"Not required")</f>
        <v>0</v>
      </c>
      <c r="M358" s="190">
        <f>IF(INTRO!$E$39="Endemic", IF($I358&gt;0, IF($I358=4,"Unknown",IF($I358=99,"Stopped",$D358)), 0),"Not required")</f>
        <v>190543.01699999999</v>
      </c>
      <c r="N358" s="166">
        <f>IF(INTRO!$E$41="Endemic", IF(AND($J358&gt;1,$J358&lt;5), IF($J358=4, "Unknown", E358+F358), 0),"Not required")</f>
        <v>0</v>
      </c>
      <c r="O358" s="169">
        <f>IF(INTRO!$E$43="Endemic", IF(AND($K358&gt;0,$K358&lt;5), IF($K358=4,"Unknown", IF($K358=1, $F358*0.33, IF($K358=2, $F358*0.5+$G358*0.2, SUM(F358:G358)))), 0),"Not required")</f>
        <v>49633.869261313899</v>
      </c>
      <c r="P358" s="161">
        <v>0</v>
      </c>
      <c r="Q358" s="207">
        <v>2</v>
      </c>
      <c r="R358" s="162">
        <v>0</v>
      </c>
      <c r="S358" s="167">
        <v>1</v>
      </c>
      <c r="T358" s="161"/>
      <c r="U358" s="162"/>
      <c r="V358" s="162"/>
      <c r="W358" s="167"/>
    </row>
    <row r="359" spans="1:23" x14ac:dyDescent="0.2">
      <c r="A359" s="23" t="str">
        <f>IF(INTRO!$E$33&lt;&gt;0,INTRO!$E$33, " ")</f>
        <v>Ethiopia</v>
      </c>
      <c r="B359" s="191" t="s">
        <v>546</v>
      </c>
      <c r="C359" s="192" t="s">
        <v>564</v>
      </c>
      <c r="D359" s="193">
        <v>79929.632999999987</v>
      </c>
      <c r="E359" s="193">
        <f t="shared" si="30"/>
        <v>13180.444439479797</v>
      </c>
      <c r="F359" s="193">
        <f t="shared" si="31"/>
        <v>24902.492795241596</v>
      </c>
      <c r="G359" s="193">
        <f t="shared" si="32"/>
        <v>41846.689674640562</v>
      </c>
      <c r="H359" s="200">
        <v>0</v>
      </c>
      <c r="I359" s="206">
        <v>1</v>
      </c>
      <c r="J359" s="202">
        <v>1</v>
      </c>
      <c r="K359" s="203">
        <v>3</v>
      </c>
      <c r="L359" s="165">
        <f>IF(INTRO!$E$37="Endemic",IF($H359&gt;0,IF($H359=4,"Unknown",IF($H359=99,"Stopped",$D359)),0),"Not required")</f>
        <v>0</v>
      </c>
      <c r="M359" s="190">
        <f>IF(INTRO!$E$39="Endemic", IF($I359&gt;0, IF($I359=4,"Unknown",IF($I359=99,"Stopped",$D359)), 0),"Not required")</f>
        <v>79929.632999999987</v>
      </c>
      <c r="N359" s="166">
        <f>IF(INTRO!$E$41="Endemic", IF(AND($J359&gt;1,$J359&lt;5), IF($J359=4, "Unknown", E359+F359), 0),"Not required")</f>
        <v>0</v>
      </c>
      <c r="O359" s="169">
        <f>IF(INTRO!$E$43="Endemic", IF(AND($K359&gt;0,$K359&lt;5), IF($K359=4,"Unknown", IF($K359=1, $F359*0.33, IF($K359=2, $F359*0.5+$G359*0.2, SUM(F359:G359)))), 0),"Not required")</f>
        <v>66749.182469882158</v>
      </c>
      <c r="P359" s="161">
        <v>0</v>
      </c>
      <c r="Q359" s="207">
        <v>2</v>
      </c>
      <c r="R359" s="162">
        <v>0</v>
      </c>
      <c r="S359" s="167">
        <v>1</v>
      </c>
      <c r="T359" s="161"/>
      <c r="U359" s="162"/>
      <c r="V359" s="162"/>
      <c r="W359" s="167"/>
    </row>
    <row r="360" spans="1:23" x14ac:dyDescent="0.2">
      <c r="A360" s="23" t="str">
        <f>IF(INTRO!$E$33&lt;&gt;0,INTRO!$E$33, " ")</f>
        <v>Ethiopia</v>
      </c>
      <c r="B360" s="191" t="s">
        <v>546</v>
      </c>
      <c r="C360" s="192" t="s">
        <v>565</v>
      </c>
      <c r="D360" s="193">
        <v>102221.889</v>
      </c>
      <c r="E360" s="193">
        <f t="shared" si="30"/>
        <v>16856.450829233399</v>
      </c>
      <c r="F360" s="193">
        <f t="shared" si="31"/>
        <v>31847.761071772798</v>
      </c>
      <c r="G360" s="193">
        <f t="shared" si="32"/>
        <v>53517.669309685851</v>
      </c>
      <c r="H360" s="200">
        <v>0</v>
      </c>
      <c r="I360" s="201">
        <v>0</v>
      </c>
      <c r="J360" s="202">
        <v>0</v>
      </c>
      <c r="K360" s="203">
        <v>1</v>
      </c>
      <c r="L360" s="165">
        <f>IF(INTRO!$E$37="Endemic",IF($H360&gt;0,IF($H360=4,"Unknown",IF($H360=99,"Stopped",$D360)),0),"Not required")</f>
        <v>0</v>
      </c>
      <c r="M360" s="190">
        <f>IF(INTRO!$E$39="Endemic", IF($I360&gt;0, IF($I360=4,"Unknown",IF($I360=99,"Stopped",$D360)), 0),"Not required")</f>
        <v>0</v>
      </c>
      <c r="N360" s="166">
        <f>IF(INTRO!$E$41="Endemic", IF(AND($J360&gt;1,$J360&lt;5), IF($J360=4, "Unknown", E360+F360), 0),"Not required")</f>
        <v>0</v>
      </c>
      <c r="O360" s="169">
        <f>IF(INTRO!$E$43="Endemic", IF(AND($K360&gt;0,$K360&lt;5), IF($K360=4,"Unknown", IF($K360=1, $F360*0.33, IF($K360=2, $F360*0.5+$G360*0.2, SUM(F360:G360)))), 0),"Not required")</f>
        <v>10509.761153685024</v>
      </c>
      <c r="P360" s="161">
        <v>0</v>
      </c>
      <c r="Q360" s="162">
        <v>0</v>
      </c>
      <c r="R360" s="162">
        <v>0</v>
      </c>
      <c r="S360" s="167">
        <v>0</v>
      </c>
      <c r="T360" s="161"/>
      <c r="U360" s="162"/>
      <c r="V360" s="162"/>
      <c r="W360" s="167"/>
    </row>
    <row r="361" spans="1:23" x14ac:dyDescent="0.2">
      <c r="A361" s="23" t="str">
        <f>IF(INTRO!$E$33&lt;&gt;0,INTRO!$E$33, " ")</f>
        <v>Ethiopia</v>
      </c>
      <c r="B361" s="191" t="s">
        <v>546</v>
      </c>
      <c r="C361" s="192" t="s">
        <v>566</v>
      </c>
      <c r="D361" s="193">
        <v>240177.86099999998</v>
      </c>
      <c r="E361" s="193">
        <f t="shared" si="30"/>
        <v>39605.473385616599</v>
      </c>
      <c r="F361" s="193">
        <f t="shared" si="31"/>
        <v>74828.661519427187</v>
      </c>
      <c r="G361" s="193">
        <f t="shared" si="32"/>
        <v>125743.70779340317</v>
      </c>
      <c r="H361" s="200">
        <v>0</v>
      </c>
      <c r="I361" s="206">
        <v>1</v>
      </c>
      <c r="J361" s="202">
        <v>3</v>
      </c>
      <c r="K361" s="203">
        <v>3</v>
      </c>
      <c r="L361" s="165">
        <f>IF(INTRO!$E$37="Endemic",IF($H361&gt;0,IF($H361=4,"Unknown",IF($H361=99,"Stopped",$D361)),0),"Not required")</f>
        <v>0</v>
      </c>
      <c r="M361" s="190">
        <f>IF(INTRO!$E$39="Endemic", IF($I361&gt;0, IF($I361=4,"Unknown",IF($I361=99,"Stopped",$D361)), 0),"Not required")</f>
        <v>240177.86099999998</v>
      </c>
      <c r="N361" s="166">
        <f>IF(INTRO!$E$41="Endemic", IF(AND($J361&gt;1,$J361&lt;5), IF($J361=4, "Unknown", E361+F361), 0),"Not required")</f>
        <v>114434.13490504379</v>
      </c>
      <c r="O361" s="169">
        <f>IF(INTRO!$E$43="Endemic", IF(AND($K361&gt;0,$K361&lt;5), IF($K361=4,"Unknown", IF($K361=1, $F361*0.33, IF($K361=2, $F361*0.5+$G361*0.2, SUM(F361:G361)))), 0),"Not required")</f>
        <v>200572.36931283036</v>
      </c>
      <c r="P361" s="161">
        <v>0</v>
      </c>
      <c r="Q361" s="207">
        <v>2</v>
      </c>
      <c r="R361" s="162">
        <v>2</v>
      </c>
      <c r="S361" s="167">
        <v>1</v>
      </c>
      <c r="T361" s="161"/>
      <c r="U361" s="162"/>
      <c r="V361" s="162"/>
      <c r="W361" s="167"/>
    </row>
    <row r="362" spans="1:23" x14ac:dyDescent="0.2">
      <c r="A362" s="23" t="str">
        <f>IF(INTRO!$E$33&lt;&gt;0,INTRO!$E$33, " ")</f>
        <v>Ethiopia</v>
      </c>
      <c r="B362" s="191" t="s">
        <v>546</v>
      </c>
      <c r="C362" s="192" t="s">
        <v>567</v>
      </c>
      <c r="D362" s="193">
        <v>240812.75399999999</v>
      </c>
      <c r="E362" s="193">
        <f t="shared" si="30"/>
        <v>39710.167622252397</v>
      </c>
      <c r="F362" s="193">
        <f t="shared" si="31"/>
        <v>75026.4657350208</v>
      </c>
      <c r="G362" s="193">
        <f t="shared" si="32"/>
        <v>126076.10229279494</v>
      </c>
      <c r="H362" s="200">
        <v>0</v>
      </c>
      <c r="I362" s="201">
        <v>0</v>
      </c>
      <c r="J362" s="202">
        <v>3</v>
      </c>
      <c r="K362" s="203">
        <v>3</v>
      </c>
      <c r="L362" s="165">
        <f>IF(INTRO!$E$37="Endemic",IF($H362&gt;0,IF($H362=4,"Unknown",IF($H362=99,"Stopped",$D362)),0),"Not required")</f>
        <v>0</v>
      </c>
      <c r="M362" s="190">
        <f>IF(INTRO!$E$39="Endemic", IF($I362&gt;0, IF($I362=4,"Unknown",IF($I362=99,"Stopped",$D362)), 0),"Not required")</f>
        <v>0</v>
      </c>
      <c r="N362" s="166">
        <f>IF(INTRO!$E$41="Endemic", IF(AND($J362&gt;1,$J362&lt;5), IF($J362=4, "Unknown", E362+F362), 0),"Not required")</f>
        <v>114736.6333572732</v>
      </c>
      <c r="O362" s="169">
        <f>IF(INTRO!$E$43="Endemic", IF(AND($K362&gt;0,$K362&lt;5), IF($K362=4,"Unknown", IF($K362=1, $F362*0.33, IF($K362=2, $F362*0.5+$G362*0.2, SUM(F362:G362)))), 0),"Not required")</f>
        <v>201102.56802781572</v>
      </c>
      <c r="P362" s="161">
        <v>0</v>
      </c>
      <c r="Q362" s="162">
        <v>0</v>
      </c>
      <c r="R362" s="162">
        <v>2</v>
      </c>
      <c r="S362" s="167">
        <v>1</v>
      </c>
      <c r="T362" s="161"/>
      <c r="U362" s="162"/>
      <c r="V362" s="162"/>
      <c r="W362" s="167"/>
    </row>
    <row r="363" spans="1:23" x14ac:dyDescent="0.2">
      <c r="A363" s="23" t="str">
        <f>IF(INTRO!$E$33&lt;&gt;0,INTRO!$E$33, " ")</f>
        <v>Ethiopia</v>
      </c>
      <c r="B363" s="191" t="s">
        <v>546</v>
      </c>
      <c r="C363" s="192" t="s">
        <v>568</v>
      </c>
      <c r="D363" s="193">
        <v>62687.708999999995</v>
      </c>
      <c r="E363" s="193">
        <f t="shared" si="30"/>
        <v>10337.2408267254</v>
      </c>
      <c r="F363" s="193">
        <f t="shared" si="31"/>
        <v>19530.681715036797</v>
      </c>
      <c r="G363" s="193">
        <f t="shared" si="32"/>
        <v>32819.781681434375</v>
      </c>
      <c r="H363" s="200">
        <v>0</v>
      </c>
      <c r="I363" s="206">
        <v>1</v>
      </c>
      <c r="J363" s="202">
        <v>2</v>
      </c>
      <c r="K363" s="203">
        <v>2</v>
      </c>
      <c r="L363" s="165">
        <f>IF(INTRO!$E$37="Endemic",IF($H363&gt;0,IF($H363=4,"Unknown",IF($H363=99,"Stopped",$D363)),0),"Not required")</f>
        <v>0</v>
      </c>
      <c r="M363" s="190">
        <f>IF(INTRO!$E$39="Endemic", IF($I363&gt;0, IF($I363=4,"Unknown",IF($I363=99,"Stopped",$D363)), 0),"Not required")</f>
        <v>62687.708999999995</v>
      </c>
      <c r="N363" s="166">
        <f>IF(INTRO!$E$41="Endemic", IF(AND($J363&gt;1,$J363&lt;5), IF($J363=4, "Unknown", E363+F363), 0),"Not required")</f>
        <v>29867.922541762196</v>
      </c>
      <c r="O363" s="169">
        <f>IF(INTRO!$E$43="Endemic", IF(AND($K363&gt;0,$K363&lt;5), IF($K363=4,"Unknown", IF($K363=1, $F363*0.33, IF($K363=2, $F363*0.5+$G363*0.2, SUM(F363:G363)))), 0),"Not required")</f>
        <v>16329.297193805274</v>
      </c>
      <c r="P363" s="161">
        <v>0</v>
      </c>
      <c r="Q363" s="207">
        <v>2</v>
      </c>
      <c r="R363" s="162">
        <v>1</v>
      </c>
      <c r="S363" s="167">
        <v>1</v>
      </c>
      <c r="T363" s="161"/>
      <c r="U363" s="162"/>
      <c r="V363" s="162"/>
      <c r="W363" s="167"/>
    </row>
    <row r="364" spans="1:23" x14ac:dyDescent="0.2">
      <c r="A364" s="23" t="str">
        <f>IF(INTRO!$E$33&lt;&gt;0,INTRO!$E$33, " ")</f>
        <v>Ethiopia</v>
      </c>
      <c r="B364" s="191" t="s">
        <v>546</v>
      </c>
      <c r="C364" s="192" t="s">
        <v>569</v>
      </c>
      <c r="D364" s="193">
        <v>30382.253999999997</v>
      </c>
      <c r="E364" s="193">
        <f t="shared" si="30"/>
        <v>5010.0519139523994</v>
      </c>
      <c r="F364" s="193">
        <f t="shared" si="31"/>
        <v>9465.7492214207996</v>
      </c>
      <c r="G364" s="193">
        <f t="shared" si="32"/>
        <v>15906.450549499043</v>
      </c>
      <c r="H364" s="200">
        <v>0</v>
      </c>
      <c r="I364" s="201">
        <v>0</v>
      </c>
      <c r="J364" s="202">
        <v>1</v>
      </c>
      <c r="K364" s="203">
        <v>2</v>
      </c>
      <c r="L364" s="165">
        <f>IF(INTRO!$E$37="Endemic",IF($H364&gt;0,IF($H364=4,"Unknown",IF($H364=99,"Stopped",$D364)),0),"Not required")</f>
        <v>0</v>
      </c>
      <c r="M364" s="190">
        <f>IF(INTRO!$E$39="Endemic", IF($I364&gt;0, IF($I364=4,"Unknown",IF($I364=99,"Stopped",$D364)), 0),"Not required")</f>
        <v>0</v>
      </c>
      <c r="N364" s="166">
        <f>IF(INTRO!$E$41="Endemic", IF(AND($J364&gt;1,$J364&lt;5), IF($J364=4, "Unknown", E364+F364), 0),"Not required")</f>
        <v>0</v>
      </c>
      <c r="O364" s="169">
        <f>IF(INTRO!$E$43="Endemic", IF(AND($K364&gt;0,$K364&lt;5), IF($K364=4,"Unknown", IF($K364=1, $F364*0.33, IF($K364=2, $F364*0.5+$G364*0.2, SUM(F364:G364)))), 0),"Not required")</f>
        <v>7914.164720610208</v>
      </c>
      <c r="P364" s="161">
        <v>0</v>
      </c>
      <c r="Q364" s="162">
        <v>0</v>
      </c>
      <c r="R364" s="162">
        <v>0</v>
      </c>
      <c r="S364" s="167">
        <v>1</v>
      </c>
      <c r="T364" s="161"/>
      <c r="U364" s="162"/>
      <c r="V364" s="162"/>
      <c r="W364" s="167"/>
    </row>
    <row r="365" spans="1:23" x14ac:dyDescent="0.2">
      <c r="A365" s="23" t="str">
        <f>IF(INTRO!$E$33&lt;&gt;0,INTRO!$E$33, " ")</f>
        <v>Ethiopia</v>
      </c>
      <c r="B365" s="191" t="s">
        <v>570</v>
      </c>
      <c r="C365" s="192" t="s">
        <v>571</v>
      </c>
      <c r="D365" s="193">
        <v>194466.59399999998</v>
      </c>
      <c r="E365" s="193">
        <f t="shared" si="30"/>
        <v>32067.658030556398</v>
      </c>
      <c r="F365" s="193">
        <f t="shared" si="31"/>
        <v>60587.078586988791</v>
      </c>
      <c r="G365" s="193">
        <f t="shared" si="32"/>
        <v>101811.84256410033</v>
      </c>
      <c r="H365" s="200">
        <v>0</v>
      </c>
      <c r="I365" s="201">
        <v>0</v>
      </c>
      <c r="J365" s="202">
        <v>1</v>
      </c>
      <c r="K365" s="203">
        <v>2</v>
      </c>
      <c r="L365" s="165">
        <f>IF(INTRO!$E$37="Endemic",IF($H365&gt;0,IF($H365=4,"Unknown",IF($H365=99,"Stopped",$D365)),0),"Not required")</f>
        <v>0</v>
      </c>
      <c r="M365" s="190">
        <f>IF(INTRO!$E$39="Endemic", IF($I365&gt;0, IF($I365=4,"Unknown",IF($I365=99,"Stopped",$D365)), 0),"Not required")</f>
        <v>0</v>
      </c>
      <c r="N365" s="166">
        <f>IF(INTRO!$E$41="Endemic", IF(AND($J365&gt;1,$J365&lt;5), IF($J365=4, "Unknown", E365+F365), 0),"Not required")</f>
        <v>0</v>
      </c>
      <c r="O365" s="169">
        <f>IF(INTRO!$E$43="Endemic", IF(AND($K365&gt;0,$K365&lt;5), IF($K365=4,"Unknown", IF($K365=1, $F365*0.33, IF($K365=2, $F365*0.5+$G365*0.2, SUM(F365:G365)))), 0),"Not required")</f>
        <v>50655.907806314463</v>
      </c>
      <c r="P365" s="161">
        <v>0</v>
      </c>
      <c r="Q365" s="162">
        <v>0</v>
      </c>
      <c r="R365" s="162">
        <v>0</v>
      </c>
      <c r="S365" s="167">
        <v>1</v>
      </c>
      <c r="T365" s="161"/>
      <c r="U365" s="162"/>
      <c r="V365" s="162"/>
      <c r="W365" s="167"/>
    </row>
    <row r="366" spans="1:23" x14ac:dyDescent="0.2">
      <c r="A366" s="23" t="str">
        <f>IF(INTRO!$E$33&lt;&gt;0,INTRO!$E$33, " ")</f>
        <v>Ethiopia</v>
      </c>
      <c r="B366" s="191" t="s">
        <v>570</v>
      </c>
      <c r="C366" s="192" t="s">
        <v>572</v>
      </c>
      <c r="D366" s="193">
        <v>353290.68599999999</v>
      </c>
      <c r="E366" s="193">
        <f t="shared" si="30"/>
        <v>58257.846095811597</v>
      </c>
      <c r="F366" s="193">
        <f t="shared" si="31"/>
        <v>110069.55033486721</v>
      </c>
      <c r="G366" s="193">
        <f t="shared" si="32"/>
        <v>184963.2626485709</v>
      </c>
      <c r="H366" s="200">
        <v>0</v>
      </c>
      <c r="I366" s="201">
        <v>0</v>
      </c>
      <c r="J366" s="202">
        <v>1</v>
      </c>
      <c r="K366" s="203">
        <v>2</v>
      </c>
      <c r="L366" s="165">
        <f>IF(INTRO!$E$37="Endemic",IF($H366&gt;0,IF($H366=4,"Unknown",IF($H366=99,"Stopped",$D366)),0),"Not required")</f>
        <v>0</v>
      </c>
      <c r="M366" s="190">
        <f>IF(INTRO!$E$39="Endemic", IF($I366&gt;0, IF($I366=4,"Unknown",IF($I366=99,"Stopped",$D366)), 0),"Not required")</f>
        <v>0</v>
      </c>
      <c r="N366" s="166">
        <f>IF(INTRO!$E$41="Endemic", IF(AND($J366&gt;1,$J366&lt;5), IF($J366=4, "Unknown", E366+F366), 0),"Not required")</f>
        <v>0</v>
      </c>
      <c r="O366" s="169">
        <f>IF(INTRO!$E$43="Endemic", IF(AND($K366&gt;0,$K366&lt;5), IF($K366=4,"Unknown", IF($K366=1, $F366*0.33, IF($K366=2, $F366*0.5+$G366*0.2, SUM(F366:G366)))), 0),"Not required")</f>
        <v>92027.427697147796</v>
      </c>
      <c r="P366" s="161">
        <v>0</v>
      </c>
      <c r="Q366" s="162">
        <v>0</v>
      </c>
      <c r="R366" s="162">
        <v>0</v>
      </c>
      <c r="S366" s="167">
        <v>1</v>
      </c>
      <c r="T366" s="161"/>
      <c r="U366" s="162"/>
      <c r="V366" s="162"/>
      <c r="W366" s="167"/>
    </row>
    <row r="367" spans="1:23" x14ac:dyDescent="0.2">
      <c r="A367" s="23" t="str">
        <f>IF(INTRO!$E$33&lt;&gt;0,INTRO!$E$33, " ")</f>
        <v>Ethiopia</v>
      </c>
      <c r="B367" s="191" t="s">
        <v>570</v>
      </c>
      <c r="C367" s="192" t="s">
        <v>573</v>
      </c>
      <c r="D367" s="193">
        <v>214642.19699999999</v>
      </c>
      <c r="E367" s="193">
        <f t="shared" si="30"/>
        <v>35394.627070618197</v>
      </c>
      <c r="F367" s="193">
        <f t="shared" si="31"/>
        <v>66872.892614774391</v>
      </c>
      <c r="G367" s="193">
        <f t="shared" si="32"/>
        <v>112374.66095887197</v>
      </c>
      <c r="H367" s="200">
        <v>0</v>
      </c>
      <c r="I367" s="201">
        <v>0</v>
      </c>
      <c r="J367" s="202">
        <v>2</v>
      </c>
      <c r="K367" s="203">
        <v>1</v>
      </c>
      <c r="L367" s="165">
        <f>IF(INTRO!$E$37="Endemic",IF($H367&gt;0,IF($H367=4,"Unknown",IF($H367=99,"Stopped",$D367)),0),"Not required")</f>
        <v>0</v>
      </c>
      <c r="M367" s="190">
        <f>IF(INTRO!$E$39="Endemic", IF($I367&gt;0, IF($I367=4,"Unknown",IF($I367=99,"Stopped",$D367)), 0),"Not required")</f>
        <v>0</v>
      </c>
      <c r="N367" s="166">
        <f>IF(INTRO!$E$41="Endemic", IF(AND($J367&gt;1,$J367&lt;5), IF($J367=4, "Unknown", E367+F367), 0),"Not required")</f>
        <v>102267.51968539259</v>
      </c>
      <c r="O367" s="169">
        <f>IF(INTRO!$E$43="Endemic", IF(AND($K367&gt;0,$K367&lt;5), IF($K367=4,"Unknown", IF($K367=1, $F367*0.33, IF($K367=2, $F367*0.5+$G367*0.2, SUM(F367:G367)))), 0),"Not required")</f>
        <v>22068.05456287555</v>
      </c>
      <c r="P367" s="161">
        <v>0</v>
      </c>
      <c r="Q367" s="162">
        <v>0</v>
      </c>
      <c r="R367" s="162">
        <v>1</v>
      </c>
      <c r="S367" s="167">
        <v>0</v>
      </c>
      <c r="T367" s="161"/>
      <c r="U367" s="162"/>
      <c r="V367" s="162"/>
      <c r="W367" s="167"/>
    </row>
    <row r="368" spans="1:23" x14ac:dyDescent="0.2">
      <c r="A368" s="23" t="str">
        <f>IF(INTRO!$E$33&lt;&gt;0,INTRO!$E$33, " ")</f>
        <v>Ethiopia</v>
      </c>
      <c r="B368" s="191" t="s">
        <v>570</v>
      </c>
      <c r="C368" s="192" t="s">
        <v>574</v>
      </c>
      <c r="D368" s="193">
        <v>146904.15599999999</v>
      </c>
      <c r="E368" s="193">
        <f t="shared" si="30"/>
        <v>24224.583466893597</v>
      </c>
      <c r="F368" s="193">
        <f t="shared" si="31"/>
        <v>45768.753703411196</v>
      </c>
      <c r="G368" s="193">
        <f t="shared" si="32"/>
        <v>76910.80763559851</v>
      </c>
      <c r="H368" s="200">
        <v>0</v>
      </c>
      <c r="I368" s="201">
        <v>0</v>
      </c>
      <c r="J368" s="202">
        <v>3</v>
      </c>
      <c r="K368" s="203">
        <v>1</v>
      </c>
      <c r="L368" s="165">
        <f>IF(INTRO!$E$37="Endemic",IF($H368&gt;0,IF($H368=4,"Unknown",IF($H368=99,"Stopped",$D368)),0),"Not required")</f>
        <v>0</v>
      </c>
      <c r="M368" s="190">
        <f>IF(INTRO!$E$39="Endemic", IF($I368&gt;0, IF($I368=4,"Unknown",IF($I368=99,"Stopped",$D368)), 0),"Not required")</f>
        <v>0</v>
      </c>
      <c r="N368" s="166">
        <f>IF(INTRO!$E$41="Endemic", IF(AND($J368&gt;1,$J368&lt;5), IF($J368=4, "Unknown", E368+F368), 0),"Not required")</f>
        <v>69993.337170304789</v>
      </c>
      <c r="O368" s="169">
        <f>IF(INTRO!$E$43="Endemic", IF(AND($K368&gt;0,$K368&lt;5), IF($K368=4,"Unknown", IF($K368=1, $F368*0.33, IF($K368=2, $F368*0.5+$G368*0.2, SUM(F368:G368)))), 0),"Not required")</f>
        <v>15103.688722125695</v>
      </c>
      <c r="P368" s="161">
        <v>0</v>
      </c>
      <c r="Q368" s="162">
        <v>0</v>
      </c>
      <c r="R368" s="162">
        <v>2</v>
      </c>
      <c r="S368" s="167">
        <v>0</v>
      </c>
      <c r="T368" s="161"/>
      <c r="U368" s="162"/>
      <c r="V368" s="162"/>
      <c r="W368" s="167"/>
    </row>
    <row r="369" spans="1:23" x14ac:dyDescent="0.2">
      <c r="A369" s="23" t="str">
        <f>IF(INTRO!$E$33&lt;&gt;0,INTRO!$E$33, " ")</f>
        <v>Ethiopia</v>
      </c>
      <c r="B369" s="191" t="s">
        <v>570</v>
      </c>
      <c r="C369" s="192" t="s">
        <v>575</v>
      </c>
      <c r="D369" s="193">
        <v>66279.947999999989</v>
      </c>
      <c r="E369" s="193">
        <f t="shared" si="30"/>
        <v>10929.603193168798</v>
      </c>
      <c r="F369" s="193">
        <f t="shared" si="31"/>
        <v>20649.862455129594</v>
      </c>
      <c r="G369" s="193">
        <f t="shared" si="32"/>
        <v>34700.477301169558</v>
      </c>
      <c r="H369" s="200">
        <v>0</v>
      </c>
      <c r="I369" s="201">
        <v>0</v>
      </c>
      <c r="J369" s="202">
        <v>2</v>
      </c>
      <c r="K369" s="203">
        <v>1</v>
      </c>
      <c r="L369" s="165">
        <f>IF(INTRO!$E$37="Endemic",IF($H369&gt;0,IF($H369=4,"Unknown",IF($H369=99,"Stopped",$D369)),0),"Not required")</f>
        <v>0</v>
      </c>
      <c r="M369" s="190">
        <f>IF(INTRO!$E$39="Endemic", IF($I369&gt;0, IF($I369=4,"Unknown",IF($I369=99,"Stopped",$D369)), 0),"Not required")</f>
        <v>0</v>
      </c>
      <c r="N369" s="166">
        <f>IF(INTRO!$E$41="Endemic", IF(AND($J369&gt;1,$J369&lt;5), IF($J369=4, "Unknown", E369+F369), 0),"Not required")</f>
        <v>31579.465648298392</v>
      </c>
      <c r="O369" s="169">
        <f>IF(INTRO!$E$43="Endemic", IF(AND($K369&gt;0,$K369&lt;5), IF($K369=4,"Unknown", IF($K369=1, $F369*0.33, IF($K369=2, $F369*0.5+$G369*0.2, SUM(F369:G369)))), 0),"Not required")</f>
        <v>6814.4546101927663</v>
      </c>
      <c r="P369" s="161">
        <v>0</v>
      </c>
      <c r="Q369" s="162">
        <v>0</v>
      </c>
      <c r="R369" s="162">
        <v>1</v>
      </c>
      <c r="S369" s="167">
        <v>0</v>
      </c>
      <c r="T369" s="161"/>
      <c r="U369" s="162"/>
      <c r="V369" s="162"/>
      <c r="W369" s="167"/>
    </row>
    <row r="370" spans="1:23" x14ac:dyDescent="0.2">
      <c r="A370" s="23" t="str">
        <f>IF(INTRO!$E$33&lt;&gt;0,INTRO!$E$33, " ")</f>
        <v>Ethiopia</v>
      </c>
      <c r="B370" s="191" t="s">
        <v>570</v>
      </c>
      <c r="C370" s="192" t="s">
        <v>576</v>
      </c>
      <c r="D370" s="193">
        <v>151701.35399999999</v>
      </c>
      <c r="E370" s="193">
        <f t="shared" si="30"/>
        <v>25015.6442954124</v>
      </c>
      <c r="F370" s="193">
        <f t="shared" si="31"/>
        <v>47263.345685740795</v>
      </c>
      <c r="G370" s="193">
        <f t="shared" si="32"/>
        <v>79422.352459203626</v>
      </c>
      <c r="H370" s="200">
        <v>0</v>
      </c>
      <c r="I370" s="201">
        <v>0</v>
      </c>
      <c r="J370" s="202">
        <v>3</v>
      </c>
      <c r="K370" s="203">
        <v>1</v>
      </c>
      <c r="L370" s="165">
        <f>IF(INTRO!$E$37="Endemic",IF($H370&gt;0,IF($H370=4,"Unknown",IF($H370=99,"Stopped",$D370)),0),"Not required")</f>
        <v>0</v>
      </c>
      <c r="M370" s="190">
        <f>IF(INTRO!$E$39="Endemic", IF($I370&gt;0, IF($I370=4,"Unknown",IF($I370=99,"Stopped",$D370)), 0),"Not required")</f>
        <v>0</v>
      </c>
      <c r="N370" s="166">
        <f>IF(INTRO!$E$41="Endemic", IF(AND($J370&gt;1,$J370&lt;5), IF($J370=4, "Unknown", E370+F370), 0),"Not required")</f>
        <v>72278.989981153194</v>
      </c>
      <c r="O370" s="169">
        <f>IF(INTRO!$E$43="Endemic", IF(AND($K370&gt;0,$K370&lt;5), IF($K370=4,"Unknown", IF($K370=1, $F370*0.33, IF($K370=2, $F370*0.5+$G370*0.2, SUM(F370:G370)))), 0),"Not required")</f>
        <v>15596.904076294462</v>
      </c>
      <c r="P370" s="161">
        <v>0</v>
      </c>
      <c r="Q370" s="162">
        <v>0</v>
      </c>
      <c r="R370" s="162">
        <v>2</v>
      </c>
      <c r="S370" s="167">
        <v>0</v>
      </c>
      <c r="T370" s="161"/>
      <c r="U370" s="162"/>
      <c r="V370" s="162"/>
      <c r="W370" s="167"/>
    </row>
    <row r="371" spans="1:23" x14ac:dyDescent="0.2">
      <c r="A371" s="23" t="str">
        <f>IF(INTRO!$E$33&lt;&gt;0,INTRO!$E$33, " ")</f>
        <v>Ethiopia</v>
      </c>
      <c r="B371" s="191" t="s">
        <v>570</v>
      </c>
      <c r="C371" s="192" t="s">
        <v>577</v>
      </c>
      <c r="D371" s="193">
        <v>80972.009999999995</v>
      </c>
      <c r="E371" s="193">
        <f t="shared" si="30"/>
        <v>13352.333032205999</v>
      </c>
      <c r="F371" s="193">
        <f t="shared" si="31"/>
        <v>25227.250769951996</v>
      </c>
      <c r="G371" s="193">
        <f t="shared" si="32"/>
        <v>42392.420027774831</v>
      </c>
      <c r="H371" s="200">
        <v>0</v>
      </c>
      <c r="I371" s="201">
        <v>0</v>
      </c>
      <c r="J371" s="202">
        <v>3</v>
      </c>
      <c r="K371" s="203">
        <v>1</v>
      </c>
      <c r="L371" s="165">
        <f>IF(INTRO!$E$37="Endemic",IF($H371&gt;0,IF($H371=4,"Unknown",IF($H371=99,"Stopped",$D371)),0),"Not required")</f>
        <v>0</v>
      </c>
      <c r="M371" s="190">
        <f>IF(INTRO!$E$39="Endemic", IF($I371&gt;0, IF($I371=4,"Unknown",IF($I371=99,"Stopped",$D371)), 0),"Not required")</f>
        <v>0</v>
      </c>
      <c r="N371" s="166">
        <f>IF(INTRO!$E$41="Endemic", IF(AND($J371&gt;1,$J371&lt;5), IF($J371=4, "Unknown", E371+F371), 0),"Not required")</f>
        <v>38579.583802157998</v>
      </c>
      <c r="O371" s="169">
        <f>IF(INTRO!$E$43="Endemic", IF(AND($K371&gt;0,$K371&lt;5), IF($K371=4,"Unknown", IF($K371=1, $F371*0.33, IF($K371=2, $F371*0.5+$G371*0.2, SUM(F371:G371)))), 0),"Not required")</f>
        <v>8324.9927540841582</v>
      </c>
      <c r="P371" s="161">
        <v>0</v>
      </c>
      <c r="Q371" s="162">
        <v>0</v>
      </c>
      <c r="R371" s="162">
        <v>2</v>
      </c>
      <c r="S371" s="167">
        <v>0</v>
      </c>
      <c r="T371" s="161"/>
      <c r="U371" s="162"/>
      <c r="V371" s="162"/>
      <c r="W371" s="167"/>
    </row>
    <row r="372" spans="1:23" x14ac:dyDescent="0.2">
      <c r="A372" s="23" t="str">
        <f>IF(INTRO!$E$33&lt;&gt;0,INTRO!$E$33, " ")</f>
        <v>Ethiopia</v>
      </c>
      <c r="B372" s="191" t="s">
        <v>570</v>
      </c>
      <c r="C372" s="192" t="s">
        <v>578</v>
      </c>
      <c r="D372" s="193">
        <v>195686.98799999998</v>
      </c>
      <c r="E372" s="193">
        <f t="shared" si="30"/>
        <v>32268.901733392799</v>
      </c>
      <c r="F372" s="193">
        <f t="shared" si="31"/>
        <v>60967.298683737594</v>
      </c>
      <c r="G372" s="193">
        <f t="shared" si="32"/>
        <v>102450.7726715211</v>
      </c>
      <c r="H372" s="200">
        <v>0</v>
      </c>
      <c r="I372" s="201">
        <v>0</v>
      </c>
      <c r="J372" s="202">
        <v>2</v>
      </c>
      <c r="K372" s="203">
        <v>0</v>
      </c>
      <c r="L372" s="165">
        <f>IF(INTRO!$E$37="Endemic",IF($H372&gt;0,IF($H372=4,"Unknown",IF($H372=99,"Stopped",$D372)),0),"Not required")</f>
        <v>0</v>
      </c>
      <c r="M372" s="190">
        <f>IF(INTRO!$E$39="Endemic", IF($I372&gt;0, IF($I372=4,"Unknown",IF($I372=99,"Stopped",$D372)), 0),"Not required")</f>
        <v>0</v>
      </c>
      <c r="N372" s="166">
        <f>IF(INTRO!$E$41="Endemic", IF(AND($J372&gt;1,$J372&lt;5), IF($J372=4, "Unknown", E372+F372), 0),"Not required")</f>
        <v>93236.2004171304</v>
      </c>
      <c r="O372" s="169">
        <f>IF(INTRO!$E$43="Endemic", IF(AND($K372&gt;0,$K372&lt;5), IF($K372=4,"Unknown", IF($K372=1, $F372*0.33, IF($K372=2, $F372*0.5+$G372*0.2, SUM(F372:G372)))), 0),"Not required")</f>
        <v>0</v>
      </c>
      <c r="P372" s="161">
        <v>0</v>
      </c>
      <c r="Q372" s="162">
        <v>0</v>
      </c>
      <c r="R372" s="162">
        <v>1</v>
      </c>
      <c r="S372" s="167">
        <v>0</v>
      </c>
      <c r="T372" s="161"/>
      <c r="U372" s="162"/>
      <c r="V372" s="162"/>
      <c r="W372" s="167"/>
    </row>
    <row r="373" spans="1:23" x14ac:dyDescent="0.2">
      <c r="A373" s="23" t="str">
        <f>IF(INTRO!$E$33&lt;&gt;0,INTRO!$E$33, " ")</f>
        <v>Ethiopia</v>
      </c>
      <c r="B373" s="191" t="s">
        <v>570</v>
      </c>
      <c r="C373" s="192" t="s">
        <v>579</v>
      </c>
      <c r="D373" s="193">
        <v>201138.62999999998</v>
      </c>
      <c r="E373" s="193">
        <f t="shared" si="30"/>
        <v>33167.880770177995</v>
      </c>
      <c r="F373" s="193">
        <f t="shared" si="31"/>
        <v>62665.786097375996</v>
      </c>
      <c r="G373" s="193">
        <f t="shared" si="32"/>
        <v>105304.94780568239</v>
      </c>
      <c r="H373" s="200">
        <v>0</v>
      </c>
      <c r="I373" s="201">
        <v>0</v>
      </c>
      <c r="J373" s="202">
        <v>2</v>
      </c>
      <c r="K373" s="203">
        <v>2</v>
      </c>
      <c r="L373" s="165">
        <f>IF(INTRO!$E$37="Endemic",IF($H373&gt;0,IF($H373=4,"Unknown",IF($H373=99,"Stopped",$D373)),0),"Not required")</f>
        <v>0</v>
      </c>
      <c r="M373" s="190">
        <f>IF(INTRO!$E$39="Endemic", IF($I373&gt;0, IF($I373=4,"Unknown",IF($I373=99,"Stopped",$D373)), 0),"Not required")</f>
        <v>0</v>
      </c>
      <c r="N373" s="166">
        <f>IF(INTRO!$E$41="Endemic", IF(AND($J373&gt;1,$J373&lt;5), IF($J373=4, "Unknown", E373+F373), 0),"Not required")</f>
        <v>95833.666867553984</v>
      </c>
      <c r="O373" s="169">
        <f>IF(INTRO!$E$43="Endemic", IF(AND($K373&gt;0,$K373&lt;5), IF($K373=4,"Unknown", IF($K373=1, $F373*0.33, IF($K373=2, $F373*0.5+$G373*0.2, SUM(F373:G373)))), 0),"Not required")</f>
        <v>52393.882609824475</v>
      </c>
      <c r="P373" s="161">
        <v>0</v>
      </c>
      <c r="Q373" s="162">
        <v>0</v>
      </c>
      <c r="R373" s="162">
        <v>1</v>
      </c>
      <c r="S373" s="167">
        <v>1</v>
      </c>
      <c r="T373" s="161"/>
      <c r="U373" s="162"/>
      <c r="V373" s="162"/>
      <c r="W373" s="167"/>
    </row>
    <row r="374" spans="1:23" x14ac:dyDescent="0.2">
      <c r="A374" s="23" t="str">
        <f>IF(INTRO!$E$33&lt;&gt;0,INTRO!$E$33, " ")</f>
        <v>Ethiopia</v>
      </c>
      <c r="B374" s="191" t="s">
        <v>570</v>
      </c>
      <c r="C374" s="192" t="s">
        <v>580</v>
      </c>
      <c r="D374" s="193">
        <v>82313.825999999986</v>
      </c>
      <c r="E374" s="193">
        <f t="shared" si="30"/>
        <v>13573.599295695596</v>
      </c>
      <c r="F374" s="193">
        <f t="shared" si="31"/>
        <v>25645.300522195193</v>
      </c>
      <c r="G374" s="193">
        <f t="shared" si="32"/>
        <v>43094.919909795652</v>
      </c>
      <c r="H374" s="200">
        <v>0</v>
      </c>
      <c r="I374" s="201">
        <v>0</v>
      </c>
      <c r="J374" s="202">
        <v>3</v>
      </c>
      <c r="K374" s="203">
        <v>1</v>
      </c>
      <c r="L374" s="165">
        <f>IF(INTRO!$E$37="Endemic",IF($H374&gt;0,IF($H374=4,"Unknown",IF($H374=99,"Stopped",$D374)),0),"Not required")</f>
        <v>0</v>
      </c>
      <c r="M374" s="190">
        <f>IF(INTRO!$E$39="Endemic", IF($I374&gt;0, IF($I374=4,"Unknown",IF($I374=99,"Stopped",$D374)), 0),"Not required")</f>
        <v>0</v>
      </c>
      <c r="N374" s="166">
        <f>IF(INTRO!$E$41="Endemic", IF(AND($J374&gt;1,$J374&lt;5), IF($J374=4, "Unknown", E374+F374), 0),"Not required")</f>
        <v>39218.899817890793</v>
      </c>
      <c r="O374" s="169">
        <f>IF(INTRO!$E$43="Endemic", IF(AND($K374&gt;0,$K374&lt;5), IF($K374=4,"Unknown", IF($K374=1, $F374*0.33, IF($K374=2, $F374*0.5+$G374*0.2, SUM(F374:G374)))), 0),"Not required")</f>
        <v>8462.9491723244137</v>
      </c>
      <c r="P374" s="161">
        <v>0</v>
      </c>
      <c r="Q374" s="162">
        <v>0</v>
      </c>
      <c r="R374" s="162">
        <v>2</v>
      </c>
      <c r="S374" s="167">
        <v>0</v>
      </c>
      <c r="T374" s="161"/>
      <c r="U374" s="162"/>
      <c r="V374" s="162"/>
      <c r="W374" s="167"/>
    </row>
    <row r="375" spans="1:23" x14ac:dyDescent="0.2">
      <c r="A375" s="23" t="str">
        <f>IF(INTRO!$E$33&lt;&gt;0,INTRO!$E$33, " ")</f>
        <v>Ethiopia</v>
      </c>
      <c r="B375" s="191" t="s">
        <v>570</v>
      </c>
      <c r="C375" s="192" t="s">
        <v>581</v>
      </c>
      <c r="D375" s="193">
        <v>117948.09599999999</v>
      </c>
      <c r="E375" s="193">
        <f t="shared" si="30"/>
        <v>19449.711799257599</v>
      </c>
      <c r="F375" s="193">
        <f t="shared" si="31"/>
        <v>36747.342638899194</v>
      </c>
      <c r="G375" s="193">
        <f t="shared" si="32"/>
        <v>61751.032574198282</v>
      </c>
      <c r="H375" s="200">
        <v>0</v>
      </c>
      <c r="I375" s="201">
        <v>0</v>
      </c>
      <c r="J375" s="202">
        <v>3</v>
      </c>
      <c r="K375" s="203">
        <v>1</v>
      </c>
      <c r="L375" s="165">
        <f>IF(INTRO!$E$37="Endemic",IF($H375&gt;0,IF($H375=4,"Unknown",IF($H375=99,"Stopped",$D375)),0),"Not required")</f>
        <v>0</v>
      </c>
      <c r="M375" s="190">
        <f>IF(INTRO!$E$39="Endemic", IF($I375&gt;0, IF($I375=4,"Unknown",IF($I375=99,"Stopped",$D375)), 0),"Not required")</f>
        <v>0</v>
      </c>
      <c r="N375" s="166">
        <f>IF(INTRO!$E$41="Endemic", IF(AND($J375&gt;1,$J375&lt;5), IF($J375=4, "Unknown", E375+F375), 0),"Not required")</f>
        <v>56197.054438156789</v>
      </c>
      <c r="O375" s="169">
        <f>IF(INTRO!$E$43="Endemic", IF(AND($K375&gt;0,$K375&lt;5), IF($K375=4,"Unknown", IF($K375=1, $F375*0.33, IF($K375=2, $F375*0.5+$G375*0.2, SUM(F375:G375)))), 0),"Not required")</f>
        <v>12126.623070836735</v>
      </c>
      <c r="P375" s="161">
        <v>0</v>
      </c>
      <c r="Q375" s="162">
        <v>0</v>
      </c>
      <c r="R375" s="162">
        <v>2</v>
      </c>
      <c r="S375" s="167">
        <v>0</v>
      </c>
      <c r="T375" s="161"/>
      <c r="U375" s="162"/>
      <c r="V375" s="162"/>
      <c r="W375" s="167"/>
    </row>
    <row r="376" spans="1:23" x14ac:dyDescent="0.2">
      <c r="A376" s="23" t="str">
        <f>IF(INTRO!$E$33&lt;&gt;0,INTRO!$E$33, " ")</f>
        <v>Ethiopia</v>
      </c>
      <c r="B376" s="191" t="s">
        <v>570</v>
      </c>
      <c r="C376" s="192" t="s">
        <v>582</v>
      </c>
      <c r="D376" s="193">
        <v>103171.65599999999</v>
      </c>
      <c r="E376" s="193">
        <f t="shared" si="30"/>
        <v>17013.067977393599</v>
      </c>
      <c r="F376" s="193">
        <f t="shared" si="31"/>
        <v>32143.665919411196</v>
      </c>
      <c r="G376" s="193">
        <f t="shared" si="32"/>
        <v>54014.914241515005</v>
      </c>
      <c r="H376" s="200">
        <v>0</v>
      </c>
      <c r="I376" s="201">
        <v>0</v>
      </c>
      <c r="J376" s="202">
        <v>3</v>
      </c>
      <c r="K376" s="203">
        <v>1</v>
      </c>
      <c r="L376" s="165">
        <f>IF(INTRO!$E$37="Endemic",IF($H376&gt;0,IF($H376=4,"Unknown",IF($H376=99,"Stopped",$D376)),0),"Not required")</f>
        <v>0</v>
      </c>
      <c r="M376" s="190">
        <f>IF(INTRO!$E$39="Endemic", IF($I376&gt;0, IF($I376=4,"Unknown",IF($I376=99,"Stopped",$D376)), 0),"Not required")</f>
        <v>0</v>
      </c>
      <c r="N376" s="166">
        <f>IF(INTRO!$E$41="Endemic", IF(AND($J376&gt;1,$J376&lt;5), IF($J376=4, "Unknown", E376+F376), 0),"Not required")</f>
        <v>49156.733896804799</v>
      </c>
      <c r="O376" s="169">
        <f>IF(INTRO!$E$43="Endemic", IF(AND($K376&gt;0,$K376&lt;5), IF($K376=4,"Unknown", IF($K376=1, $F376*0.33, IF($K376=2, $F376*0.5+$G376*0.2, SUM(F376:G376)))), 0),"Not required")</f>
        <v>10607.409753405695</v>
      </c>
      <c r="P376" s="161">
        <v>0</v>
      </c>
      <c r="Q376" s="162">
        <v>0</v>
      </c>
      <c r="R376" s="162">
        <v>2</v>
      </c>
      <c r="S376" s="167">
        <v>0</v>
      </c>
      <c r="T376" s="161"/>
      <c r="U376" s="162"/>
      <c r="V376" s="162"/>
      <c r="W376" s="167"/>
    </row>
    <row r="377" spans="1:23" x14ac:dyDescent="0.2">
      <c r="A377" s="23" t="str">
        <f>IF(INTRO!$E$33&lt;&gt;0,INTRO!$E$33, " ")</f>
        <v>Ethiopia</v>
      </c>
      <c r="B377" s="191" t="s">
        <v>570</v>
      </c>
      <c r="C377" s="192" t="s">
        <v>583</v>
      </c>
      <c r="D377" s="193">
        <v>119298.14399999999</v>
      </c>
      <c r="E377" s="193">
        <f t="shared" si="30"/>
        <v>19672.335524486396</v>
      </c>
      <c r="F377" s="193">
        <f t="shared" si="31"/>
        <v>37167.957113548793</v>
      </c>
      <c r="G377" s="193">
        <f t="shared" si="32"/>
        <v>62457.842271446221</v>
      </c>
      <c r="H377" s="200">
        <v>0</v>
      </c>
      <c r="I377" s="201">
        <v>0</v>
      </c>
      <c r="J377" s="202">
        <v>1</v>
      </c>
      <c r="K377" s="203">
        <v>0</v>
      </c>
      <c r="L377" s="165">
        <f>IF(INTRO!$E$37="Endemic",IF($H377&gt;0,IF($H377=4,"Unknown",IF($H377=99,"Stopped",$D377)),0),"Not required")</f>
        <v>0</v>
      </c>
      <c r="M377" s="190">
        <f>IF(INTRO!$E$39="Endemic", IF($I377&gt;0, IF($I377=4,"Unknown",IF($I377=99,"Stopped",$D377)), 0),"Not required")</f>
        <v>0</v>
      </c>
      <c r="N377" s="166">
        <f>IF(INTRO!$E$41="Endemic", IF(AND($J377&gt;1,$J377&lt;5), IF($J377=4, "Unknown", E377+F377), 0),"Not required")</f>
        <v>0</v>
      </c>
      <c r="O377" s="169">
        <f>IF(INTRO!$E$43="Endemic", IF(AND($K377&gt;0,$K377&lt;5), IF($K377=4,"Unknown", IF($K377=1, $F377*0.33, IF($K377=2, $F377*0.5+$G377*0.2, SUM(F377:G377)))), 0),"Not required")</f>
        <v>0</v>
      </c>
      <c r="P377" s="161">
        <v>0</v>
      </c>
      <c r="Q377" s="162">
        <v>0</v>
      </c>
      <c r="R377" s="162">
        <v>0</v>
      </c>
      <c r="S377" s="167">
        <v>0</v>
      </c>
      <c r="T377" s="161"/>
      <c r="U377" s="162"/>
      <c r="V377" s="162"/>
      <c r="W377" s="167"/>
    </row>
    <row r="378" spans="1:23" x14ac:dyDescent="0.2">
      <c r="A378" s="23" t="str">
        <f>IF(INTRO!$E$33&lt;&gt;0,INTRO!$E$33, " ")</f>
        <v>Ethiopia</v>
      </c>
      <c r="B378" s="191" t="s">
        <v>570</v>
      </c>
      <c r="C378" s="192" t="s">
        <v>584</v>
      </c>
      <c r="D378" s="193">
        <v>31154.003999999997</v>
      </c>
      <c r="E378" s="193">
        <f t="shared" si="30"/>
        <v>5137.3139520023997</v>
      </c>
      <c r="F378" s="193">
        <f t="shared" si="31"/>
        <v>9706.1919470207995</v>
      </c>
      <c r="G378" s="193">
        <f t="shared" si="32"/>
        <v>16310.495727041694</v>
      </c>
      <c r="H378" s="200">
        <v>0</v>
      </c>
      <c r="I378" s="201">
        <v>0</v>
      </c>
      <c r="J378" s="202">
        <v>3</v>
      </c>
      <c r="K378" s="203">
        <v>0</v>
      </c>
      <c r="L378" s="165">
        <f>IF(INTRO!$E$37="Endemic",IF($H378&gt;0,IF($H378=4,"Unknown",IF($H378=99,"Stopped",$D378)),0),"Not required")</f>
        <v>0</v>
      </c>
      <c r="M378" s="190">
        <f>IF(INTRO!$E$39="Endemic", IF($I378&gt;0, IF($I378=4,"Unknown",IF($I378=99,"Stopped",$D378)), 0),"Not required")</f>
        <v>0</v>
      </c>
      <c r="N378" s="166">
        <f>IF(INTRO!$E$41="Endemic", IF(AND($J378&gt;1,$J378&lt;5), IF($J378=4, "Unknown", E378+F378), 0),"Not required")</f>
        <v>14843.505899023199</v>
      </c>
      <c r="O378" s="169">
        <f>IF(INTRO!$E$43="Endemic", IF(AND($K378&gt;0,$K378&lt;5), IF($K378=4,"Unknown", IF($K378=1, $F378*0.33, IF($K378=2, $F378*0.5+$G378*0.2, SUM(F378:G378)))), 0),"Not required")</f>
        <v>0</v>
      </c>
      <c r="P378" s="161">
        <v>0</v>
      </c>
      <c r="Q378" s="162">
        <v>0</v>
      </c>
      <c r="R378" s="162">
        <v>2</v>
      </c>
      <c r="S378" s="167">
        <v>0</v>
      </c>
      <c r="T378" s="161"/>
      <c r="U378" s="162"/>
      <c r="V378" s="162"/>
      <c r="W378" s="167"/>
    </row>
    <row r="379" spans="1:23" x14ac:dyDescent="0.2">
      <c r="A379" s="23" t="str">
        <f>IF(INTRO!$E$33&lt;&gt;0,INTRO!$E$33, " ")</f>
        <v>Ethiopia</v>
      </c>
      <c r="B379" s="191" t="s">
        <v>570</v>
      </c>
      <c r="C379" s="192" t="s">
        <v>585</v>
      </c>
      <c r="D379" s="193">
        <v>44856.167999999998</v>
      </c>
      <c r="E379" s="193">
        <f t="shared" si="30"/>
        <v>7396.8090169007992</v>
      </c>
      <c r="F379" s="193">
        <f t="shared" si="31"/>
        <v>13975.172392473598</v>
      </c>
      <c r="G379" s="193">
        <f t="shared" si="32"/>
        <v>23484.183172585595</v>
      </c>
      <c r="H379" s="200">
        <v>0</v>
      </c>
      <c r="I379" s="201">
        <v>0</v>
      </c>
      <c r="J379" s="202">
        <v>1</v>
      </c>
      <c r="K379" s="203">
        <v>0</v>
      </c>
      <c r="L379" s="165">
        <f>IF(INTRO!$E$37="Endemic",IF($H379&gt;0,IF($H379=4,"Unknown",IF($H379=99,"Stopped",$D379)),0),"Not required")</f>
        <v>0</v>
      </c>
      <c r="M379" s="190">
        <f>IF(INTRO!$E$39="Endemic", IF($I379&gt;0, IF($I379=4,"Unknown",IF($I379=99,"Stopped",$D379)), 0),"Not required")</f>
        <v>0</v>
      </c>
      <c r="N379" s="166">
        <f>IF(INTRO!$E$41="Endemic", IF(AND($J379&gt;1,$J379&lt;5), IF($J379=4, "Unknown", E379+F379), 0),"Not required")</f>
        <v>0</v>
      </c>
      <c r="O379" s="169">
        <f>IF(INTRO!$E$43="Endemic", IF(AND($K379&gt;0,$K379&lt;5), IF($K379=4,"Unknown", IF($K379=1, $F379*0.33, IF($K379=2, $F379*0.5+$G379*0.2, SUM(F379:G379)))), 0),"Not required")</f>
        <v>0</v>
      </c>
      <c r="P379" s="161">
        <v>0</v>
      </c>
      <c r="Q379" s="162">
        <v>0</v>
      </c>
      <c r="R379" s="162">
        <v>0</v>
      </c>
      <c r="S379" s="167">
        <v>0</v>
      </c>
      <c r="T379" s="161"/>
      <c r="U379" s="162"/>
      <c r="V379" s="162"/>
      <c r="W379" s="167"/>
    </row>
    <row r="380" spans="1:23" x14ac:dyDescent="0.2">
      <c r="A380" s="23" t="str">
        <f>IF(INTRO!$E$33&lt;&gt;0,INTRO!$E$33, " ")</f>
        <v>Ethiopia</v>
      </c>
      <c r="B380" s="191" t="s">
        <v>586</v>
      </c>
      <c r="C380" s="192" t="s">
        <v>587</v>
      </c>
      <c r="D380" s="193">
        <v>64858.898999999998</v>
      </c>
      <c r="E380" s="193">
        <f t="shared" si="30"/>
        <v>10695.271360439399</v>
      </c>
      <c r="F380" s="193">
        <f t="shared" si="31"/>
        <v>20207.127249724799</v>
      </c>
      <c r="G380" s="193">
        <f t="shared" si="32"/>
        <v>33956.495447587695</v>
      </c>
      <c r="H380" s="200">
        <v>1</v>
      </c>
      <c r="I380" s="201">
        <v>1</v>
      </c>
      <c r="J380" s="202">
        <v>2</v>
      </c>
      <c r="K380" s="203">
        <v>0</v>
      </c>
      <c r="L380" s="165">
        <f>IF(INTRO!$E$37="Endemic",IF($H380&gt;0,IF($H380=4,"Unknown",IF($H380=99,"Stopped",$D380)),0),"Not required")</f>
        <v>64858.898999999998</v>
      </c>
      <c r="M380" s="190">
        <f>IF(INTRO!$E$39="Endemic", IF($I380&gt;0, IF($I380=4,"Unknown",IF($I380=99,"Stopped",$D380)), 0),"Not required")</f>
        <v>64858.898999999998</v>
      </c>
      <c r="N380" s="166">
        <f>IF(INTRO!$E$41="Endemic", IF(AND($J380&gt;1,$J380&lt;5), IF($J380=4, "Unknown", E380+F380), 0),"Not required")</f>
        <v>30902.3986101642</v>
      </c>
      <c r="O380" s="169">
        <f>IF(INTRO!$E$43="Endemic", IF(AND($K380&gt;0,$K380&lt;5), IF($K380=4,"Unknown", IF($K380=1, $F380*0.33, IF($K380=2, $F380*0.5+$G380*0.2, SUM(F380:G380)))), 0),"Not required")</f>
        <v>0</v>
      </c>
      <c r="P380" s="161">
        <v>1</v>
      </c>
      <c r="Q380" s="162">
        <v>2</v>
      </c>
      <c r="R380" s="162">
        <v>1</v>
      </c>
      <c r="S380" s="167">
        <v>0</v>
      </c>
      <c r="T380" s="161"/>
      <c r="U380" s="162"/>
      <c r="V380" s="162"/>
      <c r="W380" s="167"/>
    </row>
    <row r="381" spans="1:23" x14ac:dyDescent="0.2">
      <c r="A381" s="23" t="str">
        <f>IF(INTRO!$E$33&lt;&gt;0,INTRO!$E$33, " ")</f>
        <v>Ethiopia</v>
      </c>
      <c r="B381" s="191" t="s">
        <v>586</v>
      </c>
      <c r="C381" s="192" t="s">
        <v>588</v>
      </c>
      <c r="D381" s="193">
        <v>91124.123999999996</v>
      </c>
      <c r="E381" s="193">
        <f t="shared" si="30"/>
        <v>15026.4227220744</v>
      </c>
      <c r="F381" s="193">
        <f t="shared" si="31"/>
        <v>28390.194677644802</v>
      </c>
      <c r="G381" s="193">
        <f t="shared" si="32"/>
        <v>47707.499656622553</v>
      </c>
      <c r="H381" s="200">
        <v>0</v>
      </c>
      <c r="I381" s="201">
        <v>1</v>
      </c>
      <c r="J381" s="202">
        <v>2</v>
      </c>
      <c r="K381" s="203">
        <v>1</v>
      </c>
      <c r="L381" s="165">
        <f>IF(INTRO!$E$37="Endemic",IF($H381&gt;0,IF($H381=4,"Unknown",IF($H381=99,"Stopped",$D381)),0),"Not required")</f>
        <v>0</v>
      </c>
      <c r="M381" s="190">
        <f>IF(INTRO!$E$39="Endemic", IF($I381&gt;0, IF($I381=4,"Unknown",IF($I381=99,"Stopped",$D381)), 0),"Not required")</f>
        <v>91124.123999999996</v>
      </c>
      <c r="N381" s="166">
        <f>IF(INTRO!$E$41="Endemic", IF(AND($J381&gt;1,$J381&lt;5), IF($J381=4, "Unknown", E381+F381), 0),"Not required")</f>
        <v>43416.617399719202</v>
      </c>
      <c r="O381" s="169">
        <f>IF(INTRO!$E$43="Endemic", IF(AND($K381&gt;0,$K381&lt;5), IF($K381=4,"Unknown", IF($K381=1, $F381*0.33, IF($K381=2, $F381*0.5+$G381*0.2, SUM(F381:G381)))), 0),"Not required")</f>
        <v>9368.7642436227852</v>
      </c>
      <c r="P381" s="161">
        <v>0</v>
      </c>
      <c r="Q381" s="162">
        <v>2</v>
      </c>
      <c r="R381" s="162">
        <v>1</v>
      </c>
      <c r="S381" s="167">
        <v>0</v>
      </c>
      <c r="T381" s="161"/>
      <c r="U381" s="162"/>
      <c r="V381" s="162"/>
      <c r="W381" s="167"/>
    </row>
    <row r="382" spans="1:23" x14ac:dyDescent="0.2">
      <c r="A382" s="23" t="str">
        <f>IF(INTRO!$E$33&lt;&gt;0,INTRO!$E$33, " ")</f>
        <v>Ethiopia</v>
      </c>
      <c r="B382" s="191" t="s">
        <v>586</v>
      </c>
      <c r="C382" s="192" t="s">
        <v>589</v>
      </c>
      <c r="D382" s="193">
        <v>50323.244999999995</v>
      </c>
      <c r="E382" s="193">
        <f t="shared" si="30"/>
        <v>8298.3332944469985</v>
      </c>
      <c r="F382" s="193">
        <f t="shared" si="31"/>
        <v>15678.468660623999</v>
      </c>
      <c r="G382" s="193">
        <f t="shared" si="32"/>
        <v>26346.439210297725</v>
      </c>
      <c r="H382" s="200">
        <v>0</v>
      </c>
      <c r="I382" s="201">
        <v>1</v>
      </c>
      <c r="J382" s="202">
        <v>2</v>
      </c>
      <c r="K382" s="203">
        <v>0</v>
      </c>
      <c r="L382" s="165">
        <f>IF(INTRO!$E$37="Endemic",IF($H382&gt;0,IF($H382=4,"Unknown",IF($H382=99,"Stopped",$D382)),0),"Not required")</f>
        <v>0</v>
      </c>
      <c r="M382" s="190">
        <f>IF(INTRO!$E$39="Endemic", IF($I382&gt;0, IF($I382=4,"Unknown",IF($I382=99,"Stopped",$D382)), 0),"Not required")</f>
        <v>50323.244999999995</v>
      </c>
      <c r="N382" s="166">
        <f>IF(INTRO!$E$41="Endemic", IF(AND($J382&gt;1,$J382&lt;5), IF($J382=4, "Unknown", E382+F382), 0),"Not required")</f>
        <v>23976.801955070998</v>
      </c>
      <c r="O382" s="169">
        <f>IF(INTRO!$E$43="Endemic", IF(AND($K382&gt;0,$K382&lt;5), IF($K382=4,"Unknown", IF($K382=1, $F382*0.33, IF($K382=2, $F382*0.5+$G382*0.2, SUM(F382:G382)))), 0),"Not required")</f>
        <v>0</v>
      </c>
      <c r="P382" s="161">
        <v>0</v>
      </c>
      <c r="Q382" s="162">
        <v>2</v>
      </c>
      <c r="R382" s="162">
        <v>1</v>
      </c>
      <c r="S382" s="167">
        <v>0</v>
      </c>
      <c r="T382" s="161"/>
      <c r="U382" s="162"/>
      <c r="V382" s="162"/>
      <c r="W382" s="167"/>
    </row>
    <row r="383" spans="1:23" x14ac:dyDescent="0.2">
      <c r="A383" s="23" t="str">
        <f>IF(INTRO!$E$33&lt;&gt;0,INTRO!$E$33, " ")</f>
        <v>Ethiopia</v>
      </c>
      <c r="B383" s="191" t="s">
        <v>586</v>
      </c>
      <c r="C383" s="192" t="s">
        <v>590</v>
      </c>
      <c r="D383" s="193">
        <v>143799.663</v>
      </c>
      <c r="E383" s="193">
        <f t="shared" si="30"/>
        <v>23712.6507084978</v>
      </c>
      <c r="F383" s="193">
        <f t="shared" si="31"/>
        <v>44801.532765897595</v>
      </c>
      <c r="G383" s="193">
        <f t="shared" si="32"/>
        <v>75285.468568070282</v>
      </c>
      <c r="H383" s="200">
        <v>0</v>
      </c>
      <c r="I383" s="201">
        <v>1</v>
      </c>
      <c r="J383" s="202">
        <v>2</v>
      </c>
      <c r="K383" s="203">
        <v>1</v>
      </c>
      <c r="L383" s="165">
        <f>IF(INTRO!$E$37="Endemic",IF($H383&gt;0,IF($H383=4,"Unknown",IF($H383=99,"Stopped",$D383)),0),"Not required")</f>
        <v>0</v>
      </c>
      <c r="M383" s="190">
        <f>IF(INTRO!$E$39="Endemic", IF($I383&gt;0, IF($I383=4,"Unknown",IF($I383=99,"Stopped",$D383)), 0),"Not required")</f>
        <v>143799.663</v>
      </c>
      <c r="N383" s="166">
        <f>IF(INTRO!$E$41="Endemic", IF(AND($J383&gt;1,$J383&lt;5), IF($J383=4, "Unknown", E383+F383), 0),"Not required")</f>
        <v>68514.183474395395</v>
      </c>
      <c r="O383" s="169">
        <f>IF(INTRO!$E$43="Endemic", IF(AND($K383&gt;0,$K383&lt;5), IF($K383=4,"Unknown", IF($K383=1, $F383*0.33, IF($K383=2, $F383*0.5+$G383*0.2, SUM(F383:G383)))), 0),"Not required")</f>
        <v>14784.505812746207</v>
      </c>
      <c r="P383" s="161">
        <v>0</v>
      </c>
      <c r="Q383" s="162">
        <v>2</v>
      </c>
      <c r="R383" s="162">
        <v>1</v>
      </c>
      <c r="S383" s="167">
        <v>0</v>
      </c>
      <c r="T383" s="161"/>
      <c r="U383" s="162"/>
      <c r="V383" s="162"/>
      <c r="W383" s="167"/>
    </row>
    <row r="384" spans="1:23" x14ac:dyDescent="0.2">
      <c r="A384" s="23" t="str">
        <f>IF(INTRO!$E$33&lt;&gt;0,INTRO!$E$33, " ")</f>
        <v>Ethiopia</v>
      </c>
      <c r="B384" s="191" t="s">
        <v>586</v>
      </c>
      <c r="C384" s="192" t="s">
        <v>591</v>
      </c>
      <c r="D384" s="193">
        <v>55969.367999999995</v>
      </c>
      <c r="E384" s="193">
        <f t="shared" si="30"/>
        <v>9229.3823648207999</v>
      </c>
      <c r="F384" s="193">
        <f t="shared" si="31"/>
        <v>17437.547641113597</v>
      </c>
      <c r="G384" s="193">
        <f t="shared" si="32"/>
        <v>29302.433729199754</v>
      </c>
      <c r="H384" s="200">
        <v>0</v>
      </c>
      <c r="I384" s="201">
        <v>1</v>
      </c>
      <c r="J384" s="202">
        <v>1</v>
      </c>
      <c r="K384" s="203">
        <v>0</v>
      </c>
      <c r="L384" s="165">
        <f>IF(INTRO!$E$37="Endemic",IF($H384&gt;0,IF($H384=4,"Unknown",IF($H384=99,"Stopped",$D384)),0),"Not required")</f>
        <v>0</v>
      </c>
      <c r="M384" s="190">
        <f>IF(INTRO!$E$39="Endemic", IF($I384&gt;0, IF($I384=4,"Unknown",IF($I384=99,"Stopped",$D384)), 0),"Not required")</f>
        <v>55969.367999999995</v>
      </c>
      <c r="N384" s="166">
        <f>IF(INTRO!$E$41="Endemic", IF(AND($J384&gt;1,$J384&lt;5), IF($J384=4, "Unknown", E384+F384), 0),"Not required")</f>
        <v>0</v>
      </c>
      <c r="O384" s="169">
        <f>IF(INTRO!$E$43="Endemic", IF(AND($K384&gt;0,$K384&lt;5), IF($K384=4,"Unknown", IF($K384=1, $F384*0.33, IF($K384=2, $F384*0.5+$G384*0.2, SUM(F384:G384)))), 0),"Not required")</f>
        <v>0</v>
      </c>
      <c r="P384" s="161">
        <v>0</v>
      </c>
      <c r="Q384" s="162">
        <v>2</v>
      </c>
      <c r="R384" s="162">
        <v>0</v>
      </c>
      <c r="S384" s="167">
        <v>0</v>
      </c>
      <c r="T384" s="161"/>
      <c r="U384" s="162"/>
      <c r="V384" s="162"/>
      <c r="W384" s="167"/>
    </row>
    <row r="385" spans="1:23" x14ac:dyDescent="0.2">
      <c r="A385" s="23" t="str">
        <f>IF(INTRO!$E$33&lt;&gt;0,INTRO!$E$33, " ")</f>
        <v>Ethiopia</v>
      </c>
      <c r="B385" s="191" t="s">
        <v>586</v>
      </c>
      <c r="C385" s="192" t="s">
        <v>592</v>
      </c>
      <c r="D385" s="193">
        <v>74621.021999999997</v>
      </c>
      <c r="E385" s="193">
        <f t="shared" si="30"/>
        <v>12305.051300413199</v>
      </c>
      <c r="F385" s="193">
        <f t="shared" si="31"/>
        <v>23248.567433414399</v>
      </c>
      <c r="G385" s="193">
        <f t="shared" si="32"/>
        <v>39067.397580050521</v>
      </c>
      <c r="H385" s="200">
        <v>0</v>
      </c>
      <c r="I385" s="201">
        <v>1</v>
      </c>
      <c r="J385" s="202">
        <v>2</v>
      </c>
      <c r="K385" s="203">
        <v>0</v>
      </c>
      <c r="L385" s="165">
        <f>IF(INTRO!$E$37="Endemic",IF($H385&gt;0,IF($H385=4,"Unknown",IF($H385=99,"Stopped",$D385)),0),"Not required")</f>
        <v>0</v>
      </c>
      <c r="M385" s="190">
        <f>IF(INTRO!$E$39="Endemic", IF($I385&gt;0, IF($I385=4,"Unknown",IF($I385=99,"Stopped",$D385)), 0),"Not required")</f>
        <v>74621.021999999997</v>
      </c>
      <c r="N385" s="166">
        <f>IF(INTRO!$E$41="Endemic", IF(AND($J385&gt;1,$J385&lt;5), IF($J385=4, "Unknown", E385+F385), 0),"Not required")</f>
        <v>35553.618733827599</v>
      </c>
      <c r="O385" s="169">
        <f>IF(INTRO!$E$43="Endemic", IF(AND($K385&gt;0,$K385&lt;5), IF($K385=4,"Unknown", IF($K385=1, $F385*0.33, IF($K385=2, $F385*0.5+$G385*0.2, SUM(F385:G385)))), 0),"Not required")</f>
        <v>0</v>
      </c>
      <c r="P385" s="161">
        <v>0</v>
      </c>
      <c r="Q385" s="162">
        <v>2</v>
      </c>
      <c r="R385" s="162">
        <v>1</v>
      </c>
      <c r="S385" s="167">
        <v>0</v>
      </c>
      <c r="T385" s="161"/>
      <c r="U385" s="162"/>
      <c r="V385" s="162"/>
      <c r="W385" s="167"/>
    </row>
    <row r="386" spans="1:23" x14ac:dyDescent="0.2">
      <c r="A386" s="23" t="str">
        <f>IF(INTRO!$E$33&lt;&gt;0,INTRO!$E$33, " ")</f>
        <v>Ethiopia</v>
      </c>
      <c r="B386" s="191" t="s">
        <v>586</v>
      </c>
      <c r="C386" s="192" t="s">
        <v>593</v>
      </c>
      <c r="D386" s="193">
        <v>120888.97799999999</v>
      </c>
      <c r="E386" s="193">
        <f t="shared" si="30"/>
        <v>19934.665005586798</v>
      </c>
      <c r="F386" s="193">
        <f t="shared" si="31"/>
        <v>37663.589718585594</v>
      </c>
      <c r="G386" s="193">
        <f t="shared" si="32"/>
        <v>63290.714064087464</v>
      </c>
      <c r="H386" s="200">
        <v>0</v>
      </c>
      <c r="I386" s="201">
        <v>1</v>
      </c>
      <c r="J386" s="202">
        <v>1</v>
      </c>
      <c r="K386" s="203">
        <v>2</v>
      </c>
      <c r="L386" s="165">
        <f>IF(INTRO!$E$37="Endemic",IF($H386&gt;0,IF($H386=4,"Unknown",IF($H386=99,"Stopped",$D386)),0),"Not required")</f>
        <v>0</v>
      </c>
      <c r="M386" s="190">
        <f>IF(INTRO!$E$39="Endemic", IF($I386&gt;0, IF($I386=4,"Unknown",IF($I386=99,"Stopped",$D386)), 0),"Not required")</f>
        <v>120888.97799999999</v>
      </c>
      <c r="N386" s="166">
        <f>IF(INTRO!$E$41="Endemic", IF(AND($J386&gt;1,$J386&lt;5), IF($J386=4, "Unknown", E386+F386), 0),"Not required")</f>
        <v>0</v>
      </c>
      <c r="O386" s="169">
        <f>IF(INTRO!$E$43="Endemic", IF(AND($K386&gt;0,$K386&lt;5), IF($K386=4,"Unknown", IF($K386=1, $F386*0.33, IF($K386=2, $F386*0.5+$G386*0.2, SUM(F386:G386)))), 0),"Not required")</f>
        <v>31489.937672110289</v>
      </c>
      <c r="P386" s="161">
        <v>0</v>
      </c>
      <c r="Q386" s="162">
        <v>2</v>
      </c>
      <c r="R386" s="162">
        <v>0</v>
      </c>
      <c r="S386" s="167">
        <v>1</v>
      </c>
      <c r="T386" s="161"/>
      <c r="U386" s="162"/>
      <c r="V386" s="162"/>
      <c r="W386" s="167"/>
    </row>
    <row r="387" spans="1:23" x14ac:dyDescent="0.2">
      <c r="A387" s="23" t="str">
        <f>IF(INTRO!$E$33&lt;&gt;0,INTRO!$E$33, " ")</f>
        <v>Ethiopia</v>
      </c>
      <c r="B387" s="191" t="s">
        <v>586</v>
      </c>
      <c r="C387" s="192" t="s">
        <v>594</v>
      </c>
      <c r="D387" s="193">
        <v>71408.483999999997</v>
      </c>
      <c r="E387" s="193">
        <f t="shared" si="30"/>
        <v>11775.301856690399</v>
      </c>
      <c r="F387" s="193">
        <f t="shared" si="31"/>
        <v>22247.684514316799</v>
      </c>
      <c r="G387" s="193">
        <f t="shared" si="32"/>
        <v>37385.492187666314</v>
      </c>
      <c r="H387" s="200">
        <v>1</v>
      </c>
      <c r="I387" s="201">
        <v>1</v>
      </c>
      <c r="J387" s="202">
        <v>1</v>
      </c>
      <c r="K387" s="203">
        <v>0</v>
      </c>
      <c r="L387" s="165">
        <f>IF(INTRO!$E$37="Endemic",IF($H387&gt;0,IF($H387=4,"Unknown",IF($H387=99,"Stopped",$D387)),0),"Not required")</f>
        <v>71408.483999999997</v>
      </c>
      <c r="M387" s="190">
        <f>IF(INTRO!$E$39="Endemic", IF($I387&gt;0, IF($I387=4,"Unknown",IF($I387=99,"Stopped",$D387)), 0),"Not required")</f>
        <v>71408.483999999997</v>
      </c>
      <c r="N387" s="166">
        <f>IF(INTRO!$E$41="Endemic", IF(AND($J387&gt;1,$J387&lt;5), IF($J387=4, "Unknown", E387+F387), 0),"Not required")</f>
        <v>0</v>
      </c>
      <c r="O387" s="169">
        <f>IF(INTRO!$E$43="Endemic", IF(AND($K387&gt;0,$K387&lt;5), IF($K387=4,"Unknown", IF($K387=1, $F387*0.33, IF($K387=2, $F387*0.5+$G387*0.2, SUM(F387:G387)))), 0),"Not required")</f>
        <v>0</v>
      </c>
      <c r="P387" s="161">
        <v>1</v>
      </c>
      <c r="Q387" s="162">
        <v>2</v>
      </c>
      <c r="R387" s="162">
        <v>0</v>
      </c>
      <c r="S387" s="167">
        <v>0</v>
      </c>
      <c r="T387" s="161"/>
      <c r="U387" s="162"/>
      <c r="V387" s="162"/>
      <c r="W387" s="167"/>
    </row>
    <row r="388" spans="1:23" x14ac:dyDescent="0.2">
      <c r="A388" s="23" t="str">
        <f>IF(INTRO!$E$33&lt;&gt;0,INTRO!$E$33, " ")</f>
        <v>Ethiopia</v>
      </c>
      <c r="B388" s="191" t="s">
        <v>586</v>
      </c>
      <c r="C388" s="192" t="s">
        <v>595</v>
      </c>
      <c r="D388" s="193">
        <v>117671.29499999998</v>
      </c>
      <c r="E388" s="193">
        <f t="shared" si="30"/>
        <v>19404.067148276998</v>
      </c>
      <c r="F388" s="193">
        <f t="shared" si="31"/>
        <v>36661.103847983992</v>
      </c>
      <c r="G388" s="193">
        <f t="shared" si="32"/>
        <v>61606.115037186311</v>
      </c>
      <c r="H388" s="200">
        <v>0</v>
      </c>
      <c r="I388" s="201">
        <v>1</v>
      </c>
      <c r="J388" s="202">
        <v>3</v>
      </c>
      <c r="K388" s="203">
        <v>0</v>
      </c>
      <c r="L388" s="165">
        <f>IF(INTRO!$E$37="Endemic",IF($H388&gt;0,IF($H388=4,"Unknown",IF($H388=99,"Stopped",$D388)),0),"Not required")</f>
        <v>0</v>
      </c>
      <c r="M388" s="190">
        <f>IF(INTRO!$E$39="Endemic", IF($I388&gt;0, IF($I388=4,"Unknown",IF($I388=99,"Stopped",$D388)), 0),"Not required")</f>
        <v>117671.29499999998</v>
      </c>
      <c r="N388" s="166">
        <f>IF(INTRO!$E$41="Endemic", IF(AND($J388&gt;1,$J388&lt;5), IF($J388=4, "Unknown", E388+F388), 0),"Not required")</f>
        <v>56065.170996260989</v>
      </c>
      <c r="O388" s="169">
        <f>IF(INTRO!$E$43="Endemic", IF(AND($K388&gt;0,$K388&lt;5), IF($K388=4,"Unknown", IF($K388=1, $F388*0.33, IF($K388=2, $F388*0.5+$G388*0.2, SUM(F388:G388)))), 0),"Not required")</f>
        <v>0</v>
      </c>
      <c r="P388" s="161">
        <v>0</v>
      </c>
      <c r="Q388" s="162">
        <v>2</v>
      </c>
      <c r="R388" s="162">
        <v>2</v>
      </c>
      <c r="S388" s="167">
        <v>0</v>
      </c>
      <c r="T388" s="161"/>
      <c r="U388" s="162"/>
      <c r="V388" s="162"/>
      <c r="W388" s="167"/>
    </row>
    <row r="389" spans="1:23" x14ac:dyDescent="0.2">
      <c r="A389" s="23" t="str">
        <f>IF(INTRO!$E$33&lt;&gt;0,INTRO!$E$33, " ")</f>
        <v>Ethiopia</v>
      </c>
      <c r="B389" s="191" t="s">
        <v>586</v>
      </c>
      <c r="C389" s="192" t="s">
        <v>596</v>
      </c>
      <c r="D389" s="193">
        <v>74823.735000000001</v>
      </c>
      <c r="E389" s="193">
        <f t="shared" si="30"/>
        <v>12338.478795741001</v>
      </c>
      <c r="F389" s="193">
        <f t="shared" si="31"/>
        <v>23311.723722672003</v>
      </c>
      <c r="G389" s="193">
        <f t="shared" si="32"/>
        <v>39173.526780018394</v>
      </c>
      <c r="H389" s="200">
        <v>0</v>
      </c>
      <c r="I389" s="201">
        <v>1</v>
      </c>
      <c r="J389" s="202">
        <v>1</v>
      </c>
      <c r="K389" s="203">
        <v>0</v>
      </c>
      <c r="L389" s="165">
        <f>IF(INTRO!$E$37="Endemic",IF($H389&gt;0,IF($H389=4,"Unknown",IF($H389=99,"Stopped",$D389)),0),"Not required")</f>
        <v>0</v>
      </c>
      <c r="M389" s="190">
        <f>IF(INTRO!$E$39="Endemic", IF($I389&gt;0, IF($I389=4,"Unknown",IF($I389=99,"Stopped",$D389)), 0),"Not required")</f>
        <v>74823.735000000001</v>
      </c>
      <c r="N389" s="166">
        <f>IF(INTRO!$E$41="Endemic", IF(AND($J389&gt;1,$J389&lt;5), IF($J389=4, "Unknown", E389+F389), 0),"Not required")</f>
        <v>0</v>
      </c>
      <c r="O389" s="169">
        <f>IF(INTRO!$E$43="Endemic", IF(AND($K389&gt;0,$K389&lt;5), IF($K389=4,"Unknown", IF($K389=1, $F389*0.33, IF($K389=2, $F389*0.5+$G389*0.2, SUM(F389:G389)))), 0),"Not required")</f>
        <v>0</v>
      </c>
      <c r="P389" s="161">
        <v>0</v>
      </c>
      <c r="Q389" s="162">
        <v>2</v>
      </c>
      <c r="R389" s="162">
        <v>0</v>
      </c>
      <c r="S389" s="167">
        <v>0</v>
      </c>
      <c r="T389" s="161"/>
      <c r="U389" s="162"/>
      <c r="V389" s="162"/>
      <c r="W389" s="167"/>
    </row>
    <row r="390" spans="1:23" x14ac:dyDescent="0.2">
      <c r="A390" s="23" t="str">
        <f>IF(INTRO!$E$33&lt;&gt;0,INTRO!$E$33, " ")</f>
        <v>Ethiopia</v>
      </c>
      <c r="B390" s="191" t="s">
        <v>586</v>
      </c>
      <c r="C390" s="192" t="s">
        <v>597</v>
      </c>
      <c r="D390" s="193">
        <v>97592.417999999991</v>
      </c>
      <c r="E390" s="193">
        <f t="shared" si="30"/>
        <v>16093.048283650798</v>
      </c>
      <c r="F390" s="193">
        <f t="shared" si="31"/>
        <v>30405.425308473594</v>
      </c>
      <c r="G390" s="193">
        <f t="shared" si="32"/>
        <v>51093.936971333344</v>
      </c>
      <c r="H390" s="200">
        <v>0</v>
      </c>
      <c r="I390" s="201">
        <v>1</v>
      </c>
      <c r="J390" s="202">
        <v>2</v>
      </c>
      <c r="K390" s="203">
        <v>0</v>
      </c>
      <c r="L390" s="165">
        <f>IF(INTRO!$E$37="Endemic",IF($H390&gt;0,IF($H390=4,"Unknown",IF($H390=99,"Stopped",$D390)),0),"Not required")</f>
        <v>0</v>
      </c>
      <c r="M390" s="190">
        <f>IF(INTRO!$E$39="Endemic", IF($I390&gt;0, IF($I390=4,"Unknown",IF($I390=99,"Stopped",$D390)), 0),"Not required")</f>
        <v>97592.417999999991</v>
      </c>
      <c r="N390" s="166">
        <f>IF(INTRO!$E$41="Endemic", IF(AND($J390&gt;1,$J390&lt;5), IF($J390=4, "Unknown", E390+F390), 0),"Not required")</f>
        <v>46498.473592124392</v>
      </c>
      <c r="O390" s="169">
        <f>IF(INTRO!$E$43="Endemic", IF(AND($K390&gt;0,$K390&lt;5), IF($K390=4,"Unknown", IF($K390=1, $F390*0.33, IF($K390=2, $F390*0.5+$G390*0.2, SUM(F390:G390)))), 0),"Not required")</f>
        <v>0</v>
      </c>
      <c r="P390" s="161">
        <v>0</v>
      </c>
      <c r="Q390" s="162">
        <v>2</v>
      </c>
      <c r="R390" s="162">
        <v>1</v>
      </c>
      <c r="S390" s="167">
        <v>0</v>
      </c>
      <c r="T390" s="161"/>
      <c r="U390" s="162"/>
      <c r="V390" s="162"/>
      <c r="W390" s="167"/>
    </row>
    <row r="391" spans="1:23" x14ac:dyDescent="0.2">
      <c r="A391" s="23" t="str">
        <f>IF(INTRO!$E$33&lt;&gt;0,INTRO!$E$33, " ")</f>
        <v>Ethiopia</v>
      </c>
      <c r="B391" s="191" t="s">
        <v>586</v>
      </c>
      <c r="C391" s="192" t="s">
        <v>598</v>
      </c>
      <c r="D391" s="193">
        <v>98185.121999999988</v>
      </c>
      <c r="E391" s="193">
        <f t="shared" si="30"/>
        <v>16190.785528873199</v>
      </c>
      <c r="F391" s="193">
        <f t="shared" si="31"/>
        <v>30590.085321734394</v>
      </c>
      <c r="G391" s="193">
        <f t="shared" si="32"/>
        <v>51404.243667686096</v>
      </c>
      <c r="H391" s="200">
        <v>0</v>
      </c>
      <c r="I391" s="201">
        <v>1</v>
      </c>
      <c r="J391" s="202">
        <v>3</v>
      </c>
      <c r="K391" s="203">
        <v>0</v>
      </c>
      <c r="L391" s="165">
        <f>IF(INTRO!$E$37="Endemic",IF($H391&gt;0,IF($H391=4,"Unknown",IF($H391=99,"Stopped",$D391)),0),"Not required")</f>
        <v>0</v>
      </c>
      <c r="M391" s="190">
        <f>IF(INTRO!$E$39="Endemic", IF($I391&gt;0, IF($I391=4,"Unknown",IF($I391=99,"Stopped",$D391)), 0),"Not required")</f>
        <v>98185.121999999988</v>
      </c>
      <c r="N391" s="166">
        <f>IF(INTRO!$E$41="Endemic", IF(AND($J391&gt;1,$J391&lt;5), IF($J391=4, "Unknown", E391+F391), 0),"Not required")</f>
        <v>46780.870850607593</v>
      </c>
      <c r="O391" s="169">
        <f>IF(INTRO!$E$43="Endemic", IF(AND($K391&gt;0,$K391&lt;5), IF($K391=4,"Unknown", IF($K391=1, $F391*0.33, IF($K391=2, $F391*0.5+$G391*0.2, SUM(F391:G391)))), 0),"Not required")</f>
        <v>0</v>
      </c>
      <c r="P391" s="161">
        <v>0</v>
      </c>
      <c r="Q391" s="162">
        <v>2</v>
      </c>
      <c r="R391" s="162">
        <v>2</v>
      </c>
      <c r="S391" s="167">
        <v>0</v>
      </c>
      <c r="T391" s="161"/>
      <c r="U391" s="162"/>
      <c r="V391" s="162"/>
      <c r="W391" s="167"/>
    </row>
    <row r="392" spans="1:23" x14ac:dyDescent="0.2">
      <c r="A392" s="23" t="str">
        <f>IF(INTRO!$E$33&lt;&gt;0,INTRO!$E$33, " ")</f>
        <v>Ethiopia</v>
      </c>
      <c r="B392" s="191" t="s">
        <v>586</v>
      </c>
      <c r="C392" s="192" t="s">
        <v>599</v>
      </c>
      <c r="D392" s="193">
        <v>114191.21699999999</v>
      </c>
      <c r="E392" s="193">
        <f t="shared" si="30"/>
        <v>18830.200198030197</v>
      </c>
      <c r="F392" s="193">
        <f t="shared" si="31"/>
        <v>35576.867450678394</v>
      </c>
      <c r="G392" s="193">
        <f t="shared" si="32"/>
        <v>59784.140649920657</v>
      </c>
      <c r="H392" s="200">
        <v>0</v>
      </c>
      <c r="I392" s="201">
        <v>1</v>
      </c>
      <c r="J392" s="202">
        <v>3</v>
      </c>
      <c r="K392" s="203">
        <v>1</v>
      </c>
      <c r="L392" s="165">
        <f>IF(INTRO!$E$37="Endemic",IF($H392&gt;0,IF($H392=4,"Unknown",IF($H392=99,"Stopped",$D392)),0),"Not required")</f>
        <v>0</v>
      </c>
      <c r="M392" s="190">
        <f>IF(INTRO!$E$39="Endemic", IF($I392&gt;0, IF($I392=4,"Unknown",IF($I392=99,"Stopped",$D392)), 0),"Not required")</f>
        <v>114191.21699999999</v>
      </c>
      <c r="N392" s="166">
        <f>IF(INTRO!$E$41="Endemic", IF(AND($J392&gt;1,$J392&lt;5), IF($J392=4, "Unknown", E392+F392), 0),"Not required")</f>
        <v>54407.067648708588</v>
      </c>
      <c r="O392" s="169">
        <f>IF(INTRO!$E$43="Endemic", IF(AND($K392&gt;0,$K392&lt;5), IF($K392=4,"Unknown", IF($K392=1, $F392*0.33, IF($K392=2, $F392*0.5+$G392*0.2, SUM(F392:G392)))), 0),"Not required")</f>
        <v>11740.36625872387</v>
      </c>
      <c r="P392" s="161">
        <v>0</v>
      </c>
      <c r="Q392" s="162">
        <v>2</v>
      </c>
      <c r="R392" s="162">
        <v>2</v>
      </c>
      <c r="S392" s="167">
        <v>0</v>
      </c>
      <c r="T392" s="161"/>
      <c r="U392" s="162"/>
      <c r="V392" s="162"/>
      <c r="W392" s="167"/>
    </row>
    <row r="393" spans="1:23" x14ac:dyDescent="0.2">
      <c r="A393" s="23" t="str">
        <f>IF(INTRO!$E$33&lt;&gt;0,INTRO!$E$33, " ")</f>
        <v>Ethiopia</v>
      </c>
      <c r="B393" s="191" t="s">
        <v>586</v>
      </c>
      <c r="C393" s="192" t="s">
        <v>600</v>
      </c>
      <c r="D393" s="193">
        <v>87937.310999999987</v>
      </c>
      <c r="E393" s="193">
        <f t="shared" si="30"/>
        <v>14500.915346286598</v>
      </c>
      <c r="F393" s="193">
        <f t="shared" si="31"/>
        <v>27397.326516067194</v>
      </c>
      <c r="G393" s="193">
        <f t="shared" si="32"/>
        <v>46039.062436823093</v>
      </c>
      <c r="H393" s="200">
        <v>0</v>
      </c>
      <c r="I393" s="201">
        <v>1</v>
      </c>
      <c r="J393" s="202">
        <v>3</v>
      </c>
      <c r="K393" s="203">
        <v>0</v>
      </c>
      <c r="L393" s="165">
        <f>IF(INTRO!$E$37="Endemic",IF($H393&gt;0,IF($H393=4,"Unknown",IF($H393=99,"Stopped",$D393)),0),"Not required")</f>
        <v>0</v>
      </c>
      <c r="M393" s="190">
        <f>IF(INTRO!$E$39="Endemic", IF($I393&gt;0, IF($I393=4,"Unknown",IF($I393=99,"Stopped",$D393)), 0),"Not required")</f>
        <v>87937.310999999987</v>
      </c>
      <c r="N393" s="166">
        <f>IF(INTRO!$E$41="Endemic", IF(AND($J393&gt;1,$J393&lt;5), IF($J393=4, "Unknown", E393+F393), 0),"Not required")</f>
        <v>41898.241862353796</v>
      </c>
      <c r="O393" s="169">
        <f>IF(INTRO!$E$43="Endemic", IF(AND($K393&gt;0,$K393&lt;5), IF($K393=4,"Unknown", IF($K393=1, $F393*0.33, IF($K393=2, $F393*0.5+$G393*0.2, SUM(F393:G393)))), 0),"Not required")</f>
        <v>0</v>
      </c>
      <c r="P393" s="161">
        <v>0</v>
      </c>
      <c r="Q393" s="162">
        <v>2</v>
      </c>
      <c r="R393" s="162">
        <v>2</v>
      </c>
      <c r="S393" s="167">
        <v>0</v>
      </c>
      <c r="T393" s="161"/>
      <c r="U393" s="162"/>
      <c r="V393" s="162"/>
      <c r="W393" s="167"/>
    </row>
    <row r="394" spans="1:23" x14ac:dyDescent="0.2">
      <c r="A394" s="23" t="str">
        <f>IF(INTRO!$E$33&lt;&gt;0,INTRO!$E$33, " ")</f>
        <v>Ethiopia</v>
      </c>
      <c r="B394" s="191" t="s">
        <v>586</v>
      </c>
      <c r="C394" s="192" t="s">
        <v>601</v>
      </c>
      <c r="D394" s="193">
        <v>109110.01499999998</v>
      </c>
      <c r="E394" s="193">
        <f t="shared" si="30"/>
        <v>17992.306939508995</v>
      </c>
      <c r="F394" s="193">
        <f t="shared" si="31"/>
        <v>33993.792545327997</v>
      </c>
      <c r="G394" s="193">
        <f t="shared" si="32"/>
        <v>57123.907200979855</v>
      </c>
      <c r="H394" s="200">
        <v>0</v>
      </c>
      <c r="I394" s="201">
        <v>1</v>
      </c>
      <c r="J394" s="202">
        <v>3</v>
      </c>
      <c r="K394" s="203">
        <v>2</v>
      </c>
      <c r="L394" s="165">
        <f>IF(INTRO!$E$37="Endemic",IF($H394&gt;0,IF($H394=4,"Unknown",IF($H394=99,"Stopped",$D394)),0),"Not required")</f>
        <v>0</v>
      </c>
      <c r="M394" s="190">
        <f>IF(INTRO!$E$39="Endemic", IF($I394&gt;0, IF($I394=4,"Unknown",IF($I394=99,"Stopped",$D394)), 0),"Not required")</f>
        <v>109110.01499999998</v>
      </c>
      <c r="N394" s="166">
        <f>IF(INTRO!$E$41="Endemic", IF(AND($J394&gt;1,$J394&lt;5), IF($J394=4, "Unknown", E394+F394), 0),"Not required")</f>
        <v>51986.099484836988</v>
      </c>
      <c r="O394" s="169">
        <f>IF(INTRO!$E$43="Endemic", IF(AND($K394&gt;0,$K394&lt;5), IF($K394=4,"Unknown", IF($K394=1, $F394*0.33, IF($K394=2, $F394*0.5+$G394*0.2, SUM(F394:G394)))), 0),"Not required")</f>
        <v>28421.677712859972</v>
      </c>
      <c r="P394" s="161">
        <v>0</v>
      </c>
      <c r="Q394" s="162">
        <v>2</v>
      </c>
      <c r="R394" s="162">
        <v>2</v>
      </c>
      <c r="S394" s="167">
        <v>1</v>
      </c>
      <c r="T394" s="161"/>
      <c r="U394" s="162"/>
      <c r="V394" s="162"/>
      <c r="W394" s="167"/>
    </row>
    <row r="395" spans="1:23" x14ac:dyDescent="0.2">
      <c r="A395" s="23" t="str">
        <f>IF(INTRO!$E$33&lt;&gt;0,INTRO!$E$33, " ")</f>
        <v>Ethiopia</v>
      </c>
      <c r="B395" s="191" t="s">
        <v>586</v>
      </c>
      <c r="C395" s="192" t="s">
        <v>602</v>
      </c>
      <c r="D395" s="193">
        <v>139233.99</v>
      </c>
      <c r="E395" s="193">
        <f t="shared" si="30"/>
        <v>22959.768491393999</v>
      </c>
      <c r="F395" s="193">
        <f t="shared" si="31"/>
        <v>43379.073601247997</v>
      </c>
      <c r="G395" s="193">
        <f t="shared" si="32"/>
        <v>72895.137297727953</v>
      </c>
      <c r="H395" s="200">
        <v>0</v>
      </c>
      <c r="I395" s="201">
        <v>1</v>
      </c>
      <c r="J395" s="202">
        <v>1</v>
      </c>
      <c r="K395" s="203">
        <v>0</v>
      </c>
      <c r="L395" s="165">
        <f>IF(INTRO!$E$37="Endemic",IF($H395&gt;0,IF($H395=4,"Unknown",IF($H395=99,"Stopped",$D395)),0),"Not required")</f>
        <v>0</v>
      </c>
      <c r="M395" s="190">
        <f>IF(INTRO!$E$39="Endemic", IF($I395&gt;0, IF($I395=4,"Unknown",IF($I395=99,"Stopped",$D395)), 0),"Not required")</f>
        <v>139233.99</v>
      </c>
      <c r="N395" s="166">
        <f>IF(INTRO!$E$41="Endemic", IF(AND($J395&gt;1,$J395&lt;5), IF($J395=4, "Unknown", E395+F395), 0),"Not required")</f>
        <v>0</v>
      </c>
      <c r="O395" s="169">
        <f>IF(INTRO!$E$43="Endemic", IF(AND($K395&gt;0,$K395&lt;5), IF($K395=4,"Unknown", IF($K395=1, $F395*0.33, IF($K395=2, $F395*0.5+$G395*0.2, SUM(F395:G395)))), 0),"Not required")</f>
        <v>0</v>
      </c>
      <c r="P395" s="161">
        <v>0</v>
      </c>
      <c r="Q395" s="162">
        <v>2</v>
      </c>
      <c r="R395" s="162">
        <v>0</v>
      </c>
      <c r="S395" s="167">
        <v>0</v>
      </c>
      <c r="T395" s="161"/>
      <c r="U395" s="162"/>
      <c r="V395" s="162"/>
      <c r="W395" s="167"/>
    </row>
    <row r="396" spans="1:23" x14ac:dyDescent="0.2">
      <c r="A396" s="23" t="str">
        <f>IF(INTRO!$E$33&lt;&gt;0,INTRO!$E$33, " ")</f>
        <v>Ethiopia</v>
      </c>
      <c r="B396" s="191" t="s">
        <v>586</v>
      </c>
      <c r="C396" s="192" t="s">
        <v>603</v>
      </c>
      <c r="D396" s="193">
        <v>66023.726999999999</v>
      </c>
      <c r="E396" s="193">
        <f t="shared" si="30"/>
        <v>10887.3521965362</v>
      </c>
      <c r="F396" s="193">
        <f t="shared" si="31"/>
        <v>20570.035470230399</v>
      </c>
      <c r="G396" s="193">
        <f t="shared" si="32"/>
        <v>34566.334302225405</v>
      </c>
      <c r="H396" s="200">
        <v>1</v>
      </c>
      <c r="I396" s="201">
        <v>1</v>
      </c>
      <c r="J396" s="202">
        <v>2</v>
      </c>
      <c r="K396" s="203">
        <v>0</v>
      </c>
      <c r="L396" s="165">
        <f>IF(INTRO!$E$37="Endemic",IF($H396&gt;0,IF($H396=4,"Unknown",IF($H396=99,"Stopped",$D396)),0),"Not required")</f>
        <v>66023.726999999999</v>
      </c>
      <c r="M396" s="190">
        <f>IF(INTRO!$E$39="Endemic", IF($I396&gt;0, IF($I396=4,"Unknown",IF($I396=99,"Stopped",$D396)), 0),"Not required")</f>
        <v>66023.726999999999</v>
      </c>
      <c r="N396" s="166">
        <f>IF(INTRO!$E$41="Endemic", IF(AND($J396&gt;1,$J396&lt;5), IF($J396=4, "Unknown", E396+F396), 0),"Not required")</f>
        <v>31457.387666766597</v>
      </c>
      <c r="O396" s="169">
        <f>IF(INTRO!$E$43="Endemic", IF(AND($K396&gt;0,$K396&lt;5), IF($K396=4,"Unknown", IF($K396=1, $F396*0.33, IF($K396=2, $F396*0.5+$G396*0.2, SUM(F396:G396)))), 0),"Not required")</f>
        <v>0</v>
      </c>
      <c r="P396" s="161">
        <v>1</v>
      </c>
      <c r="Q396" s="162">
        <v>2</v>
      </c>
      <c r="R396" s="162">
        <v>1</v>
      </c>
      <c r="S396" s="167">
        <v>0</v>
      </c>
      <c r="T396" s="161"/>
      <c r="U396" s="162"/>
      <c r="V396" s="162"/>
      <c r="W396" s="167"/>
    </row>
    <row r="397" spans="1:23" x14ac:dyDescent="0.2">
      <c r="A397" s="23" t="str">
        <f>IF(INTRO!$E$33&lt;&gt;0,INTRO!$E$33, " ")</f>
        <v>Ethiopia</v>
      </c>
      <c r="B397" s="191" t="s">
        <v>586</v>
      </c>
      <c r="C397" s="192" t="s">
        <v>604</v>
      </c>
      <c r="D397" s="193">
        <v>84953.210999999996</v>
      </c>
      <c r="E397" s="193">
        <f t="shared" ref="E397:E460" si="33">D397*16.49006/100</f>
        <v>14008.8354658266</v>
      </c>
      <c r="F397" s="193">
        <f t="shared" ref="F397:F460" si="34">D397*31.15552/100</f>
        <v>26467.614643747198</v>
      </c>
      <c r="G397" s="193">
        <f t="shared" ref="G397:G460" si="35">D397*52.35441238/100</f>
        <v>44476.75441699152</v>
      </c>
      <c r="H397" s="200">
        <v>0</v>
      </c>
      <c r="I397" s="201">
        <v>1</v>
      </c>
      <c r="J397" s="202">
        <v>1</v>
      </c>
      <c r="K397" s="203">
        <v>0</v>
      </c>
      <c r="L397" s="165">
        <f>IF(INTRO!$E$37="Endemic",IF($H397&gt;0,IF($H397=4,"Unknown",IF($H397=99,"Stopped",$D397)),0),"Not required")</f>
        <v>0</v>
      </c>
      <c r="M397" s="190">
        <f>IF(INTRO!$E$39="Endemic", IF($I397&gt;0, IF($I397=4,"Unknown",IF($I397=99,"Stopped",$D397)), 0),"Not required")</f>
        <v>84953.210999999996</v>
      </c>
      <c r="N397" s="166">
        <f>IF(INTRO!$E$41="Endemic", IF(AND($J397&gt;1,$J397&lt;5), IF($J397=4, "Unknown", E397+F397), 0),"Not required")</f>
        <v>0</v>
      </c>
      <c r="O397" s="169">
        <f>IF(INTRO!$E$43="Endemic", IF(AND($K397&gt;0,$K397&lt;5), IF($K397=4,"Unknown", IF($K397=1, $F397*0.33, IF($K397=2, $F397*0.5+$G397*0.2, SUM(F397:G397)))), 0),"Not required")</f>
        <v>0</v>
      </c>
      <c r="P397" s="161">
        <v>0</v>
      </c>
      <c r="Q397" s="162">
        <v>2</v>
      </c>
      <c r="R397" s="162">
        <v>0</v>
      </c>
      <c r="S397" s="167">
        <v>0</v>
      </c>
      <c r="T397" s="161"/>
      <c r="U397" s="162"/>
      <c r="V397" s="162"/>
      <c r="W397" s="167"/>
    </row>
    <row r="398" spans="1:23" x14ac:dyDescent="0.2">
      <c r="A398" s="23" t="str">
        <f>IF(INTRO!$E$33&lt;&gt;0,INTRO!$E$33, " ")</f>
        <v>Ethiopia</v>
      </c>
      <c r="B398" s="191" t="s">
        <v>605</v>
      </c>
      <c r="C398" s="192" t="s">
        <v>606</v>
      </c>
      <c r="D398" s="193">
        <v>83334.593999999997</v>
      </c>
      <c r="E398" s="193">
        <f t="shared" si="33"/>
        <v>13741.9245513564</v>
      </c>
      <c r="F398" s="193">
        <f t="shared" si="34"/>
        <v>25963.326100588798</v>
      </c>
      <c r="G398" s="193">
        <f t="shared" si="35"/>
        <v>43629.336997958737</v>
      </c>
      <c r="H398" s="200">
        <v>0</v>
      </c>
      <c r="I398" s="201">
        <v>0</v>
      </c>
      <c r="J398" s="202">
        <v>1</v>
      </c>
      <c r="K398" s="203">
        <v>1</v>
      </c>
      <c r="L398" s="165">
        <f>IF(INTRO!$E$37="Endemic",IF($H398&gt;0,IF($H398=4,"Unknown",IF($H398=99,"Stopped",$D398)),0),"Not required")</f>
        <v>0</v>
      </c>
      <c r="M398" s="190">
        <f>IF(INTRO!$E$39="Endemic", IF($I398&gt;0, IF($I398=4,"Unknown",IF($I398=99,"Stopped",$D398)), 0),"Not required")</f>
        <v>0</v>
      </c>
      <c r="N398" s="166">
        <f>IF(INTRO!$E$41="Endemic", IF(AND($J398&gt;1,$J398&lt;5), IF($J398=4, "Unknown", E398+F398), 0),"Not required")</f>
        <v>0</v>
      </c>
      <c r="O398" s="169">
        <f>IF(INTRO!$E$43="Endemic", IF(AND($K398&gt;0,$K398&lt;5), IF($K398=4,"Unknown", IF($K398=1, $F398*0.33, IF($K398=2, $F398*0.5+$G398*0.2, SUM(F398:G398)))), 0),"Not required")</f>
        <v>8567.8976131943036</v>
      </c>
      <c r="P398" s="161">
        <v>0</v>
      </c>
      <c r="Q398" s="162">
        <v>0</v>
      </c>
      <c r="R398" s="162">
        <v>0</v>
      </c>
      <c r="S398" s="167">
        <v>0</v>
      </c>
      <c r="T398" s="161"/>
      <c r="U398" s="162"/>
      <c r="V398" s="162"/>
      <c r="W398" s="167"/>
    </row>
    <row r="399" spans="1:23" x14ac:dyDescent="0.2">
      <c r="A399" s="23" t="str">
        <f>IF(INTRO!$E$33&lt;&gt;0,INTRO!$E$33, " ")</f>
        <v>Ethiopia</v>
      </c>
      <c r="B399" s="191" t="s">
        <v>605</v>
      </c>
      <c r="C399" s="192" t="s">
        <v>607</v>
      </c>
      <c r="D399" s="193">
        <v>94200.833999999988</v>
      </c>
      <c r="E399" s="193">
        <f t="shared" si="33"/>
        <v>15533.774047100398</v>
      </c>
      <c r="F399" s="193">
        <f t="shared" si="34"/>
        <v>29348.759677036796</v>
      </c>
      <c r="G399" s="193">
        <f t="shared" si="35"/>
        <v>49318.29309775924</v>
      </c>
      <c r="H399" s="200">
        <v>0</v>
      </c>
      <c r="I399" s="201">
        <v>0</v>
      </c>
      <c r="J399" s="202">
        <v>1</v>
      </c>
      <c r="K399" s="203">
        <v>0</v>
      </c>
      <c r="L399" s="165">
        <f>IF(INTRO!$E$37="Endemic",IF($H399&gt;0,IF($H399=4,"Unknown",IF($H399=99,"Stopped",$D399)),0),"Not required")</f>
        <v>0</v>
      </c>
      <c r="M399" s="190">
        <f>IF(INTRO!$E$39="Endemic", IF($I399&gt;0, IF($I399=4,"Unknown",IF($I399=99,"Stopped",$D399)), 0),"Not required")</f>
        <v>0</v>
      </c>
      <c r="N399" s="166">
        <f>IF(INTRO!$E$41="Endemic", IF(AND($J399&gt;1,$J399&lt;5), IF($J399=4, "Unknown", E399+F399), 0),"Not required")</f>
        <v>0</v>
      </c>
      <c r="O399" s="169">
        <f>IF(INTRO!$E$43="Endemic", IF(AND($K399&gt;0,$K399&lt;5), IF($K399=4,"Unknown", IF($K399=1, $F399*0.33, IF($K399=2, $F399*0.5+$G399*0.2, SUM(F399:G399)))), 0),"Not required")</f>
        <v>0</v>
      </c>
      <c r="P399" s="161">
        <v>0</v>
      </c>
      <c r="Q399" s="162">
        <v>0</v>
      </c>
      <c r="R399" s="162">
        <v>0</v>
      </c>
      <c r="S399" s="167">
        <v>0</v>
      </c>
      <c r="T399" s="161"/>
      <c r="U399" s="162"/>
      <c r="V399" s="162"/>
      <c r="W399" s="167"/>
    </row>
    <row r="400" spans="1:23" x14ac:dyDescent="0.2">
      <c r="A400" s="23" t="str">
        <f>IF(INTRO!$E$33&lt;&gt;0,INTRO!$E$33, " ")</f>
        <v>Ethiopia</v>
      </c>
      <c r="B400" s="191" t="s">
        <v>605</v>
      </c>
      <c r="C400" s="192" t="s">
        <v>608</v>
      </c>
      <c r="D400" s="193">
        <v>94386.053999999989</v>
      </c>
      <c r="E400" s="193">
        <f t="shared" si="33"/>
        <v>15564.316936232399</v>
      </c>
      <c r="F400" s="193">
        <f t="shared" si="34"/>
        <v>29406.465931180795</v>
      </c>
      <c r="G400" s="193">
        <f t="shared" si="35"/>
        <v>49415.263940369477</v>
      </c>
      <c r="H400" s="200">
        <v>0</v>
      </c>
      <c r="I400" s="201">
        <v>0</v>
      </c>
      <c r="J400" s="202">
        <v>2</v>
      </c>
      <c r="K400" s="203">
        <v>0</v>
      </c>
      <c r="L400" s="165">
        <f>IF(INTRO!$E$37="Endemic",IF($H400&gt;0,IF($H400=4,"Unknown",IF($H400=99,"Stopped",$D400)),0),"Not required")</f>
        <v>0</v>
      </c>
      <c r="M400" s="190">
        <f>IF(INTRO!$E$39="Endemic", IF($I400&gt;0, IF($I400=4,"Unknown",IF($I400=99,"Stopped",$D400)), 0),"Not required")</f>
        <v>0</v>
      </c>
      <c r="N400" s="166">
        <f>IF(INTRO!$E$41="Endemic", IF(AND($J400&gt;1,$J400&lt;5), IF($J400=4, "Unknown", E400+F400), 0),"Not required")</f>
        <v>44970.782867413196</v>
      </c>
      <c r="O400" s="169">
        <f>IF(INTRO!$E$43="Endemic", IF(AND($K400&gt;0,$K400&lt;5), IF($K400=4,"Unknown", IF($K400=1, $F400*0.33, IF($K400=2, $F400*0.5+$G400*0.2, SUM(F400:G400)))), 0),"Not required")</f>
        <v>0</v>
      </c>
      <c r="P400" s="161">
        <v>0</v>
      </c>
      <c r="Q400" s="162">
        <v>0</v>
      </c>
      <c r="R400" s="162">
        <v>1</v>
      </c>
      <c r="S400" s="167">
        <v>0</v>
      </c>
      <c r="T400" s="161"/>
      <c r="U400" s="162"/>
      <c r="V400" s="162"/>
      <c r="W400" s="167"/>
    </row>
    <row r="401" spans="1:23" x14ac:dyDescent="0.2">
      <c r="A401" s="23" t="str">
        <f>IF(INTRO!$E$33&lt;&gt;0,INTRO!$E$33, " ")</f>
        <v>Ethiopia</v>
      </c>
      <c r="B401" s="191" t="s">
        <v>605</v>
      </c>
      <c r="C401" s="192" t="s">
        <v>609</v>
      </c>
      <c r="D401" s="193">
        <v>10125.359999999999</v>
      </c>
      <c r="E401" s="193">
        <f t="shared" si="33"/>
        <v>1669.6779392159997</v>
      </c>
      <c r="F401" s="193">
        <f t="shared" si="34"/>
        <v>3154.6085598719992</v>
      </c>
      <c r="G401" s="193">
        <f t="shared" si="35"/>
        <v>5301.0727293595673</v>
      </c>
      <c r="H401" s="200">
        <v>0</v>
      </c>
      <c r="I401" s="201">
        <v>0</v>
      </c>
      <c r="J401" s="202">
        <v>1</v>
      </c>
      <c r="K401" s="203">
        <v>0</v>
      </c>
      <c r="L401" s="165">
        <f>IF(INTRO!$E$37="Endemic",IF($H401&gt;0,IF($H401=4,"Unknown",IF($H401=99,"Stopped",$D401)),0),"Not required")</f>
        <v>0</v>
      </c>
      <c r="M401" s="190">
        <f>IF(INTRO!$E$39="Endemic", IF($I401&gt;0, IF($I401=4,"Unknown",IF($I401=99,"Stopped",$D401)), 0),"Not required")</f>
        <v>0</v>
      </c>
      <c r="N401" s="166">
        <f>IF(INTRO!$E$41="Endemic", IF(AND($J401&gt;1,$J401&lt;5), IF($J401=4, "Unknown", E401+F401), 0),"Not required")</f>
        <v>0</v>
      </c>
      <c r="O401" s="169">
        <f>IF(INTRO!$E$43="Endemic", IF(AND($K401&gt;0,$K401&lt;5), IF($K401=4,"Unknown", IF($K401=1, $F401*0.33, IF($K401=2, $F401*0.5+$G401*0.2, SUM(F401:G401)))), 0),"Not required")</f>
        <v>0</v>
      </c>
      <c r="P401" s="161">
        <v>0</v>
      </c>
      <c r="Q401" s="162">
        <v>0</v>
      </c>
      <c r="R401" s="162">
        <v>0</v>
      </c>
      <c r="S401" s="167">
        <v>0</v>
      </c>
      <c r="T401" s="161"/>
      <c r="U401" s="162"/>
      <c r="V401" s="162"/>
      <c r="W401" s="167"/>
    </row>
    <row r="402" spans="1:23" x14ac:dyDescent="0.2">
      <c r="A402" s="23" t="str">
        <f>IF(INTRO!$E$33&lt;&gt;0,INTRO!$E$33, " ")</f>
        <v>Ethiopia</v>
      </c>
      <c r="B402" s="191" t="s">
        <v>605</v>
      </c>
      <c r="C402" s="192" t="s">
        <v>610</v>
      </c>
      <c r="D402" s="193">
        <v>13949.123999999998</v>
      </c>
      <c r="E402" s="193">
        <f t="shared" si="33"/>
        <v>2300.2189170743995</v>
      </c>
      <c r="F402" s="193">
        <f t="shared" si="34"/>
        <v>4345.9221176447991</v>
      </c>
      <c r="G402" s="193">
        <f t="shared" si="35"/>
        <v>7302.981902357551</v>
      </c>
      <c r="H402" s="200">
        <v>0</v>
      </c>
      <c r="I402" s="201">
        <v>0</v>
      </c>
      <c r="J402" s="202">
        <v>1</v>
      </c>
      <c r="K402" s="203">
        <v>0</v>
      </c>
      <c r="L402" s="165">
        <f>IF(INTRO!$E$37="Endemic",IF($H402&gt;0,IF($H402=4,"Unknown",IF($H402=99,"Stopped",$D402)),0),"Not required")</f>
        <v>0</v>
      </c>
      <c r="M402" s="190">
        <f>IF(INTRO!$E$39="Endemic", IF($I402&gt;0, IF($I402=4,"Unknown",IF($I402=99,"Stopped",$D402)), 0),"Not required")</f>
        <v>0</v>
      </c>
      <c r="N402" s="166">
        <f>IF(INTRO!$E$41="Endemic", IF(AND($J402&gt;1,$J402&lt;5), IF($J402=4, "Unknown", E402+F402), 0),"Not required")</f>
        <v>0</v>
      </c>
      <c r="O402" s="169">
        <f>IF(INTRO!$E$43="Endemic", IF(AND($K402&gt;0,$K402&lt;5), IF($K402=4,"Unknown", IF($K402=1, $F402*0.33, IF($K402=2, $F402*0.5+$G402*0.2, SUM(F402:G402)))), 0),"Not required")</f>
        <v>0</v>
      </c>
      <c r="P402" s="161">
        <v>0</v>
      </c>
      <c r="Q402" s="162">
        <v>0</v>
      </c>
      <c r="R402" s="162">
        <v>0</v>
      </c>
      <c r="S402" s="167">
        <v>0</v>
      </c>
      <c r="T402" s="161"/>
      <c r="U402" s="162"/>
      <c r="V402" s="162"/>
      <c r="W402" s="167"/>
    </row>
    <row r="403" spans="1:23" x14ac:dyDescent="0.2">
      <c r="A403" s="23" t="str">
        <f>IF(INTRO!$E$33&lt;&gt;0,INTRO!$E$33, " ")</f>
        <v>Ethiopia</v>
      </c>
      <c r="B403" s="191" t="s">
        <v>605</v>
      </c>
      <c r="C403" s="192" t="s">
        <v>611</v>
      </c>
      <c r="D403" s="193">
        <v>38453.729999999996</v>
      </c>
      <c r="E403" s="193">
        <f t="shared" si="33"/>
        <v>6341.0431492379994</v>
      </c>
      <c r="F403" s="193">
        <f t="shared" si="34"/>
        <v>11980.459540895999</v>
      </c>
      <c r="G403" s="193">
        <f t="shared" si="35"/>
        <v>20132.224379691772</v>
      </c>
      <c r="H403" s="200">
        <v>0</v>
      </c>
      <c r="I403" s="201">
        <v>0</v>
      </c>
      <c r="J403" s="202">
        <v>1</v>
      </c>
      <c r="K403" s="203">
        <v>1</v>
      </c>
      <c r="L403" s="165">
        <f>IF(INTRO!$E$37="Endemic",IF($H403&gt;0,IF($H403=4,"Unknown",IF($H403=99,"Stopped",$D403)),0),"Not required")</f>
        <v>0</v>
      </c>
      <c r="M403" s="190">
        <f>IF(INTRO!$E$39="Endemic", IF($I403&gt;0, IF($I403=4,"Unknown",IF($I403=99,"Stopped",$D403)), 0),"Not required")</f>
        <v>0</v>
      </c>
      <c r="N403" s="166">
        <f>IF(INTRO!$E$41="Endemic", IF(AND($J403&gt;1,$J403&lt;5), IF($J403=4, "Unknown", E403+F403), 0),"Not required")</f>
        <v>0</v>
      </c>
      <c r="O403" s="169">
        <f>IF(INTRO!$E$43="Endemic", IF(AND($K403&gt;0,$K403&lt;5), IF($K403=4,"Unknown", IF($K403=1, $F403*0.33, IF($K403=2, $F403*0.5+$G403*0.2, SUM(F403:G403)))), 0),"Not required")</f>
        <v>3953.5516484956802</v>
      </c>
      <c r="P403" s="161">
        <v>0</v>
      </c>
      <c r="Q403" s="162">
        <v>0</v>
      </c>
      <c r="R403" s="162">
        <v>0</v>
      </c>
      <c r="S403" s="167">
        <v>0</v>
      </c>
      <c r="T403" s="161"/>
      <c r="U403" s="162"/>
      <c r="V403" s="162"/>
      <c r="W403" s="167"/>
    </row>
    <row r="404" spans="1:23" x14ac:dyDescent="0.2">
      <c r="A404" s="23" t="str">
        <f>IF(INTRO!$E$33&lt;&gt;0,INTRO!$E$33, " ")</f>
        <v>Ethiopia</v>
      </c>
      <c r="B404" s="191" t="s">
        <v>605</v>
      </c>
      <c r="C404" s="192" t="s">
        <v>612</v>
      </c>
      <c r="D404" s="193">
        <v>16318.910999999998</v>
      </c>
      <c r="E404" s="193">
        <f t="shared" si="33"/>
        <v>2690.9982152466</v>
      </c>
      <c r="F404" s="193">
        <f t="shared" si="34"/>
        <v>5084.2415803871991</v>
      </c>
      <c r="G404" s="193">
        <f t="shared" si="35"/>
        <v>8543.6699608651797</v>
      </c>
      <c r="H404" s="200">
        <v>0</v>
      </c>
      <c r="I404" s="201">
        <v>0</v>
      </c>
      <c r="J404" s="202">
        <v>2</v>
      </c>
      <c r="K404" s="203">
        <v>1</v>
      </c>
      <c r="L404" s="165">
        <f>IF(INTRO!$E$37="Endemic",IF($H404&gt;0,IF($H404=4,"Unknown",IF($H404=99,"Stopped",$D404)),0),"Not required")</f>
        <v>0</v>
      </c>
      <c r="M404" s="190">
        <f>IF(INTRO!$E$39="Endemic", IF($I404&gt;0, IF($I404=4,"Unknown",IF($I404=99,"Stopped",$D404)), 0),"Not required")</f>
        <v>0</v>
      </c>
      <c r="N404" s="166">
        <f>IF(INTRO!$E$41="Endemic", IF(AND($J404&gt;1,$J404&lt;5), IF($J404=4, "Unknown", E404+F404), 0),"Not required")</f>
        <v>7775.2397956337991</v>
      </c>
      <c r="O404" s="169">
        <f>IF(INTRO!$E$43="Endemic", IF(AND($K404&gt;0,$K404&lt;5), IF($K404=4,"Unknown", IF($K404=1, $F404*0.33, IF($K404=2, $F404*0.5+$G404*0.2, SUM(F404:G404)))), 0),"Not required")</f>
        <v>1677.7997215277758</v>
      </c>
      <c r="P404" s="161">
        <v>0</v>
      </c>
      <c r="Q404" s="162">
        <v>0</v>
      </c>
      <c r="R404" s="162">
        <v>1</v>
      </c>
      <c r="S404" s="167">
        <v>0</v>
      </c>
      <c r="T404" s="161"/>
      <c r="U404" s="162"/>
      <c r="V404" s="162"/>
      <c r="W404" s="167"/>
    </row>
    <row r="405" spans="1:23" x14ac:dyDescent="0.2">
      <c r="A405" s="23" t="str">
        <f>IF(INTRO!$E$33&lt;&gt;0,INTRO!$E$33, " ")</f>
        <v>Ethiopia</v>
      </c>
      <c r="B405" s="191" t="s">
        <v>605</v>
      </c>
      <c r="C405" s="192" t="s">
        <v>613</v>
      </c>
      <c r="D405" s="193">
        <v>47644.757999999994</v>
      </c>
      <c r="E405" s="193">
        <f t="shared" si="33"/>
        <v>7856.6491810547996</v>
      </c>
      <c r="F405" s="193">
        <f t="shared" si="34"/>
        <v>14843.972107641597</v>
      </c>
      <c r="G405" s="193">
        <f t="shared" si="35"/>
        <v>24944.133080773037</v>
      </c>
      <c r="H405" s="200">
        <v>0</v>
      </c>
      <c r="I405" s="201">
        <v>0</v>
      </c>
      <c r="J405" s="202">
        <v>2</v>
      </c>
      <c r="K405" s="203">
        <v>0</v>
      </c>
      <c r="L405" s="165">
        <f>IF(INTRO!$E$37="Endemic",IF($H405&gt;0,IF($H405=4,"Unknown",IF($H405=99,"Stopped",$D405)),0),"Not required")</f>
        <v>0</v>
      </c>
      <c r="M405" s="190">
        <f>IF(INTRO!$E$39="Endemic", IF($I405&gt;0, IF($I405=4,"Unknown",IF($I405=99,"Stopped",$D405)), 0),"Not required")</f>
        <v>0</v>
      </c>
      <c r="N405" s="166">
        <f>IF(INTRO!$E$41="Endemic", IF(AND($J405&gt;1,$J405&lt;5), IF($J405=4, "Unknown", E405+F405), 0),"Not required")</f>
        <v>22700.621288696399</v>
      </c>
      <c r="O405" s="169">
        <f>IF(INTRO!$E$43="Endemic", IF(AND($K405&gt;0,$K405&lt;5), IF($K405=4,"Unknown", IF($K405=1, $F405*0.33, IF($K405=2, $F405*0.5+$G405*0.2, SUM(F405:G405)))), 0),"Not required")</f>
        <v>0</v>
      </c>
      <c r="P405" s="161">
        <v>0</v>
      </c>
      <c r="Q405" s="162">
        <v>0</v>
      </c>
      <c r="R405" s="162">
        <v>1</v>
      </c>
      <c r="S405" s="167">
        <v>0</v>
      </c>
      <c r="T405" s="161"/>
      <c r="U405" s="162"/>
      <c r="V405" s="162"/>
      <c r="W405" s="167"/>
    </row>
    <row r="406" spans="1:23" x14ac:dyDescent="0.2">
      <c r="A406" s="23" t="str">
        <f>IF(INTRO!$E$33&lt;&gt;0,INTRO!$E$33, " ")</f>
        <v>Ethiopia</v>
      </c>
      <c r="B406" s="191" t="s">
        <v>605</v>
      </c>
      <c r="C406" s="192" t="s">
        <v>614</v>
      </c>
      <c r="D406" s="193">
        <v>132950.916</v>
      </c>
      <c r="E406" s="193">
        <f t="shared" si="33"/>
        <v>21923.685818949598</v>
      </c>
      <c r="F406" s="193">
        <f t="shared" si="34"/>
        <v>41421.549224563198</v>
      </c>
      <c r="G406" s="193">
        <f t="shared" si="35"/>
        <v>69605.6708256274</v>
      </c>
      <c r="H406" s="200">
        <v>0</v>
      </c>
      <c r="I406" s="201">
        <v>0</v>
      </c>
      <c r="J406" s="202">
        <v>1</v>
      </c>
      <c r="K406" s="203">
        <v>0</v>
      </c>
      <c r="L406" s="165">
        <f>IF(INTRO!$E$37="Endemic",IF($H406&gt;0,IF($H406=4,"Unknown",IF($H406=99,"Stopped",$D406)),0),"Not required")</f>
        <v>0</v>
      </c>
      <c r="M406" s="190">
        <f>IF(INTRO!$E$39="Endemic", IF($I406&gt;0, IF($I406=4,"Unknown",IF($I406=99,"Stopped",$D406)), 0),"Not required")</f>
        <v>0</v>
      </c>
      <c r="N406" s="166">
        <f>IF(INTRO!$E$41="Endemic", IF(AND($J406&gt;1,$J406&lt;5), IF($J406=4, "Unknown", E406+F406), 0),"Not required")</f>
        <v>0</v>
      </c>
      <c r="O406" s="169">
        <f>IF(INTRO!$E$43="Endemic", IF(AND($K406&gt;0,$K406&lt;5), IF($K406=4,"Unknown", IF($K406=1, $F406*0.33, IF($K406=2, $F406*0.5+$G406*0.2, SUM(F406:G406)))), 0),"Not required")</f>
        <v>0</v>
      </c>
      <c r="P406" s="161">
        <v>0</v>
      </c>
      <c r="Q406" s="162">
        <v>0</v>
      </c>
      <c r="R406" s="162">
        <v>0</v>
      </c>
      <c r="S406" s="167">
        <v>0</v>
      </c>
      <c r="T406" s="161"/>
      <c r="U406" s="162"/>
      <c r="V406" s="162"/>
      <c r="W406" s="167"/>
    </row>
    <row r="407" spans="1:23" x14ac:dyDescent="0.2">
      <c r="A407" s="23" t="str">
        <f>IF(INTRO!$E$33&lt;&gt;0,INTRO!$E$33, " ")</f>
        <v>Ethiopia</v>
      </c>
      <c r="B407" s="191" t="s">
        <v>605</v>
      </c>
      <c r="C407" s="192" t="s">
        <v>615</v>
      </c>
      <c r="D407" s="193">
        <v>121100.95199999999</v>
      </c>
      <c r="E407" s="193">
        <f t="shared" si="33"/>
        <v>19969.619645371196</v>
      </c>
      <c r="F407" s="193">
        <f t="shared" si="34"/>
        <v>37729.631320550398</v>
      </c>
      <c r="G407" s="193">
        <f t="shared" si="35"/>
        <v>63401.691806185852</v>
      </c>
      <c r="H407" s="200">
        <v>0</v>
      </c>
      <c r="I407" s="201">
        <v>0</v>
      </c>
      <c r="J407" s="202">
        <v>1</v>
      </c>
      <c r="K407" s="203">
        <v>0</v>
      </c>
      <c r="L407" s="165">
        <f>IF(INTRO!$E$37="Endemic",IF($H407&gt;0,IF($H407=4,"Unknown",IF($H407=99,"Stopped",$D407)),0),"Not required")</f>
        <v>0</v>
      </c>
      <c r="M407" s="190">
        <f>IF(INTRO!$E$39="Endemic", IF($I407&gt;0, IF($I407=4,"Unknown",IF($I407=99,"Stopped",$D407)), 0),"Not required")</f>
        <v>0</v>
      </c>
      <c r="N407" s="166">
        <f>IF(INTRO!$E$41="Endemic", IF(AND($J407&gt;1,$J407&lt;5), IF($J407=4, "Unknown", E407+F407), 0),"Not required")</f>
        <v>0</v>
      </c>
      <c r="O407" s="169">
        <f>IF(INTRO!$E$43="Endemic", IF(AND($K407&gt;0,$K407&lt;5), IF($K407=4,"Unknown", IF($K407=1, $F407*0.33, IF($K407=2, $F407*0.5+$G407*0.2, SUM(F407:G407)))), 0),"Not required")</f>
        <v>0</v>
      </c>
      <c r="P407" s="161">
        <v>0</v>
      </c>
      <c r="Q407" s="162">
        <v>0</v>
      </c>
      <c r="R407" s="162">
        <v>0</v>
      </c>
      <c r="S407" s="167">
        <v>0</v>
      </c>
      <c r="T407" s="161"/>
      <c r="U407" s="162"/>
      <c r="V407" s="162"/>
      <c r="W407" s="167"/>
    </row>
    <row r="408" spans="1:23" x14ac:dyDescent="0.2">
      <c r="A408" s="23" t="str">
        <f>IF(INTRO!$E$33&lt;&gt;0,INTRO!$E$33, " ")</f>
        <v>Ethiopia</v>
      </c>
      <c r="B408" s="191" t="s">
        <v>605</v>
      </c>
      <c r="C408" s="192" t="s">
        <v>616</v>
      </c>
      <c r="D408" s="193">
        <v>18669.146999999997</v>
      </c>
      <c r="E408" s="193">
        <f t="shared" si="33"/>
        <v>3078.5535417881993</v>
      </c>
      <c r="F408" s="193">
        <f t="shared" si="34"/>
        <v>5816.4698274143993</v>
      </c>
      <c r="G408" s="193">
        <f t="shared" si="35"/>
        <v>9774.1222082083968</v>
      </c>
      <c r="H408" s="200">
        <v>0</v>
      </c>
      <c r="I408" s="201">
        <v>0</v>
      </c>
      <c r="J408" s="202">
        <v>3</v>
      </c>
      <c r="K408" s="203">
        <v>0</v>
      </c>
      <c r="L408" s="165">
        <f>IF(INTRO!$E$37="Endemic",IF($H408&gt;0,IF($H408=4,"Unknown",IF($H408=99,"Stopped",$D408)),0),"Not required")</f>
        <v>0</v>
      </c>
      <c r="M408" s="190">
        <f>IF(INTRO!$E$39="Endemic", IF($I408&gt;0, IF($I408=4,"Unknown",IF($I408=99,"Stopped",$D408)), 0),"Not required")</f>
        <v>0</v>
      </c>
      <c r="N408" s="166">
        <f>IF(INTRO!$E$41="Endemic", IF(AND($J408&gt;1,$J408&lt;5), IF($J408=4, "Unknown", E408+F408), 0),"Not required")</f>
        <v>8895.0233692025977</v>
      </c>
      <c r="O408" s="169">
        <f>IF(INTRO!$E$43="Endemic", IF(AND($K408&gt;0,$K408&lt;5), IF($K408=4,"Unknown", IF($K408=1, $F408*0.33, IF($K408=2, $F408*0.5+$G408*0.2, SUM(F408:G408)))), 0),"Not required")</f>
        <v>0</v>
      </c>
      <c r="P408" s="161">
        <v>0</v>
      </c>
      <c r="Q408" s="162">
        <v>0</v>
      </c>
      <c r="R408" s="162">
        <v>2</v>
      </c>
      <c r="S408" s="167">
        <v>0</v>
      </c>
      <c r="T408" s="161"/>
      <c r="U408" s="162"/>
      <c r="V408" s="162"/>
      <c r="W408" s="167"/>
    </row>
    <row r="409" spans="1:23" x14ac:dyDescent="0.2">
      <c r="A409" s="23" t="str">
        <f>IF(INTRO!$E$33&lt;&gt;0,INTRO!$E$33, " ")</f>
        <v>Ethiopia</v>
      </c>
      <c r="B409" s="191" t="s">
        <v>605</v>
      </c>
      <c r="C409" s="192" t="s">
        <v>617</v>
      </c>
      <c r="D409" s="193">
        <v>166356.37199999997</v>
      </c>
      <c r="E409" s="193">
        <f t="shared" si="33"/>
        <v>27432.265556623195</v>
      </c>
      <c r="F409" s="193">
        <f t="shared" si="34"/>
        <v>51829.192749734393</v>
      </c>
      <c r="G409" s="193">
        <f t="shared" si="35"/>
        <v>87094.901017286829</v>
      </c>
      <c r="H409" s="200">
        <v>0</v>
      </c>
      <c r="I409" s="201">
        <v>0</v>
      </c>
      <c r="J409" s="202">
        <v>1</v>
      </c>
      <c r="K409" s="203">
        <v>0</v>
      </c>
      <c r="L409" s="165">
        <f>IF(INTRO!$E$37="Endemic",IF($H409&gt;0,IF($H409=4,"Unknown",IF($H409=99,"Stopped",$D409)),0),"Not required")</f>
        <v>0</v>
      </c>
      <c r="M409" s="190">
        <f>IF(INTRO!$E$39="Endemic", IF($I409&gt;0, IF($I409=4,"Unknown",IF($I409=99,"Stopped",$D409)), 0),"Not required")</f>
        <v>0</v>
      </c>
      <c r="N409" s="166">
        <f>IF(INTRO!$E$41="Endemic", IF(AND($J409&gt;1,$J409&lt;5), IF($J409=4, "Unknown", E409+F409), 0),"Not required")</f>
        <v>0</v>
      </c>
      <c r="O409" s="169">
        <f>IF(INTRO!$E$43="Endemic", IF(AND($K409&gt;0,$K409&lt;5), IF($K409=4,"Unknown", IF($K409=1, $F409*0.33, IF($K409=2, $F409*0.5+$G409*0.2, SUM(F409:G409)))), 0),"Not required")</f>
        <v>0</v>
      </c>
      <c r="P409" s="161">
        <v>0</v>
      </c>
      <c r="Q409" s="162">
        <v>0</v>
      </c>
      <c r="R409" s="162">
        <v>0</v>
      </c>
      <c r="S409" s="167">
        <v>0</v>
      </c>
      <c r="T409" s="161"/>
      <c r="U409" s="162"/>
      <c r="V409" s="162"/>
      <c r="W409" s="167"/>
    </row>
    <row r="410" spans="1:23" x14ac:dyDescent="0.2">
      <c r="A410" s="23" t="str">
        <f>IF(INTRO!$E$33&lt;&gt;0,INTRO!$E$33, " ")</f>
        <v>Ethiopia</v>
      </c>
      <c r="B410" s="191" t="s">
        <v>605</v>
      </c>
      <c r="C410" s="192" t="s">
        <v>618</v>
      </c>
      <c r="D410" s="193">
        <v>9726.1079999999984</v>
      </c>
      <c r="E410" s="193">
        <f t="shared" si="33"/>
        <v>1603.8410448647999</v>
      </c>
      <c r="F410" s="193">
        <f t="shared" si="34"/>
        <v>3030.2195231615997</v>
      </c>
      <c r="G410" s="193">
        <f t="shared" si="35"/>
        <v>5092.0466908441695</v>
      </c>
      <c r="H410" s="200">
        <v>0</v>
      </c>
      <c r="I410" s="201">
        <v>0</v>
      </c>
      <c r="J410" s="202">
        <v>2</v>
      </c>
      <c r="K410" s="203">
        <v>0</v>
      </c>
      <c r="L410" s="165">
        <f>IF(INTRO!$E$37="Endemic",IF($H410&gt;0,IF($H410=4,"Unknown",IF($H410=99,"Stopped",$D410)),0),"Not required")</f>
        <v>0</v>
      </c>
      <c r="M410" s="190">
        <f>IF(INTRO!$E$39="Endemic", IF($I410&gt;0, IF($I410=4,"Unknown",IF($I410=99,"Stopped",$D410)), 0),"Not required")</f>
        <v>0</v>
      </c>
      <c r="N410" s="166">
        <f>IF(INTRO!$E$41="Endemic", IF(AND($J410&gt;1,$J410&lt;5), IF($J410=4, "Unknown", E410+F410), 0),"Not required")</f>
        <v>4634.0605680263998</v>
      </c>
      <c r="O410" s="169">
        <f>IF(INTRO!$E$43="Endemic", IF(AND($K410&gt;0,$K410&lt;5), IF($K410=4,"Unknown", IF($K410=1, $F410*0.33, IF($K410=2, $F410*0.5+$G410*0.2, SUM(F410:G410)))), 0),"Not required")</f>
        <v>0</v>
      </c>
      <c r="P410" s="161">
        <v>0</v>
      </c>
      <c r="Q410" s="162">
        <v>0</v>
      </c>
      <c r="R410" s="162">
        <v>1</v>
      </c>
      <c r="S410" s="167">
        <v>0</v>
      </c>
      <c r="T410" s="161"/>
      <c r="U410" s="162"/>
      <c r="V410" s="162"/>
      <c r="W410" s="167"/>
    </row>
    <row r="411" spans="1:23" x14ac:dyDescent="0.2">
      <c r="A411" s="23" t="str">
        <f>IF(INTRO!$E$33&lt;&gt;0,INTRO!$E$33, " ")</f>
        <v>Ethiopia</v>
      </c>
      <c r="B411" s="191" t="s">
        <v>605</v>
      </c>
      <c r="C411" s="192" t="s">
        <v>619</v>
      </c>
      <c r="D411" s="193">
        <v>113291.87099999998</v>
      </c>
      <c r="E411" s="193">
        <f t="shared" si="33"/>
        <v>18681.897503022599</v>
      </c>
      <c r="F411" s="193">
        <f t="shared" si="34"/>
        <v>35296.671527779195</v>
      </c>
      <c r="G411" s="193">
        <f t="shared" si="35"/>
        <v>59313.293336357623</v>
      </c>
      <c r="H411" s="200">
        <v>0</v>
      </c>
      <c r="I411" s="201">
        <v>0</v>
      </c>
      <c r="J411" s="202">
        <v>1</v>
      </c>
      <c r="K411" s="203">
        <v>1</v>
      </c>
      <c r="L411" s="165">
        <f>IF(INTRO!$E$37="Endemic",IF($H411&gt;0,IF($H411=4,"Unknown",IF($H411=99,"Stopped",$D411)),0),"Not required")</f>
        <v>0</v>
      </c>
      <c r="M411" s="190">
        <f>IF(INTRO!$E$39="Endemic", IF($I411&gt;0, IF($I411=4,"Unknown",IF($I411=99,"Stopped",$D411)), 0),"Not required")</f>
        <v>0</v>
      </c>
      <c r="N411" s="166">
        <f>IF(INTRO!$E$41="Endemic", IF(AND($J411&gt;1,$J411&lt;5), IF($J411=4, "Unknown", E411+F411), 0),"Not required")</f>
        <v>0</v>
      </c>
      <c r="O411" s="169">
        <f>IF(INTRO!$E$43="Endemic", IF(AND($K411&gt;0,$K411&lt;5), IF($K411=4,"Unknown", IF($K411=1, $F411*0.33, IF($K411=2, $F411*0.5+$G411*0.2, SUM(F411:G411)))), 0),"Not required")</f>
        <v>11647.901604167135</v>
      </c>
      <c r="P411" s="161">
        <v>0</v>
      </c>
      <c r="Q411" s="162">
        <v>0</v>
      </c>
      <c r="R411" s="162">
        <v>0</v>
      </c>
      <c r="S411" s="167">
        <v>0</v>
      </c>
      <c r="T411" s="161"/>
      <c r="U411" s="162"/>
      <c r="V411" s="162"/>
      <c r="W411" s="167"/>
    </row>
    <row r="412" spans="1:23" x14ac:dyDescent="0.2">
      <c r="A412" s="23" t="str">
        <f>IF(INTRO!$E$33&lt;&gt;0,INTRO!$E$33, " ")</f>
        <v>Ethiopia</v>
      </c>
      <c r="B412" s="191" t="s">
        <v>620</v>
      </c>
      <c r="C412" s="192" t="s">
        <v>621</v>
      </c>
      <c r="D412" s="193">
        <v>162828.96</v>
      </c>
      <c r="E412" s="193">
        <f t="shared" si="33"/>
        <v>26850.593201375999</v>
      </c>
      <c r="F412" s="193">
        <f t="shared" si="34"/>
        <v>50730.209198591998</v>
      </c>
      <c r="G412" s="193">
        <f t="shared" si="35"/>
        <v>85248.145192465236</v>
      </c>
      <c r="H412" s="200">
        <v>0</v>
      </c>
      <c r="I412" s="201">
        <v>0</v>
      </c>
      <c r="J412" s="202">
        <v>2</v>
      </c>
      <c r="K412" s="203">
        <v>2</v>
      </c>
      <c r="L412" s="165">
        <f>IF(INTRO!$E$37="Endemic",IF($H412&gt;0,IF($H412=4,"Unknown",IF($H412=99,"Stopped",$D412)),0),"Not required")</f>
        <v>0</v>
      </c>
      <c r="M412" s="190">
        <f>IF(INTRO!$E$39="Endemic", IF($I412&gt;0, IF($I412=4,"Unknown",IF($I412=99,"Stopped",$D412)), 0),"Not required")</f>
        <v>0</v>
      </c>
      <c r="N412" s="166">
        <f>IF(INTRO!$E$41="Endemic", IF(AND($J412&gt;1,$J412&lt;5), IF($J412=4, "Unknown", E412+F412), 0),"Not required")</f>
        <v>77580.802399968001</v>
      </c>
      <c r="O412" s="169">
        <f>IF(INTRO!$E$43="Endemic", IF(AND($K412&gt;0,$K412&lt;5), IF($K412=4,"Unknown", IF($K412=1, $F412*0.33, IF($K412=2, $F412*0.5+$G412*0.2, SUM(F412:G412)))), 0),"Not required")</f>
        <v>42414.733637789046</v>
      </c>
      <c r="P412" s="161">
        <v>0</v>
      </c>
      <c r="Q412" s="162">
        <v>0</v>
      </c>
      <c r="R412" s="162">
        <v>1</v>
      </c>
      <c r="S412" s="167">
        <v>1</v>
      </c>
      <c r="T412" s="161"/>
      <c r="U412" s="162"/>
      <c r="V412" s="162"/>
      <c r="W412" s="167"/>
    </row>
    <row r="413" spans="1:23" x14ac:dyDescent="0.2">
      <c r="A413" s="23" t="str">
        <f>IF(INTRO!$E$33&lt;&gt;0,INTRO!$E$33, " ")</f>
        <v>Ethiopia</v>
      </c>
      <c r="B413" s="191" t="s">
        <v>620</v>
      </c>
      <c r="C413" s="192" t="s">
        <v>622</v>
      </c>
      <c r="D413" s="193">
        <v>68795.852999999988</v>
      </c>
      <c r="E413" s="193">
        <f t="shared" si="33"/>
        <v>11344.477437211799</v>
      </c>
      <c r="F413" s="193">
        <f t="shared" si="34"/>
        <v>21433.705740585596</v>
      </c>
      <c r="G413" s="193">
        <f t="shared" si="35"/>
        <v>36017.664579958597</v>
      </c>
      <c r="H413" s="200">
        <v>0</v>
      </c>
      <c r="I413" s="201">
        <v>0</v>
      </c>
      <c r="J413" s="202">
        <v>2</v>
      </c>
      <c r="K413" s="203">
        <v>2</v>
      </c>
      <c r="L413" s="165">
        <f>IF(INTRO!$E$37="Endemic",IF($H413&gt;0,IF($H413=4,"Unknown",IF($H413=99,"Stopped",$D413)),0),"Not required")</f>
        <v>0</v>
      </c>
      <c r="M413" s="190">
        <f>IF(INTRO!$E$39="Endemic", IF($I413&gt;0, IF($I413=4,"Unknown",IF($I413=99,"Stopped",$D413)), 0),"Not required")</f>
        <v>0</v>
      </c>
      <c r="N413" s="166">
        <f>IF(INTRO!$E$41="Endemic", IF(AND($J413&gt;1,$J413&lt;5), IF($J413=4, "Unknown", E413+F413), 0),"Not required")</f>
        <v>32778.183177797393</v>
      </c>
      <c r="O413" s="169">
        <f>IF(INTRO!$E$43="Endemic", IF(AND($K413&gt;0,$K413&lt;5), IF($K413=4,"Unknown", IF($K413=1, $F413*0.33, IF($K413=2, $F413*0.5+$G413*0.2, SUM(F413:G413)))), 0),"Not required")</f>
        <v>17920.385786284518</v>
      </c>
      <c r="P413" s="161">
        <v>0</v>
      </c>
      <c r="Q413" s="162">
        <v>0</v>
      </c>
      <c r="R413" s="162">
        <v>1</v>
      </c>
      <c r="S413" s="167">
        <v>1</v>
      </c>
      <c r="T413" s="161"/>
      <c r="U413" s="162"/>
      <c r="V413" s="162"/>
      <c r="W413" s="167"/>
    </row>
    <row r="414" spans="1:23" x14ac:dyDescent="0.2">
      <c r="A414" s="23" t="str">
        <f>IF(INTRO!$E$33&lt;&gt;0,INTRO!$E$33, " ")</f>
        <v>Ethiopia</v>
      </c>
      <c r="B414" s="191" t="s">
        <v>620</v>
      </c>
      <c r="C414" s="192" t="s">
        <v>623</v>
      </c>
      <c r="D414" s="193">
        <v>58171.427999999993</v>
      </c>
      <c r="E414" s="193">
        <f t="shared" si="33"/>
        <v>9592.5033800567981</v>
      </c>
      <c r="F414" s="193">
        <f t="shared" si="34"/>
        <v>18123.610884825597</v>
      </c>
      <c r="G414" s="193">
        <f t="shared" si="35"/>
        <v>30455.309302454782</v>
      </c>
      <c r="H414" s="200">
        <v>0</v>
      </c>
      <c r="I414" s="201">
        <v>0</v>
      </c>
      <c r="J414" s="202">
        <v>0</v>
      </c>
      <c r="K414" s="203">
        <v>0</v>
      </c>
      <c r="L414" s="165">
        <f>IF(INTRO!$E$37="Endemic",IF($H414&gt;0,IF($H414=4,"Unknown",IF($H414=99,"Stopped",$D414)),0),"Not required")</f>
        <v>0</v>
      </c>
      <c r="M414" s="190">
        <f>IF(INTRO!$E$39="Endemic", IF($I414&gt;0, IF($I414=4,"Unknown",IF($I414=99,"Stopped",$D414)), 0),"Not required")</f>
        <v>0</v>
      </c>
      <c r="N414" s="166">
        <f>IF(INTRO!$E$41="Endemic", IF(AND($J414&gt;1,$J414&lt;5), IF($J414=4, "Unknown", E414+F414), 0),"Not required")</f>
        <v>0</v>
      </c>
      <c r="O414" s="169">
        <f>IF(INTRO!$E$43="Endemic", IF(AND($K414&gt;0,$K414&lt;5), IF($K414=4,"Unknown", IF($K414=1, $F414*0.33, IF($K414=2, $F414*0.5+$G414*0.2, SUM(F414:G414)))), 0),"Not required")</f>
        <v>0</v>
      </c>
      <c r="P414" s="161">
        <v>0</v>
      </c>
      <c r="Q414" s="162">
        <v>0</v>
      </c>
      <c r="R414" s="162">
        <v>0</v>
      </c>
      <c r="S414" s="167">
        <v>0</v>
      </c>
      <c r="T414" s="161"/>
      <c r="U414" s="162"/>
      <c r="V414" s="162"/>
      <c r="W414" s="167"/>
    </row>
    <row r="415" spans="1:23" x14ac:dyDescent="0.2">
      <c r="A415" s="23" t="str">
        <f>IF(INTRO!$E$33&lt;&gt;0,INTRO!$E$33, " ")</f>
        <v>Ethiopia</v>
      </c>
      <c r="B415" s="191" t="s">
        <v>620</v>
      </c>
      <c r="C415" s="192" t="s">
        <v>624</v>
      </c>
      <c r="D415" s="193">
        <v>146481.23699999999</v>
      </c>
      <c r="E415" s="193">
        <f t="shared" si="33"/>
        <v>24154.843870042198</v>
      </c>
      <c r="F415" s="193">
        <f t="shared" si="34"/>
        <v>45636.991089782401</v>
      </c>
      <c r="G415" s="193">
        <f t="shared" si="35"/>
        <v>76689.39087830513</v>
      </c>
      <c r="H415" s="200">
        <v>0</v>
      </c>
      <c r="I415" s="201">
        <v>0</v>
      </c>
      <c r="J415" s="202">
        <v>3</v>
      </c>
      <c r="K415" s="203">
        <v>0</v>
      </c>
      <c r="L415" s="165">
        <f>IF(INTRO!$E$37="Endemic",IF($H415&gt;0,IF($H415=4,"Unknown",IF($H415=99,"Stopped",$D415)),0),"Not required")</f>
        <v>0</v>
      </c>
      <c r="M415" s="190">
        <f>IF(INTRO!$E$39="Endemic", IF($I415&gt;0, IF($I415=4,"Unknown",IF($I415=99,"Stopped",$D415)), 0),"Not required")</f>
        <v>0</v>
      </c>
      <c r="N415" s="166">
        <f>IF(INTRO!$E$41="Endemic", IF(AND($J415&gt;1,$J415&lt;5), IF($J415=4, "Unknown", E415+F415), 0),"Not required")</f>
        <v>69791.834959824599</v>
      </c>
      <c r="O415" s="169">
        <f>IF(INTRO!$E$43="Endemic", IF(AND($K415&gt;0,$K415&lt;5), IF($K415=4,"Unknown", IF($K415=1, $F415*0.33, IF($K415=2, $F415*0.5+$G415*0.2, SUM(F415:G415)))), 0),"Not required")</f>
        <v>0</v>
      </c>
      <c r="P415" s="161">
        <v>0</v>
      </c>
      <c r="Q415" s="162">
        <v>0</v>
      </c>
      <c r="R415" s="162">
        <v>2</v>
      </c>
      <c r="S415" s="167">
        <v>0</v>
      </c>
      <c r="T415" s="161"/>
      <c r="U415" s="162"/>
      <c r="V415" s="162"/>
      <c r="W415" s="167"/>
    </row>
    <row r="416" spans="1:23" x14ac:dyDescent="0.2">
      <c r="A416" s="23" t="str">
        <f>IF(INTRO!$E$33&lt;&gt;0,INTRO!$E$33, " ")</f>
        <v>Ethiopia</v>
      </c>
      <c r="B416" s="191" t="s">
        <v>620</v>
      </c>
      <c r="C416" s="192" t="s">
        <v>625</v>
      </c>
      <c r="D416" s="193">
        <v>166051.788</v>
      </c>
      <c r="E416" s="193">
        <f t="shared" si="33"/>
        <v>27382.039472272802</v>
      </c>
      <c r="F416" s="193">
        <f t="shared" si="34"/>
        <v>51734.298020697599</v>
      </c>
      <c r="G416" s="193">
        <f t="shared" si="35"/>
        <v>86935.437853883355</v>
      </c>
      <c r="H416" s="200">
        <v>0</v>
      </c>
      <c r="I416" s="201">
        <v>0</v>
      </c>
      <c r="J416" s="202">
        <v>3</v>
      </c>
      <c r="K416" s="203">
        <v>0</v>
      </c>
      <c r="L416" s="165">
        <f>IF(INTRO!$E$37="Endemic",IF($H416&gt;0,IF($H416=4,"Unknown",IF($H416=99,"Stopped",$D416)),0),"Not required")</f>
        <v>0</v>
      </c>
      <c r="M416" s="190">
        <f>IF(INTRO!$E$39="Endemic", IF($I416&gt;0, IF($I416=4,"Unknown",IF($I416=99,"Stopped",$D416)), 0),"Not required")</f>
        <v>0</v>
      </c>
      <c r="N416" s="166">
        <f>IF(INTRO!$E$41="Endemic", IF(AND($J416&gt;1,$J416&lt;5), IF($J416=4, "Unknown", E416+F416), 0),"Not required")</f>
        <v>79116.3374929704</v>
      </c>
      <c r="O416" s="169">
        <f>IF(INTRO!$E$43="Endemic", IF(AND($K416&gt;0,$K416&lt;5), IF($K416=4,"Unknown", IF($K416=1, $F416*0.33, IF($K416=2, $F416*0.5+$G416*0.2, SUM(F416:G416)))), 0),"Not required")</f>
        <v>0</v>
      </c>
      <c r="P416" s="161">
        <v>0</v>
      </c>
      <c r="Q416" s="162">
        <v>0</v>
      </c>
      <c r="R416" s="162">
        <v>2</v>
      </c>
      <c r="S416" s="167">
        <v>0</v>
      </c>
      <c r="T416" s="161"/>
      <c r="U416" s="162"/>
      <c r="V416" s="162"/>
      <c r="W416" s="167"/>
    </row>
    <row r="417" spans="1:23" x14ac:dyDescent="0.2">
      <c r="A417" s="23" t="str">
        <f>IF(INTRO!$E$33&lt;&gt;0,INTRO!$E$33, " ")</f>
        <v>Ethiopia</v>
      </c>
      <c r="B417" s="191" t="s">
        <v>620</v>
      </c>
      <c r="C417" s="192" t="s">
        <v>626</v>
      </c>
      <c r="D417" s="193">
        <v>92443.301999999996</v>
      </c>
      <c r="E417" s="193">
        <f t="shared" si="33"/>
        <v>15243.955965781201</v>
      </c>
      <c r="F417" s="193">
        <f t="shared" si="34"/>
        <v>28801.1914432704</v>
      </c>
      <c r="G417" s="193">
        <f t="shared" si="35"/>
        <v>48398.147546768785</v>
      </c>
      <c r="H417" s="200">
        <v>0</v>
      </c>
      <c r="I417" s="201">
        <v>0</v>
      </c>
      <c r="J417" s="202">
        <v>3</v>
      </c>
      <c r="K417" s="203">
        <v>0</v>
      </c>
      <c r="L417" s="165">
        <f>IF(INTRO!$E$37="Endemic",IF($H417&gt;0,IF($H417=4,"Unknown",IF($H417=99,"Stopped",$D417)),0),"Not required")</f>
        <v>0</v>
      </c>
      <c r="M417" s="190">
        <f>IF(INTRO!$E$39="Endemic", IF($I417&gt;0, IF($I417=4,"Unknown",IF($I417=99,"Stopped",$D417)), 0),"Not required")</f>
        <v>0</v>
      </c>
      <c r="N417" s="166">
        <f>IF(INTRO!$E$41="Endemic", IF(AND($J417&gt;1,$J417&lt;5), IF($J417=4, "Unknown", E417+F417), 0),"Not required")</f>
        <v>44045.147409051599</v>
      </c>
      <c r="O417" s="169">
        <f>IF(INTRO!$E$43="Endemic", IF(AND($K417&gt;0,$K417&lt;5), IF($K417=4,"Unknown", IF($K417=1, $F417*0.33, IF($K417=2, $F417*0.5+$G417*0.2, SUM(F417:G417)))), 0),"Not required")</f>
        <v>0</v>
      </c>
      <c r="P417" s="161">
        <v>0</v>
      </c>
      <c r="Q417" s="162">
        <v>0</v>
      </c>
      <c r="R417" s="162">
        <v>2</v>
      </c>
      <c r="S417" s="167">
        <v>0</v>
      </c>
      <c r="T417" s="161"/>
      <c r="U417" s="162"/>
      <c r="V417" s="162"/>
      <c r="W417" s="167"/>
    </row>
    <row r="418" spans="1:23" x14ac:dyDescent="0.2">
      <c r="A418" s="23" t="str">
        <f>IF(INTRO!$E$33&lt;&gt;0,INTRO!$E$33, " ")</f>
        <v>Ethiopia</v>
      </c>
      <c r="B418" s="191" t="s">
        <v>620</v>
      </c>
      <c r="C418" s="192" t="s">
        <v>627</v>
      </c>
      <c r="D418" s="193">
        <v>84781.367999999988</v>
      </c>
      <c r="E418" s="193">
        <f t="shared" si="33"/>
        <v>13980.498452020798</v>
      </c>
      <c r="F418" s="193">
        <f t="shared" si="34"/>
        <v>26414.076063513596</v>
      </c>
      <c r="G418" s="193">
        <f t="shared" si="35"/>
        <v>44386.787024125355</v>
      </c>
      <c r="H418" s="200">
        <v>0</v>
      </c>
      <c r="I418" s="201">
        <v>0</v>
      </c>
      <c r="J418" s="202">
        <v>2</v>
      </c>
      <c r="K418" s="203">
        <v>3</v>
      </c>
      <c r="L418" s="165">
        <f>IF(INTRO!$E$37="Endemic",IF($H418&gt;0,IF($H418=4,"Unknown",IF($H418=99,"Stopped",$D418)),0),"Not required")</f>
        <v>0</v>
      </c>
      <c r="M418" s="190">
        <f>IF(INTRO!$E$39="Endemic", IF($I418&gt;0, IF($I418=4,"Unknown",IF($I418=99,"Stopped",$D418)), 0),"Not required")</f>
        <v>0</v>
      </c>
      <c r="N418" s="166">
        <f>IF(INTRO!$E$41="Endemic", IF(AND($J418&gt;1,$J418&lt;5), IF($J418=4, "Unknown", E418+F418), 0),"Not required")</f>
        <v>40394.57451553439</v>
      </c>
      <c r="O418" s="169">
        <f>IF(INTRO!$E$43="Endemic", IF(AND($K418&gt;0,$K418&lt;5), IF($K418=4,"Unknown", IF($K418=1, $F418*0.33, IF($K418=2, $F418*0.5+$G418*0.2, SUM(F418:G418)))), 0),"Not required")</f>
        <v>70800.863087638951</v>
      </c>
      <c r="P418" s="161">
        <v>0</v>
      </c>
      <c r="Q418" s="162">
        <v>0</v>
      </c>
      <c r="R418" s="162">
        <v>1</v>
      </c>
      <c r="S418" s="167">
        <v>1</v>
      </c>
      <c r="T418" s="161"/>
      <c r="U418" s="162"/>
      <c r="V418" s="162"/>
      <c r="W418" s="167"/>
    </row>
    <row r="419" spans="1:23" x14ac:dyDescent="0.2">
      <c r="A419" s="23" t="str">
        <f>IF(INTRO!$E$33&lt;&gt;0,INTRO!$E$33, " ")</f>
        <v>Ethiopia</v>
      </c>
      <c r="B419" s="191" t="s">
        <v>620</v>
      </c>
      <c r="C419" s="192" t="s">
        <v>628</v>
      </c>
      <c r="D419" s="193">
        <v>120634.81499999999</v>
      </c>
      <c r="E419" s="193">
        <f t="shared" si="33"/>
        <v>19892.753374388998</v>
      </c>
      <c r="F419" s="193">
        <f t="shared" si="34"/>
        <v>37584.403914287992</v>
      </c>
      <c r="G419" s="193">
        <f t="shared" si="35"/>
        <v>63157.648518950089</v>
      </c>
      <c r="H419" s="200">
        <v>0</v>
      </c>
      <c r="I419" s="201">
        <v>0</v>
      </c>
      <c r="J419" s="202">
        <v>1</v>
      </c>
      <c r="K419" s="203">
        <v>1</v>
      </c>
      <c r="L419" s="165">
        <f>IF(INTRO!$E$37="Endemic",IF($H419&gt;0,IF($H419=4,"Unknown",IF($H419=99,"Stopped",$D419)),0),"Not required")</f>
        <v>0</v>
      </c>
      <c r="M419" s="190">
        <f>IF(INTRO!$E$39="Endemic", IF($I419&gt;0, IF($I419=4,"Unknown",IF($I419=99,"Stopped",$D419)), 0),"Not required")</f>
        <v>0</v>
      </c>
      <c r="N419" s="166">
        <f>IF(INTRO!$E$41="Endemic", IF(AND($J419&gt;1,$J419&lt;5), IF($J419=4, "Unknown", E419+F419), 0),"Not required")</f>
        <v>0</v>
      </c>
      <c r="O419" s="169">
        <f>IF(INTRO!$E$43="Endemic", IF(AND($K419&gt;0,$K419&lt;5), IF($K419=4,"Unknown", IF($K419=1, $F419*0.33, IF($K419=2, $F419*0.5+$G419*0.2, SUM(F419:G419)))), 0),"Not required")</f>
        <v>12402.853291715039</v>
      </c>
      <c r="P419" s="161">
        <v>0</v>
      </c>
      <c r="Q419" s="162">
        <v>0</v>
      </c>
      <c r="R419" s="162">
        <v>0</v>
      </c>
      <c r="S419" s="167">
        <v>0</v>
      </c>
      <c r="T419" s="161"/>
      <c r="U419" s="162"/>
      <c r="V419" s="162"/>
      <c r="W419" s="167"/>
    </row>
    <row r="420" spans="1:23" x14ac:dyDescent="0.2">
      <c r="A420" s="23" t="str">
        <f>IF(INTRO!$E$33&lt;&gt;0,INTRO!$E$33, " ")</f>
        <v>Ethiopia</v>
      </c>
      <c r="B420" s="191" t="s">
        <v>620</v>
      </c>
      <c r="C420" s="192" t="s">
        <v>629</v>
      </c>
      <c r="D420" s="193">
        <v>26173.643999999997</v>
      </c>
      <c r="E420" s="193">
        <f t="shared" si="33"/>
        <v>4316.0495997864</v>
      </c>
      <c r="F420" s="193">
        <f t="shared" si="34"/>
        <v>8154.534891148799</v>
      </c>
      <c r="G420" s="193">
        <f t="shared" si="35"/>
        <v>13703.057514633125</v>
      </c>
      <c r="H420" s="200">
        <v>0</v>
      </c>
      <c r="I420" s="201">
        <v>0</v>
      </c>
      <c r="J420" s="202">
        <v>0</v>
      </c>
      <c r="K420" s="203">
        <v>0</v>
      </c>
      <c r="L420" s="165">
        <f>IF(INTRO!$E$37="Endemic",IF($H420&gt;0,IF($H420=4,"Unknown",IF($H420=99,"Stopped",$D420)),0),"Not required")</f>
        <v>0</v>
      </c>
      <c r="M420" s="190">
        <f>IF(INTRO!$E$39="Endemic", IF($I420&gt;0, IF($I420=4,"Unknown",IF($I420=99,"Stopped",$D420)), 0),"Not required")</f>
        <v>0</v>
      </c>
      <c r="N420" s="166">
        <f>IF(INTRO!$E$41="Endemic", IF(AND($J420&gt;1,$J420&lt;5), IF($J420=4, "Unknown", E420+F420), 0),"Not required")</f>
        <v>0</v>
      </c>
      <c r="O420" s="169">
        <f>IF(INTRO!$E$43="Endemic", IF(AND($K420&gt;0,$K420&lt;5), IF($K420=4,"Unknown", IF($K420=1, $F420*0.33, IF($K420=2, $F420*0.5+$G420*0.2, SUM(F420:G420)))), 0),"Not required")</f>
        <v>0</v>
      </c>
      <c r="P420" s="161">
        <v>0</v>
      </c>
      <c r="Q420" s="162">
        <v>0</v>
      </c>
      <c r="R420" s="162">
        <v>0</v>
      </c>
      <c r="S420" s="167">
        <v>0</v>
      </c>
      <c r="T420" s="161"/>
      <c r="U420" s="162"/>
      <c r="V420" s="162"/>
      <c r="W420" s="167"/>
    </row>
    <row r="421" spans="1:23" x14ac:dyDescent="0.2">
      <c r="A421" s="23" t="str">
        <f>IF(INTRO!$E$33&lt;&gt;0,INTRO!$E$33, " ")</f>
        <v>Ethiopia</v>
      </c>
      <c r="B421" s="191" t="s">
        <v>620</v>
      </c>
      <c r="C421" s="192" t="s">
        <v>630</v>
      </c>
      <c r="D421" s="193">
        <v>86980.340999999986</v>
      </c>
      <c r="E421" s="193">
        <f t="shared" si="33"/>
        <v>14343.110419104598</v>
      </c>
      <c r="F421" s="193">
        <f t="shared" si="34"/>
        <v>27099.177536323197</v>
      </c>
      <c r="G421" s="193">
        <f t="shared" si="35"/>
        <v>45538.046416670208</v>
      </c>
      <c r="H421" s="200">
        <v>0</v>
      </c>
      <c r="I421" s="201">
        <v>0</v>
      </c>
      <c r="J421" s="202">
        <v>0</v>
      </c>
      <c r="K421" s="203">
        <v>0</v>
      </c>
      <c r="L421" s="165">
        <f>IF(INTRO!$E$37="Endemic",IF($H421&gt;0,IF($H421=4,"Unknown",IF($H421=99,"Stopped",$D421)),0),"Not required")</f>
        <v>0</v>
      </c>
      <c r="M421" s="190">
        <f>IF(INTRO!$E$39="Endemic", IF($I421&gt;0, IF($I421=4,"Unknown",IF($I421=99,"Stopped",$D421)), 0),"Not required")</f>
        <v>0</v>
      </c>
      <c r="N421" s="166">
        <f>IF(INTRO!$E$41="Endemic", IF(AND($J421&gt;1,$J421&lt;5), IF($J421=4, "Unknown", E421+F421), 0),"Not required")</f>
        <v>0</v>
      </c>
      <c r="O421" s="169">
        <f>IF(INTRO!$E$43="Endemic", IF(AND($K421&gt;0,$K421&lt;5), IF($K421=4,"Unknown", IF($K421=1, $F421*0.33, IF($K421=2, $F421*0.5+$G421*0.2, SUM(F421:G421)))), 0),"Not required")</f>
        <v>0</v>
      </c>
      <c r="P421" s="161">
        <v>0</v>
      </c>
      <c r="Q421" s="162">
        <v>0</v>
      </c>
      <c r="R421" s="162">
        <v>0</v>
      </c>
      <c r="S421" s="167">
        <v>0</v>
      </c>
      <c r="T421" s="161"/>
      <c r="U421" s="162"/>
      <c r="V421" s="162"/>
      <c r="W421" s="167"/>
    </row>
    <row r="422" spans="1:23" x14ac:dyDescent="0.2">
      <c r="A422" s="23" t="str">
        <f>IF(INTRO!$E$33&lt;&gt;0,INTRO!$E$33, " ")</f>
        <v>Ethiopia</v>
      </c>
      <c r="B422" s="191" t="s">
        <v>620</v>
      </c>
      <c r="C422" s="192" t="s">
        <v>582</v>
      </c>
      <c r="D422" s="193">
        <v>86349.563999999998</v>
      </c>
      <c r="E422" s="193">
        <f t="shared" si="33"/>
        <v>14239.0949133384</v>
      </c>
      <c r="F422" s="193">
        <f t="shared" si="34"/>
        <v>26902.655681932796</v>
      </c>
      <c r="G422" s="193">
        <f t="shared" si="35"/>
        <v>45207.806824892024</v>
      </c>
      <c r="H422" s="200">
        <v>0</v>
      </c>
      <c r="I422" s="201">
        <v>0</v>
      </c>
      <c r="J422" s="202">
        <v>1</v>
      </c>
      <c r="K422" s="203">
        <v>3</v>
      </c>
      <c r="L422" s="165">
        <f>IF(INTRO!$E$37="Endemic",IF($H422&gt;0,IF($H422=4,"Unknown",IF($H422=99,"Stopped",$D422)),0),"Not required")</f>
        <v>0</v>
      </c>
      <c r="M422" s="190">
        <f>IF(INTRO!$E$39="Endemic", IF($I422&gt;0, IF($I422=4,"Unknown",IF($I422=99,"Stopped",$D422)), 0),"Not required")</f>
        <v>0</v>
      </c>
      <c r="N422" s="166">
        <f>IF(INTRO!$E$41="Endemic", IF(AND($J422&gt;1,$J422&lt;5), IF($J422=4, "Unknown", E422+F422), 0),"Not required")</f>
        <v>0</v>
      </c>
      <c r="O422" s="169">
        <f>IF(INTRO!$E$43="Endemic", IF(AND($K422&gt;0,$K422&lt;5), IF($K422=4,"Unknown", IF($K422=1, $F422*0.33, IF($K422=2, $F422*0.5+$G422*0.2, SUM(F422:G422)))), 0),"Not required")</f>
        <v>72110.462506824813</v>
      </c>
      <c r="P422" s="161">
        <v>0</v>
      </c>
      <c r="Q422" s="162">
        <v>0</v>
      </c>
      <c r="R422" s="162">
        <v>0</v>
      </c>
      <c r="S422" s="167">
        <v>1</v>
      </c>
      <c r="T422" s="161"/>
      <c r="U422" s="162"/>
      <c r="V422" s="162"/>
      <c r="W422" s="167"/>
    </row>
    <row r="423" spans="1:23" x14ac:dyDescent="0.2">
      <c r="A423" s="23" t="str">
        <f>IF(INTRO!$E$33&lt;&gt;0,INTRO!$E$33, " ")</f>
        <v>Ethiopia</v>
      </c>
      <c r="B423" s="191" t="s">
        <v>620</v>
      </c>
      <c r="C423" s="192" t="s">
        <v>631</v>
      </c>
      <c r="D423" s="193">
        <v>56201.921999999999</v>
      </c>
      <c r="E423" s="193">
        <f t="shared" si="33"/>
        <v>9267.7306589532</v>
      </c>
      <c r="F423" s="193">
        <f t="shared" si="34"/>
        <v>17510.001049094397</v>
      </c>
      <c r="G423" s="193">
        <f t="shared" si="35"/>
        <v>29424.186009365945</v>
      </c>
      <c r="H423" s="200">
        <v>0</v>
      </c>
      <c r="I423" s="201">
        <v>0</v>
      </c>
      <c r="J423" s="202">
        <v>1</v>
      </c>
      <c r="K423" s="203">
        <v>2</v>
      </c>
      <c r="L423" s="165">
        <f>IF(INTRO!$E$37="Endemic",IF($H423&gt;0,IF($H423=4,"Unknown",IF($H423=99,"Stopped",$D423)),0),"Not required")</f>
        <v>0</v>
      </c>
      <c r="M423" s="190">
        <f>IF(INTRO!$E$39="Endemic", IF($I423&gt;0, IF($I423=4,"Unknown",IF($I423=99,"Stopped",$D423)), 0),"Not required")</f>
        <v>0</v>
      </c>
      <c r="N423" s="166">
        <f>IF(INTRO!$E$41="Endemic", IF(AND($J423&gt;1,$J423&lt;5), IF($J423=4, "Unknown", E423+F423), 0),"Not required")</f>
        <v>0</v>
      </c>
      <c r="O423" s="169">
        <f>IF(INTRO!$E$43="Endemic", IF(AND($K423&gt;0,$K423&lt;5), IF($K423=4,"Unknown", IF($K423=1, $F423*0.33, IF($K423=2, $F423*0.5+$G423*0.2, SUM(F423:G423)))), 0),"Not required")</f>
        <v>14639.837726420388</v>
      </c>
      <c r="P423" s="161">
        <v>0</v>
      </c>
      <c r="Q423" s="162">
        <v>0</v>
      </c>
      <c r="R423" s="162">
        <v>0</v>
      </c>
      <c r="S423" s="167">
        <v>1</v>
      </c>
      <c r="T423" s="161"/>
      <c r="U423" s="162"/>
      <c r="V423" s="162"/>
      <c r="W423" s="167"/>
    </row>
    <row r="424" spans="1:23" x14ac:dyDescent="0.2">
      <c r="A424" s="23" t="str">
        <f>IF(INTRO!$E$33&lt;&gt;0,INTRO!$E$33, " ")</f>
        <v>Ethiopia</v>
      </c>
      <c r="B424" s="191" t="s">
        <v>620</v>
      </c>
      <c r="C424" s="192" t="s">
        <v>632</v>
      </c>
      <c r="D424" s="193">
        <v>168921.66899999999</v>
      </c>
      <c r="E424" s="193">
        <f t="shared" si="33"/>
        <v>27855.284571101402</v>
      </c>
      <c r="F424" s="193">
        <f t="shared" si="34"/>
        <v>52628.424369628796</v>
      </c>
      <c r="G424" s="193">
        <f t="shared" si="35"/>
        <v>88437.947187438622</v>
      </c>
      <c r="H424" s="200">
        <v>0</v>
      </c>
      <c r="I424" s="201">
        <v>0</v>
      </c>
      <c r="J424" s="202">
        <v>2</v>
      </c>
      <c r="K424" s="203">
        <v>2</v>
      </c>
      <c r="L424" s="165">
        <f>IF(INTRO!$E$37="Endemic",IF($H424&gt;0,IF($H424=4,"Unknown",IF($H424=99,"Stopped",$D424)),0),"Not required")</f>
        <v>0</v>
      </c>
      <c r="M424" s="190">
        <f>IF(INTRO!$E$39="Endemic", IF($I424&gt;0, IF($I424=4,"Unknown",IF($I424=99,"Stopped",$D424)), 0),"Not required")</f>
        <v>0</v>
      </c>
      <c r="N424" s="166">
        <f>IF(INTRO!$E$41="Endemic", IF(AND($J424&gt;1,$J424&lt;5), IF($J424=4, "Unknown", E424+F424), 0),"Not required")</f>
        <v>80483.708940730197</v>
      </c>
      <c r="O424" s="169">
        <f>IF(INTRO!$E$43="Endemic", IF(AND($K424&gt;0,$K424&lt;5), IF($K424=4,"Unknown", IF($K424=1, $F424*0.33, IF($K424=2, $F424*0.5+$G424*0.2, SUM(F424:G424)))), 0),"Not required")</f>
        <v>44001.801622302126</v>
      </c>
      <c r="P424" s="161">
        <v>0</v>
      </c>
      <c r="Q424" s="162">
        <v>0</v>
      </c>
      <c r="R424" s="162">
        <v>1</v>
      </c>
      <c r="S424" s="167">
        <v>1</v>
      </c>
      <c r="T424" s="161"/>
      <c r="U424" s="162"/>
      <c r="V424" s="162"/>
      <c r="W424" s="167"/>
    </row>
    <row r="425" spans="1:23" x14ac:dyDescent="0.2">
      <c r="A425" s="23" t="str">
        <f>IF(INTRO!$E$33&lt;&gt;0,INTRO!$E$33, " ")</f>
        <v>Ethiopia</v>
      </c>
      <c r="B425" s="191" t="s">
        <v>620</v>
      </c>
      <c r="C425" s="192" t="s">
        <v>633</v>
      </c>
      <c r="D425" s="193">
        <v>83355.173999999999</v>
      </c>
      <c r="E425" s="193">
        <f t="shared" si="33"/>
        <v>13745.3182057044</v>
      </c>
      <c r="F425" s="193">
        <f t="shared" si="34"/>
        <v>25969.737906604802</v>
      </c>
      <c r="G425" s="193">
        <f t="shared" si="35"/>
        <v>43640.111536026539</v>
      </c>
      <c r="H425" s="200">
        <v>0</v>
      </c>
      <c r="I425" s="201">
        <v>0</v>
      </c>
      <c r="J425" s="202">
        <v>1</v>
      </c>
      <c r="K425" s="203">
        <v>2</v>
      </c>
      <c r="L425" s="165">
        <f>IF(INTRO!$E$37="Endemic",IF($H425&gt;0,IF($H425=4,"Unknown",IF($H425=99,"Stopped",$D425)),0),"Not required")</f>
        <v>0</v>
      </c>
      <c r="M425" s="190">
        <f>IF(INTRO!$E$39="Endemic", IF($I425&gt;0, IF($I425=4,"Unknown",IF($I425=99,"Stopped",$D425)), 0),"Not required")</f>
        <v>0</v>
      </c>
      <c r="N425" s="166">
        <f>IF(INTRO!$E$41="Endemic", IF(AND($J425&gt;1,$J425&lt;5), IF($J425=4, "Unknown", E425+F425), 0),"Not required")</f>
        <v>0</v>
      </c>
      <c r="O425" s="169">
        <f>IF(INTRO!$E$43="Endemic", IF(AND($K425&gt;0,$K425&lt;5), IF($K425=4,"Unknown", IF($K425=1, $F425*0.33, IF($K425=2, $F425*0.5+$G425*0.2, SUM(F425:G425)))), 0),"Not required")</f>
        <v>21712.891260507709</v>
      </c>
      <c r="P425" s="161">
        <v>0</v>
      </c>
      <c r="Q425" s="162">
        <v>0</v>
      </c>
      <c r="R425" s="162">
        <v>0</v>
      </c>
      <c r="S425" s="167">
        <v>1</v>
      </c>
      <c r="T425" s="161"/>
      <c r="U425" s="162"/>
      <c r="V425" s="162"/>
      <c r="W425" s="167"/>
    </row>
    <row r="426" spans="1:23" x14ac:dyDescent="0.2">
      <c r="A426" s="23" t="str">
        <f>IF(INTRO!$E$33&lt;&gt;0,INTRO!$E$33, " ")</f>
        <v>Ethiopia</v>
      </c>
      <c r="B426" s="191" t="s">
        <v>620</v>
      </c>
      <c r="C426" s="192" t="s">
        <v>634</v>
      </c>
      <c r="D426" s="193">
        <v>46045.691999999995</v>
      </c>
      <c r="E426" s="193">
        <f t="shared" si="33"/>
        <v>7592.9622382151983</v>
      </c>
      <c r="F426" s="193">
        <f t="shared" si="34"/>
        <v>14345.774780198399</v>
      </c>
      <c r="G426" s="193">
        <f t="shared" si="35"/>
        <v>24106.951472904668</v>
      </c>
      <c r="H426" s="200">
        <v>0</v>
      </c>
      <c r="I426" s="201">
        <v>0</v>
      </c>
      <c r="J426" s="202">
        <v>0</v>
      </c>
      <c r="K426" s="203">
        <v>0</v>
      </c>
      <c r="L426" s="165">
        <f>IF(INTRO!$E$37="Endemic",IF($H426&gt;0,IF($H426=4,"Unknown",IF($H426=99,"Stopped",$D426)),0),"Not required")</f>
        <v>0</v>
      </c>
      <c r="M426" s="190">
        <f>IF(INTRO!$E$39="Endemic", IF($I426&gt;0, IF($I426=4,"Unknown",IF($I426=99,"Stopped",$D426)), 0),"Not required")</f>
        <v>0</v>
      </c>
      <c r="N426" s="166">
        <f>IF(INTRO!$E$41="Endemic", IF(AND($J426&gt;1,$J426&lt;5), IF($J426=4, "Unknown", E426+F426), 0),"Not required")</f>
        <v>0</v>
      </c>
      <c r="O426" s="169">
        <f>IF(INTRO!$E$43="Endemic", IF(AND($K426&gt;0,$K426&lt;5), IF($K426=4,"Unknown", IF($K426=1, $F426*0.33, IF($K426=2, $F426*0.5+$G426*0.2, SUM(F426:G426)))), 0),"Not required")</f>
        <v>0</v>
      </c>
      <c r="P426" s="161">
        <v>0</v>
      </c>
      <c r="Q426" s="162">
        <v>0</v>
      </c>
      <c r="R426" s="162">
        <v>0</v>
      </c>
      <c r="S426" s="167">
        <v>0</v>
      </c>
      <c r="T426" s="161"/>
      <c r="U426" s="162"/>
      <c r="V426" s="162"/>
      <c r="W426" s="167"/>
    </row>
    <row r="427" spans="1:23" x14ac:dyDescent="0.2">
      <c r="A427" s="23" t="str">
        <f>IF(INTRO!$E$33&lt;&gt;0,INTRO!$E$33, " ")</f>
        <v>Ethiopia</v>
      </c>
      <c r="B427" s="191" t="s">
        <v>620</v>
      </c>
      <c r="C427" s="192" t="s">
        <v>635</v>
      </c>
      <c r="D427" s="193">
        <v>161811.27899999998</v>
      </c>
      <c r="E427" s="193">
        <f t="shared" si="33"/>
        <v>26682.776993867396</v>
      </c>
      <c r="F427" s="193">
        <f t="shared" si="34"/>
        <v>50413.145391100792</v>
      </c>
      <c r="G427" s="193">
        <f t="shared" si="35"/>
        <v>84715.344285012339</v>
      </c>
      <c r="H427" s="200">
        <v>0</v>
      </c>
      <c r="I427" s="201">
        <v>0</v>
      </c>
      <c r="J427" s="202">
        <v>2</v>
      </c>
      <c r="K427" s="203">
        <v>0</v>
      </c>
      <c r="L427" s="165">
        <f>IF(INTRO!$E$37="Endemic",IF($H427&gt;0,IF($H427=4,"Unknown",IF($H427=99,"Stopped",$D427)),0),"Not required")</f>
        <v>0</v>
      </c>
      <c r="M427" s="190">
        <f>IF(INTRO!$E$39="Endemic", IF($I427&gt;0, IF($I427=4,"Unknown",IF($I427=99,"Stopped",$D427)), 0),"Not required")</f>
        <v>0</v>
      </c>
      <c r="N427" s="166">
        <f>IF(INTRO!$E$41="Endemic", IF(AND($J427&gt;1,$J427&lt;5), IF($J427=4, "Unknown", E427+F427), 0),"Not required")</f>
        <v>77095.922384968188</v>
      </c>
      <c r="O427" s="169">
        <f>IF(INTRO!$E$43="Endemic", IF(AND($K427&gt;0,$K427&lt;5), IF($K427=4,"Unknown", IF($K427=1, $F427*0.33, IF($K427=2, $F427*0.5+$G427*0.2, SUM(F427:G427)))), 0),"Not required")</f>
        <v>0</v>
      </c>
      <c r="P427" s="161">
        <v>0</v>
      </c>
      <c r="Q427" s="162">
        <v>0</v>
      </c>
      <c r="R427" s="162">
        <v>1</v>
      </c>
      <c r="S427" s="167">
        <v>0</v>
      </c>
      <c r="T427" s="161"/>
      <c r="U427" s="162"/>
      <c r="V427" s="162"/>
      <c r="W427" s="167"/>
    </row>
    <row r="428" spans="1:23" x14ac:dyDescent="0.2">
      <c r="A428" s="23" t="str">
        <f>IF(INTRO!$E$33&lt;&gt;0,INTRO!$E$33, " ")</f>
        <v>Ethiopia</v>
      </c>
      <c r="B428" s="191" t="s">
        <v>620</v>
      </c>
      <c r="C428" s="192" t="s">
        <v>636</v>
      </c>
      <c r="D428" s="193">
        <v>77307.740999999995</v>
      </c>
      <c r="E428" s="193">
        <f t="shared" si="33"/>
        <v>12748.092875544598</v>
      </c>
      <c r="F428" s="193">
        <f t="shared" si="34"/>
        <v>24085.628708803197</v>
      </c>
      <c r="G428" s="193">
        <f t="shared" si="35"/>
        <v>40474.013524802329</v>
      </c>
      <c r="H428" s="200">
        <v>0</v>
      </c>
      <c r="I428" s="201">
        <v>0</v>
      </c>
      <c r="J428" s="202">
        <v>2</v>
      </c>
      <c r="K428" s="203">
        <v>2</v>
      </c>
      <c r="L428" s="165">
        <f>IF(INTRO!$E$37="Endemic",IF($H428&gt;0,IF($H428=4,"Unknown",IF($H428=99,"Stopped",$D428)),0),"Not required")</f>
        <v>0</v>
      </c>
      <c r="M428" s="190">
        <f>IF(INTRO!$E$39="Endemic", IF($I428&gt;0, IF($I428=4,"Unknown",IF($I428=99,"Stopped",$D428)), 0),"Not required")</f>
        <v>0</v>
      </c>
      <c r="N428" s="166">
        <f>IF(INTRO!$E$41="Endemic", IF(AND($J428&gt;1,$J428&lt;5), IF($J428=4, "Unknown", E428+F428), 0),"Not required")</f>
        <v>36833.721584347797</v>
      </c>
      <c r="O428" s="169">
        <f>IF(INTRO!$E$43="Endemic", IF(AND($K428&gt;0,$K428&lt;5), IF($K428=4,"Unknown", IF($K428=1, $F428*0.33, IF($K428=2, $F428*0.5+$G428*0.2, SUM(F428:G428)))), 0),"Not required")</f>
        <v>20137.617059362063</v>
      </c>
      <c r="P428" s="161">
        <v>0</v>
      </c>
      <c r="Q428" s="162">
        <v>0</v>
      </c>
      <c r="R428" s="162">
        <v>1</v>
      </c>
      <c r="S428" s="167">
        <v>1</v>
      </c>
      <c r="T428" s="161"/>
      <c r="U428" s="162"/>
      <c r="V428" s="162"/>
      <c r="W428" s="167"/>
    </row>
    <row r="429" spans="1:23" x14ac:dyDescent="0.2">
      <c r="A429" s="23" t="str">
        <f>IF(INTRO!$E$33&lt;&gt;0,INTRO!$E$33, " ")</f>
        <v>Ethiopia</v>
      </c>
      <c r="B429" s="191" t="s">
        <v>637</v>
      </c>
      <c r="C429" s="192" t="s">
        <v>638</v>
      </c>
      <c r="D429" s="193">
        <v>66604.082999999999</v>
      </c>
      <c r="E429" s="193">
        <f t="shared" si="33"/>
        <v>10983.0532491498</v>
      </c>
      <c r="F429" s="193">
        <f t="shared" si="34"/>
        <v>20750.848399881601</v>
      </c>
      <c r="G429" s="193">
        <f t="shared" si="35"/>
        <v>34870.176275737474</v>
      </c>
      <c r="H429" s="200">
        <v>0</v>
      </c>
      <c r="I429" s="201">
        <v>1</v>
      </c>
      <c r="J429" s="202">
        <v>2</v>
      </c>
      <c r="K429" s="203">
        <v>2</v>
      </c>
      <c r="L429" s="165">
        <f>IF(INTRO!$E$37="Endemic",IF($H429&gt;0,IF($H429=4,"Unknown",IF($H429=99,"Stopped",$D429)),0),"Not required")</f>
        <v>0</v>
      </c>
      <c r="M429" s="190">
        <f>IF(INTRO!$E$39="Endemic", IF($I429&gt;0, IF($I429=4,"Unknown",IF($I429=99,"Stopped",$D429)), 0),"Not required")</f>
        <v>66604.082999999999</v>
      </c>
      <c r="N429" s="166">
        <f>IF(INTRO!$E$41="Endemic", IF(AND($J429&gt;1,$J429&lt;5), IF($J429=4, "Unknown", E429+F429), 0),"Not required")</f>
        <v>31733.901649031402</v>
      </c>
      <c r="O429" s="169">
        <f>IF(INTRO!$E$43="Endemic", IF(AND($K429&gt;0,$K429&lt;5), IF($K429=4,"Unknown", IF($K429=1, $F429*0.33, IF($K429=2, $F429*0.5+$G429*0.2, SUM(F429:G429)))), 0),"Not required")</f>
        <v>17349.459455088298</v>
      </c>
      <c r="P429" s="161">
        <v>0</v>
      </c>
      <c r="Q429" s="162">
        <v>2</v>
      </c>
      <c r="R429" s="162">
        <v>1</v>
      </c>
      <c r="S429" s="167">
        <v>1</v>
      </c>
      <c r="T429" s="161"/>
      <c r="U429" s="162"/>
      <c r="V429" s="162"/>
      <c r="W429" s="167"/>
    </row>
    <row r="430" spans="1:23" x14ac:dyDescent="0.2">
      <c r="A430" s="23" t="str">
        <f>IF(INTRO!$E$33&lt;&gt;0,INTRO!$E$33, " ")</f>
        <v>Ethiopia</v>
      </c>
      <c r="B430" s="191" t="s">
        <v>637</v>
      </c>
      <c r="C430" s="192" t="s">
        <v>639</v>
      </c>
      <c r="D430" s="193">
        <v>90548.912999999986</v>
      </c>
      <c r="E430" s="193">
        <f t="shared" si="33"/>
        <v>14931.570083047796</v>
      </c>
      <c r="F430" s="193">
        <f t="shared" si="34"/>
        <v>28210.984699497596</v>
      </c>
      <c r="G430" s="193">
        <f t="shared" si="35"/>
        <v>47406.351317627421</v>
      </c>
      <c r="H430" s="200">
        <v>0</v>
      </c>
      <c r="I430" s="201">
        <v>1</v>
      </c>
      <c r="J430" s="202">
        <v>3</v>
      </c>
      <c r="K430" s="203">
        <v>2</v>
      </c>
      <c r="L430" s="165">
        <f>IF(INTRO!$E$37="Endemic",IF($H430&gt;0,IF($H430=4,"Unknown",IF($H430=99,"Stopped",$D430)),0),"Not required")</f>
        <v>0</v>
      </c>
      <c r="M430" s="190">
        <f>IF(INTRO!$E$39="Endemic", IF($I430&gt;0, IF($I430=4,"Unknown",IF($I430=99,"Stopped",$D430)), 0),"Not required")</f>
        <v>90548.912999999986</v>
      </c>
      <c r="N430" s="166">
        <f>IF(INTRO!$E$41="Endemic", IF(AND($J430&gt;1,$J430&lt;5), IF($J430=4, "Unknown", E430+F430), 0),"Not required")</f>
        <v>43142.55478254539</v>
      </c>
      <c r="O430" s="169">
        <f>IF(INTRO!$E$43="Endemic", IF(AND($K430&gt;0,$K430&lt;5), IF($K430=4,"Unknown", IF($K430=1, $F430*0.33, IF($K430=2, $F430*0.5+$G430*0.2, SUM(F430:G430)))), 0),"Not required")</f>
        <v>23586.762613274281</v>
      </c>
      <c r="P430" s="161">
        <v>0</v>
      </c>
      <c r="Q430" s="162">
        <v>2</v>
      </c>
      <c r="R430" s="162">
        <v>2</v>
      </c>
      <c r="S430" s="167">
        <v>1</v>
      </c>
      <c r="T430" s="161"/>
      <c r="U430" s="162"/>
      <c r="V430" s="162"/>
      <c r="W430" s="167"/>
    </row>
    <row r="431" spans="1:23" x14ac:dyDescent="0.2">
      <c r="A431" s="23" t="str">
        <f>IF(INTRO!$E$33&lt;&gt;0,INTRO!$E$33, " ")</f>
        <v>Ethiopia</v>
      </c>
      <c r="B431" s="191" t="s">
        <v>637</v>
      </c>
      <c r="C431" s="192" t="s">
        <v>640</v>
      </c>
      <c r="D431" s="193">
        <v>73168.073999999993</v>
      </c>
      <c r="E431" s="193">
        <f t="shared" si="33"/>
        <v>12065.459303444399</v>
      </c>
      <c r="F431" s="193">
        <f t="shared" si="34"/>
        <v>22795.893928684796</v>
      </c>
      <c r="G431" s="193">
        <f t="shared" si="35"/>
        <v>38306.715192463555</v>
      </c>
      <c r="H431" s="200">
        <v>1</v>
      </c>
      <c r="I431" s="201">
        <v>1</v>
      </c>
      <c r="J431" s="202">
        <v>2</v>
      </c>
      <c r="K431" s="203">
        <v>1</v>
      </c>
      <c r="L431" s="165">
        <f>IF(INTRO!$E$37="Endemic",IF($H431&gt;0,IF($H431=4,"Unknown",IF($H431=99,"Stopped",$D431)),0),"Not required")</f>
        <v>73168.073999999993</v>
      </c>
      <c r="M431" s="190">
        <f>IF(INTRO!$E$39="Endemic", IF($I431&gt;0, IF($I431=4,"Unknown",IF($I431=99,"Stopped",$D431)), 0),"Not required")</f>
        <v>73168.073999999993</v>
      </c>
      <c r="N431" s="166">
        <f>IF(INTRO!$E$41="Endemic", IF(AND($J431&gt;1,$J431&lt;5), IF($J431=4, "Unknown", E431+F431), 0),"Not required")</f>
        <v>34861.353232129193</v>
      </c>
      <c r="O431" s="169">
        <f>IF(INTRO!$E$43="Endemic", IF(AND($K431&gt;0,$K431&lt;5), IF($K431=4,"Unknown", IF($K431=1, $F431*0.33, IF($K431=2, $F431*0.5+$G431*0.2, SUM(F431:G431)))), 0),"Not required")</f>
        <v>7522.6449964659832</v>
      </c>
      <c r="P431" s="161">
        <v>1</v>
      </c>
      <c r="Q431" s="162">
        <v>2</v>
      </c>
      <c r="R431" s="162">
        <v>1</v>
      </c>
      <c r="S431" s="167">
        <v>0</v>
      </c>
      <c r="T431" s="161"/>
      <c r="U431" s="162"/>
      <c r="V431" s="162"/>
      <c r="W431" s="167"/>
    </row>
    <row r="432" spans="1:23" x14ac:dyDescent="0.2">
      <c r="A432" s="23" t="str">
        <f>IF(INTRO!$E$33&lt;&gt;0,INTRO!$E$33, " ")</f>
        <v>Ethiopia</v>
      </c>
      <c r="B432" s="191" t="s">
        <v>637</v>
      </c>
      <c r="C432" s="192" t="s">
        <v>641</v>
      </c>
      <c r="D432" s="194"/>
      <c r="E432" s="194">
        <f t="shared" si="33"/>
        <v>0</v>
      </c>
      <c r="F432" s="194">
        <f t="shared" si="34"/>
        <v>0</v>
      </c>
      <c r="G432" s="194">
        <f t="shared" si="35"/>
        <v>0</v>
      </c>
      <c r="H432" s="200">
        <v>0</v>
      </c>
      <c r="I432" s="201">
        <v>1</v>
      </c>
      <c r="J432" s="202">
        <v>0</v>
      </c>
      <c r="K432" s="203">
        <v>0</v>
      </c>
      <c r="L432" s="165">
        <f>IF(INTRO!$E$37="Endemic",IF($H432&gt;0,IF($H432=4,"Unknown",IF($H432=99,"Stopped",$D432)),0),"Not required")</f>
        <v>0</v>
      </c>
      <c r="M432" s="190">
        <f>IF(INTRO!$E$39="Endemic", IF($I432&gt;0, IF($I432=4,"Unknown",IF($I432=99,"Stopped",$D432)), 0),"Not required")</f>
        <v>0</v>
      </c>
      <c r="N432" s="166">
        <f>IF(INTRO!$E$41="Endemic", IF(AND($J432&gt;1,$J432&lt;5), IF($J432=4, "Unknown", E432+F432), 0),"Not required")</f>
        <v>0</v>
      </c>
      <c r="O432" s="169">
        <f>IF(INTRO!$E$43="Endemic", IF(AND($K432&gt;0,$K432&lt;5), IF($K432=4,"Unknown", IF($K432=1, $F432*0.33, IF($K432=2, $F432*0.5+$G432*0.2, SUM(F432:G432)))), 0),"Not required")</f>
        <v>0</v>
      </c>
      <c r="P432" s="161">
        <v>0</v>
      </c>
      <c r="Q432" s="162">
        <v>2</v>
      </c>
      <c r="R432" s="162">
        <v>0</v>
      </c>
      <c r="S432" s="167">
        <v>0</v>
      </c>
      <c r="T432" s="161"/>
      <c r="U432" s="162"/>
      <c r="V432" s="162"/>
      <c r="W432" s="167"/>
    </row>
    <row r="433" spans="1:23" x14ac:dyDescent="0.2">
      <c r="A433" s="23" t="str">
        <f>IF(INTRO!$E$33&lt;&gt;0,INTRO!$E$33, " ")</f>
        <v>Ethiopia</v>
      </c>
      <c r="B433" s="191" t="s">
        <v>637</v>
      </c>
      <c r="C433" s="192" t="s">
        <v>642</v>
      </c>
      <c r="D433" s="193">
        <v>133013.685</v>
      </c>
      <c r="E433" s="193">
        <f t="shared" si="33"/>
        <v>21934.036464711</v>
      </c>
      <c r="F433" s="193">
        <f t="shared" si="34"/>
        <v>41441.105232911999</v>
      </c>
      <c r="G433" s="193">
        <f t="shared" si="35"/>
        <v>69638.533166734211</v>
      </c>
      <c r="H433" s="200">
        <v>0</v>
      </c>
      <c r="I433" s="201">
        <v>1</v>
      </c>
      <c r="J433" s="202">
        <v>2</v>
      </c>
      <c r="K433" s="203">
        <v>0</v>
      </c>
      <c r="L433" s="165">
        <f>IF(INTRO!$E$37="Endemic",IF($H433&gt;0,IF($H433=4,"Unknown",IF($H433=99,"Stopped",$D433)),0),"Not required")</f>
        <v>0</v>
      </c>
      <c r="M433" s="190">
        <f>IF(INTRO!$E$39="Endemic", IF($I433&gt;0, IF($I433=4,"Unknown",IF($I433=99,"Stopped",$D433)), 0),"Not required")</f>
        <v>133013.685</v>
      </c>
      <c r="N433" s="166">
        <f>IF(INTRO!$E$41="Endemic", IF(AND($J433&gt;1,$J433&lt;5), IF($J433=4, "Unknown", E433+F433), 0),"Not required")</f>
        <v>63375.141697622996</v>
      </c>
      <c r="O433" s="169">
        <f>IF(INTRO!$E$43="Endemic", IF(AND($K433&gt;0,$K433&lt;5), IF($K433=4,"Unknown", IF($K433=1, $F433*0.33, IF($K433=2, $F433*0.5+$G433*0.2, SUM(F433:G433)))), 0),"Not required")</f>
        <v>0</v>
      </c>
      <c r="P433" s="161">
        <v>0</v>
      </c>
      <c r="Q433" s="162">
        <v>2</v>
      </c>
      <c r="R433" s="162">
        <v>1</v>
      </c>
      <c r="S433" s="167">
        <v>0</v>
      </c>
      <c r="T433" s="161"/>
      <c r="U433" s="162"/>
      <c r="V433" s="162"/>
      <c r="W433" s="167"/>
    </row>
    <row r="434" spans="1:23" x14ac:dyDescent="0.2">
      <c r="A434" s="23" t="str">
        <f>IF(INTRO!$E$33&lt;&gt;0,INTRO!$E$33, " ")</f>
        <v>Ethiopia</v>
      </c>
      <c r="B434" s="191" t="s">
        <v>637</v>
      </c>
      <c r="C434" s="192" t="s">
        <v>643</v>
      </c>
      <c r="D434" s="193">
        <v>61354.124999999993</v>
      </c>
      <c r="E434" s="193">
        <f t="shared" si="33"/>
        <v>10117.332024975</v>
      </c>
      <c r="F434" s="193">
        <f t="shared" si="34"/>
        <v>19115.196685199997</v>
      </c>
      <c r="G434" s="193">
        <f t="shared" si="35"/>
        <v>32121.591614640671</v>
      </c>
      <c r="H434" s="200">
        <v>0</v>
      </c>
      <c r="I434" s="201">
        <v>1</v>
      </c>
      <c r="J434" s="202">
        <v>2</v>
      </c>
      <c r="K434" s="203">
        <v>0</v>
      </c>
      <c r="L434" s="165">
        <f>IF(INTRO!$E$37="Endemic",IF($H434&gt;0,IF($H434=4,"Unknown",IF($H434=99,"Stopped",$D434)),0),"Not required")</f>
        <v>0</v>
      </c>
      <c r="M434" s="190">
        <f>IF(INTRO!$E$39="Endemic", IF($I434&gt;0, IF($I434=4,"Unknown",IF($I434=99,"Stopped",$D434)), 0),"Not required")</f>
        <v>61354.124999999993</v>
      </c>
      <c r="N434" s="166">
        <f>IF(INTRO!$E$41="Endemic", IF(AND($J434&gt;1,$J434&lt;5), IF($J434=4, "Unknown", E434+F434), 0),"Not required")</f>
        <v>29232.528710174996</v>
      </c>
      <c r="O434" s="169">
        <f>IF(INTRO!$E$43="Endemic", IF(AND($K434&gt;0,$K434&lt;5), IF($K434=4,"Unknown", IF($K434=1, $F434*0.33, IF($K434=2, $F434*0.5+$G434*0.2, SUM(F434:G434)))), 0),"Not required")</f>
        <v>0</v>
      </c>
      <c r="P434" s="161">
        <v>0</v>
      </c>
      <c r="Q434" s="162">
        <v>2</v>
      </c>
      <c r="R434" s="162">
        <v>1</v>
      </c>
      <c r="S434" s="167">
        <v>0</v>
      </c>
      <c r="T434" s="161"/>
      <c r="U434" s="162"/>
      <c r="V434" s="162"/>
      <c r="W434" s="167"/>
    </row>
    <row r="435" spans="1:23" x14ac:dyDescent="0.2">
      <c r="A435" s="23" t="str">
        <f>IF(INTRO!$E$33&lt;&gt;0,INTRO!$E$33, " ")</f>
        <v>Ethiopia</v>
      </c>
      <c r="B435" s="191" t="s">
        <v>637</v>
      </c>
      <c r="C435" s="192" t="s">
        <v>644</v>
      </c>
      <c r="D435" s="193">
        <v>101467.632</v>
      </c>
      <c r="E435" s="193">
        <f t="shared" si="33"/>
        <v>16732.073397379198</v>
      </c>
      <c r="F435" s="193">
        <f t="shared" si="34"/>
        <v>31612.768381286398</v>
      </c>
      <c r="G435" s="193">
        <f t="shared" si="35"/>
        <v>53122.782489500838</v>
      </c>
      <c r="H435" s="200">
        <v>0</v>
      </c>
      <c r="I435" s="201">
        <v>0</v>
      </c>
      <c r="J435" s="202">
        <v>3</v>
      </c>
      <c r="K435" s="203">
        <v>0</v>
      </c>
      <c r="L435" s="165">
        <f>IF(INTRO!$E$37="Endemic",IF($H435&gt;0,IF($H435=4,"Unknown",IF($H435=99,"Stopped",$D435)),0),"Not required")</f>
        <v>0</v>
      </c>
      <c r="M435" s="190">
        <f>IF(INTRO!$E$39="Endemic", IF($I435&gt;0, IF($I435=4,"Unknown",IF($I435=99,"Stopped",$D435)), 0),"Not required")</f>
        <v>0</v>
      </c>
      <c r="N435" s="166">
        <f>IF(INTRO!$E$41="Endemic", IF(AND($J435&gt;1,$J435&lt;5), IF($J435=4, "Unknown", E435+F435), 0),"Not required")</f>
        <v>48344.841778665592</v>
      </c>
      <c r="O435" s="169">
        <f>IF(INTRO!$E$43="Endemic", IF(AND($K435&gt;0,$K435&lt;5), IF($K435=4,"Unknown", IF($K435=1, $F435*0.33, IF($K435=2, $F435*0.5+$G435*0.2, SUM(F435:G435)))), 0),"Not required")</f>
        <v>0</v>
      </c>
      <c r="P435" s="161">
        <v>0</v>
      </c>
      <c r="Q435" s="162">
        <v>0</v>
      </c>
      <c r="R435" s="162">
        <v>2</v>
      </c>
      <c r="S435" s="167">
        <v>0</v>
      </c>
      <c r="T435" s="161"/>
      <c r="U435" s="162"/>
      <c r="V435" s="162"/>
      <c r="W435" s="167"/>
    </row>
    <row r="436" spans="1:23" x14ac:dyDescent="0.2">
      <c r="A436" s="23" t="str">
        <f>IF(INTRO!$E$33&lt;&gt;0,INTRO!$E$33, " ")</f>
        <v>Ethiopia</v>
      </c>
      <c r="B436" s="191" t="s">
        <v>637</v>
      </c>
      <c r="C436" s="192" t="s">
        <v>645</v>
      </c>
      <c r="D436" s="193"/>
      <c r="E436" s="193">
        <f t="shared" si="33"/>
        <v>0</v>
      </c>
      <c r="F436" s="193">
        <f t="shared" si="34"/>
        <v>0</v>
      </c>
      <c r="G436" s="193">
        <f t="shared" si="35"/>
        <v>0</v>
      </c>
      <c r="H436" s="200">
        <v>0</v>
      </c>
      <c r="I436" s="201">
        <v>0</v>
      </c>
      <c r="J436" s="202">
        <v>0</v>
      </c>
      <c r="K436" s="203">
        <v>0</v>
      </c>
      <c r="L436" s="165">
        <f>IF(INTRO!$E$37="Endemic",IF($H436&gt;0,IF($H436=4,"Unknown",IF($H436=99,"Stopped",$D436)),0),"Not required")</f>
        <v>0</v>
      </c>
      <c r="M436" s="190">
        <f>IF(INTRO!$E$39="Endemic", IF($I436&gt;0, IF($I436=4,"Unknown",IF($I436=99,"Stopped",$D436)), 0),"Not required")</f>
        <v>0</v>
      </c>
      <c r="N436" s="166">
        <f>IF(INTRO!$E$41="Endemic", IF(AND($J436&gt;1,$J436&lt;5), IF($J436=4, "Unknown", E436+F436), 0),"Not required")</f>
        <v>0</v>
      </c>
      <c r="O436" s="169">
        <f>IF(INTRO!$E$43="Endemic", IF(AND($K436&gt;0,$K436&lt;5), IF($K436=4,"Unknown", IF($K436=1, $F436*0.33, IF($K436=2, $F436*0.5+$G436*0.2, SUM(F436:G436)))), 0),"Not required")</f>
        <v>0</v>
      </c>
      <c r="P436" s="161">
        <v>0</v>
      </c>
      <c r="Q436" s="162">
        <v>0</v>
      </c>
      <c r="R436" s="162">
        <v>0</v>
      </c>
      <c r="S436" s="167">
        <v>0</v>
      </c>
      <c r="T436" s="161"/>
      <c r="U436" s="162"/>
      <c r="V436" s="162"/>
      <c r="W436" s="167"/>
    </row>
    <row r="437" spans="1:23" x14ac:dyDescent="0.2">
      <c r="A437" s="23" t="str">
        <f>IF(INTRO!$E$33&lt;&gt;0,INTRO!$E$33, " ")</f>
        <v>Ethiopia</v>
      </c>
      <c r="B437" s="191" t="s">
        <v>637</v>
      </c>
      <c r="C437" s="192" t="s">
        <v>646</v>
      </c>
      <c r="D437" s="193">
        <v>66634.952999999994</v>
      </c>
      <c r="E437" s="193">
        <f t="shared" si="33"/>
        <v>10988.1437306718</v>
      </c>
      <c r="F437" s="193">
        <f t="shared" si="34"/>
        <v>20760.466108905599</v>
      </c>
      <c r="G437" s="193">
        <f t="shared" si="35"/>
        <v>34886.338082839175</v>
      </c>
      <c r="H437" s="200">
        <v>0</v>
      </c>
      <c r="I437" s="201">
        <v>1</v>
      </c>
      <c r="J437" s="202">
        <v>2</v>
      </c>
      <c r="K437" s="203">
        <v>0</v>
      </c>
      <c r="L437" s="165">
        <f>IF(INTRO!$E$37="Endemic",IF($H437&gt;0,IF($H437=4,"Unknown",IF($H437=99,"Stopped",$D437)),0),"Not required")</f>
        <v>0</v>
      </c>
      <c r="M437" s="190">
        <f>IF(INTRO!$E$39="Endemic", IF($I437&gt;0, IF($I437=4,"Unknown",IF($I437=99,"Stopped",$D437)), 0),"Not required")</f>
        <v>66634.952999999994</v>
      </c>
      <c r="N437" s="166">
        <f>IF(INTRO!$E$41="Endemic", IF(AND($J437&gt;1,$J437&lt;5), IF($J437=4, "Unknown", E437+F437), 0),"Not required")</f>
        <v>31748.609839577399</v>
      </c>
      <c r="O437" s="169">
        <f>IF(INTRO!$E$43="Endemic", IF(AND($K437&gt;0,$K437&lt;5), IF($K437=4,"Unknown", IF($K437=1, $F437*0.33, IF($K437=2, $F437*0.5+$G437*0.2, SUM(F437:G437)))), 0),"Not required")</f>
        <v>0</v>
      </c>
      <c r="P437" s="161">
        <v>0</v>
      </c>
      <c r="Q437" s="162">
        <v>2</v>
      </c>
      <c r="R437" s="162">
        <v>1</v>
      </c>
      <c r="S437" s="167">
        <v>0</v>
      </c>
      <c r="T437" s="161"/>
      <c r="U437" s="162"/>
      <c r="V437" s="162"/>
      <c r="W437" s="167"/>
    </row>
    <row r="438" spans="1:23" x14ac:dyDescent="0.2">
      <c r="A438" s="23" t="str">
        <f>IF(INTRO!$E$33&lt;&gt;0,INTRO!$E$33, " ")</f>
        <v>Ethiopia</v>
      </c>
      <c r="B438" s="191" t="s">
        <v>637</v>
      </c>
      <c r="C438" s="192" t="s">
        <v>647</v>
      </c>
      <c r="D438" s="193">
        <v>87476.318999999989</v>
      </c>
      <c r="E438" s="193">
        <f t="shared" si="33"/>
        <v>14424.897488891398</v>
      </c>
      <c r="F438" s="193">
        <f t="shared" si="34"/>
        <v>27253.702061308795</v>
      </c>
      <c r="G438" s="193">
        <f t="shared" si="35"/>
        <v>45797.712784104282</v>
      </c>
      <c r="H438" s="200">
        <v>0</v>
      </c>
      <c r="I438" s="201">
        <v>0</v>
      </c>
      <c r="J438" s="202">
        <v>2</v>
      </c>
      <c r="K438" s="203">
        <v>0</v>
      </c>
      <c r="L438" s="165">
        <f>IF(INTRO!$E$37="Endemic",IF($H438&gt;0,IF($H438=4,"Unknown",IF($H438=99,"Stopped",$D438)),0),"Not required")</f>
        <v>0</v>
      </c>
      <c r="M438" s="190">
        <f>IF(INTRO!$E$39="Endemic", IF($I438&gt;0, IF($I438=4,"Unknown",IF($I438=99,"Stopped",$D438)), 0),"Not required")</f>
        <v>0</v>
      </c>
      <c r="N438" s="166">
        <f>IF(INTRO!$E$41="Endemic", IF(AND($J438&gt;1,$J438&lt;5), IF($J438=4, "Unknown", E438+F438), 0),"Not required")</f>
        <v>41678.59955020019</v>
      </c>
      <c r="O438" s="169">
        <f>IF(INTRO!$E$43="Endemic", IF(AND($K438&gt;0,$K438&lt;5), IF($K438=4,"Unknown", IF($K438=1, $F438*0.33, IF($K438=2, $F438*0.5+$G438*0.2, SUM(F438:G438)))), 0),"Not required")</f>
        <v>0</v>
      </c>
      <c r="P438" s="161">
        <v>0</v>
      </c>
      <c r="Q438" s="162">
        <v>0</v>
      </c>
      <c r="R438" s="162">
        <v>1</v>
      </c>
      <c r="S438" s="167">
        <v>0</v>
      </c>
      <c r="T438" s="161"/>
      <c r="U438" s="162"/>
      <c r="V438" s="162"/>
      <c r="W438" s="167"/>
    </row>
    <row r="439" spans="1:23" x14ac:dyDescent="0.2">
      <c r="A439" s="23" t="str">
        <f>IF(INTRO!$E$33&lt;&gt;0,INTRO!$E$33, " ")</f>
        <v>Ethiopia</v>
      </c>
      <c r="B439" s="191" t="s">
        <v>637</v>
      </c>
      <c r="C439" s="192" t="s">
        <v>648</v>
      </c>
      <c r="D439" s="193">
        <v>76231.406999999992</v>
      </c>
      <c r="E439" s="193">
        <f t="shared" si="33"/>
        <v>12570.6047531442</v>
      </c>
      <c r="F439" s="193">
        <f t="shared" si="34"/>
        <v>23750.291254166397</v>
      </c>
      <c r="G439" s="193">
        <f t="shared" si="35"/>
        <v>39910.505183856178</v>
      </c>
      <c r="H439" s="200">
        <v>0</v>
      </c>
      <c r="I439" s="201">
        <v>4</v>
      </c>
      <c r="J439" s="202">
        <v>3</v>
      </c>
      <c r="K439" s="203">
        <v>0</v>
      </c>
      <c r="L439" s="165">
        <f>IF(INTRO!$E$37="Endemic",IF($H439&gt;0,IF($H439=4,"Unknown",IF($H439=99,"Stopped",$D439)),0),"Not required")</f>
        <v>0</v>
      </c>
      <c r="M439" s="190" t="str">
        <f>IF(INTRO!$E$39="Endemic", IF($I439&gt;0, IF($I439=4,"Unknown",IF($I439=99,"Stopped",$D439)), 0),"Not required")</f>
        <v>Unknown</v>
      </c>
      <c r="N439" s="166">
        <f>IF(INTRO!$E$41="Endemic", IF(AND($J439&gt;1,$J439&lt;5), IF($J439=4, "Unknown", E439+F439), 0),"Not required")</f>
        <v>36320.896007310599</v>
      </c>
      <c r="O439" s="169">
        <f>IF(INTRO!$E$43="Endemic", IF(AND($K439&gt;0,$K439&lt;5), IF($K439=4,"Unknown", IF($K439=1, $F439*0.33, IF($K439=2, $F439*0.5+$G439*0.2, SUM(F439:G439)))), 0),"Not required")</f>
        <v>0</v>
      </c>
      <c r="P439" s="161">
        <v>0</v>
      </c>
      <c r="Q439" s="162">
        <v>0</v>
      </c>
      <c r="R439" s="162">
        <v>2</v>
      </c>
      <c r="S439" s="167">
        <v>0</v>
      </c>
      <c r="T439" s="161"/>
      <c r="U439" s="162"/>
      <c r="V439" s="162"/>
      <c r="W439" s="167"/>
    </row>
    <row r="440" spans="1:23" x14ac:dyDescent="0.2">
      <c r="A440" s="23" t="str">
        <f>IF(INTRO!$E$33&lt;&gt;0,INTRO!$E$33, " ")</f>
        <v>Ethiopia</v>
      </c>
      <c r="B440" s="191" t="s">
        <v>637</v>
      </c>
      <c r="C440" s="192" t="s">
        <v>649</v>
      </c>
      <c r="D440" s="193">
        <v>22763.537999999997</v>
      </c>
      <c r="E440" s="193">
        <f t="shared" si="33"/>
        <v>3753.7210743227997</v>
      </c>
      <c r="F440" s="193">
        <f t="shared" si="34"/>
        <v>7092.0986342975984</v>
      </c>
      <c r="G440" s="193">
        <f t="shared" si="35"/>
        <v>11917.716556798003</v>
      </c>
      <c r="H440" s="200">
        <v>0</v>
      </c>
      <c r="I440" s="201">
        <v>0</v>
      </c>
      <c r="J440" s="202">
        <v>2</v>
      </c>
      <c r="K440" s="203">
        <v>1</v>
      </c>
      <c r="L440" s="165">
        <f>IF(INTRO!$E$37="Endemic",IF($H440&gt;0,IF($H440=4,"Unknown",IF($H440=99,"Stopped",$D440)),0),"Not required")</f>
        <v>0</v>
      </c>
      <c r="M440" s="190">
        <f>IF(INTRO!$E$39="Endemic", IF($I440&gt;0, IF($I440=4,"Unknown",IF($I440=99,"Stopped",$D440)), 0),"Not required")</f>
        <v>0</v>
      </c>
      <c r="N440" s="166">
        <f>IF(INTRO!$E$41="Endemic", IF(AND($J440&gt;1,$J440&lt;5), IF($J440=4, "Unknown", E440+F440), 0),"Not required")</f>
        <v>10845.819708620398</v>
      </c>
      <c r="O440" s="169">
        <f>IF(INTRO!$E$43="Endemic", IF(AND($K440&gt;0,$K440&lt;5), IF($K440=4,"Unknown", IF($K440=1, $F440*0.33, IF($K440=2, $F440*0.5+$G440*0.2, SUM(F440:G440)))), 0),"Not required")</f>
        <v>2340.3925493182078</v>
      </c>
      <c r="P440" s="161">
        <v>0</v>
      </c>
      <c r="Q440" s="162">
        <v>0</v>
      </c>
      <c r="R440" s="162">
        <v>1</v>
      </c>
      <c r="S440" s="167">
        <v>0</v>
      </c>
      <c r="T440" s="161"/>
      <c r="U440" s="162"/>
      <c r="V440" s="162"/>
      <c r="W440" s="167"/>
    </row>
    <row r="441" spans="1:23" x14ac:dyDescent="0.2">
      <c r="A441" s="23" t="str">
        <f>IF(INTRO!$E$33&lt;&gt;0,INTRO!$E$33, " ")</f>
        <v>Ethiopia</v>
      </c>
      <c r="B441" s="191" t="s">
        <v>650</v>
      </c>
      <c r="C441" s="192" t="s">
        <v>651</v>
      </c>
      <c r="D441" s="193">
        <v>71720.270999999993</v>
      </c>
      <c r="E441" s="193">
        <f t="shared" si="33"/>
        <v>11826.715720062599</v>
      </c>
      <c r="F441" s="193">
        <f t="shared" si="34"/>
        <v>22344.823375459197</v>
      </c>
      <c r="G441" s="193">
        <f t="shared" si="35"/>
        <v>37548.726439393547</v>
      </c>
      <c r="H441" s="200">
        <v>0</v>
      </c>
      <c r="I441" s="201">
        <v>1</v>
      </c>
      <c r="J441" s="202">
        <v>3</v>
      </c>
      <c r="K441" s="203">
        <v>1</v>
      </c>
      <c r="L441" s="165">
        <f>IF(INTRO!$E$37="Endemic",IF($H441&gt;0,IF($H441=4,"Unknown",IF($H441=99,"Stopped",$D441)),0),"Not required")</f>
        <v>0</v>
      </c>
      <c r="M441" s="190">
        <f>IF(INTRO!$E$39="Endemic", IF($I441&gt;0, IF($I441=4,"Unknown",IF($I441=99,"Stopped",$D441)), 0),"Not required")</f>
        <v>71720.270999999993</v>
      </c>
      <c r="N441" s="166">
        <f>IF(INTRO!$E$41="Endemic", IF(AND($J441&gt;1,$J441&lt;5), IF($J441=4, "Unknown", E441+F441), 0),"Not required")</f>
        <v>34171.539095521795</v>
      </c>
      <c r="O441" s="169">
        <f>IF(INTRO!$E$43="Endemic", IF(AND($K441&gt;0,$K441&lt;5), IF($K441=4,"Unknown", IF($K441=1, $F441*0.33, IF($K441=2, $F441*0.5+$G441*0.2, SUM(F441:G441)))), 0),"Not required")</f>
        <v>7373.7917139015353</v>
      </c>
      <c r="P441" s="161">
        <v>0</v>
      </c>
      <c r="Q441" s="162">
        <v>2</v>
      </c>
      <c r="R441" s="162">
        <v>2</v>
      </c>
      <c r="S441" s="167">
        <v>0</v>
      </c>
      <c r="T441" s="161"/>
      <c r="U441" s="162"/>
      <c r="V441" s="162"/>
      <c r="W441" s="167"/>
    </row>
    <row r="442" spans="1:23" x14ac:dyDescent="0.2">
      <c r="A442" s="23" t="str">
        <f>IF(INTRO!$E$33&lt;&gt;0,INTRO!$E$33, " ")</f>
        <v>Ethiopia</v>
      </c>
      <c r="B442" s="191" t="s">
        <v>650</v>
      </c>
      <c r="C442" s="192" t="s">
        <v>652</v>
      </c>
      <c r="D442" s="193">
        <v>107107.58099999999</v>
      </c>
      <c r="E442" s="193">
        <f t="shared" si="33"/>
        <v>17662.1043714486</v>
      </c>
      <c r="F442" s="193">
        <f t="shared" si="34"/>
        <v>33369.923819971198</v>
      </c>
      <c r="G442" s="193">
        <f t="shared" si="35"/>
        <v>56075.544646982526</v>
      </c>
      <c r="H442" s="200">
        <v>0</v>
      </c>
      <c r="I442" s="201">
        <v>1</v>
      </c>
      <c r="J442" s="202">
        <v>3</v>
      </c>
      <c r="K442" s="203">
        <v>0</v>
      </c>
      <c r="L442" s="165">
        <f>IF(INTRO!$E$37="Endemic",IF($H442&gt;0,IF($H442=4,"Unknown",IF($H442=99,"Stopped",$D442)),0),"Not required")</f>
        <v>0</v>
      </c>
      <c r="M442" s="190">
        <f>IF(INTRO!$E$39="Endemic", IF($I442&gt;0, IF($I442=4,"Unknown",IF($I442=99,"Stopped",$D442)), 0),"Not required")</f>
        <v>107107.58099999999</v>
      </c>
      <c r="N442" s="166">
        <f>IF(INTRO!$E$41="Endemic", IF(AND($J442&gt;1,$J442&lt;5), IF($J442=4, "Unknown", E442+F442), 0),"Not required")</f>
        <v>51032.028191419799</v>
      </c>
      <c r="O442" s="169">
        <f>IF(INTRO!$E$43="Endemic", IF(AND($K442&gt;0,$K442&lt;5), IF($K442=4,"Unknown", IF($K442=1, $F442*0.33, IF($K442=2, $F442*0.5+$G442*0.2, SUM(F442:G442)))), 0),"Not required")</f>
        <v>0</v>
      </c>
      <c r="P442" s="161">
        <v>0</v>
      </c>
      <c r="Q442" s="162">
        <v>2</v>
      </c>
      <c r="R442" s="162">
        <v>2</v>
      </c>
      <c r="S442" s="167">
        <v>0</v>
      </c>
      <c r="T442" s="161"/>
      <c r="U442" s="162"/>
      <c r="V442" s="162"/>
      <c r="W442" s="167"/>
    </row>
    <row r="443" spans="1:23" x14ac:dyDescent="0.2">
      <c r="A443" s="23" t="str">
        <f>IF(INTRO!$E$33&lt;&gt;0,INTRO!$E$33, " ")</f>
        <v>Ethiopia</v>
      </c>
      <c r="B443" s="191" t="s">
        <v>650</v>
      </c>
      <c r="C443" s="192" t="s">
        <v>653</v>
      </c>
      <c r="D443" s="193">
        <v>50075.255999999994</v>
      </c>
      <c r="E443" s="193">
        <f t="shared" si="33"/>
        <v>8257.4397595535993</v>
      </c>
      <c r="F443" s="193">
        <f t="shared" si="34"/>
        <v>15601.206398131199</v>
      </c>
      <c r="G443" s="193">
        <f t="shared" si="35"/>
        <v>26216.606026580688</v>
      </c>
      <c r="H443" s="200">
        <v>0</v>
      </c>
      <c r="I443" s="201">
        <v>1</v>
      </c>
      <c r="J443" s="202">
        <v>2</v>
      </c>
      <c r="K443" s="203">
        <v>1</v>
      </c>
      <c r="L443" s="165">
        <f>IF(INTRO!$E$37="Endemic",IF($H443&gt;0,IF($H443=4,"Unknown",IF($H443=99,"Stopped",$D443)),0),"Not required")</f>
        <v>0</v>
      </c>
      <c r="M443" s="190">
        <f>IF(INTRO!$E$39="Endemic", IF($I443&gt;0, IF($I443=4,"Unknown",IF($I443=99,"Stopped",$D443)), 0),"Not required")</f>
        <v>50075.255999999994</v>
      </c>
      <c r="N443" s="166">
        <f>IF(INTRO!$E$41="Endemic", IF(AND($J443&gt;1,$J443&lt;5), IF($J443=4, "Unknown", E443+F443), 0),"Not required")</f>
        <v>23858.646157684798</v>
      </c>
      <c r="O443" s="169">
        <f>IF(INTRO!$E$43="Endemic", IF(AND($K443&gt;0,$K443&lt;5), IF($K443=4,"Unknown", IF($K443=1, $F443*0.33, IF($K443=2, $F443*0.5+$G443*0.2, SUM(F443:G443)))), 0),"Not required")</f>
        <v>5148.3981113832961</v>
      </c>
      <c r="P443" s="161">
        <v>0</v>
      </c>
      <c r="Q443" s="162">
        <v>2</v>
      </c>
      <c r="R443" s="162">
        <v>1</v>
      </c>
      <c r="S443" s="167">
        <v>0</v>
      </c>
      <c r="T443" s="161"/>
      <c r="U443" s="162"/>
      <c r="V443" s="162"/>
      <c r="W443" s="167"/>
    </row>
    <row r="444" spans="1:23" x14ac:dyDescent="0.2">
      <c r="A444" s="23" t="str">
        <f>IF(INTRO!$E$33&lt;&gt;0,INTRO!$E$33, " ")</f>
        <v>Ethiopia</v>
      </c>
      <c r="B444" s="191" t="s">
        <v>650</v>
      </c>
      <c r="C444" s="192" t="s">
        <v>654</v>
      </c>
      <c r="D444" s="193">
        <v>39087.593999999997</v>
      </c>
      <c r="E444" s="193">
        <f t="shared" si="33"/>
        <v>6445.5677031563991</v>
      </c>
      <c r="F444" s="193">
        <f t="shared" si="34"/>
        <v>12177.943166188797</v>
      </c>
      <c r="G444" s="193">
        <f t="shared" si="35"/>
        <v>20464.080152180137</v>
      </c>
      <c r="H444" s="200">
        <v>0</v>
      </c>
      <c r="I444" s="201">
        <v>1</v>
      </c>
      <c r="J444" s="202">
        <v>3</v>
      </c>
      <c r="K444" s="203">
        <v>0</v>
      </c>
      <c r="L444" s="165">
        <f>IF(INTRO!$E$37="Endemic",IF($H444&gt;0,IF($H444=4,"Unknown",IF($H444=99,"Stopped",$D444)),0),"Not required")</f>
        <v>0</v>
      </c>
      <c r="M444" s="190">
        <f>IF(INTRO!$E$39="Endemic", IF($I444&gt;0, IF($I444=4,"Unknown",IF($I444=99,"Stopped",$D444)), 0),"Not required")</f>
        <v>39087.593999999997</v>
      </c>
      <c r="N444" s="166">
        <f>IF(INTRO!$E$41="Endemic", IF(AND($J444&gt;1,$J444&lt;5), IF($J444=4, "Unknown", E444+F444), 0),"Not required")</f>
        <v>18623.510869345198</v>
      </c>
      <c r="O444" s="169">
        <f>IF(INTRO!$E$43="Endemic", IF(AND($K444&gt;0,$K444&lt;5), IF($K444=4,"Unknown", IF($K444=1, $F444*0.33, IF($K444=2, $F444*0.5+$G444*0.2, SUM(F444:G444)))), 0),"Not required")</f>
        <v>0</v>
      </c>
      <c r="P444" s="161">
        <v>0</v>
      </c>
      <c r="Q444" s="162">
        <v>2</v>
      </c>
      <c r="R444" s="162">
        <v>2</v>
      </c>
      <c r="S444" s="167">
        <v>0</v>
      </c>
      <c r="T444" s="161"/>
      <c r="U444" s="162"/>
      <c r="V444" s="162"/>
      <c r="W444" s="167"/>
    </row>
    <row r="445" spans="1:23" x14ac:dyDescent="0.2">
      <c r="A445" s="23" t="str">
        <f>IF(INTRO!$E$33&lt;&gt;0,INTRO!$E$33, " ")</f>
        <v>Ethiopia</v>
      </c>
      <c r="B445" s="191" t="s">
        <v>650</v>
      </c>
      <c r="C445" s="192" t="s">
        <v>655</v>
      </c>
      <c r="D445" s="193">
        <v>69311.381999999998</v>
      </c>
      <c r="E445" s="193">
        <f t="shared" si="33"/>
        <v>11429.4884786292</v>
      </c>
      <c r="F445" s="193">
        <f t="shared" si="34"/>
        <v>21594.321481286399</v>
      </c>
      <c r="G445" s="193">
        <f t="shared" si="35"/>
        <v>36287.566758557085</v>
      </c>
      <c r="H445" s="200">
        <v>0</v>
      </c>
      <c r="I445" s="201">
        <v>1</v>
      </c>
      <c r="J445" s="202">
        <v>3</v>
      </c>
      <c r="K445" s="203">
        <v>1</v>
      </c>
      <c r="L445" s="165">
        <f>IF(INTRO!$E$37="Endemic",IF($H445&gt;0,IF($H445=4,"Unknown",IF($H445=99,"Stopped",$D445)),0),"Not required")</f>
        <v>0</v>
      </c>
      <c r="M445" s="190">
        <f>IF(INTRO!$E$39="Endemic", IF($I445&gt;0, IF($I445=4,"Unknown",IF($I445=99,"Stopped",$D445)), 0),"Not required")</f>
        <v>69311.381999999998</v>
      </c>
      <c r="N445" s="166">
        <f>IF(INTRO!$E$41="Endemic", IF(AND($J445&gt;1,$J445&lt;5), IF($J445=4, "Unknown", E445+F445), 0),"Not required")</f>
        <v>33023.809959915598</v>
      </c>
      <c r="O445" s="169">
        <f>IF(INTRO!$E$43="Endemic", IF(AND($K445&gt;0,$K445&lt;5), IF($K445=4,"Unknown", IF($K445=1, $F445*0.33, IF($K445=2, $F445*0.5+$G445*0.2, SUM(F445:G445)))), 0),"Not required")</f>
        <v>7126.1260888245124</v>
      </c>
      <c r="P445" s="161">
        <v>0</v>
      </c>
      <c r="Q445" s="162">
        <v>2</v>
      </c>
      <c r="R445" s="162">
        <v>2</v>
      </c>
      <c r="S445" s="167">
        <v>0</v>
      </c>
      <c r="T445" s="161"/>
      <c r="U445" s="162"/>
      <c r="V445" s="162"/>
      <c r="W445" s="167"/>
    </row>
    <row r="446" spans="1:23" x14ac:dyDescent="0.2">
      <c r="A446" s="23" t="str">
        <f>IF(INTRO!$E$33&lt;&gt;0,INTRO!$E$33, " ")</f>
        <v>Ethiopia</v>
      </c>
      <c r="B446" s="191" t="s">
        <v>650</v>
      </c>
      <c r="C446" s="192" t="s">
        <v>656</v>
      </c>
      <c r="D446" s="193">
        <v>195800.17799999999</v>
      </c>
      <c r="E446" s="193">
        <f t="shared" si="33"/>
        <v>32287.566832306795</v>
      </c>
      <c r="F446" s="193">
        <f t="shared" si="34"/>
        <v>61002.563616825595</v>
      </c>
      <c r="G446" s="193">
        <f t="shared" si="35"/>
        <v>102510.03263089404</v>
      </c>
      <c r="H446" s="200">
        <v>0</v>
      </c>
      <c r="I446" s="201">
        <v>1</v>
      </c>
      <c r="J446" s="202">
        <v>3</v>
      </c>
      <c r="K446" s="203">
        <v>0</v>
      </c>
      <c r="L446" s="165">
        <f>IF(INTRO!$E$37="Endemic",IF($H446&gt;0,IF($H446=4,"Unknown",IF($H446=99,"Stopped",$D446)),0),"Not required")</f>
        <v>0</v>
      </c>
      <c r="M446" s="190">
        <f>IF(INTRO!$E$39="Endemic", IF($I446&gt;0, IF($I446=4,"Unknown",IF($I446=99,"Stopped",$D446)), 0),"Not required")</f>
        <v>195800.17799999999</v>
      </c>
      <c r="N446" s="166">
        <f>IF(INTRO!$E$41="Endemic", IF(AND($J446&gt;1,$J446&lt;5), IF($J446=4, "Unknown", E446+F446), 0),"Not required")</f>
        <v>93290.130449132383</v>
      </c>
      <c r="O446" s="169">
        <f>IF(INTRO!$E$43="Endemic", IF(AND($K446&gt;0,$K446&lt;5), IF($K446=4,"Unknown", IF($K446=1, $F446*0.33, IF($K446=2, $F446*0.5+$G446*0.2, SUM(F446:G446)))), 0),"Not required")</f>
        <v>0</v>
      </c>
      <c r="P446" s="161">
        <v>0</v>
      </c>
      <c r="Q446" s="162">
        <v>2</v>
      </c>
      <c r="R446" s="162">
        <v>2</v>
      </c>
      <c r="S446" s="167">
        <v>0</v>
      </c>
      <c r="T446" s="161"/>
      <c r="U446" s="162"/>
      <c r="V446" s="162"/>
      <c r="W446" s="167"/>
    </row>
    <row r="447" spans="1:23" x14ac:dyDescent="0.2">
      <c r="A447" s="23" t="str">
        <f>IF(INTRO!$E$33&lt;&gt;0,INTRO!$E$33, " ")</f>
        <v>Ethiopia</v>
      </c>
      <c r="B447" s="191" t="s">
        <v>650</v>
      </c>
      <c r="C447" s="192" t="s">
        <v>657</v>
      </c>
      <c r="D447" s="193">
        <v>44088.534</v>
      </c>
      <c r="E447" s="193">
        <f t="shared" si="33"/>
        <v>7270.2257097203992</v>
      </c>
      <c r="F447" s="193">
        <f t="shared" si="34"/>
        <v>13736.012028076801</v>
      </c>
      <c r="G447" s="193">
        <f t="shared" si="35"/>
        <v>23082.292902656511</v>
      </c>
      <c r="H447" s="200">
        <v>0</v>
      </c>
      <c r="I447" s="201">
        <v>1</v>
      </c>
      <c r="J447" s="202">
        <v>3</v>
      </c>
      <c r="K447" s="203">
        <v>0</v>
      </c>
      <c r="L447" s="165">
        <f>IF(INTRO!$E$37="Endemic",IF($H447&gt;0,IF($H447=4,"Unknown",IF($H447=99,"Stopped",$D447)),0),"Not required")</f>
        <v>0</v>
      </c>
      <c r="M447" s="190">
        <f>IF(INTRO!$E$39="Endemic", IF($I447&gt;0, IF($I447=4,"Unknown",IF($I447=99,"Stopped",$D447)), 0),"Not required")</f>
        <v>44088.534</v>
      </c>
      <c r="N447" s="166">
        <f>IF(INTRO!$E$41="Endemic", IF(AND($J447&gt;1,$J447&lt;5), IF($J447=4, "Unknown", E447+F447), 0),"Not required")</f>
        <v>21006.237737797201</v>
      </c>
      <c r="O447" s="169">
        <f>IF(INTRO!$E$43="Endemic", IF(AND($K447&gt;0,$K447&lt;5), IF($K447=4,"Unknown", IF($K447=1, $F447*0.33, IF($K447=2, $F447*0.5+$G447*0.2, SUM(F447:G447)))), 0),"Not required")</f>
        <v>0</v>
      </c>
      <c r="P447" s="161">
        <v>0</v>
      </c>
      <c r="Q447" s="162">
        <v>2</v>
      </c>
      <c r="R447" s="162">
        <v>2</v>
      </c>
      <c r="S447" s="167">
        <v>0</v>
      </c>
      <c r="T447" s="161"/>
      <c r="U447" s="162"/>
      <c r="V447" s="162"/>
      <c r="W447" s="167"/>
    </row>
    <row r="448" spans="1:23" x14ac:dyDescent="0.2">
      <c r="A448" s="23" t="str">
        <f>IF(INTRO!$E$33&lt;&gt;0,INTRO!$E$33, " ")</f>
        <v>Ethiopia</v>
      </c>
      <c r="B448" s="191" t="s">
        <v>650</v>
      </c>
      <c r="C448" s="192" t="s">
        <v>658</v>
      </c>
      <c r="D448" s="193">
        <v>49353.926999999996</v>
      </c>
      <c r="E448" s="193">
        <f t="shared" si="33"/>
        <v>8138.4921746561995</v>
      </c>
      <c r="F448" s="193">
        <f t="shared" si="34"/>
        <v>15376.472597270398</v>
      </c>
      <c r="G448" s="193">
        <f t="shared" si="35"/>
        <v>25838.958467304161</v>
      </c>
      <c r="H448" s="200">
        <v>0</v>
      </c>
      <c r="I448" s="201">
        <v>1</v>
      </c>
      <c r="J448" s="202">
        <v>2</v>
      </c>
      <c r="K448" s="203">
        <v>0</v>
      </c>
      <c r="L448" s="165">
        <f>IF(INTRO!$E$37="Endemic",IF($H448&gt;0,IF($H448=4,"Unknown",IF($H448=99,"Stopped",$D448)),0),"Not required")</f>
        <v>0</v>
      </c>
      <c r="M448" s="190">
        <f>IF(INTRO!$E$39="Endemic", IF($I448&gt;0, IF($I448=4,"Unknown",IF($I448=99,"Stopped",$D448)), 0),"Not required")</f>
        <v>49353.926999999996</v>
      </c>
      <c r="N448" s="166">
        <f>IF(INTRO!$E$41="Endemic", IF(AND($J448&gt;1,$J448&lt;5), IF($J448=4, "Unknown", E448+F448), 0),"Not required")</f>
        <v>23514.964771926599</v>
      </c>
      <c r="O448" s="169">
        <f>IF(INTRO!$E$43="Endemic", IF(AND($K448&gt;0,$K448&lt;5), IF($K448=4,"Unknown", IF($K448=1, $F448*0.33, IF($K448=2, $F448*0.5+$G448*0.2, SUM(F448:G448)))), 0),"Not required")</f>
        <v>0</v>
      </c>
      <c r="P448" s="161">
        <v>0</v>
      </c>
      <c r="Q448" s="162">
        <v>2</v>
      </c>
      <c r="R448" s="162">
        <v>1</v>
      </c>
      <c r="S448" s="167">
        <v>0</v>
      </c>
      <c r="T448" s="161"/>
      <c r="U448" s="162"/>
      <c r="V448" s="162"/>
      <c r="W448" s="167"/>
    </row>
    <row r="449" spans="1:23" x14ac:dyDescent="0.2">
      <c r="A449" s="23" t="str">
        <f>IF(INTRO!$E$33&lt;&gt;0,INTRO!$E$33, " ")</f>
        <v>Ethiopia</v>
      </c>
      <c r="B449" s="191" t="s">
        <v>650</v>
      </c>
      <c r="C449" s="192" t="s">
        <v>659</v>
      </c>
      <c r="D449" s="193">
        <v>22990.946999999996</v>
      </c>
      <c r="E449" s="193">
        <f t="shared" si="33"/>
        <v>3791.220954868199</v>
      </c>
      <c r="F449" s="193">
        <f t="shared" si="34"/>
        <v>7162.9490907743993</v>
      </c>
      <c r="G449" s="193">
        <f t="shared" si="35"/>
        <v>12036.775202447236</v>
      </c>
      <c r="H449" s="200">
        <v>0</v>
      </c>
      <c r="I449" s="201">
        <v>1</v>
      </c>
      <c r="J449" s="202">
        <v>3</v>
      </c>
      <c r="K449" s="203">
        <v>0</v>
      </c>
      <c r="L449" s="165">
        <f>IF(INTRO!$E$37="Endemic",IF($H449&gt;0,IF($H449=4,"Unknown",IF($H449=99,"Stopped",$D449)),0),"Not required")</f>
        <v>0</v>
      </c>
      <c r="M449" s="190">
        <f>IF(INTRO!$E$39="Endemic", IF($I449&gt;0, IF($I449=4,"Unknown",IF($I449=99,"Stopped",$D449)), 0),"Not required")</f>
        <v>22990.946999999996</v>
      </c>
      <c r="N449" s="166">
        <f>IF(INTRO!$E$41="Endemic", IF(AND($J449&gt;1,$J449&lt;5), IF($J449=4, "Unknown", E449+F449), 0),"Not required")</f>
        <v>10954.170045642599</v>
      </c>
      <c r="O449" s="169">
        <f>IF(INTRO!$E$43="Endemic", IF(AND($K449&gt;0,$K449&lt;5), IF($K449=4,"Unknown", IF($K449=1, $F449*0.33, IF($K449=2, $F449*0.5+$G449*0.2, SUM(F449:G449)))), 0),"Not required")</f>
        <v>0</v>
      </c>
      <c r="P449" s="161">
        <v>0</v>
      </c>
      <c r="Q449" s="162">
        <v>2</v>
      </c>
      <c r="R449" s="162">
        <v>2</v>
      </c>
      <c r="S449" s="167">
        <v>0</v>
      </c>
      <c r="T449" s="161"/>
      <c r="U449" s="162"/>
      <c r="V449" s="162"/>
      <c r="W449" s="167"/>
    </row>
    <row r="450" spans="1:23" x14ac:dyDescent="0.2">
      <c r="A450" s="23" t="str">
        <f>IF(INTRO!$E$33&lt;&gt;0,INTRO!$E$33, " ")</f>
        <v>Ethiopia</v>
      </c>
      <c r="B450" s="191" t="s">
        <v>650</v>
      </c>
      <c r="C450" s="192" t="s">
        <v>660</v>
      </c>
      <c r="D450" s="193">
        <v>58154.963999999993</v>
      </c>
      <c r="E450" s="193">
        <f t="shared" si="33"/>
        <v>9589.7884565783988</v>
      </c>
      <c r="F450" s="193">
        <f t="shared" si="34"/>
        <v>18118.481440012798</v>
      </c>
      <c r="G450" s="193">
        <f t="shared" si="35"/>
        <v>30446.689672000539</v>
      </c>
      <c r="H450" s="200">
        <v>0</v>
      </c>
      <c r="I450" s="201">
        <v>1</v>
      </c>
      <c r="J450" s="202">
        <v>3</v>
      </c>
      <c r="K450" s="203">
        <v>0</v>
      </c>
      <c r="L450" s="165">
        <f>IF(INTRO!$E$37="Endemic",IF($H450&gt;0,IF($H450=4,"Unknown",IF($H450=99,"Stopped",$D450)),0),"Not required")</f>
        <v>0</v>
      </c>
      <c r="M450" s="190">
        <f>IF(INTRO!$E$39="Endemic", IF($I450&gt;0, IF($I450=4,"Unknown",IF($I450=99,"Stopped",$D450)), 0),"Not required")</f>
        <v>58154.963999999993</v>
      </c>
      <c r="N450" s="166">
        <f>IF(INTRO!$E$41="Endemic", IF(AND($J450&gt;1,$J450&lt;5), IF($J450=4, "Unknown", E450+F450), 0),"Not required")</f>
        <v>27708.269896591199</v>
      </c>
      <c r="O450" s="169">
        <f>IF(INTRO!$E$43="Endemic", IF(AND($K450&gt;0,$K450&lt;5), IF($K450=4,"Unknown", IF($K450=1, $F450*0.33, IF($K450=2, $F450*0.5+$G450*0.2, SUM(F450:G450)))), 0),"Not required")</f>
        <v>0</v>
      </c>
      <c r="P450" s="161">
        <v>0</v>
      </c>
      <c r="Q450" s="162">
        <v>2</v>
      </c>
      <c r="R450" s="162">
        <v>2</v>
      </c>
      <c r="S450" s="167">
        <v>0</v>
      </c>
      <c r="T450" s="161"/>
      <c r="U450" s="162"/>
      <c r="V450" s="162"/>
      <c r="W450" s="167"/>
    </row>
    <row r="451" spans="1:23" x14ac:dyDescent="0.2">
      <c r="A451" s="23" t="str">
        <f>IF(INTRO!$E$33&lt;&gt;0,INTRO!$E$33, " ")</f>
        <v>Ethiopia</v>
      </c>
      <c r="B451" s="191" t="s">
        <v>650</v>
      </c>
      <c r="C451" s="192" t="s">
        <v>661</v>
      </c>
      <c r="D451" s="193">
        <v>85278.375</v>
      </c>
      <c r="E451" s="193">
        <f t="shared" si="33"/>
        <v>14062.455204525</v>
      </c>
      <c r="F451" s="193">
        <f t="shared" si="34"/>
        <v>26568.921178799999</v>
      </c>
      <c r="G451" s="193">
        <f t="shared" si="35"/>
        <v>44646.992118462826</v>
      </c>
      <c r="H451" s="200">
        <v>0</v>
      </c>
      <c r="I451" s="201">
        <v>1</v>
      </c>
      <c r="J451" s="202">
        <v>3</v>
      </c>
      <c r="K451" s="203">
        <v>0</v>
      </c>
      <c r="L451" s="165">
        <f>IF(INTRO!$E$37="Endemic",IF($H451&gt;0,IF($H451=4,"Unknown",IF($H451=99,"Stopped",$D451)),0),"Not required")</f>
        <v>0</v>
      </c>
      <c r="M451" s="190">
        <f>IF(INTRO!$E$39="Endemic", IF($I451&gt;0, IF($I451=4,"Unknown",IF($I451=99,"Stopped",$D451)), 0),"Not required")</f>
        <v>85278.375</v>
      </c>
      <c r="N451" s="166">
        <f>IF(INTRO!$E$41="Endemic", IF(AND($J451&gt;1,$J451&lt;5), IF($J451=4, "Unknown", E451+F451), 0),"Not required")</f>
        <v>40631.376383324998</v>
      </c>
      <c r="O451" s="169">
        <f>IF(INTRO!$E$43="Endemic", IF(AND($K451&gt;0,$K451&lt;5), IF($K451=4,"Unknown", IF($K451=1, $F451*0.33, IF($K451=2, $F451*0.5+$G451*0.2, SUM(F451:G451)))), 0),"Not required")</f>
        <v>0</v>
      </c>
      <c r="P451" s="161">
        <v>0</v>
      </c>
      <c r="Q451" s="162">
        <v>2</v>
      </c>
      <c r="R451" s="162">
        <v>2</v>
      </c>
      <c r="S451" s="167">
        <v>0</v>
      </c>
      <c r="T451" s="161"/>
      <c r="U451" s="162"/>
      <c r="V451" s="162"/>
      <c r="W451" s="167"/>
    </row>
    <row r="452" spans="1:23" x14ac:dyDescent="0.2">
      <c r="A452" s="23" t="str">
        <f>IF(INTRO!$E$33&lt;&gt;0,INTRO!$E$33, " ")</f>
        <v>Ethiopia</v>
      </c>
      <c r="B452" s="191" t="s">
        <v>650</v>
      </c>
      <c r="C452" s="192" t="s">
        <v>662</v>
      </c>
      <c r="D452" s="193">
        <v>43694.426999999996</v>
      </c>
      <c r="E452" s="193">
        <f t="shared" si="33"/>
        <v>7205.237228956199</v>
      </c>
      <c r="F452" s="193">
        <f t="shared" si="34"/>
        <v>13613.2259428704</v>
      </c>
      <c r="G452" s="193">
        <f t="shared" si="35"/>
        <v>22875.96049865806</v>
      </c>
      <c r="H452" s="200">
        <v>0</v>
      </c>
      <c r="I452" s="201">
        <v>1</v>
      </c>
      <c r="J452" s="202">
        <v>3</v>
      </c>
      <c r="K452" s="203">
        <v>1</v>
      </c>
      <c r="L452" s="165">
        <f>IF(INTRO!$E$37="Endemic",IF($H452&gt;0,IF($H452=4,"Unknown",IF($H452=99,"Stopped",$D452)),0),"Not required")</f>
        <v>0</v>
      </c>
      <c r="M452" s="190">
        <f>IF(INTRO!$E$39="Endemic", IF($I452&gt;0, IF($I452=4,"Unknown",IF($I452=99,"Stopped",$D452)), 0),"Not required")</f>
        <v>43694.426999999996</v>
      </c>
      <c r="N452" s="166">
        <f>IF(INTRO!$E$41="Endemic", IF(AND($J452&gt;1,$J452&lt;5), IF($J452=4, "Unknown", E452+F452), 0),"Not required")</f>
        <v>20818.463171826599</v>
      </c>
      <c r="O452" s="169">
        <f>IF(INTRO!$E$43="Endemic", IF(AND($K452&gt;0,$K452&lt;5), IF($K452=4,"Unknown", IF($K452=1, $F452*0.33, IF($K452=2, $F452*0.5+$G452*0.2, SUM(F452:G452)))), 0),"Not required")</f>
        <v>4492.3645611472321</v>
      </c>
      <c r="P452" s="161">
        <v>0</v>
      </c>
      <c r="Q452" s="162">
        <v>2</v>
      </c>
      <c r="R452" s="162">
        <v>2</v>
      </c>
      <c r="S452" s="167">
        <v>0</v>
      </c>
      <c r="T452" s="161"/>
      <c r="U452" s="162"/>
      <c r="V452" s="162"/>
      <c r="W452" s="167"/>
    </row>
    <row r="453" spans="1:23" x14ac:dyDescent="0.2">
      <c r="A453" s="23" t="str">
        <f>IF(INTRO!$E$33&lt;&gt;0,INTRO!$E$33, " ")</f>
        <v>Ethiopia</v>
      </c>
      <c r="B453" s="191" t="s">
        <v>650</v>
      </c>
      <c r="C453" s="192" t="s">
        <v>663</v>
      </c>
      <c r="D453" s="193">
        <v>31916.492999999999</v>
      </c>
      <c r="E453" s="193">
        <f t="shared" si="33"/>
        <v>5263.0488455958002</v>
      </c>
      <c r="F453" s="193">
        <f t="shared" si="34"/>
        <v>9943.7493599135996</v>
      </c>
      <c r="G453" s="193">
        <f t="shared" si="35"/>
        <v>16709.692362453832</v>
      </c>
      <c r="H453" s="200">
        <v>0</v>
      </c>
      <c r="I453" s="201">
        <v>1</v>
      </c>
      <c r="J453" s="202">
        <v>3</v>
      </c>
      <c r="K453" s="203">
        <v>0</v>
      </c>
      <c r="L453" s="165">
        <f>IF(INTRO!$E$37="Endemic",IF($H453&gt;0,IF($H453=4,"Unknown",IF($H453=99,"Stopped",$D453)),0),"Not required")</f>
        <v>0</v>
      </c>
      <c r="M453" s="190">
        <f>IF(INTRO!$E$39="Endemic", IF($I453&gt;0, IF($I453=4,"Unknown",IF($I453=99,"Stopped",$D453)), 0),"Not required")</f>
        <v>31916.492999999999</v>
      </c>
      <c r="N453" s="166">
        <f>IF(INTRO!$E$41="Endemic", IF(AND($J453&gt;1,$J453&lt;5), IF($J453=4, "Unknown", E453+F453), 0),"Not required")</f>
        <v>15206.7982055094</v>
      </c>
      <c r="O453" s="169">
        <f>IF(INTRO!$E$43="Endemic", IF(AND($K453&gt;0,$K453&lt;5), IF($K453=4,"Unknown", IF($K453=1, $F453*0.33, IF($K453=2, $F453*0.5+$G453*0.2, SUM(F453:G453)))), 0),"Not required")</f>
        <v>0</v>
      </c>
      <c r="P453" s="161">
        <v>0</v>
      </c>
      <c r="Q453" s="162">
        <v>2</v>
      </c>
      <c r="R453" s="162">
        <v>2</v>
      </c>
      <c r="S453" s="167">
        <v>0</v>
      </c>
      <c r="T453" s="161"/>
      <c r="U453" s="162"/>
      <c r="V453" s="162"/>
      <c r="W453" s="167"/>
    </row>
    <row r="454" spans="1:23" x14ac:dyDescent="0.2">
      <c r="A454" s="23" t="str">
        <f>IF(INTRO!$E$33&lt;&gt;0,INTRO!$E$33, " ")</f>
        <v>Ethiopia</v>
      </c>
      <c r="B454" s="191" t="s">
        <v>650</v>
      </c>
      <c r="C454" s="192" t="s">
        <v>664</v>
      </c>
      <c r="D454" s="193">
        <v>72374.714999999997</v>
      </c>
      <c r="E454" s="193">
        <f t="shared" si="33"/>
        <v>11934.633928329</v>
      </c>
      <c r="F454" s="193">
        <f t="shared" si="34"/>
        <v>22548.718806768</v>
      </c>
      <c r="G454" s="193">
        <f t="shared" si="35"/>
        <v>37891.356749949715</v>
      </c>
      <c r="H454" s="200">
        <v>0</v>
      </c>
      <c r="I454" s="201">
        <v>1</v>
      </c>
      <c r="J454" s="202">
        <v>2</v>
      </c>
      <c r="K454" s="203">
        <v>1</v>
      </c>
      <c r="L454" s="165">
        <f>IF(INTRO!$E$37="Endemic",IF($H454&gt;0,IF($H454=4,"Unknown",IF($H454=99,"Stopped",$D454)),0),"Not required")</f>
        <v>0</v>
      </c>
      <c r="M454" s="190">
        <f>IF(INTRO!$E$39="Endemic", IF($I454&gt;0, IF($I454=4,"Unknown",IF($I454=99,"Stopped",$D454)), 0),"Not required")</f>
        <v>72374.714999999997</v>
      </c>
      <c r="N454" s="166">
        <f>IF(INTRO!$E$41="Endemic", IF(AND($J454&gt;1,$J454&lt;5), IF($J454=4, "Unknown", E454+F454), 0),"Not required")</f>
        <v>34483.352735096996</v>
      </c>
      <c r="O454" s="169">
        <f>IF(INTRO!$E$43="Endemic", IF(AND($K454&gt;0,$K454&lt;5), IF($K454=4,"Unknown", IF($K454=1, $F454*0.33, IF($K454=2, $F454*0.5+$G454*0.2, SUM(F454:G454)))), 0),"Not required")</f>
        <v>7441.0772062334399</v>
      </c>
      <c r="P454" s="161">
        <v>0</v>
      </c>
      <c r="Q454" s="162">
        <v>2</v>
      </c>
      <c r="R454" s="162">
        <v>1</v>
      </c>
      <c r="S454" s="167">
        <v>0</v>
      </c>
      <c r="T454" s="161"/>
      <c r="U454" s="162"/>
      <c r="V454" s="162"/>
      <c r="W454" s="167"/>
    </row>
    <row r="455" spans="1:23" x14ac:dyDescent="0.2">
      <c r="A455" s="23" t="str">
        <f>IF(INTRO!$E$33&lt;&gt;0,INTRO!$E$33, " ")</f>
        <v>Ethiopia</v>
      </c>
      <c r="B455" s="191" t="s">
        <v>665</v>
      </c>
      <c r="C455" s="192" t="s">
        <v>666</v>
      </c>
      <c r="D455" s="193">
        <v>38648.210999999996</v>
      </c>
      <c r="E455" s="193">
        <f t="shared" si="33"/>
        <v>6373.1131828265989</v>
      </c>
      <c r="F455" s="193">
        <f t="shared" si="34"/>
        <v>12041.051107747198</v>
      </c>
      <c r="G455" s="193">
        <f t="shared" si="35"/>
        <v>20234.043764432521</v>
      </c>
      <c r="H455" s="200">
        <v>0</v>
      </c>
      <c r="I455" s="201">
        <v>1</v>
      </c>
      <c r="J455" s="202">
        <v>2</v>
      </c>
      <c r="K455" s="203">
        <v>2</v>
      </c>
      <c r="L455" s="165">
        <f>IF(INTRO!$E$37="Endemic",IF($H455&gt;0,IF($H455=4,"Unknown",IF($H455=99,"Stopped",$D455)),0),"Not required")</f>
        <v>0</v>
      </c>
      <c r="M455" s="190">
        <f>IF(INTRO!$E$39="Endemic", IF($I455&gt;0, IF($I455=4,"Unknown",IF($I455=99,"Stopped",$D455)), 0),"Not required")</f>
        <v>38648.210999999996</v>
      </c>
      <c r="N455" s="166">
        <f>IF(INTRO!$E$41="Endemic", IF(AND($J455&gt;1,$J455&lt;5), IF($J455=4, "Unknown", E455+F455), 0),"Not required")</f>
        <v>18414.164290573797</v>
      </c>
      <c r="O455" s="169">
        <f>IF(INTRO!$E$43="Endemic", IF(AND($K455&gt;0,$K455&lt;5), IF($K455=4,"Unknown", IF($K455=1, $F455*0.33, IF($K455=2, $F455*0.5+$G455*0.2, SUM(F455:G455)))), 0),"Not required")</f>
        <v>10067.334306760104</v>
      </c>
      <c r="P455" s="161">
        <v>0</v>
      </c>
      <c r="Q455" s="162">
        <v>2</v>
      </c>
      <c r="R455" s="162">
        <v>1</v>
      </c>
      <c r="S455" s="167">
        <v>1</v>
      </c>
      <c r="T455" s="161"/>
      <c r="U455" s="162"/>
      <c r="V455" s="162"/>
      <c r="W455" s="167"/>
    </row>
    <row r="456" spans="1:23" x14ac:dyDescent="0.2">
      <c r="A456" s="23" t="str">
        <f>IF(INTRO!$E$33&lt;&gt;0,INTRO!$E$33, " ")</f>
        <v>Ethiopia</v>
      </c>
      <c r="B456" s="191" t="s">
        <v>665</v>
      </c>
      <c r="C456" s="192" t="s">
        <v>667</v>
      </c>
      <c r="D456" s="193">
        <v>65831.303999999989</v>
      </c>
      <c r="E456" s="193">
        <f t="shared" si="33"/>
        <v>10855.621528382399</v>
      </c>
      <c r="F456" s="193">
        <f t="shared" si="34"/>
        <v>20510.085083980797</v>
      </c>
      <c r="G456" s="193">
        <f t="shared" si="35"/>
        <v>34465.59237129143</v>
      </c>
      <c r="H456" s="200">
        <v>0</v>
      </c>
      <c r="I456" s="201">
        <v>1</v>
      </c>
      <c r="J456" s="202">
        <v>0</v>
      </c>
      <c r="K456" s="203">
        <v>0</v>
      </c>
      <c r="L456" s="165">
        <f>IF(INTRO!$E$37="Endemic",IF($H456&gt;0,IF($H456=4,"Unknown",IF($H456=99,"Stopped",$D456)),0),"Not required")</f>
        <v>0</v>
      </c>
      <c r="M456" s="190">
        <f>IF(INTRO!$E$39="Endemic", IF($I456&gt;0, IF($I456=4,"Unknown",IF($I456=99,"Stopped",$D456)), 0),"Not required")</f>
        <v>65831.303999999989</v>
      </c>
      <c r="N456" s="166">
        <f>IF(INTRO!$E$41="Endemic", IF(AND($J456&gt;1,$J456&lt;5), IF($J456=4, "Unknown", E456+F456), 0),"Not required")</f>
        <v>0</v>
      </c>
      <c r="O456" s="169">
        <f>IF(INTRO!$E$43="Endemic", IF(AND($K456&gt;0,$K456&lt;5), IF($K456=4,"Unknown", IF($K456=1, $F456*0.33, IF($K456=2, $F456*0.5+$G456*0.2, SUM(F456:G456)))), 0),"Not required")</f>
        <v>0</v>
      </c>
      <c r="P456" s="161">
        <v>0</v>
      </c>
      <c r="Q456" s="162">
        <v>2</v>
      </c>
      <c r="R456" s="162">
        <v>0</v>
      </c>
      <c r="S456" s="167">
        <v>0</v>
      </c>
      <c r="T456" s="161"/>
      <c r="U456" s="162"/>
      <c r="V456" s="162"/>
      <c r="W456" s="167"/>
    </row>
    <row r="457" spans="1:23" x14ac:dyDescent="0.2">
      <c r="A457" s="23" t="str">
        <f>IF(INTRO!$E$33&lt;&gt;0,INTRO!$E$33, " ")</f>
        <v>Ethiopia</v>
      </c>
      <c r="B457" s="191" t="s">
        <v>665</v>
      </c>
      <c r="C457" s="192" t="s">
        <v>668</v>
      </c>
      <c r="D457" s="193">
        <v>81450.494999999995</v>
      </c>
      <c r="E457" s="193">
        <f t="shared" si="33"/>
        <v>13431.235495797</v>
      </c>
      <c r="F457" s="193">
        <f t="shared" si="34"/>
        <v>25376.325259824</v>
      </c>
      <c r="G457" s="193">
        <f t="shared" si="35"/>
        <v>42642.928037851278</v>
      </c>
      <c r="H457" s="200">
        <v>0</v>
      </c>
      <c r="I457" s="201">
        <v>1</v>
      </c>
      <c r="J457" s="202">
        <v>2</v>
      </c>
      <c r="K457" s="203">
        <v>0</v>
      </c>
      <c r="L457" s="165">
        <f>IF(INTRO!$E$37="Endemic",IF($H457&gt;0,IF($H457=4,"Unknown",IF($H457=99,"Stopped",$D457)),0),"Not required")</f>
        <v>0</v>
      </c>
      <c r="M457" s="190">
        <f>IF(INTRO!$E$39="Endemic", IF($I457&gt;0, IF($I457=4,"Unknown",IF($I457=99,"Stopped",$D457)), 0),"Not required")</f>
        <v>81450.494999999995</v>
      </c>
      <c r="N457" s="166">
        <f>IF(INTRO!$E$41="Endemic", IF(AND($J457&gt;1,$J457&lt;5), IF($J457=4, "Unknown", E457+F457), 0),"Not required")</f>
        <v>38807.560755621002</v>
      </c>
      <c r="O457" s="169">
        <f>IF(INTRO!$E$43="Endemic", IF(AND($K457&gt;0,$K457&lt;5), IF($K457=4,"Unknown", IF($K457=1, $F457*0.33, IF($K457=2, $F457*0.5+$G457*0.2, SUM(F457:G457)))), 0),"Not required")</f>
        <v>0</v>
      </c>
      <c r="P457" s="161">
        <v>0</v>
      </c>
      <c r="Q457" s="162">
        <v>2</v>
      </c>
      <c r="R457" s="162">
        <v>1</v>
      </c>
      <c r="S457" s="167">
        <v>0</v>
      </c>
      <c r="T457" s="161"/>
      <c r="U457" s="162"/>
      <c r="V457" s="162"/>
      <c r="W457" s="167"/>
    </row>
    <row r="458" spans="1:23" x14ac:dyDescent="0.2">
      <c r="A458" s="23" t="str">
        <f>IF(INTRO!$E$33&lt;&gt;0,INTRO!$E$33, " ")</f>
        <v>Ethiopia</v>
      </c>
      <c r="B458" s="191" t="s">
        <v>665</v>
      </c>
      <c r="C458" s="192" t="s">
        <v>669</v>
      </c>
      <c r="D458" s="193">
        <v>244114.81499999997</v>
      </c>
      <c r="E458" s="193">
        <f t="shared" si="33"/>
        <v>40254.679462388995</v>
      </c>
      <c r="F458" s="193">
        <f t="shared" si="34"/>
        <v>76055.240010287991</v>
      </c>
      <c r="G458" s="193">
        <f t="shared" si="35"/>
        <v>127804.87692577409</v>
      </c>
      <c r="H458" s="200">
        <v>0</v>
      </c>
      <c r="I458" s="201">
        <v>1</v>
      </c>
      <c r="J458" s="202">
        <v>2</v>
      </c>
      <c r="K458" s="203">
        <v>0</v>
      </c>
      <c r="L458" s="165">
        <f>IF(INTRO!$E$37="Endemic",IF($H458&gt;0,IF($H458=4,"Unknown",IF($H458=99,"Stopped",$D458)),0),"Not required")</f>
        <v>0</v>
      </c>
      <c r="M458" s="190">
        <f>IF(INTRO!$E$39="Endemic", IF($I458&gt;0, IF($I458=4,"Unknown",IF($I458=99,"Stopped",$D458)), 0),"Not required")</f>
        <v>244114.81499999997</v>
      </c>
      <c r="N458" s="166">
        <f>IF(INTRO!$E$41="Endemic", IF(AND($J458&gt;1,$J458&lt;5), IF($J458=4, "Unknown", E458+F458), 0),"Not required")</f>
        <v>116309.91947267699</v>
      </c>
      <c r="O458" s="169">
        <f>IF(INTRO!$E$43="Endemic", IF(AND($K458&gt;0,$K458&lt;5), IF($K458=4,"Unknown", IF($K458=1, $F458*0.33, IF($K458=2, $F458*0.5+$G458*0.2, SUM(F458:G458)))), 0),"Not required")</f>
        <v>0</v>
      </c>
      <c r="P458" s="161">
        <v>0</v>
      </c>
      <c r="Q458" s="162">
        <v>2</v>
      </c>
      <c r="R458" s="162">
        <v>1</v>
      </c>
      <c r="S458" s="167">
        <v>0</v>
      </c>
      <c r="T458" s="161"/>
      <c r="U458" s="162"/>
      <c r="V458" s="162"/>
      <c r="W458" s="167"/>
    </row>
    <row r="459" spans="1:23" x14ac:dyDescent="0.2">
      <c r="A459" s="23" t="str">
        <f>IF(INTRO!$E$33&lt;&gt;0,INTRO!$E$33, " ")</f>
        <v>Ethiopia</v>
      </c>
      <c r="B459" s="191" t="s">
        <v>665</v>
      </c>
      <c r="C459" s="192" t="s">
        <v>670</v>
      </c>
      <c r="D459" s="193">
        <v>151952.43</v>
      </c>
      <c r="E459" s="193">
        <f t="shared" si="33"/>
        <v>25057.046878458001</v>
      </c>
      <c r="F459" s="193">
        <f t="shared" si="34"/>
        <v>47341.569719135994</v>
      </c>
      <c r="G459" s="193">
        <f t="shared" si="35"/>
        <v>79553.801823630827</v>
      </c>
      <c r="H459" s="200">
        <v>0</v>
      </c>
      <c r="I459" s="201">
        <v>1</v>
      </c>
      <c r="J459" s="202">
        <v>2</v>
      </c>
      <c r="K459" s="203">
        <v>0</v>
      </c>
      <c r="L459" s="165">
        <f>IF(INTRO!$E$37="Endemic",IF($H459&gt;0,IF($H459=4,"Unknown",IF($H459=99,"Stopped",$D459)),0),"Not required")</f>
        <v>0</v>
      </c>
      <c r="M459" s="190">
        <f>IF(INTRO!$E$39="Endemic", IF($I459&gt;0, IF($I459=4,"Unknown",IF($I459=99,"Stopped",$D459)), 0),"Not required")</f>
        <v>151952.43</v>
      </c>
      <c r="N459" s="166">
        <f>IF(INTRO!$E$41="Endemic", IF(AND($J459&gt;1,$J459&lt;5), IF($J459=4, "Unknown", E459+F459), 0),"Not required")</f>
        <v>72398.616597593995</v>
      </c>
      <c r="O459" s="169">
        <f>IF(INTRO!$E$43="Endemic", IF(AND($K459&gt;0,$K459&lt;5), IF($K459=4,"Unknown", IF($K459=1, $F459*0.33, IF($K459=2, $F459*0.5+$G459*0.2, SUM(F459:G459)))), 0),"Not required")</f>
        <v>0</v>
      </c>
      <c r="P459" s="161">
        <v>0</v>
      </c>
      <c r="Q459" s="162">
        <v>2</v>
      </c>
      <c r="R459" s="162">
        <v>1</v>
      </c>
      <c r="S459" s="167">
        <v>0</v>
      </c>
      <c r="T459" s="161"/>
      <c r="U459" s="162"/>
      <c r="V459" s="162"/>
      <c r="W459" s="167"/>
    </row>
    <row r="460" spans="1:23" x14ac:dyDescent="0.2">
      <c r="A460" s="23" t="str">
        <f>IF(INTRO!$E$33&lt;&gt;0,INTRO!$E$33, " ")</f>
        <v>Ethiopia</v>
      </c>
      <c r="B460" s="191" t="s">
        <v>665</v>
      </c>
      <c r="C460" s="192" t="s">
        <v>671</v>
      </c>
      <c r="D460" s="193">
        <v>288650.96399999998</v>
      </c>
      <c r="E460" s="193">
        <f t="shared" si="33"/>
        <v>47598.717154178397</v>
      </c>
      <c r="F460" s="193">
        <f t="shared" si="34"/>
        <v>89930.708819212785</v>
      </c>
      <c r="G460" s="193">
        <f t="shared" si="35"/>
        <v>151121.51603140534</v>
      </c>
      <c r="H460" s="200">
        <v>0</v>
      </c>
      <c r="I460" s="201">
        <v>1</v>
      </c>
      <c r="J460" s="202">
        <v>3</v>
      </c>
      <c r="K460" s="203">
        <v>3</v>
      </c>
      <c r="L460" s="165">
        <f>IF(INTRO!$E$37="Endemic",IF($H460&gt;0,IF($H460=4,"Unknown",IF($H460=99,"Stopped",$D460)),0),"Not required")</f>
        <v>0</v>
      </c>
      <c r="M460" s="190">
        <f>IF(INTRO!$E$39="Endemic", IF($I460&gt;0, IF($I460=4,"Unknown",IF($I460=99,"Stopped",$D460)), 0),"Not required")</f>
        <v>288650.96399999998</v>
      </c>
      <c r="N460" s="166">
        <f>IF(INTRO!$E$41="Endemic", IF(AND($J460&gt;1,$J460&lt;5), IF($J460=4, "Unknown", E460+F460), 0),"Not required")</f>
        <v>137529.42597339119</v>
      </c>
      <c r="O460" s="169">
        <f>IF(INTRO!$E$43="Endemic", IF(AND($K460&gt;0,$K460&lt;5), IF($K460=4,"Unknown", IF($K460=1, $F460*0.33, IF($K460=2, $F460*0.5+$G460*0.2, SUM(F460:G460)))), 0),"Not required")</f>
        <v>241052.22485061811</v>
      </c>
      <c r="P460" s="161">
        <v>0</v>
      </c>
      <c r="Q460" s="162">
        <v>2</v>
      </c>
      <c r="R460" s="162">
        <v>2</v>
      </c>
      <c r="S460" s="167">
        <v>1</v>
      </c>
      <c r="T460" s="161"/>
      <c r="U460" s="162"/>
      <c r="V460" s="162"/>
      <c r="W460" s="167"/>
    </row>
    <row r="461" spans="1:23" x14ac:dyDescent="0.2">
      <c r="A461" s="23" t="str">
        <f>IF(INTRO!$E$33&lt;&gt;0,INTRO!$E$33, " ")</f>
        <v>Ethiopia</v>
      </c>
      <c r="B461" s="191" t="s">
        <v>665</v>
      </c>
      <c r="C461" s="192" t="s">
        <v>672</v>
      </c>
      <c r="D461" s="193">
        <v>82250.027999999991</v>
      </c>
      <c r="E461" s="193">
        <f t="shared" ref="E461:E524" si="36">D461*16.49006/100</f>
        <v>13563.078967216798</v>
      </c>
      <c r="F461" s="193">
        <f t="shared" ref="F461:F524" si="37">D461*31.15552/100</f>
        <v>25625.423923545597</v>
      </c>
      <c r="G461" s="193">
        <f t="shared" ref="G461:G524" si="38">D461*52.35441238/100</f>
        <v>43061.518841785466</v>
      </c>
      <c r="H461" s="200">
        <v>0</v>
      </c>
      <c r="I461" s="201">
        <v>1</v>
      </c>
      <c r="J461" s="202">
        <v>2</v>
      </c>
      <c r="K461" s="203">
        <v>2</v>
      </c>
      <c r="L461" s="165">
        <f>IF(INTRO!$E$37="Endemic",IF($H461&gt;0,IF($H461=4,"Unknown",IF($H461=99,"Stopped",$D461)),0),"Not required")</f>
        <v>0</v>
      </c>
      <c r="M461" s="190">
        <f>IF(INTRO!$E$39="Endemic", IF($I461&gt;0, IF($I461=4,"Unknown",IF($I461=99,"Stopped",$D461)), 0),"Not required")</f>
        <v>82250.027999999991</v>
      </c>
      <c r="N461" s="166">
        <f>IF(INTRO!$E$41="Endemic", IF(AND($J461&gt;1,$J461&lt;5), IF($J461=4, "Unknown", E461+F461), 0),"Not required")</f>
        <v>39188.502890762393</v>
      </c>
      <c r="O461" s="169">
        <f>IF(INTRO!$E$43="Endemic", IF(AND($K461&gt;0,$K461&lt;5), IF($K461=4,"Unknown", IF($K461=1, $F461*0.33, IF($K461=2, $F461*0.5+$G461*0.2, SUM(F461:G461)))), 0),"Not required")</f>
        <v>21425.01573012989</v>
      </c>
      <c r="P461" s="161">
        <v>0</v>
      </c>
      <c r="Q461" s="162">
        <v>2</v>
      </c>
      <c r="R461" s="162">
        <v>1</v>
      </c>
      <c r="S461" s="167">
        <v>1</v>
      </c>
      <c r="T461" s="161"/>
      <c r="U461" s="162"/>
      <c r="V461" s="162"/>
      <c r="W461" s="167"/>
    </row>
    <row r="462" spans="1:23" x14ac:dyDescent="0.2">
      <c r="A462" s="23" t="str">
        <f>IF(INTRO!$E$33&lt;&gt;0,INTRO!$E$33, " ")</f>
        <v>Ethiopia</v>
      </c>
      <c r="B462" s="191" t="s">
        <v>665</v>
      </c>
      <c r="C462" s="192" t="s">
        <v>673</v>
      </c>
      <c r="D462" s="193">
        <v>183630.19499999998</v>
      </c>
      <c r="E462" s="193">
        <f t="shared" si="36"/>
        <v>30280.729333616997</v>
      </c>
      <c r="F462" s="193">
        <f t="shared" si="37"/>
        <v>57210.942129263989</v>
      </c>
      <c r="G462" s="193">
        <f t="shared" si="38"/>
        <v>96138.509544498113</v>
      </c>
      <c r="H462" s="200">
        <v>0</v>
      </c>
      <c r="I462" s="201">
        <v>1</v>
      </c>
      <c r="J462" s="202">
        <v>3</v>
      </c>
      <c r="K462" s="203">
        <v>2</v>
      </c>
      <c r="L462" s="165">
        <f>IF(INTRO!$E$37="Endemic",IF($H462&gt;0,IF($H462=4,"Unknown",IF($H462=99,"Stopped",$D462)),0),"Not required")</f>
        <v>0</v>
      </c>
      <c r="M462" s="190">
        <f>IF(INTRO!$E$39="Endemic", IF($I462&gt;0, IF($I462=4,"Unknown",IF($I462=99,"Stopped",$D462)), 0),"Not required")</f>
        <v>183630.19499999998</v>
      </c>
      <c r="N462" s="166">
        <f>IF(INTRO!$E$41="Endemic", IF(AND($J462&gt;1,$J462&lt;5), IF($J462=4, "Unknown", E462+F462), 0),"Not required")</f>
        <v>87491.671462880986</v>
      </c>
      <c r="O462" s="169">
        <f>IF(INTRO!$E$43="Endemic", IF(AND($K462&gt;0,$K462&lt;5), IF($K462=4,"Unknown", IF($K462=1, $F462*0.33, IF($K462=2, $F462*0.5+$G462*0.2, SUM(F462:G462)))), 0),"Not required")</f>
        <v>47833.172973531618</v>
      </c>
      <c r="P462" s="161">
        <v>0</v>
      </c>
      <c r="Q462" s="162">
        <v>2</v>
      </c>
      <c r="R462" s="162">
        <v>2</v>
      </c>
      <c r="S462" s="167">
        <v>1</v>
      </c>
      <c r="T462" s="161"/>
      <c r="U462" s="162"/>
      <c r="V462" s="162"/>
      <c r="W462" s="167"/>
    </row>
    <row r="463" spans="1:23" x14ac:dyDescent="0.2">
      <c r="A463" s="23" t="str">
        <f>IF(INTRO!$E$33&lt;&gt;0,INTRO!$E$33, " ")</f>
        <v>Ethiopia</v>
      </c>
      <c r="B463" s="191" t="s">
        <v>665</v>
      </c>
      <c r="C463" s="192" t="s">
        <v>563</v>
      </c>
      <c r="D463" s="193">
        <v>223330.04399999999</v>
      </c>
      <c r="E463" s="193">
        <f t="shared" si="36"/>
        <v>36827.258253626402</v>
      </c>
      <c r="F463" s="193">
        <f t="shared" si="37"/>
        <v>69579.636524428803</v>
      </c>
      <c r="G463" s="193">
        <f t="shared" si="38"/>
        <v>116923.13220419544</v>
      </c>
      <c r="H463" s="200">
        <v>0</v>
      </c>
      <c r="I463" s="201">
        <v>1</v>
      </c>
      <c r="J463" s="202">
        <v>3</v>
      </c>
      <c r="K463" s="203">
        <v>2</v>
      </c>
      <c r="L463" s="165">
        <f>IF(INTRO!$E$37="Endemic",IF($H463&gt;0,IF($H463=4,"Unknown",IF($H463=99,"Stopped",$D463)),0),"Not required")</f>
        <v>0</v>
      </c>
      <c r="M463" s="190">
        <f>IF(INTRO!$E$39="Endemic", IF($I463&gt;0, IF($I463=4,"Unknown",IF($I463=99,"Stopped",$D463)), 0),"Not required")</f>
        <v>223330.04399999999</v>
      </c>
      <c r="N463" s="166">
        <f>IF(INTRO!$E$41="Endemic", IF(AND($J463&gt;1,$J463&lt;5), IF($J463=4, "Unknown", E463+F463), 0),"Not required")</f>
        <v>106406.8947780552</v>
      </c>
      <c r="O463" s="169">
        <f>IF(INTRO!$E$43="Endemic", IF(AND($K463&gt;0,$K463&lt;5), IF($K463=4,"Unknown", IF($K463=1, $F463*0.33, IF($K463=2, $F463*0.5+$G463*0.2, SUM(F463:G463)))), 0),"Not required")</f>
        <v>58174.444703053494</v>
      </c>
      <c r="P463" s="161">
        <v>0</v>
      </c>
      <c r="Q463" s="162">
        <v>2</v>
      </c>
      <c r="R463" s="162">
        <v>2</v>
      </c>
      <c r="S463" s="167">
        <v>1</v>
      </c>
      <c r="T463" s="161"/>
      <c r="U463" s="162"/>
      <c r="V463" s="162"/>
      <c r="W463" s="167"/>
    </row>
    <row r="464" spans="1:23" x14ac:dyDescent="0.2">
      <c r="A464" s="23" t="str">
        <f>IF(INTRO!$E$33&lt;&gt;0,INTRO!$E$33, " ")</f>
        <v>Ethiopia</v>
      </c>
      <c r="B464" s="191" t="s">
        <v>665</v>
      </c>
      <c r="C464" s="192" t="s">
        <v>674</v>
      </c>
      <c r="D464" s="193">
        <v>215871.85199999998</v>
      </c>
      <c r="E464" s="193">
        <f t="shared" si="36"/>
        <v>35597.397917911199</v>
      </c>
      <c r="F464" s="193">
        <f t="shared" si="37"/>
        <v>67255.998024230401</v>
      </c>
      <c r="G464" s="193">
        <f t="shared" si="38"/>
        <v>113018.43960842326</v>
      </c>
      <c r="H464" s="200">
        <v>0</v>
      </c>
      <c r="I464" s="201">
        <v>1</v>
      </c>
      <c r="J464" s="202">
        <v>2</v>
      </c>
      <c r="K464" s="203">
        <v>1</v>
      </c>
      <c r="L464" s="165">
        <f>IF(INTRO!$E$37="Endemic",IF($H464&gt;0,IF($H464=4,"Unknown",IF($H464=99,"Stopped",$D464)),0),"Not required")</f>
        <v>0</v>
      </c>
      <c r="M464" s="190">
        <f>IF(INTRO!$E$39="Endemic", IF($I464&gt;0, IF($I464=4,"Unknown",IF($I464=99,"Stopped",$D464)), 0),"Not required")</f>
        <v>215871.85199999998</v>
      </c>
      <c r="N464" s="166">
        <f>IF(INTRO!$E$41="Endemic", IF(AND($J464&gt;1,$J464&lt;5), IF($J464=4, "Unknown", E464+F464), 0),"Not required")</f>
        <v>102853.39594214159</v>
      </c>
      <c r="O464" s="169">
        <f>IF(INTRO!$E$43="Endemic", IF(AND($K464&gt;0,$K464&lt;5), IF($K464=4,"Unknown", IF($K464=1, $F464*0.33, IF($K464=2, $F464*0.5+$G464*0.2, SUM(F464:G464)))), 0),"Not required")</f>
        <v>22194.479347996032</v>
      </c>
      <c r="P464" s="161">
        <v>0</v>
      </c>
      <c r="Q464" s="162">
        <v>2</v>
      </c>
      <c r="R464" s="162">
        <v>1</v>
      </c>
      <c r="S464" s="167">
        <v>0</v>
      </c>
      <c r="T464" s="161"/>
      <c r="U464" s="162"/>
      <c r="V464" s="162"/>
      <c r="W464" s="167"/>
    </row>
    <row r="465" spans="1:23" x14ac:dyDescent="0.2">
      <c r="A465" s="23" t="str">
        <f>IF(INTRO!$E$33&lt;&gt;0,INTRO!$E$33, " ")</f>
        <v>Ethiopia</v>
      </c>
      <c r="B465" s="191" t="s">
        <v>665</v>
      </c>
      <c r="C465" s="192" t="s">
        <v>675</v>
      </c>
      <c r="D465" s="193">
        <v>179184.91499999998</v>
      </c>
      <c r="E465" s="193">
        <f t="shared" si="36"/>
        <v>29547.699994448994</v>
      </c>
      <c r="F465" s="193">
        <f t="shared" si="37"/>
        <v>55825.992029807996</v>
      </c>
      <c r="G465" s="193">
        <f t="shared" si="38"/>
        <v>93811.209321852453</v>
      </c>
      <c r="H465" s="200">
        <v>0</v>
      </c>
      <c r="I465" s="201">
        <v>1</v>
      </c>
      <c r="J465" s="202">
        <v>2</v>
      </c>
      <c r="K465" s="203">
        <v>0</v>
      </c>
      <c r="L465" s="165">
        <f>IF(INTRO!$E$37="Endemic",IF($H465&gt;0,IF($H465=4,"Unknown",IF($H465=99,"Stopped",$D465)),0),"Not required")</f>
        <v>0</v>
      </c>
      <c r="M465" s="190">
        <f>IF(INTRO!$E$39="Endemic", IF($I465&gt;0, IF($I465=4,"Unknown",IF($I465=99,"Stopped",$D465)), 0),"Not required")</f>
        <v>179184.91499999998</v>
      </c>
      <c r="N465" s="166">
        <f>IF(INTRO!$E$41="Endemic", IF(AND($J465&gt;1,$J465&lt;5), IF($J465=4, "Unknown", E465+F465), 0),"Not required")</f>
        <v>85373.69202425699</v>
      </c>
      <c r="O465" s="169">
        <f>IF(INTRO!$E$43="Endemic", IF(AND($K465&gt;0,$K465&lt;5), IF($K465=4,"Unknown", IF($K465=1, $F465*0.33, IF($K465=2, $F465*0.5+$G465*0.2, SUM(F465:G465)))), 0),"Not required")</f>
        <v>0</v>
      </c>
      <c r="P465" s="161">
        <v>0</v>
      </c>
      <c r="Q465" s="162">
        <v>2</v>
      </c>
      <c r="R465" s="162">
        <v>1</v>
      </c>
      <c r="S465" s="167">
        <v>0</v>
      </c>
      <c r="T465" s="161"/>
      <c r="U465" s="162"/>
      <c r="V465" s="162"/>
      <c r="W465" s="167"/>
    </row>
    <row r="466" spans="1:23" x14ac:dyDescent="0.2">
      <c r="A466" s="23" t="str">
        <f>IF(INTRO!$E$33&lt;&gt;0,INTRO!$E$33, " ")</f>
        <v>Ethiopia</v>
      </c>
      <c r="B466" s="191" t="s">
        <v>665</v>
      </c>
      <c r="C466" s="192" t="s">
        <v>676</v>
      </c>
      <c r="D466" s="193">
        <v>165786.30599999998</v>
      </c>
      <c r="E466" s="193">
        <f t="shared" si="36"/>
        <v>27338.261331183599</v>
      </c>
      <c r="F466" s="193">
        <f t="shared" si="37"/>
        <v>51651.585723091193</v>
      </c>
      <c r="G466" s="193">
        <f t="shared" si="38"/>
        <v>86796.446312808679</v>
      </c>
      <c r="H466" s="200">
        <v>0</v>
      </c>
      <c r="I466" s="201">
        <v>1</v>
      </c>
      <c r="J466" s="202">
        <v>0</v>
      </c>
      <c r="K466" s="203">
        <v>0</v>
      </c>
      <c r="L466" s="165">
        <f>IF(INTRO!$E$37="Endemic",IF($H466&gt;0,IF($H466=4,"Unknown",IF($H466=99,"Stopped",$D466)),0),"Not required")</f>
        <v>0</v>
      </c>
      <c r="M466" s="190">
        <f>IF(INTRO!$E$39="Endemic", IF($I466&gt;0, IF($I466=4,"Unknown",IF($I466=99,"Stopped",$D466)), 0),"Not required")</f>
        <v>165786.30599999998</v>
      </c>
      <c r="N466" s="166">
        <f>IF(INTRO!$E$41="Endemic", IF(AND($J466&gt;1,$J466&lt;5), IF($J466=4, "Unknown", E466+F466), 0),"Not required")</f>
        <v>0</v>
      </c>
      <c r="O466" s="169">
        <f>IF(INTRO!$E$43="Endemic", IF(AND($K466&gt;0,$K466&lt;5), IF($K466=4,"Unknown", IF($K466=1, $F466*0.33, IF($K466=2, $F466*0.5+$G466*0.2, SUM(F466:G466)))), 0),"Not required")</f>
        <v>0</v>
      </c>
      <c r="P466" s="161">
        <v>0</v>
      </c>
      <c r="Q466" s="162">
        <v>2</v>
      </c>
      <c r="R466" s="162">
        <v>0</v>
      </c>
      <c r="S466" s="167">
        <v>0</v>
      </c>
      <c r="T466" s="161"/>
      <c r="U466" s="162"/>
      <c r="V466" s="162"/>
      <c r="W466" s="167"/>
    </row>
    <row r="467" spans="1:23" x14ac:dyDescent="0.2">
      <c r="A467" s="23" t="str">
        <f>IF(INTRO!$E$33&lt;&gt;0,INTRO!$E$33, " ")</f>
        <v>Ethiopia</v>
      </c>
      <c r="B467" s="191" t="s">
        <v>665</v>
      </c>
      <c r="C467" s="192" t="s">
        <v>677</v>
      </c>
      <c r="D467" s="193">
        <v>197983.71599999999</v>
      </c>
      <c r="E467" s="193">
        <f t="shared" si="36"/>
        <v>32647.633558629597</v>
      </c>
      <c r="F467" s="193">
        <f t="shared" si="37"/>
        <v>61682.856235123196</v>
      </c>
      <c r="G467" s="193">
        <f t="shared" si="38"/>
        <v>103653.21111988803</v>
      </c>
      <c r="H467" s="200">
        <v>0</v>
      </c>
      <c r="I467" s="201">
        <v>1</v>
      </c>
      <c r="J467" s="202">
        <v>3</v>
      </c>
      <c r="K467" s="203">
        <v>2</v>
      </c>
      <c r="L467" s="165">
        <f>IF(INTRO!$E$37="Endemic",IF($H467&gt;0,IF($H467=4,"Unknown",IF($H467=99,"Stopped",$D467)),0),"Not required")</f>
        <v>0</v>
      </c>
      <c r="M467" s="190">
        <f>IF(INTRO!$E$39="Endemic", IF($I467&gt;0, IF($I467=4,"Unknown",IF($I467=99,"Stopped",$D467)), 0),"Not required")</f>
        <v>197983.71599999999</v>
      </c>
      <c r="N467" s="166">
        <f>IF(INTRO!$E$41="Endemic", IF(AND($J467&gt;1,$J467&lt;5), IF($J467=4, "Unknown", E467+F467), 0),"Not required")</f>
        <v>94330.489793752786</v>
      </c>
      <c r="O467" s="169">
        <f>IF(INTRO!$E$43="Endemic", IF(AND($K467&gt;0,$K467&lt;5), IF($K467=4,"Unknown", IF($K467=1, $F467*0.33, IF($K467=2, $F467*0.5+$G467*0.2, SUM(F467:G467)))), 0),"Not required")</f>
        <v>51572.070341539205</v>
      </c>
      <c r="P467" s="161">
        <v>0</v>
      </c>
      <c r="Q467" s="162">
        <v>2</v>
      </c>
      <c r="R467" s="162">
        <v>2</v>
      </c>
      <c r="S467" s="167">
        <v>1</v>
      </c>
      <c r="T467" s="161"/>
      <c r="U467" s="162"/>
      <c r="V467" s="162"/>
      <c r="W467" s="167"/>
    </row>
    <row r="468" spans="1:23" x14ac:dyDescent="0.2">
      <c r="A468" s="23" t="str">
        <f>IF(INTRO!$E$33&lt;&gt;0,INTRO!$E$33, " ")</f>
        <v>Ethiopia</v>
      </c>
      <c r="B468" s="191" t="s">
        <v>665</v>
      </c>
      <c r="C468" s="192" t="s">
        <v>678</v>
      </c>
      <c r="D468" s="193">
        <v>80110.736999999994</v>
      </c>
      <c r="E468" s="193">
        <f t="shared" si="36"/>
        <v>13210.308597742198</v>
      </c>
      <c r="F468" s="193">
        <f t="shared" si="37"/>
        <v>24958.916688182395</v>
      </c>
      <c r="G468" s="193">
        <f t="shared" si="38"/>
        <v>41941.505609637235</v>
      </c>
      <c r="H468" s="200">
        <v>0</v>
      </c>
      <c r="I468" s="201">
        <v>1</v>
      </c>
      <c r="J468" s="202">
        <v>2</v>
      </c>
      <c r="K468" s="203">
        <v>0</v>
      </c>
      <c r="L468" s="165">
        <f>IF(INTRO!$E$37="Endemic",IF($H468&gt;0,IF($H468=4,"Unknown",IF($H468=99,"Stopped",$D468)),0),"Not required")</f>
        <v>0</v>
      </c>
      <c r="M468" s="190">
        <f>IF(INTRO!$E$39="Endemic", IF($I468&gt;0, IF($I468=4,"Unknown",IF($I468=99,"Stopped",$D468)), 0),"Not required")</f>
        <v>80110.736999999994</v>
      </c>
      <c r="N468" s="166">
        <f>IF(INTRO!$E$41="Endemic", IF(AND($J468&gt;1,$J468&lt;5), IF($J468=4, "Unknown", E468+F468), 0),"Not required")</f>
        <v>38169.225285924593</v>
      </c>
      <c r="O468" s="169">
        <f>IF(INTRO!$E$43="Endemic", IF(AND($K468&gt;0,$K468&lt;5), IF($K468=4,"Unknown", IF($K468=1, $F468*0.33, IF($K468=2, $F468*0.5+$G468*0.2, SUM(F468:G468)))), 0),"Not required")</f>
        <v>0</v>
      </c>
      <c r="P468" s="161">
        <v>0</v>
      </c>
      <c r="Q468" s="162">
        <v>2</v>
      </c>
      <c r="R468" s="162">
        <v>1</v>
      </c>
      <c r="S468" s="167">
        <v>0</v>
      </c>
      <c r="T468" s="161"/>
      <c r="U468" s="162"/>
      <c r="V468" s="162"/>
      <c r="W468" s="167"/>
    </row>
    <row r="469" spans="1:23" x14ac:dyDescent="0.2">
      <c r="A469" s="23" t="str">
        <f>IF(INTRO!$E$33&lt;&gt;0,INTRO!$E$33, " ")</f>
        <v>Ethiopia</v>
      </c>
      <c r="B469" s="191" t="s">
        <v>665</v>
      </c>
      <c r="C469" s="192" t="s">
        <v>679</v>
      </c>
      <c r="D469" s="193">
        <v>137932.30499999999</v>
      </c>
      <c r="E469" s="193">
        <f t="shared" si="36"/>
        <v>22745.119853882999</v>
      </c>
      <c r="F469" s="193">
        <f t="shared" si="37"/>
        <v>42973.526870735994</v>
      </c>
      <c r="G469" s="193">
        <f t="shared" si="38"/>
        <v>72213.647764939364</v>
      </c>
      <c r="H469" s="200">
        <v>0</v>
      </c>
      <c r="I469" s="201">
        <v>1</v>
      </c>
      <c r="J469" s="202">
        <v>0</v>
      </c>
      <c r="K469" s="203">
        <v>0</v>
      </c>
      <c r="L469" s="165">
        <f>IF(INTRO!$E$37="Endemic",IF($H469&gt;0,IF($H469=4,"Unknown",IF($H469=99,"Stopped",$D469)),0),"Not required")</f>
        <v>0</v>
      </c>
      <c r="M469" s="190">
        <f>IF(INTRO!$E$39="Endemic", IF($I469&gt;0, IF($I469=4,"Unknown",IF($I469=99,"Stopped",$D469)), 0),"Not required")</f>
        <v>137932.30499999999</v>
      </c>
      <c r="N469" s="166">
        <f>IF(INTRO!$E$41="Endemic", IF(AND($J469&gt;1,$J469&lt;5), IF($J469=4, "Unknown", E469+F469), 0),"Not required")</f>
        <v>0</v>
      </c>
      <c r="O469" s="169">
        <f>IF(INTRO!$E$43="Endemic", IF(AND($K469&gt;0,$K469&lt;5), IF($K469=4,"Unknown", IF($K469=1, $F469*0.33, IF($K469=2, $F469*0.5+$G469*0.2, SUM(F469:G469)))), 0),"Not required")</f>
        <v>0</v>
      </c>
      <c r="P469" s="161">
        <v>0</v>
      </c>
      <c r="Q469" s="162">
        <v>2</v>
      </c>
      <c r="R469" s="162">
        <v>0</v>
      </c>
      <c r="S469" s="167">
        <v>0</v>
      </c>
      <c r="T469" s="161"/>
      <c r="U469" s="162"/>
      <c r="V469" s="162"/>
      <c r="W469" s="167"/>
    </row>
    <row r="470" spans="1:23" x14ac:dyDescent="0.2">
      <c r="A470" s="23" t="str">
        <f>IF(INTRO!$E$33&lt;&gt;0,INTRO!$E$33, " ")</f>
        <v>Ethiopia</v>
      </c>
      <c r="B470" s="191" t="s">
        <v>665</v>
      </c>
      <c r="C470" s="192" t="s">
        <v>680</v>
      </c>
      <c r="D470" s="193">
        <v>216404.87399999998</v>
      </c>
      <c r="E470" s="193">
        <f t="shared" si="36"/>
        <v>35685.2935655244</v>
      </c>
      <c r="F470" s="193">
        <f t="shared" si="37"/>
        <v>67422.063800044794</v>
      </c>
      <c r="G470" s="193">
        <f t="shared" si="38"/>
        <v>113297.50014437939</v>
      </c>
      <c r="H470" s="200">
        <v>0</v>
      </c>
      <c r="I470" s="201">
        <v>1</v>
      </c>
      <c r="J470" s="202">
        <v>3</v>
      </c>
      <c r="K470" s="203">
        <v>3</v>
      </c>
      <c r="L470" s="165">
        <f>IF(INTRO!$E$37="Endemic",IF($H470&gt;0,IF($H470=4,"Unknown",IF($H470=99,"Stopped",$D470)),0),"Not required")</f>
        <v>0</v>
      </c>
      <c r="M470" s="190">
        <f>IF(INTRO!$E$39="Endemic", IF($I470&gt;0, IF($I470=4,"Unknown",IF($I470=99,"Stopped",$D470)), 0),"Not required")</f>
        <v>216404.87399999998</v>
      </c>
      <c r="N470" s="166">
        <f>IF(INTRO!$E$41="Endemic", IF(AND($J470&gt;1,$J470&lt;5), IF($J470=4, "Unknown", E470+F470), 0),"Not required")</f>
        <v>103107.35736556919</v>
      </c>
      <c r="O470" s="169">
        <f>IF(INTRO!$E$43="Endemic", IF(AND($K470&gt;0,$K470&lt;5), IF($K470=4,"Unknown", IF($K470=1, $F470*0.33, IF($K470=2, $F470*0.5+$G470*0.2, SUM(F470:G470)))), 0),"Not required")</f>
        <v>180719.56394442418</v>
      </c>
      <c r="P470" s="161">
        <v>0</v>
      </c>
      <c r="Q470" s="162">
        <v>2</v>
      </c>
      <c r="R470" s="162">
        <v>2</v>
      </c>
      <c r="S470" s="167">
        <v>1</v>
      </c>
      <c r="T470" s="161"/>
      <c r="U470" s="162"/>
      <c r="V470" s="162"/>
      <c r="W470" s="167"/>
    </row>
    <row r="471" spans="1:23" x14ac:dyDescent="0.2">
      <c r="A471" s="23" t="str">
        <f>IF(INTRO!$E$33&lt;&gt;0,INTRO!$E$33, " ")</f>
        <v>Ethiopia</v>
      </c>
      <c r="B471" s="191" t="s">
        <v>665</v>
      </c>
      <c r="C471" s="192" t="s">
        <v>681</v>
      </c>
      <c r="D471" s="193">
        <v>281029.16099999996</v>
      </c>
      <c r="E471" s="193">
        <f t="shared" si="36"/>
        <v>46341.877266396594</v>
      </c>
      <c r="F471" s="193">
        <f t="shared" si="37"/>
        <v>87556.09646118719</v>
      </c>
      <c r="G471" s="193">
        <f t="shared" si="38"/>
        <v>147131.16585799411</v>
      </c>
      <c r="H471" s="200">
        <v>0</v>
      </c>
      <c r="I471" s="201">
        <v>1</v>
      </c>
      <c r="J471" s="202">
        <v>2</v>
      </c>
      <c r="K471" s="203">
        <v>2</v>
      </c>
      <c r="L471" s="165">
        <f>IF(INTRO!$E$37="Endemic",IF($H471&gt;0,IF($H471=4,"Unknown",IF($H471=99,"Stopped",$D471)),0),"Not required")</f>
        <v>0</v>
      </c>
      <c r="M471" s="190">
        <f>IF(INTRO!$E$39="Endemic", IF($I471&gt;0, IF($I471=4,"Unknown",IF($I471=99,"Stopped",$D471)), 0),"Not required")</f>
        <v>281029.16099999996</v>
      </c>
      <c r="N471" s="166">
        <f>IF(INTRO!$E$41="Endemic", IF(AND($J471&gt;1,$J471&lt;5), IF($J471=4, "Unknown", E471+F471), 0),"Not required")</f>
        <v>133897.97372758377</v>
      </c>
      <c r="O471" s="169">
        <f>IF(INTRO!$E$43="Endemic", IF(AND($K471&gt;0,$K471&lt;5), IF($K471=4,"Unknown", IF($K471=1, $F471*0.33, IF($K471=2, $F471*0.5+$G471*0.2, SUM(F471:G471)))), 0),"Not required")</f>
        <v>73204.281402192428</v>
      </c>
      <c r="P471" s="161">
        <v>0</v>
      </c>
      <c r="Q471" s="162">
        <v>2</v>
      </c>
      <c r="R471" s="162">
        <v>1</v>
      </c>
      <c r="S471" s="167">
        <v>1</v>
      </c>
      <c r="T471" s="161"/>
      <c r="U471" s="162"/>
      <c r="V471" s="162"/>
      <c r="W471" s="167"/>
    </row>
    <row r="472" spans="1:23" x14ac:dyDescent="0.2">
      <c r="A472" s="23" t="str">
        <f>IF(INTRO!$E$33&lt;&gt;0,INTRO!$E$33, " ")</f>
        <v>Ethiopia</v>
      </c>
      <c r="B472" s="191" t="s">
        <v>665</v>
      </c>
      <c r="C472" s="192" t="s">
        <v>682</v>
      </c>
      <c r="D472" s="193">
        <v>139613.69099999999</v>
      </c>
      <c r="E472" s="193">
        <f t="shared" si="36"/>
        <v>23022.381414114599</v>
      </c>
      <c r="F472" s="193">
        <f t="shared" si="37"/>
        <v>43497.371422243195</v>
      </c>
      <c r="G472" s="193">
        <f t="shared" si="38"/>
        <v>73093.927525078936</v>
      </c>
      <c r="H472" s="200">
        <v>0</v>
      </c>
      <c r="I472" s="201">
        <v>1</v>
      </c>
      <c r="J472" s="202">
        <v>2</v>
      </c>
      <c r="K472" s="203">
        <v>0</v>
      </c>
      <c r="L472" s="165">
        <f>IF(INTRO!$E$37="Endemic",IF($H472&gt;0,IF($H472=4,"Unknown",IF($H472=99,"Stopped",$D472)),0),"Not required")</f>
        <v>0</v>
      </c>
      <c r="M472" s="190">
        <f>IF(INTRO!$E$39="Endemic", IF($I472&gt;0, IF($I472=4,"Unknown",IF($I472=99,"Stopped",$D472)), 0),"Not required")</f>
        <v>139613.69099999999</v>
      </c>
      <c r="N472" s="166">
        <f>IF(INTRO!$E$41="Endemic", IF(AND($J472&gt;1,$J472&lt;5), IF($J472=4, "Unknown", E472+F472), 0),"Not required")</f>
        <v>66519.752836357802</v>
      </c>
      <c r="O472" s="169">
        <f>IF(INTRO!$E$43="Endemic", IF(AND($K472&gt;0,$K472&lt;5), IF($K472=4,"Unknown", IF($K472=1, $F472*0.33, IF($K472=2, $F472*0.5+$G472*0.2, SUM(F472:G472)))), 0),"Not required")</f>
        <v>0</v>
      </c>
      <c r="P472" s="161">
        <v>0</v>
      </c>
      <c r="Q472" s="162">
        <v>2</v>
      </c>
      <c r="R472" s="162">
        <v>1</v>
      </c>
      <c r="S472" s="167">
        <v>0</v>
      </c>
      <c r="T472" s="161"/>
      <c r="U472" s="162"/>
      <c r="V472" s="162"/>
      <c r="W472" s="167"/>
    </row>
    <row r="473" spans="1:23" x14ac:dyDescent="0.2">
      <c r="A473" s="23" t="str">
        <f>IF(INTRO!$E$33&lt;&gt;0,INTRO!$E$33, " ")</f>
        <v>Ethiopia</v>
      </c>
      <c r="B473" s="191" t="s">
        <v>665</v>
      </c>
      <c r="C473" s="192" t="s">
        <v>683</v>
      </c>
      <c r="D473" s="193">
        <v>151601.541</v>
      </c>
      <c r="E473" s="193">
        <f t="shared" si="36"/>
        <v>24999.185071824599</v>
      </c>
      <c r="F473" s="193">
        <f t="shared" si="37"/>
        <v>47232.248426563201</v>
      </c>
      <c r="G473" s="193">
        <f t="shared" si="38"/>
        <v>79370.095949574781</v>
      </c>
      <c r="H473" s="200">
        <v>0</v>
      </c>
      <c r="I473" s="201">
        <v>1</v>
      </c>
      <c r="J473" s="202">
        <v>2</v>
      </c>
      <c r="K473" s="203">
        <v>0</v>
      </c>
      <c r="L473" s="165">
        <f>IF(INTRO!$E$37="Endemic",IF($H473&gt;0,IF($H473=4,"Unknown",IF($H473=99,"Stopped",$D473)),0),"Not required")</f>
        <v>0</v>
      </c>
      <c r="M473" s="190">
        <f>IF(INTRO!$E$39="Endemic", IF($I473&gt;0, IF($I473=4,"Unknown",IF($I473=99,"Stopped",$D473)), 0),"Not required")</f>
        <v>151601.541</v>
      </c>
      <c r="N473" s="166">
        <f>IF(INTRO!$E$41="Endemic", IF(AND($J473&gt;1,$J473&lt;5), IF($J473=4, "Unknown", E473+F473), 0),"Not required")</f>
        <v>72231.433498387807</v>
      </c>
      <c r="O473" s="169">
        <f>IF(INTRO!$E$43="Endemic", IF(AND($K473&gt;0,$K473&lt;5), IF($K473=4,"Unknown", IF($K473=1, $F473*0.33, IF($K473=2, $F473*0.5+$G473*0.2, SUM(F473:G473)))), 0),"Not required")</f>
        <v>0</v>
      </c>
      <c r="P473" s="161">
        <v>0</v>
      </c>
      <c r="Q473" s="162">
        <v>2</v>
      </c>
      <c r="R473" s="162">
        <v>1</v>
      </c>
      <c r="S473" s="167">
        <v>0</v>
      </c>
      <c r="T473" s="161"/>
      <c r="U473" s="162"/>
      <c r="V473" s="162"/>
      <c r="W473" s="167"/>
    </row>
    <row r="474" spans="1:23" x14ac:dyDescent="0.2">
      <c r="A474" s="23" t="str">
        <f>IF(INTRO!$E$33&lt;&gt;0,INTRO!$E$33, " ")</f>
        <v>Ethiopia</v>
      </c>
      <c r="B474" s="191" t="s">
        <v>665</v>
      </c>
      <c r="C474" s="192" t="s">
        <v>684</v>
      </c>
      <c r="D474" s="193">
        <v>125082.15299999999</v>
      </c>
      <c r="E474" s="193">
        <f t="shared" si="36"/>
        <v>20626.122078991797</v>
      </c>
      <c r="F474" s="193">
        <f t="shared" si="37"/>
        <v>38969.995194345596</v>
      </c>
      <c r="G474" s="193">
        <f t="shared" si="38"/>
        <v>65486.026195402534</v>
      </c>
      <c r="H474" s="200">
        <v>0</v>
      </c>
      <c r="I474" s="201">
        <v>1</v>
      </c>
      <c r="J474" s="202">
        <v>2</v>
      </c>
      <c r="K474" s="203">
        <v>1</v>
      </c>
      <c r="L474" s="165">
        <f>IF(INTRO!$E$37="Endemic",IF($H474&gt;0,IF($H474=4,"Unknown",IF($H474=99,"Stopped",$D474)),0),"Not required")</f>
        <v>0</v>
      </c>
      <c r="M474" s="190">
        <f>IF(INTRO!$E$39="Endemic", IF($I474&gt;0, IF($I474=4,"Unknown",IF($I474=99,"Stopped",$D474)), 0),"Not required")</f>
        <v>125082.15299999999</v>
      </c>
      <c r="N474" s="166">
        <f>IF(INTRO!$E$41="Endemic", IF(AND($J474&gt;1,$J474&lt;5), IF($J474=4, "Unknown", E474+F474), 0),"Not required")</f>
        <v>59596.117273337397</v>
      </c>
      <c r="O474" s="169">
        <f>IF(INTRO!$E$43="Endemic", IF(AND($K474&gt;0,$K474&lt;5), IF($K474=4,"Unknown", IF($K474=1, $F474*0.33, IF($K474=2, $F474*0.5+$G474*0.2, SUM(F474:G474)))), 0),"Not required")</f>
        <v>12860.098414134047</v>
      </c>
      <c r="P474" s="161">
        <v>0</v>
      </c>
      <c r="Q474" s="162">
        <v>2</v>
      </c>
      <c r="R474" s="162">
        <v>1</v>
      </c>
      <c r="S474" s="167">
        <v>0</v>
      </c>
      <c r="T474" s="161"/>
      <c r="U474" s="162"/>
      <c r="V474" s="162"/>
      <c r="W474" s="167"/>
    </row>
    <row r="475" spans="1:23" x14ac:dyDescent="0.2">
      <c r="A475" s="23" t="str">
        <f>IF(INTRO!$E$33&lt;&gt;0,INTRO!$E$33, " ")</f>
        <v>Ethiopia</v>
      </c>
      <c r="B475" s="191" t="s">
        <v>665</v>
      </c>
      <c r="C475" s="192" t="s">
        <v>685</v>
      </c>
      <c r="D475" s="193">
        <v>185506.06199999998</v>
      </c>
      <c r="E475" s="193">
        <f t="shared" si="36"/>
        <v>30590.060927437196</v>
      </c>
      <c r="F475" s="193">
        <f t="shared" si="37"/>
        <v>57795.378247622393</v>
      </c>
      <c r="G475" s="193">
        <f t="shared" si="38"/>
        <v>97120.608689378467</v>
      </c>
      <c r="H475" s="200">
        <v>0</v>
      </c>
      <c r="I475" s="201">
        <v>1</v>
      </c>
      <c r="J475" s="202">
        <v>2</v>
      </c>
      <c r="K475" s="203">
        <v>0</v>
      </c>
      <c r="L475" s="165">
        <f>IF(INTRO!$E$37="Endemic",IF($H475&gt;0,IF($H475=4,"Unknown",IF($H475=99,"Stopped",$D475)),0),"Not required")</f>
        <v>0</v>
      </c>
      <c r="M475" s="190">
        <f>IF(INTRO!$E$39="Endemic", IF($I475&gt;0, IF($I475=4,"Unknown",IF($I475=99,"Stopped",$D475)), 0),"Not required")</f>
        <v>185506.06199999998</v>
      </c>
      <c r="N475" s="166">
        <f>IF(INTRO!$E$41="Endemic", IF(AND($J475&gt;1,$J475&lt;5), IF($J475=4, "Unknown", E475+F475), 0),"Not required")</f>
        <v>88385.439175059582</v>
      </c>
      <c r="O475" s="169">
        <f>IF(INTRO!$E$43="Endemic", IF(AND($K475&gt;0,$K475&lt;5), IF($K475=4,"Unknown", IF($K475=1, $F475*0.33, IF($K475=2, $F475*0.5+$G475*0.2, SUM(F475:G475)))), 0),"Not required")</f>
        <v>0</v>
      </c>
      <c r="P475" s="161">
        <v>0</v>
      </c>
      <c r="Q475" s="162">
        <v>2</v>
      </c>
      <c r="R475" s="162">
        <v>1</v>
      </c>
      <c r="S475" s="167">
        <v>0</v>
      </c>
      <c r="T475" s="161"/>
      <c r="U475" s="162"/>
      <c r="V475" s="162"/>
      <c r="W475" s="167"/>
    </row>
    <row r="476" spans="1:23" x14ac:dyDescent="0.2">
      <c r="A476" s="23" t="str">
        <f>IF(INTRO!$E$33&lt;&gt;0,INTRO!$E$33, " ")</f>
        <v>Ethiopia</v>
      </c>
      <c r="B476" s="191" t="s">
        <v>665</v>
      </c>
      <c r="C476" s="192" t="s">
        <v>686</v>
      </c>
      <c r="D476" s="193">
        <v>177786.50399999999</v>
      </c>
      <c r="E476" s="193">
        <f t="shared" si="36"/>
        <v>29317.101181502399</v>
      </c>
      <c r="F476" s="193">
        <f t="shared" si="37"/>
        <v>55390.309811020794</v>
      </c>
      <c r="G476" s="193">
        <f t="shared" si="38"/>
        <v>93079.079460145178</v>
      </c>
      <c r="H476" s="200">
        <v>0</v>
      </c>
      <c r="I476" s="201">
        <v>1</v>
      </c>
      <c r="J476" s="202">
        <v>3</v>
      </c>
      <c r="K476" s="203">
        <v>2</v>
      </c>
      <c r="L476" s="165">
        <f>IF(INTRO!$E$37="Endemic",IF($H476&gt;0,IF($H476=4,"Unknown",IF($H476=99,"Stopped",$D476)),0),"Not required")</f>
        <v>0</v>
      </c>
      <c r="M476" s="190">
        <f>IF(INTRO!$E$39="Endemic", IF($I476&gt;0, IF($I476=4,"Unknown",IF($I476=99,"Stopped",$D476)), 0),"Not required")</f>
        <v>177786.50399999999</v>
      </c>
      <c r="N476" s="166">
        <f>IF(INTRO!$E$41="Endemic", IF(AND($J476&gt;1,$J476&lt;5), IF($J476=4, "Unknown", E476+F476), 0),"Not required")</f>
        <v>84707.41099252319</v>
      </c>
      <c r="O476" s="169">
        <f>IF(INTRO!$E$43="Endemic", IF(AND($K476&gt;0,$K476&lt;5), IF($K476=4,"Unknown", IF($K476=1, $F476*0.33, IF($K476=2, $F476*0.5+$G476*0.2, SUM(F476:G476)))), 0),"Not required")</f>
        <v>46310.970797539434</v>
      </c>
      <c r="P476" s="161">
        <v>0</v>
      </c>
      <c r="Q476" s="162">
        <v>2</v>
      </c>
      <c r="R476" s="162">
        <v>2</v>
      </c>
      <c r="S476" s="167">
        <v>1</v>
      </c>
      <c r="T476" s="161"/>
      <c r="U476" s="162"/>
      <c r="V476" s="162"/>
      <c r="W476" s="167"/>
    </row>
    <row r="477" spans="1:23" x14ac:dyDescent="0.2">
      <c r="A477" s="23" t="str">
        <f>IF(INTRO!$E$33&lt;&gt;0,INTRO!$E$33, " ")</f>
        <v>Ethiopia</v>
      </c>
      <c r="B477" s="191" t="s">
        <v>687</v>
      </c>
      <c r="C477" s="192" t="s">
        <v>688</v>
      </c>
      <c r="D477" s="193">
        <v>105108.234</v>
      </c>
      <c r="E477" s="193">
        <f t="shared" si="36"/>
        <v>17332.4108515404</v>
      </c>
      <c r="F477" s="193">
        <f t="shared" si="37"/>
        <v>32747.016865516798</v>
      </c>
      <c r="G477" s="193">
        <f t="shared" si="38"/>
        <v>55028.798273695364</v>
      </c>
      <c r="H477" s="200">
        <v>1</v>
      </c>
      <c r="I477" s="201">
        <v>1</v>
      </c>
      <c r="J477" s="202">
        <v>3</v>
      </c>
      <c r="K477" s="203">
        <v>0</v>
      </c>
      <c r="L477" s="165">
        <f>IF(INTRO!$E$37="Endemic",IF($H477&gt;0,IF($H477=4,"Unknown",IF($H477=99,"Stopped",$D477)),0),"Not required")</f>
        <v>105108.234</v>
      </c>
      <c r="M477" s="190">
        <f>IF(INTRO!$E$39="Endemic", IF($I477&gt;0, IF($I477=4,"Unknown",IF($I477=99,"Stopped",$D477)), 0),"Not required")</f>
        <v>105108.234</v>
      </c>
      <c r="N477" s="166">
        <f>IF(INTRO!$E$41="Endemic", IF(AND($J477&gt;1,$J477&lt;5), IF($J477=4, "Unknown", E477+F477), 0),"Not required")</f>
        <v>50079.427717057202</v>
      </c>
      <c r="O477" s="169">
        <f>IF(INTRO!$E$43="Endemic", IF(AND($K477&gt;0,$K477&lt;5), IF($K477=4,"Unknown", IF($K477=1, $F477*0.33, IF($K477=2, $F477*0.5+$G477*0.2, SUM(F477:G477)))), 0),"Not required")</f>
        <v>0</v>
      </c>
      <c r="P477" s="161">
        <v>1</v>
      </c>
      <c r="Q477" s="162">
        <v>2</v>
      </c>
      <c r="R477" s="162">
        <v>2</v>
      </c>
      <c r="S477" s="167">
        <v>0</v>
      </c>
      <c r="T477" s="161"/>
      <c r="U477" s="162"/>
      <c r="V477" s="162"/>
      <c r="W477" s="167"/>
    </row>
    <row r="478" spans="1:23" x14ac:dyDescent="0.2">
      <c r="A478" s="23" t="str">
        <f>IF(INTRO!$E$33&lt;&gt;0,INTRO!$E$33, " ")</f>
        <v>Ethiopia</v>
      </c>
      <c r="B478" s="191" t="s">
        <v>687</v>
      </c>
      <c r="C478" s="192" t="s">
        <v>689</v>
      </c>
      <c r="D478" s="193">
        <v>100372.776</v>
      </c>
      <c r="E478" s="193">
        <f t="shared" si="36"/>
        <v>16551.530986065598</v>
      </c>
      <c r="F478" s="193">
        <f t="shared" si="37"/>
        <v>31271.660301235199</v>
      </c>
      <c r="G478" s="193">
        <f t="shared" si="38"/>
        <v>52549.57706429367</v>
      </c>
      <c r="H478" s="200">
        <v>0</v>
      </c>
      <c r="I478" s="201">
        <v>1</v>
      </c>
      <c r="J478" s="202">
        <v>2</v>
      </c>
      <c r="K478" s="203">
        <v>0</v>
      </c>
      <c r="L478" s="165">
        <f>IF(INTRO!$E$37="Endemic",IF($H478&gt;0,IF($H478=4,"Unknown",IF($H478=99,"Stopped",$D478)),0),"Not required")</f>
        <v>0</v>
      </c>
      <c r="M478" s="190">
        <f>IF(INTRO!$E$39="Endemic", IF($I478&gt;0, IF($I478=4,"Unknown",IF($I478=99,"Stopped",$D478)), 0),"Not required")</f>
        <v>100372.776</v>
      </c>
      <c r="N478" s="166">
        <f>IF(INTRO!$E$41="Endemic", IF(AND($J478&gt;1,$J478&lt;5), IF($J478=4, "Unknown", E478+F478), 0),"Not required")</f>
        <v>47823.191287300797</v>
      </c>
      <c r="O478" s="169">
        <f>IF(INTRO!$E$43="Endemic", IF(AND($K478&gt;0,$K478&lt;5), IF($K478=4,"Unknown", IF($K478=1, $F478*0.33, IF($K478=2, $F478*0.5+$G478*0.2, SUM(F478:G478)))), 0),"Not required")</f>
        <v>0</v>
      </c>
      <c r="P478" s="161">
        <v>0</v>
      </c>
      <c r="Q478" s="162">
        <v>2</v>
      </c>
      <c r="R478" s="162">
        <v>1</v>
      </c>
      <c r="S478" s="167">
        <v>0</v>
      </c>
      <c r="T478" s="161"/>
      <c r="U478" s="162"/>
      <c r="V478" s="162"/>
      <c r="W478" s="167"/>
    </row>
    <row r="479" spans="1:23" x14ac:dyDescent="0.2">
      <c r="A479" s="23" t="str">
        <f>IF(INTRO!$E$33&lt;&gt;0,INTRO!$E$33, " ")</f>
        <v>Ethiopia</v>
      </c>
      <c r="B479" s="191" t="s">
        <v>687</v>
      </c>
      <c r="C479" s="192" t="s">
        <v>690</v>
      </c>
      <c r="D479" s="193">
        <v>142807.70699999999</v>
      </c>
      <c r="E479" s="193">
        <f t="shared" si="36"/>
        <v>23549.076568924196</v>
      </c>
      <c r="F479" s="193">
        <f t="shared" si="37"/>
        <v>44492.483715926399</v>
      </c>
      <c r="G479" s="193">
        <f t="shared" si="38"/>
        <v>74766.135833202119</v>
      </c>
      <c r="H479" s="200">
        <v>1</v>
      </c>
      <c r="I479" s="201">
        <v>1</v>
      </c>
      <c r="J479" s="202">
        <v>3</v>
      </c>
      <c r="K479" s="203">
        <v>1</v>
      </c>
      <c r="L479" s="165">
        <f>IF(INTRO!$E$37="Endemic",IF($H479&gt;0,IF($H479=4,"Unknown",IF($H479=99,"Stopped",$D479)),0),"Not required")</f>
        <v>142807.70699999999</v>
      </c>
      <c r="M479" s="190">
        <f>IF(INTRO!$E$39="Endemic", IF($I479&gt;0, IF($I479=4,"Unknown",IF($I479=99,"Stopped",$D479)), 0),"Not required")</f>
        <v>142807.70699999999</v>
      </c>
      <c r="N479" s="166">
        <f>IF(INTRO!$E$41="Endemic", IF(AND($J479&gt;1,$J479&lt;5), IF($J479=4, "Unknown", E479+F479), 0),"Not required")</f>
        <v>68041.560284850595</v>
      </c>
      <c r="O479" s="169">
        <f>IF(INTRO!$E$43="Endemic", IF(AND($K479&gt;0,$K479&lt;5), IF($K479=4,"Unknown", IF($K479=1, $F479*0.33, IF($K479=2, $F479*0.5+$G479*0.2, SUM(F479:G479)))), 0),"Not required")</f>
        <v>14682.519626255713</v>
      </c>
      <c r="P479" s="161">
        <v>1</v>
      </c>
      <c r="Q479" s="162">
        <v>2</v>
      </c>
      <c r="R479" s="162">
        <v>2</v>
      </c>
      <c r="S479" s="167">
        <v>0</v>
      </c>
      <c r="T479" s="161"/>
      <c r="U479" s="162"/>
      <c r="V479" s="162"/>
      <c r="W479" s="167"/>
    </row>
    <row r="480" spans="1:23" x14ac:dyDescent="0.2">
      <c r="A480" s="23" t="str">
        <f>IF(INTRO!$E$33&lt;&gt;0,INTRO!$E$33, " ")</f>
        <v>Ethiopia</v>
      </c>
      <c r="B480" s="191" t="s">
        <v>687</v>
      </c>
      <c r="C480" s="192" t="s">
        <v>691</v>
      </c>
      <c r="D480" s="193">
        <v>44704.904999999999</v>
      </c>
      <c r="E480" s="193">
        <f t="shared" si="36"/>
        <v>7371.8656574430006</v>
      </c>
      <c r="F480" s="193">
        <f t="shared" si="37"/>
        <v>13928.045618255999</v>
      </c>
      <c r="G480" s="193">
        <f t="shared" si="38"/>
        <v>23404.99031778724</v>
      </c>
      <c r="H480" s="200">
        <v>0</v>
      </c>
      <c r="I480" s="201">
        <v>1</v>
      </c>
      <c r="J480" s="202">
        <v>2</v>
      </c>
      <c r="K480" s="203">
        <v>0</v>
      </c>
      <c r="L480" s="165">
        <f>IF(INTRO!$E$37="Endemic",IF($H480&gt;0,IF($H480=4,"Unknown",IF($H480=99,"Stopped",$D480)),0),"Not required")</f>
        <v>0</v>
      </c>
      <c r="M480" s="190">
        <f>IF(INTRO!$E$39="Endemic", IF($I480&gt;0, IF($I480=4,"Unknown",IF($I480=99,"Stopped",$D480)), 0),"Not required")</f>
        <v>44704.904999999999</v>
      </c>
      <c r="N480" s="166">
        <f>IF(INTRO!$E$41="Endemic", IF(AND($J480&gt;1,$J480&lt;5), IF($J480=4, "Unknown", E480+F480), 0),"Not required")</f>
        <v>21299.911275699</v>
      </c>
      <c r="O480" s="169">
        <f>IF(INTRO!$E$43="Endemic", IF(AND($K480&gt;0,$K480&lt;5), IF($K480=4,"Unknown", IF($K480=1, $F480*0.33, IF($K480=2, $F480*0.5+$G480*0.2, SUM(F480:G480)))), 0),"Not required")</f>
        <v>0</v>
      </c>
      <c r="P480" s="161">
        <v>0</v>
      </c>
      <c r="Q480" s="162">
        <v>2</v>
      </c>
      <c r="R480" s="162">
        <v>1</v>
      </c>
      <c r="S480" s="167">
        <v>0</v>
      </c>
      <c r="T480" s="161"/>
      <c r="U480" s="162"/>
      <c r="V480" s="162"/>
      <c r="W480" s="167"/>
    </row>
    <row r="481" spans="1:23" x14ac:dyDescent="0.2">
      <c r="A481" s="23" t="str">
        <f>IF(INTRO!$E$33&lt;&gt;0,INTRO!$E$33, " ")</f>
        <v>Ethiopia</v>
      </c>
      <c r="B481" s="191" t="s">
        <v>687</v>
      </c>
      <c r="C481" s="192" t="s">
        <v>692</v>
      </c>
      <c r="D481" s="193">
        <v>88233.662999999986</v>
      </c>
      <c r="E481" s="193">
        <f t="shared" si="36"/>
        <v>14549.783968897797</v>
      </c>
      <c r="F481" s="193">
        <f t="shared" si="37"/>
        <v>27489.656522697598</v>
      </c>
      <c r="G481" s="193">
        <f t="shared" si="38"/>
        <v>46194.215784999469</v>
      </c>
      <c r="H481" s="200">
        <v>0</v>
      </c>
      <c r="I481" s="201">
        <v>1</v>
      </c>
      <c r="J481" s="202">
        <v>3</v>
      </c>
      <c r="K481" s="203">
        <v>0</v>
      </c>
      <c r="L481" s="165">
        <f>IF(INTRO!$E$37="Endemic",IF($H481&gt;0,IF($H481=4,"Unknown",IF($H481=99,"Stopped",$D481)),0),"Not required")</f>
        <v>0</v>
      </c>
      <c r="M481" s="190">
        <f>IF(INTRO!$E$39="Endemic", IF($I481&gt;0, IF($I481=4,"Unknown",IF($I481=99,"Stopped",$D481)), 0),"Not required")</f>
        <v>88233.662999999986</v>
      </c>
      <c r="N481" s="166">
        <f>IF(INTRO!$E$41="Endemic", IF(AND($J481&gt;1,$J481&lt;5), IF($J481=4, "Unknown", E481+F481), 0),"Not required")</f>
        <v>42039.440491595393</v>
      </c>
      <c r="O481" s="169">
        <f>IF(INTRO!$E$43="Endemic", IF(AND($K481&gt;0,$K481&lt;5), IF($K481=4,"Unknown", IF($K481=1, $F481*0.33, IF($K481=2, $F481*0.5+$G481*0.2, SUM(F481:G481)))), 0),"Not required")</f>
        <v>0</v>
      </c>
      <c r="P481" s="161">
        <v>0</v>
      </c>
      <c r="Q481" s="162">
        <v>2</v>
      </c>
      <c r="R481" s="162">
        <v>2</v>
      </c>
      <c r="S481" s="167">
        <v>0</v>
      </c>
      <c r="T481" s="161"/>
      <c r="U481" s="162"/>
      <c r="V481" s="162"/>
      <c r="W481" s="167"/>
    </row>
    <row r="482" spans="1:23" x14ac:dyDescent="0.2">
      <c r="A482" s="23" t="str">
        <f>IF(INTRO!$E$33&lt;&gt;0,INTRO!$E$33, " ")</f>
        <v>Ethiopia</v>
      </c>
      <c r="B482" s="191" t="s">
        <v>687</v>
      </c>
      <c r="C482" s="192" t="s">
        <v>693</v>
      </c>
      <c r="D482" s="193">
        <v>116479.71299999999</v>
      </c>
      <c r="E482" s="193">
        <f t="shared" si="36"/>
        <v>19207.574561527799</v>
      </c>
      <c r="F482" s="193">
        <f t="shared" si="37"/>
        <v>36289.860279657594</v>
      </c>
      <c r="G482" s="193">
        <f t="shared" si="38"/>
        <v>60982.269283060457</v>
      </c>
      <c r="H482" s="200">
        <v>0</v>
      </c>
      <c r="I482" s="201">
        <v>1</v>
      </c>
      <c r="J482" s="202">
        <v>3</v>
      </c>
      <c r="K482" s="203">
        <v>0</v>
      </c>
      <c r="L482" s="165">
        <f>IF(INTRO!$E$37="Endemic",IF($H482&gt;0,IF($H482=4,"Unknown",IF($H482=99,"Stopped",$D482)),0),"Not required")</f>
        <v>0</v>
      </c>
      <c r="M482" s="190">
        <f>IF(INTRO!$E$39="Endemic", IF($I482&gt;0, IF($I482=4,"Unknown",IF($I482=99,"Stopped",$D482)), 0),"Not required")</f>
        <v>116479.71299999999</v>
      </c>
      <c r="N482" s="166">
        <f>IF(INTRO!$E$41="Endemic", IF(AND($J482&gt;1,$J482&lt;5), IF($J482=4, "Unknown", E482+F482), 0),"Not required")</f>
        <v>55497.434841185393</v>
      </c>
      <c r="O482" s="169">
        <f>IF(INTRO!$E$43="Endemic", IF(AND($K482&gt;0,$K482&lt;5), IF($K482=4,"Unknown", IF($K482=1, $F482*0.33, IF($K482=2, $F482*0.5+$G482*0.2, SUM(F482:G482)))), 0),"Not required")</f>
        <v>0</v>
      </c>
      <c r="P482" s="161">
        <v>0</v>
      </c>
      <c r="Q482" s="162">
        <v>2</v>
      </c>
      <c r="R482" s="162">
        <v>2</v>
      </c>
      <c r="S482" s="167">
        <v>0</v>
      </c>
      <c r="T482" s="161"/>
      <c r="U482" s="162"/>
      <c r="V482" s="162"/>
      <c r="W482" s="167"/>
    </row>
    <row r="483" spans="1:23" x14ac:dyDescent="0.2">
      <c r="A483" s="23" t="str">
        <f>IF(INTRO!$E$33&lt;&gt;0,INTRO!$E$33, " ")</f>
        <v>Ethiopia</v>
      </c>
      <c r="B483" s="191" t="s">
        <v>687</v>
      </c>
      <c r="C483" s="192" t="s">
        <v>694</v>
      </c>
      <c r="D483" s="193">
        <v>130016.20799999998</v>
      </c>
      <c r="E483" s="193">
        <f t="shared" si="36"/>
        <v>21439.750708924796</v>
      </c>
      <c r="F483" s="193">
        <f t="shared" si="37"/>
        <v>40507.225686681595</v>
      </c>
      <c r="G483" s="193">
        <f t="shared" si="38"/>
        <v>68069.221697158544</v>
      </c>
      <c r="H483" s="200">
        <v>0</v>
      </c>
      <c r="I483" s="201">
        <v>1</v>
      </c>
      <c r="J483" s="202">
        <v>3</v>
      </c>
      <c r="K483" s="203">
        <v>3</v>
      </c>
      <c r="L483" s="165">
        <f>IF(INTRO!$E$37="Endemic",IF($H483&gt;0,IF($H483=4,"Unknown",IF($H483=99,"Stopped",$D483)),0),"Not required")</f>
        <v>0</v>
      </c>
      <c r="M483" s="190">
        <f>IF(INTRO!$E$39="Endemic", IF($I483&gt;0, IF($I483=4,"Unknown",IF($I483=99,"Stopped",$D483)), 0),"Not required")</f>
        <v>130016.20799999998</v>
      </c>
      <c r="N483" s="166">
        <f>IF(INTRO!$E$41="Endemic", IF(AND($J483&gt;1,$J483&lt;5), IF($J483=4, "Unknown", E483+F483), 0),"Not required")</f>
        <v>61946.976395606391</v>
      </c>
      <c r="O483" s="169">
        <f>IF(INTRO!$E$43="Endemic", IF(AND($K483&gt;0,$K483&lt;5), IF($K483=4,"Unknown", IF($K483=1, $F483*0.33, IF($K483=2, $F483*0.5+$G483*0.2, SUM(F483:G483)))), 0),"Not required")</f>
        <v>108576.44738384013</v>
      </c>
      <c r="P483" s="161">
        <v>0</v>
      </c>
      <c r="Q483" s="162">
        <v>2</v>
      </c>
      <c r="R483" s="162">
        <v>2</v>
      </c>
      <c r="S483" s="167">
        <v>1</v>
      </c>
      <c r="T483" s="161"/>
      <c r="U483" s="162"/>
      <c r="V483" s="162"/>
      <c r="W483" s="167"/>
    </row>
    <row r="484" spans="1:23" x14ac:dyDescent="0.2">
      <c r="A484" s="23" t="str">
        <f>IF(INTRO!$E$33&lt;&gt;0,INTRO!$E$33, " ")</f>
        <v>Ethiopia</v>
      </c>
      <c r="B484" s="191" t="s">
        <v>687</v>
      </c>
      <c r="C484" s="192" t="s">
        <v>695</v>
      </c>
      <c r="D484" s="193">
        <v>62195.846999999994</v>
      </c>
      <c r="E484" s="193">
        <f t="shared" si="36"/>
        <v>10256.1324878082</v>
      </c>
      <c r="F484" s="193">
        <f t="shared" si="37"/>
        <v>19377.439551254396</v>
      </c>
      <c r="G484" s="193">
        <f t="shared" si="38"/>
        <v>32562.270221613857</v>
      </c>
      <c r="H484" s="200">
        <v>0</v>
      </c>
      <c r="I484" s="201">
        <v>1</v>
      </c>
      <c r="J484" s="202">
        <v>3</v>
      </c>
      <c r="K484" s="203">
        <v>0</v>
      </c>
      <c r="L484" s="165">
        <f>IF(INTRO!$E$37="Endemic",IF($H484&gt;0,IF($H484=4,"Unknown",IF($H484=99,"Stopped",$D484)),0),"Not required")</f>
        <v>0</v>
      </c>
      <c r="M484" s="190">
        <f>IF(INTRO!$E$39="Endemic", IF($I484&gt;0, IF($I484=4,"Unknown",IF($I484=99,"Stopped",$D484)), 0),"Not required")</f>
        <v>62195.846999999994</v>
      </c>
      <c r="N484" s="166">
        <f>IF(INTRO!$E$41="Endemic", IF(AND($J484&gt;1,$J484&lt;5), IF($J484=4, "Unknown", E484+F484), 0),"Not required")</f>
        <v>29633.572039062594</v>
      </c>
      <c r="O484" s="169">
        <f>IF(INTRO!$E$43="Endemic", IF(AND($K484&gt;0,$K484&lt;5), IF($K484=4,"Unknown", IF($K484=1, $F484*0.33, IF($K484=2, $F484*0.5+$G484*0.2, SUM(F484:G484)))), 0),"Not required")</f>
        <v>0</v>
      </c>
      <c r="P484" s="161">
        <v>0</v>
      </c>
      <c r="Q484" s="162">
        <v>2</v>
      </c>
      <c r="R484" s="162">
        <v>2</v>
      </c>
      <c r="S484" s="167">
        <v>0</v>
      </c>
      <c r="T484" s="161"/>
      <c r="U484" s="162"/>
      <c r="V484" s="162"/>
      <c r="W484" s="167"/>
    </row>
    <row r="485" spans="1:23" x14ac:dyDescent="0.2">
      <c r="A485" s="23" t="str">
        <f>IF(INTRO!$E$33&lt;&gt;0,INTRO!$E$33, " ")</f>
        <v>Ethiopia</v>
      </c>
      <c r="B485" s="191" t="s">
        <v>687</v>
      </c>
      <c r="C485" s="192" t="s">
        <v>696</v>
      </c>
      <c r="D485" s="193">
        <v>66201.743999999992</v>
      </c>
      <c r="E485" s="193">
        <f t="shared" si="36"/>
        <v>10916.707306646398</v>
      </c>
      <c r="F485" s="193">
        <f t="shared" si="37"/>
        <v>20625.497592268795</v>
      </c>
      <c r="G485" s="193">
        <f t="shared" si="38"/>
        <v>34659.534056511904</v>
      </c>
      <c r="H485" s="200">
        <v>0</v>
      </c>
      <c r="I485" s="201">
        <v>1</v>
      </c>
      <c r="J485" s="202">
        <v>3</v>
      </c>
      <c r="K485" s="203">
        <v>0</v>
      </c>
      <c r="L485" s="165">
        <f>IF(INTRO!$E$37="Endemic",IF($H485&gt;0,IF($H485=4,"Unknown",IF($H485=99,"Stopped",$D485)),0),"Not required")</f>
        <v>0</v>
      </c>
      <c r="M485" s="190">
        <f>IF(INTRO!$E$39="Endemic", IF($I485&gt;0, IF($I485=4,"Unknown",IF($I485=99,"Stopped",$D485)), 0),"Not required")</f>
        <v>66201.743999999992</v>
      </c>
      <c r="N485" s="166">
        <f>IF(INTRO!$E$41="Endemic", IF(AND($J485&gt;1,$J485&lt;5), IF($J485=4, "Unknown", E485+F485), 0),"Not required")</f>
        <v>31542.204898915195</v>
      </c>
      <c r="O485" s="169">
        <f>IF(INTRO!$E$43="Endemic", IF(AND($K485&gt;0,$K485&lt;5), IF($K485=4,"Unknown", IF($K485=1, $F485*0.33, IF($K485=2, $F485*0.5+$G485*0.2, SUM(F485:G485)))), 0),"Not required")</f>
        <v>0</v>
      </c>
      <c r="P485" s="161">
        <v>0</v>
      </c>
      <c r="Q485" s="162">
        <v>2</v>
      </c>
      <c r="R485" s="162">
        <v>2</v>
      </c>
      <c r="S485" s="167">
        <v>0</v>
      </c>
      <c r="T485" s="161"/>
      <c r="U485" s="162"/>
      <c r="V485" s="162"/>
      <c r="W485" s="167"/>
    </row>
    <row r="486" spans="1:23" x14ac:dyDescent="0.2">
      <c r="A486" s="23" t="str">
        <f>IF(INTRO!$E$33&lt;&gt;0,INTRO!$E$33, " ")</f>
        <v>Ethiopia</v>
      </c>
      <c r="B486" s="191" t="s">
        <v>687</v>
      </c>
      <c r="C486" s="192" t="s">
        <v>697</v>
      </c>
      <c r="D486" s="193"/>
      <c r="E486" s="193">
        <f t="shared" si="36"/>
        <v>0</v>
      </c>
      <c r="F486" s="193">
        <f t="shared" si="37"/>
        <v>0</v>
      </c>
      <c r="G486" s="193">
        <f t="shared" si="38"/>
        <v>0</v>
      </c>
      <c r="H486" s="200">
        <v>0</v>
      </c>
      <c r="I486" s="201">
        <v>1</v>
      </c>
      <c r="J486" s="202">
        <v>0</v>
      </c>
      <c r="K486" s="203">
        <v>0</v>
      </c>
      <c r="L486" s="165">
        <f>IF(INTRO!$E$37="Endemic",IF($H486&gt;0,IF($H486=4,"Unknown",IF($H486=99,"Stopped",$D486)),0),"Not required")</f>
        <v>0</v>
      </c>
      <c r="M486" s="190">
        <f>IF(INTRO!$E$39="Endemic", IF($I486&gt;0, IF($I486=4,"Unknown",IF($I486=99,"Stopped",$D486)), 0),"Not required")</f>
        <v>0</v>
      </c>
      <c r="N486" s="166">
        <f>IF(INTRO!$E$41="Endemic", IF(AND($J486&gt;1,$J486&lt;5), IF($J486=4, "Unknown", E486+F486), 0),"Not required")</f>
        <v>0</v>
      </c>
      <c r="O486" s="169">
        <f>IF(INTRO!$E$43="Endemic", IF(AND($K486&gt;0,$K486&lt;5), IF($K486=4,"Unknown", IF($K486=1, $F486*0.33, IF($K486=2, $F486*0.5+$G486*0.2, SUM(F486:G486)))), 0),"Not required")</f>
        <v>0</v>
      </c>
      <c r="P486" s="161">
        <v>0</v>
      </c>
      <c r="Q486" s="162">
        <v>2</v>
      </c>
      <c r="R486" s="162">
        <v>0</v>
      </c>
      <c r="S486" s="167">
        <v>0</v>
      </c>
      <c r="T486" s="161"/>
      <c r="U486" s="162"/>
      <c r="V486" s="162"/>
      <c r="W486" s="167"/>
    </row>
    <row r="487" spans="1:23" x14ac:dyDescent="0.2">
      <c r="A487" s="23" t="str">
        <f>IF(INTRO!$E$33&lt;&gt;0,INTRO!$E$33, " ")</f>
        <v>Ethiopia</v>
      </c>
      <c r="B487" s="191" t="s">
        <v>687</v>
      </c>
      <c r="C487" s="192" t="s">
        <v>698</v>
      </c>
      <c r="D487" s="193">
        <v>156823.71599999999</v>
      </c>
      <c r="E487" s="193">
        <f t="shared" si="36"/>
        <v>25860.324862629597</v>
      </c>
      <c r="F487" s="193">
        <f t="shared" si="37"/>
        <v>48859.244203123199</v>
      </c>
      <c r="G487" s="193">
        <f t="shared" si="38"/>
        <v>82104.134984280026</v>
      </c>
      <c r="H487" s="200">
        <v>1</v>
      </c>
      <c r="I487" s="201">
        <v>1</v>
      </c>
      <c r="J487" s="202">
        <v>3</v>
      </c>
      <c r="K487" s="203">
        <v>0</v>
      </c>
      <c r="L487" s="165">
        <f>IF(INTRO!$E$37="Endemic",IF($H487&gt;0,IF($H487=4,"Unknown",IF($H487=99,"Stopped",$D487)),0),"Not required")</f>
        <v>156823.71599999999</v>
      </c>
      <c r="M487" s="190">
        <f>IF(INTRO!$E$39="Endemic", IF($I487&gt;0, IF($I487=4,"Unknown",IF($I487=99,"Stopped",$D487)), 0),"Not required")</f>
        <v>156823.71599999999</v>
      </c>
      <c r="N487" s="166">
        <f>IF(INTRO!$E$41="Endemic", IF(AND($J487&gt;1,$J487&lt;5), IF($J487=4, "Unknown", E487+F487), 0),"Not required")</f>
        <v>74719.569065752788</v>
      </c>
      <c r="O487" s="169">
        <f>IF(INTRO!$E$43="Endemic", IF(AND($K487&gt;0,$K487&lt;5), IF($K487=4,"Unknown", IF($K487=1, $F487*0.33, IF($K487=2, $F487*0.5+$G487*0.2, SUM(F487:G487)))), 0),"Not required")</f>
        <v>0</v>
      </c>
      <c r="P487" s="161">
        <v>1</v>
      </c>
      <c r="Q487" s="162">
        <v>2</v>
      </c>
      <c r="R487" s="162">
        <v>2</v>
      </c>
      <c r="S487" s="167">
        <v>0</v>
      </c>
      <c r="T487" s="161"/>
      <c r="U487" s="162"/>
      <c r="V487" s="162"/>
      <c r="W487" s="167"/>
    </row>
    <row r="488" spans="1:23" x14ac:dyDescent="0.2">
      <c r="A488" s="23" t="str">
        <f>IF(INTRO!$E$33&lt;&gt;0,INTRO!$E$33, " ")</f>
        <v>Ethiopia</v>
      </c>
      <c r="B488" s="191" t="s">
        <v>687</v>
      </c>
      <c r="C488" s="192" t="s">
        <v>699</v>
      </c>
      <c r="D488" s="193">
        <v>69380.324999999997</v>
      </c>
      <c r="E488" s="193">
        <f t="shared" si="36"/>
        <v>11440.857220694999</v>
      </c>
      <c r="F488" s="193">
        <f t="shared" si="37"/>
        <v>21615.801031439998</v>
      </c>
      <c r="G488" s="193">
        <f t="shared" si="38"/>
        <v>36323.661461084237</v>
      </c>
      <c r="H488" s="200">
        <v>0</v>
      </c>
      <c r="I488" s="201">
        <v>1</v>
      </c>
      <c r="J488" s="202">
        <v>3</v>
      </c>
      <c r="K488" s="203">
        <v>0</v>
      </c>
      <c r="L488" s="165">
        <f>IF(INTRO!$E$37="Endemic",IF($H488&gt;0,IF($H488=4,"Unknown",IF($H488=99,"Stopped",$D488)),0),"Not required")</f>
        <v>0</v>
      </c>
      <c r="M488" s="190">
        <f>IF(INTRO!$E$39="Endemic", IF($I488&gt;0, IF($I488=4,"Unknown",IF($I488=99,"Stopped",$D488)), 0),"Not required")</f>
        <v>69380.324999999997</v>
      </c>
      <c r="N488" s="166">
        <f>IF(INTRO!$E$41="Endemic", IF(AND($J488&gt;1,$J488&lt;5), IF($J488=4, "Unknown", E488+F488), 0),"Not required")</f>
        <v>33056.658252134999</v>
      </c>
      <c r="O488" s="169">
        <f>IF(INTRO!$E$43="Endemic", IF(AND($K488&gt;0,$K488&lt;5), IF($K488=4,"Unknown", IF($K488=1, $F488*0.33, IF($K488=2, $F488*0.5+$G488*0.2, SUM(F488:G488)))), 0),"Not required")</f>
        <v>0</v>
      </c>
      <c r="P488" s="161">
        <v>0</v>
      </c>
      <c r="Q488" s="162">
        <v>2</v>
      </c>
      <c r="R488" s="162">
        <v>2</v>
      </c>
      <c r="S488" s="167">
        <v>0</v>
      </c>
      <c r="T488" s="161"/>
      <c r="U488" s="162"/>
      <c r="V488" s="162"/>
      <c r="W488" s="167"/>
    </row>
    <row r="489" spans="1:23" x14ac:dyDescent="0.2">
      <c r="A489" s="23" t="str">
        <f>IF(INTRO!$E$33&lt;&gt;0,INTRO!$E$33, " ")</f>
        <v>Ethiopia</v>
      </c>
      <c r="B489" s="191" t="s">
        <v>700</v>
      </c>
      <c r="C489" s="192" t="s">
        <v>701</v>
      </c>
      <c r="D489" s="193">
        <v>100885.21799999999</v>
      </c>
      <c r="E489" s="193">
        <f t="shared" si="36"/>
        <v>16636.032979330797</v>
      </c>
      <c r="F489" s="193">
        <f t="shared" si="37"/>
        <v>31431.314271033596</v>
      </c>
      <c r="G489" s="193">
        <f t="shared" si="38"/>
        <v>52817.863062181983</v>
      </c>
      <c r="H489" s="200">
        <v>0</v>
      </c>
      <c r="I489" s="201">
        <v>0</v>
      </c>
      <c r="J489" s="202">
        <v>3</v>
      </c>
      <c r="K489" s="203">
        <v>0</v>
      </c>
      <c r="L489" s="165">
        <f>IF(INTRO!$E$37="Endemic",IF($H489&gt;0,IF($H489=4,"Unknown",IF($H489=99,"Stopped",$D489)),0),"Not required")</f>
        <v>0</v>
      </c>
      <c r="M489" s="190">
        <f>IF(INTRO!$E$39="Endemic", IF($I489&gt;0, IF($I489=4,"Unknown",IF($I489=99,"Stopped",$D489)), 0),"Not required")</f>
        <v>0</v>
      </c>
      <c r="N489" s="166">
        <f>IF(INTRO!$E$41="Endemic", IF(AND($J489&gt;1,$J489&lt;5), IF($J489=4, "Unknown", E489+F489), 0),"Not required")</f>
        <v>48067.347250364393</v>
      </c>
      <c r="O489" s="169">
        <f>IF(INTRO!$E$43="Endemic", IF(AND($K489&gt;0,$K489&lt;5), IF($K489=4,"Unknown", IF($K489=1, $F489*0.33, IF($K489=2, $F489*0.5+$G489*0.2, SUM(F489:G489)))), 0),"Not required")</f>
        <v>0</v>
      </c>
      <c r="P489" s="161">
        <v>0</v>
      </c>
      <c r="Q489" s="162">
        <v>0</v>
      </c>
      <c r="R489" s="162">
        <v>2</v>
      </c>
      <c r="S489" s="167">
        <v>0</v>
      </c>
      <c r="T489" s="161"/>
      <c r="U489" s="162"/>
      <c r="V489" s="162"/>
      <c r="W489" s="167"/>
    </row>
    <row r="490" spans="1:23" x14ac:dyDescent="0.2">
      <c r="A490" s="23" t="str">
        <f>IF(INTRO!$E$33&lt;&gt;0,INTRO!$E$33, " ")</f>
        <v>Ethiopia</v>
      </c>
      <c r="B490" s="191" t="s">
        <v>700</v>
      </c>
      <c r="C490" s="192" t="s">
        <v>702</v>
      </c>
      <c r="D490" s="193">
        <v>72488.933999999994</v>
      </c>
      <c r="E490" s="193">
        <f t="shared" si="36"/>
        <v>11953.468709960398</v>
      </c>
      <c r="F490" s="193">
        <f t="shared" si="37"/>
        <v>22584.3043301568</v>
      </c>
      <c r="G490" s="193">
        <f t="shared" si="38"/>
        <v>37951.155436226029</v>
      </c>
      <c r="H490" s="200">
        <v>0</v>
      </c>
      <c r="I490" s="201">
        <v>0</v>
      </c>
      <c r="J490" s="202">
        <v>2</v>
      </c>
      <c r="K490" s="203">
        <v>0</v>
      </c>
      <c r="L490" s="165">
        <f>IF(INTRO!$E$37="Endemic",IF($H490&gt;0,IF($H490=4,"Unknown",IF($H490=99,"Stopped",$D490)),0),"Not required")</f>
        <v>0</v>
      </c>
      <c r="M490" s="190">
        <f>IF(INTRO!$E$39="Endemic", IF($I490&gt;0, IF($I490=4,"Unknown",IF($I490=99,"Stopped",$D490)), 0),"Not required")</f>
        <v>0</v>
      </c>
      <c r="N490" s="166">
        <f>IF(INTRO!$E$41="Endemic", IF(AND($J490&gt;1,$J490&lt;5), IF($J490=4, "Unknown", E490+F490), 0),"Not required")</f>
        <v>34537.773040117201</v>
      </c>
      <c r="O490" s="169">
        <f>IF(INTRO!$E$43="Endemic", IF(AND($K490&gt;0,$K490&lt;5), IF($K490=4,"Unknown", IF($K490=1, $F490*0.33, IF($K490=2, $F490*0.5+$G490*0.2, SUM(F490:G490)))), 0),"Not required")</f>
        <v>0</v>
      </c>
      <c r="P490" s="161">
        <v>0</v>
      </c>
      <c r="Q490" s="162">
        <v>0</v>
      </c>
      <c r="R490" s="162">
        <v>1</v>
      </c>
      <c r="S490" s="167">
        <v>0</v>
      </c>
      <c r="T490" s="161"/>
      <c r="U490" s="162"/>
      <c r="V490" s="162"/>
      <c r="W490" s="167"/>
    </row>
    <row r="491" spans="1:23" x14ac:dyDescent="0.2">
      <c r="A491" s="23" t="str">
        <f>IF(INTRO!$E$33&lt;&gt;0,INTRO!$E$33, " ")</f>
        <v>Ethiopia</v>
      </c>
      <c r="B491" s="191" t="s">
        <v>700</v>
      </c>
      <c r="C491" s="192" t="s">
        <v>703</v>
      </c>
      <c r="D491" s="193">
        <v>62301.833999999995</v>
      </c>
      <c r="E491" s="193">
        <f t="shared" si="36"/>
        <v>10273.609807700399</v>
      </c>
      <c r="F491" s="193">
        <f t="shared" si="37"/>
        <v>19410.460352236798</v>
      </c>
      <c r="G491" s="193">
        <f t="shared" si="38"/>
        <v>32617.759092663047</v>
      </c>
      <c r="H491" s="200">
        <v>0</v>
      </c>
      <c r="I491" s="201">
        <v>0</v>
      </c>
      <c r="J491" s="202">
        <v>2</v>
      </c>
      <c r="K491" s="203">
        <v>0</v>
      </c>
      <c r="L491" s="165">
        <f>IF(INTRO!$E$37="Endemic",IF($H491&gt;0,IF($H491=4,"Unknown",IF($H491=99,"Stopped",$D491)),0),"Not required")</f>
        <v>0</v>
      </c>
      <c r="M491" s="190">
        <f>IF(INTRO!$E$39="Endemic", IF($I491&gt;0, IF($I491=4,"Unknown",IF($I491=99,"Stopped",$D491)), 0),"Not required")</f>
        <v>0</v>
      </c>
      <c r="N491" s="166">
        <f>IF(INTRO!$E$41="Endemic", IF(AND($J491&gt;1,$J491&lt;5), IF($J491=4, "Unknown", E491+F491), 0),"Not required")</f>
        <v>29684.070159937197</v>
      </c>
      <c r="O491" s="169">
        <f>IF(INTRO!$E$43="Endemic", IF(AND($K491&gt;0,$K491&lt;5), IF($K491=4,"Unknown", IF($K491=1, $F491*0.33, IF($K491=2, $F491*0.5+$G491*0.2, SUM(F491:G491)))), 0),"Not required")</f>
        <v>0</v>
      </c>
      <c r="P491" s="161">
        <v>0</v>
      </c>
      <c r="Q491" s="162">
        <v>0</v>
      </c>
      <c r="R491" s="162">
        <v>1</v>
      </c>
      <c r="S491" s="167">
        <v>0</v>
      </c>
      <c r="T491" s="161"/>
      <c r="U491" s="162"/>
      <c r="V491" s="162"/>
      <c r="W491" s="167"/>
    </row>
    <row r="492" spans="1:23" x14ac:dyDescent="0.2">
      <c r="A492" s="23" t="str">
        <f>IF(INTRO!$E$33&lt;&gt;0,INTRO!$E$33, " ")</f>
        <v>Ethiopia</v>
      </c>
      <c r="B492" s="191" t="s">
        <v>700</v>
      </c>
      <c r="C492" s="192" t="s">
        <v>704</v>
      </c>
      <c r="D492" s="193">
        <v>134361.67499999999</v>
      </c>
      <c r="E492" s="193">
        <f t="shared" si="36"/>
        <v>22156.320824504997</v>
      </c>
      <c r="F492" s="193">
        <f t="shared" si="37"/>
        <v>41861.078526959995</v>
      </c>
      <c r="G492" s="193">
        <f t="shared" si="38"/>
        <v>70344.265410175358</v>
      </c>
      <c r="H492" s="200">
        <v>0</v>
      </c>
      <c r="I492" s="201">
        <v>0</v>
      </c>
      <c r="J492" s="202">
        <v>3</v>
      </c>
      <c r="K492" s="203">
        <v>1</v>
      </c>
      <c r="L492" s="165">
        <f>IF(INTRO!$E$37="Endemic",IF($H492&gt;0,IF($H492=4,"Unknown",IF($H492=99,"Stopped",$D492)),0),"Not required")</f>
        <v>0</v>
      </c>
      <c r="M492" s="190">
        <f>IF(INTRO!$E$39="Endemic", IF($I492&gt;0, IF($I492=4,"Unknown",IF($I492=99,"Stopped",$D492)), 0),"Not required")</f>
        <v>0</v>
      </c>
      <c r="N492" s="166">
        <f>IF(INTRO!$E$41="Endemic", IF(AND($J492&gt;1,$J492&lt;5), IF($J492=4, "Unknown", E492+F492), 0),"Not required")</f>
        <v>64017.399351464992</v>
      </c>
      <c r="O492" s="169">
        <f>IF(INTRO!$E$43="Endemic", IF(AND($K492&gt;0,$K492&lt;5), IF($K492=4,"Unknown", IF($K492=1, $F492*0.33, IF($K492=2, $F492*0.5+$G492*0.2, SUM(F492:G492)))), 0),"Not required")</f>
        <v>13814.155913896799</v>
      </c>
      <c r="P492" s="161">
        <v>0</v>
      </c>
      <c r="Q492" s="162">
        <v>0</v>
      </c>
      <c r="R492" s="162">
        <v>2</v>
      </c>
      <c r="S492" s="167">
        <v>0</v>
      </c>
      <c r="T492" s="161"/>
      <c r="U492" s="162"/>
      <c r="V492" s="162"/>
      <c r="W492" s="167"/>
    </row>
    <row r="493" spans="1:23" x14ac:dyDescent="0.2">
      <c r="A493" s="23" t="str">
        <f>IF(INTRO!$E$33&lt;&gt;0,INTRO!$E$33, " ")</f>
        <v>Ethiopia</v>
      </c>
      <c r="B493" s="191" t="s">
        <v>700</v>
      </c>
      <c r="C493" s="192" t="s">
        <v>336</v>
      </c>
      <c r="D493" s="193">
        <v>245050.17599999998</v>
      </c>
      <c r="E493" s="193">
        <f t="shared" si="36"/>
        <v>40408.921052505597</v>
      </c>
      <c r="F493" s="193">
        <f t="shared" si="37"/>
        <v>76346.65659371519</v>
      </c>
      <c r="G493" s="193">
        <f t="shared" si="38"/>
        <v>128294.57968095578</v>
      </c>
      <c r="H493" s="200">
        <v>0</v>
      </c>
      <c r="I493" s="201">
        <v>0</v>
      </c>
      <c r="J493" s="202">
        <v>2</v>
      </c>
      <c r="K493" s="203">
        <v>1</v>
      </c>
      <c r="L493" s="165">
        <f>IF(INTRO!$E$37="Endemic",IF($H493&gt;0,IF($H493=4,"Unknown",IF($H493=99,"Stopped",$D493)),0),"Not required")</f>
        <v>0</v>
      </c>
      <c r="M493" s="190">
        <f>IF(INTRO!$E$39="Endemic", IF($I493&gt;0, IF($I493=4,"Unknown",IF($I493=99,"Stopped",$D493)), 0),"Not required")</f>
        <v>0</v>
      </c>
      <c r="N493" s="166">
        <f>IF(INTRO!$E$41="Endemic", IF(AND($J493&gt;1,$J493&lt;5), IF($J493=4, "Unknown", E493+F493), 0),"Not required")</f>
        <v>116755.57764622079</v>
      </c>
      <c r="O493" s="169">
        <f>IF(INTRO!$E$43="Endemic", IF(AND($K493&gt;0,$K493&lt;5), IF($K493=4,"Unknown", IF($K493=1, $F493*0.33, IF($K493=2, $F493*0.5+$G493*0.2, SUM(F493:G493)))), 0),"Not required")</f>
        <v>25194.396675926015</v>
      </c>
      <c r="P493" s="161">
        <v>0</v>
      </c>
      <c r="Q493" s="162">
        <v>0</v>
      </c>
      <c r="R493" s="162">
        <v>1</v>
      </c>
      <c r="S493" s="167">
        <v>0</v>
      </c>
      <c r="T493" s="161"/>
      <c r="U493" s="162"/>
      <c r="V493" s="162"/>
      <c r="W493" s="167"/>
    </row>
    <row r="494" spans="1:23" x14ac:dyDescent="0.2">
      <c r="A494" s="23" t="str">
        <f>IF(INTRO!$E$33&lt;&gt;0,INTRO!$E$33, " ")</f>
        <v>Ethiopia</v>
      </c>
      <c r="B494" s="191" t="s">
        <v>700</v>
      </c>
      <c r="C494" s="192" t="s">
        <v>705</v>
      </c>
      <c r="D494" s="193">
        <v>41737.268999999993</v>
      </c>
      <c r="E494" s="193">
        <f t="shared" si="36"/>
        <v>6882.500700461399</v>
      </c>
      <c r="F494" s="193">
        <f t="shared" si="37"/>
        <v>13003.463190748796</v>
      </c>
      <c r="G494" s="193">
        <f t="shared" si="38"/>
        <v>21851.301928409895</v>
      </c>
      <c r="H494" s="200">
        <v>0</v>
      </c>
      <c r="I494" s="201">
        <v>0</v>
      </c>
      <c r="J494" s="202">
        <v>3</v>
      </c>
      <c r="K494" s="203">
        <v>0</v>
      </c>
      <c r="L494" s="165">
        <f>IF(INTRO!$E$37="Endemic",IF($H494&gt;0,IF($H494=4,"Unknown",IF($H494=99,"Stopped",$D494)),0),"Not required")</f>
        <v>0</v>
      </c>
      <c r="M494" s="190">
        <f>IF(INTRO!$E$39="Endemic", IF($I494&gt;0, IF($I494=4,"Unknown",IF($I494=99,"Stopped",$D494)), 0),"Not required")</f>
        <v>0</v>
      </c>
      <c r="N494" s="166">
        <f>IF(INTRO!$E$41="Endemic", IF(AND($J494&gt;1,$J494&lt;5), IF($J494=4, "Unknown", E494+F494), 0),"Not required")</f>
        <v>19885.963891210195</v>
      </c>
      <c r="O494" s="169">
        <f>IF(INTRO!$E$43="Endemic", IF(AND($K494&gt;0,$K494&lt;5), IF($K494=4,"Unknown", IF($K494=1, $F494*0.33, IF($K494=2, $F494*0.5+$G494*0.2, SUM(F494:G494)))), 0),"Not required")</f>
        <v>0</v>
      </c>
      <c r="P494" s="161">
        <v>0</v>
      </c>
      <c r="Q494" s="162">
        <v>0</v>
      </c>
      <c r="R494" s="162">
        <v>2</v>
      </c>
      <c r="S494" s="167">
        <v>0</v>
      </c>
      <c r="T494" s="161"/>
      <c r="U494" s="162"/>
      <c r="V494" s="162"/>
      <c r="W494" s="167"/>
    </row>
    <row r="495" spans="1:23" x14ac:dyDescent="0.2">
      <c r="A495" s="23" t="str">
        <f>IF(INTRO!$E$33&lt;&gt;0,INTRO!$E$33, " ")</f>
        <v>Ethiopia</v>
      </c>
      <c r="B495" s="191" t="s">
        <v>700</v>
      </c>
      <c r="C495" s="192" t="s">
        <v>706</v>
      </c>
      <c r="D495" s="193">
        <v>90508.781999999992</v>
      </c>
      <c r="E495" s="193">
        <f t="shared" si="36"/>
        <v>14924.952457069197</v>
      </c>
      <c r="F495" s="193">
        <f t="shared" si="37"/>
        <v>28198.481677766395</v>
      </c>
      <c r="G495" s="193">
        <f t="shared" si="38"/>
        <v>47385.340968395212</v>
      </c>
      <c r="H495" s="200">
        <v>0</v>
      </c>
      <c r="I495" s="201">
        <v>0</v>
      </c>
      <c r="J495" s="202">
        <v>1</v>
      </c>
      <c r="K495" s="203">
        <v>0</v>
      </c>
      <c r="L495" s="165">
        <f>IF(INTRO!$E$37="Endemic",IF($H495&gt;0,IF($H495=4,"Unknown",IF($H495=99,"Stopped",$D495)),0),"Not required")</f>
        <v>0</v>
      </c>
      <c r="M495" s="190">
        <f>IF(INTRO!$E$39="Endemic", IF($I495&gt;0, IF($I495=4,"Unknown",IF($I495=99,"Stopped",$D495)), 0),"Not required")</f>
        <v>0</v>
      </c>
      <c r="N495" s="166">
        <f>IF(INTRO!$E$41="Endemic", IF(AND($J495&gt;1,$J495&lt;5), IF($J495=4, "Unknown", E495+F495), 0),"Not required")</f>
        <v>0</v>
      </c>
      <c r="O495" s="169">
        <f>IF(INTRO!$E$43="Endemic", IF(AND($K495&gt;0,$K495&lt;5), IF($K495=4,"Unknown", IF($K495=1, $F495*0.33, IF($K495=2, $F495*0.5+$G495*0.2, SUM(F495:G495)))), 0),"Not required")</f>
        <v>0</v>
      </c>
      <c r="P495" s="161">
        <v>0</v>
      </c>
      <c r="Q495" s="162">
        <v>0</v>
      </c>
      <c r="R495" s="162">
        <v>0</v>
      </c>
      <c r="S495" s="167">
        <v>0</v>
      </c>
      <c r="T495" s="161"/>
      <c r="U495" s="162"/>
      <c r="V495" s="162"/>
      <c r="W495" s="167"/>
    </row>
    <row r="496" spans="1:23" x14ac:dyDescent="0.2">
      <c r="A496" s="23" t="str">
        <f>IF(INTRO!$E$33&lt;&gt;0,INTRO!$E$33, " ")</f>
        <v>Ethiopia</v>
      </c>
      <c r="B496" s="191" t="s">
        <v>700</v>
      </c>
      <c r="C496" s="192" t="s">
        <v>707</v>
      </c>
      <c r="D496" s="193">
        <v>112704.31199999999</v>
      </c>
      <c r="E496" s="193">
        <f t="shared" si="36"/>
        <v>18585.008671387201</v>
      </c>
      <c r="F496" s="193">
        <f t="shared" si="37"/>
        <v>35113.614466022394</v>
      </c>
      <c r="G496" s="193">
        <f t="shared" si="38"/>
        <v>59005.680274521823</v>
      </c>
      <c r="H496" s="200">
        <v>0</v>
      </c>
      <c r="I496" s="201">
        <v>0</v>
      </c>
      <c r="J496" s="202">
        <v>3</v>
      </c>
      <c r="K496" s="203">
        <v>1</v>
      </c>
      <c r="L496" s="165">
        <f>IF(INTRO!$E$37="Endemic",IF($H496&gt;0,IF($H496=4,"Unknown",IF($H496=99,"Stopped",$D496)),0),"Not required")</f>
        <v>0</v>
      </c>
      <c r="M496" s="190">
        <f>IF(INTRO!$E$39="Endemic", IF($I496&gt;0, IF($I496=4,"Unknown",IF($I496=99,"Stopped",$D496)), 0),"Not required")</f>
        <v>0</v>
      </c>
      <c r="N496" s="166">
        <f>IF(INTRO!$E$41="Endemic", IF(AND($J496&gt;1,$J496&lt;5), IF($J496=4, "Unknown", E496+F496), 0),"Not required")</f>
        <v>53698.623137409595</v>
      </c>
      <c r="O496" s="169">
        <f>IF(INTRO!$E$43="Endemic", IF(AND($K496&gt;0,$K496&lt;5), IF($K496=4,"Unknown", IF($K496=1, $F496*0.33, IF($K496=2, $F496*0.5+$G496*0.2, SUM(F496:G496)))), 0),"Not required")</f>
        <v>11587.492773787391</v>
      </c>
      <c r="P496" s="161">
        <v>0</v>
      </c>
      <c r="Q496" s="162">
        <v>0</v>
      </c>
      <c r="R496" s="162">
        <v>2</v>
      </c>
      <c r="S496" s="167">
        <v>0</v>
      </c>
      <c r="T496" s="161"/>
      <c r="U496" s="162"/>
      <c r="V496" s="162"/>
      <c r="W496" s="167"/>
    </row>
    <row r="497" spans="1:23" x14ac:dyDescent="0.2">
      <c r="A497" s="23" t="str">
        <f>IF(INTRO!$E$33&lt;&gt;0,INTRO!$E$33, " ")</f>
        <v>Ethiopia</v>
      </c>
      <c r="B497" s="191" t="s">
        <v>700</v>
      </c>
      <c r="C497" s="192" t="s">
        <v>708</v>
      </c>
      <c r="D497" s="193">
        <v>72149.363999999987</v>
      </c>
      <c r="E497" s="193">
        <f t="shared" si="36"/>
        <v>11897.473413218397</v>
      </c>
      <c r="F497" s="193">
        <f t="shared" si="37"/>
        <v>22478.509530892796</v>
      </c>
      <c r="G497" s="193">
        <f t="shared" si="38"/>
        <v>37773.375558107255</v>
      </c>
      <c r="H497" s="200">
        <v>0</v>
      </c>
      <c r="I497" s="201">
        <v>0</v>
      </c>
      <c r="J497" s="202">
        <v>2</v>
      </c>
      <c r="K497" s="203">
        <v>1</v>
      </c>
      <c r="L497" s="165">
        <f>IF(INTRO!$E$37="Endemic",IF($H497&gt;0,IF($H497=4,"Unknown",IF($H497=99,"Stopped",$D497)),0),"Not required")</f>
        <v>0</v>
      </c>
      <c r="M497" s="190">
        <f>IF(INTRO!$E$39="Endemic", IF($I497&gt;0, IF($I497=4,"Unknown",IF($I497=99,"Stopped",$D497)), 0),"Not required")</f>
        <v>0</v>
      </c>
      <c r="N497" s="166">
        <f>IF(INTRO!$E$41="Endemic", IF(AND($J497&gt;1,$J497&lt;5), IF($J497=4, "Unknown", E497+F497), 0),"Not required")</f>
        <v>34375.982944111194</v>
      </c>
      <c r="O497" s="169">
        <f>IF(INTRO!$E$43="Endemic", IF(AND($K497&gt;0,$K497&lt;5), IF($K497=4,"Unknown", IF($K497=1, $F497*0.33, IF($K497=2, $F497*0.5+$G497*0.2, SUM(F497:G497)))), 0),"Not required")</f>
        <v>7417.9081451946231</v>
      </c>
      <c r="P497" s="161">
        <v>0</v>
      </c>
      <c r="Q497" s="162">
        <v>0</v>
      </c>
      <c r="R497" s="162">
        <v>1</v>
      </c>
      <c r="S497" s="167">
        <v>0</v>
      </c>
      <c r="T497" s="161"/>
      <c r="U497" s="162"/>
      <c r="V497" s="162"/>
      <c r="W497" s="167"/>
    </row>
    <row r="498" spans="1:23" x14ac:dyDescent="0.2">
      <c r="A498" s="23" t="str">
        <f>IF(INTRO!$E$33&lt;&gt;0,INTRO!$E$33, " ")</f>
        <v>Ethiopia</v>
      </c>
      <c r="B498" s="191" t="s">
        <v>700</v>
      </c>
      <c r="C498" s="192" t="s">
        <v>709</v>
      </c>
      <c r="D498" s="193">
        <v>101919.363</v>
      </c>
      <c r="E498" s="193">
        <f t="shared" si="36"/>
        <v>16806.564110317799</v>
      </c>
      <c r="F498" s="193">
        <f t="shared" si="37"/>
        <v>31753.507523337597</v>
      </c>
      <c r="G498" s="193">
        <f t="shared" si="38"/>
        <v>53359.28360008914</v>
      </c>
      <c r="H498" s="200">
        <v>0</v>
      </c>
      <c r="I498" s="201">
        <v>0</v>
      </c>
      <c r="J498" s="202">
        <v>3</v>
      </c>
      <c r="K498" s="203">
        <v>1</v>
      </c>
      <c r="L498" s="165">
        <f>IF(INTRO!$E$37="Endemic",IF($H498&gt;0,IF($H498=4,"Unknown",IF($H498=99,"Stopped",$D498)),0),"Not required")</f>
        <v>0</v>
      </c>
      <c r="M498" s="190">
        <f>IF(INTRO!$E$39="Endemic", IF($I498&gt;0, IF($I498=4,"Unknown",IF($I498=99,"Stopped",$D498)), 0),"Not required")</f>
        <v>0</v>
      </c>
      <c r="N498" s="166">
        <f>IF(INTRO!$E$41="Endemic", IF(AND($J498&gt;1,$J498&lt;5), IF($J498=4, "Unknown", E498+F498), 0),"Not required")</f>
        <v>48560.071633655396</v>
      </c>
      <c r="O498" s="169">
        <f>IF(INTRO!$E$43="Endemic", IF(AND($K498&gt;0,$K498&lt;5), IF($K498=4,"Unknown", IF($K498=1, $F498*0.33, IF($K498=2, $F498*0.5+$G498*0.2, SUM(F498:G498)))), 0),"Not required")</f>
        <v>10478.657482701408</v>
      </c>
      <c r="P498" s="161">
        <v>0</v>
      </c>
      <c r="Q498" s="162">
        <v>0</v>
      </c>
      <c r="R498" s="162">
        <v>2</v>
      </c>
      <c r="S498" s="167">
        <v>0</v>
      </c>
      <c r="T498" s="161"/>
      <c r="U498" s="162"/>
      <c r="V498" s="162"/>
      <c r="W498" s="167"/>
    </row>
    <row r="499" spans="1:23" x14ac:dyDescent="0.2">
      <c r="A499" s="23" t="str">
        <f>IF(INTRO!$E$33&lt;&gt;0,INTRO!$E$33, " ")</f>
        <v>Ethiopia</v>
      </c>
      <c r="B499" s="191" t="s">
        <v>700</v>
      </c>
      <c r="C499" s="192" t="s">
        <v>710</v>
      </c>
      <c r="D499" s="193">
        <v>166215.39899999998</v>
      </c>
      <c r="E499" s="193">
        <f t="shared" si="36"/>
        <v>27409.019024339399</v>
      </c>
      <c r="F499" s="193">
        <f t="shared" si="37"/>
        <v>51785.271878524793</v>
      </c>
      <c r="G499" s="193">
        <f t="shared" si="38"/>
        <v>87021.095431522393</v>
      </c>
      <c r="H499" s="200">
        <v>0</v>
      </c>
      <c r="I499" s="201">
        <v>0</v>
      </c>
      <c r="J499" s="202">
        <v>3</v>
      </c>
      <c r="K499" s="203">
        <v>1</v>
      </c>
      <c r="L499" s="165">
        <f>IF(INTRO!$E$37="Endemic",IF($H499&gt;0,IF($H499=4,"Unknown",IF($H499=99,"Stopped",$D499)),0),"Not required")</f>
        <v>0</v>
      </c>
      <c r="M499" s="190">
        <f>IF(INTRO!$E$39="Endemic", IF($I499&gt;0, IF($I499=4,"Unknown",IF($I499=99,"Stopped",$D499)), 0),"Not required")</f>
        <v>0</v>
      </c>
      <c r="N499" s="166">
        <f>IF(INTRO!$E$41="Endemic", IF(AND($J499&gt;1,$J499&lt;5), IF($J499=4, "Unknown", E499+F499), 0),"Not required")</f>
        <v>79194.290902864188</v>
      </c>
      <c r="O499" s="169">
        <f>IF(INTRO!$E$43="Endemic", IF(AND($K499&gt;0,$K499&lt;5), IF($K499=4,"Unknown", IF($K499=1, $F499*0.33, IF($K499=2, $F499*0.5+$G499*0.2, SUM(F499:G499)))), 0),"Not required")</f>
        <v>17089.139719913182</v>
      </c>
      <c r="P499" s="161">
        <v>0</v>
      </c>
      <c r="Q499" s="162">
        <v>0</v>
      </c>
      <c r="R499" s="162">
        <v>2</v>
      </c>
      <c r="S499" s="167">
        <v>0</v>
      </c>
      <c r="T499" s="161"/>
      <c r="U499" s="162"/>
      <c r="V499" s="162"/>
      <c r="W499" s="167"/>
    </row>
    <row r="500" spans="1:23" x14ac:dyDescent="0.2">
      <c r="A500" s="23" t="str">
        <f>IF(INTRO!$E$33&lt;&gt;0,INTRO!$E$33, " ")</f>
        <v>Ethiopia</v>
      </c>
      <c r="B500" s="191" t="s">
        <v>700</v>
      </c>
      <c r="C500" s="192" t="s">
        <v>711</v>
      </c>
      <c r="D500" s="193">
        <v>191990.81999999998</v>
      </c>
      <c r="E500" s="193">
        <f t="shared" si="36"/>
        <v>31659.401412491992</v>
      </c>
      <c r="F500" s="193">
        <f t="shared" si="37"/>
        <v>59815.738323263991</v>
      </c>
      <c r="G500" s="193">
        <f t="shared" si="38"/>
        <v>100515.6656345435</v>
      </c>
      <c r="H500" s="200">
        <v>0</v>
      </c>
      <c r="I500" s="201">
        <v>0</v>
      </c>
      <c r="J500" s="202">
        <v>3</v>
      </c>
      <c r="K500" s="203">
        <v>1</v>
      </c>
      <c r="L500" s="165">
        <f>IF(INTRO!$E$37="Endemic",IF($H500&gt;0,IF($H500=4,"Unknown",IF($H500=99,"Stopped",$D500)),0),"Not required")</f>
        <v>0</v>
      </c>
      <c r="M500" s="190">
        <f>IF(INTRO!$E$39="Endemic", IF($I500&gt;0, IF($I500=4,"Unknown",IF($I500=99,"Stopped",$D500)), 0),"Not required")</f>
        <v>0</v>
      </c>
      <c r="N500" s="166">
        <f>IF(INTRO!$E$41="Endemic", IF(AND($J500&gt;1,$J500&lt;5), IF($J500=4, "Unknown", E500+F500), 0),"Not required")</f>
        <v>91475.139735755976</v>
      </c>
      <c r="O500" s="169">
        <f>IF(INTRO!$E$43="Endemic", IF(AND($K500&gt;0,$K500&lt;5), IF($K500=4,"Unknown", IF($K500=1, $F500*0.33, IF($K500=2, $F500*0.5+$G500*0.2, SUM(F500:G500)))), 0),"Not required")</f>
        <v>19739.193646677119</v>
      </c>
      <c r="P500" s="161">
        <v>0</v>
      </c>
      <c r="Q500" s="162">
        <v>0</v>
      </c>
      <c r="R500" s="162">
        <v>2</v>
      </c>
      <c r="S500" s="167">
        <v>0</v>
      </c>
      <c r="T500" s="161"/>
      <c r="U500" s="162"/>
      <c r="V500" s="162"/>
      <c r="W500" s="167"/>
    </row>
    <row r="501" spans="1:23" x14ac:dyDescent="0.2">
      <c r="A501" s="23" t="str">
        <f>IF(INTRO!$E$33&lt;&gt;0,INTRO!$E$33, " ")</f>
        <v>Ethiopia</v>
      </c>
      <c r="B501" s="191" t="s">
        <v>700</v>
      </c>
      <c r="C501" s="192" t="s">
        <v>712</v>
      </c>
      <c r="D501" s="193">
        <v>132253.25399999999</v>
      </c>
      <c r="E501" s="193">
        <f t="shared" si="36"/>
        <v>21808.640936552398</v>
      </c>
      <c r="F501" s="193">
        <f t="shared" si="37"/>
        <v>41204.189000620798</v>
      </c>
      <c r="G501" s="193">
        <f t="shared" si="38"/>
        <v>69240.413985128835</v>
      </c>
      <c r="H501" s="200">
        <v>0</v>
      </c>
      <c r="I501" s="201">
        <v>0</v>
      </c>
      <c r="J501" s="202">
        <v>2</v>
      </c>
      <c r="K501" s="203">
        <v>0</v>
      </c>
      <c r="L501" s="165">
        <f>IF(INTRO!$E$37="Endemic",IF($H501&gt;0,IF($H501=4,"Unknown",IF($H501=99,"Stopped",$D501)),0),"Not required")</f>
        <v>0</v>
      </c>
      <c r="M501" s="190">
        <f>IF(INTRO!$E$39="Endemic", IF($I501&gt;0, IF($I501=4,"Unknown",IF($I501=99,"Stopped",$D501)), 0),"Not required")</f>
        <v>0</v>
      </c>
      <c r="N501" s="166">
        <f>IF(INTRO!$E$41="Endemic", IF(AND($J501&gt;1,$J501&lt;5), IF($J501=4, "Unknown", E501+F501), 0),"Not required")</f>
        <v>63012.829937173199</v>
      </c>
      <c r="O501" s="169">
        <f>IF(INTRO!$E$43="Endemic", IF(AND($K501&gt;0,$K501&lt;5), IF($K501=4,"Unknown", IF($K501=1, $F501*0.33, IF($K501=2, $F501*0.5+$G501*0.2, SUM(F501:G501)))), 0),"Not required")</f>
        <v>0</v>
      </c>
      <c r="P501" s="161">
        <v>0</v>
      </c>
      <c r="Q501" s="162">
        <v>0</v>
      </c>
      <c r="R501" s="162">
        <v>1</v>
      </c>
      <c r="S501" s="167">
        <v>0</v>
      </c>
      <c r="T501" s="161"/>
      <c r="U501" s="162"/>
      <c r="V501" s="162"/>
      <c r="W501" s="167"/>
    </row>
    <row r="502" spans="1:23" x14ac:dyDescent="0.2">
      <c r="A502" s="23" t="str">
        <f>IF(INTRO!$E$33&lt;&gt;0,INTRO!$E$33, " ")</f>
        <v>Ethiopia</v>
      </c>
      <c r="B502" s="191" t="s">
        <v>700</v>
      </c>
      <c r="C502" s="192" t="s">
        <v>713</v>
      </c>
      <c r="D502" s="193">
        <v>74395.670999999988</v>
      </c>
      <c r="E502" s="193">
        <f t="shared" si="36"/>
        <v>12267.890785302596</v>
      </c>
      <c r="F502" s="193">
        <f t="shared" si="37"/>
        <v>23178.358157539195</v>
      </c>
      <c r="G502" s="193">
        <f t="shared" si="38"/>
        <v>38949.416388208061</v>
      </c>
      <c r="H502" s="200">
        <v>0</v>
      </c>
      <c r="I502" s="201">
        <v>0</v>
      </c>
      <c r="J502" s="202">
        <v>1</v>
      </c>
      <c r="K502" s="203">
        <v>0</v>
      </c>
      <c r="L502" s="165">
        <f>IF(INTRO!$E$37="Endemic",IF($H502&gt;0,IF($H502=4,"Unknown",IF($H502=99,"Stopped",$D502)),0),"Not required")</f>
        <v>0</v>
      </c>
      <c r="M502" s="190">
        <f>IF(INTRO!$E$39="Endemic", IF($I502&gt;0, IF($I502=4,"Unknown",IF($I502=99,"Stopped",$D502)), 0),"Not required")</f>
        <v>0</v>
      </c>
      <c r="N502" s="166">
        <f>IF(INTRO!$E$41="Endemic", IF(AND($J502&gt;1,$J502&lt;5), IF($J502=4, "Unknown", E502+F502), 0),"Not required")</f>
        <v>0</v>
      </c>
      <c r="O502" s="169">
        <f>IF(INTRO!$E$43="Endemic", IF(AND($K502&gt;0,$K502&lt;5), IF($K502=4,"Unknown", IF($K502=1, $F502*0.33, IF($K502=2, $F502*0.5+$G502*0.2, SUM(F502:G502)))), 0),"Not required")</f>
        <v>0</v>
      </c>
      <c r="P502" s="161">
        <v>0</v>
      </c>
      <c r="Q502" s="162">
        <v>0</v>
      </c>
      <c r="R502" s="162">
        <v>0</v>
      </c>
      <c r="S502" s="167">
        <v>0</v>
      </c>
      <c r="T502" s="161"/>
      <c r="U502" s="162"/>
      <c r="V502" s="162"/>
      <c r="W502" s="167"/>
    </row>
    <row r="503" spans="1:23" x14ac:dyDescent="0.2">
      <c r="A503" s="23" t="str">
        <f>IF(INTRO!$E$33&lt;&gt;0,INTRO!$E$33, " ")</f>
        <v>Ethiopia</v>
      </c>
      <c r="B503" s="191" t="s">
        <v>714</v>
      </c>
      <c r="C503" s="192" t="s">
        <v>715</v>
      </c>
      <c r="D503" s="193">
        <v>165204.92099999997</v>
      </c>
      <c r="E503" s="193">
        <f t="shared" si="36"/>
        <v>27242.390595852594</v>
      </c>
      <c r="F503" s="193">
        <f t="shared" si="37"/>
        <v>51470.45220313919</v>
      </c>
      <c r="G503" s="193">
        <f t="shared" si="38"/>
        <v>86492.065612393213</v>
      </c>
      <c r="H503" s="200">
        <v>0</v>
      </c>
      <c r="I503" s="201">
        <v>4</v>
      </c>
      <c r="J503" s="202">
        <v>1</v>
      </c>
      <c r="K503" s="203">
        <v>0</v>
      </c>
      <c r="L503" s="165">
        <f>IF(INTRO!$E$37="Endemic",IF($H503&gt;0,IF($H503=4,"Unknown",IF($H503=99,"Stopped",$D503)),0),"Not required")</f>
        <v>0</v>
      </c>
      <c r="M503" s="190" t="str">
        <f>IF(INTRO!$E$39="Endemic", IF($I503&gt;0, IF($I503=4,"Unknown",IF($I503=99,"Stopped",$D503)), 0),"Not required")</f>
        <v>Unknown</v>
      </c>
      <c r="N503" s="166">
        <f>IF(INTRO!$E$41="Endemic", IF(AND($J503&gt;1,$J503&lt;5), IF($J503=4, "Unknown", E503+F503), 0),"Not required")</f>
        <v>0</v>
      </c>
      <c r="O503" s="169">
        <f>IF(INTRO!$E$43="Endemic", IF(AND($K503&gt;0,$K503&lt;5), IF($K503=4,"Unknown", IF($K503=1, $F503*0.33, IF($K503=2, $F503*0.5+$G503*0.2, SUM(F503:G503)))), 0),"Not required")</f>
        <v>0</v>
      </c>
      <c r="P503" s="161">
        <v>0</v>
      </c>
      <c r="Q503" s="162">
        <v>0</v>
      </c>
      <c r="R503" s="162">
        <v>0</v>
      </c>
      <c r="S503" s="167">
        <v>0</v>
      </c>
      <c r="T503" s="161"/>
      <c r="U503" s="162"/>
      <c r="V503" s="162"/>
      <c r="W503" s="167"/>
    </row>
    <row r="504" spans="1:23" x14ac:dyDescent="0.2">
      <c r="A504" s="23" t="str">
        <f>IF(INTRO!$E$33&lt;&gt;0,INTRO!$E$33, " ")</f>
        <v>Ethiopia</v>
      </c>
      <c r="B504" s="191" t="s">
        <v>714</v>
      </c>
      <c r="C504" s="192" t="s">
        <v>716</v>
      </c>
      <c r="D504" s="193">
        <v>102034.61099999999</v>
      </c>
      <c r="E504" s="193">
        <f t="shared" si="36"/>
        <v>16825.568574666599</v>
      </c>
      <c r="F504" s="193">
        <f t="shared" si="37"/>
        <v>31789.413637027195</v>
      </c>
      <c r="G504" s="193">
        <f t="shared" si="38"/>
        <v>53419.621013268836</v>
      </c>
      <c r="H504" s="200">
        <v>0</v>
      </c>
      <c r="I504" s="201">
        <v>0</v>
      </c>
      <c r="J504" s="202">
        <v>1</v>
      </c>
      <c r="K504" s="203">
        <v>0</v>
      </c>
      <c r="L504" s="165">
        <f>IF(INTRO!$E$37="Endemic",IF($H504&gt;0,IF($H504=4,"Unknown",IF($H504=99,"Stopped",$D504)),0),"Not required")</f>
        <v>0</v>
      </c>
      <c r="M504" s="190">
        <f>IF(INTRO!$E$39="Endemic", IF($I504&gt;0, IF($I504=4,"Unknown",IF($I504=99,"Stopped",$D504)), 0),"Not required")</f>
        <v>0</v>
      </c>
      <c r="N504" s="166">
        <f>IF(INTRO!$E$41="Endemic", IF(AND($J504&gt;1,$J504&lt;5), IF($J504=4, "Unknown", E504+F504), 0),"Not required")</f>
        <v>0</v>
      </c>
      <c r="O504" s="169">
        <f>IF(INTRO!$E$43="Endemic", IF(AND($K504&gt;0,$K504&lt;5), IF($K504=4,"Unknown", IF($K504=1, $F504*0.33, IF($K504=2, $F504*0.5+$G504*0.2, SUM(F504:G504)))), 0),"Not required")</f>
        <v>0</v>
      </c>
      <c r="P504" s="161">
        <v>0</v>
      </c>
      <c r="Q504" s="162">
        <v>0</v>
      </c>
      <c r="R504" s="162">
        <v>0</v>
      </c>
      <c r="S504" s="167">
        <v>0</v>
      </c>
      <c r="T504" s="161"/>
      <c r="U504" s="162"/>
      <c r="V504" s="162"/>
      <c r="W504" s="167"/>
    </row>
    <row r="505" spans="1:23" x14ac:dyDescent="0.2">
      <c r="A505" s="23" t="str">
        <f>IF(INTRO!$E$33&lt;&gt;0,INTRO!$E$33, " ")</f>
        <v>Ethiopia</v>
      </c>
      <c r="B505" s="191" t="s">
        <v>714</v>
      </c>
      <c r="C505" s="192" t="s">
        <v>717</v>
      </c>
      <c r="D505" s="193">
        <v>98428.994999999995</v>
      </c>
      <c r="E505" s="193">
        <f t="shared" si="36"/>
        <v>16231.000332896998</v>
      </c>
      <c r="F505" s="193">
        <f t="shared" si="37"/>
        <v>30666.065223023998</v>
      </c>
      <c r="G505" s="193">
        <f t="shared" si="38"/>
        <v>51531.921943789581</v>
      </c>
      <c r="H505" s="200">
        <v>0</v>
      </c>
      <c r="I505" s="201">
        <v>0</v>
      </c>
      <c r="J505" s="202">
        <v>1</v>
      </c>
      <c r="K505" s="203">
        <v>0</v>
      </c>
      <c r="L505" s="165">
        <f>IF(INTRO!$E$37="Endemic",IF($H505&gt;0,IF($H505=4,"Unknown",IF($H505=99,"Stopped",$D505)),0),"Not required")</f>
        <v>0</v>
      </c>
      <c r="M505" s="190">
        <f>IF(INTRO!$E$39="Endemic", IF($I505&gt;0, IF($I505=4,"Unknown",IF($I505=99,"Stopped",$D505)), 0),"Not required")</f>
        <v>0</v>
      </c>
      <c r="N505" s="166">
        <f>IF(INTRO!$E$41="Endemic", IF(AND($J505&gt;1,$J505&lt;5), IF($J505=4, "Unknown", E505+F505), 0),"Not required")</f>
        <v>0</v>
      </c>
      <c r="O505" s="169">
        <f>IF(INTRO!$E$43="Endemic", IF(AND($K505&gt;0,$K505&lt;5), IF($K505=4,"Unknown", IF($K505=1, $F505*0.33, IF($K505=2, $F505*0.5+$G505*0.2, SUM(F505:G505)))), 0),"Not required")</f>
        <v>0</v>
      </c>
      <c r="P505" s="161">
        <v>0</v>
      </c>
      <c r="Q505" s="162">
        <v>0</v>
      </c>
      <c r="R505" s="162">
        <v>0</v>
      </c>
      <c r="S505" s="167">
        <v>0</v>
      </c>
      <c r="T505" s="161"/>
      <c r="U505" s="162"/>
      <c r="V505" s="162"/>
      <c r="W505" s="167"/>
    </row>
    <row r="506" spans="1:23" x14ac:dyDescent="0.2">
      <c r="A506" s="23" t="str">
        <f>IF(INTRO!$E$33&lt;&gt;0,INTRO!$E$33, " ")</f>
        <v>Ethiopia</v>
      </c>
      <c r="B506" s="191" t="s">
        <v>714</v>
      </c>
      <c r="C506" s="192" t="s">
        <v>511</v>
      </c>
      <c r="D506" s="193">
        <v>61805.855999999992</v>
      </c>
      <c r="E506" s="193">
        <f t="shared" si="36"/>
        <v>10191.822737913599</v>
      </c>
      <c r="F506" s="193">
        <f t="shared" si="37"/>
        <v>19255.935827251196</v>
      </c>
      <c r="G506" s="193">
        <f t="shared" si="38"/>
        <v>32358.092725228969</v>
      </c>
      <c r="H506" s="200">
        <v>0</v>
      </c>
      <c r="I506" s="201">
        <v>0</v>
      </c>
      <c r="J506" s="202">
        <v>1</v>
      </c>
      <c r="K506" s="203">
        <v>0</v>
      </c>
      <c r="L506" s="165">
        <f>IF(INTRO!$E$37="Endemic",IF($H506&gt;0,IF($H506=4,"Unknown",IF($H506=99,"Stopped",$D506)),0),"Not required")</f>
        <v>0</v>
      </c>
      <c r="M506" s="190">
        <f>IF(INTRO!$E$39="Endemic", IF($I506&gt;0, IF($I506=4,"Unknown",IF($I506=99,"Stopped",$D506)), 0),"Not required")</f>
        <v>0</v>
      </c>
      <c r="N506" s="166">
        <f>IF(INTRO!$E$41="Endemic", IF(AND($J506&gt;1,$J506&lt;5), IF($J506=4, "Unknown", E506+F506), 0),"Not required")</f>
        <v>0</v>
      </c>
      <c r="O506" s="169">
        <f>IF(INTRO!$E$43="Endemic", IF(AND($K506&gt;0,$K506&lt;5), IF($K506=4,"Unknown", IF($K506=1, $F506*0.33, IF($K506=2, $F506*0.5+$G506*0.2, SUM(F506:G506)))), 0),"Not required")</f>
        <v>0</v>
      </c>
      <c r="P506" s="161">
        <v>0</v>
      </c>
      <c r="Q506" s="162">
        <v>0</v>
      </c>
      <c r="R506" s="162">
        <v>0</v>
      </c>
      <c r="S506" s="167">
        <v>0</v>
      </c>
      <c r="T506" s="161"/>
      <c r="U506" s="162"/>
      <c r="V506" s="162"/>
      <c r="W506" s="167"/>
    </row>
    <row r="507" spans="1:23" x14ac:dyDescent="0.2">
      <c r="A507" s="23" t="str">
        <f>IF(INTRO!$E$33&lt;&gt;0,INTRO!$E$33, " ")</f>
        <v>Ethiopia</v>
      </c>
      <c r="B507" s="191" t="s">
        <v>714</v>
      </c>
      <c r="C507" s="192" t="s">
        <v>718</v>
      </c>
      <c r="D507" s="193">
        <v>84644.510999999999</v>
      </c>
      <c r="E507" s="193">
        <f t="shared" si="36"/>
        <v>13957.9306506066</v>
      </c>
      <c r="F507" s="193">
        <f t="shared" si="37"/>
        <v>26371.437553507196</v>
      </c>
      <c r="G507" s="193">
        <f t="shared" si="38"/>
        <v>44315.136345974461</v>
      </c>
      <c r="H507" s="200">
        <v>0</v>
      </c>
      <c r="I507" s="201">
        <v>0</v>
      </c>
      <c r="J507" s="202">
        <v>1</v>
      </c>
      <c r="K507" s="203">
        <v>0</v>
      </c>
      <c r="L507" s="165">
        <f>IF(INTRO!$E$37="Endemic",IF($H507&gt;0,IF($H507=4,"Unknown",IF($H507=99,"Stopped",$D507)),0),"Not required")</f>
        <v>0</v>
      </c>
      <c r="M507" s="190">
        <f>IF(INTRO!$E$39="Endemic", IF($I507&gt;0, IF($I507=4,"Unknown",IF($I507=99,"Stopped",$D507)), 0),"Not required")</f>
        <v>0</v>
      </c>
      <c r="N507" s="166">
        <f>IF(INTRO!$E$41="Endemic", IF(AND($J507&gt;1,$J507&lt;5), IF($J507=4, "Unknown", E507+F507), 0),"Not required")</f>
        <v>0</v>
      </c>
      <c r="O507" s="169">
        <f>IF(INTRO!$E$43="Endemic", IF(AND($K507&gt;0,$K507&lt;5), IF($K507=4,"Unknown", IF($K507=1, $F507*0.33, IF($K507=2, $F507*0.5+$G507*0.2, SUM(F507:G507)))), 0),"Not required")</f>
        <v>0</v>
      </c>
      <c r="P507" s="161">
        <v>0</v>
      </c>
      <c r="Q507" s="162">
        <v>0</v>
      </c>
      <c r="R507" s="162">
        <v>0</v>
      </c>
      <c r="S507" s="167">
        <v>0</v>
      </c>
      <c r="T507" s="161"/>
      <c r="U507" s="162"/>
      <c r="V507" s="162"/>
      <c r="W507" s="167"/>
    </row>
    <row r="508" spans="1:23" x14ac:dyDescent="0.2">
      <c r="A508" s="23" t="str">
        <f>IF(INTRO!$E$33&lt;&gt;0,INTRO!$E$33, " ")</f>
        <v>Ethiopia</v>
      </c>
      <c r="B508" s="191" t="s">
        <v>714</v>
      </c>
      <c r="C508" s="192" t="s">
        <v>719</v>
      </c>
      <c r="D508" s="193">
        <v>110068.014</v>
      </c>
      <c r="E508" s="193">
        <f t="shared" si="36"/>
        <v>18150.281549408399</v>
      </c>
      <c r="F508" s="193">
        <f t="shared" si="37"/>
        <v>34292.262115372796</v>
      </c>
      <c r="G508" s="193">
        <f t="shared" si="38"/>
        <v>57625.461948036129</v>
      </c>
      <c r="H508" s="200">
        <v>0</v>
      </c>
      <c r="I508" s="201">
        <v>0</v>
      </c>
      <c r="J508" s="202">
        <v>1</v>
      </c>
      <c r="K508" s="203">
        <v>0</v>
      </c>
      <c r="L508" s="165">
        <f>IF(INTRO!$E$37="Endemic",IF($H508&gt;0,IF($H508=4,"Unknown",IF($H508=99,"Stopped",$D508)),0),"Not required")</f>
        <v>0</v>
      </c>
      <c r="M508" s="190">
        <f>IF(INTRO!$E$39="Endemic", IF($I508&gt;0, IF($I508=4,"Unknown",IF($I508=99,"Stopped",$D508)), 0),"Not required")</f>
        <v>0</v>
      </c>
      <c r="N508" s="166">
        <f>IF(INTRO!$E$41="Endemic", IF(AND($J508&gt;1,$J508&lt;5), IF($J508=4, "Unknown", E508+F508), 0),"Not required")</f>
        <v>0</v>
      </c>
      <c r="O508" s="169">
        <f>IF(INTRO!$E$43="Endemic", IF(AND($K508&gt;0,$K508&lt;5), IF($K508=4,"Unknown", IF($K508=1, $F508*0.33, IF($K508=2, $F508*0.5+$G508*0.2, SUM(F508:G508)))), 0),"Not required")</f>
        <v>0</v>
      </c>
      <c r="P508" s="161">
        <v>0</v>
      </c>
      <c r="Q508" s="162">
        <v>0</v>
      </c>
      <c r="R508" s="162">
        <v>0</v>
      </c>
      <c r="S508" s="167">
        <v>0</v>
      </c>
      <c r="T508" s="161"/>
      <c r="U508" s="162"/>
      <c r="V508" s="162"/>
      <c r="W508" s="167"/>
    </row>
    <row r="509" spans="1:23" x14ac:dyDescent="0.2">
      <c r="A509" s="23" t="str">
        <f>IF(INTRO!$E$33&lt;&gt;0,INTRO!$E$33, " ")</f>
        <v>Ethiopia</v>
      </c>
      <c r="B509" s="191" t="s">
        <v>714</v>
      </c>
      <c r="C509" s="192" t="s">
        <v>720</v>
      </c>
      <c r="D509" s="193">
        <v>93578.28899999999</v>
      </c>
      <c r="E509" s="193">
        <f t="shared" si="36"/>
        <v>15431.116003073397</v>
      </c>
      <c r="F509" s="193">
        <f t="shared" si="37"/>
        <v>29154.802545052793</v>
      </c>
      <c r="G509" s="193">
        <f t="shared" si="38"/>
        <v>48992.36332120817</v>
      </c>
      <c r="H509" s="200">
        <v>0</v>
      </c>
      <c r="I509" s="201">
        <v>0</v>
      </c>
      <c r="J509" s="202">
        <v>1</v>
      </c>
      <c r="K509" s="203">
        <v>0</v>
      </c>
      <c r="L509" s="165">
        <f>IF(INTRO!$E$37="Endemic",IF($H509&gt;0,IF($H509=4,"Unknown",IF($H509=99,"Stopped",$D509)),0),"Not required")</f>
        <v>0</v>
      </c>
      <c r="M509" s="190">
        <f>IF(INTRO!$E$39="Endemic", IF($I509&gt;0, IF($I509=4,"Unknown",IF($I509=99,"Stopped",$D509)), 0),"Not required")</f>
        <v>0</v>
      </c>
      <c r="N509" s="166">
        <f>IF(INTRO!$E$41="Endemic", IF(AND($J509&gt;1,$J509&lt;5), IF($J509=4, "Unknown", E509+F509), 0),"Not required")</f>
        <v>0</v>
      </c>
      <c r="O509" s="169">
        <f>IF(INTRO!$E$43="Endemic", IF(AND($K509&gt;0,$K509&lt;5), IF($K509=4,"Unknown", IF($K509=1, $F509*0.33, IF($K509=2, $F509*0.5+$G509*0.2, SUM(F509:G509)))), 0),"Not required")</f>
        <v>0</v>
      </c>
      <c r="P509" s="161">
        <v>0</v>
      </c>
      <c r="Q509" s="162">
        <v>0</v>
      </c>
      <c r="R509" s="162">
        <v>0</v>
      </c>
      <c r="S509" s="167">
        <v>0</v>
      </c>
      <c r="T509" s="161"/>
      <c r="U509" s="162"/>
      <c r="V509" s="162"/>
      <c r="W509" s="167"/>
    </row>
    <row r="510" spans="1:23" x14ac:dyDescent="0.2">
      <c r="A510" s="23" t="str">
        <f>IF(INTRO!$E$33&lt;&gt;0,INTRO!$E$33, " ")</f>
        <v>Ethiopia</v>
      </c>
      <c r="B510" s="191" t="s">
        <v>714</v>
      </c>
      <c r="C510" s="192" t="s">
        <v>721</v>
      </c>
      <c r="D510" s="193">
        <v>59108.846999999994</v>
      </c>
      <c r="E510" s="193">
        <f t="shared" si="36"/>
        <v>9747.0843356081987</v>
      </c>
      <c r="F510" s="193">
        <f t="shared" si="37"/>
        <v>18415.6686488544</v>
      </c>
      <c r="G510" s="193">
        <f t="shared" si="38"/>
        <v>30946.089511443257</v>
      </c>
      <c r="H510" s="200">
        <v>0</v>
      </c>
      <c r="I510" s="201">
        <v>0</v>
      </c>
      <c r="J510" s="202">
        <v>1</v>
      </c>
      <c r="K510" s="203">
        <v>0</v>
      </c>
      <c r="L510" s="165">
        <f>IF(INTRO!$E$37="Endemic",IF($H510&gt;0,IF($H510=4,"Unknown",IF($H510=99,"Stopped",$D510)),0),"Not required")</f>
        <v>0</v>
      </c>
      <c r="M510" s="190">
        <f>IF(INTRO!$E$39="Endemic", IF($I510&gt;0, IF($I510=4,"Unknown",IF($I510=99,"Stopped",$D510)), 0),"Not required")</f>
        <v>0</v>
      </c>
      <c r="N510" s="166">
        <f>IF(INTRO!$E$41="Endemic", IF(AND($J510&gt;1,$J510&lt;5), IF($J510=4, "Unknown", E510+F510), 0),"Not required")</f>
        <v>0</v>
      </c>
      <c r="O510" s="169">
        <f>IF(INTRO!$E$43="Endemic", IF(AND($K510&gt;0,$K510&lt;5), IF($K510=4,"Unknown", IF($K510=1, $F510*0.33, IF($K510=2, $F510*0.5+$G510*0.2, SUM(F510:G510)))), 0),"Not required")</f>
        <v>0</v>
      </c>
      <c r="P510" s="161">
        <v>0</v>
      </c>
      <c r="Q510" s="162">
        <v>0</v>
      </c>
      <c r="R510" s="162">
        <v>0</v>
      </c>
      <c r="S510" s="167">
        <v>0</v>
      </c>
      <c r="T510" s="161"/>
      <c r="U510" s="162"/>
      <c r="V510" s="162"/>
      <c r="W510" s="167"/>
    </row>
    <row r="511" spans="1:23" x14ac:dyDescent="0.2">
      <c r="A511" s="23" t="str">
        <f>IF(INTRO!$E$33&lt;&gt;0,INTRO!$E$33, " ")</f>
        <v>Ethiopia</v>
      </c>
      <c r="B511" s="191" t="s">
        <v>714</v>
      </c>
      <c r="C511" s="192" t="s">
        <v>722</v>
      </c>
      <c r="D511" s="193">
        <v>85071.545999999988</v>
      </c>
      <c r="E511" s="193">
        <f t="shared" si="36"/>
        <v>14028.348978327596</v>
      </c>
      <c r="F511" s="193">
        <f t="shared" si="37"/>
        <v>26504.482528339195</v>
      </c>
      <c r="G511" s="193">
        <f t="shared" si="38"/>
        <v>44538.708010881383</v>
      </c>
      <c r="H511" s="200">
        <v>0</v>
      </c>
      <c r="I511" s="201">
        <v>0</v>
      </c>
      <c r="J511" s="202">
        <v>1</v>
      </c>
      <c r="K511" s="203">
        <v>0</v>
      </c>
      <c r="L511" s="165">
        <f>IF(INTRO!$E$37="Endemic",IF($H511&gt;0,IF($H511=4,"Unknown",IF($H511=99,"Stopped",$D511)),0),"Not required")</f>
        <v>0</v>
      </c>
      <c r="M511" s="190">
        <f>IF(INTRO!$E$39="Endemic", IF($I511&gt;0, IF($I511=4,"Unknown",IF($I511=99,"Stopped",$D511)), 0),"Not required")</f>
        <v>0</v>
      </c>
      <c r="N511" s="166">
        <f>IF(INTRO!$E$41="Endemic", IF(AND($J511&gt;1,$J511&lt;5), IF($J511=4, "Unknown", E511+F511), 0),"Not required")</f>
        <v>0</v>
      </c>
      <c r="O511" s="169">
        <f>IF(INTRO!$E$43="Endemic", IF(AND($K511&gt;0,$K511&lt;5), IF($K511=4,"Unknown", IF($K511=1, $F511*0.33, IF($K511=2, $F511*0.5+$G511*0.2, SUM(F511:G511)))), 0),"Not required")</f>
        <v>0</v>
      </c>
      <c r="P511" s="161">
        <v>0</v>
      </c>
      <c r="Q511" s="162">
        <v>0</v>
      </c>
      <c r="R511" s="162">
        <v>0</v>
      </c>
      <c r="S511" s="167">
        <v>0</v>
      </c>
      <c r="T511" s="161"/>
      <c r="U511" s="162"/>
      <c r="V511" s="162"/>
      <c r="W511" s="167"/>
    </row>
    <row r="512" spans="1:23" x14ac:dyDescent="0.2">
      <c r="A512" s="23" t="str">
        <f>IF(INTRO!$E$33&lt;&gt;0,INTRO!$E$33, " ")</f>
        <v>Ethiopia</v>
      </c>
      <c r="B512" s="191" t="s">
        <v>714</v>
      </c>
      <c r="C512" s="192" t="s">
        <v>723</v>
      </c>
      <c r="D512" s="193">
        <v>199814.30699999997</v>
      </c>
      <c r="E512" s="193">
        <f t="shared" si="36"/>
        <v>32949.499112884194</v>
      </c>
      <c r="F512" s="193">
        <f t="shared" si="37"/>
        <v>62253.186380246392</v>
      </c>
      <c r="G512" s="193">
        <f t="shared" si="38"/>
        <v>104611.60628101919</v>
      </c>
      <c r="H512" s="200">
        <v>0</v>
      </c>
      <c r="I512" s="201">
        <v>0</v>
      </c>
      <c r="J512" s="202">
        <v>1</v>
      </c>
      <c r="K512" s="203">
        <v>0</v>
      </c>
      <c r="L512" s="165">
        <f>IF(INTRO!$E$37="Endemic",IF($H512&gt;0,IF($H512=4,"Unknown",IF($H512=99,"Stopped",$D512)),0),"Not required")</f>
        <v>0</v>
      </c>
      <c r="M512" s="190">
        <f>IF(INTRO!$E$39="Endemic", IF($I512&gt;0, IF($I512=4,"Unknown",IF($I512=99,"Stopped",$D512)), 0),"Not required")</f>
        <v>0</v>
      </c>
      <c r="N512" s="166">
        <f>IF(INTRO!$E$41="Endemic", IF(AND($J512&gt;1,$J512&lt;5), IF($J512=4, "Unknown", E512+F512), 0),"Not required")</f>
        <v>0</v>
      </c>
      <c r="O512" s="169">
        <f>IF(INTRO!$E$43="Endemic", IF(AND($K512&gt;0,$K512&lt;5), IF($K512=4,"Unknown", IF($K512=1, $F512*0.33, IF($K512=2, $F512*0.5+$G512*0.2, SUM(F512:G512)))), 0),"Not required")</f>
        <v>0</v>
      </c>
      <c r="P512" s="161">
        <v>0</v>
      </c>
      <c r="Q512" s="162">
        <v>0</v>
      </c>
      <c r="R512" s="162">
        <v>0</v>
      </c>
      <c r="S512" s="167">
        <v>0</v>
      </c>
      <c r="T512" s="161"/>
      <c r="U512" s="162"/>
      <c r="V512" s="162"/>
      <c r="W512" s="167"/>
    </row>
    <row r="513" spans="1:23" x14ac:dyDescent="0.2">
      <c r="A513" s="23" t="str">
        <f>IF(INTRO!$E$33&lt;&gt;0,INTRO!$E$33, " ")</f>
        <v>Ethiopia</v>
      </c>
      <c r="B513" s="191" t="s">
        <v>714</v>
      </c>
      <c r="C513" s="192" t="s">
        <v>724</v>
      </c>
      <c r="D513" s="193">
        <v>57502.577999999994</v>
      </c>
      <c r="E513" s="193">
        <f t="shared" si="36"/>
        <v>9482.2096137467997</v>
      </c>
      <c r="F513" s="193">
        <f t="shared" si="37"/>
        <v>17915.227189305599</v>
      </c>
      <c r="G513" s="193">
        <f t="shared" si="38"/>
        <v>30105.136815251153</v>
      </c>
      <c r="H513" s="200">
        <v>0</v>
      </c>
      <c r="I513" s="201">
        <v>0</v>
      </c>
      <c r="J513" s="202">
        <v>1</v>
      </c>
      <c r="K513" s="203">
        <v>1</v>
      </c>
      <c r="L513" s="165">
        <f>IF(INTRO!$E$37="Endemic",IF($H513&gt;0,IF($H513=4,"Unknown",IF($H513=99,"Stopped",$D513)),0),"Not required")</f>
        <v>0</v>
      </c>
      <c r="M513" s="190">
        <f>IF(INTRO!$E$39="Endemic", IF($I513&gt;0, IF($I513=4,"Unknown",IF($I513=99,"Stopped",$D513)), 0),"Not required")</f>
        <v>0</v>
      </c>
      <c r="N513" s="166">
        <f>IF(INTRO!$E$41="Endemic", IF(AND($J513&gt;1,$J513&lt;5), IF($J513=4, "Unknown", E513+F513), 0),"Not required")</f>
        <v>0</v>
      </c>
      <c r="O513" s="169">
        <f>IF(INTRO!$E$43="Endemic", IF(AND($K513&gt;0,$K513&lt;5), IF($K513=4,"Unknown", IF($K513=1, $F513*0.33, IF($K513=2, $F513*0.5+$G513*0.2, SUM(F513:G513)))), 0),"Not required")</f>
        <v>5912.0249724708474</v>
      </c>
      <c r="P513" s="161">
        <v>0</v>
      </c>
      <c r="Q513" s="162">
        <v>0</v>
      </c>
      <c r="R513" s="162">
        <v>0</v>
      </c>
      <c r="S513" s="167">
        <v>0</v>
      </c>
      <c r="T513" s="161"/>
      <c r="U513" s="162"/>
      <c r="V513" s="162"/>
      <c r="W513" s="167"/>
    </row>
    <row r="514" spans="1:23" x14ac:dyDescent="0.2">
      <c r="A514" s="23" t="str">
        <f>IF(INTRO!$E$33&lt;&gt;0,INTRO!$E$33, " ")</f>
        <v>Ethiopia</v>
      </c>
      <c r="B514" s="191" t="s">
        <v>714</v>
      </c>
      <c r="C514" s="192" t="s">
        <v>725</v>
      </c>
      <c r="D514" s="193">
        <v>126219.19799999999</v>
      </c>
      <c r="E514" s="193">
        <f t="shared" si="36"/>
        <v>20813.621481718797</v>
      </c>
      <c r="F514" s="193">
        <f t="shared" si="37"/>
        <v>39324.247476729593</v>
      </c>
      <c r="G514" s="193">
        <f t="shared" si="38"/>
        <v>66081.319423648703</v>
      </c>
      <c r="H514" s="200">
        <v>0</v>
      </c>
      <c r="I514" s="201">
        <v>0</v>
      </c>
      <c r="J514" s="202">
        <v>1</v>
      </c>
      <c r="K514" s="203">
        <v>0</v>
      </c>
      <c r="L514" s="165">
        <f>IF(INTRO!$E$37="Endemic",IF($H514&gt;0,IF($H514=4,"Unknown",IF($H514=99,"Stopped",$D514)),0),"Not required")</f>
        <v>0</v>
      </c>
      <c r="M514" s="190">
        <f>IF(INTRO!$E$39="Endemic", IF($I514&gt;0, IF($I514=4,"Unknown",IF($I514=99,"Stopped",$D514)), 0),"Not required")</f>
        <v>0</v>
      </c>
      <c r="N514" s="166">
        <f>IF(INTRO!$E$41="Endemic", IF(AND($J514&gt;1,$J514&lt;5), IF($J514=4, "Unknown", E514+F514), 0),"Not required")</f>
        <v>0</v>
      </c>
      <c r="O514" s="169">
        <f>IF(INTRO!$E$43="Endemic", IF(AND($K514&gt;0,$K514&lt;5), IF($K514=4,"Unknown", IF($K514=1, $F514*0.33, IF($K514=2, $F514*0.5+$G514*0.2, SUM(F514:G514)))), 0),"Not required")</f>
        <v>0</v>
      </c>
      <c r="P514" s="161">
        <v>0</v>
      </c>
      <c r="Q514" s="162">
        <v>0</v>
      </c>
      <c r="R514" s="162">
        <v>0</v>
      </c>
      <c r="S514" s="167">
        <v>0</v>
      </c>
      <c r="T514" s="161"/>
      <c r="U514" s="162"/>
      <c r="V514" s="162"/>
      <c r="W514" s="167"/>
    </row>
    <row r="515" spans="1:23" x14ac:dyDescent="0.2">
      <c r="A515" s="23" t="str">
        <f>IF(INTRO!$E$33&lt;&gt;0,INTRO!$E$33, " ")</f>
        <v>Ethiopia</v>
      </c>
      <c r="B515" s="191" t="s">
        <v>726</v>
      </c>
      <c r="C515" s="192" t="s">
        <v>727</v>
      </c>
      <c r="D515" s="193">
        <v>188620.84499999997</v>
      </c>
      <c r="E515" s="193">
        <f t="shared" si="36"/>
        <v>31103.690513006994</v>
      </c>
      <c r="F515" s="193">
        <f t="shared" si="37"/>
        <v>58765.805088143992</v>
      </c>
      <c r="G515" s="193">
        <f t="shared" si="38"/>
        <v>98751.3350259406</v>
      </c>
      <c r="H515" s="200">
        <v>0</v>
      </c>
      <c r="I515" s="201">
        <v>0</v>
      </c>
      <c r="J515" s="202">
        <v>1</v>
      </c>
      <c r="K515" s="203">
        <v>0</v>
      </c>
      <c r="L515" s="165">
        <f>IF(INTRO!$E$37="Endemic",IF($H515&gt;0,IF($H515=4,"Unknown",IF($H515=99,"Stopped",$D515)),0),"Not required")</f>
        <v>0</v>
      </c>
      <c r="M515" s="190">
        <f>IF(INTRO!$E$39="Endemic", IF($I515&gt;0, IF($I515=4,"Unknown",IF($I515=99,"Stopped",$D515)), 0),"Not required")</f>
        <v>0</v>
      </c>
      <c r="N515" s="166">
        <f>IF(INTRO!$E$41="Endemic", IF(AND($J515&gt;1,$J515&lt;5), IF($J515=4, "Unknown", E515+F515), 0),"Not required")</f>
        <v>0</v>
      </c>
      <c r="O515" s="169">
        <f>IF(INTRO!$E$43="Endemic", IF(AND($K515&gt;0,$K515&lt;5), IF($K515=4,"Unknown", IF($K515=1, $F515*0.33, IF($K515=2, $F515*0.5+$G515*0.2, SUM(F515:G515)))), 0),"Not required")</f>
        <v>0</v>
      </c>
      <c r="P515" s="161">
        <v>0</v>
      </c>
      <c r="Q515" s="162">
        <v>0</v>
      </c>
      <c r="R515" s="162">
        <v>0</v>
      </c>
      <c r="S515" s="167">
        <v>0</v>
      </c>
      <c r="T515" s="161"/>
      <c r="U515" s="162"/>
      <c r="V515" s="162"/>
      <c r="W515" s="167"/>
    </row>
    <row r="516" spans="1:23" x14ac:dyDescent="0.2">
      <c r="A516" s="23" t="str">
        <f>IF(INTRO!$E$33&lt;&gt;0,INTRO!$E$33, " ")</f>
        <v>Ethiopia</v>
      </c>
      <c r="B516" s="191" t="s">
        <v>726</v>
      </c>
      <c r="C516" s="192" t="s">
        <v>728</v>
      </c>
      <c r="D516" s="193">
        <v>219091.59299999999</v>
      </c>
      <c r="E516" s="193">
        <f t="shared" si="36"/>
        <v>36128.335140655799</v>
      </c>
      <c r="F516" s="193">
        <f t="shared" si="37"/>
        <v>68259.125075433592</v>
      </c>
      <c r="G516" s="193">
        <f t="shared" si="38"/>
        <v>114704.11608913122</v>
      </c>
      <c r="H516" s="200">
        <v>0</v>
      </c>
      <c r="I516" s="201">
        <v>0</v>
      </c>
      <c r="J516" s="202">
        <v>2</v>
      </c>
      <c r="K516" s="203">
        <v>0</v>
      </c>
      <c r="L516" s="165">
        <f>IF(INTRO!$E$37="Endemic",IF($H516&gt;0,IF($H516=4,"Unknown",IF($H516=99,"Stopped",$D516)),0),"Not required")</f>
        <v>0</v>
      </c>
      <c r="M516" s="190">
        <f>IF(INTRO!$E$39="Endemic", IF($I516&gt;0, IF($I516=4,"Unknown",IF($I516=99,"Stopped",$D516)), 0),"Not required")</f>
        <v>0</v>
      </c>
      <c r="N516" s="166">
        <f>IF(INTRO!$E$41="Endemic", IF(AND($J516&gt;1,$J516&lt;5), IF($J516=4, "Unknown", E516+F516), 0),"Not required")</f>
        <v>104387.46021608938</v>
      </c>
      <c r="O516" s="169">
        <f>IF(INTRO!$E$43="Endemic", IF(AND($K516&gt;0,$K516&lt;5), IF($K516=4,"Unknown", IF($K516=1, $F516*0.33, IF($K516=2, $F516*0.5+$G516*0.2, SUM(F516:G516)))), 0),"Not required")</f>
        <v>0</v>
      </c>
      <c r="P516" s="161">
        <v>0</v>
      </c>
      <c r="Q516" s="162">
        <v>0</v>
      </c>
      <c r="R516" s="162">
        <v>1</v>
      </c>
      <c r="S516" s="167">
        <v>0</v>
      </c>
      <c r="T516" s="161"/>
      <c r="U516" s="162"/>
      <c r="V516" s="162"/>
      <c r="W516" s="167"/>
    </row>
    <row r="517" spans="1:23" x14ac:dyDescent="0.2">
      <c r="A517" s="23" t="str">
        <f>IF(INTRO!$E$33&lt;&gt;0,INTRO!$E$33, " ")</f>
        <v>Ethiopia</v>
      </c>
      <c r="B517" s="191" t="s">
        <v>726</v>
      </c>
      <c r="C517" s="192" t="s">
        <v>729</v>
      </c>
      <c r="D517" s="193">
        <v>78235.89899999999</v>
      </c>
      <c r="E517" s="193">
        <f t="shared" si="36"/>
        <v>12901.146686639398</v>
      </c>
      <c r="F517" s="193">
        <f t="shared" si="37"/>
        <v>24374.801160124796</v>
      </c>
      <c r="G517" s="193">
        <f t="shared" si="38"/>
        <v>40959.945191660292</v>
      </c>
      <c r="H517" s="200">
        <v>0</v>
      </c>
      <c r="I517" s="201">
        <v>0</v>
      </c>
      <c r="J517" s="202">
        <v>2</v>
      </c>
      <c r="K517" s="203">
        <v>0</v>
      </c>
      <c r="L517" s="165">
        <f>IF(INTRO!$E$37="Endemic",IF($H517&gt;0,IF($H517=4,"Unknown",IF($H517=99,"Stopped",$D517)),0),"Not required")</f>
        <v>0</v>
      </c>
      <c r="M517" s="190">
        <f>IF(INTRO!$E$39="Endemic", IF($I517&gt;0, IF($I517=4,"Unknown",IF($I517=99,"Stopped",$D517)), 0),"Not required")</f>
        <v>0</v>
      </c>
      <c r="N517" s="166">
        <f>IF(INTRO!$E$41="Endemic", IF(AND($J517&gt;1,$J517&lt;5), IF($J517=4, "Unknown", E517+F517), 0),"Not required")</f>
        <v>37275.947846764197</v>
      </c>
      <c r="O517" s="169">
        <f>IF(INTRO!$E$43="Endemic", IF(AND($K517&gt;0,$K517&lt;5), IF($K517=4,"Unknown", IF($K517=1, $F517*0.33, IF($K517=2, $F517*0.5+$G517*0.2, SUM(F517:G517)))), 0),"Not required")</f>
        <v>0</v>
      </c>
      <c r="P517" s="161">
        <v>0</v>
      </c>
      <c r="Q517" s="162">
        <v>0</v>
      </c>
      <c r="R517" s="162">
        <v>1</v>
      </c>
      <c r="S517" s="167">
        <v>0</v>
      </c>
      <c r="T517" s="161"/>
      <c r="U517" s="162"/>
      <c r="V517" s="162"/>
      <c r="W517" s="167"/>
    </row>
    <row r="518" spans="1:23" x14ac:dyDescent="0.2">
      <c r="A518" s="23" t="str">
        <f>IF(INTRO!$E$33&lt;&gt;0,INTRO!$E$33, " ")</f>
        <v>Ethiopia</v>
      </c>
      <c r="B518" s="191" t="s">
        <v>726</v>
      </c>
      <c r="C518" s="192" t="s">
        <v>730</v>
      </c>
      <c r="D518" s="193">
        <v>23763.725999999999</v>
      </c>
      <c r="E518" s="193">
        <f t="shared" si="36"/>
        <v>3918.6526756355997</v>
      </c>
      <c r="F518" s="193">
        <f t="shared" si="37"/>
        <v>7403.7124066751994</v>
      </c>
      <c r="G518" s="193">
        <f t="shared" si="38"/>
        <v>12441.359106893278</v>
      </c>
      <c r="H518" s="200">
        <v>0</v>
      </c>
      <c r="I518" s="201">
        <v>0</v>
      </c>
      <c r="J518" s="202">
        <v>2</v>
      </c>
      <c r="K518" s="203">
        <v>1</v>
      </c>
      <c r="L518" s="165">
        <f>IF(INTRO!$E$37="Endemic",IF($H518&gt;0,IF($H518=4,"Unknown",IF($H518=99,"Stopped",$D518)),0),"Not required")</f>
        <v>0</v>
      </c>
      <c r="M518" s="190">
        <f>IF(INTRO!$E$39="Endemic", IF($I518&gt;0, IF($I518=4,"Unknown",IF($I518=99,"Stopped",$D518)), 0),"Not required")</f>
        <v>0</v>
      </c>
      <c r="N518" s="166">
        <f>IF(INTRO!$E$41="Endemic", IF(AND($J518&gt;1,$J518&lt;5), IF($J518=4, "Unknown", E518+F518), 0),"Not required")</f>
        <v>11322.3650823108</v>
      </c>
      <c r="O518" s="169">
        <f>IF(INTRO!$E$43="Endemic", IF(AND($K518&gt;0,$K518&lt;5), IF($K518=4,"Unknown", IF($K518=1, $F518*0.33, IF($K518=2, $F518*0.5+$G518*0.2, SUM(F518:G518)))), 0),"Not required")</f>
        <v>2443.2250942028159</v>
      </c>
      <c r="P518" s="161">
        <v>0</v>
      </c>
      <c r="Q518" s="162">
        <v>0</v>
      </c>
      <c r="R518" s="162">
        <v>1</v>
      </c>
      <c r="S518" s="167">
        <v>0</v>
      </c>
      <c r="T518" s="161"/>
      <c r="U518" s="162"/>
      <c r="V518" s="162"/>
      <c r="W518" s="167"/>
    </row>
    <row r="519" spans="1:23" x14ac:dyDescent="0.2">
      <c r="A519" s="23" t="str">
        <f>IF(INTRO!$E$33&lt;&gt;0,INTRO!$E$33, " ")</f>
        <v>Ethiopia</v>
      </c>
      <c r="B519" s="191" t="s">
        <v>726</v>
      </c>
      <c r="C519" s="192" t="s">
        <v>731</v>
      </c>
      <c r="D519" s="193">
        <v>234906.29399999999</v>
      </c>
      <c r="E519" s="193">
        <f t="shared" si="36"/>
        <v>38736.188824376397</v>
      </c>
      <c r="F519" s="193">
        <f t="shared" si="37"/>
        <v>73186.277408428796</v>
      </c>
      <c r="G519" s="193">
        <f t="shared" si="38"/>
        <v>122983.80986733519</v>
      </c>
      <c r="H519" s="200">
        <v>0</v>
      </c>
      <c r="I519" s="201">
        <v>0</v>
      </c>
      <c r="J519" s="202">
        <v>3</v>
      </c>
      <c r="K519" s="203">
        <v>0</v>
      </c>
      <c r="L519" s="165">
        <f>IF(INTRO!$E$37="Endemic",IF($H519&gt;0,IF($H519=4,"Unknown",IF($H519=99,"Stopped",$D519)),0),"Not required")</f>
        <v>0</v>
      </c>
      <c r="M519" s="190">
        <f>IF(INTRO!$E$39="Endemic", IF($I519&gt;0, IF($I519=4,"Unknown",IF($I519=99,"Stopped",$D519)), 0),"Not required")</f>
        <v>0</v>
      </c>
      <c r="N519" s="166">
        <f>IF(INTRO!$E$41="Endemic", IF(AND($J519&gt;1,$J519&lt;5), IF($J519=4, "Unknown", E519+F519), 0),"Not required")</f>
        <v>111922.46623280519</v>
      </c>
      <c r="O519" s="169">
        <f>IF(INTRO!$E$43="Endemic", IF(AND($K519&gt;0,$K519&lt;5), IF($K519=4,"Unknown", IF($K519=1, $F519*0.33, IF($K519=2, $F519*0.5+$G519*0.2, SUM(F519:G519)))), 0),"Not required")</f>
        <v>0</v>
      </c>
      <c r="P519" s="161">
        <v>0</v>
      </c>
      <c r="Q519" s="162">
        <v>0</v>
      </c>
      <c r="R519" s="162">
        <v>2</v>
      </c>
      <c r="S519" s="167">
        <v>0</v>
      </c>
      <c r="T519" s="161"/>
      <c r="U519" s="162"/>
      <c r="V519" s="162"/>
      <c r="W519" s="167"/>
    </row>
    <row r="520" spans="1:23" x14ac:dyDescent="0.2">
      <c r="A520" s="23" t="str">
        <f>IF(INTRO!$E$33&lt;&gt;0,INTRO!$E$33, " ")</f>
        <v>Ethiopia</v>
      </c>
      <c r="B520" s="191" t="s">
        <v>726</v>
      </c>
      <c r="C520" s="192" t="s">
        <v>732</v>
      </c>
      <c r="D520" s="193">
        <v>31622.198999999997</v>
      </c>
      <c r="E520" s="193">
        <f t="shared" si="36"/>
        <v>5214.519588419399</v>
      </c>
      <c r="F520" s="193">
        <f t="shared" si="37"/>
        <v>9852.0605338847981</v>
      </c>
      <c r="G520" s="193">
        <f t="shared" si="38"/>
        <v>16555.616468084234</v>
      </c>
      <c r="H520" s="200">
        <v>0</v>
      </c>
      <c r="I520" s="201">
        <v>0</v>
      </c>
      <c r="J520" s="202">
        <v>1</v>
      </c>
      <c r="K520" s="203">
        <v>0</v>
      </c>
      <c r="L520" s="165">
        <f>IF(INTRO!$E$37="Endemic",IF($H520&gt;0,IF($H520=4,"Unknown",IF($H520=99,"Stopped",$D520)),0),"Not required")</f>
        <v>0</v>
      </c>
      <c r="M520" s="190">
        <f>IF(INTRO!$E$39="Endemic", IF($I520&gt;0, IF($I520=4,"Unknown",IF($I520=99,"Stopped",$D520)), 0),"Not required")</f>
        <v>0</v>
      </c>
      <c r="N520" s="166">
        <f>IF(INTRO!$E$41="Endemic", IF(AND($J520&gt;1,$J520&lt;5), IF($J520=4, "Unknown", E520+F520), 0),"Not required")</f>
        <v>0</v>
      </c>
      <c r="O520" s="169">
        <f>IF(INTRO!$E$43="Endemic", IF(AND($K520&gt;0,$K520&lt;5), IF($K520=4,"Unknown", IF($K520=1, $F520*0.33, IF($K520=2, $F520*0.5+$G520*0.2, SUM(F520:G520)))), 0),"Not required")</f>
        <v>0</v>
      </c>
      <c r="P520" s="161">
        <v>0</v>
      </c>
      <c r="Q520" s="162">
        <v>0</v>
      </c>
      <c r="R520" s="162">
        <v>0</v>
      </c>
      <c r="S520" s="167">
        <v>0</v>
      </c>
      <c r="T520" s="161"/>
      <c r="U520" s="162"/>
      <c r="V520" s="162"/>
      <c r="W520" s="167"/>
    </row>
    <row r="521" spans="1:23" x14ac:dyDescent="0.2">
      <c r="A521" s="23" t="str">
        <f>IF(INTRO!$E$33&lt;&gt;0,INTRO!$E$33, " ")</f>
        <v>Ethiopia</v>
      </c>
      <c r="B521" s="191" t="s">
        <v>726</v>
      </c>
      <c r="C521" s="192" t="s">
        <v>733</v>
      </c>
      <c r="D521" s="193">
        <v>254903.87999999998</v>
      </c>
      <c r="E521" s="193">
        <f t="shared" si="36"/>
        <v>42033.802754327997</v>
      </c>
      <c r="F521" s="193">
        <f t="shared" si="37"/>
        <v>79416.629314175996</v>
      </c>
      <c r="G521" s="193">
        <f t="shared" si="38"/>
        <v>133453.42850782032</v>
      </c>
      <c r="H521" s="200">
        <v>0</v>
      </c>
      <c r="I521" s="201">
        <v>0</v>
      </c>
      <c r="J521" s="202">
        <v>1</v>
      </c>
      <c r="K521" s="203">
        <v>0</v>
      </c>
      <c r="L521" s="165">
        <f>IF(INTRO!$E$37="Endemic",IF($H521&gt;0,IF($H521=4,"Unknown",IF($H521=99,"Stopped",$D521)),0),"Not required")</f>
        <v>0</v>
      </c>
      <c r="M521" s="190">
        <f>IF(INTRO!$E$39="Endemic", IF($I521&gt;0, IF($I521=4,"Unknown",IF($I521=99,"Stopped",$D521)), 0),"Not required")</f>
        <v>0</v>
      </c>
      <c r="N521" s="166">
        <f>IF(INTRO!$E$41="Endemic", IF(AND($J521&gt;1,$J521&lt;5), IF($J521=4, "Unknown", E521+F521), 0),"Not required")</f>
        <v>0</v>
      </c>
      <c r="O521" s="169">
        <f>IF(INTRO!$E$43="Endemic", IF(AND($K521&gt;0,$K521&lt;5), IF($K521=4,"Unknown", IF($K521=1, $F521*0.33, IF($K521=2, $F521*0.5+$G521*0.2, SUM(F521:G521)))), 0),"Not required")</f>
        <v>0</v>
      </c>
      <c r="P521" s="161">
        <v>0</v>
      </c>
      <c r="Q521" s="162">
        <v>0</v>
      </c>
      <c r="R521" s="162">
        <v>0</v>
      </c>
      <c r="S521" s="167">
        <v>0</v>
      </c>
      <c r="T521" s="161"/>
      <c r="U521" s="162"/>
      <c r="V521" s="162"/>
      <c r="W521" s="167"/>
    </row>
    <row r="522" spans="1:23" x14ac:dyDescent="0.2">
      <c r="A522" s="23" t="str">
        <f>IF(INTRO!$E$33&lt;&gt;0,INTRO!$E$33, " ")</f>
        <v>Ethiopia</v>
      </c>
      <c r="B522" s="191" t="s">
        <v>726</v>
      </c>
      <c r="C522" s="192" t="s">
        <v>734</v>
      </c>
      <c r="D522" s="193">
        <v>76564.803</v>
      </c>
      <c r="E522" s="193">
        <f t="shared" si="36"/>
        <v>12625.581953581799</v>
      </c>
      <c r="F522" s="193">
        <f t="shared" si="37"/>
        <v>23854.162511625596</v>
      </c>
      <c r="G522" s="193">
        <f t="shared" si="38"/>
        <v>40085.05270055461</v>
      </c>
      <c r="H522" s="200">
        <v>0</v>
      </c>
      <c r="I522" s="201">
        <v>0</v>
      </c>
      <c r="J522" s="202">
        <v>0</v>
      </c>
      <c r="K522" s="203">
        <v>0</v>
      </c>
      <c r="L522" s="165">
        <f>IF(INTRO!$E$37="Endemic",IF($H522&gt;0,IF($H522=4,"Unknown",IF($H522=99,"Stopped",$D522)),0),"Not required")</f>
        <v>0</v>
      </c>
      <c r="M522" s="190">
        <f>IF(INTRO!$E$39="Endemic", IF($I522&gt;0, IF($I522=4,"Unknown",IF($I522=99,"Stopped",$D522)), 0),"Not required")</f>
        <v>0</v>
      </c>
      <c r="N522" s="166">
        <f>IF(INTRO!$E$41="Endemic", IF(AND($J522&gt;1,$J522&lt;5), IF($J522=4, "Unknown", E522+F522), 0),"Not required")</f>
        <v>0</v>
      </c>
      <c r="O522" s="169">
        <f>IF(INTRO!$E$43="Endemic", IF(AND($K522&gt;0,$K522&lt;5), IF($K522=4,"Unknown", IF($K522=1, $F522*0.33, IF($K522=2, $F522*0.5+$G522*0.2, SUM(F522:G522)))), 0),"Not required")</f>
        <v>0</v>
      </c>
      <c r="P522" s="161">
        <v>0</v>
      </c>
      <c r="Q522" s="162">
        <v>0</v>
      </c>
      <c r="R522" s="162">
        <v>0</v>
      </c>
      <c r="S522" s="167">
        <v>0</v>
      </c>
      <c r="T522" s="161"/>
      <c r="U522" s="162"/>
      <c r="V522" s="162"/>
      <c r="W522" s="167"/>
    </row>
    <row r="523" spans="1:23" x14ac:dyDescent="0.2">
      <c r="A523" s="23" t="str">
        <f>IF(INTRO!$E$33&lt;&gt;0,INTRO!$E$33, " ")</f>
        <v>Ethiopia</v>
      </c>
      <c r="B523" s="191" t="s">
        <v>726</v>
      </c>
      <c r="C523" s="192" t="s">
        <v>735</v>
      </c>
      <c r="D523" s="193">
        <v>232205.16899999999</v>
      </c>
      <c r="E523" s="193">
        <f t="shared" si="36"/>
        <v>38290.7716912014</v>
      </c>
      <c r="F523" s="193">
        <f t="shared" si="37"/>
        <v>72344.727868828792</v>
      </c>
      <c r="G523" s="193">
        <f t="shared" si="38"/>
        <v>121569.65174593592</v>
      </c>
      <c r="H523" s="200">
        <v>1</v>
      </c>
      <c r="I523" s="201">
        <v>0</v>
      </c>
      <c r="J523" s="202">
        <v>2</v>
      </c>
      <c r="K523" s="203">
        <v>0</v>
      </c>
      <c r="L523" s="165">
        <f>IF(INTRO!$E$37="Endemic",IF($H523&gt;0,IF($H523=4,"Unknown",IF($H523=99,"Stopped",$D523)),0),"Not required")</f>
        <v>232205.16899999999</v>
      </c>
      <c r="M523" s="190">
        <f>IF(INTRO!$E$39="Endemic", IF($I523&gt;0, IF($I523=4,"Unknown",IF($I523=99,"Stopped",$D523)), 0),"Not required")</f>
        <v>0</v>
      </c>
      <c r="N523" s="166">
        <f>IF(INTRO!$E$41="Endemic", IF(AND($J523&gt;1,$J523&lt;5), IF($J523=4, "Unknown", E523+F523), 0),"Not required")</f>
        <v>110635.49956003019</v>
      </c>
      <c r="O523" s="169">
        <f>IF(INTRO!$E$43="Endemic", IF(AND($K523&gt;0,$K523&lt;5), IF($K523=4,"Unknown", IF($K523=1, $F523*0.33, IF($K523=2, $F523*0.5+$G523*0.2, SUM(F523:G523)))), 0),"Not required")</f>
        <v>0</v>
      </c>
      <c r="P523" s="161">
        <v>1</v>
      </c>
      <c r="Q523" s="162">
        <v>0</v>
      </c>
      <c r="R523" s="162">
        <v>1</v>
      </c>
      <c r="S523" s="167">
        <v>0</v>
      </c>
      <c r="T523" s="161"/>
      <c r="U523" s="162"/>
      <c r="V523" s="162"/>
      <c r="W523" s="167"/>
    </row>
    <row r="524" spans="1:23" x14ac:dyDescent="0.2">
      <c r="A524" s="23" t="str">
        <f>IF(INTRO!$E$33&lt;&gt;0,INTRO!$E$33, " ")</f>
        <v>Ethiopia</v>
      </c>
      <c r="B524" s="191" t="s">
        <v>726</v>
      </c>
      <c r="C524" s="192" t="s">
        <v>736</v>
      </c>
      <c r="D524" s="193">
        <v>194923.46999999997</v>
      </c>
      <c r="E524" s="193">
        <f t="shared" si="36"/>
        <v>32142.997157081994</v>
      </c>
      <c r="F524" s="193">
        <f t="shared" si="37"/>
        <v>60729.420680543983</v>
      </c>
      <c r="G524" s="193">
        <f t="shared" si="38"/>
        <v>102051.03730920557</v>
      </c>
      <c r="H524" s="200">
        <v>0</v>
      </c>
      <c r="I524" s="201">
        <v>0</v>
      </c>
      <c r="J524" s="202">
        <v>3</v>
      </c>
      <c r="K524" s="203">
        <v>0</v>
      </c>
      <c r="L524" s="165">
        <f>IF(INTRO!$E$37="Endemic",IF($H524&gt;0,IF($H524=4,"Unknown",IF($H524=99,"Stopped",$D524)),0),"Not required")</f>
        <v>0</v>
      </c>
      <c r="M524" s="190">
        <f>IF(INTRO!$E$39="Endemic", IF($I524&gt;0, IF($I524=4,"Unknown",IF($I524=99,"Stopped",$D524)), 0),"Not required")</f>
        <v>0</v>
      </c>
      <c r="N524" s="166">
        <f>IF(INTRO!$E$41="Endemic", IF(AND($J524&gt;1,$J524&lt;5), IF($J524=4, "Unknown", E524+F524), 0),"Not required")</f>
        <v>92872.417837625981</v>
      </c>
      <c r="O524" s="169">
        <f>IF(INTRO!$E$43="Endemic", IF(AND($K524&gt;0,$K524&lt;5), IF($K524=4,"Unknown", IF($K524=1, $F524*0.33, IF($K524=2, $F524*0.5+$G524*0.2, SUM(F524:G524)))), 0),"Not required")</f>
        <v>0</v>
      </c>
      <c r="P524" s="161">
        <v>0</v>
      </c>
      <c r="Q524" s="162">
        <v>0</v>
      </c>
      <c r="R524" s="162">
        <v>2</v>
      </c>
      <c r="S524" s="167">
        <v>0</v>
      </c>
      <c r="T524" s="161"/>
      <c r="U524" s="162"/>
      <c r="V524" s="162"/>
      <c r="W524" s="167"/>
    </row>
    <row r="525" spans="1:23" x14ac:dyDescent="0.2">
      <c r="A525" s="23" t="str">
        <f>IF(INTRO!$E$33&lt;&gt;0,INTRO!$E$33, " ")</f>
        <v>Ethiopia</v>
      </c>
      <c r="B525" s="191" t="s">
        <v>726</v>
      </c>
      <c r="C525" s="192" t="s">
        <v>737</v>
      </c>
      <c r="D525" s="193">
        <v>140418.36899999998</v>
      </c>
      <c r="E525" s="193">
        <f t="shared" ref="E525:E588" si="39">D525*16.49006/100</f>
        <v>23155.073299121395</v>
      </c>
      <c r="F525" s="193">
        <f t="shared" ref="F525:F588" si="40">D525*31.15552/100</f>
        <v>43748.073037468792</v>
      </c>
      <c r="G525" s="193">
        <f t="shared" ref="G525:G588" si="41">D525*52.35441238/100</f>
        <v>73515.211963530077</v>
      </c>
      <c r="H525" s="200">
        <v>0</v>
      </c>
      <c r="I525" s="201">
        <v>0</v>
      </c>
      <c r="J525" s="202">
        <v>1</v>
      </c>
      <c r="K525" s="203">
        <v>0</v>
      </c>
      <c r="L525" s="165">
        <f>IF(INTRO!$E$37="Endemic",IF($H525&gt;0,IF($H525=4,"Unknown",IF($H525=99,"Stopped",$D525)),0),"Not required")</f>
        <v>0</v>
      </c>
      <c r="M525" s="190">
        <f>IF(INTRO!$E$39="Endemic", IF($I525&gt;0, IF($I525=4,"Unknown",IF($I525=99,"Stopped",$D525)), 0),"Not required")</f>
        <v>0</v>
      </c>
      <c r="N525" s="166">
        <f>IF(INTRO!$E$41="Endemic", IF(AND($J525&gt;1,$J525&lt;5), IF($J525=4, "Unknown", E525+F525), 0),"Not required")</f>
        <v>0</v>
      </c>
      <c r="O525" s="169">
        <f>IF(INTRO!$E$43="Endemic", IF(AND($K525&gt;0,$K525&lt;5), IF($K525=4,"Unknown", IF($K525=1, $F525*0.33, IF($K525=2, $F525*0.5+$G525*0.2, SUM(F525:G525)))), 0),"Not required")</f>
        <v>0</v>
      </c>
      <c r="P525" s="161">
        <v>0</v>
      </c>
      <c r="Q525" s="162">
        <v>0</v>
      </c>
      <c r="R525" s="162">
        <v>0</v>
      </c>
      <c r="S525" s="167">
        <v>0</v>
      </c>
      <c r="T525" s="161"/>
      <c r="U525" s="162"/>
      <c r="V525" s="162"/>
      <c r="W525" s="167"/>
    </row>
    <row r="526" spans="1:23" x14ac:dyDescent="0.2">
      <c r="A526" s="23" t="str">
        <f>IF(INTRO!$E$33&lt;&gt;0,INTRO!$E$33, " ")</f>
        <v>Ethiopia</v>
      </c>
      <c r="B526" s="191" t="s">
        <v>726</v>
      </c>
      <c r="C526" s="192" t="s">
        <v>738</v>
      </c>
      <c r="D526" s="193">
        <v>155090.87999999998</v>
      </c>
      <c r="E526" s="193">
        <f t="shared" si="39"/>
        <v>25574.579166527998</v>
      </c>
      <c r="F526" s="193">
        <f t="shared" si="40"/>
        <v>48319.370136575984</v>
      </c>
      <c r="G526" s="193">
        <f t="shared" si="41"/>
        <v>81196.91887897093</v>
      </c>
      <c r="H526" s="200">
        <v>0</v>
      </c>
      <c r="I526" s="201">
        <v>4</v>
      </c>
      <c r="J526" s="202">
        <v>2</v>
      </c>
      <c r="K526" s="203">
        <v>1</v>
      </c>
      <c r="L526" s="165">
        <f>IF(INTRO!$E$37="Endemic",IF($H526&gt;0,IF($H526=4,"Unknown",IF($H526=99,"Stopped",$D526)),0),"Not required")</f>
        <v>0</v>
      </c>
      <c r="M526" s="190" t="str">
        <f>IF(INTRO!$E$39="Endemic", IF($I526&gt;0, IF($I526=4,"Unknown",IF($I526=99,"Stopped",$D526)), 0),"Not required")</f>
        <v>Unknown</v>
      </c>
      <c r="N526" s="166">
        <f>IF(INTRO!$E$41="Endemic", IF(AND($J526&gt;1,$J526&lt;5), IF($J526=4, "Unknown", E526+F526), 0),"Not required")</f>
        <v>73893.949303103989</v>
      </c>
      <c r="O526" s="169">
        <f>IF(INTRO!$E$43="Endemic", IF(AND($K526&gt;0,$K526&lt;5), IF($K526=4,"Unknown", IF($K526=1, $F526*0.33, IF($K526=2, $F526*0.5+$G526*0.2, SUM(F526:G526)))), 0),"Not required")</f>
        <v>15945.392145070076</v>
      </c>
      <c r="P526" s="161">
        <v>0</v>
      </c>
      <c r="Q526" s="162">
        <v>0</v>
      </c>
      <c r="R526" s="162">
        <v>1</v>
      </c>
      <c r="S526" s="167">
        <v>0</v>
      </c>
      <c r="T526" s="161"/>
      <c r="U526" s="162"/>
      <c r="V526" s="162"/>
      <c r="W526" s="167"/>
    </row>
    <row r="527" spans="1:23" x14ac:dyDescent="0.2">
      <c r="A527" s="23" t="str">
        <f>IF(INTRO!$E$33&lt;&gt;0,INTRO!$E$33, " ")</f>
        <v>Ethiopia</v>
      </c>
      <c r="B527" s="191" t="s">
        <v>726</v>
      </c>
      <c r="C527" s="192" t="s">
        <v>739</v>
      </c>
      <c r="D527" s="193">
        <v>202761.36299999998</v>
      </c>
      <c r="E527" s="193">
        <f t="shared" si="39"/>
        <v>33435.470415517797</v>
      </c>
      <c r="F527" s="193">
        <f t="shared" si="40"/>
        <v>63171.35700173759</v>
      </c>
      <c r="G527" s="193">
        <f t="shared" si="41"/>
        <v>106154.52013232873</v>
      </c>
      <c r="H527" s="200">
        <v>0</v>
      </c>
      <c r="I527" s="201">
        <v>0</v>
      </c>
      <c r="J527" s="202">
        <v>2</v>
      </c>
      <c r="K527" s="203">
        <v>0</v>
      </c>
      <c r="L527" s="165">
        <f>IF(INTRO!$E$37="Endemic",IF($H527&gt;0,IF($H527=4,"Unknown",IF($H527=99,"Stopped",$D527)),0),"Not required")</f>
        <v>0</v>
      </c>
      <c r="M527" s="190">
        <f>IF(INTRO!$E$39="Endemic", IF($I527&gt;0, IF($I527=4,"Unknown",IF($I527=99,"Stopped",$D527)), 0),"Not required")</f>
        <v>0</v>
      </c>
      <c r="N527" s="166">
        <f>IF(INTRO!$E$41="Endemic", IF(AND($J527&gt;1,$J527&lt;5), IF($J527=4, "Unknown", E527+F527), 0),"Not required")</f>
        <v>96606.827417255379</v>
      </c>
      <c r="O527" s="169">
        <f>IF(INTRO!$E$43="Endemic", IF(AND($K527&gt;0,$K527&lt;5), IF($K527=4,"Unknown", IF($K527=1, $F527*0.33, IF($K527=2, $F527*0.5+$G527*0.2, SUM(F527:G527)))), 0),"Not required")</f>
        <v>0</v>
      </c>
      <c r="P527" s="161">
        <v>0</v>
      </c>
      <c r="Q527" s="162">
        <v>0</v>
      </c>
      <c r="R527" s="162">
        <v>1</v>
      </c>
      <c r="S527" s="167">
        <v>0</v>
      </c>
      <c r="T527" s="161"/>
      <c r="U527" s="162"/>
      <c r="V527" s="162"/>
      <c r="W527" s="167"/>
    </row>
    <row r="528" spans="1:23" x14ac:dyDescent="0.2">
      <c r="A528" s="23" t="str">
        <f>IF(INTRO!$E$33&lt;&gt;0,INTRO!$E$33, " ")</f>
        <v>Ethiopia</v>
      </c>
      <c r="B528" s="191" t="s">
        <v>726</v>
      </c>
      <c r="C528" s="192" t="s">
        <v>740</v>
      </c>
      <c r="D528" s="193">
        <v>266462.63699999999</v>
      </c>
      <c r="E528" s="193">
        <f t="shared" si="39"/>
        <v>43939.848718882196</v>
      </c>
      <c r="F528" s="193">
        <f t="shared" si="40"/>
        <v>83017.820163062395</v>
      </c>
      <c r="G528" s="193">
        <f t="shared" si="41"/>
        <v>139504.94781360246</v>
      </c>
      <c r="H528" s="200">
        <v>0</v>
      </c>
      <c r="I528" s="201">
        <v>0</v>
      </c>
      <c r="J528" s="202">
        <v>2</v>
      </c>
      <c r="K528" s="203">
        <v>0</v>
      </c>
      <c r="L528" s="165">
        <f>IF(INTRO!$E$37="Endemic",IF($H528&gt;0,IF($H528=4,"Unknown",IF($H528=99,"Stopped",$D528)),0),"Not required")</f>
        <v>0</v>
      </c>
      <c r="M528" s="190">
        <f>IF(INTRO!$E$39="Endemic", IF($I528&gt;0, IF($I528=4,"Unknown",IF($I528=99,"Stopped",$D528)), 0),"Not required")</f>
        <v>0</v>
      </c>
      <c r="N528" s="166">
        <f>IF(INTRO!$E$41="Endemic", IF(AND($J528&gt;1,$J528&lt;5), IF($J528=4, "Unknown", E528+F528), 0),"Not required")</f>
        <v>126957.66888194458</v>
      </c>
      <c r="O528" s="169">
        <f>IF(INTRO!$E$43="Endemic", IF(AND($K528&gt;0,$K528&lt;5), IF($K528=4,"Unknown", IF($K528=1, $F528*0.33, IF($K528=2, $F528*0.5+$G528*0.2, SUM(F528:G528)))), 0),"Not required")</f>
        <v>0</v>
      </c>
      <c r="P528" s="161">
        <v>0</v>
      </c>
      <c r="Q528" s="162">
        <v>0</v>
      </c>
      <c r="R528" s="162">
        <v>1</v>
      </c>
      <c r="S528" s="167">
        <v>0</v>
      </c>
      <c r="T528" s="161"/>
      <c r="U528" s="162"/>
      <c r="V528" s="162"/>
      <c r="W528" s="167"/>
    </row>
    <row r="529" spans="1:23" x14ac:dyDescent="0.2">
      <c r="A529" s="23" t="str">
        <f>IF(INTRO!$E$33&lt;&gt;0,INTRO!$E$33, " ")</f>
        <v>Ethiopia</v>
      </c>
      <c r="B529" s="191" t="s">
        <v>726</v>
      </c>
      <c r="C529" s="192" t="s">
        <v>741</v>
      </c>
      <c r="D529" s="193">
        <v>152500.88699999999</v>
      </c>
      <c r="E529" s="193">
        <f t="shared" si="39"/>
        <v>25147.487766832197</v>
      </c>
      <c r="F529" s="193">
        <f t="shared" si="40"/>
        <v>47512.444349462399</v>
      </c>
      <c r="G529" s="193">
        <f t="shared" si="41"/>
        <v>79840.9432631378</v>
      </c>
      <c r="H529" s="200">
        <v>0</v>
      </c>
      <c r="I529" s="201">
        <v>0</v>
      </c>
      <c r="J529" s="202">
        <v>1</v>
      </c>
      <c r="K529" s="203">
        <v>1</v>
      </c>
      <c r="L529" s="165">
        <f>IF(INTRO!$E$37="Endemic",IF($H529&gt;0,IF($H529=4,"Unknown",IF($H529=99,"Stopped",$D529)),0),"Not required")</f>
        <v>0</v>
      </c>
      <c r="M529" s="190">
        <f>IF(INTRO!$E$39="Endemic", IF($I529&gt;0, IF($I529=4,"Unknown",IF($I529=99,"Stopped",$D529)), 0),"Not required")</f>
        <v>0</v>
      </c>
      <c r="N529" s="166">
        <f>IF(INTRO!$E$41="Endemic", IF(AND($J529&gt;1,$J529&lt;5), IF($J529=4, "Unknown", E529+F529), 0),"Not required")</f>
        <v>0</v>
      </c>
      <c r="O529" s="169">
        <f>IF(INTRO!$E$43="Endemic", IF(AND($K529&gt;0,$K529&lt;5), IF($K529=4,"Unknown", IF($K529=1, $F529*0.33, IF($K529=2, $F529*0.5+$G529*0.2, SUM(F529:G529)))), 0),"Not required")</f>
        <v>15679.106635322592</v>
      </c>
      <c r="P529" s="161">
        <v>0</v>
      </c>
      <c r="Q529" s="162">
        <v>0</v>
      </c>
      <c r="R529" s="162">
        <v>0</v>
      </c>
      <c r="S529" s="167">
        <v>0</v>
      </c>
      <c r="T529" s="161"/>
      <c r="U529" s="162"/>
      <c r="V529" s="162"/>
      <c r="W529" s="167"/>
    </row>
    <row r="530" spans="1:23" x14ac:dyDescent="0.2">
      <c r="A530" s="23" t="str">
        <f>IF(INTRO!$E$33&lt;&gt;0,INTRO!$E$33, " ")</f>
        <v>Ethiopia</v>
      </c>
      <c r="B530" s="191" t="s">
        <v>726</v>
      </c>
      <c r="C530" s="192" t="s">
        <v>742</v>
      </c>
      <c r="D530" s="193">
        <v>196739.65499999997</v>
      </c>
      <c r="E530" s="193">
        <f t="shared" si="39"/>
        <v>32442.487153292994</v>
      </c>
      <c r="F530" s="193">
        <f t="shared" si="40"/>
        <v>61295.262561455995</v>
      </c>
      <c r="G530" s="193">
        <f t="shared" si="41"/>
        <v>103001.89029368927</v>
      </c>
      <c r="H530" s="200">
        <v>0</v>
      </c>
      <c r="I530" s="201">
        <v>4</v>
      </c>
      <c r="J530" s="202">
        <v>1</v>
      </c>
      <c r="K530" s="203">
        <v>0</v>
      </c>
      <c r="L530" s="165">
        <f>IF(INTRO!$E$37="Endemic",IF($H530&gt;0,IF($H530=4,"Unknown",IF($H530=99,"Stopped",$D530)),0),"Not required")</f>
        <v>0</v>
      </c>
      <c r="M530" s="190" t="str">
        <f>IF(INTRO!$E$39="Endemic", IF($I530&gt;0, IF($I530=4,"Unknown",IF($I530=99,"Stopped",$D530)), 0),"Not required")</f>
        <v>Unknown</v>
      </c>
      <c r="N530" s="166">
        <f>IF(INTRO!$E$41="Endemic", IF(AND($J530&gt;1,$J530&lt;5), IF($J530=4, "Unknown", E530+F530), 0),"Not required")</f>
        <v>0</v>
      </c>
      <c r="O530" s="169">
        <f>IF(INTRO!$E$43="Endemic", IF(AND($K530&gt;0,$K530&lt;5), IF($K530=4,"Unknown", IF($K530=1, $F530*0.33, IF($K530=2, $F530*0.5+$G530*0.2, SUM(F530:G530)))), 0),"Not required")</f>
        <v>0</v>
      </c>
      <c r="P530" s="161">
        <v>0</v>
      </c>
      <c r="Q530" s="162">
        <v>0</v>
      </c>
      <c r="R530" s="162">
        <v>0</v>
      </c>
      <c r="S530" s="167">
        <v>0</v>
      </c>
      <c r="T530" s="161"/>
      <c r="U530" s="162"/>
      <c r="V530" s="162"/>
      <c r="W530" s="167"/>
    </row>
    <row r="531" spans="1:23" x14ac:dyDescent="0.2">
      <c r="A531" s="23" t="str">
        <f>IF(INTRO!$E$33&lt;&gt;0,INTRO!$E$33, " ")</f>
        <v>Ethiopia</v>
      </c>
      <c r="B531" s="191" t="s">
        <v>726</v>
      </c>
      <c r="C531" s="192" t="s">
        <v>743</v>
      </c>
      <c r="D531" s="193">
        <v>115786.16699999999</v>
      </c>
      <c r="E531" s="193">
        <f t="shared" si="39"/>
        <v>19093.208410000199</v>
      </c>
      <c r="F531" s="193">
        <f t="shared" si="40"/>
        <v>36073.782416918395</v>
      </c>
      <c r="G531" s="193">
        <f t="shared" si="41"/>
        <v>60619.167350175463</v>
      </c>
      <c r="H531" s="200">
        <v>0</v>
      </c>
      <c r="I531" s="201">
        <v>0</v>
      </c>
      <c r="J531" s="202">
        <v>3</v>
      </c>
      <c r="K531" s="203">
        <v>2</v>
      </c>
      <c r="L531" s="165">
        <f>IF(INTRO!$E$37="Endemic",IF($H531&gt;0,IF($H531=4,"Unknown",IF($H531=99,"Stopped",$D531)),0),"Not required")</f>
        <v>0</v>
      </c>
      <c r="M531" s="190">
        <f>IF(INTRO!$E$39="Endemic", IF($I531&gt;0, IF($I531=4,"Unknown",IF($I531=99,"Stopped",$D531)), 0),"Not required")</f>
        <v>0</v>
      </c>
      <c r="N531" s="166">
        <f>IF(INTRO!$E$41="Endemic", IF(AND($J531&gt;1,$J531&lt;5), IF($J531=4, "Unknown", E531+F531), 0),"Not required")</f>
        <v>55166.990826918598</v>
      </c>
      <c r="O531" s="169">
        <f>IF(INTRO!$E$43="Endemic", IF(AND($K531&gt;0,$K531&lt;5), IF($K531=4,"Unknown", IF($K531=1, $F531*0.33, IF($K531=2, $F531*0.5+$G531*0.2, SUM(F531:G531)))), 0),"Not required")</f>
        <v>30160.724678494291</v>
      </c>
      <c r="P531" s="161">
        <v>0</v>
      </c>
      <c r="Q531" s="162">
        <v>0</v>
      </c>
      <c r="R531" s="162">
        <v>2</v>
      </c>
      <c r="S531" s="167">
        <v>1</v>
      </c>
      <c r="T531" s="161"/>
      <c r="U531" s="162"/>
      <c r="V531" s="162"/>
      <c r="W531" s="167"/>
    </row>
    <row r="532" spans="1:23" x14ac:dyDescent="0.2">
      <c r="A532" s="23" t="str">
        <f>IF(INTRO!$E$33&lt;&gt;0,INTRO!$E$33, " ")</f>
        <v>Ethiopia</v>
      </c>
      <c r="B532" s="191" t="s">
        <v>744</v>
      </c>
      <c r="C532" s="192" t="s">
        <v>745</v>
      </c>
      <c r="D532" s="193">
        <v>148767.67499999999</v>
      </c>
      <c r="E532" s="193">
        <f t="shared" si="39"/>
        <v>24531.878868104995</v>
      </c>
      <c r="F532" s="193">
        <f t="shared" si="40"/>
        <v>46349.342738159998</v>
      </c>
      <c r="G532" s="193">
        <f t="shared" si="41"/>
        <v>77886.442057638153</v>
      </c>
      <c r="H532" s="200">
        <v>0</v>
      </c>
      <c r="I532" s="201">
        <v>0</v>
      </c>
      <c r="J532" s="202">
        <v>3</v>
      </c>
      <c r="K532" s="203">
        <v>1</v>
      </c>
      <c r="L532" s="165">
        <f>IF(INTRO!$E$37="Endemic",IF($H532&gt;0,IF($H532=4,"Unknown",IF($H532=99,"Stopped",$D532)),0),"Not required")</f>
        <v>0</v>
      </c>
      <c r="M532" s="190">
        <f>IF(INTRO!$E$39="Endemic", IF($I532&gt;0, IF($I532=4,"Unknown",IF($I532=99,"Stopped",$D532)), 0),"Not required")</f>
        <v>0</v>
      </c>
      <c r="N532" s="166">
        <f>IF(INTRO!$E$41="Endemic", IF(AND($J532&gt;1,$J532&lt;5), IF($J532=4, "Unknown", E532+F532), 0),"Not required")</f>
        <v>70881.221606264997</v>
      </c>
      <c r="O532" s="169">
        <f>IF(INTRO!$E$43="Endemic", IF(AND($K532&gt;0,$K532&lt;5), IF($K532=4,"Unknown", IF($K532=1, $F532*0.33, IF($K532=2, $F532*0.5+$G532*0.2, SUM(F532:G532)))), 0),"Not required")</f>
        <v>15295.283103592799</v>
      </c>
      <c r="P532" s="161">
        <v>0</v>
      </c>
      <c r="Q532" s="162">
        <v>0</v>
      </c>
      <c r="R532" s="162">
        <v>2</v>
      </c>
      <c r="S532" s="167">
        <v>0</v>
      </c>
      <c r="T532" s="161"/>
      <c r="U532" s="162"/>
      <c r="V532" s="162"/>
      <c r="W532" s="167"/>
    </row>
    <row r="533" spans="1:23" x14ac:dyDescent="0.2">
      <c r="A533" s="23" t="str">
        <f>IF(INTRO!$E$33&lt;&gt;0,INTRO!$E$33, " ")</f>
        <v>Ethiopia</v>
      </c>
      <c r="B533" s="191" t="s">
        <v>744</v>
      </c>
      <c r="C533" s="192" t="s">
        <v>746</v>
      </c>
      <c r="D533" s="193">
        <v>80749.745999999999</v>
      </c>
      <c r="E533" s="193">
        <f t="shared" si="39"/>
        <v>13315.6815652476</v>
      </c>
      <c r="F533" s="193">
        <f t="shared" si="40"/>
        <v>25158.003264979197</v>
      </c>
      <c r="G533" s="193">
        <f t="shared" si="41"/>
        <v>42276.05501664256</v>
      </c>
      <c r="H533" s="200">
        <v>0</v>
      </c>
      <c r="I533" s="201">
        <v>0</v>
      </c>
      <c r="J533" s="202">
        <v>0</v>
      </c>
      <c r="K533" s="203">
        <v>0</v>
      </c>
      <c r="L533" s="165">
        <f>IF(INTRO!$E$37="Endemic",IF($H533&gt;0,IF($H533=4,"Unknown",IF($H533=99,"Stopped",$D533)),0),"Not required")</f>
        <v>0</v>
      </c>
      <c r="M533" s="190">
        <f>IF(INTRO!$E$39="Endemic", IF($I533&gt;0, IF($I533=4,"Unknown",IF($I533=99,"Stopped",$D533)), 0),"Not required")</f>
        <v>0</v>
      </c>
      <c r="N533" s="166">
        <f>IF(INTRO!$E$41="Endemic", IF(AND($J533&gt;1,$J533&lt;5), IF($J533=4, "Unknown", E533+F533), 0),"Not required")</f>
        <v>0</v>
      </c>
      <c r="O533" s="169">
        <f>IF(INTRO!$E$43="Endemic", IF(AND($K533&gt;0,$K533&lt;5), IF($K533=4,"Unknown", IF($K533=1, $F533*0.33, IF($K533=2, $F533*0.5+$G533*0.2, SUM(F533:G533)))), 0),"Not required")</f>
        <v>0</v>
      </c>
      <c r="P533" s="161">
        <v>0</v>
      </c>
      <c r="Q533" s="162">
        <v>0</v>
      </c>
      <c r="R533" s="162">
        <v>0</v>
      </c>
      <c r="S533" s="167">
        <v>0</v>
      </c>
      <c r="T533" s="161"/>
      <c r="U533" s="162"/>
      <c r="V533" s="162"/>
      <c r="W533" s="167"/>
    </row>
    <row r="534" spans="1:23" x14ac:dyDescent="0.2">
      <c r="A534" s="23" t="str">
        <f>IF(INTRO!$E$33&lt;&gt;0,INTRO!$E$33, " ")</f>
        <v>Ethiopia</v>
      </c>
      <c r="B534" s="191" t="s">
        <v>744</v>
      </c>
      <c r="C534" s="192" t="s">
        <v>747</v>
      </c>
      <c r="D534" s="193">
        <v>285154.42199999996</v>
      </c>
      <c r="E534" s="193">
        <f t="shared" si="39"/>
        <v>47022.135280453193</v>
      </c>
      <c r="F534" s="193">
        <f t="shared" si="40"/>
        <v>88841.342977094391</v>
      </c>
      <c r="G534" s="193">
        <f t="shared" si="41"/>
        <v>149290.92201368543</v>
      </c>
      <c r="H534" s="200">
        <v>0</v>
      </c>
      <c r="I534" s="201">
        <v>0</v>
      </c>
      <c r="J534" s="202">
        <v>2</v>
      </c>
      <c r="K534" s="203">
        <v>0</v>
      </c>
      <c r="L534" s="165">
        <f>IF(INTRO!$E$37="Endemic",IF($H534&gt;0,IF($H534=4,"Unknown",IF($H534=99,"Stopped",$D534)),0),"Not required")</f>
        <v>0</v>
      </c>
      <c r="M534" s="190">
        <f>IF(INTRO!$E$39="Endemic", IF($I534&gt;0, IF($I534=4,"Unknown",IF($I534=99,"Stopped",$D534)), 0),"Not required")</f>
        <v>0</v>
      </c>
      <c r="N534" s="166">
        <f>IF(INTRO!$E$41="Endemic", IF(AND($J534&gt;1,$J534&lt;5), IF($J534=4, "Unknown", E534+F534), 0),"Not required")</f>
        <v>135863.4782575476</v>
      </c>
      <c r="O534" s="169">
        <f>IF(INTRO!$E$43="Endemic", IF(AND($K534&gt;0,$K534&lt;5), IF($K534=4,"Unknown", IF($K534=1, $F534*0.33, IF($K534=2, $F534*0.5+$G534*0.2, SUM(F534:G534)))), 0),"Not required")</f>
        <v>0</v>
      </c>
      <c r="P534" s="161">
        <v>0</v>
      </c>
      <c r="Q534" s="162">
        <v>0</v>
      </c>
      <c r="R534" s="162">
        <v>1</v>
      </c>
      <c r="S534" s="167">
        <v>0</v>
      </c>
      <c r="T534" s="161"/>
      <c r="U534" s="162"/>
      <c r="V534" s="162"/>
      <c r="W534" s="167"/>
    </row>
    <row r="535" spans="1:23" x14ac:dyDescent="0.2">
      <c r="A535" s="23" t="str">
        <f>IF(INTRO!$E$33&lt;&gt;0,INTRO!$E$33, " ")</f>
        <v>Ethiopia</v>
      </c>
      <c r="B535" s="191" t="s">
        <v>744</v>
      </c>
      <c r="C535" s="192" t="s">
        <v>748</v>
      </c>
      <c r="D535" s="193">
        <v>56172.080999999998</v>
      </c>
      <c r="E535" s="193">
        <f t="shared" si="39"/>
        <v>9262.8098601485999</v>
      </c>
      <c r="F535" s="193">
        <f t="shared" si="40"/>
        <v>17500.703930371197</v>
      </c>
      <c r="G535" s="193">
        <f t="shared" si="41"/>
        <v>29408.562929167627</v>
      </c>
      <c r="H535" s="200">
        <v>0</v>
      </c>
      <c r="I535" s="201">
        <v>0</v>
      </c>
      <c r="J535" s="202">
        <v>3</v>
      </c>
      <c r="K535" s="203">
        <v>1</v>
      </c>
      <c r="L535" s="165">
        <f>IF(INTRO!$E$37="Endemic",IF($H535&gt;0,IF($H535=4,"Unknown",IF($H535=99,"Stopped",$D535)),0),"Not required")</f>
        <v>0</v>
      </c>
      <c r="M535" s="190">
        <f>IF(INTRO!$E$39="Endemic", IF($I535&gt;0, IF($I535=4,"Unknown",IF($I535=99,"Stopped",$D535)), 0),"Not required")</f>
        <v>0</v>
      </c>
      <c r="N535" s="166">
        <f>IF(INTRO!$E$41="Endemic", IF(AND($J535&gt;1,$J535&lt;5), IF($J535=4, "Unknown", E535+F535), 0),"Not required")</f>
        <v>26763.513790519799</v>
      </c>
      <c r="O535" s="169">
        <f>IF(INTRO!$E$43="Endemic", IF(AND($K535&gt;0,$K535&lt;5), IF($K535=4,"Unknown", IF($K535=1, $F535*0.33, IF($K535=2, $F535*0.5+$G535*0.2, SUM(F535:G535)))), 0),"Not required")</f>
        <v>5775.232297022495</v>
      </c>
      <c r="P535" s="161">
        <v>0</v>
      </c>
      <c r="Q535" s="162">
        <v>0</v>
      </c>
      <c r="R535" s="162">
        <v>2</v>
      </c>
      <c r="S535" s="167">
        <v>0</v>
      </c>
      <c r="T535" s="161"/>
      <c r="U535" s="162"/>
      <c r="V535" s="162"/>
      <c r="W535" s="167"/>
    </row>
    <row r="536" spans="1:23" x14ac:dyDescent="0.2">
      <c r="A536" s="23" t="str">
        <f>IF(INTRO!$E$33&lt;&gt;0,INTRO!$E$33, " ")</f>
        <v>Ethiopia</v>
      </c>
      <c r="B536" s="191" t="s">
        <v>744</v>
      </c>
      <c r="C536" s="192" t="s">
        <v>749</v>
      </c>
      <c r="D536" s="193">
        <v>121468.30499999999</v>
      </c>
      <c r="E536" s="193">
        <f t="shared" si="39"/>
        <v>20030.196375482996</v>
      </c>
      <c r="F536" s="193">
        <f t="shared" si="40"/>
        <v>37844.082057935993</v>
      </c>
      <c r="G536" s="193">
        <f t="shared" si="41"/>
        <v>63594.017310696152</v>
      </c>
      <c r="H536" s="200">
        <v>1</v>
      </c>
      <c r="I536" s="201">
        <v>0</v>
      </c>
      <c r="J536" s="202">
        <v>3</v>
      </c>
      <c r="K536" s="203">
        <v>0</v>
      </c>
      <c r="L536" s="165">
        <f>IF(INTRO!$E$37="Endemic",IF($H536&gt;0,IF($H536=4,"Unknown",IF($H536=99,"Stopped",$D536)),0),"Not required")</f>
        <v>121468.30499999999</v>
      </c>
      <c r="M536" s="190">
        <f>IF(INTRO!$E$39="Endemic", IF($I536&gt;0, IF($I536=4,"Unknown",IF($I536=99,"Stopped",$D536)), 0),"Not required")</f>
        <v>0</v>
      </c>
      <c r="N536" s="166">
        <f>IF(INTRO!$E$41="Endemic", IF(AND($J536&gt;1,$J536&lt;5), IF($J536=4, "Unknown", E536+F536), 0),"Not required")</f>
        <v>57874.278433418993</v>
      </c>
      <c r="O536" s="169">
        <f>IF(INTRO!$E$43="Endemic", IF(AND($K536&gt;0,$K536&lt;5), IF($K536=4,"Unknown", IF($K536=1, $F536*0.33, IF($K536=2, $F536*0.5+$G536*0.2, SUM(F536:G536)))), 0),"Not required")</f>
        <v>0</v>
      </c>
      <c r="P536" s="161">
        <v>1</v>
      </c>
      <c r="Q536" s="162">
        <v>0</v>
      </c>
      <c r="R536" s="162">
        <v>2</v>
      </c>
      <c r="S536" s="167">
        <v>0</v>
      </c>
      <c r="T536" s="161"/>
      <c r="U536" s="162"/>
      <c r="V536" s="162"/>
      <c r="W536" s="167"/>
    </row>
    <row r="537" spans="1:23" x14ac:dyDescent="0.2">
      <c r="A537" s="23" t="str">
        <f>IF(INTRO!$E$33&lt;&gt;0,INTRO!$E$33, " ")</f>
        <v>Ethiopia</v>
      </c>
      <c r="B537" s="191" t="s">
        <v>744</v>
      </c>
      <c r="C537" s="192" t="s">
        <v>750</v>
      </c>
      <c r="D537" s="193">
        <v>122651.65499999998</v>
      </c>
      <c r="E537" s="193">
        <f t="shared" si="39"/>
        <v>20225.331500492997</v>
      </c>
      <c r="F537" s="193">
        <f t="shared" si="40"/>
        <v>38212.760903855997</v>
      </c>
      <c r="G537" s="193">
        <f t="shared" si="41"/>
        <v>64213.553249594879</v>
      </c>
      <c r="H537" s="200">
        <v>0</v>
      </c>
      <c r="I537" s="201">
        <v>0</v>
      </c>
      <c r="J537" s="202">
        <v>0</v>
      </c>
      <c r="K537" s="203">
        <v>0</v>
      </c>
      <c r="L537" s="165">
        <f>IF(INTRO!$E$37="Endemic",IF($H537&gt;0,IF($H537=4,"Unknown",IF($H537=99,"Stopped",$D537)),0),"Not required")</f>
        <v>0</v>
      </c>
      <c r="M537" s="190">
        <f>IF(INTRO!$E$39="Endemic", IF($I537&gt;0, IF($I537=4,"Unknown",IF($I537=99,"Stopped",$D537)), 0),"Not required")</f>
        <v>0</v>
      </c>
      <c r="N537" s="166">
        <f>IF(INTRO!$E$41="Endemic", IF(AND($J537&gt;1,$J537&lt;5), IF($J537=4, "Unknown", E537+F537), 0),"Not required")</f>
        <v>0</v>
      </c>
      <c r="O537" s="169">
        <f>IF(INTRO!$E$43="Endemic", IF(AND($K537&gt;0,$K537&lt;5), IF($K537=4,"Unknown", IF($K537=1, $F537*0.33, IF($K537=2, $F537*0.5+$G537*0.2, SUM(F537:G537)))), 0),"Not required")</f>
        <v>0</v>
      </c>
      <c r="P537" s="161">
        <v>0</v>
      </c>
      <c r="Q537" s="162">
        <v>0</v>
      </c>
      <c r="R537" s="162">
        <v>0</v>
      </c>
      <c r="S537" s="167">
        <v>0</v>
      </c>
      <c r="T537" s="161"/>
      <c r="U537" s="162"/>
      <c r="V537" s="162"/>
      <c r="W537" s="167"/>
    </row>
    <row r="538" spans="1:23" x14ac:dyDescent="0.2">
      <c r="A538" s="23" t="str">
        <f>IF(INTRO!$E$33&lt;&gt;0,INTRO!$E$33, " ")</f>
        <v>Ethiopia</v>
      </c>
      <c r="B538" s="191" t="s">
        <v>744</v>
      </c>
      <c r="C538" s="192" t="s">
        <v>751</v>
      </c>
      <c r="D538" s="193">
        <v>157406.12999999998</v>
      </c>
      <c r="E538" s="193">
        <f t="shared" si="39"/>
        <v>25956.365280677997</v>
      </c>
      <c r="F538" s="193">
        <f t="shared" si="40"/>
        <v>49040.698313375993</v>
      </c>
      <c r="G538" s="193">
        <f t="shared" si="41"/>
        <v>82409.054411598889</v>
      </c>
      <c r="H538" s="200">
        <v>0</v>
      </c>
      <c r="I538" s="201">
        <v>0</v>
      </c>
      <c r="J538" s="202">
        <v>3</v>
      </c>
      <c r="K538" s="203">
        <v>2</v>
      </c>
      <c r="L538" s="165">
        <f>IF(INTRO!$E$37="Endemic",IF($H538&gt;0,IF($H538=4,"Unknown",IF($H538=99,"Stopped",$D538)),0),"Not required")</f>
        <v>0</v>
      </c>
      <c r="M538" s="190">
        <f>IF(INTRO!$E$39="Endemic", IF($I538&gt;0, IF($I538=4,"Unknown",IF($I538=99,"Stopped",$D538)), 0),"Not required")</f>
        <v>0</v>
      </c>
      <c r="N538" s="166">
        <f>IF(INTRO!$E$41="Endemic", IF(AND($J538&gt;1,$J538&lt;5), IF($J538=4, "Unknown", E538+F538), 0),"Not required")</f>
        <v>74997.063594053994</v>
      </c>
      <c r="O538" s="169">
        <f>IF(INTRO!$E$43="Endemic", IF(AND($K538&gt;0,$K538&lt;5), IF($K538=4,"Unknown", IF($K538=1, $F538*0.33, IF($K538=2, $F538*0.5+$G538*0.2, SUM(F538:G538)))), 0),"Not required")</f>
        <v>41002.16003900778</v>
      </c>
      <c r="P538" s="161">
        <v>0</v>
      </c>
      <c r="Q538" s="162">
        <v>0</v>
      </c>
      <c r="R538" s="162">
        <v>2</v>
      </c>
      <c r="S538" s="167">
        <v>1</v>
      </c>
      <c r="T538" s="161"/>
      <c r="U538" s="162"/>
      <c r="V538" s="162"/>
      <c r="W538" s="167"/>
    </row>
    <row r="539" spans="1:23" x14ac:dyDescent="0.2">
      <c r="A539" s="23" t="str">
        <f>IF(INTRO!$E$33&lt;&gt;0,INTRO!$E$33, " ")</f>
        <v>Ethiopia</v>
      </c>
      <c r="B539" s="191" t="s">
        <v>744</v>
      </c>
      <c r="C539" s="192" t="s">
        <v>752</v>
      </c>
      <c r="D539" s="193">
        <v>303766.97399999999</v>
      </c>
      <c r="E539" s="193">
        <f t="shared" si="39"/>
        <v>50091.356272784396</v>
      </c>
      <c r="F539" s="193">
        <f t="shared" si="40"/>
        <v>94640.180337964804</v>
      </c>
      <c r="G539" s="193">
        <f t="shared" si="41"/>
        <v>159035.41424220736</v>
      </c>
      <c r="H539" s="200">
        <v>0</v>
      </c>
      <c r="I539" s="201">
        <v>0</v>
      </c>
      <c r="J539" s="202">
        <v>0</v>
      </c>
      <c r="K539" s="203">
        <v>0</v>
      </c>
      <c r="L539" s="165">
        <f>IF(INTRO!$E$37="Endemic",IF($H539&gt;0,IF($H539=4,"Unknown",IF($H539=99,"Stopped",$D539)),0),"Not required")</f>
        <v>0</v>
      </c>
      <c r="M539" s="190">
        <f>IF(INTRO!$E$39="Endemic", IF($I539&gt;0, IF($I539=4,"Unknown",IF($I539=99,"Stopped",$D539)), 0),"Not required")</f>
        <v>0</v>
      </c>
      <c r="N539" s="166">
        <f>IF(INTRO!$E$41="Endemic", IF(AND($J539&gt;1,$J539&lt;5), IF($J539=4, "Unknown", E539+F539), 0),"Not required")</f>
        <v>0</v>
      </c>
      <c r="O539" s="169">
        <f>IF(INTRO!$E$43="Endemic", IF(AND($K539&gt;0,$K539&lt;5), IF($K539=4,"Unknown", IF($K539=1, $F539*0.33, IF($K539=2, $F539*0.5+$G539*0.2, SUM(F539:G539)))), 0),"Not required")</f>
        <v>0</v>
      </c>
      <c r="P539" s="161">
        <v>0</v>
      </c>
      <c r="Q539" s="162">
        <v>0</v>
      </c>
      <c r="R539" s="162">
        <v>0</v>
      </c>
      <c r="S539" s="167">
        <v>0</v>
      </c>
      <c r="T539" s="161"/>
      <c r="U539" s="162"/>
      <c r="V539" s="162"/>
      <c r="W539" s="167"/>
    </row>
    <row r="540" spans="1:23" x14ac:dyDescent="0.2">
      <c r="A540" s="23" t="str">
        <f>IF(INTRO!$E$33&lt;&gt;0,INTRO!$E$33, " ")</f>
        <v>Ethiopia</v>
      </c>
      <c r="B540" s="191" t="s">
        <v>744</v>
      </c>
      <c r="C540" s="192" t="s">
        <v>753</v>
      </c>
      <c r="D540" s="193">
        <v>57423.344999999994</v>
      </c>
      <c r="E540" s="193">
        <f t="shared" si="39"/>
        <v>9469.1440445069984</v>
      </c>
      <c r="F540" s="193">
        <f t="shared" si="40"/>
        <v>17890.541736143998</v>
      </c>
      <c r="G540" s="193">
        <f t="shared" si="41"/>
        <v>30063.654843690107</v>
      </c>
      <c r="H540" s="200">
        <v>0</v>
      </c>
      <c r="I540" s="201">
        <v>0</v>
      </c>
      <c r="J540" s="202">
        <v>0</v>
      </c>
      <c r="K540" s="203">
        <v>0</v>
      </c>
      <c r="L540" s="165">
        <f>IF(INTRO!$E$37="Endemic",IF($H540&gt;0,IF($H540=4,"Unknown",IF($H540=99,"Stopped",$D540)),0),"Not required")</f>
        <v>0</v>
      </c>
      <c r="M540" s="190">
        <f>IF(INTRO!$E$39="Endemic", IF($I540&gt;0, IF($I540=4,"Unknown",IF($I540=99,"Stopped",$D540)), 0),"Not required")</f>
        <v>0</v>
      </c>
      <c r="N540" s="166">
        <f>IF(INTRO!$E$41="Endemic", IF(AND($J540&gt;1,$J540&lt;5), IF($J540=4, "Unknown", E540+F540), 0),"Not required")</f>
        <v>0</v>
      </c>
      <c r="O540" s="169">
        <f>IF(INTRO!$E$43="Endemic", IF(AND($K540&gt;0,$K540&lt;5), IF($K540=4,"Unknown", IF($K540=1, $F540*0.33, IF($K540=2, $F540*0.5+$G540*0.2, SUM(F540:G540)))), 0),"Not required")</f>
        <v>0</v>
      </c>
      <c r="P540" s="161">
        <v>0</v>
      </c>
      <c r="Q540" s="162">
        <v>0</v>
      </c>
      <c r="R540" s="162">
        <v>0</v>
      </c>
      <c r="S540" s="167">
        <v>0</v>
      </c>
      <c r="T540" s="161"/>
      <c r="U540" s="162"/>
      <c r="V540" s="162"/>
      <c r="W540" s="167"/>
    </row>
    <row r="541" spans="1:23" x14ac:dyDescent="0.2">
      <c r="A541" s="23" t="str">
        <f>IF(INTRO!$E$33&lt;&gt;0,INTRO!$E$33, " ")</f>
        <v>Ethiopia</v>
      </c>
      <c r="B541" s="191" t="s">
        <v>744</v>
      </c>
      <c r="C541" s="192" t="s">
        <v>754</v>
      </c>
      <c r="D541" s="193">
        <v>85059.197999999989</v>
      </c>
      <c r="E541" s="193">
        <f t="shared" si="39"/>
        <v>14026.312785718797</v>
      </c>
      <c r="F541" s="193">
        <f t="shared" si="40"/>
        <v>26500.6354447296</v>
      </c>
      <c r="G541" s="193">
        <f t="shared" si="41"/>
        <v>44532.243288040714</v>
      </c>
      <c r="H541" s="200">
        <v>0</v>
      </c>
      <c r="I541" s="201">
        <v>0</v>
      </c>
      <c r="J541" s="202">
        <v>3</v>
      </c>
      <c r="K541" s="203">
        <v>1</v>
      </c>
      <c r="L541" s="165">
        <f>IF(INTRO!$E$37="Endemic",IF($H541&gt;0,IF($H541=4,"Unknown",IF($H541=99,"Stopped",$D541)),0),"Not required")</f>
        <v>0</v>
      </c>
      <c r="M541" s="190">
        <f>IF(INTRO!$E$39="Endemic", IF($I541&gt;0, IF($I541=4,"Unknown",IF($I541=99,"Stopped",$D541)), 0),"Not required")</f>
        <v>0</v>
      </c>
      <c r="N541" s="166">
        <f>IF(INTRO!$E$41="Endemic", IF(AND($J541&gt;1,$J541&lt;5), IF($J541=4, "Unknown", E541+F541), 0),"Not required")</f>
        <v>40526.948230448397</v>
      </c>
      <c r="O541" s="169">
        <f>IF(INTRO!$E$43="Endemic", IF(AND($K541&gt;0,$K541&lt;5), IF($K541=4,"Unknown", IF($K541=1, $F541*0.33, IF($K541=2, $F541*0.5+$G541*0.2, SUM(F541:G541)))), 0),"Not required")</f>
        <v>8745.2096967607686</v>
      </c>
      <c r="P541" s="161">
        <v>0</v>
      </c>
      <c r="Q541" s="162">
        <v>0</v>
      </c>
      <c r="R541" s="162">
        <v>2</v>
      </c>
      <c r="S541" s="167">
        <v>0</v>
      </c>
      <c r="T541" s="161"/>
      <c r="U541" s="162"/>
      <c r="V541" s="162"/>
      <c r="W541" s="167"/>
    </row>
    <row r="542" spans="1:23" x14ac:dyDescent="0.2">
      <c r="A542" s="23" t="str">
        <f>IF(INTRO!$E$33&lt;&gt;0,INTRO!$E$33, " ")</f>
        <v>Ethiopia</v>
      </c>
      <c r="B542" s="191" t="s">
        <v>744</v>
      </c>
      <c r="C542" s="192" t="s">
        <v>755</v>
      </c>
      <c r="D542" s="193">
        <v>79401.755999999994</v>
      </c>
      <c r="E542" s="193">
        <f t="shared" si="39"/>
        <v>13093.397205453599</v>
      </c>
      <c r="F542" s="193">
        <f t="shared" si="40"/>
        <v>24738.029970931195</v>
      </c>
      <c r="G542" s="193">
        <f t="shared" si="41"/>
        <v>41570.322773201391</v>
      </c>
      <c r="H542" s="200">
        <v>0</v>
      </c>
      <c r="I542" s="201">
        <v>0</v>
      </c>
      <c r="J542" s="202">
        <v>0</v>
      </c>
      <c r="K542" s="203">
        <v>0</v>
      </c>
      <c r="L542" s="165">
        <f>IF(INTRO!$E$37="Endemic",IF($H542&gt;0,IF($H542=4,"Unknown",IF($H542=99,"Stopped",$D542)),0),"Not required")</f>
        <v>0</v>
      </c>
      <c r="M542" s="190">
        <f>IF(INTRO!$E$39="Endemic", IF($I542&gt;0, IF($I542=4,"Unknown",IF($I542=99,"Stopped",$D542)), 0),"Not required")</f>
        <v>0</v>
      </c>
      <c r="N542" s="166">
        <f>IF(INTRO!$E$41="Endemic", IF(AND($J542&gt;1,$J542&lt;5), IF($J542=4, "Unknown", E542+F542), 0),"Not required")</f>
        <v>0</v>
      </c>
      <c r="O542" s="169">
        <f>IF(INTRO!$E$43="Endemic", IF(AND($K542&gt;0,$K542&lt;5), IF($K542=4,"Unknown", IF($K542=1, $F542*0.33, IF($K542=2, $F542*0.5+$G542*0.2, SUM(F542:G542)))), 0),"Not required")</f>
        <v>0</v>
      </c>
      <c r="P542" s="161">
        <v>0</v>
      </c>
      <c r="Q542" s="162">
        <v>0</v>
      </c>
      <c r="R542" s="162">
        <v>0</v>
      </c>
      <c r="S542" s="167">
        <v>0</v>
      </c>
      <c r="T542" s="161"/>
      <c r="U542" s="162"/>
      <c r="V542" s="162"/>
      <c r="W542" s="167"/>
    </row>
    <row r="543" spans="1:23" x14ac:dyDescent="0.2">
      <c r="A543" s="23" t="str">
        <f>IF(INTRO!$E$33&lt;&gt;0,INTRO!$E$33, " ")</f>
        <v>Ethiopia</v>
      </c>
      <c r="B543" s="191" t="s">
        <v>756</v>
      </c>
      <c r="C543" s="192" t="s">
        <v>757</v>
      </c>
      <c r="D543" s="193">
        <v>119650.06199999999</v>
      </c>
      <c r="E543" s="193">
        <f t="shared" si="39"/>
        <v>19730.3670138372</v>
      </c>
      <c r="F543" s="193">
        <f t="shared" si="40"/>
        <v>37277.598996422399</v>
      </c>
      <c r="G543" s="193">
        <f t="shared" si="41"/>
        <v>62642.086872405671</v>
      </c>
      <c r="H543" s="200">
        <v>0</v>
      </c>
      <c r="I543" s="201">
        <v>0</v>
      </c>
      <c r="J543" s="202">
        <v>2</v>
      </c>
      <c r="K543" s="203">
        <v>2</v>
      </c>
      <c r="L543" s="165">
        <f>IF(INTRO!$E$37="Endemic",IF($H543&gt;0,IF($H543=4,"Unknown",IF($H543=99,"Stopped",$D543)),0),"Not required")</f>
        <v>0</v>
      </c>
      <c r="M543" s="190">
        <f>IF(INTRO!$E$39="Endemic", IF($I543&gt;0, IF($I543=4,"Unknown",IF($I543=99,"Stopped",$D543)), 0),"Not required")</f>
        <v>0</v>
      </c>
      <c r="N543" s="166">
        <f>IF(INTRO!$E$41="Endemic", IF(AND($J543&gt;1,$J543&lt;5), IF($J543=4, "Unknown", E543+F543), 0),"Not required")</f>
        <v>57007.966010259595</v>
      </c>
      <c r="O543" s="169">
        <f>IF(INTRO!$E$43="Endemic", IF(AND($K543&gt;0,$K543&lt;5), IF($K543=4,"Unknown", IF($K543=1, $F543*0.33, IF($K543=2, $F543*0.5+$G543*0.2, SUM(F543:G543)))), 0),"Not required")</f>
        <v>31167.216872692334</v>
      </c>
      <c r="P543" s="161">
        <v>0</v>
      </c>
      <c r="Q543" s="162">
        <v>0</v>
      </c>
      <c r="R543" s="162">
        <v>1</v>
      </c>
      <c r="S543" s="167">
        <v>1</v>
      </c>
      <c r="T543" s="161"/>
      <c r="U543" s="162"/>
      <c r="V543" s="162"/>
      <c r="W543" s="167"/>
    </row>
    <row r="544" spans="1:23" x14ac:dyDescent="0.2">
      <c r="A544" s="23" t="str">
        <f>IF(INTRO!$E$33&lt;&gt;0,INTRO!$E$33, " ")</f>
        <v>Ethiopia</v>
      </c>
      <c r="B544" s="191" t="s">
        <v>756</v>
      </c>
      <c r="C544" s="192" t="s">
        <v>758</v>
      </c>
      <c r="D544" s="193">
        <v>27609.098999999998</v>
      </c>
      <c r="E544" s="193">
        <f t="shared" si="39"/>
        <v>4552.7569905594</v>
      </c>
      <c r="F544" s="193">
        <f t="shared" si="40"/>
        <v>8601.7583607647994</v>
      </c>
      <c r="G544" s="193">
        <f t="shared" si="41"/>
        <v>14454.581544862454</v>
      </c>
      <c r="H544" s="200">
        <v>0</v>
      </c>
      <c r="I544" s="201">
        <v>0</v>
      </c>
      <c r="J544" s="202">
        <v>1</v>
      </c>
      <c r="K544" s="203">
        <v>2</v>
      </c>
      <c r="L544" s="165">
        <f>IF(INTRO!$E$37="Endemic",IF($H544&gt;0,IF($H544=4,"Unknown",IF($H544=99,"Stopped",$D544)),0),"Not required")</f>
        <v>0</v>
      </c>
      <c r="M544" s="190">
        <f>IF(INTRO!$E$39="Endemic", IF($I544&gt;0, IF($I544=4,"Unknown",IF($I544=99,"Stopped",$D544)), 0),"Not required")</f>
        <v>0</v>
      </c>
      <c r="N544" s="166">
        <f>IF(INTRO!$E$41="Endemic", IF(AND($J544&gt;1,$J544&lt;5), IF($J544=4, "Unknown", E544+F544), 0),"Not required")</f>
        <v>0</v>
      </c>
      <c r="O544" s="169">
        <f>IF(INTRO!$E$43="Endemic", IF(AND($K544&gt;0,$K544&lt;5), IF($K544=4,"Unknown", IF($K544=1, $F544*0.33, IF($K544=2, $F544*0.5+$G544*0.2, SUM(F544:G544)))), 0),"Not required")</f>
        <v>7191.7954893548904</v>
      </c>
      <c r="P544" s="161">
        <v>0</v>
      </c>
      <c r="Q544" s="162">
        <v>0</v>
      </c>
      <c r="R544" s="162">
        <v>0</v>
      </c>
      <c r="S544" s="167">
        <v>1</v>
      </c>
      <c r="T544" s="161"/>
      <c r="U544" s="162"/>
      <c r="V544" s="162"/>
      <c r="W544" s="167"/>
    </row>
    <row r="545" spans="1:23" x14ac:dyDescent="0.2">
      <c r="A545" s="23" t="str">
        <f>IF(INTRO!$E$33&lt;&gt;0,INTRO!$E$33, " ")</f>
        <v>Ethiopia</v>
      </c>
      <c r="B545" s="191" t="s">
        <v>756</v>
      </c>
      <c r="C545" s="192" t="s">
        <v>759</v>
      </c>
      <c r="D545" s="193">
        <v>150174.318</v>
      </c>
      <c r="E545" s="193">
        <f t="shared" si="39"/>
        <v>24763.835142790802</v>
      </c>
      <c r="F545" s="193">
        <f t="shared" si="40"/>
        <v>46787.589679353601</v>
      </c>
      <c r="G545" s="193">
        <f t="shared" si="41"/>
        <v>78622.881734572569</v>
      </c>
      <c r="H545" s="200">
        <v>0</v>
      </c>
      <c r="I545" s="206">
        <v>1</v>
      </c>
      <c r="J545" s="202">
        <v>2</v>
      </c>
      <c r="K545" s="203">
        <v>2</v>
      </c>
      <c r="L545" s="165">
        <f>IF(INTRO!$E$37="Endemic",IF($H545&gt;0,IF($H545=4,"Unknown",IF($H545=99,"Stopped",$D545)),0),"Not required")</f>
        <v>0</v>
      </c>
      <c r="M545" s="190">
        <f>IF(INTRO!$E$39="Endemic", IF($I545&gt;0, IF($I545=4,"Unknown",IF($I545=99,"Stopped",$D545)), 0),"Not required")</f>
        <v>150174.318</v>
      </c>
      <c r="N545" s="166">
        <f>IF(INTRO!$E$41="Endemic", IF(AND($J545&gt;1,$J545&lt;5), IF($J545=4, "Unknown", E545+F545), 0),"Not required")</f>
        <v>71551.4248221444</v>
      </c>
      <c r="O545" s="169">
        <f>IF(INTRO!$E$43="Endemic", IF(AND($K545&gt;0,$K545&lt;5), IF($K545=4,"Unknown", IF($K545=1, $F545*0.33, IF($K545=2, $F545*0.5+$G545*0.2, SUM(F545:G545)))), 0),"Not required")</f>
        <v>39118.371186591314</v>
      </c>
      <c r="P545" s="161">
        <v>0</v>
      </c>
      <c r="Q545" s="207">
        <v>2</v>
      </c>
      <c r="R545" s="162">
        <v>1</v>
      </c>
      <c r="S545" s="167">
        <v>1</v>
      </c>
      <c r="T545" s="161"/>
      <c r="U545" s="162"/>
      <c r="V545" s="162"/>
      <c r="W545" s="167"/>
    </row>
    <row r="546" spans="1:23" x14ac:dyDescent="0.2">
      <c r="A546" s="23" t="str">
        <f>IF(INTRO!$E$33&lt;&gt;0,INTRO!$E$33, " ")</f>
        <v>Ethiopia</v>
      </c>
      <c r="B546" s="191" t="s">
        <v>756</v>
      </c>
      <c r="C546" s="192" t="s">
        <v>760</v>
      </c>
      <c r="D546" s="193">
        <v>79782.48599999999</v>
      </c>
      <c r="E546" s="193">
        <f t="shared" si="39"/>
        <v>13156.179810891599</v>
      </c>
      <c r="F546" s="193">
        <f t="shared" si="40"/>
        <v>24856.648382227198</v>
      </c>
      <c r="G546" s="193">
        <f t="shared" si="41"/>
        <v>41769.651727455763</v>
      </c>
      <c r="H546" s="200">
        <v>0</v>
      </c>
      <c r="I546" s="201">
        <v>0</v>
      </c>
      <c r="J546" s="202">
        <v>2</v>
      </c>
      <c r="K546" s="203">
        <v>2</v>
      </c>
      <c r="L546" s="165">
        <f>IF(INTRO!$E$37="Endemic",IF($H546&gt;0,IF($H546=4,"Unknown",IF($H546=99,"Stopped",$D546)),0),"Not required")</f>
        <v>0</v>
      </c>
      <c r="M546" s="190">
        <f>IF(INTRO!$E$39="Endemic", IF($I546&gt;0, IF($I546=4,"Unknown",IF($I546=99,"Stopped",$D546)), 0),"Not required")</f>
        <v>0</v>
      </c>
      <c r="N546" s="166">
        <f>IF(INTRO!$E$41="Endemic", IF(AND($J546&gt;1,$J546&lt;5), IF($J546=4, "Unknown", E546+F546), 0),"Not required")</f>
        <v>38012.828193118796</v>
      </c>
      <c r="O546" s="169">
        <f>IF(INTRO!$E$43="Endemic", IF(AND($K546&gt;0,$K546&lt;5), IF($K546=4,"Unknown", IF($K546=1, $F546*0.33, IF($K546=2, $F546*0.5+$G546*0.2, SUM(F546:G546)))), 0),"Not required")</f>
        <v>20782.254536604753</v>
      </c>
      <c r="P546" s="161">
        <v>0</v>
      </c>
      <c r="Q546" s="162">
        <v>0</v>
      </c>
      <c r="R546" s="162">
        <v>1</v>
      </c>
      <c r="S546" s="167">
        <v>1</v>
      </c>
      <c r="T546" s="161"/>
      <c r="U546" s="162"/>
      <c r="V546" s="162"/>
      <c r="W546" s="167"/>
    </row>
    <row r="547" spans="1:23" x14ac:dyDescent="0.2">
      <c r="A547" s="23" t="str">
        <f>IF(INTRO!$E$33&lt;&gt;0,INTRO!$E$33, " ")</f>
        <v>Ethiopia</v>
      </c>
      <c r="B547" s="191" t="s">
        <v>756</v>
      </c>
      <c r="C547" s="192" t="s">
        <v>761</v>
      </c>
      <c r="D547" s="193">
        <v>228752.87399999998</v>
      </c>
      <c r="E547" s="193">
        <f t="shared" si="39"/>
        <v>37721.486174324396</v>
      </c>
      <c r="F547" s="193">
        <f t="shared" si="40"/>
        <v>71269.147409644793</v>
      </c>
      <c r="G547" s="193">
        <f t="shared" si="41"/>
        <v>119762.2229850618</v>
      </c>
      <c r="H547" s="200">
        <v>0</v>
      </c>
      <c r="I547" s="206">
        <v>1</v>
      </c>
      <c r="J547" s="202">
        <v>1</v>
      </c>
      <c r="K547" s="203">
        <v>2</v>
      </c>
      <c r="L547" s="165">
        <f>IF(INTRO!$E$37="Endemic",IF($H547&gt;0,IF($H547=4,"Unknown",IF($H547=99,"Stopped",$D547)),0),"Not required")</f>
        <v>0</v>
      </c>
      <c r="M547" s="190">
        <f>IF(INTRO!$E$39="Endemic", IF($I547&gt;0, IF($I547=4,"Unknown",IF($I547=99,"Stopped",$D547)), 0),"Not required")</f>
        <v>228752.87399999998</v>
      </c>
      <c r="N547" s="166">
        <f>IF(INTRO!$E$41="Endemic", IF(AND($J547&gt;1,$J547&lt;5), IF($J547=4, "Unknown", E547+F547), 0),"Not required")</f>
        <v>0</v>
      </c>
      <c r="O547" s="169">
        <f>IF(INTRO!$E$43="Endemic", IF(AND($K547&gt;0,$K547&lt;5), IF($K547=4,"Unknown", IF($K547=1, $F547*0.33, IF($K547=2, $F547*0.5+$G547*0.2, SUM(F547:G547)))), 0),"Not required")</f>
        <v>59587.01830183476</v>
      </c>
      <c r="P547" s="161">
        <v>0</v>
      </c>
      <c r="Q547" s="207">
        <v>2</v>
      </c>
      <c r="R547" s="162">
        <v>0</v>
      </c>
      <c r="S547" s="167">
        <v>1</v>
      </c>
      <c r="T547" s="161"/>
      <c r="U547" s="162"/>
      <c r="V547" s="162"/>
      <c r="W547" s="167"/>
    </row>
    <row r="548" spans="1:23" x14ac:dyDescent="0.2">
      <c r="A548" s="23" t="str">
        <f>IF(INTRO!$E$33&lt;&gt;0,INTRO!$E$33, " ")</f>
        <v>Ethiopia</v>
      </c>
      <c r="B548" s="191" t="s">
        <v>756</v>
      </c>
      <c r="C548" s="192" t="s">
        <v>762</v>
      </c>
      <c r="D548" s="193">
        <v>51114.545999999995</v>
      </c>
      <c r="E548" s="193">
        <f t="shared" si="39"/>
        <v>8428.819304127599</v>
      </c>
      <c r="F548" s="193">
        <f t="shared" si="40"/>
        <v>15925.002601939197</v>
      </c>
      <c r="G548" s="193">
        <f t="shared" si="41"/>
        <v>26760.720199004794</v>
      </c>
      <c r="H548" s="200">
        <v>0</v>
      </c>
      <c r="I548" s="201">
        <v>0</v>
      </c>
      <c r="J548" s="202">
        <v>1</v>
      </c>
      <c r="K548" s="203">
        <v>2</v>
      </c>
      <c r="L548" s="165">
        <f>IF(INTRO!$E$37="Endemic",IF($H548&gt;0,IF($H548=4,"Unknown",IF($H548=99,"Stopped",$D548)),0),"Not required")</f>
        <v>0</v>
      </c>
      <c r="M548" s="190">
        <f>IF(INTRO!$E$39="Endemic", IF($I548&gt;0, IF($I548=4,"Unknown",IF($I548=99,"Stopped",$D548)), 0),"Not required")</f>
        <v>0</v>
      </c>
      <c r="N548" s="166">
        <f>IF(INTRO!$E$41="Endemic", IF(AND($J548&gt;1,$J548&lt;5), IF($J548=4, "Unknown", E548+F548), 0),"Not required")</f>
        <v>0</v>
      </c>
      <c r="O548" s="169">
        <f>IF(INTRO!$E$43="Endemic", IF(AND($K548&gt;0,$K548&lt;5), IF($K548=4,"Unknown", IF($K548=1, $F548*0.33, IF($K548=2, $F548*0.5+$G548*0.2, SUM(F548:G548)))), 0),"Not required")</f>
        <v>13314.645340770558</v>
      </c>
      <c r="P548" s="161">
        <v>0</v>
      </c>
      <c r="Q548" s="162">
        <v>0</v>
      </c>
      <c r="R548" s="162">
        <v>0</v>
      </c>
      <c r="S548" s="167">
        <v>1</v>
      </c>
      <c r="T548" s="161"/>
      <c r="U548" s="162"/>
      <c r="V548" s="162"/>
      <c r="W548" s="167"/>
    </row>
    <row r="549" spans="1:23" x14ac:dyDescent="0.2">
      <c r="A549" s="23" t="str">
        <f>IF(INTRO!$E$33&lt;&gt;0,INTRO!$E$33, " ")</f>
        <v>Ethiopia</v>
      </c>
      <c r="B549" s="191" t="s">
        <v>756</v>
      </c>
      <c r="C549" s="192" t="s">
        <v>763</v>
      </c>
      <c r="D549" s="193">
        <v>208116.27899999998</v>
      </c>
      <c r="E549" s="193">
        <f t="shared" si="39"/>
        <v>34318.499276867398</v>
      </c>
      <c r="F549" s="193">
        <f t="shared" si="40"/>
        <v>64839.708927100794</v>
      </c>
      <c r="G549" s="193">
        <f t="shared" si="41"/>
        <v>108958.05493757133</v>
      </c>
      <c r="H549" s="200">
        <v>0</v>
      </c>
      <c r="I549" s="201">
        <v>0</v>
      </c>
      <c r="J549" s="202">
        <v>2</v>
      </c>
      <c r="K549" s="203">
        <v>1</v>
      </c>
      <c r="L549" s="165">
        <f>IF(INTRO!$E$37="Endemic",IF($H549&gt;0,IF($H549=4,"Unknown",IF($H549=99,"Stopped",$D549)),0),"Not required")</f>
        <v>0</v>
      </c>
      <c r="M549" s="190">
        <f>IF(INTRO!$E$39="Endemic", IF($I549&gt;0, IF($I549=4,"Unknown",IF($I549=99,"Stopped",$D549)), 0),"Not required")</f>
        <v>0</v>
      </c>
      <c r="N549" s="166">
        <f>IF(INTRO!$E$41="Endemic", IF(AND($J549&gt;1,$J549&lt;5), IF($J549=4, "Unknown", E549+F549), 0),"Not required")</f>
        <v>99158.208203968185</v>
      </c>
      <c r="O549" s="169">
        <f>IF(INTRO!$E$43="Endemic", IF(AND($K549&gt;0,$K549&lt;5), IF($K549=4,"Unknown", IF($K549=1, $F549*0.33, IF($K549=2, $F549*0.5+$G549*0.2, SUM(F549:G549)))), 0),"Not required")</f>
        <v>21397.103945943261</v>
      </c>
      <c r="P549" s="161">
        <v>0</v>
      </c>
      <c r="Q549" s="162">
        <v>0</v>
      </c>
      <c r="R549" s="162">
        <v>1</v>
      </c>
      <c r="S549" s="167">
        <v>0</v>
      </c>
      <c r="T549" s="161"/>
      <c r="U549" s="162"/>
      <c r="V549" s="162"/>
      <c r="W549" s="167"/>
    </row>
    <row r="550" spans="1:23" x14ac:dyDescent="0.2">
      <c r="A550" s="23" t="str">
        <f>IF(INTRO!$E$33&lt;&gt;0,INTRO!$E$33, " ")</f>
        <v>Ethiopia</v>
      </c>
      <c r="B550" s="191" t="s">
        <v>756</v>
      </c>
      <c r="C550" s="192" t="s">
        <v>764</v>
      </c>
      <c r="D550" s="193">
        <v>185099.60699999999</v>
      </c>
      <c r="E550" s="193">
        <f t="shared" si="39"/>
        <v>30523.036254064198</v>
      </c>
      <c r="F550" s="193">
        <f t="shared" si="40"/>
        <v>57668.745078806394</v>
      </c>
      <c r="G550" s="193">
        <f t="shared" si="41"/>
        <v>96907.81156253934</v>
      </c>
      <c r="H550" s="200">
        <v>0</v>
      </c>
      <c r="I550" s="206">
        <v>1</v>
      </c>
      <c r="J550" s="202">
        <v>1</v>
      </c>
      <c r="K550" s="203">
        <v>2</v>
      </c>
      <c r="L550" s="165">
        <f>IF(INTRO!$E$37="Endemic",IF($H550&gt;0,IF($H550=4,"Unknown",IF($H550=99,"Stopped",$D550)),0),"Not required")</f>
        <v>0</v>
      </c>
      <c r="M550" s="190">
        <f>IF(INTRO!$E$39="Endemic", IF($I550&gt;0, IF($I550=4,"Unknown",IF($I550=99,"Stopped",$D550)), 0),"Not required")</f>
        <v>185099.60699999999</v>
      </c>
      <c r="N550" s="166">
        <f>IF(INTRO!$E$41="Endemic", IF(AND($J550&gt;1,$J550&lt;5), IF($J550=4, "Unknown", E550+F550), 0),"Not required")</f>
        <v>0</v>
      </c>
      <c r="O550" s="169">
        <f>IF(INTRO!$E$43="Endemic", IF(AND($K550&gt;0,$K550&lt;5), IF($K550=4,"Unknown", IF($K550=1, $F550*0.33, IF($K550=2, $F550*0.5+$G550*0.2, SUM(F550:G550)))), 0),"Not required")</f>
        <v>48215.934851911064</v>
      </c>
      <c r="P550" s="161">
        <v>0</v>
      </c>
      <c r="Q550" s="207">
        <v>2</v>
      </c>
      <c r="R550" s="162">
        <v>0</v>
      </c>
      <c r="S550" s="167">
        <v>1</v>
      </c>
      <c r="T550" s="161"/>
      <c r="U550" s="162"/>
      <c r="V550" s="162"/>
      <c r="W550" s="167"/>
    </row>
    <row r="551" spans="1:23" x14ac:dyDescent="0.2">
      <c r="A551" s="23" t="str">
        <f>IF(INTRO!$E$33&lt;&gt;0,INTRO!$E$33, " ")</f>
        <v>Ethiopia</v>
      </c>
      <c r="B551" s="191" t="s">
        <v>756</v>
      </c>
      <c r="C551" s="192" t="s">
        <v>765</v>
      </c>
      <c r="D551" s="193">
        <v>254590.03499999997</v>
      </c>
      <c r="E551" s="193">
        <f t="shared" si="39"/>
        <v>41982.049525520997</v>
      </c>
      <c r="F551" s="193">
        <f t="shared" si="40"/>
        <v>79318.849272431995</v>
      </c>
      <c r="G551" s="193">
        <f t="shared" si="41"/>
        <v>133289.11680228633</v>
      </c>
      <c r="H551" s="200">
        <v>0</v>
      </c>
      <c r="I551" s="201">
        <v>0</v>
      </c>
      <c r="J551" s="202">
        <v>1</v>
      </c>
      <c r="K551" s="203">
        <v>2</v>
      </c>
      <c r="L551" s="165">
        <f>IF(INTRO!$E$37="Endemic",IF($H551&gt;0,IF($H551=4,"Unknown",IF($H551=99,"Stopped",$D551)),0),"Not required")</f>
        <v>0</v>
      </c>
      <c r="M551" s="190">
        <f>IF(INTRO!$E$39="Endemic", IF($I551&gt;0, IF($I551=4,"Unknown",IF($I551=99,"Stopped",$D551)), 0),"Not required")</f>
        <v>0</v>
      </c>
      <c r="N551" s="166">
        <f>IF(INTRO!$E$41="Endemic", IF(AND($J551&gt;1,$J551&lt;5), IF($J551=4, "Unknown", E551+F551), 0),"Not required")</f>
        <v>0</v>
      </c>
      <c r="O551" s="169">
        <f>IF(INTRO!$E$43="Endemic", IF(AND($K551&gt;0,$K551&lt;5), IF($K551=4,"Unknown", IF($K551=1, $F551*0.33, IF($K551=2, $F551*0.5+$G551*0.2, SUM(F551:G551)))), 0),"Not required")</f>
        <v>66317.247996673264</v>
      </c>
      <c r="P551" s="161">
        <v>0</v>
      </c>
      <c r="Q551" s="162">
        <v>0</v>
      </c>
      <c r="R551" s="162">
        <v>0</v>
      </c>
      <c r="S551" s="167">
        <v>1</v>
      </c>
      <c r="T551" s="161"/>
      <c r="U551" s="162"/>
      <c r="V551" s="162"/>
      <c r="W551" s="167"/>
    </row>
    <row r="552" spans="1:23" x14ac:dyDescent="0.2">
      <c r="A552" s="23" t="str">
        <f>IF(INTRO!$E$33&lt;&gt;0,INTRO!$E$33, " ")</f>
        <v>Ethiopia</v>
      </c>
      <c r="B552" s="191" t="s">
        <v>756</v>
      </c>
      <c r="C552" s="192" t="s">
        <v>766</v>
      </c>
      <c r="D552" s="193">
        <v>132721.44899999999</v>
      </c>
      <c r="E552" s="193">
        <f t="shared" si="39"/>
        <v>21885.846572969396</v>
      </c>
      <c r="F552" s="193">
        <f t="shared" si="40"/>
        <v>41350.0575874848</v>
      </c>
      <c r="G552" s="193">
        <f t="shared" si="41"/>
        <v>69485.534726171376</v>
      </c>
      <c r="H552" s="200">
        <v>0</v>
      </c>
      <c r="I552" s="201">
        <v>0</v>
      </c>
      <c r="J552" s="202">
        <v>2</v>
      </c>
      <c r="K552" s="203">
        <v>1</v>
      </c>
      <c r="L552" s="165">
        <f>IF(INTRO!$E$37="Endemic",IF($H552&gt;0,IF($H552=4,"Unknown",IF($H552=99,"Stopped",$D552)),0),"Not required")</f>
        <v>0</v>
      </c>
      <c r="M552" s="190">
        <f>IF(INTRO!$E$39="Endemic", IF($I552&gt;0, IF($I552=4,"Unknown",IF($I552=99,"Stopped",$D552)), 0),"Not required")</f>
        <v>0</v>
      </c>
      <c r="N552" s="166">
        <f>IF(INTRO!$E$41="Endemic", IF(AND($J552&gt;1,$J552&lt;5), IF($J552=4, "Unknown", E552+F552), 0),"Not required")</f>
        <v>63235.9041604542</v>
      </c>
      <c r="O552" s="169">
        <f>IF(INTRO!$E$43="Endemic", IF(AND($K552&gt;0,$K552&lt;5), IF($K552=4,"Unknown", IF($K552=1, $F552*0.33, IF($K552=2, $F552*0.5+$G552*0.2, SUM(F552:G552)))), 0),"Not required")</f>
        <v>13645.519003869984</v>
      </c>
      <c r="P552" s="161">
        <v>0</v>
      </c>
      <c r="Q552" s="162">
        <v>0</v>
      </c>
      <c r="R552" s="162">
        <v>1</v>
      </c>
      <c r="S552" s="167">
        <v>0</v>
      </c>
      <c r="T552" s="161"/>
      <c r="U552" s="162"/>
      <c r="V552" s="162"/>
      <c r="W552" s="167"/>
    </row>
    <row r="553" spans="1:23" x14ac:dyDescent="0.2">
      <c r="A553" s="23" t="str">
        <f>IF(INTRO!$E$33&lt;&gt;0,INTRO!$E$33, " ")</f>
        <v>Ethiopia</v>
      </c>
      <c r="B553" s="191" t="s">
        <v>756</v>
      </c>
      <c r="C553" s="192" t="s">
        <v>767</v>
      </c>
      <c r="D553" s="193">
        <v>97597.562999999995</v>
      </c>
      <c r="E553" s="193">
        <f t="shared" si="39"/>
        <v>16093.896697237798</v>
      </c>
      <c r="F553" s="193">
        <f t="shared" si="40"/>
        <v>30407.028259977596</v>
      </c>
      <c r="G553" s="193">
        <f t="shared" si="41"/>
        <v>51096.630605850296</v>
      </c>
      <c r="H553" s="200">
        <v>0</v>
      </c>
      <c r="I553" s="206">
        <v>1</v>
      </c>
      <c r="J553" s="202">
        <v>0</v>
      </c>
      <c r="K553" s="203">
        <v>0</v>
      </c>
      <c r="L553" s="165">
        <f>IF(INTRO!$E$37="Endemic",IF($H553&gt;0,IF($H553=4,"Unknown",IF($H553=99,"Stopped",$D553)),0),"Not required")</f>
        <v>0</v>
      </c>
      <c r="M553" s="190">
        <f>IF(INTRO!$E$39="Endemic", IF($I553&gt;0, IF($I553=4,"Unknown",IF($I553=99,"Stopped",$D553)), 0),"Not required")</f>
        <v>97597.562999999995</v>
      </c>
      <c r="N553" s="166">
        <f>IF(INTRO!$E$41="Endemic", IF(AND($J553&gt;1,$J553&lt;5), IF($J553=4, "Unknown", E553+F553), 0),"Not required")</f>
        <v>0</v>
      </c>
      <c r="O553" s="169">
        <f>IF(INTRO!$E$43="Endemic", IF(AND($K553&gt;0,$K553&lt;5), IF($K553=4,"Unknown", IF($K553=1, $F553*0.33, IF($K553=2, $F553*0.5+$G553*0.2, SUM(F553:G553)))), 0),"Not required")</f>
        <v>0</v>
      </c>
      <c r="P553" s="161">
        <v>0</v>
      </c>
      <c r="Q553" s="207">
        <v>2</v>
      </c>
      <c r="R553" s="162">
        <v>0</v>
      </c>
      <c r="S553" s="167">
        <v>0</v>
      </c>
      <c r="T553" s="161"/>
      <c r="U553" s="162"/>
      <c r="V553" s="162"/>
      <c r="W553" s="167"/>
    </row>
    <row r="554" spans="1:23" x14ac:dyDescent="0.2">
      <c r="A554" s="23" t="str">
        <f>IF(INTRO!$E$33&lt;&gt;0,INTRO!$E$33, " ")</f>
        <v>Ethiopia</v>
      </c>
      <c r="B554" s="191" t="s">
        <v>756</v>
      </c>
      <c r="C554" s="192" t="s">
        <v>768</v>
      </c>
      <c r="D554" s="193">
        <v>267793.13399999996</v>
      </c>
      <c r="E554" s="193">
        <f t="shared" si="39"/>
        <v>44159.248472480394</v>
      </c>
      <c r="F554" s="193">
        <f t="shared" si="40"/>
        <v>83432.343421996789</v>
      </c>
      <c r="G554" s="193">
        <f t="shared" si="41"/>
        <v>140201.52169968598</v>
      </c>
      <c r="H554" s="200">
        <v>0</v>
      </c>
      <c r="I554" s="206">
        <v>1</v>
      </c>
      <c r="J554" s="202">
        <v>2</v>
      </c>
      <c r="K554" s="203">
        <v>1</v>
      </c>
      <c r="L554" s="165">
        <f>IF(INTRO!$E$37="Endemic",IF($H554&gt;0,IF($H554=4,"Unknown",IF($H554=99,"Stopped",$D554)),0),"Not required")</f>
        <v>0</v>
      </c>
      <c r="M554" s="190">
        <f>IF(INTRO!$E$39="Endemic", IF($I554&gt;0, IF($I554=4,"Unknown",IF($I554=99,"Stopped",$D554)), 0),"Not required")</f>
        <v>267793.13399999996</v>
      </c>
      <c r="N554" s="166">
        <f>IF(INTRO!$E$41="Endemic", IF(AND($J554&gt;1,$J554&lt;5), IF($J554=4, "Unknown", E554+F554), 0),"Not required")</f>
        <v>127591.59189447718</v>
      </c>
      <c r="O554" s="169">
        <f>IF(INTRO!$E$43="Endemic", IF(AND($K554&gt;0,$K554&lt;5), IF($K554=4,"Unknown", IF($K554=1, $F554*0.33, IF($K554=2, $F554*0.5+$G554*0.2, SUM(F554:G554)))), 0),"Not required")</f>
        <v>27532.673329258942</v>
      </c>
      <c r="P554" s="161">
        <v>0</v>
      </c>
      <c r="Q554" s="207">
        <v>2</v>
      </c>
      <c r="R554" s="162">
        <v>1</v>
      </c>
      <c r="S554" s="167">
        <v>0</v>
      </c>
      <c r="T554" s="161"/>
      <c r="U554" s="162"/>
      <c r="V554" s="162"/>
      <c r="W554" s="167"/>
    </row>
    <row r="555" spans="1:23" x14ac:dyDescent="0.2">
      <c r="A555" s="23" t="str">
        <f>IF(INTRO!$E$33&lt;&gt;0,INTRO!$E$33, " ")</f>
        <v>Ethiopia</v>
      </c>
      <c r="B555" s="191" t="s">
        <v>756</v>
      </c>
      <c r="C555" s="192" t="s">
        <v>769</v>
      </c>
      <c r="D555" s="193">
        <v>100896.537</v>
      </c>
      <c r="E555" s="193">
        <f t="shared" si="39"/>
        <v>16637.8994892222</v>
      </c>
      <c r="F555" s="193">
        <f t="shared" si="40"/>
        <v>31434.840764342396</v>
      </c>
      <c r="G555" s="193">
        <f t="shared" si="41"/>
        <v>52823.789058119284</v>
      </c>
      <c r="H555" s="200">
        <v>0</v>
      </c>
      <c r="I555" s="201">
        <v>0</v>
      </c>
      <c r="J555" s="202">
        <v>3</v>
      </c>
      <c r="K555" s="203">
        <v>1</v>
      </c>
      <c r="L555" s="165">
        <f>IF(INTRO!$E$37="Endemic",IF($H555&gt;0,IF($H555=4,"Unknown",IF($H555=99,"Stopped",$D555)),0),"Not required")</f>
        <v>0</v>
      </c>
      <c r="M555" s="190">
        <f>IF(INTRO!$E$39="Endemic", IF($I555&gt;0, IF($I555=4,"Unknown",IF($I555=99,"Stopped",$D555)), 0),"Not required")</f>
        <v>0</v>
      </c>
      <c r="N555" s="166">
        <f>IF(INTRO!$E$41="Endemic", IF(AND($J555&gt;1,$J555&lt;5), IF($J555=4, "Unknown", E555+F555), 0),"Not required")</f>
        <v>48072.740253564596</v>
      </c>
      <c r="O555" s="169">
        <f>IF(INTRO!$E$43="Endemic", IF(AND($K555&gt;0,$K555&lt;5), IF($K555=4,"Unknown", IF($K555=1, $F555*0.33, IF($K555=2, $F555*0.5+$G555*0.2, SUM(F555:G555)))), 0),"Not required")</f>
        <v>10373.49745223299</v>
      </c>
      <c r="P555" s="161">
        <v>0</v>
      </c>
      <c r="Q555" s="162">
        <v>0</v>
      </c>
      <c r="R555" s="162">
        <v>2</v>
      </c>
      <c r="S555" s="167">
        <v>0</v>
      </c>
      <c r="T555" s="161"/>
      <c r="U555" s="162"/>
      <c r="V555" s="162"/>
      <c r="W555" s="167"/>
    </row>
    <row r="556" spans="1:23" x14ac:dyDescent="0.2">
      <c r="A556" s="23" t="str">
        <f>IF(INTRO!$E$33&lt;&gt;0,INTRO!$E$33, " ")</f>
        <v>Ethiopia</v>
      </c>
      <c r="B556" s="191" t="s">
        <v>756</v>
      </c>
      <c r="C556" s="192" t="s">
        <v>770</v>
      </c>
      <c r="D556" s="193">
        <v>210171.19199999998</v>
      </c>
      <c r="E556" s="193">
        <f t="shared" si="39"/>
        <v>34657.355663515191</v>
      </c>
      <c r="F556" s="193">
        <f t="shared" si="40"/>
        <v>65479.927757798396</v>
      </c>
      <c r="G556" s="193">
        <f t="shared" si="41"/>
        <v>110033.89256364155</v>
      </c>
      <c r="H556" s="200">
        <v>0</v>
      </c>
      <c r="I556" s="206">
        <v>1</v>
      </c>
      <c r="J556" s="202">
        <v>1</v>
      </c>
      <c r="K556" s="203">
        <v>2</v>
      </c>
      <c r="L556" s="165">
        <f>IF(INTRO!$E$37="Endemic",IF($H556&gt;0,IF($H556=4,"Unknown",IF($H556=99,"Stopped",$D556)),0),"Not required")</f>
        <v>0</v>
      </c>
      <c r="M556" s="190">
        <f>IF(INTRO!$E$39="Endemic", IF($I556&gt;0, IF($I556=4,"Unknown",IF($I556=99,"Stopped",$D556)), 0),"Not required")</f>
        <v>210171.19199999998</v>
      </c>
      <c r="N556" s="166">
        <f>IF(INTRO!$E$41="Endemic", IF(AND($J556&gt;1,$J556&lt;5), IF($J556=4, "Unknown", E556+F556), 0),"Not required")</f>
        <v>0</v>
      </c>
      <c r="O556" s="169">
        <f>IF(INTRO!$E$43="Endemic", IF(AND($K556&gt;0,$K556&lt;5), IF($K556=4,"Unknown", IF($K556=1, $F556*0.33, IF($K556=2, $F556*0.5+$G556*0.2, SUM(F556:G556)))), 0),"Not required")</f>
        <v>54746.742391627515</v>
      </c>
      <c r="P556" s="161">
        <v>0</v>
      </c>
      <c r="Q556" s="207">
        <v>2</v>
      </c>
      <c r="R556" s="162">
        <v>0</v>
      </c>
      <c r="S556" s="167">
        <v>1</v>
      </c>
      <c r="T556" s="161"/>
      <c r="U556" s="162"/>
      <c r="V556" s="162"/>
      <c r="W556" s="167"/>
    </row>
    <row r="557" spans="1:23" x14ac:dyDescent="0.2">
      <c r="A557" s="23" t="str">
        <f>IF(INTRO!$E$33&lt;&gt;0,INTRO!$E$33, " ")</f>
        <v>Ethiopia</v>
      </c>
      <c r="B557" s="191" t="s">
        <v>756</v>
      </c>
      <c r="C557" s="192" t="s">
        <v>771</v>
      </c>
      <c r="D557" s="193">
        <v>133037.35199999998</v>
      </c>
      <c r="E557" s="193">
        <f t="shared" si="39"/>
        <v>21937.939167211196</v>
      </c>
      <c r="F557" s="193">
        <f t="shared" si="40"/>
        <v>41448.478809830391</v>
      </c>
      <c r="G557" s="193">
        <f t="shared" si="41"/>
        <v>69650.923885512166</v>
      </c>
      <c r="H557" s="200">
        <v>0</v>
      </c>
      <c r="I557" s="201">
        <v>0</v>
      </c>
      <c r="J557" s="202">
        <v>3</v>
      </c>
      <c r="K557" s="203">
        <v>1</v>
      </c>
      <c r="L557" s="165">
        <f>IF(INTRO!$E$37="Endemic",IF($H557&gt;0,IF($H557=4,"Unknown",IF($H557=99,"Stopped",$D557)),0),"Not required")</f>
        <v>0</v>
      </c>
      <c r="M557" s="190">
        <f>IF(INTRO!$E$39="Endemic", IF($I557&gt;0, IF($I557=4,"Unknown",IF($I557=99,"Stopped",$D557)), 0),"Not required")</f>
        <v>0</v>
      </c>
      <c r="N557" s="166">
        <f>IF(INTRO!$E$41="Endemic", IF(AND($J557&gt;1,$J557&lt;5), IF($J557=4, "Unknown", E557+F557), 0),"Not required")</f>
        <v>63386.417977041587</v>
      </c>
      <c r="O557" s="169">
        <f>IF(INTRO!$E$43="Endemic", IF(AND($K557&gt;0,$K557&lt;5), IF($K557=4,"Unknown", IF($K557=1, $F557*0.33, IF($K557=2, $F557*0.5+$G557*0.2, SUM(F557:G557)))), 0),"Not required")</f>
        <v>13677.99800724403</v>
      </c>
      <c r="P557" s="161">
        <v>0</v>
      </c>
      <c r="Q557" s="162">
        <v>0</v>
      </c>
      <c r="R557" s="162">
        <v>2</v>
      </c>
      <c r="S557" s="167">
        <v>0</v>
      </c>
      <c r="T557" s="161"/>
      <c r="U557" s="162"/>
      <c r="V557" s="162"/>
      <c r="W557" s="167"/>
    </row>
    <row r="558" spans="1:23" x14ac:dyDescent="0.2">
      <c r="A558" s="23" t="str">
        <f>IF(INTRO!$E$33&lt;&gt;0,INTRO!$E$33, " ")</f>
        <v>Ethiopia</v>
      </c>
      <c r="B558" s="191" t="s">
        <v>756</v>
      </c>
      <c r="C558" s="192" t="s">
        <v>772</v>
      </c>
      <c r="D558" s="193">
        <v>218132.56499999997</v>
      </c>
      <c r="E558" s="193">
        <f t="shared" si="39"/>
        <v>35970.19084803899</v>
      </c>
      <c r="F558" s="193">
        <f t="shared" si="40"/>
        <v>67960.33491508798</v>
      </c>
      <c r="G558" s="193">
        <f t="shared" si="41"/>
        <v>114202.02261517155</v>
      </c>
      <c r="H558" s="200">
        <v>0</v>
      </c>
      <c r="I558" s="206">
        <v>1</v>
      </c>
      <c r="J558" s="202">
        <v>0</v>
      </c>
      <c r="K558" s="203">
        <v>0</v>
      </c>
      <c r="L558" s="165">
        <f>IF(INTRO!$E$37="Endemic",IF($H558&gt;0,IF($H558=4,"Unknown",IF($H558=99,"Stopped",$D558)),0),"Not required")</f>
        <v>0</v>
      </c>
      <c r="M558" s="190">
        <f>IF(INTRO!$E$39="Endemic", IF($I558&gt;0, IF($I558=4,"Unknown",IF($I558=99,"Stopped",$D558)), 0),"Not required")</f>
        <v>218132.56499999997</v>
      </c>
      <c r="N558" s="166">
        <f>IF(INTRO!$E$41="Endemic", IF(AND($J558&gt;1,$J558&lt;5), IF($J558=4, "Unknown", E558+F558), 0),"Not required")</f>
        <v>0</v>
      </c>
      <c r="O558" s="169">
        <f>IF(INTRO!$E$43="Endemic", IF(AND($K558&gt;0,$K558&lt;5), IF($K558=4,"Unknown", IF($K558=1, $F558*0.33, IF($K558=2, $F558*0.5+$G558*0.2, SUM(F558:G558)))), 0),"Not required")</f>
        <v>0</v>
      </c>
      <c r="P558" s="161">
        <v>0</v>
      </c>
      <c r="Q558" s="207">
        <v>2</v>
      </c>
      <c r="R558" s="162">
        <v>0</v>
      </c>
      <c r="S558" s="167">
        <v>0</v>
      </c>
      <c r="T558" s="161"/>
      <c r="U558" s="162"/>
      <c r="V558" s="162"/>
      <c r="W558" s="167"/>
    </row>
    <row r="559" spans="1:23" x14ac:dyDescent="0.2">
      <c r="A559" s="23" t="str">
        <f>IF(INTRO!$E$33&lt;&gt;0,INTRO!$E$33, " ")</f>
        <v>Ethiopia</v>
      </c>
      <c r="B559" s="191" t="s">
        <v>756</v>
      </c>
      <c r="C559" s="192" t="s">
        <v>773</v>
      </c>
      <c r="D559" s="193">
        <v>205562.30099999998</v>
      </c>
      <c r="E559" s="193">
        <f t="shared" si="39"/>
        <v>33897.346772280594</v>
      </c>
      <c r="F559" s="193">
        <f t="shared" si="40"/>
        <v>64044.003800515187</v>
      </c>
      <c r="G559" s="193">
        <f t="shared" si="41"/>
        <v>107620.93476335685</v>
      </c>
      <c r="H559" s="200">
        <v>0</v>
      </c>
      <c r="I559" s="206">
        <v>1</v>
      </c>
      <c r="J559" s="202">
        <v>3</v>
      </c>
      <c r="K559" s="203">
        <v>1</v>
      </c>
      <c r="L559" s="165">
        <f>IF(INTRO!$E$37="Endemic",IF($H559&gt;0,IF($H559=4,"Unknown",IF($H559=99,"Stopped",$D559)),0),"Not required")</f>
        <v>0</v>
      </c>
      <c r="M559" s="190">
        <f>IF(INTRO!$E$39="Endemic", IF($I559&gt;0, IF($I559=4,"Unknown",IF($I559=99,"Stopped",$D559)), 0),"Not required")</f>
        <v>205562.30099999998</v>
      </c>
      <c r="N559" s="166">
        <f>IF(INTRO!$E$41="Endemic", IF(AND($J559&gt;1,$J559&lt;5), IF($J559=4, "Unknown", E559+F559), 0),"Not required")</f>
        <v>97941.350572795782</v>
      </c>
      <c r="O559" s="169">
        <f>IF(INTRO!$E$43="Endemic", IF(AND($K559&gt;0,$K559&lt;5), IF($K559=4,"Unknown", IF($K559=1, $F559*0.33, IF($K559=2, $F559*0.5+$G559*0.2, SUM(F559:G559)))), 0),"Not required")</f>
        <v>21134.521254170013</v>
      </c>
      <c r="P559" s="161">
        <v>0</v>
      </c>
      <c r="Q559" s="207">
        <v>2</v>
      </c>
      <c r="R559" s="162">
        <v>2</v>
      </c>
      <c r="S559" s="167">
        <v>0</v>
      </c>
      <c r="T559" s="161"/>
      <c r="U559" s="162"/>
      <c r="V559" s="162"/>
      <c r="W559" s="167"/>
    </row>
    <row r="560" spans="1:23" x14ac:dyDescent="0.2">
      <c r="A560" s="23" t="str">
        <f>IF(INTRO!$E$33&lt;&gt;0,INTRO!$E$33, " ")</f>
        <v>Ethiopia</v>
      </c>
      <c r="B560" s="191" t="s">
        <v>774</v>
      </c>
      <c r="C560" s="192" t="s">
        <v>775</v>
      </c>
      <c r="D560" s="193">
        <v>147402.19199999998</v>
      </c>
      <c r="E560" s="193">
        <f t="shared" si="39"/>
        <v>24306.709902115195</v>
      </c>
      <c r="F560" s="193">
        <f t="shared" si="40"/>
        <v>45923.919408998394</v>
      </c>
      <c r="G560" s="193">
        <f t="shared" si="41"/>
        <v>77171.551456839356</v>
      </c>
      <c r="H560" s="200">
        <v>0</v>
      </c>
      <c r="I560" s="201">
        <v>0</v>
      </c>
      <c r="J560" s="202">
        <v>0</v>
      </c>
      <c r="K560" s="203">
        <v>0</v>
      </c>
      <c r="L560" s="165">
        <f>IF(INTRO!$E$37="Endemic",IF($H560&gt;0,IF($H560=4,"Unknown",IF($H560=99,"Stopped",$D560)),0),"Not required")</f>
        <v>0</v>
      </c>
      <c r="M560" s="190">
        <f>IF(INTRO!$E$39="Endemic", IF($I560&gt;0, IF($I560=4,"Unknown",IF($I560=99,"Stopped",$D560)), 0),"Not required")</f>
        <v>0</v>
      </c>
      <c r="N560" s="166">
        <f>IF(INTRO!$E$41="Endemic", IF(AND($J560&gt;1,$J560&lt;5), IF($J560=4, "Unknown", E560+F560), 0),"Not required")</f>
        <v>0</v>
      </c>
      <c r="O560" s="169">
        <f>IF(INTRO!$E$43="Endemic", IF(AND($K560&gt;0,$K560&lt;5), IF($K560=4,"Unknown", IF($K560=1, $F560*0.33, IF($K560=2, $F560*0.5+$G560*0.2, SUM(F560:G560)))), 0),"Not required")</f>
        <v>0</v>
      </c>
      <c r="P560" s="161">
        <v>0</v>
      </c>
      <c r="Q560" s="162">
        <v>0</v>
      </c>
      <c r="R560" s="162">
        <v>0</v>
      </c>
      <c r="S560" s="167">
        <v>0</v>
      </c>
      <c r="T560" s="161"/>
      <c r="U560" s="162"/>
      <c r="V560" s="162"/>
      <c r="W560" s="167"/>
    </row>
    <row r="561" spans="1:23" x14ac:dyDescent="0.2">
      <c r="A561" s="23" t="str">
        <f>IF(INTRO!$E$33&lt;&gt;0,INTRO!$E$33, " ")</f>
        <v>Ethiopia</v>
      </c>
      <c r="B561" s="191" t="s">
        <v>774</v>
      </c>
      <c r="C561" s="192" t="s">
        <v>776</v>
      </c>
      <c r="D561" s="193">
        <v>164999.12099999998</v>
      </c>
      <c r="E561" s="193">
        <f t="shared" si="39"/>
        <v>27208.454052372599</v>
      </c>
      <c r="F561" s="193">
        <f t="shared" si="40"/>
        <v>51406.334142979198</v>
      </c>
      <c r="G561" s="193">
        <f t="shared" si="41"/>
        <v>86384.320231715174</v>
      </c>
      <c r="H561" s="200">
        <v>0</v>
      </c>
      <c r="I561" s="201">
        <v>0</v>
      </c>
      <c r="J561" s="202">
        <v>2</v>
      </c>
      <c r="K561" s="203">
        <v>0</v>
      </c>
      <c r="L561" s="165">
        <f>IF(INTRO!$E$37="Endemic",IF($H561&gt;0,IF($H561=4,"Unknown",IF($H561=99,"Stopped",$D561)),0),"Not required")</f>
        <v>0</v>
      </c>
      <c r="M561" s="190">
        <f>IF(INTRO!$E$39="Endemic", IF($I561&gt;0, IF($I561=4,"Unknown",IF($I561=99,"Stopped",$D561)), 0),"Not required")</f>
        <v>0</v>
      </c>
      <c r="N561" s="166">
        <f>IF(INTRO!$E$41="Endemic", IF(AND($J561&gt;1,$J561&lt;5), IF($J561=4, "Unknown", E561+F561), 0),"Not required")</f>
        <v>78614.788195351794</v>
      </c>
      <c r="O561" s="169">
        <f>IF(INTRO!$E$43="Endemic", IF(AND($K561&gt;0,$K561&lt;5), IF($K561=4,"Unknown", IF($K561=1, $F561*0.33, IF($K561=2, $F561*0.5+$G561*0.2, SUM(F561:G561)))), 0),"Not required")</f>
        <v>0</v>
      </c>
      <c r="P561" s="161">
        <v>0</v>
      </c>
      <c r="Q561" s="162">
        <v>0</v>
      </c>
      <c r="R561" s="162">
        <v>1</v>
      </c>
      <c r="S561" s="167">
        <v>0</v>
      </c>
      <c r="T561" s="161"/>
      <c r="U561" s="162"/>
      <c r="V561" s="162"/>
      <c r="W561" s="167"/>
    </row>
    <row r="562" spans="1:23" x14ac:dyDescent="0.2">
      <c r="A562" s="23" t="str">
        <f>IF(INTRO!$E$33&lt;&gt;0,INTRO!$E$33, " ")</f>
        <v>Ethiopia</v>
      </c>
      <c r="B562" s="191" t="s">
        <v>774</v>
      </c>
      <c r="C562" s="192" t="s">
        <v>777</v>
      </c>
      <c r="D562" s="193">
        <v>145914.258</v>
      </c>
      <c r="E562" s="193">
        <f t="shared" si="39"/>
        <v>24061.3486927548</v>
      </c>
      <c r="F562" s="193">
        <f t="shared" si="40"/>
        <v>45460.345834041604</v>
      </c>
      <c r="G562" s="193">
        <f t="shared" si="41"/>
        <v>76392.55235453714</v>
      </c>
      <c r="H562" s="200">
        <v>0</v>
      </c>
      <c r="I562" s="201">
        <v>0</v>
      </c>
      <c r="J562" s="202">
        <v>2</v>
      </c>
      <c r="K562" s="203">
        <v>1</v>
      </c>
      <c r="L562" s="165">
        <f>IF(INTRO!$E$37="Endemic",IF($H562&gt;0,IF($H562=4,"Unknown",IF($H562=99,"Stopped",$D562)),0),"Not required")</f>
        <v>0</v>
      </c>
      <c r="M562" s="190">
        <f>IF(INTRO!$E$39="Endemic", IF($I562&gt;0, IF($I562=4,"Unknown",IF($I562=99,"Stopped",$D562)), 0),"Not required")</f>
        <v>0</v>
      </c>
      <c r="N562" s="166">
        <f>IF(INTRO!$E$41="Endemic", IF(AND($J562&gt;1,$J562&lt;5), IF($J562=4, "Unknown", E562+F562), 0),"Not required")</f>
        <v>69521.694526796404</v>
      </c>
      <c r="O562" s="169">
        <f>IF(INTRO!$E$43="Endemic", IF(AND($K562&gt;0,$K562&lt;5), IF($K562=4,"Unknown", IF($K562=1, $F562*0.33, IF($K562=2, $F562*0.5+$G562*0.2, SUM(F562:G562)))), 0),"Not required")</f>
        <v>15001.91412523373</v>
      </c>
      <c r="P562" s="161">
        <v>0</v>
      </c>
      <c r="Q562" s="162">
        <v>0</v>
      </c>
      <c r="R562" s="162">
        <v>1</v>
      </c>
      <c r="S562" s="167">
        <v>0</v>
      </c>
      <c r="T562" s="161"/>
      <c r="U562" s="162"/>
      <c r="V562" s="162"/>
      <c r="W562" s="167"/>
    </row>
    <row r="563" spans="1:23" x14ac:dyDescent="0.2">
      <c r="A563" s="23" t="str">
        <f>IF(INTRO!$E$33&lt;&gt;0,INTRO!$E$33, " ")</f>
        <v>Ethiopia</v>
      </c>
      <c r="B563" s="191" t="s">
        <v>774</v>
      </c>
      <c r="C563" s="192" t="s">
        <v>778</v>
      </c>
      <c r="D563" s="193">
        <v>73128.971999999994</v>
      </c>
      <c r="E563" s="193">
        <f t="shared" si="39"/>
        <v>12059.0113601832</v>
      </c>
      <c r="F563" s="193">
        <f t="shared" si="40"/>
        <v>22783.7114972544</v>
      </c>
      <c r="G563" s="193">
        <f t="shared" si="41"/>
        <v>38286.243570134728</v>
      </c>
      <c r="H563" s="200">
        <v>1</v>
      </c>
      <c r="I563" s="201">
        <v>0</v>
      </c>
      <c r="J563" s="202">
        <v>1</v>
      </c>
      <c r="K563" s="203">
        <v>0</v>
      </c>
      <c r="L563" s="165">
        <f>IF(INTRO!$E$37="Endemic",IF($H563&gt;0,IF($H563=4,"Unknown",IF($H563=99,"Stopped",$D563)),0),"Not required")</f>
        <v>73128.971999999994</v>
      </c>
      <c r="M563" s="190">
        <f>IF(INTRO!$E$39="Endemic", IF($I563&gt;0, IF($I563=4,"Unknown",IF($I563=99,"Stopped",$D563)), 0),"Not required")</f>
        <v>0</v>
      </c>
      <c r="N563" s="166">
        <f>IF(INTRO!$E$41="Endemic", IF(AND($J563&gt;1,$J563&lt;5), IF($J563=4, "Unknown", E563+F563), 0),"Not required")</f>
        <v>0</v>
      </c>
      <c r="O563" s="169">
        <f>IF(INTRO!$E$43="Endemic", IF(AND($K563&gt;0,$K563&lt;5), IF($K563=4,"Unknown", IF($K563=1, $F563*0.33, IF($K563=2, $F563*0.5+$G563*0.2, SUM(F563:G563)))), 0),"Not required")</f>
        <v>0</v>
      </c>
      <c r="P563" s="161">
        <v>1</v>
      </c>
      <c r="Q563" s="162">
        <v>0</v>
      </c>
      <c r="R563" s="162">
        <v>0</v>
      </c>
      <c r="S563" s="167">
        <v>0</v>
      </c>
      <c r="T563" s="161"/>
      <c r="U563" s="162"/>
      <c r="V563" s="162"/>
      <c r="W563" s="167"/>
    </row>
    <row r="564" spans="1:23" x14ac:dyDescent="0.2">
      <c r="A564" s="23" t="str">
        <f>IF(INTRO!$E$33&lt;&gt;0,INTRO!$E$33, " ")</f>
        <v>Ethiopia</v>
      </c>
      <c r="B564" s="191" t="s">
        <v>774</v>
      </c>
      <c r="C564" s="192" t="s">
        <v>779</v>
      </c>
      <c r="D564" s="193">
        <v>169393.97999999998</v>
      </c>
      <c r="E564" s="193">
        <f t="shared" si="39"/>
        <v>27933.168938387997</v>
      </c>
      <c r="F564" s="193">
        <f t="shared" si="40"/>
        <v>52775.575317695992</v>
      </c>
      <c r="G564" s="193">
        <f t="shared" si="41"/>
        <v>88685.222836094719</v>
      </c>
      <c r="H564" s="200">
        <v>0</v>
      </c>
      <c r="I564" s="201">
        <v>1</v>
      </c>
      <c r="J564" s="202">
        <v>2</v>
      </c>
      <c r="K564" s="203">
        <v>1</v>
      </c>
      <c r="L564" s="165">
        <f>IF(INTRO!$E$37="Endemic",IF($H564&gt;0,IF($H564=4,"Unknown",IF($H564=99,"Stopped",$D564)),0),"Not required")</f>
        <v>0</v>
      </c>
      <c r="M564" s="190">
        <f>IF(INTRO!$E$39="Endemic", IF($I564&gt;0, IF($I564=4,"Unknown",IF($I564=99,"Stopped",$D564)), 0),"Not required")</f>
        <v>169393.97999999998</v>
      </c>
      <c r="N564" s="166">
        <f>IF(INTRO!$E$41="Endemic", IF(AND($J564&gt;1,$J564&lt;5), IF($J564=4, "Unknown", E564+F564), 0),"Not required")</f>
        <v>80708.744256083985</v>
      </c>
      <c r="O564" s="169">
        <f>IF(INTRO!$E$43="Endemic", IF(AND($K564&gt;0,$K564&lt;5), IF($K564=4,"Unknown", IF($K564=1, $F564*0.33, IF($K564=2, $F564*0.5+$G564*0.2, SUM(F564:G564)))), 0),"Not required")</f>
        <v>17415.939854839678</v>
      </c>
      <c r="P564" s="161">
        <v>0</v>
      </c>
      <c r="Q564" s="162">
        <v>2</v>
      </c>
      <c r="R564" s="162">
        <v>1</v>
      </c>
      <c r="S564" s="167">
        <v>0</v>
      </c>
      <c r="T564" s="161"/>
      <c r="U564" s="162"/>
      <c r="V564" s="162"/>
      <c r="W564" s="167"/>
    </row>
    <row r="565" spans="1:23" x14ac:dyDescent="0.2">
      <c r="A565" s="23" t="str">
        <f>IF(INTRO!$E$33&lt;&gt;0,INTRO!$E$33, " ")</f>
        <v>Ethiopia</v>
      </c>
      <c r="B565" s="191" t="s">
        <v>774</v>
      </c>
      <c r="C565" s="192" t="s">
        <v>780</v>
      </c>
      <c r="D565" s="193">
        <v>115291.21799999999</v>
      </c>
      <c r="E565" s="193">
        <f t="shared" si="39"/>
        <v>19011.591022930799</v>
      </c>
      <c r="F565" s="193">
        <f t="shared" si="40"/>
        <v>35919.578482233599</v>
      </c>
      <c r="G565" s="193">
        <f t="shared" si="41"/>
        <v>60360.039709644785</v>
      </c>
      <c r="H565" s="200">
        <v>0</v>
      </c>
      <c r="I565" s="201">
        <v>1</v>
      </c>
      <c r="J565" s="202">
        <v>2</v>
      </c>
      <c r="K565" s="203">
        <v>0</v>
      </c>
      <c r="L565" s="165">
        <f>IF(INTRO!$E$37="Endemic",IF($H565&gt;0,IF($H565=4,"Unknown",IF($H565=99,"Stopped",$D565)),0),"Not required")</f>
        <v>0</v>
      </c>
      <c r="M565" s="190">
        <f>IF(INTRO!$E$39="Endemic", IF($I565&gt;0, IF($I565=4,"Unknown",IF($I565=99,"Stopped",$D565)), 0),"Not required")</f>
        <v>115291.21799999999</v>
      </c>
      <c r="N565" s="166">
        <f>IF(INTRO!$E$41="Endemic", IF(AND($J565&gt;1,$J565&lt;5), IF($J565=4, "Unknown", E565+F565), 0),"Not required")</f>
        <v>54931.169505164398</v>
      </c>
      <c r="O565" s="169">
        <f>IF(INTRO!$E$43="Endemic", IF(AND($K565&gt;0,$K565&lt;5), IF($K565=4,"Unknown", IF($K565=1, $F565*0.33, IF($K565=2, $F565*0.5+$G565*0.2, SUM(F565:G565)))), 0),"Not required")</f>
        <v>0</v>
      </c>
      <c r="P565" s="161">
        <v>0</v>
      </c>
      <c r="Q565" s="162">
        <v>2</v>
      </c>
      <c r="R565" s="162">
        <v>1</v>
      </c>
      <c r="S565" s="167">
        <v>0</v>
      </c>
      <c r="T565" s="161"/>
      <c r="U565" s="162"/>
      <c r="V565" s="162"/>
      <c r="W565" s="167"/>
    </row>
    <row r="566" spans="1:23" x14ac:dyDescent="0.2">
      <c r="A566" s="23" t="str">
        <f>IF(INTRO!$E$33&lt;&gt;0,INTRO!$E$33, " ")</f>
        <v>Ethiopia</v>
      </c>
      <c r="B566" s="191" t="s">
        <v>774</v>
      </c>
      <c r="C566" s="192" t="s">
        <v>781</v>
      </c>
      <c r="D566" s="193">
        <v>71344.685999999987</v>
      </c>
      <c r="E566" s="193">
        <f t="shared" si="39"/>
        <v>11764.781528211597</v>
      </c>
      <c r="F566" s="193">
        <f t="shared" si="40"/>
        <v>22227.807915667199</v>
      </c>
      <c r="G566" s="193">
        <f t="shared" si="41"/>
        <v>37352.091119656121</v>
      </c>
      <c r="H566" s="200">
        <v>0</v>
      </c>
      <c r="I566" s="201">
        <v>0</v>
      </c>
      <c r="J566" s="202">
        <v>0</v>
      </c>
      <c r="K566" s="203">
        <v>0</v>
      </c>
      <c r="L566" s="165">
        <f>IF(INTRO!$E$37="Endemic",IF($H566&gt;0,IF($H566=4,"Unknown",IF($H566=99,"Stopped",$D566)),0),"Not required")</f>
        <v>0</v>
      </c>
      <c r="M566" s="190">
        <f>IF(INTRO!$E$39="Endemic", IF($I566&gt;0, IF($I566=4,"Unknown",IF($I566=99,"Stopped",$D566)), 0),"Not required")</f>
        <v>0</v>
      </c>
      <c r="N566" s="166">
        <f>IF(INTRO!$E$41="Endemic", IF(AND($J566&gt;1,$J566&lt;5), IF($J566=4, "Unknown", E566+F566), 0),"Not required")</f>
        <v>0</v>
      </c>
      <c r="O566" s="169">
        <f>IF(INTRO!$E$43="Endemic", IF(AND($K566&gt;0,$K566&lt;5), IF($K566=4,"Unknown", IF($K566=1, $F566*0.33, IF($K566=2, $F566*0.5+$G566*0.2, SUM(F566:G566)))), 0),"Not required")</f>
        <v>0</v>
      </c>
      <c r="P566" s="161">
        <v>0</v>
      </c>
      <c r="Q566" s="162">
        <v>0</v>
      </c>
      <c r="R566" s="162">
        <v>0</v>
      </c>
      <c r="S566" s="167">
        <v>0</v>
      </c>
      <c r="T566" s="161"/>
      <c r="U566" s="162"/>
      <c r="V566" s="162"/>
      <c r="W566" s="167"/>
    </row>
    <row r="567" spans="1:23" x14ac:dyDescent="0.2">
      <c r="A567" s="23" t="str">
        <f>IF(INTRO!$E$33&lt;&gt;0,INTRO!$E$33, " ")</f>
        <v>Ethiopia</v>
      </c>
      <c r="B567" s="191" t="s">
        <v>774</v>
      </c>
      <c r="C567" s="192" t="s">
        <v>782</v>
      </c>
      <c r="D567" s="193">
        <v>131807.69699999999</v>
      </c>
      <c r="E567" s="193">
        <f t="shared" si="39"/>
        <v>21735.168319918197</v>
      </c>
      <c r="F567" s="193">
        <f t="shared" si="40"/>
        <v>41065.373400374396</v>
      </c>
      <c r="G567" s="193">
        <f t="shared" si="41"/>
        <v>69007.145235960881</v>
      </c>
      <c r="H567" s="200">
        <v>1</v>
      </c>
      <c r="I567" s="201">
        <v>1</v>
      </c>
      <c r="J567" s="202">
        <v>1</v>
      </c>
      <c r="K567" s="203">
        <v>0</v>
      </c>
      <c r="L567" s="165">
        <f>IF(INTRO!$E$37="Endemic",IF($H567&gt;0,IF($H567=4,"Unknown",IF($H567=99,"Stopped",$D567)),0),"Not required")</f>
        <v>131807.69699999999</v>
      </c>
      <c r="M567" s="190">
        <f>IF(INTRO!$E$39="Endemic", IF($I567&gt;0, IF($I567=4,"Unknown",IF($I567=99,"Stopped",$D567)), 0),"Not required")</f>
        <v>131807.69699999999</v>
      </c>
      <c r="N567" s="166">
        <f>IF(INTRO!$E$41="Endemic", IF(AND($J567&gt;1,$J567&lt;5), IF($J567=4, "Unknown", E567+F567), 0),"Not required")</f>
        <v>0</v>
      </c>
      <c r="O567" s="169">
        <f>IF(INTRO!$E$43="Endemic", IF(AND($K567&gt;0,$K567&lt;5), IF($K567=4,"Unknown", IF($K567=1, $F567*0.33, IF($K567=2, $F567*0.5+$G567*0.2, SUM(F567:G567)))), 0),"Not required")</f>
        <v>0</v>
      </c>
      <c r="P567" s="161">
        <v>1</v>
      </c>
      <c r="Q567" s="162">
        <v>2</v>
      </c>
      <c r="R567" s="162">
        <v>0</v>
      </c>
      <c r="S567" s="167">
        <v>0</v>
      </c>
      <c r="T567" s="161"/>
      <c r="U567" s="162"/>
      <c r="V567" s="162"/>
      <c r="W567" s="167"/>
    </row>
    <row r="568" spans="1:23" x14ac:dyDescent="0.2">
      <c r="A568" s="23" t="str">
        <f>IF(INTRO!$E$33&lt;&gt;0,INTRO!$E$33, " ")</f>
        <v>Ethiopia</v>
      </c>
      <c r="B568" s="191" t="s">
        <v>774</v>
      </c>
      <c r="C568" s="192" t="s">
        <v>783</v>
      </c>
      <c r="D568" s="193">
        <v>175793.33099999998</v>
      </c>
      <c r="E568" s="193">
        <f t="shared" si="39"/>
        <v>28988.425757898596</v>
      </c>
      <c r="F568" s="193">
        <f t="shared" si="40"/>
        <v>54769.326398371188</v>
      </c>
      <c r="G568" s="193">
        <f t="shared" si="41"/>
        <v>92035.565448278358</v>
      </c>
      <c r="H568" s="200">
        <v>0</v>
      </c>
      <c r="I568" s="201">
        <v>0</v>
      </c>
      <c r="J568" s="202">
        <v>2</v>
      </c>
      <c r="K568" s="203">
        <v>0</v>
      </c>
      <c r="L568" s="165">
        <f>IF(INTRO!$E$37="Endemic",IF($H568&gt;0,IF($H568=4,"Unknown",IF($H568=99,"Stopped",$D568)),0),"Not required")</f>
        <v>0</v>
      </c>
      <c r="M568" s="190">
        <f>IF(INTRO!$E$39="Endemic", IF($I568&gt;0, IF($I568=4,"Unknown",IF($I568=99,"Stopped",$D568)), 0),"Not required")</f>
        <v>0</v>
      </c>
      <c r="N568" s="166">
        <f>IF(INTRO!$E$41="Endemic", IF(AND($J568&gt;1,$J568&lt;5), IF($J568=4, "Unknown", E568+F568), 0),"Not required")</f>
        <v>83757.75215626978</v>
      </c>
      <c r="O568" s="169">
        <f>IF(INTRO!$E$43="Endemic", IF(AND($K568&gt;0,$K568&lt;5), IF($K568=4,"Unknown", IF($K568=1, $F568*0.33, IF($K568=2, $F568*0.5+$G568*0.2, SUM(F568:G568)))), 0),"Not required")</f>
        <v>0</v>
      </c>
      <c r="P568" s="161">
        <v>0</v>
      </c>
      <c r="Q568" s="162">
        <v>0</v>
      </c>
      <c r="R568" s="162">
        <v>1</v>
      </c>
      <c r="S568" s="167">
        <v>0</v>
      </c>
      <c r="T568" s="161"/>
      <c r="U568" s="162"/>
      <c r="V568" s="162"/>
      <c r="W568" s="167"/>
    </row>
    <row r="569" spans="1:23" x14ac:dyDescent="0.2">
      <c r="A569" s="23" t="str">
        <f>IF(INTRO!$E$33&lt;&gt;0,INTRO!$E$33, " ")</f>
        <v>Ethiopia</v>
      </c>
      <c r="B569" s="191" t="s">
        <v>774</v>
      </c>
      <c r="C569" s="192" t="s">
        <v>784</v>
      </c>
      <c r="D569" s="193">
        <v>96784.652999999991</v>
      </c>
      <c r="E569" s="193">
        <f t="shared" si="39"/>
        <v>15959.847350491798</v>
      </c>
      <c r="F569" s="193">
        <f t="shared" si="40"/>
        <v>30153.761922345595</v>
      </c>
      <c r="G569" s="193">
        <f t="shared" si="41"/>
        <v>50671.036352172036</v>
      </c>
      <c r="H569" s="200">
        <v>0</v>
      </c>
      <c r="I569" s="201">
        <v>0</v>
      </c>
      <c r="J569" s="202">
        <v>2</v>
      </c>
      <c r="K569" s="203">
        <v>0</v>
      </c>
      <c r="L569" s="165">
        <f>IF(INTRO!$E$37="Endemic",IF($H569&gt;0,IF($H569=4,"Unknown",IF($H569=99,"Stopped",$D569)),0),"Not required")</f>
        <v>0</v>
      </c>
      <c r="M569" s="190">
        <f>IF(INTRO!$E$39="Endemic", IF($I569&gt;0, IF($I569=4,"Unknown",IF($I569=99,"Stopped",$D569)), 0),"Not required")</f>
        <v>0</v>
      </c>
      <c r="N569" s="166">
        <f>IF(INTRO!$E$41="Endemic", IF(AND($J569&gt;1,$J569&lt;5), IF($J569=4, "Unknown", E569+F569), 0),"Not required")</f>
        <v>46113.609272837391</v>
      </c>
      <c r="O569" s="169">
        <f>IF(INTRO!$E$43="Endemic", IF(AND($K569&gt;0,$K569&lt;5), IF($K569=4,"Unknown", IF($K569=1, $F569*0.33, IF($K569=2, $F569*0.5+$G569*0.2, SUM(F569:G569)))), 0),"Not required")</f>
        <v>0</v>
      </c>
      <c r="P569" s="161">
        <v>0</v>
      </c>
      <c r="Q569" s="162">
        <v>0</v>
      </c>
      <c r="R569" s="162">
        <v>1</v>
      </c>
      <c r="S569" s="167">
        <v>0</v>
      </c>
      <c r="T569" s="161"/>
      <c r="U569" s="162"/>
      <c r="V569" s="162"/>
      <c r="W569" s="167"/>
    </row>
    <row r="570" spans="1:23" x14ac:dyDescent="0.2">
      <c r="A570" s="23" t="str">
        <f>IF(INTRO!$E$33&lt;&gt;0,INTRO!$E$33, " ")</f>
        <v>Ethiopia</v>
      </c>
      <c r="B570" s="191" t="s">
        <v>774</v>
      </c>
      <c r="C570" s="192" t="s">
        <v>785</v>
      </c>
      <c r="D570" s="193">
        <v>118639.58399999999</v>
      </c>
      <c r="E570" s="193">
        <f t="shared" si="39"/>
        <v>19563.738585350398</v>
      </c>
      <c r="F570" s="193">
        <f t="shared" si="40"/>
        <v>36962.779321036796</v>
      </c>
      <c r="G570" s="193">
        <f t="shared" si="41"/>
        <v>62113.057053276498</v>
      </c>
      <c r="H570" s="200">
        <v>0</v>
      </c>
      <c r="I570" s="201">
        <v>0</v>
      </c>
      <c r="J570" s="202">
        <v>0</v>
      </c>
      <c r="K570" s="203">
        <v>0</v>
      </c>
      <c r="L570" s="165">
        <f>IF(INTRO!$E$37="Endemic",IF($H570&gt;0,IF($H570=4,"Unknown",IF($H570=99,"Stopped",$D570)),0),"Not required")</f>
        <v>0</v>
      </c>
      <c r="M570" s="190">
        <f>IF(INTRO!$E$39="Endemic", IF($I570&gt;0, IF($I570=4,"Unknown",IF($I570=99,"Stopped",$D570)), 0),"Not required")</f>
        <v>0</v>
      </c>
      <c r="N570" s="166">
        <f>IF(INTRO!$E$41="Endemic", IF(AND($J570&gt;1,$J570&lt;5), IF($J570=4, "Unknown", E570+F570), 0),"Not required")</f>
        <v>0</v>
      </c>
      <c r="O570" s="169">
        <f>IF(INTRO!$E$43="Endemic", IF(AND($K570&gt;0,$K570&lt;5), IF($K570=4,"Unknown", IF($K570=1, $F570*0.33, IF($K570=2, $F570*0.5+$G570*0.2, SUM(F570:G570)))), 0),"Not required")</f>
        <v>0</v>
      </c>
      <c r="P570" s="161">
        <v>0</v>
      </c>
      <c r="Q570" s="162">
        <v>0</v>
      </c>
      <c r="R570" s="162">
        <v>0</v>
      </c>
      <c r="S570" s="167">
        <v>0</v>
      </c>
      <c r="T570" s="161"/>
      <c r="U570" s="162"/>
      <c r="V570" s="162"/>
      <c r="W570" s="167"/>
    </row>
    <row r="571" spans="1:23" x14ac:dyDescent="0.2">
      <c r="A571" s="23" t="str">
        <f>IF(INTRO!$E$33&lt;&gt;0,INTRO!$E$33, " ")</f>
        <v>Ethiopia</v>
      </c>
      <c r="B571" s="191" t="s">
        <v>774</v>
      </c>
      <c r="C571" s="192" t="s">
        <v>786</v>
      </c>
      <c r="D571" s="193">
        <v>69402.962999999989</v>
      </c>
      <c r="E571" s="193">
        <f t="shared" si="39"/>
        <v>11444.590240477799</v>
      </c>
      <c r="F571" s="193">
        <f t="shared" si="40"/>
        <v>21622.854018057595</v>
      </c>
      <c r="G571" s="193">
        <f t="shared" si="41"/>
        <v>36335.51345295881</v>
      </c>
      <c r="H571" s="200">
        <v>0</v>
      </c>
      <c r="I571" s="201">
        <v>0</v>
      </c>
      <c r="J571" s="202">
        <v>0</v>
      </c>
      <c r="K571" s="203">
        <v>0</v>
      </c>
      <c r="L571" s="165">
        <f>IF(INTRO!$E$37="Endemic",IF($H571&gt;0,IF($H571=4,"Unknown",IF($H571=99,"Stopped",$D571)),0),"Not required")</f>
        <v>0</v>
      </c>
      <c r="M571" s="190">
        <f>IF(INTRO!$E$39="Endemic", IF($I571&gt;0, IF($I571=4,"Unknown",IF($I571=99,"Stopped",$D571)), 0),"Not required")</f>
        <v>0</v>
      </c>
      <c r="N571" s="166">
        <f>IF(INTRO!$E$41="Endemic", IF(AND($J571&gt;1,$J571&lt;5), IF($J571=4, "Unknown", E571+F571), 0),"Not required")</f>
        <v>0</v>
      </c>
      <c r="O571" s="169">
        <f>IF(INTRO!$E$43="Endemic", IF(AND($K571&gt;0,$K571&lt;5), IF($K571=4,"Unknown", IF($K571=1, $F571*0.33, IF($K571=2, $F571*0.5+$G571*0.2, SUM(F571:G571)))), 0),"Not required")</f>
        <v>0</v>
      </c>
      <c r="P571" s="161">
        <v>0</v>
      </c>
      <c r="Q571" s="162">
        <v>0</v>
      </c>
      <c r="R571" s="162">
        <v>0</v>
      </c>
      <c r="S571" s="167">
        <v>0</v>
      </c>
      <c r="T571" s="161"/>
      <c r="U571" s="162"/>
      <c r="V571" s="162"/>
      <c r="W571" s="167"/>
    </row>
    <row r="572" spans="1:23" x14ac:dyDescent="0.2">
      <c r="A572" s="23" t="str">
        <f>IF(INTRO!$E$33&lt;&gt;0,INTRO!$E$33, " ")</f>
        <v>Ethiopia</v>
      </c>
      <c r="B572" s="191" t="s">
        <v>774</v>
      </c>
      <c r="C572" s="192" t="s">
        <v>787</v>
      </c>
      <c r="D572" s="193">
        <v>83148.344999999987</v>
      </c>
      <c r="E572" s="193">
        <f t="shared" si="39"/>
        <v>13711.211979506998</v>
      </c>
      <c r="F572" s="193">
        <f t="shared" si="40"/>
        <v>25905.299256143993</v>
      </c>
      <c r="G572" s="193">
        <f t="shared" si="41"/>
        <v>43531.827428445096</v>
      </c>
      <c r="H572" s="200">
        <v>0</v>
      </c>
      <c r="I572" s="201">
        <v>1</v>
      </c>
      <c r="J572" s="202">
        <v>2</v>
      </c>
      <c r="K572" s="203">
        <v>0</v>
      </c>
      <c r="L572" s="165">
        <f>IF(INTRO!$E$37="Endemic",IF($H572&gt;0,IF($H572=4,"Unknown",IF($H572=99,"Stopped",$D572)),0),"Not required")</f>
        <v>0</v>
      </c>
      <c r="M572" s="190">
        <f>IF(INTRO!$E$39="Endemic", IF($I572&gt;0, IF($I572=4,"Unknown",IF($I572=99,"Stopped",$D572)), 0),"Not required")</f>
        <v>83148.344999999987</v>
      </c>
      <c r="N572" s="166">
        <f>IF(INTRO!$E$41="Endemic", IF(AND($J572&gt;1,$J572&lt;5), IF($J572=4, "Unknown", E572+F572), 0),"Not required")</f>
        <v>39616.511235650993</v>
      </c>
      <c r="O572" s="169">
        <f>IF(INTRO!$E$43="Endemic", IF(AND($K572&gt;0,$K572&lt;5), IF($K572=4,"Unknown", IF($K572=1, $F572*0.33, IF($K572=2, $F572*0.5+$G572*0.2, SUM(F572:G572)))), 0),"Not required")</f>
        <v>0</v>
      </c>
      <c r="P572" s="161">
        <v>0</v>
      </c>
      <c r="Q572" s="162">
        <v>2</v>
      </c>
      <c r="R572" s="162">
        <v>1</v>
      </c>
      <c r="S572" s="167">
        <v>0</v>
      </c>
      <c r="T572" s="161"/>
      <c r="U572" s="162"/>
      <c r="V572" s="162"/>
      <c r="W572" s="167"/>
    </row>
    <row r="573" spans="1:23" x14ac:dyDescent="0.2">
      <c r="A573" s="23" t="str">
        <f>IF(INTRO!$E$33&lt;&gt;0,INTRO!$E$33, " ")</f>
        <v>Ethiopia</v>
      </c>
      <c r="B573" s="191" t="s">
        <v>774</v>
      </c>
      <c r="C573" s="192" t="s">
        <v>788</v>
      </c>
      <c r="D573" s="193">
        <v>142562.80499999999</v>
      </c>
      <c r="E573" s="193">
        <f t="shared" si="39"/>
        <v>23508.692082182999</v>
      </c>
      <c r="F573" s="193">
        <f t="shared" si="40"/>
        <v>44416.18322433599</v>
      </c>
      <c r="G573" s="193">
        <f t="shared" si="41"/>
        <v>74637.918830195253</v>
      </c>
      <c r="H573" s="200">
        <v>0</v>
      </c>
      <c r="I573" s="201">
        <v>0</v>
      </c>
      <c r="J573" s="202">
        <v>0</v>
      </c>
      <c r="K573" s="203">
        <v>0</v>
      </c>
      <c r="L573" s="165">
        <f>IF(INTRO!$E$37="Endemic",IF($H573&gt;0,IF($H573=4,"Unknown",IF($H573=99,"Stopped",$D573)),0),"Not required")</f>
        <v>0</v>
      </c>
      <c r="M573" s="190">
        <f>IF(INTRO!$E$39="Endemic", IF($I573&gt;0, IF($I573=4,"Unknown",IF($I573=99,"Stopped",$D573)), 0),"Not required")</f>
        <v>0</v>
      </c>
      <c r="N573" s="166">
        <f>IF(INTRO!$E$41="Endemic", IF(AND($J573&gt;1,$J573&lt;5), IF($J573=4, "Unknown", E573+F573), 0),"Not required")</f>
        <v>0</v>
      </c>
      <c r="O573" s="169">
        <f>IF(INTRO!$E$43="Endemic", IF(AND($K573&gt;0,$K573&lt;5), IF($K573=4,"Unknown", IF($K573=1, $F573*0.33, IF($K573=2, $F573*0.5+$G573*0.2, SUM(F573:G573)))), 0),"Not required")</f>
        <v>0</v>
      </c>
      <c r="P573" s="161">
        <v>0</v>
      </c>
      <c r="Q573" s="162">
        <v>0</v>
      </c>
      <c r="R573" s="162">
        <v>0</v>
      </c>
      <c r="S573" s="167">
        <v>0</v>
      </c>
      <c r="T573" s="161"/>
      <c r="U573" s="162"/>
      <c r="V573" s="162"/>
      <c r="W573" s="167"/>
    </row>
    <row r="574" spans="1:23" x14ac:dyDescent="0.2">
      <c r="A574" s="23" t="str">
        <f>IF(INTRO!$E$33&lt;&gt;0,INTRO!$E$33, " ")</f>
        <v>Ethiopia</v>
      </c>
      <c r="B574" s="191" t="s">
        <v>774</v>
      </c>
      <c r="C574" s="192" t="s">
        <v>789</v>
      </c>
      <c r="D574" s="193">
        <v>77495.019</v>
      </c>
      <c r="E574" s="193">
        <f t="shared" si="39"/>
        <v>12778.975130111401</v>
      </c>
      <c r="F574" s="193">
        <f t="shared" si="40"/>
        <v>24143.9761435488</v>
      </c>
      <c r="G574" s="193">
        <f t="shared" si="41"/>
        <v>40572.061821219351</v>
      </c>
      <c r="H574" s="200">
        <v>0</v>
      </c>
      <c r="I574" s="201">
        <v>0</v>
      </c>
      <c r="J574" s="202">
        <v>3</v>
      </c>
      <c r="K574" s="203">
        <v>1</v>
      </c>
      <c r="L574" s="165">
        <f>IF(INTRO!$E$37="Endemic",IF($H574&gt;0,IF($H574=4,"Unknown",IF($H574=99,"Stopped",$D574)),0),"Not required")</f>
        <v>0</v>
      </c>
      <c r="M574" s="190">
        <f>IF(INTRO!$E$39="Endemic", IF($I574&gt;0, IF($I574=4,"Unknown",IF($I574=99,"Stopped",$D574)), 0),"Not required")</f>
        <v>0</v>
      </c>
      <c r="N574" s="166">
        <f>IF(INTRO!$E$41="Endemic", IF(AND($J574&gt;1,$J574&lt;5), IF($J574=4, "Unknown", E574+F574), 0),"Not required")</f>
        <v>36922.951273660205</v>
      </c>
      <c r="O574" s="169">
        <f>IF(INTRO!$E$43="Endemic", IF(AND($K574&gt;0,$K574&lt;5), IF($K574=4,"Unknown", IF($K574=1, $F574*0.33, IF($K574=2, $F574*0.5+$G574*0.2, SUM(F574:G574)))), 0),"Not required")</f>
        <v>7967.5121273711047</v>
      </c>
      <c r="P574" s="161">
        <v>0</v>
      </c>
      <c r="Q574" s="162">
        <v>0</v>
      </c>
      <c r="R574" s="162">
        <v>2</v>
      </c>
      <c r="S574" s="167">
        <v>0</v>
      </c>
      <c r="T574" s="161"/>
      <c r="U574" s="162"/>
      <c r="V574" s="162"/>
      <c r="W574" s="167"/>
    </row>
    <row r="575" spans="1:23" x14ac:dyDescent="0.2">
      <c r="A575" s="23" t="str">
        <f>IF(INTRO!$E$33&lt;&gt;0,INTRO!$E$33, " ")</f>
        <v>Ethiopia</v>
      </c>
      <c r="B575" s="191" t="s">
        <v>774</v>
      </c>
      <c r="C575" s="192" t="s">
        <v>790</v>
      </c>
      <c r="D575" s="193">
        <v>217431.81599999999</v>
      </c>
      <c r="E575" s="193">
        <f t="shared" si="39"/>
        <v>35854.636917489603</v>
      </c>
      <c r="F575" s="193">
        <f t="shared" si="40"/>
        <v>67742.0129202432</v>
      </c>
      <c r="G575" s="193">
        <f t="shared" si="41"/>
        <v>113835.14959396282</v>
      </c>
      <c r="H575" s="200">
        <v>0</v>
      </c>
      <c r="I575" s="201">
        <v>0</v>
      </c>
      <c r="J575" s="202">
        <v>2</v>
      </c>
      <c r="K575" s="203">
        <v>1</v>
      </c>
      <c r="L575" s="165">
        <f>IF(INTRO!$E$37="Endemic",IF($H575&gt;0,IF($H575=4,"Unknown",IF($H575=99,"Stopped",$D575)),0),"Not required")</f>
        <v>0</v>
      </c>
      <c r="M575" s="190">
        <f>IF(INTRO!$E$39="Endemic", IF($I575&gt;0, IF($I575=4,"Unknown",IF($I575=99,"Stopped",$D575)), 0),"Not required")</f>
        <v>0</v>
      </c>
      <c r="N575" s="166">
        <f>IF(INTRO!$E$41="Endemic", IF(AND($J575&gt;1,$J575&lt;5), IF($J575=4, "Unknown", E575+F575), 0),"Not required")</f>
        <v>103596.64983773281</v>
      </c>
      <c r="O575" s="169">
        <f>IF(INTRO!$E$43="Endemic", IF(AND($K575&gt;0,$K575&lt;5), IF($K575=4,"Unknown", IF($K575=1, $F575*0.33, IF($K575=2, $F575*0.5+$G575*0.2, SUM(F575:G575)))), 0),"Not required")</f>
        <v>22354.864263680258</v>
      </c>
      <c r="P575" s="161">
        <v>0</v>
      </c>
      <c r="Q575" s="162">
        <v>0</v>
      </c>
      <c r="R575" s="162">
        <v>1</v>
      </c>
      <c r="S575" s="167">
        <v>0</v>
      </c>
      <c r="T575" s="161"/>
      <c r="U575" s="162"/>
      <c r="V575" s="162"/>
      <c r="W575" s="167"/>
    </row>
    <row r="576" spans="1:23" x14ac:dyDescent="0.2">
      <c r="A576" s="23" t="str">
        <f>IF(INTRO!$E$33&lt;&gt;0,INTRO!$E$33, " ")</f>
        <v>Ethiopia</v>
      </c>
      <c r="B576" s="191" t="s">
        <v>774</v>
      </c>
      <c r="C576" s="192" t="s">
        <v>791</v>
      </c>
      <c r="D576" s="193">
        <v>84383.14499999999</v>
      </c>
      <c r="E576" s="193">
        <f t="shared" si="39"/>
        <v>13914.831240386999</v>
      </c>
      <c r="F576" s="193">
        <f t="shared" si="40"/>
        <v>26290.007617103998</v>
      </c>
      <c r="G576" s="193">
        <f t="shared" si="41"/>
        <v>44178.299712513341</v>
      </c>
      <c r="H576" s="200">
        <v>0</v>
      </c>
      <c r="I576" s="201">
        <v>1</v>
      </c>
      <c r="J576" s="202">
        <v>2</v>
      </c>
      <c r="K576" s="203">
        <v>0</v>
      </c>
      <c r="L576" s="165">
        <f>IF(INTRO!$E$37="Endemic",IF($H576&gt;0,IF($H576=4,"Unknown",IF($H576=99,"Stopped",$D576)),0),"Not required")</f>
        <v>0</v>
      </c>
      <c r="M576" s="190">
        <f>IF(INTRO!$E$39="Endemic", IF($I576&gt;0, IF($I576=4,"Unknown",IF($I576=99,"Stopped",$D576)), 0),"Not required")</f>
        <v>84383.14499999999</v>
      </c>
      <c r="N576" s="166">
        <f>IF(INTRO!$E$41="Endemic", IF(AND($J576&gt;1,$J576&lt;5), IF($J576=4, "Unknown", E576+F576), 0),"Not required")</f>
        <v>40204.838857490999</v>
      </c>
      <c r="O576" s="169">
        <f>IF(INTRO!$E$43="Endemic", IF(AND($K576&gt;0,$K576&lt;5), IF($K576=4,"Unknown", IF($K576=1, $F576*0.33, IF($K576=2, $F576*0.5+$G576*0.2, SUM(F576:G576)))), 0),"Not required")</f>
        <v>0</v>
      </c>
      <c r="P576" s="161">
        <v>0</v>
      </c>
      <c r="Q576" s="162">
        <v>2</v>
      </c>
      <c r="R576" s="162">
        <v>1</v>
      </c>
      <c r="S576" s="167">
        <v>0</v>
      </c>
      <c r="T576" s="161"/>
      <c r="U576" s="162"/>
      <c r="V576" s="162"/>
      <c r="W576" s="167"/>
    </row>
    <row r="577" spans="1:23" x14ac:dyDescent="0.2">
      <c r="A577" s="23" t="str">
        <f>IF(INTRO!$E$33&lt;&gt;0,INTRO!$E$33, " ")</f>
        <v>Ethiopia</v>
      </c>
      <c r="B577" s="191" t="s">
        <v>774</v>
      </c>
      <c r="C577" s="192" t="s">
        <v>792</v>
      </c>
      <c r="D577" s="193">
        <v>77161.622999999992</v>
      </c>
      <c r="E577" s="193">
        <f t="shared" si="39"/>
        <v>12723.997929673798</v>
      </c>
      <c r="F577" s="193">
        <f t="shared" si="40"/>
        <v>24040.104886089597</v>
      </c>
      <c r="G577" s="193">
        <f t="shared" si="41"/>
        <v>40397.514304520919</v>
      </c>
      <c r="H577" s="200">
        <v>0</v>
      </c>
      <c r="I577" s="201">
        <v>1</v>
      </c>
      <c r="J577" s="202">
        <v>0</v>
      </c>
      <c r="K577" s="203">
        <v>0</v>
      </c>
      <c r="L577" s="165">
        <f>IF(INTRO!$E$37="Endemic",IF($H577&gt;0,IF($H577=4,"Unknown",IF($H577=99,"Stopped",$D577)),0),"Not required")</f>
        <v>0</v>
      </c>
      <c r="M577" s="190">
        <f>IF(INTRO!$E$39="Endemic", IF($I577&gt;0, IF($I577=4,"Unknown",IF($I577=99,"Stopped",$D577)), 0),"Not required")</f>
        <v>77161.622999999992</v>
      </c>
      <c r="N577" s="166">
        <f>IF(INTRO!$E$41="Endemic", IF(AND($J577&gt;1,$J577&lt;5), IF($J577=4, "Unknown", E577+F577), 0),"Not required")</f>
        <v>0</v>
      </c>
      <c r="O577" s="169">
        <f>IF(INTRO!$E$43="Endemic", IF(AND($K577&gt;0,$K577&lt;5), IF($K577=4,"Unknown", IF($K577=1, $F577*0.33, IF($K577=2, $F577*0.5+$G577*0.2, SUM(F577:G577)))), 0),"Not required")</f>
        <v>0</v>
      </c>
      <c r="P577" s="161">
        <v>0</v>
      </c>
      <c r="Q577" s="162">
        <v>2</v>
      </c>
      <c r="R577" s="162">
        <v>0</v>
      </c>
      <c r="S577" s="167">
        <v>0</v>
      </c>
      <c r="T577" s="161"/>
      <c r="U577" s="162"/>
      <c r="V577" s="162"/>
      <c r="W577" s="167"/>
    </row>
    <row r="578" spans="1:23" x14ac:dyDescent="0.2">
      <c r="A578" s="23" t="str">
        <f>IF(INTRO!$E$33&lt;&gt;0,INTRO!$E$33, " ")</f>
        <v>Ethiopia</v>
      </c>
      <c r="B578" s="191" t="s">
        <v>774</v>
      </c>
      <c r="C578" s="192" t="s">
        <v>793</v>
      </c>
      <c r="D578" s="193">
        <v>104741.90999999999</v>
      </c>
      <c r="E578" s="193">
        <f t="shared" si="39"/>
        <v>17272.003804145999</v>
      </c>
      <c r="F578" s="193">
        <f t="shared" si="40"/>
        <v>32632.886718431997</v>
      </c>
      <c r="G578" s="193">
        <f t="shared" si="41"/>
        <v>54837.011496088446</v>
      </c>
      <c r="H578" s="200">
        <v>0</v>
      </c>
      <c r="I578" s="201">
        <v>0</v>
      </c>
      <c r="J578" s="202">
        <v>2</v>
      </c>
      <c r="K578" s="203">
        <v>0</v>
      </c>
      <c r="L578" s="165">
        <f>IF(INTRO!$E$37="Endemic",IF($H578&gt;0,IF($H578=4,"Unknown",IF($H578=99,"Stopped",$D578)),0),"Not required")</f>
        <v>0</v>
      </c>
      <c r="M578" s="190">
        <f>IF(INTRO!$E$39="Endemic", IF($I578&gt;0, IF($I578=4,"Unknown",IF($I578=99,"Stopped",$D578)), 0),"Not required")</f>
        <v>0</v>
      </c>
      <c r="N578" s="166">
        <f>IF(INTRO!$E$41="Endemic", IF(AND($J578&gt;1,$J578&lt;5), IF($J578=4, "Unknown", E578+F578), 0),"Not required")</f>
        <v>49904.890522577996</v>
      </c>
      <c r="O578" s="169">
        <f>IF(INTRO!$E$43="Endemic", IF(AND($K578&gt;0,$K578&lt;5), IF($K578=4,"Unknown", IF($K578=1, $F578*0.33, IF($K578=2, $F578*0.5+$G578*0.2, SUM(F578:G578)))), 0),"Not required")</f>
        <v>0</v>
      </c>
      <c r="P578" s="161">
        <v>0</v>
      </c>
      <c r="Q578" s="162">
        <v>0</v>
      </c>
      <c r="R578" s="162">
        <v>1</v>
      </c>
      <c r="S578" s="167">
        <v>0</v>
      </c>
      <c r="T578" s="161"/>
      <c r="U578" s="162"/>
      <c r="V578" s="162"/>
      <c r="W578" s="167"/>
    </row>
    <row r="579" spans="1:23" x14ac:dyDescent="0.2">
      <c r="A579" s="23" t="str">
        <f>IF(INTRO!$E$33&lt;&gt;0,INTRO!$E$33, " ")</f>
        <v>Ethiopia</v>
      </c>
      <c r="B579" s="191" t="s">
        <v>774</v>
      </c>
      <c r="C579" s="192" t="s">
        <v>794</v>
      </c>
      <c r="D579" s="193">
        <v>94503.359999999986</v>
      </c>
      <c r="E579" s="193">
        <f t="shared" si="39"/>
        <v>15583.660766015999</v>
      </c>
      <c r="F579" s="193">
        <f t="shared" si="40"/>
        <v>29443.013225471997</v>
      </c>
      <c r="G579" s="193">
        <f t="shared" si="41"/>
        <v>49476.678807355958</v>
      </c>
      <c r="H579" s="200">
        <v>0</v>
      </c>
      <c r="I579" s="201">
        <v>0</v>
      </c>
      <c r="J579" s="202">
        <v>0</v>
      </c>
      <c r="K579" s="203">
        <v>0</v>
      </c>
      <c r="L579" s="165">
        <f>IF(INTRO!$E$37="Endemic",IF($H579&gt;0,IF($H579=4,"Unknown",IF($H579=99,"Stopped",$D579)),0),"Not required")</f>
        <v>0</v>
      </c>
      <c r="M579" s="190">
        <f>IF(INTRO!$E$39="Endemic", IF($I579&gt;0, IF($I579=4,"Unknown",IF($I579=99,"Stopped",$D579)), 0),"Not required")</f>
        <v>0</v>
      </c>
      <c r="N579" s="166">
        <f>IF(INTRO!$E$41="Endemic", IF(AND($J579&gt;1,$J579&lt;5), IF($J579=4, "Unknown", E579+F579), 0),"Not required")</f>
        <v>0</v>
      </c>
      <c r="O579" s="169">
        <f>IF(INTRO!$E$43="Endemic", IF(AND($K579&gt;0,$K579&lt;5), IF($K579=4,"Unknown", IF($K579=1, $F579*0.33, IF($K579=2, $F579*0.5+$G579*0.2, SUM(F579:G579)))), 0),"Not required")</f>
        <v>0</v>
      </c>
      <c r="P579" s="161">
        <v>0</v>
      </c>
      <c r="Q579" s="162">
        <v>0</v>
      </c>
      <c r="R579" s="162">
        <v>0</v>
      </c>
      <c r="S579" s="167">
        <v>0</v>
      </c>
      <c r="T579" s="161"/>
      <c r="U579" s="162"/>
      <c r="V579" s="162"/>
      <c r="W579" s="167"/>
    </row>
    <row r="580" spans="1:23" x14ac:dyDescent="0.2">
      <c r="A580" s="23" t="str">
        <f>IF(INTRO!$E$33&lt;&gt;0,INTRO!$E$33, " ")</f>
        <v>Ethiopia</v>
      </c>
      <c r="B580" s="191" t="s">
        <v>774</v>
      </c>
      <c r="C580" s="192" t="s">
        <v>795</v>
      </c>
      <c r="D580" s="193">
        <v>107365.85999999999</v>
      </c>
      <c r="E580" s="193">
        <f t="shared" si="39"/>
        <v>17704.694733515997</v>
      </c>
      <c r="F580" s="193">
        <f t="shared" si="40"/>
        <v>33450.391985471993</v>
      </c>
      <c r="G580" s="193">
        <f t="shared" si="41"/>
        <v>56210.765099733464</v>
      </c>
      <c r="H580" s="200">
        <v>0</v>
      </c>
      <c r="I580" s="201">
        <v>0</v>
      </c>
      <c r="J580" s="202">
        <v>2</v>
      </c>
      <c r="K580" s="203">
        <v>1</v>
      </c>
      <c r="L580" s="165">
        <f>IF(INTRO!$E$37="Endemic",IF($H580&gt;0,IF($H580=4,"Unknown",IF($H580=99,"Stopped",$D580)),0),"Not required")</f>
        <v>0</v>
      </c>
      <c r="M580" s="190">
        <f>IF(INTRO!$E$39="Endemic", IF($I580&gt;0, IF($I580=4,"Unknown",IF($I580=99,"Stopped",$D580)), 0),"Not required")</f>
        <v>0</v>
      </c>
      <c r="N580" s="166">
        <f>IF(INTRO!$E$41="Endemic", IF(AND($J580&gt;1,$J580&lt;5), IF($J580=4, "Unknown", E580+F580), 0),"Not required")</f>
        <v>51155.086718987994</v>
      </c>
      <c r="O580" s="169">
        <f>IF(INTRO!$E$43="Endemic", IF(AND($K580&gt;0,$K580&lt;5), IF($K580=4,"Unknown", IF($K580=1, $F580*0.33, IF($K580=2, $F580*0.5+$G580*0.2, SUM(F580:G580)))), 0),"Not required")</f>
        <v>11038.629355205758</v>
      </c>
      <c r="P580" s="161">
        <v>0</v>
      </c>
      <c r="Q580" s="162">
        <v>0</v>
      </c>
      <c r="R580" s="162">
        <v>1</v>
      </c>
      <c r="S580" s="167">
        <v>0</v>
      </c>
      <c r="T580" s="161"/>
      <c r="U580" s="162"/>
      <c r="V580" s="162"/>
      <c r="W580" s="167"/>
    </row>
    <row r="581" spans="1:23" x14ac:dyDescent="0.2">
      <c r="A581" s="23" t="str">
        <f>IF(INTRO!$E$33&lt;&gt;0,INTRO!$E$33, " ")</f>
        <v>Ethiopia</v>
      </c>
      <c r="B581" s="191" t="s">
        <v>774</v>
      </c>
      <c r="C581" s="192" t="s">
        <v>796</v>
      </c>
      <c r="D581" s="193">
        <v>113896.923</v>
      </c>
      <c r="E581" s="193">
        <f t="shared" si="39"/>
        <v>18781.670940853801</v>
      </c>
      <c r="F581" s="193">
        <f t="shared" si="40"/>
        <v>35485.178624649598</v>
      </c>
      <c r="G581" s="193">
        <f t="shared" si="41"/>
        <v>59630.064755551059</v>
      </c>
      <c r="H581" s="200">
        <v>0</v>
      </c>
      <c r="I581" s="201">
        <v>1</v>
      </c>
      <c r="J581" s="202">
        <v>1</v>
      </c>
      <c r="K581" s="203">
        <v>2</v>
      </c>
      <c r="L581" s="165">
        <f>IF(INTRO!$E$37="Endemic",IF($H581&gt;0,IF($H581=4,"Unknown",IF($H581=99,"Stopped",$D581)),0),"Not required")</f>
        <v>0</v>
      </c>
      <c r="M581" s="190">
        <f>IF(INTRO!$E$39="Endemic", IF($I581&gt;0, IF($I581=4,"Unknown",IF($I581=99,"Stopped",$D581)), 0),"Not required")</f>
        <v>113896.923</v>
      </c>
      <c r="N581" s="166">
        <f>IF(INTRO!$E$41="Endemic", IF(AND($J581&gt;1,$J581&lt;5), IF($J581=4, "Unknown", E581+F581), 0),"Not required")</f>
        <v>0</v>
      </c>
      <c r="O581" s="169">
        <f>IF(INTRO!$E$43="Endemic", IF(AND($K581&gt;0,$K581&lt;5), IF($K581=4,"Unknown", IF($K581=1, $F581*0.33, IF($K581=2, $F581*0.5+$G581*0.2, SUM(F581:G581)))), 0),"Not required")</f>
        <v>29668.602263435012</v>
      </c>
      <c r="P581" s="161">
        <v>0</v>
      </c>
      <c r="Q581" s="162">
        <v>2</v>
      </c>
      <c r="R581" s="162">
        <v>0</v>
      </c>
      <c r="S581" s="167">
        <v>1</v>
      </c>
      <c r="T581" s="161"/>
      <c r="U581" s="162"/>
      <c r="V581" s="162"/>
      <c r="W581" s="167"/>
    </row>
    <row r="582" spans="1:23" x14ac:dyDescent="0.2">
      <c r="A582" s="23" t="str">
        <f>IF(INTRO!$E$33&lt;&gt;0,INTRO!$E$33, " ")</f>
        <v>Ethiopia</v>
      </c>
      <c r="B582" s="191" t="s">
        <v>774</v>
      </c>
      <c r="C582" s="192" t="s">
        <v>797</v>
      </c>
      <c r="D582" s="193">
        <v>136910.508</v>
      </c>
      <c r="E582" s="193">
        <f t="shared" si="39"/>
        <v>22576.624915504799</v>
      </c>
      <c r="F582" s="193">
        <f t="shared" si="40"/>
        <v>42655.180702041602</v>
      </c>
      <c r="G582" s="193">
        <f t="shared" si="41"/>
        <v>71678.691949872882</v>
      </c>
      <c r="H582" s="200">
        <v>0</v>
      </c>
      <c r="I582" s="201">
        <v>0</v>
      </c>
      <c r="J582" s="202">
        <v>2</v>
      </c>
      <c r="K582" s="203">
        <v>0</v>
      </c>
      <c r="L582" s="165">
        <f>IF(INTRO!$E$37="Endemic",IF($H582&gt;0,IF($H582=4,"Unknown",IF($H582=99,"Stopped",$D582)),0),"Not required")</f>
        <v>0</v>
      </c>
      <c r="M582" s="190">
        <f>IF(INTRO!$E$39="Endemic", IF($I582&gt;0, IF($I582=4,"Unknown",IF($I582=99,"Stopped",$D582)), 0),"Not required")</f>
        <v>0</v>
      </c>
      <c r="N582" s="166">
        <f>IF(INTRO!$E$41="Endemic", IF(AND($J582&gt;1,$J582&lt;5), IF($J582=4, "Unknown", E582+F582), 0),"Not required")</f>
        <v>65231.805617546401</v>
      </c>
      <c r="O582" s="169">
        <f>IF(INTRO!$E$43="Endemic", IF(AND($K582&gt;0,$K582&lt;5), IF($K582=4,"Unknown", IF($K582=1, $F582*0.33, IF($K582=2, $F582*0.5+$G582*0.2, SUM(F582:G582)))), 0),"Not required")</f>
        <v>0</v>
      </c>
      <c r="P582" s="161">
        <v>0</v>
      </c>
      <c r="Q582" s="162">
        <v>0</v>
      </c>
      <c r="R582" s="162">
        <v>1</v>
      </c>
      <c r="S582" s="167">
        <v>0</v>
      </c>
      <c r="T582" s="161"/>
      <c r="U582" s="162"/>
      <c r="V582" s="162"/>
      <c r="W582" s="167"/>
    </row>
    <row r="583" spans="1:23" x14ac:dyDescent="0.2">
      <c r="A583" s="23" t="str">
        <f>IF(INTRO!$E$33&lt;&gt;0,INTRO!$E$33, " ")</f>
        <v>Ethiopia</v>
      </c>
      <c r="B583" s="191" t="s">
        <v>798</v>
      </c>
      <c r="C583" s="192" t="s">
        <v>799</v>
      </c>
      <c r="D583" s="193">
        <v>68435.702999999994</v>
      </c>
      <c r="E583" s="193">
        <f t="shared" si="39"/>
        <v>11285.0884861218</v>
      </c>
      <c r="F583" s="193">
        <f t="shared" si="40"/>
        <v>21321.499135305596</v>
      </c>
      <c r="G583" s="193">
        <f t="shared" si="41"/>
        <v>35829.110163772028</v>
      </c>
      <c r="H583" s="200">
        <v>0</v>
      </c>
      <c r="I583" s="201">
        <v>1</v>
      </c>
      <c r="J583" s="202">
        <v>1</v>
      </c>
      <c r="K583" s="203">
        <v>2</v>
      </c>
      <c r="L583" s="165">
        <f>IF(INTRO!$E$37="Endemic",IF($H583&gt;0,IF($H583=4,"Unknown",IF($H583=99,"Stopped",$D583)),0),"Not required")</f>
        <v>0</v>
      </c>
      <c r="M583" s="190">
        <f>IF(INTRO!$E$39="Endemic", IF($I583&gt;0, IF($I583=4,"Unknown",IF($I583=99,"Stopped",$D583)), 0),"Not required")</f>
        <v>68435.702999999994</v>
      </c>
      <c r="N583" s="166">
        <f>IF(INTRO!$E$41="Endemic", IF(AND($J583&gt;1,$J583&lt;5), IF($J583=4, "Unknown", E583+F583), 0),"Not required")</f>
        <v>0</v>
      </c>
      <c r="O583" s="169">
        <f>IF(INTRO!$E$43="Endemic", IF(AND($K583&gt;0,$K583&lt;5), IF($K583=4,"Unknown", IF($K583=1, $F583*0.33, IF($K583=2, $F583*0.5+$G583*0.2, SUM(F583:G583)))), 0),"Not required")</f>
        <v>17826.571600407202</v>
      </c>
      <c r="P583" s="161">
        <v>0</v>
      </c>
      <c r="Q583" s="162">
        <v>2</v>
      </c>
      <c r="R583" s="162">
        <v>0</v>
      </c>
      <c r="S583" s="167">
        <v>1</v>
      </c>
      <c r="T583" s="161"/>
      <c r="U583" s="162"/>
      <c r="V583" s="162"/>
      <c r="W583" s="167"/>
    </row>
    <row r="584" spans="1:23" x14ac:dyDescent="0.2">
      <c r="A584" s="23" t="str">
        <f>IF(INTRO!$E$33&lt;&gt;0,INTRO!$E$33, " ")</f>
        <v>Ethiopia</v>
      </c>
      <c r="B584" s="191" t="s">
        <v>798</v>
      </c>
      <c r="C584" s="192" t="s">
        <v>800</v>
      </c>
      <c r="D584" s="193">
        <v>82011.299999999988</v>
      </c>
      <c r="E584" s="193">
        <f t="shared" si="39"/>
        <v>13523.712576779997</v>
      </c>
      <c r="F584" s="193">
        <f t="shared" si="40"/>
        <v>25551.046973759996</v>
      </c>
      <c r="G584" s="193">
        <f t="shared" si="41"/>
        <v>42936.534200198927</v>
      </c>
      <c r="H584" s="200">
        <v>0</v>
      </c>
      <c r="I584" s="201">
        <v>1</v>
      </c>
      <c r="J584" s="202">
        <v>2</v>
      </c>
      <c r="K584" s="203">
        <v>1</v>
      </c>
      <c r="L584" s="165">
        <f>IF(INTRO!$E$37="Endemic",IF($H584&gt;0,IF($H584=4,"Unknown",IF($H584=99,"Stopped",$D584)),0),"Not required")</f>
        <v>0</v>
      </c>
      <c r="M584" s="190">
        <f>IF(INTRO!$E$39="Endemic", IF($I584&gt;0, IF($I584=4,"Unknown",IF($I584=99,"Stopped",$D584)), 0),"Not required")</f>
        <v>82011.299999999988</v>
      </c>
      <c r="N584" s="166">
        <f>IF(INTRO!$E$41="Endemic", IF(AND($J584&gt;1,$J584&lt;5), IF($J584=4, "Unknown", E584+F584), 0),"Not required")</f>
        <v>39074.759550539995</v>
      </c>
      <c r="O584" s="169">
        <f>IF(INTRO!$E$43="Endemic", IF(AND($K584&gt;0,$K584&lt;5), IF($K584=4,"Unknown", IF($K584=1, $F584*0.33, IF($K584=2, $F584*0.5+$G584*0.2, SUM(F584:G584)))), 0),"Not required")</f>
        <v>8431.8455013407984</v>
      </c>
      <c r="P584" s="161">
        <v>0</v>
      </c>
      <c r="Q584" s="162">
        <v>2</v>
      </c>
      <c r="R584" s="162">
        <v>1</v>
      </c>
      <c r="S584" s="167">
        <v>0</v>
      </c>
      <c r="T584" s="161"/>
      <c r="U584" s="162"/>
      <c r="V584" s="162"/>
      <c r="W584" s="167"/>
    </row>
    <row r="585" spans="1:23" x14ac:dyDescent="0.2">
      <c r="A585" s="23" t="str">
        <f>IF(INTRO!$E$33&lt;&gt;0,INTRO!$E$33, " ")</f>
        <v>Ethiopia</v>
      </c>
      <c r="B585" s="191" t="s">
        <v>798</v>
      </c>
      <c r="C585" s="192" t="s">
        <v>801</v>
      </c>
      <c r="D585" s="193">
        <v>162350.47499999998</v>
      </c>
      <c r="E585" s="193">
        <f t="shared" si="39"/>
        <v>26771.690737784993</v>
      </c>
      <c r="F585" s="193">
        <f t="shared" si="40"/>
        <v>50581.13470871999</v>
      </c>
      <c r="G585" s="193">
        <f t="shared" si="41"/>
        <v>84997.637182388789</v>
      </c>
      <c r="H585" s="200">
        <v>0</v>
      </c>
      <c r="I585" s="201">
        <v>1</v>
      </c>
      <c r="J585" s="202">
        <v>2</v>
      </c>
      <c r="K585" s="203">
        <v>0</v>
      </c>
      <c r="L585" s="165">
        <f>IF(INTRO!$E$37="Endemic",IF($H585&gt;0,IF($H585=4,"Unknown",IF($H585=99,"Stopped",$D585)),0),"Not required")</f>
        <v>0</v>
      </c>
      <c r="M585" s="190">
        <f>IF(INTRO!$E$39="Endemic", IF($I585&gt;0, IF($I585=4,"Unknown",IF($I585=99,"Stopped",$D585)), 0),"Not required")</f>
        <v>162350.47499999998</v>
      </c>
      <c r="N585" s="166">
        <f>IF(INTRO!$E$41="Endemic", IF(AND($J585&gt;1,$J585&lt;5), IF($J585=4, "Unknown", E585+F585), 0),"Not required")</f>
        <v>77352.825446504983</v>
      </c>
      <c r="O585" s="169">
        <f>IF(INTRO!$E$43="Endemic", IF(AND($K585&gt;0,$K585&lt;5), IF($K585=4,"Unknown", IF($K585=1, $F585*0.33, IF($K585=2, $F585*0.5+$G585*0.2, SUM(F585:G585)))), 0),"Not required")</f>
        <v>0</v>
      </c>
      <c r="P585" s="161">
        <v>0</v>
      </c>
      <c r="Q585" s="162">
        <v>2</v>
      </c>
      <c r="R585" s="162">
        <v>1</v>
      </c>
      <c r="S585" s="167">
        <v>0</v>
      </c>
      <c r="T585" s="161"/>
      <c r="U585" s="162"/>
      <c r="V585" s="162"/>
      <c r="W585" s="167"/>
    </row>
    <row r="586" spans="1:23" x14ac:dyDescent="0.2">
      <c r="A586" s="23" t="str">
        <f>IF(INTRO!$E$33&lt;&gt;0,INTRO!$E$33, " ")</f>
        <v>Ethiopia</v>
      </c>
      <c r="B586" s="191" t="s">
        <v>798</v>
      </c>
      <c r="C586" s="192" t="s">
        <v>802</v>
      </c>
      <c r="D586" s="193">
        <v>65969.189999999988</v>
      </c>
      <c r="E586" s="193">
        <f t="shared" si="39"/>
        <v>10878.359012513998</v>
      </c>
      <c r="F586" s="193">
        <f t="shared" si="40"/>
        <v>20553.044184287995</v>
      </c>
      <c r="G586" s="193">
        <f t="shared" si="41"/>
        <v>34537.781776345713</v>
      </c>
      <c r="H586" s="200">
        <v>0</v>
      </c>
      <c r="I586" s="201">
        <v>1</v>
      </c>
      <c r="J586" s="202">
        <v>1</v>
      </c>
      <c r="K586" s="203">
        <v>0</v>
      </c>
      <c r="L586" s="165">
        <f>IF(INTRO!$E$37="Endemic",IF($H586&gt;0,IF($H586=4,"Unknown",IF($H586=99,"Stopped",$D586)),0),"Not required")</f>
        <v>0</v>
      </c>
      <c r="M586" s="190">
        <f>IF(INTRO!$E$39="Endemic", IF($I586&gt;0, IF($I586=4,"Unknown",IF($I586=99,"Stopped",$D586)), 0),"Not required")</f>
        <v>65969.189999999988</v>
      </c>
      <c r="N586" s="166">
        <f>IF(INTRO!$E$41="Endemic", IF(AND($J586&gt;1,$J586&lt;5), IF($J586=4, "Unknown", E586+F586), 0),"Not required")</f>
        <v>0</v>
      </c>
      <c r="O586" s="169">
        <f>IF(INTRO!$E$43="Endemic", IF(AND($K586&gt;0,$K586&lt;5), IF($K586=4,"Unknown", IF($K586=1, $F586*0.33, IF($K586=2, $F586*0.5+$G586*0.2, SUM(F586:G586)))), 0),"Not required")</f>
        <v>0</v>
      </c>
      <c r="P586" s="161">
        <v>0</v>
      </c>
      <c r="Q586" s="162">
        <v>2</v>
      </c>
      <c r="R586" s="162">
        <v>0</v>
      </c>
      <c r="S586" s="167">
        <v>0</v>
      </c>
      <c r="T586" s="161"/>
      <c r="U586" s="162"/>
      <c r="V586" s="162"/>
      <c r="W586" s="167"/>
    </row>
    <row r="587" spans="1:23" x14ac:dyDescent="0.2">
      <c r="A587" s="23" t="str">
        <f>IF(INTRO!$E$33&lt;&gt;0,INTRO!$E$33, " ")</f>
        <v>Ethiopia</v>
      </c>
      <c r="B587" s="191" t="s">
        <v>798</v>
      </c>
      <c r="C587" s="192" t="s">
        <v>803</v>
      </c>
      <c r="D587" s="193">
        <v>58831.016999999993</v>
      </c>
      <c r="E587" s="193">
        <f t="shared" si="39"/>
        <v>9701.2700019101976</v>
      </c>
      <c r="F587" s="193">
        <f t="shared" si="40"/>
        <v>18329.1092676384</v>
      </c>
      <c r="G587" s="193">
        <f t="shared" si="41"/>
        <v>30800.633247527898</v>
      </c>
      <c r="H587" s="200">
        <v>0</v>
      </c>
      <c r="I587" s="201">
        <v>1</v>
      </c>
      <c r="J587" s="202">
        <v>1</v>
      </c>
      <c r="K587" s="203">
        <v>1</v>
      </c>
      <c r="L587" s="165">
        <f>IF(INTRO!$E$37="Endemic",IF($H587&gt;0,IF($H587=4,"Unknown",IF($H587=99,"Stopped",$D587)),0),"Not required")</f>
        <v>0</v>
      </c>
      <c r="M587" s="190">
        <f>IF(INTRO!$E$39="Endemic", IF($I587&gt;0, IF($I587=4,"Unknown",IF($I587=99,"Stopped",$D587)), 0),"Not required")</f>
        <v>58831.016999999993</v>
      </c>
      <c r="N587" s="166">
        <f>IF(INTRO!$E$41="Endemic", IF(AND($J587&gt;1,$J587&lt;5), IF($J587=4, "Unknown", E587+F587), 0),"Not required")</f>
        <v>0</v>
      </c>
      <c r="O587" s="169">
        <f>IF(INTRO!$E$43="Endemic", IF(AND($K587&gt;0,$K587&lt;5), IF($K587=4,"Unknown", IF($K587=1, $F587*0.33, IF($K587=2, $F587*0.5+$G587*0.2, SUM(F587:G587)))), 0),"Not required")</f>
        <v>6048.6060583206718</v>
      </c>
      <c r="P587" s="161">
        <v>0</v>
      </c>
      <c r="Q587" s="162">
        <v>2</v>
      </c>
      <c r="R587" s="162">
        <v>0</v>
      </c>
      <c r="S587" s="167">
        <v>0</v>
      </c>
      <c r="T587" s="161"/>
      <c r="U587" s="162"/>
      <c r="V587" s="162"/>
      <c r="W587" s="167"/>
    </row>
    <row r="588" spans="1:23" x14ac:dyDescent="0.2">
      <c r="A588" s="23" t="str">
        <f>IF(INTRO!$E$33&lt;&gt;0,INTRO!$E$33, " ")</f>
        <v>Ethiopia</v>
      </c>
      <c r="B588" s="191" t="s">
        <v>798</v>
      </c>
      <c r="C588" s="192" t="s">
        <v>804</v>
      </c>
      <c r="D588" s="193">
        <v>80983.328999999998</v>
      </c>
      <c r="E588" s="193">
        <f t="shared" si="39"/>
        <v>13354.1995420974</v>
      </c>
      <c r="F588" s="193">
        <f t="shared" si="40"/>
        <v>25230.777263260799</v>
      </c>
      <c r="G588" s="193">
        <f t="shared" si="41"/>
        <v>42398.346023712133</v>
      </c>
      <c r="H588" s="200">
        <v>0</v>
      </c>
      <c r="I588" s="201">
        <v>1</v>
      </c>
      <c r="J588" s="202">
        <v>2</v>
      </c>
      <c r="K588" s="203">
        <v>0</v>
      </c>
      <c r="L588" s="165">
        <f>IF(INTRO!$E$37="Endemic",IF($H588&gt;0,IF($H588=4,"Unknown",IF($H588=99,"Stopped",$D588)),0),"Not required")</f>
        <v>0</v>
      </c>
      <c r="M588" s="190">
        <f>IF(INTRO!$E$39="Endemic", IF($I588&gt;0, IF($I588=4,"Unknown",IF($I588=99,"Stopped",$D588)), 0),"Not required")</f>
        <v>80983.328999999998</v>
      </c>
      <c r="N588" s="166">
        <f>IF(INTRO!$E$41="Endemic", IF(AND($J588&gt;1,$J588&lt;5), IF($J588=4, "Unknown", E588+F588), 0),"Not required")</f>
        <v>38584.976805358201</v>
      </c>
      <c r="O588" s="169">
        <f>IF(INTRO!$E$43="Endemic", IF(AND($K588&gt;0,$K588&lt;5), IF($K588=4,"Unknown", IF($K588=1, $F588*0.33, IF($K588=2, $F588*0.5+$G588*0.2, SUM(F588:G588)))), 0),"Not required")</f>
        <v>0</v>
      </c>
      <c r="P588" s="161">
        <v>0</v>
      </c>
      <c r="Q588" s="162">
        <v>2</v>
      </c>
      <c r="R588" s="162">
        <v>1</v>
      </c>
      <c r="S588" s="167">
        <v>0</v>
      </c>
      <c r="T588" s="161"/>
      <c r="U588" s="162"/>
      <c r="V588" s="162"/>
      <c r="W588" s="167"/>
    </row>
    <row r="589" spans="1:23" x14ac:dyDescent="0.2">
      <c r="A589" s="23" t="str">
        <f>IF(INTRO!$E$33&lt;&gt;0,INTRO!$E$33, " ")</f>
        <v>Ethiopia</v>
      </c>
      <c r="B589" s="191" t="s">
        <v>798</v>
      </c>
      <c r="C589" s="192" t="s">
        <v>805</v>
      </c>
      <c r="D589" s="193">
        <v>101827.78199999999</v>
      </c>
      <c r="E589" s="193">
        <f t="shared" ref="E589:E605" si="42">D589*16.49006/100</f>
        <v>16791.462348469198</v>
      </c>
      <c r="F589" s="193">
        <f t="shared" ref="F589:F605" si="43">D589*31.15552/100</f>
        <v>31724.974986566398</v>
      </c>
      <c r="G589" s="193">
        <f t="shared" ref="G589:G605" si="44">D589*52.35441238/100</f>
        <v>53311.336905687407</v>
      </c>
      <c r="H589" s="200">
        <v>1</v>
      </c>
      <c r="I589" s="201">
        <v>1</v>
      </c>
      <c r="J589" s="202">
        <v>2</v>
      </c>
      <c r="K589" s="203">
        <v>1</v>
      </c>
      <c r="L589" s="165">
        <f>IF(INTRO!$E$37="Endemic",IF($H589&gt;0,IF($H589=4,"Unknown",IF($H589=99,"Stopped",$D589)),0),"Not required")</f>
        <v>101827.78199999999</v>
      </c>
      <c r="M589" s="190">
        <f>IF(INTRO!$E$39="Endemic", IF($I589&gt;0, IF($I589=4,"Unknown",IF($I589=99,"Stopped",$D589)), 0),"Not required")</f>
        <v>101827.78199999999</v>
      </c>
      <c r="N589" s="166">
        <f>IF(INTRO!$E$41="Endemic", IF(AND($J589&gt;1,$J589&lt;5), IF($J589=4, "Unknown", E589+F589), 0),"Not required")</f>
        <v>48516.437335035596</v>
      </c>
      <c r="O589" s="169">
        <f>IF(INTRO!$E$43="Endemic", IF(AND($K589&gt;0,$K589&lt;5), IF($K589=4,"Unknown", IF($K589=1, $F589*0.33, IF($K589=2, $F589*0.5+$G589*0.2, SUM(F589:G589)))), 0),"Not required")</f>
        <v>10469.241745566911</v>
      </c>
      <c r="P589" s="161">
        <v>1</v>
      </c>
      <c r="Q589" s="162">
        <v>2</v>
      </c>
      <c r="R589" s="162">
        <v>1</v>
      </c>
      <c r="S589" s="167">
        <v>0</v>
      </c>
      <c r="T589" s="161"/>
      <c r="U589" s="162"/>
      <c r="V589" s="162"/>
      <c r="W589" s="167"/>
    </row>
    <row r="590" spans="1:23" x14ac:dyDescent="0.2">
      <c r="A590" s="23" t="str">
        <f>IF(INTRO!$E$33&lt;&gt;0,INTRO!$E$33, " ")</f>
        <v>Ethiopia</v>
      </c>
      <c r="B590" s="191" t="s">
        <v>798</v>
      </c>
      <c r="C590" s="192" t="s">
        <v>806</v>
      </c>
      <c r="D590" s="193">
        <v>47032.502999999997</v>
      </c>
      <c r="E590" s="193">
        <f t="shared" si="42"/>
        <v>7755.6879642017993</v>
      </c>
      <c r="F590" s="193">
        <f t="shared" si="43"/>
        <v>14653.220878665599</v>
      </c>
      <c r="G590" s="193">
        <f t="shared" si="44"/>
        <v>24623.590573255871</v>
      </c>
      <c r="H590" s="200">
        <v>0</v>
      </c>
      <c r="I590" s="201">
        <v>1</v>
      </c>
      <c r="J590" s="202">
        <v>2</v>
      </c>
      <c r="K590" s="203">
        <v>1</v>
      </c>
      <c r="L590" s="165">
        <f>IF(INTRO!$E$37="Endemic",IF($H590&gt;0,IF($H590=4,"Unknown",IF($H590=99,"Stopped",$D590)),0),"Not required")</f>
        <v>0</v>
      </c>
      <c r="M590" s="190">
        <f>IF(INTRO!$E$39="Endemic", IF($I590&gt;0, IF($I590=4,"Unknown",IF($I590=99,"Stopped",$D590)), 0),"Not required")</f>
        <v>47032.502999999997</v>
      </c>
      <c r="N590" s="166">
        <f>IF(INTRO!$E$41="Endemic", IF(AND($J590&gt;1,$J590&lt;5), IF($J590=4, "Unknown", E590+F590), 0),"Not required")</f>
        <v>22408.9088428674</v>
      </c>
      <c r="O590" s="169">
        <f>IF(INTRO!$E$43="Endemic", IF(AND($K590&gt;0,$K590&lt;5), IF($K590=4,"Unknown", IF($K590=1, $F590*0.33, IF($K590=2, $F590*0.5+$G590*0.2, SUM(F590:G590)))), 0),"Not required")</f>
        <v>4835.5628899596477</v>
      </c>
      <c r="P590" s="161">
        <v>0</v>
      </c>
      <c r="Q590" s="162">
        <v>2</v>
      </c>
      <c r="R590" s="162">
        <v>1</v>
      </c>
      <c r="S590" s="167">
        <v>0</v>
      </c>
      <c r="T590" s="161"/>
      <c r="U590" s="162"/>
      <c r="V590" s="162"/>
      <c r="W590" s="167"/>
    </row>
    <row r="591" spans="1:23" x14ac:dyDescent="0.2">
      <c r="A591" s="23" t="str">
        <f>IF(INTRO!$E$33&lt;&gt;0,INTRO!$E$33, " ")</f>
        <v>Ethiopia</v>
      </c>
      <c r="B591" s="191" t="s">
        <v>798</v>
      </c>
      <c r="C591" s="192" t="s">
        <v>807</v>
      </c>
      <c r="D591" s="193">
        <v>95294.660999999993</v>
      </c>
      <c r="E591" s="193">
        <f t="shared" si="42"/>
        <v>15714.146775696599</v>
      </c>
      <c r="F591" s="193">
        <f t="shared" si="43"/>
        <v>29689.547166787193</v>
      </c>
      <c r="G591" s="193">
        <f t="shared" si="44"/>
        <v>49890.959796063027</v>
      </c>
      <c r="H591" s="200">
        <v>0</v>
      </c>
      <c r="I591" s="201">
        <v>1</v>
      </c>
      <c r="J591" s="202">
        <v>3</v>
      </c>
      <c r="K591" s="203">
        <v>0</v>
      </c>
      <c r="L591" s="165">
        <f>IF(INTRO!$E$37="Endemic",IF($H591&gt;0,IF($H591=4,"Unknown",IF($H591=99,"Stopped",$D591)),0),"Not required")</f>
        <v>0</v>
      </c>
      <c r="M591" s="190">
        <f>IF(INTRO!$E$39="Endemic", IF($I591&gt;0, IF($I591=4,"Unknown",IF($I591=99,"Stopped",$D591)), 0),"Not required")</f>
        <v>95294.660999999993</v>
      </c>
      <c r="N591" s="166">
        <f>IF(INTRO!$E$41="Endemic", IF(AND($J591&gt;1,$J591&lt;5), IF($J591=4, "Unknown", E591+F591), 0),"Not required")</f>
        <v>45403.693942483791</v>
      </c>
      <c r="O591" s="169">
        <f>IF(INTRO!$E$43="Endemic", IF(AND($K591&gt;0,$K591&lt;5), IF($K591=4,"Unknown", IF($K591=1, $F591*0.33, IF($K591=2, $F591*0.5+$G591*0.2, SUM(F591:G591)))), 0),"Not required")</f>
        <v>0</v>
      </c>
      <c r="P591" s="161">
        <v>0</v>
      </c>
      <c r="Q591" s="162">
        <v>2</v>
      </c>
      <c r="R591" s="162">
        <v>2</v>
      </c>
      <c r="S591" s="167">
        <v>0</v>
      </c>
      <c r="T591" s="161"/>
      <c r="U591" s="162"/>
      <c r="V591" s="162"/>
      <c r="W591" s="167"/>
    </row>
    <row r="592" spans="1:23" x14ac:dyDescent="0.2">
      <c r="A592" s="23" t="str">
        <f>IF(INTRO!$E$33&lt;&gt;0,INTRO!$E$33, " ")</f>
        <v>Ethiopia</v>
      </c>
      <c r="B592" s="191" t="s">
        <v>798</v>
      </c>
      <c r="C592" s="192" t="s">
        <v>808</v>
      </c>
      <c r="D592" s="193">
        <v>91285.676999999996</v>
      </c>
      <c r="E592" s="193">
        <f t="shared" si="42"/>
        <v>15053.062908706199</v>
      </c>
      <c r="F592" s="193">
        <f t="shared" si="43"/>
        <v>28440.527354870395</v>
      </c>
      <c r="G592" s="193">
        <f t="shared" si="44"/>
        <v>47792.079780454813</v>
      </c>
      <c r="H592" s="200">
        <v>0</v>
      </c>
      <c r="I592" s="201">
        <v>1</v>
      </c>
      <c r="J592" s="202">
        <v>3</v>
      </c>
      <c r="K592" s="203">
        <v>1</v>
      </c>
      <c r="L592" s="165">
        <f>IF(INTRO!$E$37="Endemic",IF($H592&gt;0,IF($H592=4,"Unknown",IF($H592=99,"Stopped",$D592)),0),"Not required")</f>
        <v>0</v>
      </c>
      <c r="M592" s="190">
        <f>IF(INTRO!$E$39="Endemic", IF($I592&gt;0, IF($I592=4,"Unknown",IF($I592=99,"Stopped",$D592)), 0),"Not required")</f>
        <v>91285.676999999996</v>
      </c>
      <c r="N592" s="166">
        <f>IF(INTRO!$E$41="Endemic", IF(AND($J592&gt;1,$J592&lt;5), IF($J592=4, "Unknown", E592+F592), 0),"Not required")</f>
        <v>43493.590263576596</v>
      </c>
      <c r="O592" s="169">
        <f>IF(INTRO!$E$43="Endemic", IF(AND($K592&gt;0,$K592&lt;5), IF($K592=4,"Unknown", IF($K592=1, $F592*0.33, IF($K592=2, $F592*0.5+$G592*0.2, SUM(F592:G592)))), 0),"Not required")</f>
        <v>9385.3740271072311</v>
      </c>
      <c r="P592" s="161">
        <v>0</v>
      </c>
      <c r="Q592" s="162">
        <v>2</v>
      </c>
      <c r="R592" s="162">
        <v>2</v>
      </c>
      <c r="S592" s="167">
        <v>0</v>
      </c>
      <c r="T592" s="161"/>
      <c r="U592" s="162"/>
      <c r="V592" s="162"/>
      <c r="W592" s="167"/>
    </row>
    <row r="593" spans="1:23" x14ac:dyDescent="0.2">
      <c r="A593" s="23" t="str">
        <f>IF(INTRO!$E$33&lt;&gt;0,INTRO!$E$33, " ")</f>
        <v>Ethiopia</v>
      </c>
      <c r="B593" s="191" t="s">
        <v>798</v>
      </c>
      <c r="C593" s="192" t="s">
        <v>809</v>
      </c>
      <c r="D593" s="193">
        <v>33449.702999999994</v>
      </c>
      <c r="E593" s="193">
        <f t="shared" si="42"/>
        <v>5515.8760945217982</v>
      </c>
      <c r="F593" s="193">
        <f t="shared" si="43"/>
        <v>10421.428908105598</v>
      </c>
      <c r="G593" s="193">
        <f t="shared" si="44"/>
        <v>17512.395448505227</v>
      </c>
      <c r="H593" s="200">
        <v>0</v>
      </c>
      <c r="I593" s="201">
        <v>1</v>
      </c>
      <c r="J593" s="202">
        <v>2</v>
      </c>
      <c r="K593" s="203">
        <v>1</v>
      </c>
      <c r="L593" s="165">
        <f>IF(INTRO!$E$37="Endemic",IF($H593&gt;0,IF($H593=4,"Unknown",IF($H593=99,"Stopped",$D593)),0),"Not required")</f>
        <v>0</v>
      </c>
      <c r="M593" s="190">
        <f>IF(INTRO!$E$39="Endemic", IF($I593&gt;0, IF($I593=4,"Unknown",IF($I593=99,"Stopped",$D593)), 0),"Not required")</f>
        <v>33449.702999999994</v>
      </c>
      <c r="N593" s="166">
        <f>IF(INTRO!$E$41="Endemic", IF(AND($J593&gt;1,$J593&lt;5), IF($J593=4, "Unknown", E593+F593), 0),"Not required")</f>
        <v>15937.305002627396</v>
      </c>
      <c r="O593" s="169">
        <f>IF(INTRO!$E$43="Endemic", IF(AND($K593&gt;0,$K593&lt;5), IF($K593=4,"Unknown", IF($K593=1, $F593*0.33, IF($K593=2, $F593*0.5+$G593*0.2, SUM(F593:G593)))), 0),"Not required")</f>
        <v>3439.0715396748474</v>
      </c>
      <c r="P593" s="161">
        <v>0</v>
      </c>
      <c r="Q593" s="162">
        <v>2</v>
      </c>
      <c r="R593" s="162">
        <v>1</v>
      </c>
      <c r="S593" s="167">
        <v>0</v>
      </c>
      <c r="T593" s="161"/>
      <c r="U593" s="162"/>
      <c r="V593" s="162"/>
      <c r="W593" s="167"/>
    </row>
    <row r="594" spans="1:23" x14ac:dyDescent="0.2">
      <c r="A594" s="23" t="str">
        <f>IF(INTRO!$E$33&lt;&gt;0,INTRO!$E$33, " ")</f>
        <v>Ethiopia</v>
      </c>
      <c r="B594" s="191" t="s">
        <v>798</v>
      </c>
      <c r="C594" s="192" t="s">
        <v>562</v>
      </c>
      <c r="D594" s="193">
        <v>65924.942999999999</v>
      </c>
      <c r="E594" s="193">
        <f t="shared" si="42"/>
        <v>10871.062655665801</v>
      </c>
      <c r="F594" s="193">
        <f t="shared" si="43"/>
        <v>20539.258801353601</v>
      </c>
      <c r="G594" s="193">
        <f t="shared" si="44"/>
        <v>34514.616519499941</v>
      </c>
      <c r="H594" s="200">
        <v>0</v>
      </c>
      <c r="I594" s="201">
        <v>1</v>
      </c>
      <c r="J594" s="202">
        <v>4</v>
      </c>
      <c r="K594" s="203">
        <v>4</v>
      </c>
      <c r="L594" s="165">
        <f>IF(INTRO!$E$37="Endemic",IF($H594&gt;0,IF($H594=4,"Unknown",IF($H594=99,"Stopped",$D594)),0),"Not required")</f>
        <v>0</v>
      </c>
      <c r="M594" s="190">
        <f>IF(INTRO!$E$39="Endemic", IF($I594&gt;0, IF($I594=4,"Unknown",IF($I594=99,"Stopped",$D594)), 0),"Not required")</f>
        <v>65924.942999999999</v>
      </c>
      <c r="N594" s="166" t="str">
        <f>IF(INTRO!$E$41="Endemic", IF(AND($J594&gt;1,$J594&lt;5), IF($J594=4, "Unknown", E594+F594), 0),"Not required")</f>
        <v>Unknown</v>
      </c>
      <c r="O594" s="169" t="str">
        <f>IF(INTRO!$E$43="Endemic", IF(AND($K594&gt;0,$K594&lt;5), IF($K594=4,"Unknown", IF($K594=1, $F594*0.33, IF($K594=2, $F594*0.5+$G594*0.2, SUM(F594:G594)))), 0),"Not required")</f>
        <v>Unknown</v>
      </c>
      <c r="P594" s="161">
        <v>0</v>
      </c>
      <c r="Q594" s="162">
        <v>2</v>
      </c>
      <c r="R594" s="162">
        <v>0</v>
      </c>
      <c r="S594" s="167">
        <v>0</v>
      </c>
      <c r="T594" s="161"/>
      <c r="U594" s="162"/>
      <c r="V594" s="162"/>
      <c r="W594" s="167"/>
    </row>
    <row r="595" spans="1:23" x14ac:dyDescent="0.2">
      <c r="A595" s="23" t="str">
        <f>IF(INTRO!$E$33&lt;&gt;0,INTRO!$E$33, " ")</f>
        <v>Ethiopia</v>
      </c>
      <c r="B595" s="191" t="s">
        <v>798</v>
      </c>
      <c r="C595" s="192" t="s">
        <v>810</v>
      </c>
      <c r="D595" s="193">
        <v>70563.674999999988</v>
      </c>
      <c r="E595" s="193">
        <f t="shared" si="42"/>
        <v>11635.992345704997</v>
      </c>
      <c r="F595" s="193">
        <f t="shared" si="43"/>
        <v>21984.479877359998</v>
      </c>
      <c r="G595" s="193">
        <f t="shared" si="44"/>
        <v>36943.197399982957</v>
      </c>
      <c r="H595" s="200">
        <v>0</v>
      </c>
      <c r="I595" s="201">
        <v>1</v>
      </c>
      <c r="J595" s="202">
        <v>2</v>
      </c>
      <c r="K595" s="203">
        <v>1</v>
      </c>
      <c r="L595" s="165">
        <f>IF(INTRO!$E$37="Endemic",IF($H595&gt;0,IF($H595=4,"Unknown",IF($H595=99,"Stopped",$D595)),0),"Not required")</f>
        <v>0</v>
      </c>
      <c r="M595" s="190">
        <f>IF(INTRO!$E$39="Endemic", IF($I595&gt;0, IF($I595=4,"Unknown",IF($I595=99,"Stopped",$D595)), 0),"Not required")</f>
        <v>70563.674999999988</v>
      </c>
      <c r="N595" s="166">
        <f>IF(INTRO!$E$41="Endemic", IF(AND($J595&gt;1,$J595&lt;5), IF($J595=4, "Unknown", E595+F595), 0),"Not required")</f>
        <v>33620.472223064993</v>
      </c>
      <c r="O595" s="169">
        <f>IF(INTRO!$E$43="Endemic", IF(AND($K595&gt;0,$K595&lt;5), IF($K595=4,"Unknown", IF($K595=1, $F595*0.33, IF($K595=2, $F595*0.5+$G595*0.2, SUM(F595:G595)))), 0),"Not required")</f>
        <v>7254.8783595287996</v>
      </c>
      <c r="P595" s="161">
        <v>0</v>
      </c>
      <c r="Q595" s="162">
        <v>2</v>
      </c>
      <c r="R595" s="162">
        <v>1</v>
      </c>
      <c r="S595" s="167">
        <v>0</v>
      </c>
      <c r="T595" s="161"/>
      <c r="U595" s="162"/>
      <c r="V595" s="162"/>
      <c r="W595" s="167"/>
    </row>
    <row r="596" spans="1:23" x14ac:dyDescent="0.2">
      <c r="A596" s="23" t="str">
        <f>IF(INTRO!$E$33&lt;&gt;0,INTRO!$E$33, " ")</f>
        <v>Ethiopia</v>
      </c>
      <c r="B596" s="191" t="s">
        <v>798</v>
      </c>
      <c r="C596" s="192" t="s">
        <v>811</v>
      </c>
      <c r="D596" s="193">
        <v>129964.75799999999</v>
      </c>
      <c r="E596" s="193">
        <f t="shared" si="42"/>
        <v>21431.2665730548</v>
      </c>
      <c r="F596" s="193">
        <f t="shared" si="43"/>
        <v>40491.196171641597</v>
      </c>
      <c r="G596" s="193">
        <f t="shared" si="44"/>
        <v>68042.285351989034</v>
      </c>
      <c r="H596" s="200">
        <v>0</v>
      </c>
      <c r="I596" s="201">
        <v>1</v>
      </c>
      <c r="J596" s="202">
        <v>3</v>
      </c>
      <c r="K596" s="203">
        <v>1</v>
      </c>
      <c r="L596" s="165">
        <f>IF(INTRO!$E$37="Endemic",IF($H596&gt;0,IF($H596=4,"Unknown",IF($H596=99,"Stopped",$D596)),0),"Not required")</f>
        <v>0</v>
      </c>
      <c r="M596" s="190">
        <f>IF(INTRO!$E$39="Endemic", IF($I596&gt;0, IF($I596=4,"Unknown",IF($I596=99,"Stopped",$D596)), 0),"Not required")</f>
        <v>129964.75799999999</v>
      </c>
      <c r="N596" s="166">
        <f>IF(INTRO!$E$41="Endemic", IF(AND($J596&gt;1,$J596&lt;5), IF($J596=4, "Unknown", E596+F596), 0),"Not required")</f>
        <v>61922.4627446964</v>
      </c>
      <c r="O596" s="169">
        <f>IF(INTRO!$E$43="Endemic", IF(AND($K596&gt;0,$K596&lt;5), IF($K596=4,"Unknown", IF($K596=1, $F596*0.33, IF($K596=2, $F596*0.5+$G596*0.2, SUM(F596:G596)))), 0),"Not required")</f>
        <v>13362.094736641728</v>
      </c>
      <c r="P596" s="161">
        <v>0</v>
      </c>
      <c r="Q596" s="162">
        <v>2</v>
      </c>
      <c r="R596" s="162">
        <v>2</v>
      </c>
      <c r="S596" s="167">
        <v>0</v>
      </c>
      <c r="T596" s="161"/>
      <c r="U596" s="162"/>
      <c r="V596" s="162"/>
      <c r="W596" s="167"/>
    </row>
    <row r="597" spans="1:23" x14ac:dyDescent="0.2">
      <c r="A597" s="23" t="str">
        <f>IF(INTRO!$E$33&lt;&gt;0,INTRO!$E$33, " ")</f>
        <v>Ethiopia</v>
      </c>
      <c r="B597" s="191" t="s">
        <v>798</v>
      </c>
      <c r="C597" s="192" t="s">
        <v>812</v>
      </c>
      <c r="D597" s="193">
        <v>103430.96399999999</v>
      </c>
      <c r="E597" s="193">
        <f t="shared" si="42"/>
        <v>17055.828022178397</v>
      </c>
      <c r="F597" s="193">
        <f t="shared" si="43"/>
        <v>32224.454675212797</v>
      </c>
      <c r="G597" s="193">
        <f t="shared" si="44"/>
        <v>54150.67342116934</v>
      </c>
      <c r="H597" s="200">
        <v>0</v>
      </c>
      <c r="I597" s="201">
        <v>1</v>
      </c>
      <c r="J597" s="202">
        <v>2</v>
      </c>
      <c r="K597" s="203">
        <v>0</v>
      </c>
      <c r="L597" s="165">
        <f>IF(INTRO!$E$37="Endemic",IF($H597&gt;0,IF($H597=4,"Unknown",IF($H597=99,"Stopped",$D597)),0),"Not required")</f>
        <v>0</v>
      </c>
      <c r="M597" s="190">
        <f>IF(INTRO!$E$39="Endemic", IF($I597&gt;0, IF($I597=4,"Unknown",IF($I597=99,"Stopped",$D597)), 0),"Not required")</f>
        <v>103430.96399999999</v>
      </c>
      <c r="N597" s="166">
        <f>IF(INTRO!$E$41="Endemic", IF(AND($J597&gt;1,$J597&lt;5), IF($J597=4, "Unknown", E597+F597), 0),"Not required")</f>
        <v>49280.282697391194</v>
      </c>
      <c r="O597" s="169">
        <f>IF(INTRO!$E$43="Endemic", IF(AND($K597&gt;0,$K597&lt;5), IF($K597=4,"Unknown", IF($K597=1, $F597*0.33, IF($K597=2, $F597*0.5+$G597*0.2, SUM(F597:G597)))), 0),"Not required")</f>
        <v>0</v>
      </c>
      <c r="P597" s="161">
        <v>0</v>
      </c>
      <c r="Q597" s="162">
        <v>2</v>
      </c>
      <c r="R597" s="162">
        <v>1</v>
      </c>
      <c r="S597" s="167">
        <v>0</v>
      </c>
      <c r="T597" s="161"/>
      <c r="U597" s="162"/>
      <c r="V597" s="162"/>
      <c r="W597" s="167"/>
    </row>
    <row r="598" spans="1:23" x14ac:dyDescent="0.2">
      <c r="A598" s="23" t="str">
        <f>IF(INTRO!$E$33&lt;&gt;0,INTRO!$E$33, " ")</f>
        <v>Ethiopia</v>
      </c>
      <c r="B598" s="191" t="s">
        <v>798</v>
      </c>
      <c r="C598" s="192" t="s">
        <v>813</v>
      </c>
      <c r="D598" s="193">
        <v>114188.12999999999</v>
      </c>
      <c r="E598" s="193">
        <f t="shared" si="42"/>
        <v>18829.691149877999</v>
      </c>
      <c r="F598" s="193">
        <f t="shared" si="43"/>
        <v>35575.905679775999</v>
      </c>
      <c r="G598" s="193">
        <f t="shared" si="44"/>
        <v>59782.52446921049</v>
      </c>
      <c r="H598" s="200">
        <v>0</v>
      </c>
      <c r="I598" s="201">
        <v>1</v>
      </c>
      <c r="J598" s="202">
        <v>0</v>
      </c>
      <c r="K598" s="203">
        <v>0</v>
      </c>
      <c r="L598" s="165">
        <f>IF(INTRO!$E$37="Endemic",IF($H598&gt;0,IF($H598=4,"Unknown",IF($H598=99,"Stopped",$D598)),0),"Not required")</f>
        <v>0</v>
      </c>
      <c r="M598" s="190">
        <f>IF(INTRO!$E$39="Endemic", IF($I598&gt;0, IF($I598=4,"Unknown",IF($I598=99,"Stopped",$D598)), 0),"Not required")</f>
        <v>114188.12999999999</v>
      </c>
      <c r="N598" s="166">
        <f>IF(INTRO!$E$41="Endemic", IF(AND($J598&gt;1,$J598&lt;5), IF($J598=4, "Unknown", E598+F598), 0),"Not required")</f>
        <v>0</v>
      </c>
      <c r="O598" s="169">
        <f>IF(INTRO!$E$43="Endemic", IF(AND($K598&gt;0,$K598&lt;5), IF($K598=4,"Unknown", IF($K598=1, $F598*0.33, IF($K598=2, $F598*0.5+$G598*0.2, SUM(F598:G598)))), 0),"Not required")</f>
        <v>0</v>
      </c>
      <c r="P598" s="161">
        <v>0</v>
      </c>
      <c r="Q598" s="162">
        <v>2</v>
      </c>
      <c r="R598" s="162">
        <v>0</v>
      </c>
      <c r="S598" s="167">
        <v>0</v>
      </c>
      <c r="T598" s="161"/>
      <c r="U598" s="162"/>
      <c r="V598" s="162"/>
      <c r="W598" s="167"/>
    </row>
    <row r="599" spans="1:23" x14ac:dyDescent="0.2">
      <c r="A599" s="23" t="str">
        <f>IF(INTRO!$E$33&lt;&gt;0,INTRO!$E$33, " ")</f>
        <v>Ethiopia</v>
      </c>
      <c r="B599" s="191" t="s">
        <v>798</v>
      </c>
      <c r="C599" s="192" t="s">
        <v>814</v>
      </c>
      <c r="D599" s="193">
        <v>171964.42199999999</v>
      </c>
      <c r="E599" s="193">
        <f t="shared" si="42"/>
        <v>28357.036366453198</v>
      </c>
      <c r="F599" s="193">
        <f t="shared" si="43"/>
        <v>53576.409889094393</v>
      </c>
      <c r="G599" s="193">
        <f t="shared" si="44"/>
        <v>90030.96264076345</v>
      </c>
      <c r="H599" s="200">
        <v>0</v>
      </c>
      <c r="I599" s="201">
        <v>1</v>
      </c>
      <c r="J599" s="202">
        <v>2</v>
      </c>
      <c r="K599" s="203">
        <v>1</v>
      </c>
      <c r="L599" s="165">
        <f>IF(INTRO!$E$37="Endemic",IF($H599&gt;0,IF($H599=4,"Unknown",IF($H599=99,"Stopped",$D599)),0),"Not required")</f>
        <v>0</v>
      </c>
      <c r="M599" s="190">
        <f>IF(INTRO!$E$39="Endemic", IF($I599&gt;0, IF($I599=4,"Unknown",IF($I599=99,"Stopped",$D599)), 0),"Not required")</f>
        <v>171964.42199999999</v>
      </c>
      <c r="N599" s="166">
        <f>IF(INTRO!$E$41="Endemic", IF(AND($J599&gt;1,$J599&lt;5), IF($J599=4, "Unknown", E599+F599), 0),"Not required")</f>
        <v>81933.446255547591</v>
      </c>
      <c r="O599" s="169">
        <f>IF(INTRO!$E$43="Endemic", IF(AND($K599&gt;0,$K599&lt;5), IF($K599=4,"Unknown", IF($K599=1, $F599*0.33, IF($K599=2, $F599*0.5+$G599*0.2, SUM(F599:G599)))), 0),"Not required")</f>
        <v>17680.215263401151</v>
      </c>
      <c r="P599" s="161">
        <v>0</v>
      </c>
      <c r="Q599" s="162">
        <v>2</v>
      </c>
      <c r="R599" s="162">
        <v>1</v>
      </c>
      <c r="S599" s="167">
        <v>0</v>
      </c>
      <c r="T599" s="161"/>
      <c r="U599" s="162"/>
      <c r="V599" s="162"/>
      <c r="W599" s="167"/>
    </row>
    <row r="600" spans="1:23" x14ac:dyDescent="0.2">
      <c r="A600" s="23" t="str">
        <f>IF(INTRO!$E$33&lt;&gt;0,INTRO!$E$33, " ")</f>
        <v>Ethiopia</v>
      </c>
      <c r="B600" s="191" t="s">
        <v>798</v>
      </c>
      <c r="C600" s="192" t="s">
        <v>815</v>
      </c>
      <c r="D600" s="193">
        <v>22432.199999999997</v>
      </c>
      <c r="E600" s="193">
        <f t="shared" si="42"/>
        <v>3699.0832393199998</v>
      </c>
      <c r="F600" s="193">
        <f t="shared" si="43"/>
        <v>6988.8685574399997</v>
      </c>
      <c r="G600" s="193">
        <f t="shared" si="44"/>
        <v>11744.246493906358</v>
      </c>
      <c r="H600" s="200">
        <v>0</v>
      </c>
      <c r="I600" s="201">
        <v>1</v>
      </c>
      <c r="J600" s="202">
        <v>0</v>
      </c>
      <c r="K600" s="203">
        <v>0</v>
      </c>
      <c r="L600" s="165">
        <f>IF(INTRO!$E$37="Endemic",IF($H600&gt;0,IF($H600=4,"Unknown",IF($H600=99,"Stopped",$D600)),0),"Not required")</f>
        <v>0</v>
      </c>
      <c r="M600" s="190">
        <f>IF(INTRO!$E$39="Endemic", IF($I600&gt;0, IF($I600=4,"Unknown",IF($I600=99,"Stopped",$D600)), 0),"Not required")</f>
        <v>22432.199999999997</v>
      </c>
      <c r="N600" s="166">
        <f>IF(INTRO!$E$41="Endemic", IF(AND($J600&gt;1,$J600&lt;5), IF($J600=4, "Unknown", E600+F600), 0),"Not required")</f>
        <v>0</v>
      </c>
      <c r="O600" s="169">
        <f>IF(INTRO!$E$43="Endemic", IF(AND($K600&gt;0,$K600&lt;5), IF($K600=4,"Unknown", IF($K600=1, $F600*0.33, IF($K600=2, $F600*0.5+$G600*0.2, SUM(F600:G600)))), 0),"Not required")</f>
        <v>0</v>
      </c>
      <c r="P600" s="161">
        <v>0</v>
      </c>
      <c r="Q600" s="162">
        <v>2</v>
      </c>
      <c r="R600" s="162">
        <v>0</v>
      </c>
      <c r="S600" s="167">
        <v>0</v>
      </c>
      <c r="T600" s="161"/>
      <c r="U600" s="162"/>
      <c r="V600" s="162"/>
      <c r="W600" s="167"/>
    </row>
    <row r="601" spans="1:23" x14ac:dyDescent="0.2">
      <c r="A601" s="23" t="str">
        <f>IF(INTRO!$E$33&lt;&gt;0,INTRO!$E$33, " ")</f>
        <v>Ethiopia</v>
      </c>
      <c r="B601" s="191" t="s">
        <v>798</v>
      </c>
      <c r="C601" s="192" t="s">
        <v>816</v>
      </c>
      <c r="D601" s="193">
        <v>54955.802999999993</v>
      </c>
      <c r="E601" s="193">
        <f t="shared" si="42"/>
        <v>9062.2448881817982</v>
      </c>
      <c r="F601" s="193">
        <f t="shared" si="43"/>
        <v>17121.766194825595</v>
      </c>
      <c r="G601" s="193">
        <f t="shared" si="44"/>
        <v>28771.787729360407</v>
      </c>
      <c r="H601" s="200">
        <v>0</v>
      </c>
      <c r="I601" s="201">
        <v>1</v>
      </c>
      <c r="J601" s="202">
        <v>2</v>
      </c>
      <c r="K601" s="203">
        <v>1</v>
      </c>
      <c r="L601" s="165">
        <f>IF(INTRO!$E$37="Endemic",IF($H601&gt;0,IF($H601=4,"Unknown",IF($H601=99,"Stopped",$D601)),0),"Not required")</f>
        <v>0</v>
      </c>
      <c r="M601" s="190">
        <f>IF(INTRO!$E$39="Endemic", IF($I601&gt;0, IF($I601=4,"Unknown",IF($I601=99,"Stopped",$D601)), 0),"Not required")</f>
        <v>54955.802999999993</v>
      </c>
      <c r="N601" s="166">
        <f>IF(INTRO!$E$41="Endemic", IF(AND($J601&gt;1,$J601&lt;5), IF($J601=4, "Unknown", E601+F601), 0),"Not required")</f>
        <v>26184.011083007394</v>
      </c>
      <c r="O601" s="169">
        <f>IF(INTRO!$E$43="Endemic", IF(AND($K601&gt;0,$K601&lt;5), IF($K601=4,"Unknown", IF($K601=1, $F601*0.33, IF($K601=2, $F601*0.5+$G601*0.2, SUM(F601:G601)))), 0),"Not required")</f>
        <v>5650.182844292447</v>
      </c>
      <c r="P601" s="161">
        <v>0</v>
      </c>
      <c r="Q601" s="162">
        <v>2</v>
      </c>
      <c r="R601" s="162">
        <v>1</v>
      </c>
      <c r="S601" s="167">
        <v>0</v>
      </c>
      <c r="T601" s="161"/>
      <c r="U601" s="162"/>
      <c r="V601" s="162"/>
      <c r="W601" s="167"/>
    </row>
    <row r="602" spans="1:23" x14ac:dyDescent="0.2">
      <c r="A602" s="23" t="str">
        <f>IF(INTRO!$E$33&lt;&gt;0,INTRO!$E$33, " ")</f>
        <v>Ethiopia</v>
      </c>
      <c r="B602" s="191" t="s">
        <v>798</v>
      </c>
      <c r="C602" s="192" t="s">
        <v>817</v>
      </c>
      <c r="D602" s="193">
        <v>28840.811999999998</v>
      </c>
      <c r="E602" s="193">
        <f t="shared" si="42"/>
        <v>4755.8672032871991</v>
      </c>
      <c r="F602" s="193">
        <f t="shared" si="43"/>
        <v>8985.5049508224001</v>
      </c>
      <c r="G602" s="193">
        <f t="shared" si="44"/>
        <v>15099.437648220526</v>
      </c>
      <c r="H602" s="200">
        <v>0</v>
      </c>
      <c r="I602" s="201">
        <v>1</v>
      </c>
      <c r="J602" s="202">
        <v>2</v>
      </c>
      <c r="K602" s="203">
        <v>1</v>
      </c>
      <c r="L602" s="165">
        <f>IF(INTRO!$E$37="Endemic",IF($H602&gt;0,IF($H602=4,"Unknown",IF($H602=99,"Stopped",$D602)),0),"Not required")</f>
        <v>0</v>
      </c>
      <c r="M602" s="190">
        <f>IF(INTRO!$E$39="Endemic", IF($I602&gt;0, IF($I602=4,"Unknown",IF($I602=99,"Stopped",$D602)), 0),"Not required")</f>
        <v>28840.811999999998</v>
      </c>
      <c r="N602" s="166">
        <f>IF(INTRO!$E$41="Endemic", IF(AND($J602&gt;1,$J602&lt;5), IF($J602=4, "Unknown", E602+F602), 0),"Not required")</f>
        <v>13741.372154109598</v>
      </c>
      <c r="O602" s="169">
        <f>IF(INTRO!$E$43="Endemic", IF(AND($K602&gt;0,$K602&lt;5), IF($K602=4,"Unknown", IF($K602=1, $F602*0.33, IF($K602=2, $F602*0.5+$G602*0.2, SUM(F602:G602)))), 0),"Not required")</f>
        <v>2965.216633771392</v>
      </c>
      <c r="P602" s="161">
        <v>0</v>
      </c>
      <c r="Q602" s="162">
        <v>2</v>
      </c>
      <c r="R602" s="162">
        <v>1</v>
      </c>
      <c r="S602" s="167">
        <v>0</v>
      </c>
      <c r="T602" s="161"/>
      <c r="U602" s="162"/>
      <c r="V602" s="162"/>
      <c r="W602" s="167"/>
    </row>
    <row r="603" spans="1:23" x14ac:dyDescent="0.2">
      <c r="A603" s="23" t="str">
        <f>IF(INTRO!$E$33&lt;&gt;0,INTRO!$E$33, " ")</f>
        <v>Ethiopia</v>
      </c>
      <c r="B603" s="191" t="s">
        <v>798</v>
      </c>
      <c r="C603" s="192" t="s">
        <v>818</v>
      </c>
      <c r="D603" s="193">
        <v>81327.014999999999</v>
      </c>
      <c r="E603" s="193">
        <f t="shared" si="42"/>
        <v>13410.873569709</v>
      </c>
      <c r="F603" s="193">
        <f t="shared" si="43"/>
        <v>25337.854423728</v>
      </c>
      <c r="G603" s="193">
        <f t="shared" si="44"/>
        <v>42578.280809444463</v>
      </c>
      <c r="H603" s="200">
        <v>0</v>
      </c>
      <c r="I603" s="201">
        <v>1</v>
      </c>
      <c r="J603" s="202">
        <v>1</v>
      </c>
      <c r="K603" s="203">
        <v>0</v>
      </c>
      <c r="L603" s="165">
        <f>IF(INTRO!$E$37="Endemic",IF($H603&gt;0,IF($H603=4,"Unknown",IF($H603=99,"Stopped",$D603)),0),"Not required")</f>
        <v>0</v>
      </c>
      <c r="M603" s="190">
        <f>IF(INTRO!$E$39="Endemic", IF($I603&gt;0, IF($I603=4,"Unknown",IF($I603=99,"Stopped",$D603)), 0),"Not required")</f>
        <v>81327.014999999999</v>
      </c>
      <c r="N603" s="166">
        <f>IF(INTRO!$E$41="Endemic", IF(AND($J603&gt;1,$J603&lt;5), IF($J603=4, "Unknown", E603+F603), 0),"Not required")</f>
        <v>0</v>
      </c>
      <c r="O603" s="169">
        <f>IF(INTRO!$E$43="Endemic", IF(AND($K603&gt;0,$K603&lt;5), IF($K603=4,"Unknown", IF($K603=1, $F603*0.33, IF($K603=2, $F603*0.5+$G603*0.2, SUM(F603:G603)))), 0),"Not required")</f>
        <v>0</v>
      </c>
      <c r="P603" s="161">
        <v>0</v>
      </c>
      <c r="Q603" s="162">
        <v>2</v>
      </c>
      <c r="R603" s="162">
        <v>0</v>
      </c>
      <c r="S603" s="167">
        <v>0</v>
      </c>
      <c r="T603" s="161"/>
      <c r="U603" s="162"/>
      <c r="V603" s="162"/>
      <c r="W603" s="167"/>
    </row>
    <row r="604" spans="1:23" x14ac:dyDescent="0.2">
      <c r="A604" s="23" t="str">
        <f>IF(INTRO!$E$33&lt;&gt;0,INTRO!$E$33, " ")</f>
        <v>Ethiopia</v>
      </c>
      <c r="B604" s="191" t="s">
        <v>798</v>
      </c>
      <c r="C604" s="192" t="s">
        <v>819</v>
      </c>
      <c r="D604" s="193">
        <v>102612.90899999999</v>
      </c>
      <c r="E604" s="193">
        <f t="shared" si="42"/>
        <v>16920.930261845398</v>
      </c>
      <c r="F604" s="193">
        <f t="shared" si="43"/>
        <v>31969.585386076793</v>
      </c>
      <c r="G604" s="193">
        <f t="shared" si="44"/>
        <v>53722.385532974127</v>
      </c>
      <c r="H604" s="200">
        <v>0</v>
      </c>
      <c r="I604" s="201">
        <v>1</v>
      </c>
      <c r="J604" s="202">
        <v>2</v>
      </c>
      <c r="K604" s="203">
        <v>0</v>
      </c>
      <c r="L604" s="165">
        <f>IF(INTRO!$E$37="Endemic",IF($H604&gt;0,IF($H604=4,"Unknown",IF($H604=99,"Stopped",$D604)),0),"Not required")</f>
        <v>0</v>
      </c>
      <c r="M604" s="190">
        <f>IF(INTRO!$E$39="Endemic", IF($I604&gt;0, IF($I604=4,"Unknown",IF($I604=99,"Stopped",$D604)), 0),"Not required")</f>
        <v>102612.90899999999</v>
      </c>
      <c r="N604" s="166">
        <f>IF(INTRO!$E$41="Endemic", IF(AND($J604&gt;1,$J604&lt;5), IF($J604=4, "Unknown", E604+F604), 0),"Not required")</f>
        <v>48890.515647922191</v>
      </c>
      <c r="O604" s="169">
        <f>IF(INTRO!$E$43="Endemic", IF(AND($K604&gt;0,$K604&lt;5), IF($K604=4,"Unknown", IF($K604=1, $F604*0.33, IF($K604=2, $F604*0.5+$G604*0.2, SUM(F604:G604)))), 0),"Not required")</f>
        <v>0</v>
      </c>
      <c r="P604" s="161">
        <v>0</v>
      </c>
      <c r="Q604" s="162">
        <v>2</v>
      </c>
      <c r="R604" s="162">
        <v>1</v>
      </c>
      <c r="S604" s="167">
        <v>0</v>
      </c>
      <c r="T604" s="161"/>
      <c r="U604" s="162"/>
      <c r="V604" s="162"/>
      <c r="W604" s="167"/>
    </row>
    <row r="605" spans="1:23" x14ac:dyDescent="0.2">
      <c r="A605" s="23" t="str">
        <f>IF(INTRO!$E$33&lt;&gt;0,INTRO!$E$33, " ")</f>
        <v>Ethiopia</v>
      </c>
      <c r="B605" s="191" t="s">
        <v>798</v>
      </c>
      <c r="C605" s="192" t="s">
        <v>820</v>
      </c>
      <c r="D605" s="193">
        <v>52652.900999999998</v>
      </c>
      <c r="E605" s="193">
        <f t="shared" si="42"/>
        <v>8682.4949666405992</v>
      </c>
      <c r="F605" s="193">
        <f t="shared" si="43"/>
        <v>16404.2851016352</v>
      </c>
      <c r="G605" s="193">
        <f t="shared" si="44"/>
        <v>27566.116919573142</v>
      </c>
      <c r="H605" s="200">
        <v>0</v>
      </c>
      <c r="I605" s="201">
        <v>1</v>
      </c>
      <c r="J605" s="202">
        <v>2</v>
      </c>
      <c r="K605" s="203">
        <v>1</v>
      </c>
      <c r="L605" s="165">
        <f>IF(INTRO!$E$37="Endemic",IF($H605&gt;0,IF($H605=4,"Unknown",IF($H605=99,"Stopped",$D605)),0),"Not required")</f>
        <v>0</v>
      </c>
      <c r="M605" s="190">
        <f>IF(INTRO!$E$39="Endemic", IF($I605&gt;0, IF($I605=4,"Unknown",IF($I605=99,"Stopped",$D605)), 0),"Not required")</f>
        <v>52652.900999999998</v>
      </c>
      <c r="N605" s="166">
        <f>IF(INTRO!$E$41="Endemic", IF(AND($J605&gt;1,$J605&lt;5), IF($J605=4, "Unknown", E605+F605), 0),"Not required")</f>
        <v>25086.780068275799</v>
      </c>
      <c r="O605" s="169">
        <f>IF(INTRO!$E$43="Endemic", IF(AND($K605&gt;0,$K605&lt;5), IF($K605=4,"Unknown", IF($K605=1, $F605*0.33, IF($K605=2, $F605*0.5+$G605*0.2, SUM(F605:G605)))), 0),"Not required")</f>
        <v>5413.4140835396165</v>
      </c>
      <c r="P605" s="161">
        <v>0</v>
      </c>
      <c r="Q605" s="162">
        <v>2</v>
      </c>
      <c r="R605" s="162">
        <v>1</v>
      </c>
      <c r="S605" s="167">
        <v>0</v>
      </c>
      <c r="T605" s="161"/>
      <c r="U605" s="162"/>
      <c r="V605" s="162"/>
      <c r="W605" s="167"/>
    </row>
    <row r="606" spans="1:23" x14ac:dyDescent="0.2">
      <c r="A606" s="23" t="str">
        <f>IF(INTRO!$E$33&lt;&gt;0,INTRO!$E$33, " ")</f>
        <v>Ethiopia</v>
      </c>
      <c r="B606" s="191" t="s">
        <v>821</v>
      </c>
      <c r="C606" s="192" t="s">
        <v>822</v>
      </c>
      <c r="D606" s="193">
        <v>72338</v>
      </c>
      <c r="E606" s="193">
        <f t="shared" ref="E606:E669" si="45">D606*15.68202/100</f>
        <v>11344.0596276</v>
      </c>
      <c r="F606" s="193">
        <f t="shared" ref="F606:F669" si="46">D606*32.21526/100</f>
        <v>23303.8747788</v>
      </c>
      <c r="G606" s="193">
        <f t="shared" ref="G606:G669" si="47">D606*52.10271604/100</f>
        <v>37690.062729015197</v>
      </c>
      <c r="H606" s="200">
        <v>0</v>
      </c>
      <c r="I606" s="201">
        <v>1</v>
      </c>
      <c r="J606" s="202">
        <v>3</v>
      </c>
      <c r="K606" s="203">
        <v>2</v>
      </c>
      <c r="L606" s="165">
        <f>IF(INTRO!$E$37="Endemic",IF($H606&gt;0,IF($H606=4,"Unknown",IF($H606=99,"Stopped",$D606)),0),"Not required")</f>
        <v>0</v>
      </c>
      <c r="M606" s="190">
        <f>IF(INTRO!$E$39="Endemic", IF($I606&gt;0, IF($I606=4,"Unknown",IF($I606=99,"Stopped",$D606)), 0),"Not required")</f>
        <v>72338</v>
      </c>
      <c r="N606" s="166">
        <f>IF(INTRO!$E$41="Endemic", IF(AND($J606&gt;1,$J606&lt;5), IF($J606=4, "Unknown", E606+F606), 0),"Not required")</f>
        <v>34647.934406400003</v>
      </c>
      <c r="O606" s="169">
        <f>IF(INTRO!$E$43="Endemic", IF(AND($K606&gt;0,$K606&lt;5), IF($K606=4,"Unknown", IF($K606=1, $F606*0.33, IF($K606=2, $F606*0.5+$G606*0.2, SUM(F606:G606)))), 0),"Not required")</f>
        <v>19189.94993520304</v>
      </c>
      <c r="P606" s="161">
        <v>0</v>
      </c>
      <c r="Q606" s="162">
        <v>2</v>
      </c>
      <c r="R606" s="162">
        <v>2</v>
      </c>
      <c r="S606" s="167">
        <v>1</v>
      </c>
      <c r="T606" s="161"/>
      <c r="U606" s="162"/>
      <c r="V606" s="162"/>
      <c r="W606" s="167"/>
    </row>
    <row r="607" spans="1:23" x14ac:dyDescent="0.2">
      <c r="A607" s="23" t="str">
        <f>IF(INTRO!$E$33&lt;&gt;0,INTRO!$E$33, " ")</f>
        <v>Ethiopia</v>
      </c>
      <c r="B607" s="191" t="s">
        <v>823</v>
      </c>
      <c r="C607" s="192" t="s">
        <v>824</v>
      </c>
      <c r="D607" s="193">
        <v>15913</v>
      </c>
      <c r="E607" s="193">
        <f t="shared" si="45"/>
        <v>2495.4798425999998</v>
      </c>
      <c r="F607" s="193">
        <f t="shared" si="46"/>
        <v>5126.4143237999997</v>
      </c>
      <c r="G607" s="193">
        <f t="shared" si="47"/>
        <v>8291.1052034452005</v>
      </c>
      <c r="H607" s="200">
        <v>1</v>
      </c>
      <c r="I607" s="201">
        <v>1</v>
      </c>
      <c r="J607" s="202">
        <v>3</v>
      </c>
      <c r="K607" s="203">
        <v>3</v>
      </c>
      <c r="L607" s="165">
        <f>IF(INTRO!$E$37="Endemic",IF($H607&gt;0,IF($H607=4,"Unknown",IF($H607=99,"Stopped",$D607)),0),"Not required")</f>
        <v>15913</v>
      </c>
      <c r="M607" s="190">
        <f>IF(INTRO!$E$39="Endemic", IF($I607&gt;0, IF($I607=4,"Unknown",IF($I607=99,"Stopped",$D607)), 0),"Not required")</f>
        <v>15913</v>
      </c>
      <c r="N607" s="166">
        <f>IF(INTRO!$E$41="Endemic", IF(AND($J607&gt;1,$J607&lt;5), IF($J607=4, "Unknown", E607+F607), 0),"Not required")</f>
        <v>7621.8941663999994</v>
      </c>
      <c r="O607" s="169">
        <f>IF(INTRO!$E$43="Endemic", IF(AND($K607&gt;0,$K607&lt;5), IF($K607=4,"Unknown", IF($K607=1, $F607*0.33, IF($K607=2, $F607*0.5+$G607*0.2, SUM(F607:G607)))), 0),"Not required")</f>
        <v>13417.5195272452</v>
      </c>
      <c r="P607" s="161">
        <v>1</v>
      </c>
      <c r="Q607" s="162">
        <v>2</v>
      </c>
      <c r="R607" s="162">
        <v>2</v>
      </c>
      <c r="S607" s="167">
        <v>1</v>
      </c>
      <c r="T607" s="161"/>
      <c r="U607" s="162"/>
      <c r="V607" s="162"/>
      <c r="W607" s="167"/>
    </row>
    <row r="608" spans="1:23" x14ac:dyDescent="0.2">
      <c r="A608" s="23" t="str">
        <f>IF(INTRO!$E$33&lt;&gt;0,INTRO!$E$33, " ")</f>
        <v>Ethiopia</v>
      </c>
      <c r="B608" s="191" t="s">
        <v>823</v>
      </c>
      <c r="C608" s="192" t="s">
        <v>825</v>
      </c>
      <c r="D608" s="193">
        <v>138979</v>
      </c>
      <c r="E608" s="193">
        <f t="shared" si="45"/>
        <v>21794.714575800001</v>
      </c>
      <c r="F608" s="193">
        <f t="shared" si="46"/>
        <v>44772.4461954</v>
      </c>
      <c r="G608" s="193">
        <f t="shared" si="47"/>
        <v>72411.833725231598</v>
      </c>
      <c r="H608" s="200">
        <v>1</v>
      </c>
      <c r="I608" s="201">
        <v>1</v>
      </c>
      <c r="J608" s="202">
        <v>3</v>
      </c>
      <c r="K608" s="203">
        <v>3</v>
      </c>
      <c r="L608" s="165">
        <f>IF(INTRO!$E$37="Endemic",IF($H608&gt;0,IF($H608=4,"Unknown",IF($H608=99,"Stopped",$D608)),0),"Not required")</f>
        <v>138979</v>
      </c>
      <c r="M608" s="190">
        <f>IF(INTRO!$E$39="Endemic", IF($I608&gt;0, IF($I608=4,"Unknown",IF($I608=99,"Stopped",$D608)), 0),"Not required")</f>
        <v>138979</v>
      </c>
      <c r="N608" s="166">
        <f>IF(INTRO!$E$41="Endemic", IF(AND($J608&gt;1,$J608&lt;5), IF($J608=4, "Unknown", E608+F608), 0),"Not required")</f>
        <v>66567.160771199997</v>
      </c>
      <c r="O608" s="169">
        <f>IF(INTRO!$E$43="Endemic", IF(AND($K608&gt;0,$K608&lt;5), IF($K608=4,"Unknown", IF($K608=1, $F608*0.33, IF($K608=2, $F608*0.5+$G608*0.2, SUM(F608:G608)))), 0),"Not required")</f>
        <v>117184.2799206316</v>
      </c>
      <c r="P608" s="161">
        <v>1</v>
      </c>
      <c r="Q608" s="162">
        <v>2</v>
      </c>
      <c r="R608" s="162">
        <v>2</v>
      </c>
      <c r="S608" s="167">
        <v>1</v>
      </c>
      <c r="T608" s="161"/>
      <c r="U608" s="162"/>
      <c r="V608" s="162"/>
      <c r="W608" s="167"/>
    </row>
    <row r="609" spans="1:23" x14ac:dyDescent="0.2">
      <c r="A609" s="23" t="str">
        <f>IF(INTRO!$E$33&lt;&gt;0,INTRO!$E$33, " ")</f>
        <v>Ethiopia</v>
      </c>
      <c r="B609" s="191" t="s">
        <v>823</v>
      </c>
      <c r="C609" s="192" t="s">
        <v>826</v>
      </c>
      <c r="D609" s="193">
        <v>45721</v>
      </c>
      <c r="E609" s="193">
        <f t="shared" si="45"/>
        <v>7169.9763641999998</v>
      </c>
      <c r="F609" s="193">
        <f t="shared" si="46"/>
        <v>14729.139024600001</v>
      </c>
      <c r="G609" s="193">
        <f t="shared" si="47"/>
        <v>23821.8828006484</v>
      </c>
      <c r="H609" s="200">
        <v>1</v>
      </c>
      <c r="I609" s="201">
        <v>1</v>
      </c>
      <c r="J609" s="202">
        <v>3</v>
      </c>
      <c r="K609" s="203">
        <v>1</v>
      </c>
      <c r="L609" s="165">
        <f>IF(INTRO!$E$37="Endemic",IF($H609&gt;0,IF($H609=4,"Unknown",IF($H609=99,"Stopped",$D609)),0),"Not required")</f>
        <v>45721</v>
      </c>
      <c r="M609" s="190">
        <f>IF(INTRO!$E$39="Endemic", IF($I609&gt;0, IF($I609=4,"Unknown",IF($I609=99,"Stopped",$D609)), 0),"Not required")</f>
        <v>45721</v>
      </c>
      <c r="N609" s="166">
        <f>IF(INTRO!$E$41="Endemic", IF(AND($J609&gt;1,$J609&lt;5), IF($J609=4, "Unknown", E609+F609), 0),"Not required")</f>
        <v>21899.115388800001</v>
      </c>
      <c r="O609" s="169">
        <f>IF(INTRO!$E$43="Endemic", IF(AND($K609&gt;0,$K609&lt;5), IF($K609=4,"Unknown", IF($K609=1, $F609*0.33, IF($K609=2, $F609*0.5+$G609*0.2, SUM(F609:G609)))), 0),"Not required")</f>
        <v>4860.6158781180002</v>
      </c>
      <c r="P609" s="161">
        <v>1</v>
      </c>
      <c r="Q609" s="162">
        <v>2</v>
      </c>
      <c r="R609" s="162">
        <v>2</v>
      </c>
      <c r="S609" s="167">
        <v>0</v>
      </c>
      <c r="T609" s="161"/>
      <c r="U609" s="162"/>
      <c r="V609" s="162"/>
      <c r="W609" s="167"/>
    </row>
    <row r="610" spans="1:23" x14ac:dyDescent="0.2">
      <c r="A610" s="23" t="str">
        <f>IF(INTRO!$E$33&lt;&gt;0,INTRO!$E$33, " ")</f>
        <v>Ethiopia</v>
      </c>
      <c r="B610" s="191" t="s">
        <v>823</v>
      </c>
      <c r="C610" s="192" t="s">
        <v>827</v>
      </c>
      <c r="D610" s="193">
        <v>40391</v>
      </c>
      <c r="E610" s="193">
        <f t="shared" si="45"/>
        <v>6334.1246982000002</v>
      </c>
      <c r="F610" s="193">
        <f t="shared" si="46"/>
        <v>13012.0656666</v>
      </c>
      <c r="G610" s="193">
        <f t="shared" si="47"/>
        <v>21044.8080357164</v>
      </c>
      <c r="H610" s="200">
        <v>1</v>
      </c>
      <c r="I610" s="201">
        <v>1</v>
      </c>
      <c r="J610" s="202">
        <v>3</v>
      </c>
      <c r="K610" s="203">
        <v>2</v>
      </c>
      <c r="L610" s="165">
        <f>IF(INTRO!$E$37="Endemic",IF($H610&gt;0,IF($H610=4,"Unknown",IF($H610=99,"Stopped",$D610)),0),"Not required")</f>
        <v>40391</v>
      </c>
      <c r="M610" s="190">
        <f>IF(INTRO!$E$39="Endemic", IF($I610&gt;0, IF($I610=4,"Unknown",IF($I610=99,"Stopped",$D610)), 0),"Not required")</f>
        <v>40391</v>
      </c>
      <c r="N610" s="166">
        <f>IF(INTRO!$E$41="Endemic", IF(AND($J610&gt;1,$J610&lt;5), IF($J610=4, "Unknown", E610+F610), 0),"Not required")</f>
        <v>19346.190364800001</v>
      </c>
      <c r="O610" s="169">
        <f>IF(INTRO!$E$43="Endemic", IF(AND($K610&gt;0,$K610&lt;5), IF($K610=4,"Unknown", IF($K610=1, $F610*0.33, IF($K610=2, $F610*0.5+$G610*0.2, SUM(F610:G610)))), 0),"Not required")</f>
        <v>10714.994440443279</v>
      </c>
      <c r="P610" s="161">
        <v>1</v>
      </c>
      <c r="Q610" s="162">
        <v>2</v>
      </c>
      <c r="R610" s="162">
        <v>2</v>
      </c>
      <c r="S610" s="167">
        <v>1</v>
      </c>
      <c r="T610" s="161"/>
      <c r="U610" s="162"/>
      <c r="V610" s="162"/>
      <c r="W610" s="167"/>
    </row>
    <row r="611" spans="1:23" x14ac:dyDescent="0.2">
      <c r="A611" s="23" t="str">
        <f>IF(INTRO!$E$33&lt;&gt;0,INTRO!$E$33, " ")</f>
        <v>Ethiopia</v>
      </c>
      <c r="B611" s="191" t="s">
        <v>823</v>
      </c>
      <c r="C611" s="192" t="s">
        <v>828</v>
      </c>
      <c r="D611" s="193">
        <v>113075</v>
      </c>
      <c r="E611" s="193">
        <f t="shared" si="45"/>
        <v>17732.444114999998</v>
      </c>
      <c r="F611" s="193">
        <f t="shared" si="46"/>
        <v>36427.405245000002</v>
      </c>
      <c r="G611" s="193">
        <f t="shared" si="47"/>
        <v>58915.146162229998</v>
      </c>
      <c r="H611" s="200">
        <v>1</v>
      </c>
      <c r="I611" s="201">
        <v>1</v>
      </c>
      <c r="J611" s="202">
        <v>3</v>
      </c>
      <c r="K611" s="203">
        <v>1</v>
      </c>
      <c r="L611" s="165">
        <f>IF(INTRO!$E$37="Endemic",IF($H611&gt;0,IF($H611=4,"Unknown",IF($H611=99,"Stopped",$D611)),0),"Not required")</f>
        <v>113075</v>
      </c>
      <c r="M611" s="190">
        <f>IF(INTRO!$E$39="Endemic", IF($I611&gt;0, IF($I611=4,"Unknown",IF($I611=99,"Stopped",$D611)), 0),"Not required")</f>
        <v>113075</v>
      </c>
      <c r="N611" s="166">
        <f>IF(INTRO!$E$41="Endemic", IF(AND($J611&gt;1,$J611&lt;5), IF($J611=4, "Unknown", E611+F611), 0),"Not required")</f>
        <v>54159.84936</v>
      </c>
      <c r="O611" s="169">
        <f>IF(INTRO!$E$43="Endemic", IF(AND($K611&gt;0,$K611&lt;5), IF($K611=4,"Unknown", IF($K611=1, $F611*0.33, IF($K611=2, $F611*0.5+$G611*0.2, SUM(F611:G611)))), 0),"Not required")</f>
        <v>12021.04373085</v>
      </c>
      <c r="P611" s="161">
        <v>1</v>
      </c>
      <c r="Q611" s="162">
        <v>2</v>
      </c>
      <c r="R611" s="162">
        <v>2</v>
      </c>
      <c r="S611" s="167">
        <v>0</v>
      </c>
      <c r="T611" s="161"/>
      <c r="U611" s="162"/>
      <c r="V611" s="162"/>
      <c r="W611" s="167"/>
    </row>
    <row r="612" spans="1:23" x14ac:dyDescent="0.2">
      <c r="A612" s="23" t="str">
        <f>IF(INTRO!$E$33&lt;&gt;0,INTRO!$E$33, " ")</f>
        <v>Ethiopia</v>
      </c>
      <c r="B612" s="191" t="s">
        <v>823</v>
      </c>
      <c r="C612" s="192" t="s">
        <v>829</v>
      </c>
      <c r="D612" s="193">
        <v>55429</v>
      </c>
      <c r="E612" s="193">
        <f t="shared" si="45"/>
        <v>8692.3868657999992</v>
      </c>
      <c r="F612" s="193">
        <f t="shared" si="46"/>
        <v>17856.596465400002</v>
      </c>
      <c r="G612" s="193">
        <f t="shared" si="47"/>
        <v>28880.014473811596</v>
      </c>
      <c r="H612" s="200">
        <v>1</v>
      </c>
      <c r="I612" s="201">
        <v>1</v>
      </c>
      <c r="J612" s="202">
        <v>3</v>
      </c>
      <c r="K612" s="203">
        <v>3</v>
      </c>
      <c r="L612" s="165">
        <f>IF(INTRO!$E$37="Endemic",IF($H612&gt;0,IF($H612=4,"Unknown",IF($H612=99,"Stopped",$D612)),0),"Not required")</f>
        <v>55429</v>
      </c>
      <c r="M612" s="190">
        <f>IF(INTRO!$E$39="Endemic", IF($I612&gt;0, IF($I612=4,"Unknown",IF($I612=99,"Stopped",$D612)), 0),"Not required")</f>
        <v>55429</v>
      </c>
      <c r="N612" s="166">
        <f>IF(INTRO!$E$41="Endemic", IF(AND($J612&gt;1,$J612&lt;5), IF($J612=4, "Unknown", E612+F612), 0),"Not required")</f>
        <v>26548.983331200001</v>
      </c>
      <c r="O612" s="169">
        <f>IF(INTRO!$E$43="Endemic", IF(AND($K612&gt;0,$K612&lt;5), IF($K612=4,"Unknown", IF($K612=1, $F612*0.33, IF($K612=2, $F612*0.5+$G612*0.2, SUM(F612:G612)))), 0),"Not required")</f>
        <v>46736.610939211598</v>
      </c>
      <c r="P612" s="161">
        <v>1</v>
      </c>
      <c r="Q612" s="162">
        <v>2</v>
      </c>
      <c r="R612" s="162">
        <v>2</v>
      </c>
      <c r="S612" s="167">
        <v>1</v>
      </c>
      <c r="T612" s="161"/>
      <c r="U612" s="162"/>
      <c r="V612" s="162"/>
      <c r="W612" s="167"/>
    </row>
    <row r="613" spans="1:23" x14ac:dyDescent="0.2">
      <c r="A613" s="23" t="str">
        <f>IF(INTRO!$E$33&lt;&gt;0,INTRO!$E$33, " ")</f>
        <v>Ethiopia</v>
      </c>
      <c r="B613" s="191" t="s">
        <v>823</v>
      </c>
      <c r="C613" s="192" t="s">
        <v>830</v>
      </c>
      <c r="D613" s="193">
        <v>50353</v>
      </c>
      <c r="E613" s="193">
        <f t="shared" si="45"/>
        <v>7896.3675306000005</v>
      </c>
      <c r="F613" s="193">
        <f t="shared" si="46"/>
        <v>16221.3498678</v>
      </c>
      <c r="G613" s="193">
        <f t="shared" si="47"/>
        <v>26235.2806076212</v>
      </c>
      <c r="H613" s="200">
        <v>0</v>
      </c>
      <c r="I613" s="201">
        <v>1</v>
      </c>
      <c r="J613" s="202">
        <v>3</v>
      </c>
      <c r="K613" s="203">
        <v>3</v>
      </c>
      <c r="L613" s="165">
        <f>IF(INTRO!$E$37="Endemic",IF($H613&gt;0,IF($H613=4,"Unknown",IF($H613=99,"Stopped",$D613)),0),"Not required")</f>
        <v>0</v>
      </c>
      <c r="M613" s="190">
        <f>IF(INTRO!$E$39="Endemic", IF($I613&gt;0, IF($I613=4,"Unknown",IF($I613=99,"Stopped",$D613)), 0),"Not required")</f>
        <v>50353</v>
      </c>
      <c r="N613" s="166">
        <f>IF(INTRO!$E$41="Endemic", IF(AND($J613&gt;1,$J613&lt;5), IF($J613=4, "Unknown", E613+F613), 0),"Not required")</f>
        <v>24117.7173984</v>
      </c>
      <c r="O613" s="169">
        <f>IF(INTRO!$E$43="Endemic", IF(AND($K613&gt;0,$K613&lt;5), IF($K613=4,"Unknown", IF($K613=1, $F613*0.33, IF($K613=2, $F613*0.5+$G613*0.2, SUM(F613:G613)))), 0),"Not required")</f>
        <v>42456.630475421203</v>
      </c>
      <c r="P613" s="161">
        <v>0</v>
      </c>
      <c r="Q613" s="162">
        <v>2</v>
      </c>
      <c r="R613" s="162">
        <v>2</v>
      </c>
      <c r="S613" s="167">
        <v>1</v>
      </c>
      <c r="T613" s="161"/>
      <c r="U613" s="162"/>
      <c r="V613" s="162"/>
      <c r="W613" s="167"/>
    </row>
    <row r="614" spans="1:23" x14ac:dyDescent="0.2">
      <c r="A614" s="23" t="str">
        <f>IF(INTRO!$E$33&lt;&gt;0,INTRO!$E$33, " ")</f>
        <v>Ethiopia</v>
      </c>
      <c r="B614" s="191" t="s">
        <v>823</v>
      </c>
      <c r="C614" s="192" t="s">
        <v>831</v>
      </c>
      <c r="D614" s="193">
        <v>135984</v>
      </c>
      <c r="E614" s="193">
        <f t="shared" si="45"/>
        <v>21325.0380768</v>
      </c>
      <c r="F614" s="193">
        <f t="shared" si="46"/>
        <v>43807.5991584</v>
      </c>
      <c r="G614" s="193">
        <f t="shared" si="47"/>
        <v>70851.3573798336</v>
      </c>
      <c r="H614" s="200">
        <v>0</v>
      </c>
      <c r="I614" s="201">
        <v>1</v>
      </c>
      <c r="J614" s="202">
        <v>3</v>
      </c>
      <c r="K614" s="203">
        <v>3</v>
      </c>
      <c r="L614" s="165">
        <f>IF(INTRO!$E$37="Endemic",IF($H614&gt;0,IF($H614=4,"Unknown",IF($H614=99,"Stopped",$D614)),0),"Not required")</f>
        <v>0</v>
      </c>
      <c r="M614" s="190">
        <f>IF(INTRO!$E$39="Endemic", IF($I614&gt;0, IF($I614=4,"Unknown",IF($I614=99,"Stopped",$D614)), 0),"Not required")</f>
        <v>135984</v>
      </c>
      <c r="N614" s="166">
        <f>IF(INTRO!$E$41="Endemic", IF(AND($J614&gt;1,$J614&lt;5), IF($J614=4, "Unknown", E614+F614), 0),"Not required")</f>
        <v>65132.637235200003</v>
      </c>
      <c r="O614" s="169">
        <f>IF(INTRO!$E$43="Endemic", IF(AND($K614&gt;0,$K614&lt;5), IF($K614=4,"Unknown", IF($K614=1, $F614*0.33, IF($K614=2, $F614*0.5+$G614*0.2, SUM(F614:G614)))), 0),"Not required")</f>
        <v>114658.9565382336</v>
      </c>
      <c r="P614" s="161">
        <v>0</v>
      </c>
      <c r="Q614" s="162">
        <v>2</v>
      </c>
      <c r="R614" s="162">
        <v>2</v>
      </c>
      <c r="S614" s="167">
        <v>1</v>
      </c>
      <c r="T614" s="161"/>
      <c r="U614" s="162"/>
      <c r="V614" s="162"/>
      <c r="W614" s="167"/>
    </row>
    <row r="615" spans="1:23" x14ac:dyDescent="0.2">
      <c r="A615" s="23" t="str">
        <f>IF(INTRO!$E$33&lt;&gt;0,INTRO!$E$33, " ")</f>
        <v>Ethiopia</v>
      </c>
      <c r="B615" s="191" t="s">
        <v>823</v>
      </c>
      <c r="C615" s="192" t="s">
        <v>832</v>
      </c>
      <c r="D615" s="193">
        <v>64337</v>
      </c>
      <c r="E615" s="193">
        <f t="shared" si="45"/>
        <v>10089.341207399999</v>
      </c>
      <c r="F615" s="193">
        <f t="shared" si="46"/>
        <v>20726.331826199999</v>
      </c>
      <c r="G615" s="193">
        <f t="shared" si="47"/>
        <v>33521.324418654804</v>
      </c>
      <c r="H615" s="200">
        <v>1</v>
      </c>
      <c r="I615" s="201">
        <v>1</v>
      </c>
      <c r="J615" s="202">
        <v>3</v>
      </c>
      <c r="K615" s="203">
        <v>2</v>
      </c>
      <c r="L615" s="165">
        <f>IF(INTRO!$E$37="Endemic",IF($H615&gt;0,IF($H615=4,"Unknown",IF($H615=99,"Stopped",$D615)),0),"Not required")</f>
        <v>64337</v>
      </c>
      <c r="M615" s="190">
        <f>IF(INTRO!$E$39="Endemic", IF($I615&gt;0, IF($I615=4,"Unknown",IF($I615=99,"Stopped",$D615)), 0),"Not required")</f>
        <v>64337</v>
      </c>
      <c r="N615" s="166">
        <f>IF(INTRO!$E$41="Endemic", IF(AND($J615&gt;1,$J615&lt;5), IF($J615=4, "Unknown", E615+F615), 0),"Not required")</f>
        <v>30815.673033599996</v>
      </c>
      <c r="O615" s="169">
        <f>IF(INTRO!$E$43="Endemic", IF(AND($K615&gt;0,$K615&lt;5), IF($K615=4,"Unknown", IF($K615=1, $F615*0.33, IF($K615=2, $F615*0.5+$G615*0.2, SUM(F615:G615)))), 0),"Not required")</f>
        <v>17067.430796830959</v>
      </c>
      <c r="P615" s="161">
        <v>1</v>
      </c>
      <c r="Q615" s="162">
        <v>2</v>
      </c>
      <c r="R615" s="162">
        <v>2</v>
      </c>
      <c r="S615" s="167">
        <v>1</v>
      </c>
      <c r="T615" s="161"/>
      <c r="U615" s="162"/>
      <c r="V615" s="162"/>
      <c r="W615" s="167"/>
    </row>
    <row r="616" spans="1:23" x14ac:dyDescent="0.2">
      <c r="A616" s="23" t="str">
        <f>IF(INTRO!$E$33&lt;&gt;0,INTRO!$E$33, " ")</f>
        <v>Ethiopia</v>
      </c>
      <c r="B616" s="191" t="s">
        <v>823</v>
      </c>
      <c r="C616" s="192" t="s">
        <v>833</v>
      </c>
      <c r="D616" s="193">
        <v>150725</v>
      </c>
      <c r="E616" s="193">
        <f t="shared" si="45"/>
        <v>23636.724644999998</v>
      </c>
      <c r="F616" s="193">
        <f t="shared" si="46"/>
        <v>48556.450635000001</v>
      </c>
      <c r="G616" s="193">
        <f t="shared" si="47"/>
        <v>78531.818751289989</v>
      </c>
      <c r="H616" s="200">
        <v>1</v>
      </c>
      <c r="I616" s="201">
        <v>1</v>
      </c>
      <c r="J616" s="202">
        <v>3</v>
      </c>
      <c r="K616" s="203">
        <v>3</v>
      </c>
      <c r="L616" s="165">
        <f>IF(INTRO!$E$37="Endemic",IF($H616&gt;0,IF($H616=4,"Unknown",IF($H616=99,"Stopped",$D616)),0),"Not required")</f>
        <v>150725</v>
      </c>
      <c r="M616" s="190">
        <f>IF(INTRO!$E$39="Endemic", IF($I616&gt;0, IF($I616=4,"Unknown",IF($I616=99,"Stopped",$D616)), 0),"Not required")</f>
        <v>150725</v>
      </c>
      <c r="N616" s="166">
        <f>IF(INTRO!$E$41="Endemic", IF(AND($J616&gt;1,$J616&lt;5), IF($J616=4, "Unknown", E616+F616), 0),"Not required")</f>
        <v>72193.175279999996</v>
      </c>
      <c r="O616" s="169">
        <f>IF(INTRO!$E$43="Endemic", IF(AND($K616&gt;0,$K616&lt;5), IF($K616=4,"Unknown", IF($K616=1, $F616*0.33, IF($K616=2, $F616*0.5+$G616*0.2, SUM(F616:G616)))), 0),"Not required")</f>
        <v>127088.26938628999</v>
      </c>
      <c r="P616" s="161">
        <v>1</v>
      </c>
      <c r="Q616" s="162">
        <v>2</v>
      </c>
      <c r="R616" s="162">
        <v>2</v>
      </c>
      <c r="S616" s="167">
        <v>1</v>
      </c>
      <c r="T616" s="161"/>
      <c r="U616" s="162"/>
      <c r="V616" s="162"/>
      <c r="W616" s="167"/>
    </row>
    <row r="617" spans="1:23" x14ac:dyDescent="0.2">
      <c r="A617" s="23" t="str">
        <f>IF(INTRO!$E$33&lt;&gt;0,INTRO!$E$33, " ")</f>
        <v>Ethiopia</v>
      </c>
      <c r="B617" s="191" t="s">
        <v>823</v>
      </c>
      <c r="C617" s="192" t="s">
        <v>834</v>
      </c>
      <c r="D617" s="193">
        <v>31343</v>
      </c>
      <c r="E617" s="193">
        <f t="shared" si="45"/>
        <v>4915.2155285999997</v>
      </c>
      <c r="F617" s="193">
        <f t="shared" si="46"/>
        <v>10097.2289418</v>
      </c>
      <c r="G617" s="193">
        <f t="shared" si="47"/>
        <v>16330.554288417199</v>
      </c>
      <c r="H617" s="200">
        <v>1</v>
      </c>
      <c r="I617" s="201">
        <v>1</v>
      </c>
      <c r="J617" s="202">
        <v>3</v>
      </c>
      <c r="K617" s="203">
        <v>3</v>
      </c>
      <c r="L617" s="165">
        <f>IF(INTRO!$E$37="Endemic",IF($H617&gt;0,IF($H617=4,"Unknown",IF($H617=99,"Stopped",$D617)),0),"Not required")</f>
        <v>31343</v>
      </c>
      <c r="M617" s="190">
        <f>IF(INTRO!$E$39="Endemic", IF($I617&gt;0, IF($I617=4,"Unknown",IF($I617=99,"Stopped",$D617)), 0),"Not required")</f>
        <v>31343</v>
      </c>
      <c r="N617" s="166">
        <f>IF(INTRO!$E$41="Endemic", IF(AND($J617&gt;1,$J617&lt;5), IF($J617=4, "Unknown", E617+F617), 0),"Not required")</f>
        <v>15012.4444704</v>
      </c>
      <c r="O617" s="169">
        <f>IF(INTRO!$E$43="Endemic", IF(AND($K617&gt;0,$K617&lt;5), IF($K617=4,"Unknown", IF($K617=1, $F617*0.33, IF($K617=2, $F617*0.5+$G617*0.2, SUM(F617:G617)))), 0),"Not required")</f>
        <v>26427.783230217199</v>
      </c>
      <c r="P617" s="161">
        <v>1</v>
      </c>
      <c r="Q617" s="162">
        <v>2</v>
      </c>
      <c r="R617" s="162">
        <v>2</v>
      </c>
      <c r="S617" s="167">
        <v>1</v>
      </c>
      <c r="T617" s="161"/>
      <c r="U617" s="162"/>
      <c r="V617" s="162"/>
      <c r="W617" s="167"/>
    </row>
    <row r="618" spans="1:23" x14ac:dyDescent="0.2">
      <c r="A618" s="23" t="str">
        <f>IF(INTRO!$E$33&lt;&gt;0,INTRO!$E$33, " ")</f>
        <v>Ethiopia</v>
      </c>
      <c r="B618" s="191" t="s">
        <v>835</v>
      </c>
      <c r="C618" s="192" t="s">
        <v>836</v>
      </c>
      <c r="D618" s="193">
        <v>109925</v>
      </c>
      <c r="E618" s="193">
        <f t="shared" si="45"/>
        <v>17238.460485</v>
      </c>
      <c r="F618" s="193">
        <f t="shared" si="46"/>
        <v>35412.624555000002</v>
      </c>
      <c r="G618" s="193">
        <f t="shared" si="47"/>
        <v>57273.910606969992</v>
      </c>
      <c r="H618" s="200">
        <v>0</v>
      </c>
      <c r="I618" s="201">
        <v>1</v>
      </c>
      <c r="J618" s="202">
        <v>2</v>
      </c>
      <c r="K618" s="203">
        <v>0</v>
      </c>
      <c r="L618" s="165">
        <f>IF(INTRO!$E$37="Endemic",IF($H618&gt;0,IF($H618=4,"Unknown",IF($H618=99,"Stopped",$D618)),0),"Not required")</f>
        <v>0</v>
      </c>
      <c r="M618" s="190">
        <f>IF(INTRO!$E$39="Endemic", IF($I618&gt;0, IF($I618=4,"Unknown",IF($I618=99,"Stopped",$D618)), 0),"Not required")</f>
        <v>109925</v>
      </c>
      <c r="N618" s="166">
        <f>IF(INTRO!$E$41="Endemic", IF(AND($J618&gt;1,$J618&lt;5), IF($J618=4, "Unknown", E618+F618), 0),"Not required")</f>
        <v>52651.085040000005</v>
      </c>
      <c r="O618" s="169">
        <f>IF(INTRO!$E$43="Endemic", IF(AND($K618&gt;0,$K618&lt;5), IF($K618=4,"Unknown", IF($K618=1, $F618*0.33, IF($K618=2, $F618*0.5+$G618*0.2, SUM(F618:G618)))), 0),"Not required")</f>
        <v>0</v>
      </c>
      <c r="P618" s="161">
        <v>0</v>
      </c>
      <c r="Q618" s="162">
        <v>2</v>
      </c>
      <c r="R618" s="162">
        <v>1</v>
      </c>
      <c r="S618" s="167">
        <v>0</v>
      </c>
      <c r="T618" s="161"/>
      <c r="U618" s="162"/>
      <c r="V618" s="162"/>
      <c r="W618" s="167"/>
    </row>
    <row r="619" spans="1:23" x14ac:dyDescent="0.2">
      <c r="A619" s="23" t="str">
        <f>IF(INTRO!$E$33&lt;&gt;0,INTRO!$E$33, " ")</f>
        <v>Ethiopia</v>
      </c>
      <c r="B619" s="191" t="s">
        <v>835</v>
      </c>
      <c r="C619" s="192" t="s">
        <v>837</v>
      </c>
      <c r="D619" s="193">
        <v>83104</v>
      </c>
      <c r="E619" s="193">
        <f t="shared" si="45"/>
        <v>13032.3859008</v>
      </c>
      <c r="F619" s="193">
        <f t="shared" si="46"/>
        <v>26772.169670399999</v>
      </c>
      <c r="G619" s="193">
        <f t="shared" si="47"/>
        <v>43299.441137881593</v>
      </c>
      <c r="H619" s="200">
        <v>1</v>
      </c>
      <c r="I619" s="201">
        <v>1</v>
      </c>
      <c r="J619" s="202">
        <v>3</v>
      </c>
      <c r="K619" s="203">
        <v>0</v>
      </c>
      <c r="L619" s="165">
        <f>IF(INTRO!$E$37="Endemic",IF($H619&gt;0,IF($H619=4,"Unknown",IF($H619=99,"Stopped",$D619)),0),"Not required")</f>
        <v>83104</v>
      </c>
      <c r="M619" s="190">
        <f>IF(INTRO!$E$39="Endemic", IF($I619&gt;0, IF($I619=4,"Unknown",IF($I619=99,"Stopped",$D619)), 0),"Not required")</f>
        <v>83104</v>
      </c>
      <c r="N619" s="166">
        <f>IF(INTRO!$E$41="Endemic", IF(AND($J619&gt;1,$J619&lt;5), IF($J619=4, "Unknown", E619+F619), 0),"Not required")</f>
        <v>39804.555571199999</v>
      </c>
      <c r="O619" s="169">
        <f>IF(INTRO!$E$43="Endemic", IF(AND($K619&gt;0,$K619&lt;5), IF($K619=4,"Unknown", IF($K619=1, $F619*0.33, IF($K619=2, $F619*0.5+$G619*0.2, SUM(F619:G619)))), 0),"Not required")</f>
        <v>0</v>
      </c>
      <c r="P619" s="161">
        <v>1</v>
      </c>
      <c r="Q619" s="162">
        <v>2</v>
      </c>
      <c r="R619" s="162">
        <v>2</v>
      </c>
      <c r="S619" s="167">
        <v>0</v>
      </c>
      <c r="T619" s="161"/>
      <c r="U619" s="162"/>
      <c r="V619" s="162"/>
      <c r="W619" s="167"/>
    </row>
    <row r="620" spans="1:23" x14ac:dyDescent="0.2">
      <c r="A620" s="23" t="str">
        <f>IF(INTRO!$E$33&lt;&gt;0,INTRO!$E$33, " ")</f>
        <v>Ethiopia</v>
      </c>
      <c r="B620" s="191" t="s">
        <v>835</v>
      </c>
      <c r="C620" s="192" t="s">
        <v>838</v>
      </c>
      <c r="D620" s="193">
        <v>139126</v>
      </c>
      <c r="E620" s="193">
        <f t="shared" si="45"/>
        <v>21817.7671452</v>
      </c>
      <c r="F620" s="193">
        <f t="shared" si="46"/>
        <v>44819.802627600002</v>
      </c>
      <c r="G620" s="193">
        <f t="shared" si="47"/>
        <v>72488.424717810398</v>
      </c>
      <c r="H620" s="200">
        <v>0</v>
      </c>
      <c r="I620" s="201">
        <v>1</v>
      </c>
      <c r="J620" s="202">
        <v>3</v>
      </c>
      <c r="K620" s="203">
        <v>0</v>
      </c>
      <c r="L620" s="165">
        <f>IF(INTRO!$E$37="Endemic",IF($H620&gt;0,IF($H620=4,"Unknown",IF($H620=99,"Stopped",$D620)),0),"Not required")</f>
        <v>0</v>
      </c>
      <c r="M620" s="190">
        <f>IF(INTRO!$E$39="Endemic", IF($I620&gt;0, IF($I620=4,"Unknown",IF($I620=99,"Stopped",$D620)), 0),"Not required")</f>
        <v>139126</v>
      </c>
      <c r="N620" s="166">
        <f>IF(INTRO!$E$41="Endemic", IF(AND($J620&gt;1,$J620&lt;5), IF($J620=4, "Unknown", E620+F620), 0),"Not required")</f>
        <v>66637.569772799994</v>
      </c>
      <c r="O620" s="169">
        <f>IF(INTRO!$E$43="Endemic", IF(AND($K620&gt;0,$K620&lt;5), IF($K620=4,"Unknown", IF($K620=1, $F620*0.33, IF($K620=2, $F620*0.5+$G620*0.2, SUM(F620:G620)))), 0),"Not required")</f>
        <v>0</v>
      </c>
      <c r="P620" s="161">
        <v>0</v>
      </c>
      <c r="Q620" s="162">
        <v>2</v>
      </c>
      <c r="R620" s="162">
        <v>2</v>
      </c>
      <c r="S620" s="167">
        <v>0</v>
      </c>
      <c r="T620" s="161"/>
      <c r="U620" s="162"/>
      <c r="V620" s="162"/>
      <c r="W620" s="167"/>
    </row>
    <row r="621" spans="1:23" x14ac:dyDescent="0.2">
      <c r="A621" s="23" t="str">
        <f>IF(INTRO!$E$33&lt;&gt;0,INTRO!$E$33, " ")</f>
        <v>Ethiopia</v>
      </c>
      <c r="B621" s="191" t="s">
        <v>835</v>
      </c>
      <c r="C621" s="192" t="s">
        <v>839</v>
      </c>
      <c r="D621" s="193">
        <v>150188</v>
      </c>
      <c r="E621" s="193">
        <f t="shared" si="45"/>
        <v>23552.512197599997</v>
      </c>
      <c r="F621" s="193">
        <f t="shared" si="46"/>
        <v>48383.454688800004</v>
      </c>
      <c r="G621" s="193">
        <f t="shared" si="47"/>
        <v>78252.027166155196</v>
      </c>
      <c r="H621" s="200">
        <v>0</v>
      </c>
      <c r="I621" s="201">
        <v>1</v>
      </c>
      <c r="J621" s="202">
        <v>3</v>
      </c>
      <c r="K621" s="203">
        <v>0</v>
      </c>
      <c r="L621" s="165">
        <f>IF(INTRO!$E$37="Endemic",IF($H621&gt;0,IF($H621=4,"Unknown",IF($H621=99,"Stopped",$D621)),0),"Not required")</f>
        <v>0</v>
      </c>
      <c r="M621" s="190">
        <f>IF(INTRO!$E$39="Endemic", IF($I621&gt;0, IF($I621=4,"Unknown",IF($I621=99,"Stopped",$D621)), 0),"Not required")</f>
        <v>150188</v>
      </c>
      <c r="N621" s="166">
        <f>IF(INTRO!$E$41="Endemic", IF(AND($J621&gt;1,$J621&lt;5), IF($J621=4, "Unknown", E621+F621), 0),"Not required")</f>
        <v>71935.966886399998</v>
      </c>
      <c r="O621" s="169">
        <f>IF(INTRO!$E$43="Endemic", IF(AND($K621&gt;0,$K621&lt;5), IF($K621=4,"Unknown", IF($K621=1, $F621*0.33, IF($K621=2, $F621*0.5+$G621*0.2, SUM(F621:G621)))), 0),"Not required")</f>
        <v>0</v>
      </c>
      <c r="P621" s="161">
        <v>0</v>
      </c>
      <c r="Q621" s="162">
        <v>2</v>
      </c>
      <c r="R621" s="162">
        <v>2</v>
      </c>
      <c r="S621" s="167">
        <v>0</v>
      </c>
      <c r="T621" s="161"/>
      <c r="U621" s="162"/>
      <c r="V621" s="162"/>
      <c r="W621" s="167"/>
    </row>
    <row r="622" spans="1:23" x14ac:dyDescent="0.2">
      <c r="A622" s="23" t="str">
        <f>IF(INTRO!$E$33&lt;&gt;0,INTRO!$E$33, " ")</f>
        <v>Ethiopia</v>
      </c>
      <c r="B622" s="191" t="s">
        <v>835</v>
      </c>
      <c r="C622" s="192" t="s">
        <v>840</v>
      </c>
      <c r="D622" s="193">
        <v>13415</v>
      </c>
      <c r="E622" s="193">
        <f t="shared" si="45"/>
        <v>2103.7429830000001</v>
      </c>
      <c r="F622" s="193">
        <f t="shared" si="46"/>
        <v>4321.6771289999997</v>
      </c>
      <c r="G622" s="193">
        <f t="shared" si="47"/>
        <v>6989.5793567659994</v>
      </c>
      <c r="H622" s="200">
        <v>0</v>
      </c>
      <c r="I622" s="201">
        <v>1</v>
      </c>
      <c r="J622" s="202">
        <v>3</v>
      </c>
      <c r="K622" s="203">
        <v>2</v>
      </c>
      <c r="L622" s="165">
        <f>IF(INTRO!$E$37="Endemic",IF($H622&gt;0,IF($H622=4,"Unknown",IF($H622=99,"Stopped",$D622)),0),"Not required")</f>
        <v>0</v>
      </c>
      <c r="M622" s="190">
        <f>IF(INTRO!$E$39="Endemic", IF($I622&gt;0, IF($I622=4,"Unknown",IF($I622=99,"Stopped",$D622)), 0),"Not required")</f>
        <v>13415</v>
      </c>
      <c r="N622" s="166">
        <f>IF(INTRO!$E$41="Endemic", IF(AND($J622&gt;1,$J622&lt;5), IF($J622=4, "Unknown", E622+F622), 0),"Not required")</f>
        <v>6425.4201119999998</v>
      </c>
      <c r="O622" s="169">
        <f>IF(INTRO!$E$43="Endemic", IF(AND($K622&gt;0,$K622&lt;5), IF($K622=4,"Unknown", IF($K622=1, $F622*0.33, IF($K622=2, $F622*0.5+$G622*0.2, SUM(F622:G622)))), 0),"Not required")</f>
        <v>3558.7544358531995</v>
      </c>
      <c r="P622" s="161">
        <v>0</v>
      </c>
      <c r="Q622" s="162">
        <v>2</v>
      </c>
      <c r="R622" s="162">
        <v>2</v>
      </c>
      <c r="S622" s="167">
        <v>1</v>
      </c>
      <c r="T622" s="161"/>
      <c r="U622" s="162"/>
      <c r="V622" s="162"/>
      <c r="W622" s="167"/>
    </row>
    <row r="623" spans="1:23" x14ac:dyDescent="0.2">
      <c r="A623" s="23" t="str">
        <f>IF(INTRO!$E$33&lt;&gt;0,INTRO!$E$33, " ")</f>
        <v>Ethiopia</v>
      </c>
      <c r="B623" s="191" t="s">
        <v>835</v>
      </c>
      <c r="C623" s="192" t="s">
        <v>841</v>
      </c>
      <c r="D623" s="193">
        <v>131643</v>
      </c>
      <c r="E623" s="193">
        <f t="shared" si="45"/>
        <v>20644.281588599999</v>
      </c>
      <c r="F623" s="193">
        <f t="shared" si="46"/>
        <v>42409.134721800008</v>
      </c>
      <c r="G623" s="193">
        <f t="shared" si="47"/>
        <v>68589.578476537194</v>
      </c>
      <c r="H623" s="200">
        <v>0</v>
      </c>
      <c r="I623" s="201">
        <v>1</v>
      </c>
      <c r="J623" s="202">
        <v>3</v>
      </c>
      <c r="K623" s="203">
        <v>0</v>
      </c>
      <c r="L623" s="165">
        <f>IF(INTRO!$E$37="Endemic",IF($H623&gt;0,IF($H623=4,"Unknown",IF($H623=99,"Stopped",$D623)),0),"Not required")</f>
        <v>0</v>
      </c>
      <c r="M623" s="190">
        <f>IF(INTRO!$E$39="Endemic", IF($I623&gt;0, IF($I623=4,"Unknown",IF($I623=99,"Stopped",$D623)), 0),"Not required")</f>
        <v>131643</v>
      </c>
      <c r="N623" s="166">
        <f>IF(INTRO!$E$41="Endemic", IF(AND($J623&gt;1,$J623&lt;5), IF($J623=4, "Unknown", E623+F623), 0),"Not required")</f>
        <v>63053.416310400004</v>
      </c>
      <c r="O623" s="169">
        <f>IF(INTRO!$E$43="Endemic", IF(AND($K623&gt;0,$K623&lt;5), IF($K623=4,"Unknown", IF($K623=1, $F623*0.33, IF($K623=2, $F623*0.5+$G623*0.2, SUM(F623:G623)))), 0),"Not required")</f>
        <v>0</v>
      </c>
      <c r="P623" s="161">
        <v>0</v>
      </c>
      <c r="Q623" s="162">
        <v>2</v>
      </c>
      <c r="R623" s="162">
        <v>2</v>
      </c>
      <c r="S623" s="167">
        <v>0</v>
      </c>
      <c r="T623" s="161"/>
      <c r="U623" s="162"/>
      <c r="V623" s="162"/>
      <c r="W623" s="167"/>
    </row>
    <row r="624" spans="1:23" x14ac:dyDescent="0.2">
      <c r="A624" s="23" t="str">
        <f>IF(INTRO!$E$33&lt;&gt;0,INTRO!$E$33, " ")</f>
        <v>Ethiopia</v>
      </c>
      <c r="B624" s="191" t="s">
        <v>842</v>
      </c>
      <c r="C624" s="192" t="s">
        <v>843</v>
      </c>
      <c r="D624" s="193">
        <v>83150</v>
      </c>
      <c r="E624" s="193">
        <f t="shared" si="45"/>
        <v>13039.599630000001</v>
      </c>
      <c r="F624" s="193">
        <f t="shared" si="46"/>
        <v>26786.988689999998</v>
      </c>
      <c r="G624" s="193">
        <f t="shared" si="47"/>
        <v>43323.408387260002</v>
      </c>
      <c r="H624" s="200">
        <v>0</v>
      </c>
      <c r="I624" s="201">
        <v>4</v>
      </c>
      <c r="J624" s="202">
        <v>3</v>
      </c>
      <c r="K624" s="203">
        <v>1</v>
      </c>
      <c r="L624" s="165">
        <f>IF(INTRO!$E$37="Endemic",IF($H624&gt;0,IF($H624=4,"Unknown",IF($H624=99,"Stopped",$D624)),0),"Not required")</f>
        <v>0</v>
      </c>
      <c r="M624" s="190" t="str">
        <f>IF(INTRO!$E$39="Endemic", IF($I624&gt;0, IF($I624=4,"Unknown",IF($I624=99,"Stopped",$D624)), 0),"Not required")</f>
        <v>Unknown</v>
      </c>
      <c r="N624" s="166">
        <f>IF(INTRO!$E$41="Endemic", IF(AND($J624&gt;1,$J624&lt;5), IF($J624=4, "Unknown", E624+F624), 0),"Not required")</f>
        <v>39826.588319999995</v>
      </c>
      <c r="O624" s="169">
        <f>IF(INTRO!$E$43="Endemic", IF(AND($K624&gt;0,$K624&lt;5), IF($K624=4,"Unknown", IF($K624=1, $F624*0.33, IF($K624=2, $F624*0.5+$G624*0.2, SUM(F624:G624)))), 0),"Not required")</f>
        <v>8839.7062676999994</v>
      </c>
      <c r="P624" s="161">
        <v>0</v>
      </c>
      <c r="Q624" s="162">
        <v>0</v>
      </c>
      <c r="R624" s="162">
        <v>2</v>
      </c>
      <c r="S624" s="167">
        <v>0</v>
      </c>
      <c r="T624" s="161"/>
      <c r="U624" s="162"/>
      <c r="V624" s="162"/>
      <c r="W624" s="167"/>
    </row>
    <row r="625" spans="1:23" x14ac:dyDescent="0.2">
      <c r="A625" s="23" t="str">
        <f>IF(INTRO!$E$33&lt;&gt;0,INTRO!$E$33, " ")</f>
        <v>Ethiopia</v>
      </c>
      <c r="B625" s="191" t="s">
        <v>842</v>
      </c>
      <c r="C625" s="192" t="s">
        <v>844</v>
      </c>
      <c r="D625" s="193">
        <v>199688</v>
      </c>
      <c r="E625" s="193">
        <f t="shared" si="45"/>
        <v>31315.112097599998</v>
      </c>
      <c r="F625" s="193">
        <f t="shared" si="46"/>
        <v>64330.008388799994</v>
      </c>
      <c r="G625" s="193">
        <f t="shared" si="47"/>
        <v>104042.8716059552</v>
      </c>
      <c r="H625" s="200">
        <v>0</v>
      </c>
      <c r="I625" s="201">
        <v>0</v>
      </c>
      <c r="J625" s="202">
        <v>3</v>
      </c>
      <c r="K625" s="203">
        <v>0</v>
      </c>
      <c r="L625" s="165">
        <f>IF(INTRO!$E$37="Endemic",IF($H625&gt;0,IF($H625=4,"Unknown",IF($H625=99,"Stopped",$D625)),0),"Not required")</f>
        <v>0</v>
      </c>
      <c r="M625" s="190">
        <f>IF(INTRO!$E$39="Endemic", IF($I625&gt;0, IF($I625=4,"Unknown",IF($I625=99,"Stopped",$D625)), 0),"Not required")</f>
        <v>0</v>
      </c>
      <c r="N625" s="166">
        <f>IF(INTRO!$E$41="Endemic", IF(AND($J625&gt;1,$J625&lt;5), IF($J625=4, "Unknown", E625+F625), 0),"Not required")</f>
        <v>95645.120486399988</v>
      </c>
      <c r="O625" s="169">
        <f>IF(INTRO!$E$43="Endemic", IF(AND($K625&gt;0,$K625&lt;5), IF($K625=4,"Unknown", IF($K625=1, $F625*0.33, IF($K625=2, $F625*0.5+$G625*0.2, SUM(F625:G625)))), 0),"Not required")</f>
        <v>0</v>
      </c>
      <c r="P625" s="161">
        <v>0</v>
      </c>
      <c r="Q625" s="162">
        <v>0</v>
      </c>
      <c r="R625" s="162">
        <v>2</v>
      </c>
      <c r="S625" s="167">
        <v>0</v>
      </c>
      <c r="T625" s="161"/>
      <c r="U625" s="162"/>
      <c r="V625" s="162"/>
      <c r="W625" s="167"/>
    </row>
    <row r="626" spans="1:23" x14ac:dyDescent="0.2">
      <c r="A626" s="23" t="str">
        <f>IF(INTRO!$E$33&lt;&gt;0,INTRO!$E$33, " ")</f>
        <v>Ethiopia</v>
      </c>
      <c r="B626" s="191" t="s">
        <v>842</v>
      </c>
      <c r="C626" s="192" t="s">
        <v>845</v>
      </c>
      <c r="D626" s="193">
        <v>184208</v>
      </c>
      <c r="E626" s="193">
        <f t="shared" si="45"/>
        <v>28887.535401599998</v>
      </c>
      <c r="F626" s="193">
        <f t="shared" si="46"/>
        <v>59343.086140799998</v>
      </c>
      <c r="G626" s="193">
        <f t="shared" si="47"/>
        <v>95977.371162963187</v>
      </c>
      <c r="H626" s="200">
        <v>0</v>
      </c>
      <c r="I626" s="201">
        <v>0</v>
      </c>
      <c r="J626" s="202">
        <v>2</v>
      </c>
      <c r="K626" s="203">
        <v>0</v>
      </c>
      <c r="L626" s="165">
        <f>IF(INTRO!$E$37="Endemic",IF($H626&gt;0,IF($H626=4,"Unknown",IF($H626=99,"Stopped",$D626)),0),"Not required")</f>
        <v>0</v>
      </c>
      <c r="M626" s="190">
        <f>IF(INTRO!$E$39="Endemic", IF($I626&gt;0, IF($I626=4,"Unknown",IF($I626=99,"Stopped",$D626)), 0),"Not required")</f>
        <v>0</v>
      </c>
      <c r="N626" s="166">
        <f>IF(INTRO!$E$41="Endemic", IF(AND($J626&gt;1,$J626&lt;5), IF($J626=4, "Unknown", E626+F626), 0),"Not required")</f>
        <v>88230.621542399997</v>
      </c>
      <c r="O626" s="169">
        <f>IF(INTRO!$E$43="Endemic", IF(AND($K626&gt;0,$K626&lt;5), IF($K626=4,"Unknown", IF($K626=1, $F626*0.33, IF($K626=2, $F626*0.5+$G626*0.2, SUM(F626:G626)))), 0),"Not required")</f>
        <v>0</v>
      </c>
      <c r="P626" s="161">
        <v>0</v>
      </c>
      <c r="Q626" s="162">
        <v>0</v>
      </c>
      <c r="R626" s="162">
        <v>1</v>
      </c>
      <c r="S626" s="167">
        <v>0</v>
      </c>
      <c r="T626" s="161"/>
      <c r="U626" s="162"/>
      <c r="V626" s="162"/>
      <c r="W626" s="167"/>
    </row>
    <row r="627" spans="1:23" x14ac:dyDescent="0.2">
      <c r="A627" s="23" t="str">
        <f>IF(INTRO!$E$33&lt;&gt;0,INTRO!$E$33, " ")</f>
        <v>Ethiopia</v>
      </c>
      <c r="B627" s="191" t="s">
        <v>846</v>
      </c>
      <c r="C627" s="192" t="s">
        <v>847</v>
      </c>
      <c r="D627" s="193">
        <v>110632</v>
      </c>
      <c r="E627" s="193">
        <f t="shared" si="45"/>
        <v>17349.332366400002</v>
      </c>
      <c r="F627" s="193">
        <f t="shared" si="46"/>
        <v>35640.386443199997</v>
      </c>
      <c r="G627" s="193">
        <f t="shared" si="47"/>
        <v>57642.276809372801</v>
      </c>
      <c r="H627" s="200">
        <v>0</v>
      </c>
      <c r="I627" s="201">
        <v>0</v>
      </c>
      <c r="J627" s="202">
        <v>2</v>
      </c>
      <c r="K627" s="203">
        <v>0</v>
      </c>
      <c r="L627" s="165">
        <f>IF(INTRO!$E$37="Endemic",IF($H627&gt;0,IF($H627=4,"Unknown",IF($H627=99,"Stopped",$D627)),0),"Not required")</f>
        <v>0</v>
      </c>
      <c r="M627" s="190">
        <f>IF(INTRO!$E$39="Endemic", IF($I627&gt;0, IF($I627=4,"Unknown",IF($I627=99,"Stopped",$D627)), 0),"Not required")</f>
        <v>0</v>
      </c>
      <c r="N627" s="166">
        <f>IF(INTRO!$E$41="Endemic", IF(AND($J627&gt;1,$J627&lt;5), IF($J627=4, "Unknown", E627+F627), 0),"Not required")</f>
        <v>52989.718809600003</v>
      </c>
      <c r="O627" s="169">
        <f>IF(INTRO!$E$43="Endemic", IF(AND($K627&gt;0,$K627&lt;5), IF($K627=4,"Unknown", IF($K627=1, $F627*0.33, IF($K627=2, $F627*0.5+$G627*0.2, SUM(F627:G627)))), 0),"Not required")</f>
        <v>0</v>
      </c>
      <c r="P627" s="161">
        <v>0</v>
      </c>
      <c r="Q627" s="162">
        <v>0</v>
      </c>
      <c r="R627" s="162">
        <v>1</v>
      </c>
      <c r="S627" s="167">
        <v>0</v>
      </c>
      <c r="T627" s="161"/>
      <c r="U627" s="162"/>
      <c r="V627" s="162"/>
      <c r="W627" s="167"/>
    </row>
    <row r="628" spans="1:23" x14ac:dyDescent="0.2">
      <c r="A628" s="23" t="str">
        <f>IF(INTRO!$E$33&lt;&gt;0,INTRO!$E$33, " ")</f>
        <v>Ethiopia</v>
      </c>
      <c r="B628" s="191" t="s">
        <v>846</v>
      </c>
      <c r="C628" s="192" t="s">
        <v>848</v>
      </c>
      <c r="D628" s="193">
        <v>208361</v>
      </c>
      <c r="E628" s="193">
        <f t="shared" si="45"/>
        <v>32675.213692199999</v>
      </c>
      <c r="F628" s="193">
        <f t="shared" si="46"/>
        <v>67124.037888599996</v>
      </c>
      <c r="G628" s="193">
        <f t="shared" si="47"/>
        <v>108561.7401681044</v>
      </c>
      <c r="H628" s="200">
        <v>0</v>
      </c>
      <c r="I628" s="201">
        <v>0</v>
      </c>
      <c r="J628" s="202">
        <v>2</v>
      </c>
      <c r="K628" s="203">
        <v>0</v>
      </c>
      <c r="L628" s="165">
        <f>IF(INTRO!$E$37="Endemic",IF($H628&gt;0,IF($H628=4,"Unknown",IF($H628=99,"Stopped",$D628)),0),"Not required")</f>
        <v>0</v>
      </c>
      <c r="M628" s="190">
        <f>IF(INTRO!$E$39="Endemic", IF($I628&gt;0, IF($I628=4,"Unknown",IF($I628=99,"Stopped",$D628)), 0),"Not required")</f>
        <v>0</v>
      </c>
      <c r="N628" s="166">
        <f>IF(INTRO!$E$41="Endemic", IF(AND($J628&gt;1,$J628&lt;5), IF($J628=4, "Unknown", E628+F628), 0),"Not required")</f>
        <v>99799.251580799988</v>
      </c>
      <c r="O628" s="169">
        <f>IF(INTRO!$E$43="Endemic", IF(AND($K628&gt;0,$K628&lt;5), IF($K628=4,"Unknown", IF($K628=1, $F628*0.33, IF($K628=2, $F628*0.5+$G628*0.2, SUM(F628:G628)))), 0),"Not required")</f>
        <v>0</v>
      </c>
      <c r="P628" s="161">
        <v>0</v>
      </c>
      <c r="Q628" s="162">
        <v>0</v>
      </c>
      <c r="R628" s="162">
        <v>1</v>
      </c>
      <c r="S628" s="167">
        <v>0</v>
      </c>
      <c r="T628" s="161"/>
      <c r="U628" s="162"/>
      <c r="V628" s="162"/>
      <c r="W628" s="167"/>
    </row>
    <row r="629" spans="1:23" x14ac:dyDescent="0.2">
      <c r="A629" s="23" t="str">
        <f>IF(INTRO!$E$33&lt;&gt;0,INTRO!$E$33, " ")</f>
        <v>Ethiopia</v>
      </c>
      <c r="B629" s="191" t="s">
        <v>846</v>
      </c>
      <c r="C629" s="192" t="s">
        <v>849</v>
      </c>
      <c r="D629" s="193">
        <v>202811</v>
      </c>
      <c r="E629" s="193">
        <f t="shared" si="45"/>
        <v>31804.861582199999</v>
      </c>
      <c r="F629" s="193">
        <f t="shared" si="46"/>
        <v>65336.090958599998</v>
      </c>
      <c r="G629" s="193">
        <f t="shared" si="47"/>
        <v>105670.03942788439</v>
      </c>
      <c r="H629" s="200">
        <v>0</v>
      </c>
      <c r="I629" s="201">
        <v>0</v>
      </c>
      <c r="J629" s="202">
        <v>2</v>
      </c>
      <c r="K629" s="203">
        <v>0</v>
      </c>
      <c r="L629" s="165">
        <f>IF(INTRO!$E$37="Endemic",IF($H629&gt;0,IF($H629=4,"Unknown",IF($H629=99,"Stopped",$D629)),0),"Not required")</f>
        <v>0</v>
      </c>
      <c r="M629" s="190">
        <f>IF(INTRO!$E$39="Endemic", IF($I629&gt;0, IF($I629=4,"Unknown",IF($I629=99,"Stopped",$D629)), 0),"Not required")</f>
        <v>0</v>
      </c>
      <c r="N629" s="166">
        <f>IF(INTRO!$E$41="Endemic", IF(AND($J629&gt;1,$J629&lt;5), IF($J629=4, "Unknown", E629+F629), 0),"Not required")</f>
        <v>97140.952540800004</v>
      </c>
      <c r="O629" s="169">
        <f>IF(INTRO!$E$43="Endemic", IF(AND($K629&gt;0,$K629&lt;5), IF($K629=4,"Unknown", IF($K629=1, $F629*0.33, IF($K629=2, $F629*0.5+$G629*0.2, SUM(F629:G629)))), 0),"Not required")</f>
        <v>0</v>
      </c>
      <c r="P629" s="161">
        <v>0</v>
      </c>
      <c r="Q629" s="162">
        <v>0</v>
      </c>
      <c r="R629" s="162">
        <v>1</v>
      </c>
      <c r="S629" s="167">
        <v>0</v>
      </c>
      <c r="T629" s="161"/>
      <c r="U629" s="162"/>
      <c r="V629" s="162"/>
      <c r="W629" s="167"/>
    </row>
    <row r="630" spans="1:23" x14ac:dyDescent="0.2">
      <c r="A630" s="23" t="str">
        <f>IF(INTRO!$E$33&lt;&gt;0,INTRO!$E$33, " ")</f>
        <v>Ethiopia</v>
      </c>
      <c r="B630" s="191" t="s">
        <v>846</v>
      </c>
      <c r="C630" s="192" t="s">
        <v>850</v>
      </c>
      <c r="D630" s="193">
        <v>86648</v>
      </c>
      <c r="E630" s="193">
        <f t="shared" si="45"/>
        <v>13588.156689599999</v>
      </c>
      <c r="F630" s="193">
        <f t="shared" si="46"/>
        <v>27913.878484800003</v>
      </c>
      <c r="G630" s="193">
        <f t="shared" si="47"/>
        <v>45145.961394339196</v>
      </c>
      <c r="H630" s="200">
        <v>1</v>
      </c>
      <c r="I630" s="201">
        <v>0</v>
      </c>
      <c r="J630" s="202">
        <v>2</v>
      </c>
      <c r="K630" s="203">
        <v>0</v>
      </c>
      <c r="L630" s="165">
        <f>IF(INTRO!$E$37="Endemic",IF($H630&gt;0,IF($H630=4,"Unknown",IF($H630=99,"Stopped",$D630)),0),"Not required")</f>
        <v>86648</v>
      </c>
      <c r="M630" s="190">
        <f>IF(INTRO!$E$39="Endemic", IF($I630&gt;0, IF($I630=4,"Unknown",IF($I630=99,"Stopped",$D630)), 0),"Not required")</f>
        <v>0</v>
      </c>
      <c r="N630" s="166">
        <f>IF(INTRO!$E$41="Endemic", IF(AND($J630&gt;1,$J630&lt;5), IF($J630=4, "Unknown", E630+F630), 0),"Not required")</f>
        <v>41502.0351744</v>
      </c>
      <c r="O630" s="169">
        <f>IF(INTRO!$E$43="Endemic", IF(AND($K630&gt;0,$K630&lt;5), IF($K630=4,"Unknown", IF($K630=1, $F630*0.33, IF($K630=2, $F630*0.5+$G630*0.2, SUM(F630:G630)))), 0),"Not required")</f>
        <v>0</v>
      </c>
      <c r="P630" s="161">
        <v>1</v>
      </c>
      <c r="Q630" s="162">
        <v>0</v>
      </c>
      <c r="R630" s="162">
        <v>1</v>
      </c>
      <c r="S630" s="167">
        <v>0</v>
      </c>
      <c r="T630" s="161"/>
      <c r="U630" s="162"/>
      <c r="V630" s="162"/>
      <c r="W630" s="167"/>
    </row>
    <row r="631" spans="1:23" x14ac:dyDescent="0.2">
      <c r="A631" s="23" t="str">
        <f>IF(INTRO!$E$33&lt;&gt;0,INTRO!$E$33, " ")</f>
        <v>Ethiopia</v>
      </c>
      <c r="B631" s="191" t="s">
        <v>846</v>
      </c>
      <c r="C631" s="192" t="s">
        <v>851</v>
      </c>
      <c r="D631" s="193">
        <v>144248</v>
      </c>
      <c r="E631" s="193">
        <f t="shared" si="45"/>
        <v>22621.000209599999</v>
      </c>
      <c r="F631" s="193">
        <f t="shared" si="46"/>
        <v>46469.868244799996</v>
      </c>
      <c r="G631" s="193">
        <f t="shared" si="47"/>
        <v>75157.125833379192</v>
      </c>
      <c r="H631" s="200">
        <v>0</v>
      </c>
      <c r="I631" s="201">
        <v>0</v>
      </c>
      <c r="J631" s="202">
        <v>3</v>
      </c>
      <c r="K631" s="203">
        <v>0</v>
      </c>
      <c r="L631" s="165">
        <f>IF(INTRO!$E$37="Endemic",IF($H631&gt;0,IF($H631=4,"Unknown",IF($H631=99,"Stopped",$D631)),0),"Not required")</f>
        <v>0</v>
      </c>
      <c r="M631" s="190">
        <f>IF(INTRO!$E$39="Endemic", IF($I631&gt;0, IF($I631=4,"Unknown",IF($I631=99,"Stopped",$D631)), 0),"Not required")</f>
        <v>0</v>
      </c>
      <c r="N631" s="166">
        <f>IF(INTRO!$E$41="Endemic", IF(AND($J631&gt;1,$J631&lt;5), IF($J631=4, "Unknown", E631+F631), 0),"Not required")</f>
        <v>69090.868454399999</v>
      </c>
      <c r="O631" s="169">
        <f>IF(INTRO!$E$43="Endemic", IF(AND($K631&gt;0,$K631&lt;5), IF($K631=4,"Unknown", IF($K631=1, $F631*0.33, IF($K631=2, $F631*0.5+$G631*0.2, SUM(F631:G631)))), 0),"Not required")</f>
        <v>0</v>
      </c>
      <c r="P631" s="161">
        <v>0</v>
      </c>
      <c r="Q631" s="162">
        <v>0</v>
      </c>
      <c r="R631" s="162">
        <v>2</v>
      </c>
      <c r="S631" s="167">
        <v>0</v>
      </c>
      <c r="T631" s="161"/>
      <c r="U631" s="162"/>
      <c r="V631" s="162"/>
      <c r="W631" s="167"/>
    </row>
    <row r="632" spans="1:23" x14ac:dyDescent="0.2">
      <c r="A632" s="23" t="str">
        <f>IF(INTRO!$E$33&lt;&gt;0,INTRO!$E$33, " ")</f>
        <v>Ethiopia</v>
      </c>
      <c r="B632" s="191" t="s">
        <v>846</v>
      </c>
      <c r="C632" s="192" t="s">
        <v>852</v>
      </c>
      <c r="D632" s="193">
        <v>103291</v>
      </c>
      <c r="E632" s="193">
        <f t="shared" si="45"/>
        <v>16198.115278199999</v>
      </c>
      <c r="F632" s="193">
        <f t="shared" si="46"/>
        <v>33275.464206600001</v>
      </c>
      <c r="G632" s="193">
        <f t="shared" si="47"/>
        <v>53817.416424876399</v>
      </c>
      <c r="H632" s="200">
        <v>0</v>
      </c>
      <c r="I632" s="201">
        <v>0</v>
      </c>
      <c r="J632" s="202">
        <v>2</v>
      </c>
      <c r="K632" s="203">
        <v>0</v>
      </c>
      <c r="L632" s="165">
        <f>IF(INTRO!$E$37="Endemic",IF($H632&gt;0,IF($H632=4,"Unknown",IF($H632=99,"Stopped",$D632)),0),"Not required")</f>
        <v>0</v>
      </c>
      <c r="M632" s="190">
        <f>IF(INTRO!$E$39="Endemic", IF($I632&gt;0, IF($I632=4,"Unknown",IF($I632=99,"Stopped",$D632)), 0),"Not required")</f>
        <v>0</v>
      </c>
      <c r="N632" s="166">
        <f>IF(INTRO!$E$41="Endemic", IF(AND($J632&gt;1,$J632&lt;5), IF($J632=4, "Unknown", E632+F632), 0),"Not required")</f>
        <v>49473.579484800001</v>
      </c>
      <c r="O632" s="169">
        <f>IF(INTRO!$E$43="Endemic", IF(AND($K632&gt;0,$K632&lt;5), IF($K632=4,"Unknown", IF($K632=1, $F632*0.33, IF($K632=2, $F632*0.5+$G632*0.2, SUM(F632:G632)))), 0),"Not required")</f>
        <v>0</v>
      </c>
      <c r="P632" s="161">
        <v>0</v>
      </c>
      <c r="Q632" s="162">
        <v>0</v>
      </c>
      <c r="R632" s="162">
        <v>1</v>
      </c>
      <c r="S632" s="167">
        <v>0</v>
      </c>
      <c r="T632" s="161"/>
      <c r="U632" s="162"/>
      <c r="V632" s="162"/>
      <c r="W632" s="167"/>
    </row>
    <row r="633" spans="1:23" x14ac:dyDescent="0.2">
      <c r="A633" s="23" t="str">
        <f>IF(INTRO!$E$33&lt;&gt;0,INTRO!$E$33, " ")</f>
        <v>Ethiopia</v>
      </c>
      <c r="B633" s="191" t="s">
        <v>846</v>
      </c>
      <c r="C633" s="192" t="s">
        <v>853</v>
      </c>
      <c r="D633" s="193">
        <v>102788</v>
      </c>
      <c r="E633" s="193">
        <f t="shared" si="45"/>
        <v>16119.234717599998</v>
      </c>
      <c r="F633" s="193">
        <f t="shared" si="46"/>
        <v>33113.4214488</v>
      </c>
      <c r="G633" s="193">
        <f t="shared" si="47"/>
        <v>53555.339763195196</v>
      </c>
      <c r="H633" s="200">
        <v>0</v>
      </c>
      <c r="I633" s="201">
        <v>4</v>
      </c>
      <c r="J633" s="202">
        <v>2</v>
      </c>
      <c r="K633" s="203">
        <v>0</v>
      </c>
      <c r="L633" s="165">
        <f>IF(INTRO!$E$37="Endemic",IF($H633&gt;0,IF($H633=4,"Unknown",IF($H633=99,"Stopped",$D633)),0),"Not required")</f>
        <v>0</v>
      </c>
      <c r="M633" s="190" t="str">
        <f>IF(INTRO!$E$39="Endemic", IF($I633&gt;0, IF($I633=4,"Unknown",IF($I633=99,"Stopped",$D633)), 0),"Not required")</f>
        <v>Unknown</v>
      </c>
      <c r="N633" s="166">
        <f>IF(INTRO!$E$41="Endemic", IF(AND($J633&gt;1,$J633&lt;5), IF($J633=4, "Unknown", E633+F633), 0),"Not required")</f>
        <v>49232.656166399996</v>
      </c>
      <c r="O633" s="169">
        <f>IF(INTRO!$E$43="Endemic", IF(AND($K633&gt;0,$K633&lt;5), IF($K633=4,"Unknown", IF($K633=1, $F633*0.33, IF($K633=2, $F633*0.5+$G633*0.2, SUM(F633:G633)))), 0),"Not required")</f>
        <v>0</v>
      </c>
      <c r="P633" s="161">
        <v>0</v>
      </c>
      <c r="Q633" s="162">
        <v>0</v>
      </c>
      <c r="R633" s="162">
        <v>1</v>
      </c>
      <c r="S633" s="167">
        <v>0</v>
      </c>
      <c r="T633" s="161"/>
      <c r="U633" s="162"/>
      <c r="V633" s="162"/>
      <c r="W633" s="167"/>
    </row>
    <row r="634" spans="1:23" x14ac:dyDescent="0.2">
      <c r="A634" s="23" t="str">
        <f>IF(INTRO!$E$33&lt;&gt;0,INTRO!$E$33, " ")</f>
        <v>Ethiopia</v>
      </c>
      <c r="B634" s="191" t="s">
        <v>846</v>
      </c>
      <c r="C634" s="192" t="s">
        <v>854</v>
      </c>
      <c r="D634" s="193">
        <v>106988</v>
      </c>
      <c r="E634" s="193">
        <f t="shared" si="45"/>
        <v>16777.879557600001</v>
      </c>
      <c r="F634" s="193">
        <f t="shared" si="46"/>
        <v>34466.462368799999</v>
      </c>
      <c r="G634" s="193">
        <f t="shared" si="47"/>
        <v>55743.653836875194</v>
      </c>
      <c r="H634" s="200">
        <v>0</v>
      </c>
      <c r="I634" s="201">
        <v>0</v>
      </c>
      <c r="J634" s="202">
        <v>3</v>
      </c>
      <c r="K634" s="203">
        <v>0</v>
      </c>
      <c r="L634" s="165">
        <f>IF(INTRO!$E$37="Endemic",IF($H634&gt;0,IF($H634=4,"Unknown",IF($H634=99,"Stopped",$D634)),0),"Not required")</f>
        <v>0</v>
      </c>
      <c r="M634" s="190">
        <f>IF(INTRO!$E$39="Endemic", IF($I634&gt;0, IF($I634=4,"Unknown",IF($I634=99,"Stopped",$D634)), 0),"Not required")</f>
        <v>0</v>
      </c>
      <c r="N634" s="166">
        <f>IF(INTRO!$E$41="Endemic", IF(AND($J634&gt;1,$J634&lt;5), IF($J634=4, "Unknown", E634+F634), 0),"Not required")</f>
        <v>51244.341926399997</v>
      </c>
      <c r="O634" s="169">
        <f>IF(INTRO!$E$43="Endemic", IF(AND($K634&gt;0,$K634&lt;5), IF($K634=4,"Unknown", IF($K634=1, $F634*0.33, IF($K634=2, $F634*0.5+$G634*0.2, SUM(F634:G634)))), 0),"Not required")</f>
        <v>0</v>
      </c>
      <c r="P634" s="161">
        <v>0</v>
      </c>
      <c r="Q634" s="162">
        <v>0</v>
      </c>
      <c r="R634" s="162">
        <v>2</v>
      </c>
      <c r="S634" s="167">
        <v>0</v>
      </c>
      <c r="T634" s="161"/>
      <c r="U634" s="162"/>
      <c r="V634" s="162"/>
      <c r="W634" s="167"/>
    </row>
    <row r="635" spans="1:23" x14ac:dyDescent="0.2">
      <c r="A635" s="23" t="str">
        <f>IF(INTRO!$E$33&lt;&gt;0,INTRO!$E$33, " ")</f>
        <v>Ethiopia</v>
      </c>
      <c r="B635" s="191" t="s">
        <v>846</v>
      </c>
      <c r="C635" s="192" t="s">
        <v>855</v>
      </c>
      <c r="D635" s="193">
        <v>88151</v>
      </c>
      <c r="E635" s="193">
        <f t="shared" si="45"/>
        <v>13823.857450200001</v>
      </c>
      <c r="F635" s="193">
        <f t="shared" si="46"/>
        <v>28398.073842600003</v>
      </c>
      <c r="G635" s="193">
        <f t="shared" si="47"/>
        <v>45929.065216420393</v>
      </c>
      <c r="H635" s="200">
        <v>1</v>
      </c>
      <c r="I635" s="201">
        <v>0</v>
      </c>
      <c r="J635" s="202">
        <v>2</v>
      </c>
      <c r="K635" s="203">
        <v>0</v>
      </c>
      <c r="L635" s="165">
        <f>IF(INTRO!$E$37="Endemic",IF($H635&gt;0,IF($H635=4,"Unknown",IF($H635=99,"Stopped",$D635)),0),"Not required")</f>
        <v>88151</v>
      </c>
      <c r="M635" s="190">
        <f>IF(INTRO!$E$39="Endemic", IF($I635&gt;0, IF($I635=4,"Unknown",IF($I635=99,"Stopped",$D635)), 0),"Not required")</f>
        <v>0</v>
      </c>
      <c r="N635" s="166">
        <f>IF(INTRO!$E$41="Endemic", IF(AND($J635&gt;1,$J635&lt;5), IF($J635=4, "Unknown", E635+F635), 0),"Not required")</f>
        <v>42221.9312928</v>
      </c>
      <c r="O635" s="169">
        <f>IF(INTRO!$E$43="Endemic", IF(AND($K635&gt;0,$K635&lt;5), IF($K635=4,"Unknown", IF($K635=1, $F635*0.33, IF($K635=2, $F635*0.5+$G635*0.2, SUM(F635:G635)))), 0),"Not required")</f>
        <v>0</v>
      </c>
      <c r="P635" s="161">
        <v>1</v>
      </c>
      <c r="Q635" s="162">
        <v>0</v>
      </c>
      <c r="R635" s="162">
        <v>1</v>
      </c>
      <c r="S635" s="167">
        <v>0</v>
      </c>
      <c r="T635" s="161"/>
      <c r="U635" s="162"/>
      <c r="V635" s="162"/>
      <c r="W635" s="167"/>
    </row>
    <row r="636" spans="1:23" x14ac:dyDescent="0.2">
      <c r="A636" s="23" t="str">
        <f>IF(INTRO!$E$33&lt;&gt;0,INTRO!$E$33, " ")</f>
        <v>Ethiopia</v>
      </c>
      <c r="B636" s="191" t="s">
        <v>846</v>
      </c>
      <c r="C636" s="192" t="s">
        <v>856</v>
      </c>
      <c r="D636" s="193">
        <v>198525</v>
      </c>
      <c r="E636" s="193">
        <f t="shared" si="45"/>
        <v>31132.730205</v>
      </c>
      <c r="F636" s="193">
        <f t="shared" si="46"/>
        <v>63955.344915000001</v>
      </c>
      <c r="G636" s="193">
        <f t="shared" si="47"/>
        <v>103436.91701840999</v>
      </c>
      <c r="H636" s="200">
        <v>0</v>
      </c>
      <c r="I636" s="201">
        <v>0</v>
      </c>
      <c r="J636" s="202">
        <v>3</v>
      </c>
      <c r="K636" s="203">
        <v>0</v>
      </c>
      <c r="L636" s="165">
        <f>IF(INTRO!$E$37="Endemic",IF($H636&gt;0,IF($H636=4,"Unknown",IF($H636=99,"Stopped",$D636)),0),"Not required")</f>
        <v>0</v>
      </c>
      <c r="M636" s="190">
        <f>IF(INTRO!$E$39="Endemic", IF($I636&gt;0, IF($I636=4,"Unknown",IF($I636=99,"Stopped",$D636)), 0),"Not required")</f>
        <v>0</v>
      </c>
      <c r="N636" s="166">
        <f>IF(INTRO!$E$41="Endemic", IF(AND($J636&gt;1,$J636&lt;5), IF($J636=4, "Unknown", E636+F636), 0),"Not required")</f>
        <v>95088.075119999994</v>
      </c>
      <c r="O636" s="169">
        <f>IF(INTRO!$E$43="Endemic", IF(AND($K636&gt;0,$K636&lt;5), IF($K636=4,"Unknown", IF($K636=1, $F636*0.33, IF($K636=2, $F636*0.5+$G636*0.2, SUM(F636:G636)))), 0),"Not required")</f>
        <v>0</v>
      </c>
      <c r="P636" s="161">
        <v>0</v>
      </c>
      <c r="Q636" s="162">
        <v>0</v>
      </c>
      <c r="R636" s="162">
        <v>2</v>
      </c>
      <c r="S636" s="167">
        <v>0</v>
      </c>
      <c r="T636" s="161"/>
      <c r="U636" s="162"/>
      <c r="V636" s="162"/>
      <c r="W636" s="167"/>
    </row>
    <row r="637" spans="1:23" x14ac:dyDescent="0.2">
      <c r="A637" s="23" t="str">
        <f>IF(INTRO!$E$33&lt;&gt;0,INTRO!$E$33, " ")</f>
        <v>Ethiopia</v>
      </c>
      <c r="B637" s="191" t="s">
        <v>846</v>
      </c>
      <c r="C637" s="192" t="s">
        <v>857</v>
      </c>
      <c r="D637" s="193">
        <v>190140</v>
      </c>
      <c r="E637" s="193">
        <f t="shared" si="45"/>
        <v>29817.792828000001</v>
      </c>
      <c r="F637" s="193">
        <f t="shared" si="46"/>
        <v>61254.095364000008</v>
      </c>
      <c r="G637" s="193">
        <f t="shared" si="47"/>
        <v>99068.104278455998</v>
      </c>
      <c r="H637" s="200">
        <v>0</v>
      </c>
      <c r="I637" s="201">
        <v>4</v>
      </c>
      <c r="J637" s="202">
        <v>1</v>
      </c>
      <c r="K637" s="203">
        <v>0</v>
      </c>
      <c r="L637" s="165">
        <f>IF(INTRO!$E$37="Endemic",IF($H637&gt;0,IF($H637=4,"Unknown",IF($H637=99,"Stopped",$D637)),0),"Not required")</f>
        <v>0</v>
      </c>
      <c r="M637" s="190" t="str">
        <f>IF(INTRO!$E$39="Endemic", IF($I637&gt;0, IF($I637=4,"Unknown",IF($I637=99,"Stopped",$D637)), 0),"Not required")</f>
        <v>Unknown</v>
      </c>
      <c r="N637" s="166">
        <f>IF(INTRO!$E$41="Endemic", IF(AND($J637&gt;1,$J637&lt;5), IF($J637=4, "Unknown", E637+F637), 0),"Not required")</f>
        <v>0</v>
      </c>
      <c r="O637" s="169">
        <f>IF(INTRO!$E$43="Endemic", IF(AND($K637&gt;0,$K637&lt;5), IF($K637=4,"Unknown", IF($K637=1, $F637*0.33, IF($K637=2, $F637*0.5+$G637*0.2, SUM(F637:G637)))), 0),"Not required")</f>
        <v>0</v>
      </c>
      <c r="P637" s="161">
        <v>0</v>
      </c>
      <c r="Q637" s="162">
        <v>0</v>
      </c>
      <c r="R637" s="162">
        <v>0</v>
      </c>
      <c r="S637" s="167">
        <v>0</v>
      </c>
      <c r="T637" s="161"/>
      <c r="U637" s="162"/>
      <c r="V637" s="162"/>
      <c r="W637" s="167"/>
    </row>
    <row r="638" spans="1:23" x14ac:dyDescent="0.2">
      <c r="A638" s="23" t="str">
        <f>IF(INTRO!$E$33&lt;&gt;0,INTRO!$E$33, " ")</f>
        <v>Ethiopia</v>
      </c>
      <c r="B638" s="191" t="s">
        <v>846</v>
      </c>
      <c r="C638" s="192" t="s">
        <v>858</v>
      </c>
      <c r="D638" s="193">
        <v>153166</v>
      </c>
      <c r="E638" s="193">
        <f t="shared" si="45"/>
        <v>24019.522753199999</v>
      </c>
      <c r="F638" s="193">
        <f t="shared" si="46"/>
        <v>49342.825131600002</v>
      </c>
      <c r="G638" s="193">
        <f t="shared" si="47"/>
        <v>79803.646049826391</v>
      </c>
      <c r="H638" s="200">
        <v>0</v>
      </c>
      <c r="I638" s="201">
        <v>1</v>
      </c>
      <c r="J638" s="202">
        <v>2</v>
      </c>
      <c r="K638" s="203">
        <v>0</v>
      </c>
      <c r="L638" s="165">
        <f>IF(INTRO!$E$37="Endemic",IF($H638&gt;0,IF($H638=4,"Unknown",IF($H638=99,"Stopped",$D638)),0),"Not required")</f>
        <v>0</v>
      </c>
      <c r="M638" s="190">
        <f>IF(INTRO!$E$39="Endemic", IF($I638&gt;0, IF($I638=4,"Unknown",IF($I638=99,"Stopped",$D638)), 0),"Not required")</f>
        <v>153166</v>
      </c>
      <c r="N638" s="166">
        <f>IF(INTRO!$E$41="Endemic", IF(AND($J638&gt;1,$J638&lt;5), IF($J638=4, "Unknown", E638+F638), 0),"Not required")</f>
        <v>73362.347884799994</v>
      </c>
      <c r="O638" s="169">
        <f>IF(INTRO!$E$43="Endemic", IF(AND($K638&gt;0,$K638&lt;5), IF($K638=4,"Unknown", IF($K638=1, $F638*0.33, IF($K638=2, $F638*0.5+$G638*0.2, SUM(F638:G638)))), 0),"Not required")</f>
        <v>0</v>
      </c>
      <c r="P638" s="161">
        <v>0</v>
      </c>
      <c r="Q638" s="162">
        <v>2</v>
      </c>
      <c r="R638" s="162">
        <v>1</v>
      </c>
      <c r="S638" s="167">
        <v>0</v>
      </c>
      <c r="T638" s="161"/>
      <c r="U638" s="162"/>
      <c r="V638" s="162"/>
      <c r="W638" s="167"/>
    </row>
    <row r="639" spans="1:23" x14ac:dyDescent="0.2">
      <c r="A639" s="23" t="str">
        <f>IF(INTRO!$E$33&lt;&gt;0,INTRO!$E$33, " ")</f>
        <v>Ethiopia</v>
      </c>
      <c r="B639" s="191" t="s">
        <v>846</v>
      </c>
      <c r="C639" s="192" t="s">
        <v>859</v>
      </c>
      <c r="D639" s="193">
        <v>96169</v>
      </c>
      <c r="E639" s="193">
        <f t="shared" si="45"/>
        <v>15081.241813799999</v>
      </c>
      <c r="F639" s="193">
        <f t="shared" si="46"/>
        <v>30981.093389400001</v>
      </c>
      <c r="G639" s="193">
        <f t="shared" si="47"/>
        <v>50106.660988507596</v>
      </c>
      <c r="H639" s="200">
        <v>0</v>
      </c>
      <c r="I639" s="201">
        <v>0</v>
      </c>
      <c r="J639" s="202">
        <v>2</v>
      </c>
      <c r="K639" s="203">
        <v>0</v>
      </c>
      <c r="L639" s="165">
        <f>IF(INTRO!$E$37="Endemic",IF($H639&gt;0,IF($H639=4,"Unknown",IF($H639=99,"Stopped",$D639)),0),"Not required")</f>
        <v>0</v>
      </c>
      <c r="M639" s="190">
        <f>IF(INTRO!$E$39="Endemic", IF($I639&gt;0, IF($I639=4,"Unknown",IF($I639=99,"Stopped",$D639)), 0),"Not required")</f>
        <v>0</v>
      </c>
      <c r="N639" s="166">
        <f>IF(INTRO!$E$41="Endemic", IF(AND($J639&gt;1,$J639&lt;5), IF($J639=4, "Unknown", E639+F639), 0),"Not required")</f>
        <v>46062.335203199997</v>
      </c>
      <c r="O639" s="169">
        <f>IF(INTRO!$E$43="Endemic", IF(AND($K639&gt;0,$K639&lt;5), IF($K639=4,"Unknown", IF($K639=1, $F639*0.33, IF($K639=2, $F639*0.5+$G639*0.2, SUM(F639:G639)))), 0),"Not required")</f>
        <v>0</v>
      </c>
      <c r="P639" s="161">
        <v>0</v>
      </c>
      <c r="Q639" s="162">
        <v>0</v>
      </c>
      <c r="R639" s="162">
        <v>1</v>
      </c>
      <c r="S639" s="167">
        <v>0</v>
      </c>
      <c r="T639" s="161"/>
      <c r="U639" s="162"/>
      <c r="V639" s="162"/>
      <c r="W639" s="167"/>
    </row>
    <row r="640" spans="1:23" x14ac:dyDescent="0.2">
      <c r="A640" s="23" t="str">
        <f>IF(INTRO!$E$33&lt;&gt;0,INTRO!$E$33, " ")</f>
        <v>Ethiopia</v>
      </c>
      <c r="B640" s="191" t="s">
        <v>846</v>
      </c>
      <c r="C640" s="192" t="s">
        <v>860</v>
      </c>
      <c r="D640" s="193">
        <v>42184</v>
      </c>
      <c r="E640" s="193">
        <f t="shared" si="45"/>
        <v>6615.3033167999993</v>
      </c>
      <c r="F640" s="193">
        <f t="shared" si="46"/>
        <v>13589.6852784</v>
      </c>
      <c r="G640" s="193">
        <f t="shared" si="47"/>
        <v>21979.0097343136</v>
      </c>
      <c r="H640" s="200">
        <v>1</v>
      </c>
      <c r="I640" s="201">
        <v>0</v>
      </c>
      <c r="J640" s="202">
        <v>3</v>
      </c>
      <c r="K640" s="203">
        <v>0</v>
      </c>
      <c r="L640" s="165">
        <f>IF(INTRO!$E$37="Endemic",IF($H640&gt;0,IF($H640=4,"Unknown",IF($H640=99,"Stopped",$D640)),0),"Not required")</f>
        <v>42184</v>
      </c>
      <c r="M640" s="190">
        <f>IF(INTRO!$E$39="Endemic", IF($I640&gt;0, IF($I640=4,"Unknown",IF($I640=99,"Stopped",$D640)), 0),"Not required")</f>
        <v>0</v>
      </c>
      <c r="N640" s="166">
        <f>IF(INTRO!$E$41="Endemic", IF(AND($J640&gt;1,$J640&lt;5), IF($J640=4, "Unknown", E640+F640), 0),"Not required")</f>
        <v>20204.9885952</v>
      </c>
      <c r="O640" s="169">
        <f>IF(INTRO!$E$43="Endemic", IF(AND($K640&gt;0,$K640&lt;5), IF($K640=4,"Unknown", IF($K640=1, $F640*0.33, IF($K640=2, $F640*0.5+$G640*0.2, SUM(F640:G640)))), 0),"Not required")</f>
        <v>0</v>
      </c>
      <c r="P640" s="161">
        <v>1</v>
      </c>
      <c r="Q640" s="162">
        <v>0</v>
      </c>
      <c r="R640" s="162">
        <v>2</v>
      </c>
      <c r="S640" s="167">
        <v>0</v>
      </c>
      <c r="T640" s="161"/>
      <c r="U640" s="162"/>
      <c r="V640" s="162"/>
      <c r="W640" s="167"/>
    </row>
    <row r="641" spans="1:23" x14ac:dyDescent="0.2">
      <c r="A641" s="23" t="str">
        <f>IF(INTRO!$E$33&lt;&gt;0,INTRO!$E$33, " ")</f>
        <v>Ethiopia</v>
      </c>
      <c r="B641" s="191" t="s">
        <v>846</v>
      </c>
      <c r="C641" s="192" t="s">
        <v>861</v>
      </c>
      <c r="D641" s="193">
        <v>33544</v>
      </c>
      <c r="E641" s="193">
        <f t="shared" si="45"/>
        <v>5260.3767888000002</v>
      </c>
      <c r="F641" s="193">
        <f t="shared" si="46"/>
        <v>10806.2868144</v>
      </c>
      <c r="G641" s="193">
        <f t="shared" si="47"/>
        <v>17477.3350684576</v>
      </c>
      <c r="H641" s="200">
        <v>0</v>
      </c>
      <c r="I641" s="201">
        <v>0</v>
      </c>
      <c r="J641" s="202">
        <v>3</v>
      </c>
      <c r="K641" s="203">
        <v>0</v>
      </c>
      <c r="L641" s="165">
        <f>IF(INTRO!$E$37="Endemic",IF($H641&gt;0,IF($H641=4,"Unknown",IF($H641=99,"Stopped",$D641)),0),"Not required")</f>
        <v>0</v>
      </c>
      <c r="M641" s="190">
        <f>IF(INTRO!$E$39="Endemic", IF($I641&gt;0, IF($I641=4,"Unknown",IF($I641=99,"Stopped",$D641)), 0),"Not required")</f>
        <v>0</v>
      </c>
      <c r="N641" s="166">
        <f>IF(INTRO!$E$41="Endemic", IF(AND($J641&gt;1,$J641&lt;5), IF($J641=4, "Unknown", E641+F641), 0),"Not required")</f>
        <v>16066.663603200001</v>
      </c>
      <c r="O641" s="169">
        <f>IF(INTRO!$E$43="Endemic", IF(AND($K641&gt;0,$K641&lt;5), IF($K641=4,"Unknown", IF($K641=1, $F641*0.33, IF($K641=2, $F641*0.5+$G641*0.2, SUM(F641:G641)))), 0),"Not required")</f>
        <v>0</v>
      </c>
      <c r="P641" s="161">
        <v>0</v>
      </c>
      <c r="Q641" s="162">
        <v>0</v>
      </c>
      <c r="R641" s="162">
        <v>2</v>
      </c>
      <c r="S641" s="167">
        <v>0</v>
      </c>
      <c r="T641" s="161"/>
      <c r="U641" s="162"/>
      <c r="V641" s="162"/>
      <c r="W641" s="167"/>
    </row>
    <row r="642" spans="1:23" x14ac:dyDescent="0.2">
      <c r="A642" s="23" t="str">
        <f>IF(INTRO!$E$33&lt;&gt;0,INTRO!$E$33, " ")</f>
        <v>Ethiopia</v>
      </c>
      <c r="B642" s="191" t="s">
        <v>846</v>
      </c>
      <c r="C642" s="192" t="s">
        <v>862</v>
      </c>
      <c r="D642" s="193">
        <v>88472</v>
      </c>
      <c r="E642" s="193">
        <f t="shared" si="45"/>
        <v>13874.1967344</v>
      </c>
      <c r="F642" s="193">
        <f t="shared" si="46"/>
        <v>28501.484827200002</v>
      </c>
      <c r="G642" s="193">
        <f t="shared" si="47"/>
        <v>46096.314934908791</v>
      </c>
      <c r="H642" s="200">
        <v>1</v>
      </c>
      <c r="I642" s="201">
        <v>0</v>
      </c>
      <c r="J642" s="202">
        <v>2</v>
      </c>
      <c r="K642" s="203">
        <v>0</v>
      </c>
      <c r="L642" s="165">
        <f>IF(INTRO!$E$37="Endemic",IF($H642&gt;0,IF($H642=4,"Unknown",IF($H642=99,"Stopped",$D642)),0),"Not required")</f>
        <v>88472</v>
      </c>
      <c r="M642" s="190">
        <f>IF(INTRO!$E$39="Endemic", IF($I642&gt;0, IF($I642=4,"Unknown",IF($I642=99,"Stopped",$D642)), 0),"Not required")</f>
        <v>0</v>
      </c>
      <c r="N642" s="166">
        <f>IF(INTRO!$E$41="Endemic", IF(AND($J642&gt;1,$J642&lt;5), IF($J642=4, "Unknown", E642+F642), 0),"Not required")</f>
        <v>42375.681561600002</v>
      </c>
      <c r="O642" s="169">
        <f>IF(INTRO!$E$43="Endemic", IF(AND($K642&gt;0,$K642&lt;5), IF($K642=4,"Unknown", IF($K642=1, $F642*0.33, IF($K642=2, $F642*0.5+$G642*0.2, SUM(F642:G642)))), 0),"Not required")</f>
        <v>0</v>
      </c>
      <c r="P642" s="161">
        <v>1</v>
      </c>
      <c r="Q642" s="162">
        <v>0</v>
      </c>
      <c r="R642" s="162">
        <v>1</v>
      </c>
      <c r="S642" s="167">
        <v>0</v>
      </c>
      <c r="T642" s="161"/>
      <c r="U642" s="162"/>
      <c r="V642" s="162"/>
      <c r="W642" s="167"/>
    </row>
    <row r="643" spans="1:23" x14ac:dyDescent="0.2">
      <c r="A643" s="23" t="str">
        <f>IF(INTRO!$E$33&lt;&gt;0,INTRO!$E$33, " ")</f>
        <v>Ethiopia</v>
      </c>
      <c r="B643" s="191" t="s">
        <v>846</v>
      </c>
      <c r="C643" s="192" t="s">
        <v>863</v>
      </c>
      <c r="D643" s="193">
        <v>94632</v>
      </c>
      <c r="E643" s="193">
        <f t="shared" si="45"/>
        <v>14840.2091664</v>
      </c>
      <c r="F643" s="193">
        <f t="shared" si="46"/>
        <v>30485.944843200003</v>
      </c>
      <c r="G643" s="193">
        <f t="shared" si="47"/>
        <v>49305.842242972794</v>
      </c>
      <c r="H643" s="200">
        <v>0</v>
      </c>
      <c r="I643" s="201">
        <v>0</v>
      </c>
      <c r="J643" s="202">
        <v>2</v>
      </c>
      <c r="K643" s="203">
        <v>0</v>
      </c>
      <c r="L643" s="165">
        <f>IF(INTRO!$E$37="Endemic",IF($H643&gt;0,IF($H643=4,"Unknown",IF($H643=99,"Stopped",$D643)),0),"Not required")</f>
        <v>0</v>
      </c>
      <c r="M643" s="190">
        <f>IF(INTRO!$E$39="Endemic", IF($I643&gt;0, IF($I643=4,"Unknown",IF($I643=99,"Stopped",$D643)), 0),"Not required")</f>
        <v>0</v>
      </c>
      <c r="N643" s="166">
        <f>IF(INTRO!$E$41="Endemic", IF(AND($J643&gt;1,$J643&lt;5), IF($J643=4, "Unknown", E643+F643), 0),"Not required")</f>
        <v>45326.154009600003</v>
      </c>
      <c r="O643" s="169">
        <f>IF(INTRO!$E$43="Endemic", IF(AND($K643&gt;0,$K643&lt;5), IF($K643=4,"Unknown", IF($K643=1, $F643*0.33, IF($K643=2, $F643*0.5+$G643*0.2, SUM(F643:G643)))), 0),"Not required")</f>
        <v>0</v>
      </c>
      <c r="P643" s="161">
        <v>0</v>
      </c>
      <c r="Q643" s="162">
        <v>0</v>
      </c>
      <c r="R643" s="162">
        <v>1</v>
      </c>
      <c r="S643" s="167">
        <v>0</v>
      </c>
      <c r="T643" s="161"/>
      <c r="U643" s="162"/>
      <c r="V643" s="162"/>
      <c r="W643" s="167"/>
    </row>
    <row r="644" spans="1:23" x14ac:dyDescent="0.2">
      <c r="A644" s="23" t="str">
        <f>IF(INTRO!$E$33&lt;&gt;0,INTRO!$E$33, " ")</f>
        <v>Ethiopia</v>
      </c>
      <c r="B644" s="191" t="s">
        <v>864</v>
      </c>
      <c r="C644" s="192" t="s">
        <v>865</v>
      </c>
      <c r="D644" s="193">
        <v>134377</v>
      </c>
      <c r="E644" s="193">
        <f t="shared" si="45"/>
        <v>21073.028015399999</v>
      </c>
      <c r="F644" s="193">
        <f t="shared" si="46"/>
        <v>43289.899930200001</v>
      </c>
      <c r="G644" s="193">
        <f t="shared" si="47"/>
        <v>70014.066733070795</v>
      </c>
      <c r="H644" s="200">
        <v>0</v>
      </c>
      <c r="I644" s="201">
        <v>0</v>
      </c>
      <c r="J644" s="202">
        <v>3</v>
      </c>
      <c r="K644" s="203">
        <v>1</v>
      </c>
      <c r="L644" s="165">
        <f>IF(INTRO!$E$37="Endemic",IF($H644&gt;0,IF($H644=4,"Unknown",IF($H644=99,"Stopped",$D644)),0),"Not required")</f>
        <v>0</v>
      </c>
      <c r="M644" s="190">
        <f>IF(INTRO!$E$39="Endemic", IF($I644&gt;0, IF($I644=4,"Unknown",IF($I644=99,"Stopped",$D644)), 0),"Not required")</f>
        <v>0</v>
      </c>
      <c r="N644" s="166">
        <f>IF(INTRO!$E$41="Endemic", IF(AND($J644&gt;1,$J644&lt;5), IF($J644=4, "Unknown", E644+F644), 0),"Not required")</f>
        <v>64362.9279456</v>
      </c>
      <c r="O644" s="169">
        <f>IF(INTRO!$E$43="Endemic", IF(AND($K644&gt;0,$K644&lt;5), IF($K644=4,"Unknown", IF($K644=1, $F644*0.33, IF($K644=2, $F644*0.5+$G644*0.2, SUM(F644:G644)))), 0),"Not required")</f>
        <v>14285.666976966</v>
      </c>
      <c r="P644" s="161">
        <v>0</v>
      </c>
      <c r="Q644" s="162">
        <v>0</v>
      </c>
      <c r="R644" s="162">
        <v>2</v>
      </c>
      <c r="S644" s="167">
        <v>0</v>
      </c>
      <c r="T644" s="161"/>
      <c r="U644" s="162"/>
      <c r="V644" s="162"/>
      <c r="W644" s="167"/>
    </row>
    <row r="645" spans="1:23" x14ac:dyDescent="0.2">
      <c r="A645" s="23" t="str">
        <f>IF(INTRO!$E$33&lt;&gt;0,INTRO!$E$33, " ")</f>
        <v>Ethiopia</v>
      </c>
      <c r="B645" s="191" t="s">
        <v>864</v>
      </c>
      <c r="C645" s="192" t="s">
        <v>866</v>
      </c>
      <c r="D645" s="193">
        <v>87393</v>
      </c>
      <c r="E645" s="193">
        <f t="shared" si="45"/>
        <v>13704.987738600001</v>
      </c>
      <c r="F645" s="193">
        <f t="shared" si="46"/>
        <v>28153.8821718</v>
      </c>
      <c r="G645" s="193">
        <f t="shared" si="47"/>
        <v>45534.126628837192</v>
      </c>
      <c r="H645" s="200">
        <v>0</v>
      </c>
      <c r="I645" s="201">
        <v>0</v>
      </c>
      <c r="J645" s="202">
        <v>3</v>
      </c>
      <c r="K645" s="203">
        <v>1</v>
      </c>
      <c r="L645" s="165">
        <f>IF(INTRO!$E$37="Endemic",IF($H645&gt;0,IF($H645=4,"Unknown",IF($H645=99,"Stopped",$D645)),0),"Not required")</f>
        <v>0</v>
      </c>
      <c r="M645" s="190">
        <f>IF(INTRO!$E$39="Endemic", IF($I645&gt;0, IF($I645=4,"Unknown",IF($I645=99,"Stopped",$D645)), 0),"Not required")</f>
        <v>0</v>
      </c>
      <c r="N645" s="166">
        <f>IF(INTRO!$E$41="Endemic", IF(AND($J645&gt;1,$J645&lt;5), IF($J645=4, "Unknown", E645+F645), 0),"Not required")</f>
        <v>41858.869910399997</v>
      </c>
      <c r="O645" s="169">
        <f>IF(INTRO!$E$43="Endemic", IF(AND($K645&gt;0,$K645&lt;5), IF($K645=4,"Unknown", IF($K645=1, $F645*0.33, IF($K645=2, $F645*0.5+$G645*0.2, SUM(F645:G645)))), 0),"Not required")</f>
        <v>9290.781116694001</v>
      </c>
      <c r="P645" s="161">
        <v>0</v>
      </c>
      <c r="Q645" s="162">
        <v>0</v>
      </c>
      <c r="R645" s="162">
        <v>2</v>
      </c>
      <c r="S645" s="167">
        <v>0</v>
      </c>
      <c r="T645" s="161"/>
      <c r="U645" s="162"/>
      <c r="V645" s="162"/>
      <c r="W645" s="167"/>
    </row>
    <row r="646" spans="1:23" x14ac:dyDescent="0.2">
      <c r="A646" s="23" t="str">
        <f>IF(INTRO!$E$33&lt;&gt;0,INTRO!$E$33, " ")</f>
        <v>Ethiopia</v>
      </c>
      <c r="B646" s="191" t="s">
        <v>864</v>
      </c>
      <c r="C646" s="192" t="s">
        <v>867</v>
      </c>
      <c r="D646" s="193">
        <v>124664</v>
      </c>
      <c r="E646" s="193">
        <f t="shared" si="45"/>
        <v>19549.833412799999</v>
      </c>
      <c r="F646" s="193">
        <f t="shared" si="46"/>
        <v>40160.8317264</v>
      </c>
      <c r="G646" s="193">
        <f t="shared" si="47"/>
        <v>64953.329924105594</v>
      </c>
      <c r="H646" s="200">
        <v>0</v>
      </c>
      <c r="I646" s="201">
        <v>0</v>
      </c>
      <c r="J646" s="202">
        <v>3</v>
      </c>
      <c r="K646" s="203">
        <v>0</v>
      </c>
      <c r="L646" s="165">
        <f>IF(INTRO!$E$37="Endemic",IF($H646&gt;0,IF($H646=4,"Unknown",IF($H646=99,"Stopped",$D646)),0),"Not required")</f>
        <v>0</v>
      </c>
      <c r="M646" s="190">
        <f>IF(INTRO!$E$39="Endemic", IF($I646&gt;0, IF($I646=4,"Unknown",IF($I646=99,"Stopped",$D646)), 0),"Not required")</f>
        <v>0</v>
      </c>
      <c r="N646" s="166">
        <f>IF(INTRO!$E$41="Endemic", IF(AND($J646&gt;1,$J646&lt;5), IF($J646=4, "Unknown", E646+F646), 0),"Not required")</f>
        <v>59710.665139199999</v>
      </c>
      <c r="O646" s="169">
        <f>IF(INTRO!$E$43="Endemic", IF(AND($K646&gt;0,$K646&lt;5), IF($K646=4,"Unknown", IF($K646=1, $F646*0.33, IF($K646=2, $F646*0.5+$G646*0.2, SUM(F646:G646)))), 0),"Not required")</f>
        <v>0</v>
      </c>
      <c r="P646" s="161">
        <v>0</v>
      </c>
      <c r="Q646" s="162">
        <v>0</v>
      </c>
      <c r="R646" s="162">
        <v>2</v>
      </c>
      <c r="S646" s="167">
        <v>0</v>
      </c>
      <c r="T646" s="161"/>
      <c r="U646" s="162"/>
      <c r="V646" s="162"/>
      <c r="W646" s="167"/>
    </row>
    <row r="647" spans="1:23" x14ac:dyDescent="0.2">
      <c r="A647" s="23" t="str">
        <f>IF(INTRO!$E$33&lt;&gt;0,INTRO!$E$33, " ")</f>
        <v>Ethiopia</v>
      </c>
      <c r="B647" s="191" t="s">
        <v>864</v>
      </c>
      <c r="C647" s="192" t="s">
        <v>868</v>
      </c>
      <c r="D647" s="193">
        <v>181703</v>
      </c>
      <c r="E647" s="193">
        <f t="shared" si="45"/>
        <v>28494.7008006</v>
      </c>
      <c r="F647" s="193">
        <f t="shared" si="46"/>
        <v>58536.093877800005</v>
      </c>
      <c r="G647" s="193">
        <f t="shared" si="47"/>
        <v>94672.198126161195</v>
      </c>
      <c r="H647" s="200">
        <v>0</v>
      </c>
      <c r="I647" s="201">
        <v>0</v>
      </c>
      <c r="J647" s="202">
        <v>3</v>
      </c>
      <c r="K647" s="203">
        <v>0</v>
      </c>
      <c r="L647" s="165">
        <f>IF(INTRO!$E$37="Endemic",IF($H647&gt;0,IF($H647=4,"Unknown",IF($H647=99,"Stopped",$D647)),0),"Not required")</f>
        <v>0</v>
      </c>
      <c r="M647" s="190">
        <f>IF(INTRO!$E$39="Endemic", IF($I647&gt;0, IF($I647=4,"Unknown",IF($I647=99,"Stopped",$D647)), 0),"Not required")</f>
        <v>0</v>
      </c>
      <c r="N647" s="166">
        <f>IF(INTRO!$E$41="Endemic", IF(AND($J647&gt;1,$J647&lt;5), IF($J647=4, "Unknown", E647+F647), 0),"Not required")</f>
        <v>87030.794678400009</v>
      </c>
      <c r="O647" s="169">
        <f>IF(INTRO!$E$43="Endemic", IF(AND($K647&gt;0,$K647&lt;5), IF($K647=4,"Unknown", IF($K647=1, $F647*0.33, IF($K647=2, $F647*0.5+$G647*0.2, SUM(F647:G647)))), 0),"Not required")</f>
        <v>0</v>
      </c>
      <c r="P647" s="161">
        <v>0</v>
      </c>
      <c r="Q647" s="162">
        <v>0</v>
      </c>
      <c r="R647" s="162">
        <v>2</v>
      </c>
      <c r="S647" s="167">
        <v>0</v>
      </c>
      <c r="T647" s="161"/>
      <c r="U647" s="162"/>
      <c r="V647" s="162"/>
      <c r="W647" s="167"/>
    </row>
    <row r="648" spans="1:23" x14ac:dyDescent="0.2">
      <c r="A648" s="23" t="str">
        <f>IF(INTRO!$E$33&lt;&gt;0,INTRO!$E$33, " ")</f>
        <v>Ethiopia</v>
      </c>
      <c r="B648" s="191" t="s">
        <v>864</v>
      </c>
      <c r="C648" s="192" t="s">
        <v>869</v>
      </c>
      <c r="D648" s="193">
        <v>167487</v>
      </c>
      <c r="E648" s="193">
        <f t="shared" si="45"/>
        <v>26265.3448374</v>
      </c>
      <c r="F648" s="193">
        <f t="shared" si="46"/>
        <v>53956.372516200005</v>
      </c>
      <c r="G648" s="193">
        <f t="shared" si="47"/>
        <v>87265.276013914787</v>
      </c>
      <c r="H648" s="200">
        <v>0</v>
      </c>
      <c r="I648" s="201">
        <v>0</v>
      </c>
      <c r="J648" s="202">
        <v>3</v>
      </c>
      <c r="K648" s="203">
        <v>0</v>
      </c>
      <c r="L648" s="165">
        <f>IF(INTRO!$E$37="Endemic",IF($H648&gt;0,IF($H648=4,"Unknown",IF($H648=99,"Stopped",$D648)),0),"Not required")</f>
        <v>0</v>
      </c>
      <c r="M648" s="190">
        <f>IF(INTRO!$E$39="Endemic", IF($I648&gt;0, IF($I648=4,"Unknown",IF($I648=99,"Stopped",$D648)), 0),"Not required")</f>
        <v>0</v>
      </c>
      <c r="N648" s="166">
        <f>IF(INTRO!$E$41="Endemic", IF(AND($J648&gt;1,$J648&lt;5), IF($J648=4, "Unknown", E648+F648), 0),"Not required")</f>
        <v>80221.717353600005</v>
      </c>
      <c r="O648" s="169">
        <f>IF(INTRO!$E$43="Endemic", IF(AND($K648&gt;0,$K648&lt;5), IF($K648=4,"Unknown", IF($K648=1, $F648*0.33, IF($K648=2, $F648*0.5+$G648*0.2, SUM(F648:G648)))), 0),"Not required")</f>
        <v>0</v>
      </c>
      <c r="P648" s="161">
        <v>0</v>
      </c>
      <c r="Q648" s="162">
        <v>0</v>
      </c>
      <c r="R648" s="162">
        <v>2</v>
      </c>
      <c r="S648" s="167">
        <v>0</v>
      </c>
      <c r="T648" s="161"/>
      <c r="U648" s="162"/>
      <c r="V648" s="162"/>
      <c r="W648" s="167"/>
    </row>
    <row r="649" spans="1:23" x14ac:dyDescent="0.2">
      <c r="A649" s="23" t="str">
        <f>IF(INTRO!$E$33&lt;&gt;0,INTRO!$E$33, " ")</f>
        <v>Ethiopia</v>
      </c>
      <c r="B649" s="191" t="s">
        <v>864</v>
      </c>
      <c r="C649" s="192" t="s">
        <v>870</v>
      </c>
      <c r="D649" s="193">
        <v>149858</v>
      </c>
      <c r="E649" s="193">
        <f t="shared" si="45"/>
        <v>23500.761531599997</v>
      </c>
      <c r="F649" s="193">
        <f t="shared" si="46"/>
        <v>48277.144330800002</v>
      </c>
      <c r="G649" s="193">
        <f t="shared" si="47"/>
        <v>78080.088203223204</v>
      </c>
      <c r="H649" s="200">
        <v>0</v>
      </c>
      <c r="I649" s="201">
        <v>0</v>
      </c>
      <c r="J649" s="202">
        <v>3</v>
      </c>
      <c r="K649" s="203">
        <v>0</v>
      </c>
      <c r="L649" s="165">
        <f>IF(INTRO!$E$37="Endemic",IF($H649&gt;0,IF($H649=4,"Unknown",IF($H649=99,"Stopped",$D649)),0),"Not required")</f>
        <v>0</v>
      </c>
      <c r="M649" s="190">
        <f>IF(INTRO!$E$39="Endemic", IF($I649&gt;0, IF($I649=4,"Unknown",IF($I649=99,"Stopped",$D649)), 0),"Not required")</f>
        <v>0</v>
      </c>
      <c r="N649" s="166">
        <f>IF(INTRO!$E$41="Endemic", IF(AND($J649&gt;1,$J649&lt;5), IF($J649=4, "Unknown", E649+F649), 0),"Not required")</f>
        <v>71777.905862400003</v>
      </c>
      <c r="O649" s="169">
        <f>IF(INTRO!$E$43="Endemic", IF(AND($K649&gt;0,$K649&lt;5), IF($K649=4,"Unknown", IF($K649=1, $F649*0.33, IF($K649=2, $F649*0.5+$G649*0.2, SUM(F649:G649)))), 0),"Not required")</f>
        <v>0</v>
      </c>
      <c r="P649" s="161">
        <v>0</v>
      </c>
      <c r="Q649" s="162">
        <v>0</v>
      </c>
      <c r="R649" s="162">
        <v>2</v>
      </c>
      <c r="S649" s="167">
        <v>0</v>
      </c>
      <c r="T649" s="161"/>
      <c r="U649" s="162"/>
      <c r="V649" s="162"/>
      <c r="W649" s="167"/>
    </row>
    <row r="650" spans="1:23" x14ac:dyDescent="0.2">
      <c r="A650" s="23" t="str">
        <f>IF(INTRO!$E$33&lt;&gt;0,INTRO!$E$33, " ")</f>
        <v>Ethiopia</v>
      </c>
      <c r="B650" s="191" t="s">
        <v>864</v>
      </c>
      <c r="C650" s="192" t="s">
        <v>871</v>
      </c>
      <c r="D650" s="193">
        <v>250465</v>
      </c>
      <c r="E650" s="193">
        <f t="shared" si="45"/>
        <v>39277.971393</v>
      </c>
      <c r="F650" s="193">
        <f t="shared" si="46"/>
        <v>80687.950958999994</v>
      </c>
      <c r="G650" s="193">
        <f t="shared" si="47"/>
        <v>130499.06772958599</v>
      </c>
      <c r="H650" s="200">
        <v>0</v>
      </c>
      <c r="I650" s="201">
        <v>0</v>
      </c>
      <c r="J650" s="202">
        <v>3</v>
      </c>
      <c r="K650" s="203">
        <v>0</v>
      </c>
      <c r="L650" s="165">
        <f>IF(INTRO!$E$37="Endemic",IF($H650&gt;0,IF($H650=4,"Unknown",IF($H650=99,"Stopped",$D650)),0),"Not required")</f>
        <v>0</v>
      </c>
      <c r="M650" s="190">
        <f>IF(INTRO!$E$39="Endemic", IF($I650&gt;0, IF($I650=4,"Unknown",IF($I650=99,"Stopped",$D650)), 0),"Not required")</f>
        <v>0</v>
      </c>
      <c r="N650" s="166">
        <f>IF(INTRO!$E$41="Endemic", IF(AND($J650&gt;1,$J650&lt;5), IF($J650=4, "Unknown", E650+F650), 0),"Not required")</f>
        <v>119965.92235199999</v>
      </c>
      <c r="O650" s="169">
        <f>IF(INTRO!$E$43="Endemic", IF(AND($K650&gt;0,$K650&lt;5), IF($K650=4,"Unknown", IF($K650=1, $F650*0.33, IF($K650=2, $F650*0.5+$G650*0.2, SUM(F650:G650)))), 0),"Not required")</f>
        <v>0</v>
      </c>
      <c r="P650" s="161">
        <v>0</v>
      </c>
      <c r="Q650" s="162">
        <v>0</v>
      </c>
      <c r="R650" s="162">
        <v>2</v>
      </c>
      <c r="S650" s="167">
        <v>0</v>
      </c>
      <c r="T650" s="161"/>
      <c r="U650" s="162"/>
      <c r="V650" s="162"/>
      <c r="W650" s="167"/>
    </row>
    <row r="651" spans="1:23" x14ac:dyDescent="0.2">
      <c r="A651" s="23" t="str">
        <f>IF(INTRO!$E$33&lt;&gt;0,INTRO!$E$33, " ")</f>
        <v>Ethiopia</v>
      </c>
      <c r="B651" s="191" t="s">
        <v>864</v>
      </c>
      <c r="C651" s="192" t="s">
        <v>872</v>
      </c>
      <c r="D651" s="193">
        <v>22337</v>
      </c>
      <c r="E651" s="193">
        <f t="shared" si="45"/>
        <v>3502.8928074</v>
      </c>
      <c r="F651" s="193">
        <f t="shared" si="46"/>
        <v>7195.9226262000002</v>
      </c>
      <c r="G651" s="193">
        <f t="shared" si="47"/>
        <v>11638.183681854798</v>
      </c>
      <c r="H651" s="200">
        <v>1</v>
      </c>
      <c r="I651" s="201">
        <v>0</v>
      </c>
      <c r="J651" s="202">
        <v>3</v>
      </c>
      <c r="K651" s="203">
        <v>2</v>
      </c>
      <c r="L651" s="165">
        <f>IF(INTRO!$E$37="Endemic",IF($H651&gt;0,IF($H651=4,"Unknown",IF($H651=99,"Stopped",$D651)),0),"Not required")</f>
        <v>22337</v>
      </c>
      <c r="M651" s="190">
        <f>IF(INTRO!$E$39="Endemic", IF($I651&gt;0, IF($I651=4,"Unknown",IF($I651=99,"Stopped",$D651)), 0),"Not required")</f>
        <v>0</v>
      </c>
      <c r="N651" s="166">
        <f>IF(INTRO!$E$41="Endemic", IF(AND($J651&gt;1,$J651&lt;5), IF($J651=4, "Unknown", E651+F651), 0),"Not required")</f>
        <v>10698.815433600001</v>
      </c>
      <c r="O651" s="169">
        <f>IF(INTRO!$E$43="Endemic", IF(AND($K651&gt;0,$K651&lt;5), IF($K651=4,"Unknown", IF($K651=1, $F651*0.33, IF($K651=2, $F651*0.5+$G651*0.2, SUM(F651:G651)))), 0),"Not required")</f>
        <v>5925.5980494709602</v>
      </c>
      <c r="P651" s="161">
        <v>1</v>
      </c>
      <c r="Q651" s="162">
        <v>0</v>
      </c>
      <c r="R651" s="162">
        <v>2</v>
      </c>
      <c r="S651" s="167">
        <v>1</v>
      </c>
      <c r="T651" s="161"/>
      <c r="U651" s="162"/>
      <c r="V651" s="162"/>
      <c r="W651" s="167"/>
    </row>
    <row r="652" spans="1:23" x14ac:dyDescent="0.2">
      <c r="A652" s="23" t="str">
        <f>IF(INTRO!$E$33&lt;&gt;0,INTRO!$E$33, " ")</f>
        <v>Ethiopia</v>
      </c>
      <c r="B652" s="191" t="s">
        <v>873</v>
      </c>
      <c r="C652" s="192" t="s">
        <v>874</v>
      </c>
      <c r="D652" s="193">
        <v>77788</v>
      </c>
      <c r="E652" s="193">
        <f t="shared" si="45"/>
        <v>12198.729717599999</v>
      </c>
      <c r="F652" s="193">
        <f t="shared" si="46"/>
        <v>25059.606448800001</v>
      </c>
      <c r="G652" s="193">
        <f t="shared" si="47"/>
        <v>40529.660753195196</v>
      </c>
      <c r="H652" s="200">
        <v>0</v>
      </c>
      <c r="I652" s="201">
        <v>4</v>
      </c>
      <c r="J652" s="202">
        <v>1</v>
      </c>
      <c r="K652" s="203">
        <v>2</v>
      </c>
      <c r="L652" s="165">
        <f>IF(INTRO!$E$37="Endemic",IF($H652&gt;0,IF($H652=4,"Unknown",IF($H652=99,"Stopped",$D652)),0),"Not required")</f>
        <v>0</v>
      </c>
      <c r="M652" s="190" t="str">
        <f>IF(INTRO!$E$39="Endemic", IF($I652&gt;0, IF($I652=4,"Unknown",IF($I652=99,"Stopped",$D652)), 0),"Not required")</f>
        <v>Unknown</v>
      </c>
      <c r="N652" s="166">
        <f>IF(INTRO!$E$41="Endemic", IF(AND($J652&gt;1,$J652&lt;5), IF($J652=4, "Unknown", E652+F652), 0),"Not required")</f>
        <v>0</v>
      </c>
      <c r="O652" s="169">
        <f>IF(INTRO!$E$43="Endemic", IF(AND($K652&gt;0,$K652&lt;5), IF($K652=4,"Unknown", IF($K652=1, $F652*0.33, IF($K652=2, $F652*0.5+$G652*0.2, SUM(F652:G652)))), 0),"Not required")</f>
        <v>20635.735375039039</v>
      </c>
      <c r="P652" s="161">
        <v>0</v>
      </c>
      <c r="Q652" s="162">
        <v>0</v>
      </c>
      <c r="R652" s="162">
        <v>0</v>
      </c>
      <c r="S652" s="167">
        <v>1</v>
      </c>
      <c r="T652" s="161"/>
      <c r="U652" s="162"/>
      <c r="V652" s="162"/>
      <c r="W652" s="167"/>
    </row>
    <row r="653" spans="1:23" x14ac:dyDescent="0.2">
      <c r="A653" s="23" t="str">
        <f>IF(INTRO!$E$33&lt;&gt;0,INTRO!$E$33, " ")</f>
        <v>Ethiopia</v>
      </c>
      <c r="B653" s="191" t="s">
        <v>873</v>
      </c>
      <c r="C653" s="192" t="s">
        <v>875</v>
      </c>
      <c r="D653" s="193">
        <v>49357</v>
      </c>
      <c r="E653" s="193">
        <f t="shared" si="45"/>
        <v>7740.1746114000007</v>
      </c>
      <c r="F653" s="193">
        <f t="shared" si="46"/>
        <v>15900.485878200001</v>
      </c>
      <c r="G653" s="193">
        <f t="shared" si="47"/>
        <v>25716.337555862799</v>
      </c>
      <c r="H653" s="200">
        <v>0</v>
      </c>
      <c r="I653" s="201">
        <v>0</v>
      </c>
      <c r="J653" s="202">
        <v>1</v>
      </c>
      <c r="K653" s="203">
        <v>0</v>
      </c>
      <c r="L653" s="165">
        <f>IF(INTRO!$E$37="Endemic",IF($H653&gt;0,IF($H653=4,"Unknown",IF($H653=99,"Stopped",$D653)),0),"Not required")</f>
        <v>0</v>
      </c>
      <c r="M653" s="190">
        <f>IF(INTRO!$E$39="Endemic", IF($I653&gt;0, IF($I653=4,"Unknown",IF($I653=99,"Stopped",$D653)), 0),"Not required")</f>
        <v>0</v>
      </c>
      <c r="N653" s="166">
        <f>IF(INTRO!$E$41="Endemic", IF(AND($J653&gt;1,$J653&lt;5), IF($J653=4, "Unknown", E653+F653), 0),"Not required")</f>
        <v>0</v>
      </c>
      <c r="O653" s="169">
        <f>IF(INTRO!$E$43="Endemic", IF(AND($K653&gt;0,$K653&lt;5), IF($K653=4,"Unknown", IF($K653=1, $F653*0.33, IF($K653=2, $F653*0.5+$G653*0.2, SUM(F653:G653)))), 0),"Not required")</f>
        <v>0</v>
      </c>
      <c r="P653" s="161">
        <v>0</v>
      </c>
      <c r="Q653" s="162">
        <v>0</v>
      </c>
      <c r="R653" s="162">
        <v>0</v>
      </c>
      <c r="S653" s="167">
        <v>0</v>
      </c>
      <c r="T653" s="161"/>
      <c r="U653" s="162"/>
      <c r="V653" s="162"/>
      <c r="W653" s="167"/>
    </row>
    <row r="654" spans="1:23" x14ac:dyDescent="0.2">
      <c r="A654" s="23" t="str">
        <f>IF(INTRO!$E$33&lt;&gt;0,INTRO!$E$33, " ")</f>
        <v>Ethiopia</v>
      </c>
      <c r="B654" s="191" t="s">
        <v>873</v>
      </c>
      <c r="C654" s="192" t="s">
        <v>876</v>
      </c>
      <c r="D654" s="193">
        <v>129267</v>
      </c>
      <c r="E654" s="193">
        <f t="shared" si="45"/>
        <v>20271.676793400002</v>
      </c>
      <c r="F654" s="193">
        <f t="shared" si="46"/>
        <v>41643.700144199996</v>
      </c>
      <c r="G654" s="193">
        <f t="shared" si="47"/>
        <v>67351.617943426798</v>
      </c>
      <c r="H654" s="200">
        <v>0</v>
      </c>
      <c r="I654" s="201">
        <v>4</v>
      </c>
      <c r="J654" s="202">
        <v>2</v>
      </c>
      <c r="K654" s="203">
        <v>1</v>
      </c>
      <c r="L654" s="165">
        <f>IF(INTRO!$E$37="Endemic",IF($H654&gt;0,IF($H654=4,"Unknown",IF($H654=99,"Stopped",$D654)),0),"Not required")</f>
        <v>0</v>
      </c>
      <c r="M654" s="190" t="str">
        <f>IF(INTRO!$E$39="Endemic", IF($I654&gt;0, IF($I654=4,"Unknown",IF($I654=99,"Stopped",$D654)), 0),"Not required")</f>
        <v>Unknown</v>
      </c>
      <c r="N654" s="166">
        <f>IF(INTRO!$E$41="Endemic", IF(AND($J654&gt;1,$J654&lt;5), IF($J654=4, "Unknown", E654+F654), 0),"Not required")</f>
        <v>61915.376937599998</v>
      </c>
      <c r="O654" s="169">
        <f>IF(INTRO!$E$43="Endemic", IF(AND($K654&gt;0,$K654&lt;5), IF($K654=4,"Unknown", IF($K654=1, $F654*0.33, IF($K654=2, $F654*0.5+$G654*0.2, SUM(F654:G654)))), 0),"Not required")</f>
        <v>13742.421047586</v>
      </c>
      <c r="P654" s="161">
        <v>0</v>
      </c>
      <c r="Q654" s="162">
        <v>0</v>
      </c>
      <c r="R654" s="162">
        <v>1</v>
      </c>
      <c r="S654" s="167">
        <v>0</v>
      </c>
      <c r="T654" s="161"/>
      <c r="U654" s="162"/>
      <c r="V654" s="162"/>
      <c r="W654" s="167"/>
    </row>
    <row r="655" spans="1:23" x14ac:dyDescent="0.2">
      <c r="A655" s="23" t="str">
        <f>IF(INTRO!$E$33&lt;&gt;0,INTRO!$E$33, " ")</f>
        <v>Ethiopia</v>
      </c>
      <c r="B655" s="191" t="s">
        <v>873</v>
      </c>
      <c r="C655" s="192" t="s">
        <v>877</v>
      </c>
      <c r="D655" s="193">
        <v>213856</v>
      </c>
      <c r="E655" s="193">
        <f t="shared" si="45"/>
        <v>33536.940691199998</v>
      </c>
      <c r="F655" s="193">
        <f t="shared" si="46"/>
        <v>68894.266425599999</v>
      </c>
      <c r="G655" s="193">
        <f t="shared" si="47"/>
        <v>111424.7844145024</v>
      </c>
      <c r="H655" s="200">
        <v>0</v>
      </c>
      <c r="I655" s="201">
        <v>4</v>
      </c>
      <c r="J655" s="202">
        <v>1</v>
      </c>
      <c r="K655" s="203">
        <v>0</v>
      </c>
      <c r="L655" s="165">
        <f>IF(INTRO!$E$37="Endemic",IF($H655&gt;0,IF($H655=4,"Unknown",IF($H655=99,"Stopped",$D655)),0),"Not required")</f>
        <v>0</v>
      </c>
      <c r="M655" s="190" t="str">
        <f>IF(INTRO!$E$39="Endemic", IF($I655&gt;0, IF($I655=4,"Unknown",IF($I655=99,"Stopped",$D655)), 0),"Not required")</f>
        <v>Unknown</v>
      </c>
      <c r="N655" s="166">
        <f>IF(INTRO!$E$41="Endemic", IF(AND($J655&gt;1,$J655&lt;5), IF($J655=4, "Unknown", E655+F655), 0),"Not required")</f>
        <v>0</v>
      </c>
      <c r="O655" s="169">
        <f>IF(INTRO!$E$43="Endemic", IF(AND($K655&gt;0,$K655&lt;5), IF($K655=4,"Unknown", IF($K655=1, $F655*0.33, IF($K655=2, $F655*0.5+$G655*0.2, SUM(F655:G655)))), 0),"Not required")</f>
        <v>0</v>
      </c>
      <c r="P655" s="161">
        <v>0</v>
      </c>
      <c r="Q655" s="162">
        <v>0</v>
      </c>
      <c r="R655" s="162">
        <v>0</v>
      </c>
      <c r="S655" s="167">
        <v>0</v>
      </c>
      <c r="T655" s="161"/>
      <c r="U655" s="162"/>
      <c r="V655" s="162"/>
      <c r="W655" s="167"/>
    </row>
    <row r="656" spans="1:23" x14ac:dyDescent="0.2">
      <c r="A656" s="23" t="str">
        <f>IF(INTRO!$E$33&lt;&gt;0,INTRO!$E$33, " ")</f>
        <v>Ethiopia</v>
      </c>
      <c r="B656" s="191" t="s">
        <v>873</v>
      </c>
      <c r="C656" s="192" t="s">
        <v>878</v>
      </c>
      <c r="D656" s="193">
        <v>108307</v>
      </c>
      <c r="E656" s="193">
        <f t="shared" si="45"/>
        <v>16984.725401399999</v>
      </c>
      <c r="F656" s="193">
        <f t="shared" si="46"/>
        <v>34891.381648200004</v>
      </c>
      <c r="G656" s="193">
        <f t="shared" si="47"/>
        <v>56430.888661442797</v>
      </c>
      <c r="H656" s="200">
        <v>0</v>
      </c>
      <c r="I656" s="201">
        <v>0</v>
      </c>
      <c r="J656" s="202">
        <v>2</v>
      </c>
      <c r="K656" s="203">
        <v>0</v>
      </c>
      <c r="L656" s="165">
        <f>IF(INTRO!$E$37="Endemic",IF($H656&gt;0,IF($H656=4,"Unknown",IF($H656=99,"Stopped",$D656)),0),"Not required")</f>
        <v>0</v>
      </c>
      <c r="M656" s="190">
        <f>IF(INTRO!$E$39="Endemic", IF($I656&gt;0, IF($I656=4,"Unknown",IF($I656=99,"Stopped",$D656)), 0),"Not required")</f>
        <v>0</v>
      </c>
      <c r="N656" s="166">
        <f>IF(INTRO!$E$41="Endemic", IF(AND($J656&gt;1,$J656&lt;5), IF($J656=4, "Unknown", E656+F656), 0),"Not required")</f>
        <v>51876.107049600003</v>
      </c>
      <c r="O656" s="169">
        <f>IF(INTRO!$E$43="Endemic", IF(AND($K656&gt;0,$K656&lt;5), IF($K656=4,"Unknown", IF($K656=1, $F656*0.33, IF($K656=2, $F656*0.5+$G656*0.2, SUM(F656:G656)))), 0),"Not required")</f>
        <v>0</v>
      </c>
      <c r="P656" s="161">
        <v>0</v>
      </c>
      <c r="Q656" s="162">
        <v>0</v>
      </c>
      <c r="R656" s="162">
        <v>1</v>
      </c>
      <c r="S656" s="167">
        <v>0</v>
      </c>
      <c r="T656" s="161"/>
      <c r="U656" s="162"/>
      <c r="V656" s="162"/>
      <c r="W656" s="167"/>
    </row>
    <row r="657" spans="1:23" x14ac:dyDescent="0.2">
      <c r="A657" s="23" t="str">
        <f>IF(INTRO!$E$33&lt;&gt;0,INTRO!$E$33, " ")</f>
        <v>Ethiopia</v>
      </c>
      <c r="B657" s="191" t="s">
        <v>873</v>
      </c>
      <c r="C657" s="192" t="s">
        <v>879</v>
      </c>
      <c r="D657" s="193">
        <v>118685</v>
      </c>
      <c r="E657" s="193">
        <f t="shared" si="45"/>
        <v>18612.205437000001</v>
      </c>
      <c r="F657" s="193">
        <f t="shared" si="46"/>
        <v>38234.681331</v>
      </c>
      <c r="G657" s="193">
        <f t="shared" si="47"/>
        <v>61838.108532074002</v>
      </c>
      <c r="H657" s="200">
        <v>0</v>
      </c>
      <c r="I657" s="201">
        <v>0</v>
      </c>
      <c r="J657" s="202">
        <v>3</v>
      </c>
      <c r="K657" s="203">
        <v>1</v>
      </c>
      <c r="L657" s="165">
        <f>IF(INTRO!$E$37="Endemic",IF($H657&gt;0,IF($H657=4,"Unknown",IF($H657=99,"Stopped",$D657)),0),"Not required")</f>
        <v>0</v>
      </c>
      <c r="M657" s="190">
        <f>IF(INTRO!$E$39="Endemic", IF($I657&gt;0, IF($I657=4,"Unknown",IF($I657=99,"Stopped",$D657)), 0),"Not required")</f>
        <v>0</v>
      </c>
      <c r="N657" s="166">
        <f>IF(INTRO!$E$41="Endemic", IF(AND($J657&gt;1,$J657&lt;5), IF($J657=4, "Unknown", E657+F657), 0),"Not required")</f>
        <v>56846.886767999997</v>
      </c>
      <c r="O657" s="169">
        <f>IF(INTRO!$E$43="Endemic", IF(AND($K657&gt;0,$K657&lt;5), IF($K657=4,"Unknown", IF($K657=1, $F657*0.33, IF($K657=2, $F657*0.5+$G657*0.2, SUM(F657:G657)))), 0),"Not required")</f>
        <v>12617.44483923</v>
      </c>
      <c r="P657" s="161">
        <v>0</v>
      </c>
      <c r="Q657" s="162">
        <v>0</v>
      </c>
      <c r="R657" s="162">
        <v>2</v>
      </c>
      <c r="S657" s="167">
        <v>0</v>
      </c>
      <c r="T657" s="161"/>
      <c r="U657" s="162"/>
      <c r="V657" s="162"/>
      <c r="W657" s="167"/>
    </row>
    <row r="658" spans="1:23" x14ac:dyDescent="0.2">
      <c r="A658" s="23" t="str">
        <f>IF(INTRO!$E$33&lt;&gt;0,INTRO!$E$33, " ")</f>
        <v>Ethiopia</v>
      </c>
      <c r="B658" s="191" t="s">
        <v>873</v>
      </c>
      <c r="C658" s="192" t="s">
        <v>880</v>
      </c>
      <c r="D658" s="193">
        <v>87959</v>
      </c>
      <c r="E658" s="193">
        <f t="shared" si="45"/>
        <v>13793.7479718</v>
      </c>
      <c r="F658" s="193">
        <f t="shared" si="46"/>
        <v>28336.220543400002</v>
      </c>
      <c r="G658" s="193">
        <f t="shared" si="47"/>
        <v>45829.028001623599</v>
      </c>
      <c r="H658" s="200">
        <v>0</v>
      </c>
      <c r="I658" s="201">
        <v>0</v>
      </c>
      <c r="J658" s="202">
        <v>1</v>
      </c>
      <c r="K658" s="203">
        <v>0</v>
      </c>
      <c r="L658" s="165">
        <f>IF(INTRO!$E$37="Endemic",IF($H658&gt;0,IF($H658=4,"Unknown",IF($H658=99,"Stopped",$D658)),0),"Not required")</f>
        <v>0</v>
      </c>
      <c r="M658" s="190">
        <f>IF(INTRO!$E$39="Endemic", IF($I658&gt;0, IF($I658=4,"Unknown",IF($I658=99,"Stopped",$D658)), 0),"Not required")</f>
        <v>0</v>
      </c>
      <c r="N658" s="166">
        <f>IF(INTRO!$E$41="Endemic", IF(AND($J658&gt;1,$J658&lt;5), IF($J658=4, "Unknown", E658+F658), 0),"Not required")</f>
        <v>0</v>
      </c>
      <c r="O658" s="169">
        <f>IF(INTRO!$E$43="Endemic", IF(AND($K658&gt;0,$K658&lt;5), IF($K658=4,"Unknown", IF($K658=1, $F658*0.33, IF($K658=2, $F658*0.5+$G658*0.2, SUM(F658:G658)))), 0),"Not required")</f>
        <v>0</v>
      </c>
      <c r="P658" s="161">
        <v>0</v>
      </c>
      <c r="Q658" s="162">
        <v>0</v>
      </c>
      <c r="R658" s="162">
        <v>0</v>
      </c>
      <c r="S658" s="167">
        <v>0</v>
      </c>
      <c r="T658" s="161"/>
      <c r="U658" s="162"/>
      <c r="V658" s="162"/>
      <c r="W658" s="167"/>
    </row>
    <row r="659" spans="1:23" x14ac:dyDescent="0.2">
      <c r="A659" s="23" t="str">
        <f>IF(INTRO!$E$33&lt;&gt;0,INTRO!$E$33, " ")</f>
        <v>Ethiopia</v>
      </c>
      <c r="B659" s="191" t="s">
        <v>873</v>
      </c>
      <c r="C659" s="192" t="s">
        <v>881</v>
      </c>
      <c r="D659" s="193">
        <v>102155</v>
      </c>
      <c r="E659" s="193">
        <f t="shared" si="45"/>
        <v>16019.967530999998</v>
      </c>
      <c r="F659" s="193">
        <f t="shared" si="46"/>
        <v>32909.498853000005</v>
      </c>
      <c r="G659" s="193">
        <f t="shared" si="47"/>
        <v>53225.529570661995</v>
      </c>
      <c r="H659" s="200">
        <v>0</v>
      </c>
      <c r="I659" s="201">
        <v>4</v>
      </c>
      <c r="J659" s="202">
        <v>1</v>
      </c>
      <c r="K659" s="203">
        <v>1</v>
      </c>
      <c r="L659" s="165">
        <f>IF(INTRO!$E$37="Endemic",IF($H659&gt;0,IF($H659=4,"Unknown",IF($H659=99,"Stopped",$D659)),0),"Not required")</f>
        <v>0</v>
      </c>
      <c r="M659" s="190" t="str">
        <f>IF(INTRO!$E$39="Endemic", IF($I659&gt;0, IF($I659=4,"Unknown",IF($I659=99,"Stopped",$D659)), 0),"Not required")</f>
        <v>Unknown</v>
      </c>
      <c r="N659" s="166">
        <f>IF(INTRO!$E$41="Endemic", IF(AND($J659&gt;1,$J659&lt;5), IF($J659=4, "Unknown", E659+F659), 0),"Not required")</f>
        <v>0</v>
      </c>
      <c r="O659" s="169">
        <f>IF(INTRO!$E$43="Endemic", IF(AND($K659&gt;0,$K659&lt;5), IF($K659=4,"Unknown", IF($K659=1, $F659*0.33, IF($K659=2, $F659*0.5+$G659*0.2, SUM(F659:G659)))), 0),"Not required")</f>
        <v>10860.134621490002</v>
      </c>
      <c r="P659" s="161">
        <v>0</v>
      </c>
      <c r="Q659" s="162">
        <v>0</v>
      </c>
      <c r="R659" s="162">
        <v>0</v>
      </c>
      <c r="S659" s="167">
        <v>0</v>
      </c>
      <c r="T659" s="161"/>
      <c r="U659" s="162"/>
      <c r="V659" s="162"/>
      <c r="W659" s="167"/>
    </row>
    <row r="660" spans="1:23" x14ac:dyDescent="0.2">
      <c r="A660" s="23" t="str">
        <f>IF(INTRO!$E$33&lt;&gt;0,INTRO!$E$33, " ")</f>
        <v>Ethiopia</v>
      </c>
      <c r="B660" s="191" t="s">
        <v>873</v>
      </c>
      <c r="C660" s="192" t="s">
        <v>882</v>
      </c>
      <c r="D660" s="193">
        <v>66333</v>
      </c>
      <c r="E660" s="193">
        <f t="shared" si="45"/>
        <v>10402.3543266</v>
      </c>
      <c r="F660" s="193">
        <f t="shared" si="46"/>
        <v>21369.348415800003</v>
      </c>
      <c r="G660" s="193">
        <f t="shared" si="47"/>
        <v>34561.294630813201</v>
      </c>
      <c r="H660" s="200">
        <v>0</v>
      </c>
      <c r="I660" s="201">
        <v>0</v>
      </c>
      <c r="J660" s="202">
        <v>2</v>
      </c>
      <c r="K660" s="203">
        <v>0</v>
      </c>
      <c r="L660" s="165">
        <f>IF(INTRO!$E$37="Endemic",IF($H660&gt;0,IF($H660=4,"Unknown",IF($H660=99,"Stopped",$D660)),0),"Not required")</f>
        <v>0</v>
      </c>
      <c r="M660" s="190">
        <f>IF(INTRO!$E$39="Endemic", IF($I660&gt;0, IF($I660=4,"Unknown",IF($I660=99,"Stopped",$D660)), 0),"Not required")</f>
        <v>0</v>
      </c>
      <c r="N660" s="166">
        <f>IF(INTRO!$E$41="Endemic", IF(AND($J660&gt;1,$J660&lt;5), IF($J660=4, "Unknown", E660+F660), 0),"Not required")</f>
        <v>31771.702742400004</v>
      </c>
      <c r="O660" s="169">
        <f>IF(INTRO!$E$43="Endemic", IF(AND($K660&gt;0,$K660&lt;5), IF($K660=4,"Unknown", IF($K660=1, $F660*0.33, IF($K660=2, $F660*0.5+$G660*0.2, SUM(F660:G660)))), 0),"Not required")</f>
        <v>0</v>
      </c>
      <c r="P660" s="161">
        <v>0</v>
      </c>
      <c r="Q660" s="162">
        <v>0</v>
      </c>
      <c r="R660" s="162">
        <v>1</v>
      </c>
      <c r="S660" s="167">
        <v>0</v>
      </c>
      <c r="T660" s="161"/>
      <c r="U660" s="162"/>
      <c r="V660" s="162"/>
      <c r="W660" s="167"/>
    </row>
    <row r="661" spans="1:23" x14ac:dyDescent="0.2">
      <c r="A661" s="23" t="str">
        <f>IF(INTRO!$E$33&lt;&gt;0,INTRO!$E$33, " ")</f>
        <v>Ethiopia</v>
      </c>
      <c r="B661" s="191" t="s">
        <v>873</v>
      </c>
      <c r="C661" s="192" t="s">
        <v>883</v>
      </c>
      <c r="D661" s="193">
        <v>111287</v>
      </c>
      <c r="E661" s="193">
        <f t="shared" si="45"/>
        <v>17452.049597399997</v>
      </c>
      <c r="F661" s="193">
        <f t="shared" si="46"/>
        <v>35851.396396199998</v>
      </c>
      <c r="G661" s="193">
        <f t="shared" si="47"/>
        <v>57983.549599434802</v>
      </c>
      <c r="H661" s="200">
        <v>0</v>
      </c>
      <c r="I661" s="201">
        <v>0</v>
      </c>
      <c r="J661" s="202">
        <v>1</v>
      </c>
      <c r="K661" s="203">
        <v>0</v>
      </c>
      <c r="L661" s="165">
        <f>IF(INTRO!$E$37="Endemic",IF($H661&gt;0,IF($H661=4,"Unknown",IF($H661=99,"Stopped",$D661)),0),"Not required")</f>
        <v>0</v>
      </c>
      <c r="M661" s="190">
        <f>IF(INTRO!$E$39="Endemic", IF($I661&gt;0, IF($I661=4,"Unknown",IF($I661=99,"Stopped",$D661)), 0),"Not required")</f>
        <v>0</v>
      </c>
      <c r="N661" s="166">
        <f>IF(INTRO!$E$41="Endemic", IF(AND($J661&gt;1,$J661&lt;5), IF($J661=4, "Unknown", E661+F661), 0),"Not required")</f>
        <v>0</v>
      </c>
      <c r="O661" s="169">
        <f>IF(INTRO!$E$43="Endemic", IF(AND($K661&gt;0,$K661&lt;5), IF($K661=4,"Unknown", IF($K661=1, $F661*0.33, IF($K661=2, $F661*0.5+$G661*0.2, SUM(F661:G661)))), 0),"Not required")</f>
        <v>0</v>
      </c>
      <c r="P661" s="161">
        <v>0</v>
      </c>
      <c r="Q661" s="162">
        <v>0</v>
      </c>
      <c r="R661" s="162">
        <v>0</v>
      </c>
      <c r="S661" s="167">
        <v>0</v>
      </c>
      <c r="T661" s="161"/>
      <c r="U661" s="162"/>
      <c r="V661" s="162"/>
      <c r="W661" s="167"/>
    </row>
    <row r="662" spans="1:23" x14ac:dyDescent="0.2">
      <c r="A662" s="23" t="str">
        <f>IF(INTRO!$E$33&lt;&gt;0,INTRO!$E$33, " ")</f>
        <v>Ethiopia</v>
      </c>
      <c r="B662" s="191" t="s">
        <v>873</v>
      </c>
      <c r="C662" s="192" t="s">
        <v>884</v>
      </c>
      <c r="D662" s="193">
        <v>42649</v>
      </c>
      <c r="E662" s="193">
        <f t="shared" si="45"/>
        <v>6688.2247097999998</v>
      </c>
      <c r="F662" s="193">
        <f t="shared" si="46"/>
        <v>13739.4862374</v>
      </c>
      <c r="G662" s="193">
        <f t="shared" si="47"/>
        <v>22221.287363899595</v>
      </c>
      <c r="H662" s="200">
        <v>0</v>
      </c>
      <c r="I662" s="201">
        <v>0</v>
      </c>
      <c r="J662" s="202">
        <v>2</v>
      </c>
      <c r="K662" s="203">
        <v>1</v>
      </c>
      <c r="L662" s="165">
        <f>IF(INTRO!$E$37="Endemic",IF($H662&gt;0,IF($H662=4,"Unknown",IF($H662=99,"Stopped",$D662)),0),"Not required")</f>
        <v>0</v>
      </c>
      <c r="M662" s="190">
        <f>IF(INTRO!$E$39="Endemic", IF($I662&gt;0, IF($I662=4,"Unknown",IF($I662=99,"Stopped",$D662)), 0),"Not required")</f>
        <v>0</v>
      </c>
      <c r="N662" s="166">
        <f>IF(INTRO!$E$41="Endemic", IF(AND($J662&gt;1,$J662&lt;5), IF($J662=4, "Unknown", E662+F662), 0),"Not required")</f>
        <v>20427.710947200001</v>
      </c>
      <c r="O662" s="169">
        <f>IF(INTRO!$E$43="Endemic", IF(AND($K662&gt;0,$K662&lt;5), IF($K662=4,"Unknown", IF($K662=1, $F662*0.33, IF($K662=2, $F662*0.5+$G662*0.2, SUM(F662:G662)))), 0),"Not required")</f>
        <v>4534.0304583420002</v>
      </c>
      <c r="P662" s="161">
        <v>0</v>
      </c>
      <c r="Q662" s="162">
        <v>0</v>
      </c>
      <c r="R662" s="162">
        <v>1</v>
      </c>
      <c r="S662" s="167">
        <v>0</v>
      </c>
      <c r="T662" s="161"/>
      <c r="U662" s="162"/>
      <c r="V662" s="162"/>
      <c r="W662" s="167"/>
    </row>
    <row r="663" spans="1:23" x14ac:dyDescent="0.2">
      <c r="A663" s="23" t="str">
        <f>IF(INTRO!$E$33&lt;&gt;0,INTRO!$E$33, " ")</f>
        <v>Ethiopia</v>
      </c>
      <c r="B663" s="191" t="s">
        <v>885</v>
      </c>
      <c r="C663" s="192" t="s">
        <v>886</v>
      </c>
      <c r="D663" s="193">
        <v>76242</v>
      </c>
      <c r="E663" s="193">
        <f t="shared" si="45"/>
        <v>11956.285688400001</v>
      </c>
      <c r="F663" s="193">
        <f t="shared" si="46"/>
        <v>24561.5585292</v>
      </c>
      <c r="G663" s="193">
        <f t="shared" si="47"/>
        <v>39724.1527632168</v>
      </c>
      <c r="H663" s="200">
        <v>0</v>
      </c>
      <c r="I663" s="201">
        <v>0</v>
      </c>
      <c r="J663" s="202">
        <v>3</v>
      </c>
      <c r="K663" s="203">
        <v>1</v>
      </c>
      <c r="L663" s="165">
        <f>IF(INTRO!$E$37="Endemic",IF($H663&gt;0,IF($H663=4,"Unknown",IF($H663=99,"Stopped",$D663)),0),"Not required")</f>
        <v>0</v>
      </c>
      <c r="M663" s="190">
        <f>IF(INTRO!$E$39="Endemic", IF($I663&gt;0, IF($I663=4,"Unknown",IF($I663=99,"Stopped",$D663)), 0),"Not required")</f>
        <v>0</v>
      </c>
      <c r="N663" s="166">
        <f>IF(INTRO!$E$41="Endemic", IF(AND($J663&gt;1,$J663&lt;5), IF($J663=4, "Unknown", E663+F663), 0),"Not required")</f>
        <v>36517.844217600003</v>
      </c>
      <c r="O663" s="169">
        <f>IF(INTRO!$E$43="Endemic", IF(AND($K663&gt;0,$K663&lt;5), IF($K663=4,"Unknown", IF($K663=1, $F663*0.33, IF($K663=2, $F663*0.5+$G663*0.2, SUM(F663:G663)))), 0),"Not required")</f>
        <v>8105.3143146359998</v>
      </c>
      <c r="P663" s="161">
        <v>0</v>
      </c>
      <c r="Q663" s="162">
        <v>0</v>
      </c>
      <c r="R663" s="162">
        <v>2</v>
      </c>
      <c r="S663" s="167">
        <v>0</v>
      </c>
      <c r="T663" s="161"/>
      <c r="U663" s="162"/>
      <c r="V663" s="162"/>
      <c r="W663" s="167"/>
    </row>
    <row r="664" spans="1:23" x14ac:dyDescent="0.2">
      <c r="A664" s="23" t="str">
        <f>IF(INTRO!$E$33&lt;&gt;0,INTRO!$E$33, " ")</f>
        <v>Ethiopia</v>
      </c>
      <c r="B664" s="191" t="s">
        <v>885</v>
      </c>
      <c r="C664" s="192" t="s">
        <v>887</v>
      </c>
      <c r="D664" s="193">
        <v>137537</v>
      </c>
      <c r="E664" s="193">
        <f t="shared" si="45"/>
        <v>21568.579847399997</v>
      </c>
      <c r="F664" s="193">
        <f t="shared" si="46"/>
        <v>44307.902146199995</v>
      </c>
      <c r="G664" s="193">
        <f t="shared" si="47"/>
        <v>71660.512559934796</v>
      </c>
      <c r="H664" s="200">
        <v>0</v>
      </c>
      <c r="I664" s="201">
        <v>4</v>
      </c>
      <c r="J664" s="202">
        <v>3</v>
      </c>
      <c r="K664" s="203">
        <v>1</v>
      </c>
      <c r="L664" s="165">
        <f>IF(INTRO!$E$37="Endemic",IF($H664&gt;0,IF($H664=4,"Unknown",IF($H664=99,"Stopped",$D664)),0),"Not required")</f>
        <v>0</v>
      </c>
      <c r="M664" s="190" t="str">
        <f>IF(INTRO!$E$39="Endemic", IF($I664&gt;0, IF($I664=4,"Unknown",IF($I664=99,"Stopped",$D664)), 0),"Not required")</f>
        <v>Unknown</v>
      </c>
      <c r="N664" s="166">
        <f>IF(INTRO!$E$41="Endemic", IF(AND($J664&gt;1,$J664&lt;5), IF($J664=4, "Unknown", E664+F664), 0),"Not required")</f>
        <v>65876.481993599999</v>
      </c>
      <c r="O664" s="169">
        <f>IF(INTRO!$E$43="Endemic", IF(AND($K664&gt;0,$K664&lt;5), IF($K664=4,"Unknown", IF($K664=1, $F664*0.33, IF($K664=2, $F664*0.5+$G664*0.2, SUM(F664:G664)))), 0),"Not required")</f>
        <v>14621.607708246</v>
      </c>
      <c r="P664" s="161">
        <v>0</v>
      </c>
      <c r="Q664" s="162">
        <v>0</v>
      </c>
      <c r="R664" s="162">
        <v>2</v>
      </c>
      <c r="S664" s="167">
        <v>0</v>
      </c>
      <c r="T664" s="161"/>
      <c r="U664" s="162"/>
      <c r="V664" s="162"/>
      <c r="W664" s="167"/>
    </row>
    <row r="665" spans="1:23" x14ac:dyDescent="0.2">
      <c r="A665" s="23" t="str">
        <f>IF(INTRO!$E$33&lt;&gt;0,INTRO!$E$33, " ")</f>
        <v>Ethiopia</v>
      </c>
      <c r="B665" s="191" t="s">
        <v>885</v>
      </c>
      <c r="C665" s="192" t="s">
        <v>888</v>
      </c>
      <c r="D665" s="193">
        <v>126184</v>
      </c>
      <c r="E665" s="193">
        <f t="shared" si="45"/>
        <v>19788.200116799999</v>
      </c>
      <c r="F665" s="193">
        <f t="shared" si="46"/>
        <v>40650.503678399997</v>
      </c>
      <c r="G665" s="193">
        <f t="shared" si="47"/>
        <v>65745.2912079136</v>
      </c>
      <c r="H665" s="200">
        <v>0</v>
      </c>
      <c r="I665" s="201">
        <v>4</v>
      </c>
      <c r="J665" s="202">
        <v>2</v>
      </c>
      <c r="K665" s="203">
        <v>0</v>
      </c>
      <c r="L665" s="165">
        <f>IF(INTRO!$E$37="Endemic",IF($H665&gt;0,IF($H665=4,"Unknown",IF($H665=99,"Stopped",$D665)),0),"Not required")</f>
        <v>0</v>
      </c>
      <c r="M665" s="190" t="str">
        <f>IF(INTRO!$E$39="Endemic", IF($I665&gt;0, IF($I665=4,"Unknown",IF($I665=99,"Stopped",$D665)), 0),"Not required")</f>
        <v>Unknown</v>
      </c>
      <c r="N665" s="166">
        <f>IF(INTRO!$E$41="Endemic", IF(AND($J665&gt;1,$J665&lt;5), IF($J665=4, "Unknown", E665+F665), 0),"Not required")</f>
        <v>60438.703795199996</v>
      </c>
      <c r="O665" s="169">
        <f>IF(INTRO!$E$43="Endemic", IF(AND($K665&gt;0,$K665&lt;5), IF($K665=4,"Unknown", IF($K665=1, $F665*0.33, IF($K665=2, $F665*0.5+$G665*0.2, SUM(F665:G665)))), 0),"Not required")</f>
        <v>0</v>
      </c>
      <c r="P665" s="161">
        <v>0</v>
      </c>
      <c r="Q665" s="162">
        <v>0</v>
      </c>
      <c r="R665" s="162">
        <v>1</v>
      </c>
      <c r="S665" s="167">
        <v>0</v>
      </c>
      <c r="T665" s="161"/>
      <c r="U665" s="162"/>
      <c r="V665" s="162"/>
      <c r="W665" s="167"/>
    </row>
    <row r="666" spans="1:23" x14ac:dyDescent="0.2">
      <c r="A666" s="23" t="str">
        <f>IF(INTRO!$E$33&lt;&gt;0,INTRO!$E$33, " ")</f>
        <v>Ethiopia</v>
      </c>
      <c r="B666" s="191" t="s">
        <v>885</v>
      </c>
      <c r="C666" s="192" t="s">
        <v>889</v>
      </c>
      <c r="D666" s="195">
        <v>97973</v>
      </c>
      <c r="E666" s="193">
        <f t="shared" si="45"/>
        <v>15364.145454599999</v>
      </c>
      <c r="F666" s="193">
        <f t="shared" si="46"/>
        <v>31562.256679800001</v>
      </c>
      <c r="G666" s="193">
        <f t="shared" si="47"/>
        <v>51046.593985869193</v>
      </c>
      <c r="H666" s="200">
        <v>0</v>
      </c>
      <c r="I666" s="201">
        <v>4</v>
      </c>
      <c r="J666" s="202">
        <v>3</v>
      </c>
      <c r="K666" s="203">
        <v>0</v>
      </c>
      <c r="L666" s="165">
        <f>IF(INTRO!$E$37="Endemic",IF($H666&gt;0,IF($H666=4,"Unknown",IF($H666=99,"Stopped",$D666)),0),"Not required")</f>
        <v>0</v>
      </c>
      <c r="M666" s="190" t="str">
        <f>IF(INTRO!$E$39="Endemic", IF($I666&gt;0, IF($I666=4,"Unknown",IF($I666=99,"Stopped",$D666)), 0),"Not required")</f>
        <v>Unknown</v>
      </c>
      <c r="N666" s="166">
        <f>IF(INTRO!$E$41="Endemic", IF(AND($J666&gt;1,$J666&lt;5), IF($J666=4, "Unknown", E666+F666), 0),"Not required")</f>
        <v>46926.402134399999</v>
      </c>
      <c r="O666" s="169">
        <f>IF(INTRO!$E$43="Endemic", IF(AND($K666&gt;0,$K666&lt;5), IF($K666=4,"Unknown", IF($K666=1, $F666*0.33, IF($K666=2, $F666*0.5+$G666*0.2, SUM(F666:G666)))), 0),"Not required")</f>
        <v>0</v>
      </c>
      <c r="P666" s="161">
        <v>0</v>
      </c>
      <c r="Q666" s="162">
        <v>0</v>
      </c>
      <c r="R666" s="162">
        <v>2</v>
      </c>
      <c r="S666" s="167">
        <v>0</v>
      </c>
      <c r="T666" s="161"/>
      <c r="U666" s="162"/>
      <c r="V666" s="162"/>
      <c r="W666" s="167"/>
    </row>
    <row r="667" spans="1:23" x14ac:dyDescent="0.2">
      <c r="A667" s="23" t="str">
        <f>IF(INTRO!$E$33&lt;&gt;0,INTRO!$E$33, " ")</f>
        <v>Ethiopia</v>
      </c>
      <c r="B667" s="191" t="s">
        <v>885</v>
      </c>
      <c r="C667" s="192" t="s">
        <v>890</v>
      </c>
      <c r="D667" s="196">
        <v>105402.11374759005</v>
      </c>
      <c r="E667" s="193">
        <f t="shared" si="45"/>
        <v>16529.180558319822</v>
      </c>
      <c r="F667" s="193">
        <f t="shared" si="46"/>
        <v>33955.564989281876</v>
      </c>
      <c r="G667" s="193">
        <f t="shared" si="47"/>
        <v>54917.364026064643</v>
      </c>
      <c r="H667" s="200">
        <v>0</v>
      </c>
      <c r="I667" s="201">
        <v>0</v>
      </c>
      <c r="J667" s="202">
        <v>1</v>
      </c>
      <c r="K667" s="203">
        <v>1</v>
      </c>
      <c r="L667" s="165">
        <f>IF(INTRO!$E$37="Endemic",IF($H667&gt;0,IF($H667=4,"Unknown",IF($H667=99,"Stopped",$D667)),0),"Not required")</f>
        <v>0</v>
      </c>
      <c r="M667" s="190">
        <f>IF(INTRO!$E$39="Endemic", IF($I667&gt;0, IF($I667=4,"Unknown",IF($I667=99,"Stopped",$D667)), 0),"Not required")</f>
        <v>0</v>
      </c>
      <c r="N667" s="166">
        <f>IF(INTRO!$E$41="Endemic", IF(AND($J667&gt;1,$J667&lt;5), IF($J667=4, "Unknown", E667+F667), 0),"Not required")</f>
        <v>0</v>
      </c>
      <c r="O667" s="169">
        <f>IF(INTRO!$E$43="Endemic", IF(AND($K667&gt;0,$K667&lt;5), IF($K667=4,"Unknown", IF($K667=1, $F667*0.33, IF($K667=2, $F667*0.5+$G667*0.2, SUM(F667:G667)))), 0),"Not required")</f>
        <v>11205.336446463019</v>
      </c>
      <c r="P667" s="161">
        <v>0</v>
      </c>
      <c r="Q667" s="162">
        <v>0</v>
      </c>
      <c r="R667" s="162">
        <v>0</v>
      </c>
      <c r="S667" s="167">
        <v>0</v>
      </c>
      <c r="T667" s="161"/>
      <c r="U667" s="162"/>
      <c r="V667" s="162"/>
      <c r="W667" s="167"/>
    </row>
    <row r="668" spans="1:23" x14ac:dyDescent="0.2">
      <c r="A668" s="23" t="str">
        <f>IF(INTRO!$E$33&lt;&gt;0,INTRO!$E$33, " ")</f>
        <v>Ethiopia</v>
      </c>
      <c r="B668" s="191" t="s">
        <v>885</v>
      </c>
      <c r="C668" s="192" t="s">
        <v>891</v>
      </c>
      <c r="D668" s="193">
        <v>130872</v>
      </c>
      <c r="E668" s="193">
        <f t="shared" si="45"/>
        <v>20523.373214399999</v>
      </c>
      <c r="F668" s="193">
        <f t="shared" si="46"/>
        <v>42160.7550672</v>
      </c>
      <c r="G668" s="193">
        <f t="shared" si="47"/>
        <v>68187.866535868787</v>
      </c>
      <c r="H668" s="200">
        <v>0</v>
      </c>
      <c r="I668" s="201">
        <v>0</v>
      </c>
      <c r="J668" s="202">
        <v>2</v>
      </c>
      <c r="K668" s="203">
        <v>0</v>
      </c>
      <c r="L668" s="165">
        <f>IF(INTRO!$E$37="Endemic",IF($H668&gt;0,IF($H668=4,"Unknown",IF($H668=99,"Stopped",$D668)),0),"Not required")</f>
        <v>0</v>
      </c>
      <c r="M668" s="190">
        <f>IF(INTRO!$E$39="Endemic", IF($I668&gt;0, IF($I668=4,"Unknown",IF($I668=99,"Stopped",$D668)), 0),"Not required")</f>
        <v>0</v>
      </c>
      <c r="N668" s="166">
        <f>IF(INTRO!$E$41="Endemic", IF(AND($J668&gt;1,$J668&lt;5), IF($J668=4, "Unknown", E668+F668), 0),"Not required")</f>
        <v>62684.128281600002</v>
      </c>
      <c r="O668" s="169">
        <f>IF(INTRO!$E$43="Endemic", IF(AND($K668&gt;0,$K668&lt;5), IF($K668=4,"Unknown", IF($K668=1, $F668*0.33, IF($K668=2, $F668*0.5+$G668*0.2, SUM(F668:G668)))), 0),"Not required")</f>
        <v>0</v>
      </c>
      <c r="P668" s="161">
        <v>0</v>
      </c>
      <c r="Q668" s="162">
        <v>0</v>
      </c>
      <c r="R668" s="162">
        <v>1</v>
      </c>
      <c r="S668" s="167">
        <v>0</v>
      </c>
      <c r="T668" s="161"/>
      <c r="U668" s="162"/>
      <c r="V668" s="162"/>
      <c r="W668" s="167"/>
    </row>
    <row r="669" spans="1:23" x14ac:dyDescent="0.2">
      <c r="A669" s="23" t="str">
        <f>IF(INTRO!$E$33&lt;&gt;0,INTRO!$E$33, " ")</f>
        <v>Ethiopia</v>
      </c>
      <c r="B669" s="191" t="s">
        <v>885</v>
      </c>
      <c r="C669" s="192" t="s">
        <v>892</v>
      </c>
      <c r="D669" s="193">
        <v>91901</v>
      </c>
      <c r="E669" s="193">
        <f t="shared" si="45"/>
        <v>14411.933200199999</v>
      </c>
      <c r="F669" s="193">
        <f t="shared" si="46"/>
        <v>29606.146092600004</v>
      </c>
      <c r="G669" s="193">
        <f t="shared" si="47"/>
        <v>47882.917067920396</v>
      </c>
      <c r="H669" s="200">
        <v>0</v>
      </c>
      <c r="I669" s="201">
        <v>0</v>
      </c>
      <c r="J669" s="202">
        <v>3</v>
      </c>
      <c r="K669" s="203">
        <v>3</v>
      </c>
      <c r="L669" s="165">
        <f>IF(INTRO!$E$37="Endemic",IF($H669&gt;0,IF($H669=4,"Unknown",IF($H669=99,"Stopped",$D669)),0),"Not required")</f>
        <v>0</v>
      </c>
      <c r="M669" s="190">
        <f>IF(INTRO!$E$39="Endemic", IF($I669&gt;0, IF($I669=4,"Unknown",IF($I669=99,"Stopped",$D669)), 0),"Not required")</f>
        <v>0</v>
      </c>
      <c r="N669" s="166">
        <f>IF(INTRO!$E$41="Endemic", IF(AND($J669&gt;1,$J669&lt;5), IF($J669=4, "Unknown", E669+F669), 0),"Not required")</f>
        <v>44018.079292800001</v>
      </c>
      <c r="O669" s="169">
        <f>IF(INTRO!$E$43="Endemic", IF(AND($K669&gt;0,$K669&lt;5), IF($K669=4,"Unknown", IF($K669=1, $F669*0.33, IF($K669=2, $F669*0.5+$G669*0.2, SUM(F669:G669)))), 0),"Not required")</f>
        <v>77489.063160520396</v>
      </c>
      <c r="P669" s="161">
        <v>0</v>
      </c>
      <c r="Q669" s="162">
        <v>0</v>
      </c>
      <c r="R669" s="162">
        <v>2</v>
      </c>
      <c r="S669" s="167">
        <v>1</v>
      </c>
      <c r="T669" s="161"/>
      <c r="U669" s="162"/>
      <c r="V669" s="162"/>
      <c r="W669" s="167"/>
    </row>
    <row r="670" spans="1:23" x14ac:dyDescent="0.2">
      <c r="A670" s="23" t="str">
        <f>IF(INTRO!$E$33&lt;&gt;0,INTRO!$E$33, " ")</f>
        <v>Ethiopia</v>
      </c>
      <c r="B670" s="191" t="s">
        <v>885</v>
      </c>
      <c r="C670" s="192" t="s">
        <v>893</v>
      </c>
      <c r="D670" s="193">
        <v>124779</v>
      </c>
      <c r="E670" s="193">
        <f t="shared" ref="E670:E733" si="48">D670*15.68202/100</f>
        <v>19567.867735799999</v>
      </c>
      <c r="F670" s="193">
        <f t="shared" ref="F670:F733" si="49">D670*32.21526/100</f>
        <v>40197.879275400002</v>
      </c>
      <c r="G670" s="193">
        <f t="shared" ref="G670:G733" si="50">D670*52.10271604/100</f>
        <v>65013.248047551599</v>
      </c>
      <c r="H670" s="200">
        <v>0</v>
      </c>
      <c r="I670" s="201">
        <v>4</v>
      </c>
      <c r="J670" s="202">
        <v>2</v>
      </c>
      <c r="K670" s="203">
        <v>0</v>
      </c>
      <c r="L670" s="165">
        <f>IF(INTRO!$E$37="Endemic",IF($H670&gt;0,IF($H670=4,"Unknown",IF($H670=99,"Stopped",$D670)),0),"Not required")</f>
        <v>0</v>
      </c>
      <c r="M670" s="190" t="str">
        <f>IF(INTRO!$E$39="Endemic", IF($I670&gt;0, IF($I670=4,"Unknown",IF($I670=99,"Stopped",$D670)), 0),"Not required")</f>
        <v>Unknown</v>
      </c>
      <c r="N670" s="166">
        <f>IF(INTRO!$E$41="Endemic", IF(AND($J670&gt;1,$J670&lt;5), IF($J670=4, "Unknown", E670+F670), 0),"Not required")</f>
        <v>59765.747011200001</v>
      </c>
      <c r="O670" s="169">
        <f>IF(INTRO!$E$43="Endemic", IF(AND($K670&gt;0,$K670&lt;5), IF($K670=4,"Unknown", IF($K670=1, $F670*0.33, IF($K670=2, $F670*0.5+$G670*0.2, SUM(F670:G670)))), 0),"Not required")</f>
        <v>0</v>
      </c>
      <c r="P670" s="161">
        <v>0</v>
      </c>
      <c r="Q670" s="162">
        <v>0</v>
      </c>
      <c r="R670" s="162">
        <v>1</v>
      </c>
      <c r="S670" s="167">
        <v>0</v>
      </c>
      <c r="T670" s="161"/>
      <c r="U670" s="162"/>
      <c r="V670" s="162"/>
      <c r="W670" s="167"/>
    </row>
    <row r="671" spans="1:23" x14ac:dyDescent="0.2">
      <c r="A671" s="23" t="str">
        <f>IF(INTRO!$E$33&lt;&gt;0,INTRO!$E$33, " ")</f>
        <v>Ethiopia</v>
      </c>
      <c r="B671" s="191" t="s">
        <v>885</v>
      </c>
      <c r="C671" s="192" t="s">
        <v>894</v>
      </c>
      <c r="D671" s="193">
        <v>200862</v>
      </c>
      <c r="E671" s="193">
        <f t="shared" si="48"/>
        <v>31499.219012400001</v>
      </c>
      <c r="F671" s="193">
        <f t="shared" si="49"/>
        <v>64708.215541200007</v>
      </c>
      <c r="G671" s="193">
        <f t="shared" si="50"/>
        <v>104654.55749226479</v>
      </c>
      <c r="H671" s="200">
        <v>0</v>
      </c>
      <c r="I671" s="201">
        <v>0</v>
      </c>
      <c r="J671" s="202">
        <v>3</v>
      </c>
      <c r="K671" s="203">
        <v>1</v>
      </c>
      <c r="L671" s="165">
        <f>IF(INTRO!$E$37="Endemic",IF($H671&gt;0,IF($H671=4,"Unknown",IF($H671=99,"Stopped",$D671)),0),"Not required")</f>
        <v>0</v>
      </c>
      <c r="M671" s="190">
        <f>IF(INTRO!$E$39="Endemic", IF($I671&gt;0, IF($I671=4,"Unknown",IF($I671=99,"Stopped",$D671)), 0),"Not required")</f>
        <v>0</v>
      </c>
      <c r="N671" s="166">
        <f>IF(INTRO!$E$41="Endemic", IF(AND($J671&gt;1,$J671&lt;5), IF($J671=4, "Unknown", E671+F671), 0),"Not required")</f>
        <v>96207.434553600004</v>
      </c>
      <c r="O671" s="169">
        <f>IF(INTRO!$E$43="Endemic", IF(AND($K671&gt;0,$K671&lt;5), IF($K671=4,"Unknown", IF($K671=1, $F671*0.33, IF($K671=2, $F671*0.5+$G671*0.2, SUM(F671:G671)))), 0),"Not required")</f>
        <v>21353.711128596002</v>
      </c>
      <c r="P671" s="161">
        <v>0</v>
      </c>
      <c r="Q671" s="162">
        <v>0</v>
      </c>
      <c r="R671" s="162">
        <v>2</v>
      </c>
      <c r="S671" s="167">
        <v>0</v>
      </c>
      <c r="T671" s="161"/>
      <c r="U671" s="162"/>
      <c r="V671" s="162"/>
      <c r="W671" s="167"/>
    </row>
    <row r="672" spans="1:23" x14ac:dyDescent="0.2">
      <c r="A672" s="23" t="str">
        <f>IF(INTRO!$E$33&lt;&gt;0,INTRO!$E$33, " ")</f>
        <v>Ethiopia</v>
      </c>
      <c r="B672" s="191" t="s">
        <v>885</v>
      </c>
      <c r="C672" s="192" t="s">
        <v>895</v>
      </c>
      <c r="D672" s="193">
        <v>128977</v>
      </c>
      <c r="E672" s="193">
        <f t="shared" si="48"/>
        <v>20226.1989354</v>
      </c>
      <c r="F672" s="193">
        <f t="shared" si="49"/>
        <v>41550.275890200006</v>
      </c>
      <c r="G672" s="193">
        <f t="shared" si="50"/>
        <v>67200.520066910802</v>
      </c>
      <c r="H672" s="200">
        <v>0</v>
      </c>
      <c r="I672" s="201">
        <v>0</v>
      </c>
      <c r="J672" s="202">
        <v>2</v>
      </c>
      <c r="K672" s="203">
        <v>0</v>
      </c>
      <c r="L672" s="165">
        <f>IF(INTRO!$E$37="Endemic",IF($H672&gt;0,IF($H672=4,"Unknown",IF($H672=99,"Stopped",$D672)),0),"Not required")</f>
        <v>0</v>
      </c>
      <c r="M672" s="190">
        <f>IF(INTRO!$E$39="Endemic", IF($I672&gt;0, IF($I672=4,"Unknown",IF($I672=99,"Stopped",$D672)), 0),"Not required")</f>
        <v>0</v>
      </c>
      <c r="N672" s="166">
        <f>IF(INTRO!$E$41="Endemic", IF(AND($J672&gt;1,$J672&lt;5), IF($J672=4, "Unknown", E672+F672), 0),"Not required")</f>
        <v>61776.474825600002</v>
      </c>
      <c r="O672" s="169">
        <f>IF(INTRO!$E$43="Endemic", IF(AND($K672&gt;0,$K672&lt;5), IF($K672=4,"Unknown", IF($K672=1, $F672*0.33, IF($K672=2, $F672*0.5+$G672*0.2, SUM(F672:G672)))), 0),"Not required")</f>
        <v>0</v>
      </c>
      <c r="P672" s="161">
        <v>0</v>
      </c>
      <c r="Q672" s="162">
        <v>0</v>
      </c>
      <c r="R672" s="162">
        <v>1</v>
      </c>
      <c r="S672" s="167">
        <v>0</v>
      </c>
      <c r="T672" s="161"/>
      <c r="U672" s="162"/>
      <c r="V672" s="162"/>
      <c r="W672" s="167"/>
    </row>
    <row r="673" spans="1:23" x14ac:dyDescent="0.2">
      <c r="A673" s="23" t="str">
        <f>IF(INTRO!$E$33&lt;&gt;0,INTRO!$E$33, " ")</f>
        <v>Ethiopia</v>
      </c>
      <c r="B673" s="191" t="s">
        <v>885</v>
      </c>
      <c r="C673" s="192" t="s">
        <v>896</v>
      </c>
      <c r="D673" s="193">
        <v>207837</v>
      </c>
      <c r="E673" s="193">
        <f t="shared" si="48"/>
        <v>32593.039907399998</v>
      </c>
      <c r="F673" s="193">
        <f t="shared" si="49"/>
        <v>66955.229926200002</v>
      </c>
      <c r="G673" s="193">
        <f t="shared" si="50"/>
        <v>108288.72193605479</v>
      </c>
      <c r="H673" s="200">
        <v>0</v>
      </c>
      <c r="I673" s="201">
        <v>4</v>
      </c>
      <c r="J673" s="202">
        <v>2</v>
      </c>
      <c r="K673" s="203">
        <v>1</v>
      </c>
      <c r="L673" s="165">
        <f>IF(INTRO!$E$37="Endemic",IF($H673&gt;0,IF($H673=4,"Unknown",IF($H673=99,"Stopped",$D673)),0),"Not required")</f>
        <v>0</v>
      </c>
      <c r="M673" s="190" t="str">
        <f>IF(INTRO!$E$39="Endemic", IF($I673&gt;0, IF($I673=4,"Unknown",IF($I673=99,"Stopped",$D673)), 0),"Not required")</f>
        <v>Unknown</v>
      </c>
      <c r="N673" s="166">
        <f>IF(INTRO!$E$41="Endemic", IF(AND($J673&gt;1,$J673&lt;5), IF($J673=4, "Unknown", E673+F673), 0),"Not required")</f>
        <v>99548.269833600003</v>
      </c>
      <c r="O673" s="169">
        <f>IF(INTRO!$E$43="Endemic", IF(AND($K673&gt;0,$K673&lt;5), IF($K673=4,"Unknown", IF($K673=1, $F673*0.33, IF($K673=2, $F673*0.5+$G673*0.2, SUM(F673:G673)))), 0),"Not required")</f>
        <v>22095.225875646003</v>
      </c>
      <c r="P673" s="161">
        <v>0</v>
      </c>
      <c r="Q673" s="162">
        <v>0</v>
      </c>
      <c r="R673" s="162">
        <v>1</v>
      </c>
      <c r="S673" s="167">
        <v>0</v>
      </c>
      <c r="T673" s="161"/>
      <c r="U673" s="162"/>
      <c r="V673" s="162"/>
      <c r="W673" s="167"/>
    </row>
    <row r="674" spans="1:23" x14ac:dyDescent="0.2">
      <c r="A674" s="23" t="str">
        <f>IF(INTRO!$E$33&lt;&gt;0,INTRO!$E$33, " ")</f>
        <v>Ethiopia</v>
      </c>
      <c r="B674" s="191" t="s">
        <v>897</v>
      </c>
      <c r="C674" s="192" t="s">
        <v>898</v>
      </c>
      <c r="D674" s="193">
        <v>280004</v>
      </c>
      <c r="E674" s="193">
        <f t="shared" si="48"/>
        <v>43910.283280800002</v>
      </c>
      <c r="F674" s="193">
        <f t="shared" si="49"/>
        <v>90204.016610400009</v>
      </c>
      <c r="G674" s="193">
        <f t="shared" si="50"/>
        <v>145889.68902064158</v>
      </c>
      <c r="H674" s="200">
        <v>0</v>
      </c>
      <c r="I674" s="201">
        <v>4</v>
      </c>
      <c r="J674" s="202">
        <v>3</v>
      </c>
      <c r="K674" s="203">
        <v>1</v>
      </c>
      <c r="L674" s="165">
        <f>IF(INTRO!$E$37="Endemic",IF($H674&gt;0,IF($H674=4,"Unknown",IF($H674=99,"Stopped",$D674)),0),"Not required")</f>
        <v>0</v>
      </c>
      <c r="M674" s="190" t="str">
        <f>IF(INTRO!$E$39="Endemic", IF($I674&gt;0, IF($I674=4,"Unknown",IF($I674=99,"Stopped",$D674)), 0),"Not required")</f>
        <v>Unknown</v>
      </c>
      <c r="N674" s="166">
        <f>IF(INTRO!$E$41="Endemic", IF(AND($J674&gt;1,$J674&lt;5), IF($J674=4, "Unknown", E674+F674), 0),"Not required")</f>
        <v>134114.2998912</v>
      </c>
      <c r="O674" s="169">
        <f>IF(INTRO!$E$43="Endemic", IF(AND($K674&gt;0,$K674&lt;5), IF($K674=4,"Unknown", IF($K674=1, $F674*0.33, IF($K674=2, $F674*0.5+$G674*0.2, SUM(F674:G674)))), 0),"Not required")</f>
        <v>29767.325481432006</v>
      </c>
      <c r="P674" s="161">
        <v>0</v>
      </c>
      <c r="Q674" s="162">
        <v>0</v>
      </c>
      <c r="R674" s="162">
        <v>2</v>
      </c>
      <c r="S674" s="167">
        <v>0</v>
      </c>
      <c r="T674" s="161"/>
      <c r="U674" s="162"/>
      <c r="V674" s="162"/>
      <c r="W674" s="167"/>
    </row>
    <row r="675" spans="1:23" x14ac:dyDescent="0.2">
      <c r="A675" s="23" t="str">
        <f>IF(INTRO!$E$33&lt;&gt;0,INTRO!$E$33, " ")</f>
        <v>Ethiopia</v>
      </c>
      <c r="B675" s="191" t="s">
        <v>899</v>
      </c>
      <c r="C675" s="192" t="s">
        <v>900</v>
      </c>
      <c r="D675" s="193">
        <v>137035</v>
      </c>
      <c r="E675" s="193">
        <f t="shared" si="48"/>
        <v>21489.856107</v>
      </c>
      <c r="F675" s="193">
        <f t="shared" si="49"/>
        <v>44146.181540999998</v>
      </c>
      <c r="G675" s="193">
        <f t="shared" si="50"/>
        <v>71398.956925413993</v>
      </c>
      <c r="H675" s="200">
        <v>0</v>
      </c>
      <c r="I675" s="201">
        <v>1</v>
      </c>
      <c r="J675" s="202">
        <v>3</v>
      </c>
      <c r="K675" s="203">
        <v>1</v>
      </c>
      <c r="L675" s="165">
        <f>IF(INTRO!$E$37="Endemic",IF($H675&gt;0,IF($H675=4,"Unknown",IF($H675=99,"Stopped",$D675)),0),"Not required")</f>
        <v>0</v>
      </c>
      <c r="M675" s="190">
        <f>IF(INTRO!$E$39="Endemic", IF($I675&gt;0, IF($I675=4,"Unknown",IF($I675=99,"Stopped",$D675)), 0),"Not required")</f>
        <v>137035</v>
      </c>
      <c r="N675" s="166">
        <f>IF(INTRO!$E$41="Endemic", IF(AND($J675&gt;1,$J675&lt;5), IF($J675=4, "Unknown", E675+F675), 0),"Not required")</f>
        <v>65636.037647999998</v>
      </c>
      <c r="O675" s="169">
        <f>IF(INTRO!$E$43="Endemic", IF(AND($K675&gt;0,$K675&lt;5), IF($K675=4,"Unknown", IF($K675=1, $F675*0.33, IF($K675=2, $F675*0.5+$G675*0.2, SUM(F675:G675)))), 0),"Not required")</f>
        <v>14568.23990853</v>
      </c>
      <c r="P675" s="161">
        <v>0</v>
      </c>
      <c r="Q675" s="162">
        <v>2</v>
      </c>
      <c r="R675" s="162">
        <v>2</v>
      </c>
      <c r="S675" s="167">
        <v>0</v>
      </c>
      <c r="T675" s="161"/>
      <c r="U675" s="162"/>
      <c r="V675" s="162"/>
      <c r="W675" s="167"/>
    </row>
    <row r="676" spans="1:23" x14ac:dyDescent="0.2">
      <c r="A676" s="23" t="str">
        <f>IF(INTRO!$E$33&lt;&gt;0,INTRO!$E$33, " ")</f>
        <v>Ethiopia</v>
      </c>
      <c r="B676" s="191" t="s">
        <v>899</v>
      </c>
      <c r="C676" s="192" t="s">
        <v>901</v>
      </c>
      <c r="D676" s="193">
        <v>95024</v>
      </c>
      <c r="E676" s="193">
        <f t="shared" si="48"/>
        <v>14901.682684799998</v>
      </c>
      <c r="F676" s="193">
        <f t="shared" si="49"/>
        <v>30612.228662399997</v>
      </c>
      <c r="G676" s="193">
        <f t="shared" si="50"/>
        <v>49510.084889849604</v>
      </c>
      <c r="H676" s="200">
        <v>0</v>
      </c>
      <c r="I676" s="201">
        <v>1</v>
      </c>
      <c r="J676" s="202">
        <v>3</v>
      </c>
      <c r="K676" s="203">
        <v>0</v>
      </c>
      <c r="L676" s="165">
        <f>IF(INTRO!$E$37="Endemic",IF($H676&gt;0,IF($H676=4,"Unknown",IF($H676=99,"Stopped",$D676)),0),"Not required")</f>
        <v>0</v>
      </c>
      <c r="M676" s="190">
        <f>IF(INTRO!$E$39="Endemic", IF($I676&gt;0, IF($I676=4,"Unknown",IF($I676=99,"Stopped",$D676)), 0),"Not required")</f>
        <v>95024</v>
      </c>
      <c r="N676" s="166">
        <f>IF(INTRO!$E$41="Endemic", IF(AND($J676&gt;1,$J676&lt;5), IF($J676=4, "Unknown", E676+F676), 0),"Not required")</f>
        <v>45513.911347199995</v>
      </c>
      <c r="O676" s="169">
        <f>IF(INTRO!$E$43="Endemic", IF(AND($K676&gt;0,$K676&lt;5), IF($K676=4,"Unknown", IF($K676=1, $F676*0.33, IF($K676=2, $F676*0.5+$G676*0.2, SUM(F676:G676)))), 0),"Not required")</f>
        <v>0</v>
      </c>
      <c r="P676" s="161">
        <v>0</v>
      </c>
      <c r="Q676" s="162">
        <v>2</v>
      </c>
      <c r="R676" s="162">
        <v>2</v>
      </c>
      <c r="S676" s="167">
        <v>0</v>
      </c>
      <c r="T676" s="161"/>
      <c r="U676" s="162"/>
      <c r="V676" s="162"/>
      <c r="W676" s="167"/>
    </row>
    <row r="677" spans="1:23" x14ac:dyDescent="0.2">
      <c r="A677" s="23" t="str">
        <f>IF(INTRO!$E$33&lt;&gt;0,INTRO!$E$33, " ")</f>
        <v>Ethiopia</v>
      </c>
      <c r="B677" s="191" t="s">
        <v>899</v>
      </c>
      <c r="C677" s="192" t="s">
        <v>902</v>
      </c>
      <c r="D677" s="193">
        <v>30816</v>
      </c>
      <c r="E677" s="193">
        <f t="shared" si="48"/>
        <v>4832.5712831999999</v>
      </c>
      <c r="F677" s="193">
        <f t="shared" si="49"/>
        <v>9927.4545216000006</v>
      </c>
      <c r="G677" s="193">
        <f t="shared" si="50"/>
        <v>16055.972974886397</v>
      </c>
      <c r="H677" s="200">
        <v>0</v>
      </c>
      <c r="I677" s="201">
        <v>1</v>
      </c>
      <c r="J677" s="202">
        <v>3</v>
      </c>
      <c r="K677" s="203">
        <v>0</v>
      </c>
      <c r="L677" s="165">
        <f>IF(INTRO!$E$37="Endemic",IF($H677&gt;0,IF($H677=4,"Unknown",IF($H677=99,"Stopped",$D677)),0),"Not required")</f>
        <v>0</v>
      </c>
      <c r="M677" s="190">
        <f>IF(INTRO!$E$39="Endemic", IF($I677&gt;0, IF($I677=4,"Unknown",IF($I677=99,"Stopped",$D677)), 0),"Not required")</f>
        <v>30816</v>
      </c>
      <c r="N677" s="166">
        <f>IF(INTRO!$E$41="Endemic", IF(AND($J677&gt;1,$J677&lt;5), IF($J677=4, "Unknown", E677+F677), 0),"Not required")</f>
        <v>14760.0258048</v>
      </c>
      <c r="O677" s="169">
        <f>IF(INTRO!$E$43="Endemic", IF(AND($K677&gt;0,$K677&lt;5), IF($K677=4,"Unknown", IF($K677=1, $F677*0.33, IF($K677=2, $F677*0.5+$G677*0.2, SUM(F677:G677)))), 0),"Not required")</f>
        <v>0</v>
      </c>
      <c r="P677" s="161">
        <v>0</v>
      </c>
      <c r="Q677" s="162">
        <v>2</v>
      </c>
      <c r="R677" s="162">
        <v>2</v>
      </c>
      <c r="S677" s="167">
        <v>0</v>
      </c>
      <c r="T677" s="161"/>
      <c r="U677" s="162"/>
      <c r="V677" s="162"/>
      <c r="W677" s="167"/>
    </row>
    <row r="678" spans="1:23" x14ac:dyDescent="0.2">
      <c r="A678" s="23" t="str">
        <f>IF(INTRO!$E$33&lt;&gt;0,INTRO!$E$33, " ")</f>
        <v>Ethiopia</v>
      </c>
      <c r="B678" s="191" t="s">
        <v>899</v>
      </c>
      <c r="C678" s="192" t="s">
        <v>903</v>
      </c>
      <c r="D678" s="193">
        <v>203115</v>
      </c>
      <c r="E678" s="193">
        <f t="shared" si="48"/>
        <v>31852.534922999999</v>
      </c>
      <c r="F678" s="193">
        <f t="shared" si="49"/>
        <v>65434.025349000003</v>
      </c>
      <c r="G678" s="193">
        <f t="shared" si="50"/>
        <v>105828.431684646</v>
      </c>
      <c r="H678" s="200">
        <v>0</v>
      </c>
      <c r="I678" s="201">
        <v>1</v>
      </c>
      <c r="J678" s="202">
        <v>3</v>
      </c>
      <c r="K678" s="203">
        <v>0</v>
      </c>
      <c r="L678" s="165">
        <f>IF(INTRO!$E$37="Endemic",IF($H678&gt;0,IF($H678=4,"Unknown",IF($H678=99,"Stopped",$D678)),0),"Not required")</f>
        <v>0</v>
      </c>
      <c r="M678" s="190">
        <f>IF(INTRO!$E$39="Endemic", IF($I678&gt;0, IF($I678=4,"Unknown",IF($I678=99,"Stopped",$D678)), 0),"Not required")</f>
        <v>203115</v>
      </c>
      <c r="N678" s="166">
        <f>IF(INTRO!$E$41="Endemic", IF(AND($J678&gt;1,$J678&lt;5), IF($J678=4, "Unknown", E678+F678), 0),"Not required")</f>
        <v>97286.560272000002</v>
      </c>
      <c r="O678" s="169">
        <f>IF(INTRO!$E$43="Endemic", IF(AND($K678&gt;0,$K678&lt;5), IF($K678=4,"Unknown", IF($K678=1, $F678*0.33, IF($K678=2, $F678*0.5+$G678*0.2, SUM(F678:G678)))), 0),"Not required")</f>
        <v>0</v>
      </c>
      <c r="P678" s="161">
        <v>0</v>
      </c>
      <c r="Q678" s="162">
        <v>2</v>
      </c>
      <c r="R678" s="162">
        <v>2</v>
      </c>
      <c r="S678" s="167">
        <v>0</v>
      </c>
      <c r="T678" s="161"/>
      <c r="U678" s="162"/>
      <c r="V678" s="162"/>
      <c r="W678" s="167"/>
    </row>
    <row r="679" spans="1:23" x14ac:dyDescent="0.2">
      <c r="A679" s="23" t="str">
        <f>IF(INTRO!$E$33&lt;&gt;0,INTRO!$E$33, " ")</f>
        <v>Ethiopia</v>
      </c>
      <c r="B679" s="191" t="s">
        <v>899</v>
      </c>
      <c r="C679" s="192" t="s">
        <v>904</v>
      </c>
      <c r="D679" s="193">
        <v>41619</v>
      </c>
      <c r="E679" s="193">
        <f t="shared" si="48"/>
        <v>6526.6999037999994</v>
      </c>
      <c r="F679" s="193">
        <f t="shared" si="49"/>
        <v>13407.669059399999</v>
      </c>
      <c r="G679" s="193">
        <f t="shared" si="50"/>
        <v>21684.629388687597</v>
      </c>
      <c r="H679" s="200">
        <v>0</v>
      </c>
      <c r="I679" s="201">
        <v>1</v>
      </c>
      <c r="J679" s="202">
        <v>3</v>
      </c>
      <c r="K679" s="203">
        <v>0</v>
      </c>
      <c r="L679" s="165">
        <f>IF(INTRO!$E$37="Endemic",IF($H679&gt;0,IF($H679=4,"Unknown",IF($H679=99,"Stopped",$D679)),0),"Not required")</f>
        <v>0</v>
      </c>
      <c r="M679" s="190">
        <f>IF(INTRO!$E$39="Endemic", IF($I679&gt;0, IF($I679=4,"Unknown",IF($I679=99,"Stopped",$D679)), 0),"Not required")</f>
        <v>41619</v>
      </c>
      <c r="N679" s="166">
        <f>IF(INTRO!$E$41="Endemic", IF(AND($J679&gt;1,$J679&lt;5), IF($J679=4, "Unknown", E679+F679), 0),"Not required")</f>
        <v>19934.368963199999</v>
      </c>
      <c r="O679" s="169">
        <f>IF(INTRO!$E$43="Endemic", IF(AND($K679&gt;0,$K679&lt;5), IF($K679=4,"Unknown", IF($K679=1, $F679*0.33, IF($K679=2, $F679*0.5+$G679*0.2, SUM(F679:G679)))), 0),"Not required")</f>
        <v>0</v>
      </c>
      <c r="P679" s="161">
        <v>0</v>
      </c>
      <c r="Q679" s="162">
        <v>2</v>
      </c>
      <c r="R679" s="162">
        <v>2</v>
      </c>
      <c r="S679" s="167">
        <v>0</v>
      </c>
      <c r="T679" s="161"/>
      <c r="U679" s="162"/>
      <c r="V679" s="162"/>
      <c r="W679" s="167"/>
    </row>
    <row r="680" spans="1:23" x14ac:dyDescent="0.2">
      <c r="A680" s="23" t="str">
        <f>IF(INTRO!$E$33&lt;&gt;0,INTRO!$E$33, " ")</f>
        <v>Ethiopia</v>
      </c>
      <c r="B680" s="191" t="s">
        <v>899</v>
      </c>
      <c r="C680" s="192" t="s">
        <v>905</v>
      </c>
      <c r="D680" s="193">
        <v>164376</v>
      </c>
      <c r="E680" s="193">
        <f t="shared" si="48"/>
        <v>25777.477195199997</v>
      </c>
      <c r="F680" s="193">
        <f t="shared" si="49"/>
        <v>52954.155777599997</v>
      </c>
      <c r="G680" s="193">
        <f t="shared" si="50"/>
        <v>85644.360517910405</v>
      </c>
      <c r="H680" s="200">
        <v>0</v>
      </c>
      <c r="I680" s="201">
        <v>1</v>
      </c>
      <c r="J680" s="202">
        <v>3</v>
      </c>
      <c r="K680" s="203">
        <v>0</v>
      </c>
      <c r="L680" s="165">
        <f>IF(INTRO!$E$37="Endemic",IF($H680&gt;0,IF($H680=4,"Unknown",IF($H680=99,"Stopped",$D680)),0),"Not required")</f>
        <v>0</v>
      </c>
      <c r="M680" s="190">
        <f>IF(INTRO!$E$39="Endemic", IF($I680&gt;0, IF($I680=4,"Unknown",IF($I680=99,"Stopped",$D680)), 0),"Not required")</f>
        <v>164376</v>
      </c>
      <c r="N680" s="166">
        <f>IF(INTRO!$E$41="Endemic", IF(AND($J680&gt;1,$J680&lt;5), IF($J680=4, "Unknown", E680+F680), 0),"Not required")</f>
        <v>78731.632972799998</v>
      </c>
      <c r="O680" s="169">
        <f>IF(INTRO!$E$43="Endemic", IF(AND($K680&gt;0,$K680&lt;5), IF($K680=4,"Unknown", IF($K680=1, $F680*0.33, IF($K680=2, $F680*0.5+$G680*0.2, SUM(F680:G680)))), 0),"Not required")</f>
        <v>0</v>
      </c>
      <c r="P680" s="161">
        <v>0</v>
      </c>
      <c r="Q680" s="162">
        <v>2</v>
      </c>
      <c r="R680" s="162">
        <v>2</v>
      </c>
      <c r="S680" s="167">
        <v>0</v>
      </c>
      <c r="T680" s="161"/>
      <c r="U680" s="162"/>
      <c r="V680" s="162"/>
      <c r="W680" s="167"/>
    </row>
    <row r="681" spans="1:23" x14ac:dyDescent="0.2">
      <c r="A681" s="23" t="str">
        <f>IF(INTRO!$E$33&lt;&gt;0,INTRO!$E$33, " ")</f>
        <v>Ethiopia</v>
      </c>
      <c r="B681" s="191" t="s">
        <v>899</v>
      </c>
      <c r="C681" s="192" t="s">
        <v>906</v>
      </c>
      <c r="D681" s="193">
        <v>108501</v>
      </c>
      <c r="E681" s="193">
        <f t="shared" si="48"/>
        <v>17015.1485202</v>
      </c>
      <c r="F681" s="193">
        <f t="shared" si="49"/>
        <v>34953.879252599996</v>
      </c>
      <c r="G681" s="193">
        <f t="shared" si="50"/>
        <v>56531.9679305604</v>
      </c>
      <c r="H681" s="200">
        <v>0</v>
      </c>
      <c r="I681" s="201">
        <v>1</v>
      </c>
      <c r="J681" s="202">
        <v>3</v>
      </c>
      <c r="K681" s="203">
        <v>1</v>
      </c>
      <c r="L681" s="165">
        <f>IF(INTRO!$E$37="Endemic",IF($H681&gt;0,IF($H681=4,"Unknown",IF($H681=99,"Stopped",$D681)),0),"Not required")</f>
        <v>0</v>
      </c>
      <c r="M681" s="190">
        <f>IF(INTRO!$E$39="Endemic", IF($I681&gt;0, IF($I681=4,"Unknown",IF($I681=99,"Stopped",$D681)), 0),"Not required")</f>
        <v>108501</v>
      </c>
      <c r="N681" s="166">
        <f>IF(INTRO!$E$41="Endemic", IF(AND($J681&gt;1,$J681&lt;5), IF($J681=4, "Unknown", E681+F681), 0),"Not required")</f>
        <v>51969.027772799993</v>
      </c>
      <c r="O681" s="169">
        <f>IF(INTRO!$E$43="Endemic", IF(AND($K681&gt;0,$K681&lt;5), IF($K681=4,"Unknown", IF($K681=1, $F681*0.33, IF($K681=2, $F681*0.5+$G681*0.2, SUM(F681:G681)))), 0),"Not required")</f>
        <v>11534.780153357999</v>
      </c>
      <c r="P681" s="161">
        <v>0</v>
      </c>
      <c r="Q681" s="162">
        <v>2</v>
      </c>
      <c r="R681" s="162">
        <v>2</v>
      </c>
      <c r="S681" s="167">
        <v>0</v>
      </c>
      <c r="T681" s="161"/>
      <c r="U681" s="162"/>
      <c r="V681" s="162"/>
      <c r="W681" s="167"/>
    </row>
    <row r="682" spans="1:23" x14ac:dyDescent="0.2">
      <c r="A682" s="23" t="str">
        <f>IF(INTRO!$E$33&lt;&gt;0,INTRO!$E$33, " ")</f>
        <v>Ethiopia</v>
      </c>
      <c r="B682" s="191" t="s">
        <v>899</v>
      </c>
      <c r="C682" s="192" t="s">
        <v>907</v>
      </c>
      <c r="D682" s="193">
        <v>92084</v>
      </c>
      <c r="E682" s="193">
        <f t="shared" si="48"/>
        <v>14440.6312968</v>
      </c>
      <c r="F682" s="193">
        <f t="shared" si="49"/>
        <v>29665.1000184</v>
      </c>
      <c r="G682" s="193">
        <f t="shared" si="50"/>
        <v>47978.265038273596</v>
      </c>
      <c r="H682" s="200">
        <v>0</v>
      </c>
      <c r="I682" s="201">
        <v>1</v>
      </c>
      <c r="J682" s="202">
        <v>3</v>
      </c>
      <c r="K682" s="203">
        <v>0</v>
      </c>
      <c r="L682" s="165">
        <f>IF(INTRO!$E$37="Endemic",IF($H682&gt;0,IF($H682=4,"Unknown",IF($H682=99,"Stopped",$D682)),0),"Not required")</f>
        <v>0</v>
      </c>
      <c r="M682" s="190">
        <f>IF(INTRO!$E$39="Endemic", IF($I682&gt;0, IF($I682=4,"Unknown",IF($I682=99,"Stopped",$D682)), 0),"Not required")</f>
        <v>92084</v>
      </c>
      <c r="N682" s="166">
        <f>IF(INTRO!$E$41="Endemic", IF(AND($J682&gt;1,$J682&lt;5), IF($J682=4, "Unknown", E682+F682), 0),"Not required")</f>
        <v>44105.731315199999</v>
      </c>
      <c r="O682" s="169">
        <f>IF(INTRO!$E$43="Endemic", IF(AND($K682&gt;0,$K682&lt;5), IF($K682=4,"Unknown", IF($K682=1, $F682*0.33, IF($K682=2, $F682*0.5+$G682*0.2, SUM(F682:G682)))), 0),"Not required")</f>
        <v>0</v>
      </c>
      <c r="P682" s="161">
        <v>0</v>
      </c>
      <c r="Q682" s="162">
        <v>2</v>
      </c>
      <c r="R682" s="162">
        <v>2</v>
      </c>
      <c r="S682" s="167">
        <v>0</v>
      </c>
      <c r="T682" s="161"/>
      <c r="U682" s="162"/>
      <c r="V682" s="162"/>
      <c r="W682" s="167"/>
    </row>
    <row r="683" spans="1:23" x14ac:dyDescent="0.2">
      <c r="A683" s="23" t="str">
        <f>IF(INTRO!$E$33&lt;&gt;0,INTRO!$E$33, " ")</f>
        <v>Ethiopia</v>
      </c>
      <c r="B683" s="191" t="s">
        <v>899</v>
      </c>
      <c r="C683" s="192" t="s">
        <v>908</v>
      </c>
      <c r="D683" s="193">
        <v>115868</v>
      </c>
      <c r="E683" s="193">
        <f t="shared" si="48"/>
        <v>18170.442933599999</v>
      </c>
      <c r="F683" s="193">
        <f t="shared" si="49"/>
        <v>37327.177456800004</v>
      </c>
      <c r="G683" s="193">
        <f t="shared" si="50"/>
        <v>60370.375021227199</v>
      </c>
      <c r="H683" s="200">
        <v>0</v>
      </c>
      <c r="I683" s="201">
        <v>1</v>
      </c>
      <c r="J683" s="202">
        <v>3</v>
      </c>
      <c r="K683" s="203">
        <v>0</v>
      </c>
      <c r="L683" s="165">
        <f>IF(INTRO!$E$37="Endemic",IF($H683&gt;0,IF($H683=4,"Unknown",IF($H683=99,"Stopped",$D683)),0),"Not required")</f>
        <v>0</v>
      </c>
      <c r="M683" s="190">
        <f>IF(INTRO!$E$39="Endemic", IF($I683&gt;0, IF($I683=4,"Unknown",IF($I683=99,"Stopped",$D683)), 0),"Not required")</f>
        <v>115868</v>
      </c>
      <c r="N683" s="166">
        <f>IF(INTRO!$E$41="Endemic", IF(AND($J683&gt;1,$J683&lt;5), IF($J683=4, "Unknown", E683+F683), 0),"Not required")</f>
        <v>55497.620390399999</v>
      </c>
      <c r="O683" s="169">
        <f>IF(INTRO!$E$43="Endemic", IF(AND($K683&gt;0,$K683&lt;5), IF($K683=4,"Unknown", IF($K683=1, $F683*0.33, IF($K683=2, $F683*0.5+$G683*0.2, SUM(F683:G683)))), 0),"Not required")</f>
        <v>0</v>
      </c>
      <c r="P683" s="161">
        <v>0</v>
      </c>
      <c r="Q683" s="162">
        <v>2</v>
      </c>
      <c r="R683" s="162">
        <v>2</v>
      </c>
      <c r="S683" s="167">
        <v>0</v>
      </c>
      <c r="T683" s="161"/>
      <c r="U683" s="162"/>
      <c r="V683" s="162"/>
      <c r="W683" s="167"/>
    </row>
    <row r="684" spans="1:23" x14ac:dyDescent="0.2">
      <c r="A684" s="23" t="str">
        <f>IF(INTRO!$E$33&lt;&gt;0,INTRO!$E$33, " ")</f>
        <v>Ethiopia</v>
      </c>
      <c r="B684" s="191" t="s">
        <v>899</v>
      </c>
      <c r="C684" s="192" t="s">
        <v>909</v>
      </c>
      <c r="D684" s="193">
        <v>52191</v>
      </c>
      <c r="E684" s="193">
        <f t="shared" si="48"/>
        <v>8184.6030582000003</v>
      </c>
      <c r="F684" s="193">
        <f t="shared" si="49"/>
        <v>16813.466346599998</v>
      </c>
      <c r="G684" s="193">
        <f t="shared" si="50"/>
        <v>27192.928528436398</v>
      </c>
      <c r="H684" s="200">
        <v>0</v>
      </c>
      <c r="I684" s="201">
        <v>1</v>
      </c>
      <c r="J684" s="202">
        <v>3</v>
      </c>
      <c r="K684" s="203">
        <v>0</v>
      </c>
      <c r="L684" s="165">
        <f>IF(INTRO!$E$37="Endemic",IF($H684&gt;0,IF($H684=4,"Unknown",IF($H684=99,"Stopped",$D684)),0),"Not required")</f>
        <v>0</v>
      </c>
      <c r="M684" s="190">
        <f>IF(INTRO!$E$39="Endemic", IF($I684&gt;0, IF($I684=4,"Unknown",IF($I684=99,"Stopped",$D684)), 0),"Not required")</f>
        <v>52191</v>
      </c>
      <c r="N684" s="166">
        <f>IF(INTRO!$E$41="Endemic", IF(AND($J684&gt;1,$J684&lt;5), IF($J684=4, "Unknown", E684+F684), 0),"Not required")</f>
        <v>24998.0694048</v>
      </c>
      <c r="O684" s="169">
        <f>IF(INTRO!$E$43="Endemic", IF(AND($K684&gt;0,$K684&lt;5), IF($K684=4,"Unknown", IF($K684=1, $F684*0.33, IF($K684=2, $F684*0.5+$G684*0.2, SUM(F684:G684)))), 0),"Not required")</f>
        <v>0</v>
      </c>
      <c r="P684" s="161">
        <v>0</v>
      </c>
      <c r="Q684" s="162">
        <v>2</v>
      </c>
      <c r="R684" s="162">
        <v>2</v>
      </c>
      <c r="S684" s="167">
        <v>0</v>
      </c>
      <c r="T684" s="161"/>
      <c r="U684" s="162"/>
      <c r="V684" s="162"/>
      <c r="W684" s="167"/>
    </row>
    <row r="685" spans="1:23" x14ac:dyDescent="0.2">
      <c r="A685" s="23" t="str">
        <f>IF(INTRO!$E$33&lt;&gt;0,INTRO!$E$33, " ")</f>
        <v>Ethiopia</v>
      </c>
      <c r="B685" s="191" t="s">
        <v>899</v>
      </c>
      <c r="C685" s="192" t="s">
        <v>910</v>
      </c>
      <c r="D685" s="193">
        <v>80843</v>
      </c>
      <c r="E685" s="193">
        <f t="shared" si="48"/>
        <v>12677.815428599999</v>
      </c>
      <c r="F685" s="193">
        <f t="shared" si="49"/>
        <v>26043.7826418</v>
      </c>
      <c r="G685" s="193">
        <f t="shared" si="50"/>
        <v>42121.398728217195</v>
      </c>
      <c r="H685" s="200">
        <v>0</v>
      </c>
      <c r="I685" s="201">
        <v>1</v>
      </c>
      <c r="J685" s="202">
        <v>3</v>
      </c>
      <c r="K685" s="203">
        <v>0</v>
      </c>
      <c r="L685" s="165">
        <f>IF(INTRO!$E$37="Endemic",IF($H685&gt;0,IF($H685=4,"Unknown",IF($H685=99,"Stopped",$D685)),0),"Not required")</f>
        <v>0</v>
      </c>
      <c r="M685" s="190">
        <f>IF(INTRO!$E$39="Endemic", IF($I685&gt;0, IF($I685=4,"Unknown",IF($I685=99,"Stopped",$D685)), 0),"Not required")</f>
        <v>80843</v>
      </c>
      <c r="N685" s="166">
        <f>IF(INTRO!$E$41="Endemic", IF(AND($J685&gt;1,$J685&lt;5), IF($J685=4, "Unknown", E685+F685), 0),"Not required")</f>
        <v>38721.598070399996</v>
      </c>
      <c r="O685" s="169">
        <f>IF(INTRO!$E$43="Endemic", IF(AND($K685&gt;0,$K685&lt;5), IF($K685=4,"Unknown", IF($K685=1, $F685*0.33, IF($K685=2, $F685*0.5+$G685*0.2, SUM(F685:G685)))), 0),"Not required")</f>
        <v>0</v>
      </c>
      <c r="P685" s="161">
        <v>0</v>
      </c>
      <c r="Q685" s="162">
        <v>2</v>
      </c>
      <c r="R685" s="162">
        <v>2</v>
      </c>
      <c r="S685" s="167">
        <v>0</v>
      </c>
      <c r="T685" s="161"/>
      <c r="U685" s="162"/>
      <c r="V685" s="162"/>
      <c r="W685" s="167"/>
    </row>
    <row r="686" spans="1:23" x14ac:dyDescent="0.2">
      <c r="A686" s="23" t="str">
        <f>IF(INTRO!$E$33&lt;&gt;0,INTRO!$E$33, " ")</f>
        <v>Ethiopia</v>
      </c>
      <c r="B686" s="191" t="s">
        <v>911</v>
      </c>
      <c r="C686" s="192" t="s">
        <v>912</v>
      </c>
      <c r="D686" s="193">
        <v>112988</v>
      </c>
      <c r="E686" s="193">
        <f t="shared" si="48"/>
        <v>17718.800757599998</v>
      </c>
      <c r="F686" s="193">
        <f t="shared" si="49"/>
        <v>36399.3779688</v>
      </c>
      <c r="G686" s="193">
        <f t="shared" si="50"/>
        <v>58869.816799275199</v>
      </c>
      <c r="H686" s="200">
        <v>0</v>
      </c>
      <c r="I686" s="201">
        <v>0</v>
      </c>
      <c r="J686" s="202">
        <v>2</v>
      </c>
      <c r="K686" s="203">
        <v>0</v>
      </c>
      <c r="L686" s="165">
        <f>IF(INTRO!$E$37="Endemic",IF($H686&gt;0,IF($H686=4,"Unknown",IF($H686=99,"Stopped",$D686)),0),"Not required")</f>
        <v>0</v>
      </c>
      <c r="M686" s="190">
        <f>IF(INTRO!$E$39="Endemic", IF($I686&gt;0, IF($I686=4,"Unknown",IF($I686=99,"Stopped",$D686)), 0),"Not required")</f>
        <v>0</v>
      </c>
      <c r="N686" s="166">
        <f>IF(INTRO!$E$41="Endemic", IF(AND($J686&gt;1,$J686&lt;5), IF($J686=4, "Unknown", E686+F686), 0),"Not required")</f>
        <v>54118.178726400001</v>
      </c>
      <c r="O686" s="169">
        <f>IF(INTRO!$E$43="Endemic", IF(AND($K686&gt;0,$K686&lt;5), IF($K686=4,"Unknown", IF($K686=1, $F686*0.33, IF($K686=2, $F686*0.5+$G686*0.2, SUM(F686:G686)))), 0),"Not required")</f>
        <v>0</v>
      </c>
      <c r="P686" s="161">
        <v>0</v>
      </c>
      <c r="Q686" s="162">
        <v>0</v>
      </c>
      <c r="R686" s="162">
        <v>1</v>
      </c>
      <c r="S686" s="167">
        <v>0</v>
      </c>
      <c r="T686" s="161"/>
      <c r="U686" s="162"/>
      <c r="V686" s="162"/>
      <c r="W686" s="167"/>
    </row>
    <row r="687" spans="1:23" x14ac:dyDescent="0.2">
      <c r="A687" s="23" t="str">
        <f>IF(INTRO!$E$33&lt;&gt;0,INTRO!$E$33, " ")</f>
        <v>Ethiopia</v>
      </c>
      <c r="B687" s="191" t="s">
        <v>911</v>
      </c>
      <c r="C687" s="192" t="s">
        <v>913</v>
      </c>
      <c r="D687" s="193">
        <v>106348</v>
      </c>
      <c r="E687" s="193">
        <f t="shared" si="48"/>
        <v>16677.514629599998</v>
      </c>
      <c r="F687" s="193">
        <f t="shared" si="49"/>
        <v>34260.284704800004</v>
      </c>
      <c r="G687" s="193">
        <f t="shared" si="50"/>
        <v>55410.196454219193</v>
      </c>
      <c r="H687" s="200">
        <v>0</v>
      </c>
      <c r="I687" s="201">
        <v>0</v>
      </c>
      <c r="J687" s="202">
        <v>3</v>
      </c>
      <c r="K687" s="203">
        <v>1</v>
      </c>
      <c r="L687" s="165">
        <f>IF(INTRO!$E$37="Endemic",IF($H687&gt;0,IF($H687=4,"Unknown",IF($H687=99,"Stopped",$D687)),0),"Not required")</f>
        <v>0</v>
      </c>
      <c r="M687" s="190">
        <f>IF(INTRO!$E$39="Endemic", IF($I687&gt;0, IF($I687=4,"Unknown",IF($I687=99,"Stopped",$D687)), 0),"Not required")</f>
        <v>0</v>
      </c>
      <c r="N687" s="166">
        <f>IF(INTRO!$E$41="Endemic", IF(AND($J687&gt;1,$J687&lt;5), IF($J687=4, "Unknown", E687+F687), 0),"Not required")</f>
        <v>50937.799334399999</v>
      </c>
      <c r="O687" s="169">
        <f>IF(INTRO!$E$43="Endemic", IF(AND($K687&gt;0,$K687&lt;5), IF($K687=4,"Unknown", IF($K687=1, $F687*0.33, IF($K687=2, $F687*0.5+$G687*0.2, SUM(F687:G687)))), 0),"Not required")</f>
        <v>11305.893952584001</v>
      </c>
      <c r="P687" s="161">
        <v>0</v>
      </c>
      <c r="Q687" s="162">
        <v>0</v>
      </c>
      <c r="R687" s="162">
        <v>2</v>
      </c>
      <c r="S687" s="167">
        <v>0</v>
      </c>
      <c r="T687" s="161"/>
      <c r="U687" s="162"/>
      <c r="V687" s="162"/>
      <c r="W687" s="167"/>
    </row>
    <row r="688" spans="1:23" x14ac:dyDescent="0.2">
      <c r="A688" s="23" t="str">
        <f>IF(INTRO!$E$33&lt;&gt;0,INTRO!$E$33, " ")</f>
        <v>Ethiopia</v>
      </c>
      <c r="B688" s="191" t="s">
        <v>911</v>
      </c>
      <c r="C688" s="192" t="s">
        <v>914</v>
      </c>
      <c r="D688" s="193">
        <v>101001</v>
      </c>
      <c r="E688" s="193">
        <f t="shared" si="48"/>
        <v>15838.9970202</v>
      </c>
      <c r="F688" s="193">
        <f t="shared" si="49"/>
        <v>32537.734752600001</v>
      </c>
      <c r="G688" s="193">
        <f t="shared" si="50"/>
        <v>52624.264227560394</v>
      </c>
      <c r="H688" s="200">
        <v>0</v>
      </c>
      <c r="I688" s="201">
        <v>0</v>
      </c>
      <c r="J688" s="202">
        <v>3</v>
      </c>
      <c r="K688" s="203">
        <v>0</v>
      </c>
      <c r="L688" s="165">
        <f>IF(INTRO!$E$37="Endemic",IF($H688&gt;0,IF($H688=4,"Unknown",IF($H688=99,"Stopped",$D688)),0),"Not required")</f>
        <v>0</v>
      </c>
      <c r="M688" s="190">
        <f>IF(INTRO!$E$39="Endemic", IF($I688&gt;0, IF($I688=4,"Unknown",IF($I688=99,"Stopped",$D688)), 0),"Not required")</f>
        <v>0</v>
      </c>
      <c r="N688" s="166">
        <f>IF(INTRO!$E$41="Endemic", IF(AND($J688&gt;1,$J688&lt;5), IF($J688=4, "Unknown", E688+F688), 0),"Not required")</f>
        <v>48376.731772800005</v>
      </c>
      <c r="O688" s="169">
        <f>IF(INTRO!$E$43="Endemic", IF(AND($K688&gt;0,$K688&lt;5), IF($K688=4,"Unknown", IF($K688=1, $F688*0.33, IF($K688=2, $F688*0.5+$G688*0.2, SUM(F688:G688)))), 0),"Not required")</f>
        <v>0</v>
      </c>
      <c r="P688" s="161">
        <v>0</v>
      </c>
      <c r="Q688" s="162">
        <v>0</v>
      </c>
      <c r="R688" s="162">
        <v>2</v>
      </c>
      <c r="S688" s="167">
        <v>0</v>
      </c>
      <c r="T688" s="161"/>
      <c r="U688" s="162"/>
      <c r="V688" s="162"/>
      <c r="W688" s="167"/>
    </row>
    <row r="689" spans="1:23" x14ac:dyDescent="0.2">
      <c r="A689" s="23" t="str">
        <f>IF(INTRO!$E$33&lt;&gt;0,INTRO!$E$33, " ")</f>
        <v>Ethiopia</v>
      </c>
      <c r="B689" s="191" t="s">
        <v>911</v>
      </c>
      <c r="C689" s="192" t="s">
        <v>915</v>
      </c>
      <c r="D689" s="193">
        <v>36157</v>
      </c>
      <c r="E689" s="193">
        <f t="shared" si="48"/>
        <v>5670.1479714000006</v>
      </c>
      <c r="F689" s="193">
        <f t="shared" si="49"/>
        <v>11648.071558199999</v>
      </c>
      <c r="G689" s="193">
        <f t="shared" si="50"/>
        <v>18838.779038582798</v>
      </c>
      <c r="H689" s="200">
        <v>0</v>
      </c>
      <c r="I689" s="201">
        <v>0</v>
      </c>
      <c r="J689" s="202">
        <v>2</v>
      </c>
      <c r="K689" s="203">
        <v>0</v>
      </c>
      <c r="L689" s="165">
        <f>IF(INTRO!$E$37="Endemic",IF($H689&gt;0,IF($H689=4,"Unknown",IF($H689=99,"Stopped",$D689)),0),"Not required")</f>
        <v>0</v>
      </c>
      <c r="M689" s="190">
        <f>IF(INTRO!$E$39="Endemic", IF($I689&gt;0, IF($I689=4,"Unknown",IF($I689=99,"Stopped",$D689)), 0),"Not required")</f>
        <v>0</v>
      </c>
      <c r="N689" s="166">
        <f>IF(INTRO!$E$41="Endemic", IF(AND($J689&gt;1,$J689&lt;5), IF($J689=4, "Unknown", E689+F689), 0),"Not required")</f>
        <v>17318.219529599999</v>
      </c>
      <c r="O689" s="169">
        <f>IF(INTRO!$E$43="Endemic", IF(AND($K689&gt;0,$K689&lt;5), IF($K689=4,"Unknown", IF($K689=1, $F689*0.33, IF($K689=2, $F689*0.5+$G689*0.2, SUM(F689:G689)))), 0),"Not required")</f>
        <v>0</v>
      </c>
      <c r="P689" s="161">
        <v>0</v>
      </c>
      <c r="Q689" s="162">
        <v>0</v>
      </c>
      <c r="R689" s="162">
        <v>1</v>
      </c>
      <c r="S689" s="167">
        <v>0</v>
      </c>
      <c r="T689" s="161"/>
      <c r="U689" s="162"/>
      <c r="V689" s="162"/>
      <c r="W689" s="167"/>
    </row>
    <row r="690" spans="1:23" x14ac:dyDescent="0.2">
      <c r="A690" s="23" t="str">
        <f>IF(INTRO!$E$33&lt;&gt;0,INTRO!$E$33, " ")</f>
        <v>Ethiopia</v>
      </c>
      <c r="B690" s="191" t="s">
        <v>911</v>
      </c>
      <c r="C690" s="192" t="s">
        <v>916</v>
      </c>
      <c r="D690" s="193">
        <v>129013</v>
      </c>
      <c r="E690" s="193">
        <f t="shared" si="48"/>
        <v>20231.844462599998</v>
      </c>
      <c r="F690" s="193">
        <f t="shared" si="49"/>
        <v>41561.873383800004</v>
      </c>
      <c r="G690" s="193">
        <f t="shared" si="50"/>
        <v>67219.277044685194</v>
      </c>
      <c r="H690" s="200">
        <v>0</v>
      </c>
      <c r="I690" s="201">
        <v>4</v>
      </c>
      <c r="J690" s="202">
        <v>3</v>
      </c>
      <c r="K690" s="203">
        <v>1</v>
      </c>
      <c r="L690" s="165">
        <f>IF(INTRO!$E$37="Endemic",IF($H690&gt;0,IF($H690=4,"Unknown",IF($H690=99,"Stopped",$D690)),0),"Not required")</f>
        <v>0</v>
      </c>
      <c r="M690" s="190" t="str">
        <f>IF(INTRO!$E$39="Endemic", IF($I690&gt;0, IF($I690=4,"Unknown",IF($I690=99,"Stopped",$D690)), 0),"Not required")</f>
        <v>Unknown</v>
      </c>
      <c r="N690" s="166">
        <f>IF(INTRO!$E$41="Endemic", IF(AND($J690&gt;1,$J690&lt;5), IF($J690=4, "Unknown", E690+F690), 0),"Not required")</f>
        <v>61793.717846400003</v>
      </c>
      <c r="O690" s="169">
        <f>IF(INTRO!$E$43="Endemic", IF(AND($K690&gt;0,$K690&lt;5), IF($K690=4,"Unknown", IF($K690=1, $F690*0.33, IF($K690=2, $F690*0.5+$G690*0.2, SUM(F690:G690)))), 0),"Not required")</f>
        <v>13715.418216654001</v>
      </c>
      <c r="P690" s="161">
        <v>0</v>
      </c>
      <c r="Q690" s="162">
        <v>0</v>
      </c>
      <c r="R690" s="162">
        <v>2</v>
      </c>
      <c r="S690" s="167">
        <v>0</v>
      </c>
      <c r="T690" s="161"/>
      <c r="U690" s="162"/>
      <c r="V690" s="162"/>
      <c r="W690" s="167"/>
    </row>
    <row r="691" spans="1:23" x14ac:dyDescent="0.2">
      <c r="A691" s="23" t="str">
        <f>IF(INTRO!$E$33&lt;&gt;0,INTRO!$E$33, " ")</f>
        <v>Ethiopia</v>
      </c>
      <c r="B691" s="191" t="s">
        <v>911</v>
      </c>
      <c r="C691" s="192" t="s">
        <v>917</v>
      </c>
      <c r="D691" s="193">
        <v>147320</v>
      </c>
      <c r="E691" s="193">
        <f t="shared" si="48"/>
        <v>23102.751864000002</v>
      </c>
      <c r="F691" s="193">
        <f t="shared" si="49"/>
        <v>47459.521031999997</v>
      </c>
      <c r="G691" s="193">
        <f t="shared" si="50"/>
        <v>76757.721270127993</v>
      </c>
      <c r="H691" s="200">
        <v>0</v>
      </c>
      <c r="I691" s="201">
        <v>0</v>
      </c>
      <c r="J691" s="202">
        <v>3</v>
      </c>
      <c r="K691" s="203">
        <v>0</v>
      </c>
      <c r="L691" s="165">
        <f>IF(INTRO!$E$37="Endemic",IF($H691&gt;0,IF($H691=4,"Unknown",IF($H691=99,"Stopped",$D691)),0),"Not required")</f>
        <v>0</v>
      </c>
      <c r="M691" s="190">
        <f>IF(INTRO!$E$39="Endemic", IF($I691&gt;0, IF($I691=4,"Unknown",IF($I691=99,"Stopped",$D691)), 0),"Not required")</f>
        <v>0</v>
      </c>
      <c r="N691" s="166">
        <f>IF(INTRO!$E$41="Endemic", IF(AND($J691&gt;1,$J691&lt;5), IF($J691=4, "Unknown", E691+F691), 0),"Not required")</f>
        <v>70562.272895999995</v>
      </c>
      <c r="O691" s="169">
        <f>IF(INTRO!$E$43="Endemic", IF(AND($K691&gt;0,$K691&lt;5), IF($K691=4,"Unknown", IF($K691=1, $F691*0.33, IF($K691=2, $F691*0.5+$G691*0.2, SUM(F691:G691)))), 0),"Not required")</f>
        <v>0</v>
      </c>
      <c r="P691" s="161">
        <v>0</v>
      </c>
      <c r="Q691" s="162">
        <v>0</v>
      </c>
      <c r="R691" s="162">
        <v>2</v>
      </c>
      <c r="S691" s="167">
        <v>0</v>
      </c>
      <c r="T691" s="161"/>
      <c r="U691" s="162"/>
      <c r="V691" s="162"/>
      <c r="W691" s="167"/>
    </row>
    <row r="692" spans="1:23" x14ac:dyDescent="0.2">
      <c r="A692" s="23" t="str">
        <f>IF(INTRO!$E$33&lt;&gt;0,INTRO!$E$33, " ")</f>
        <v>Ethiopia</v>
      </c>
      <c r="B692" s="191" t="s">
        <v>911</v>
      </c>
      <c r="C692" s="192" t="s">
        <v>918</v>
      </c>
      <c r="D692" s="193">
        <v>114189</v>
      </c>
      <c r="E692" s="193">
        <f t="shared" si="48"/>
        <v>17907.141817799999</v>
      </c>
      <c r="F692" s="193">
        <f t="shared" si="49"/>
        <v>36786.2832414</v>
      </c>
      <c r="G692" s="193">
        <f t="shared" si="50"/>
        <v>59495.570418915602</v>
      </c>
      <c r="H692" s="200">
        <v>0</v>
      </c>
      <c r="I692" s="201">
        <v>0</v>
      </c>
      <c r="J692" s="202">
        <v>3</v>
      </c>
      <c r="K692" s="203">
        <v>0</v>
      </c>
      <c r="L692" s="165">
        <f>IF(INTRO!$E$37="Endemic",IF($H692&gt;0,IF($H692=4,"Unknown",IF($H692=99,"Stopped",$D692)),0),"Not required")</f>
        <v>0</v>
      </c>
      <c r="M692" s="190">
        <f>IF(INTRO!$E$39="Endemic", IF($I692&gt;0, IF($I692=4,"Unknown",IF($I692=99,"Stopped",$D692)), 0),"Not required")</f>
        <v>0</v>
      </c>
      <c r="N692" s="166">
        <f>IF(INTRO!$E$41="Endemic", IF(AND($J692&gt;1,$J692&lt;5), IF($J692=4, "Unknown", E692+F692), 0),"Not required")</f>
        <v>54693.425059200003</v>
      </c>
      <c r="O692" s="169">
        <f>IF(INTRO!$E$43="Endemic", IF(AND($K692&gt;0,$K692&lt;5), IF($K692=4,"Unknown", IF($K692=1, $F692*0.33, IF($K692=2, $F692*0.5+$G692*0.2, SUM(F692:G692)))), 0),"Not required")</f>
        <v>0</v>
      </c>
      <c r="P692" s="161">
        <v>0</v>
      </c>
      <c r="Q692" s="162">
        <v>0</v>
      </c>
      <c r="R692" s="162">
        <v>2</v>
      </c>
      <c r="S692" s="167">
        <v>0</v>
      </c>
      <c r="T692" s="161"/>
      <c r="U692" s="162"/>
      <c r="V692" s="162"/>
      <c r="W692" s="167"/>
    </row>
    <row r="693" spans="1:23" x14ac:dyDescent="0.2">
      <c r="A693" s="23" t="str">
        <f>IF(INTRO!$E$33&lt;&gt;0,INTRO!$E$33, " ")</f>
        <v>Ethiopia</v>
      </c>
      <c r="B693" s="191" t="s">
        <v>911</v>
      </c>
      <c r="C693" s="192" t="s">
        <v>919</v>
      </c>
      <c r="D693" s="193">
        <v>135222</v>
      </c>
      <c r="E693" s="193">
        <f t="shared" si="48"/>
        <v>21205.5410844</v>
      </c>
      <c r="F693" s="193">
        <f t="shared" si="49"/>
        <v>43562.118877200002</v>
      </c>
      <c r="G693" s="193">
        <f t="shared" si="50"/>
        <v>70454.334683608788</v>
      </c>
      <c r="H693" s="200">
        <v>0</v>
      </c>
      <c r="I693" s="201">
        <v>4</v>
      </c>
      <c r="J693" s="202">
        <v>3</v>
      </c>
      <c r="K693" s="203">
        <v>0</v>
      </c>
      <c r="L693" s="165">
        <f>IF(INTRO!$E$37="Endemic",IF($H693&gt;0,IF($H693=4,"Unknown",IF($H693=99,"Stopped",$D693)),0),"Not required")</f>
        <v>0</v>
      </c>
      <c r="M693" s="190" t="str">
        <f>IF(INTRO!$E$39="Endemic", IF($I693&gt;0, IF($I693=4,"Unknown",IF($I693=99,"Stopped",$D693)), 0),"Not required")</f>
        <v>Unknown</v>
      </c>
      <c r="N693" s="166">
        <f>IF(INTRO!$E$41="Endemic", IF(AND($J693&gt;1,$J693&lt;5), IF($J693=4, "Unknown", E693+F693), 0),"Not required")</f>
        <v>64767.659961600002</v>
      </c>
      <c r="O693" s="169">
        <f>IF(INTRO!$E$43="Endemic", IF(AND($K693&gt;0,$K693&lt;5), IF($K693=4,"Unknown", IF($K693=1, $F693*0.33, IF($K693=2, $F693*0.5+$G693*0.2, SUM(F693:G693)))), 0),"Not required")</f>
        <v>0</v>
      </c>
      <c r="P693" s="161">
        <v>0</v>
      </c>
      <c r="Q693" s="162">
        <v>0</v>
      </c>
      <c r="R693" s="162">
        <v>2</v>
      </c>
      <c r="S693" s="167">
        <v>0</v>
      </c>
      <c r="T693" s="161"/>
      <c r="U693" s="162"/>
      <c r="V693" s="162"/>
      <c r="W693" s="167"/>
    </row>
    <row r="694" spans="1:23" x14ac:dyDescent="0.2">
      <c r="A694" s="23" t="str">
        <f>IF(INTRO!$E$33&lt;&gt;0,INTRO!$E$33, " ")</f>
        <v>Ethiopia</v>
      </c>
      <c r="B694" s="191" t="s">
        <v>920</v>
      </c>
      <c r="C694" s="192" t="s">
        <v>921</v>
      </c>
      <c r="D694" s="193">
        <v>117092</v>
      </c>
      <c r="E694" s="193">
        <f t="shared" si="48"/>
        <v>18362.390858400002</v>
      </c>
      <c r="F694" s="193">
        <f t="shared" si="49"/>
        <v>37721.492239200001</v>
      </c>
      <c r="G694" s="193">
        <f t="shared" si="50"/>
        <v>61008.112265556796</v>
      </c>
      <c r="H694" s="200">
        <v>0</v>
      </c>
      <c r="I694" s="201">
        <v>1</v>
      </c>
      <c r="J694" s="202">
        <v>3</v>
      </c>
      <c r="K694" s="203">
        <v>0</v>
      </c>
      <c r="L694" s="165">
        <f>IF(INTRO!$E$37="Endemic",IF($H694&gt;0,IF($H694=4,"Unknown",IF($H694=99,"Stopped",$D694)),0),"Not required")</f>
        <v>0</v>
      </c>
      <c r="M694" s="190">
        <f>IF(INTRO!$E$39="Endemic", IF($I694&gt;0, IF($I694=4,"Unknown",IF($I694=99,"Stopped",$D694)), 0),"Not required")</f>
        <v>117092</v>
      </c>
      <c r="N694" s="166">
        <f>IF(INTRO!$E$41="Endemic", IF(AND($J694&gt;1,$J694&lt;5), IF($J694=4, "Unknown", E694+F694), 0),"Not required")</f>
        <v>56083.883097600003</v>
      </c>
      <c r="O694" s="169">
        <f>IF(INTRO!$E$43="Endemic", IF(AND($K694&gt;0,$K694&lt;5), IF($K694=4,"Unknown", IF($K694=1, $F694*0.33, IF($K694=2, $F694*0.5+$G694*0.2, SUM(F694:G694)))), 0),"Not required")</f>
        <v>0</v>
      </c>
      <c r="P694" s="161">
        <v>0</v>
      </c>
      <c r="Q694" s="162">
        <v>2</v>
      </c>
      <c r="R694" s="162">
        <v>2</v>
      </c>
      <c r="S694" s="167">
        <v>0</v>
      </c>
      <c r="T694" s="161"/>
      <c r="U694" s="162"/>
      <c r="V694" s="162"/>
      <c r="W694" s="167"/>
    </row>
    <row r="695" spans="1:23" x14ac:dyDescent="0.2">
      <c r="A695" s="23" t="str">
        <f>IF(INTRO!$E$33&lt;&gt;0,INTRO!$E$33, " ")</f>
        <v>Ethiopia</v>
      </c>
      <c r="B695" s="191" t="s">
        <v>922</v>
      </c>
      <c r="C695" s="192" t="s">
        <v>923</v>
      </c>
      <c r="D695" s="193">
        <v>79595</v>
      </c>
      <c r="E695" s="193">
        <f t="shared" si="48"/>
        <v>12482.103819</v>
      </c>
      <c r="F695" s="193">
        <f t="shared" si="49"/>
        <v>25641.736197000002</v>
      </c>
      <c r="G695" s="193">
        <f t="shared" si="50"/>
        <v>41471.156832037996</v>
      </c>
      <c r="H695" s="200">
        <v>0</v>
      </c>
      <c r="I695" s="201">
        <v>0</v>
      </c>
      <c r="J695" s="202">
        <v>2</v>
      </c>
      <c r="K695" s="203">
        <v>0</v>
      </c>
      <c r="L695" s="165">
        <f>IF(INTRO!$E$37="Endemic",IF($H695&gt;0,IF($H695=4,"Unknown",IF($H695=99,"Stopped",$D695)),0),"Not required")</f>
        <v>0</v>
      </c>
      <c r="M695" s="190">
        <f>IF(INTRO!$E$39="Endemic", IF($I695&gt;0, IF($I695=4,"Unknown",IF($I695=99,"Stopped",$D695)), 0),"Not required")</f>
        <v>0</v>
      </c>
      <c r="N695" s="166">
        <f>IF(INTRO!$E$41="Endemic", IF(AND($J695&gt;1,$J695&lt;5), IF($J695=4, "Unknown", E695+F695), 0),"Not required")</f>
        <v>38123.840016000002</v>
      </c>
      <c r="O695" s="169">
        <f>IF(INTRO!$E$43="Endemic", IF(AND($K695&gt;0,$K695&lt;5), IF($K695=4,"Unknown", IF($K695=1, $F695*0.33, IF($K695=2, $F695*0.5+$G695*0.2, SUM(F695:G695)))), 0),"Not required")</f>
        <v>0</v>
      </c>
      <c r="P695" s="161">
        <v>0</v>
      </c>
      <c r="Q695" s="162">
        <v>0</v>
      </c>
      <c r="R695" s="162">
        <v>1</v>
      </c>
      <c r="S695" s="167">
        <v>0</v>
      </c>
      <c r="T695" s="161"/>
      <c r="U695" s="162"/>
      <c r="V695" s="162"/>
      <c r="W695" s="167"/>
    </row>
    <row r="696" spans="1:23" x14ac:dyDescent="0.2">
      <c r="A696" s="23" t="str">
        <f>IF(INTRO!$E$33&lt;&gt;0,INTRO!$E$33, " ")</f>
        <v>Ethiopia</v>
      </c>
      <c r="B696" s="191" t="s">
        <v>922</v>
      </c>
      <c r="C696" s="192" t="s">
        <v>924</v>
      </c>
      <c r="D696" s="193">
        <v>185286</v>
      </c>
      <c r="E696" s="193">
        <f t="shared" si="48"/>
        <v>29056.5875772</v>
      </c>
      <c r="F696" s="193">
        <f t="shared" si="49"/>
        <v>59690.366643599998</v>
      </c>
      <c r="G696" s="193">
        <f t="shared" si="50"/>
        <v>96539.038441874407</v>
      </c>
      <c r="H696" s="200">
        <v>0</v>
      </c>
      <c r="I696" s="201">
        <v>4</v>
      </c>
      <c r="J696" s="202">
        <v>3</v>
      </c>
      <c r="K696" s="203">
        <v>0</v>
      </c>
      <c r="L696" s="165">
        <f>IF(INTRO!$E$37="Endemic",IF($H696&gt;0,IF($H696=4,"Unknown",IF($H696=99,"Stopped",$D696)),0),"Not required")</f>
        <v>0</v>
      </c>
      <c r="M696" s="190" t="str">
        <f>IF(INTRO!$E$39="Endemic", IF($I696&gt;0, IF($I696=4,"Unknown",IF($I696=99,"Stopped",$D696)), 0),"Not required")</f>
        <v>Unknown</v>
      </c>
      <c r="N696" s="166">
        <f>IF(INTRO!$E$41="Endemic", IF(AND($J696&gt;1,$J696&lt;5), IF($J696=4, "Unknown", E696+F696), 0),"Not required")</f>
        <v>88746.954220799991</v>
      </c>
      <c r="O696" s="169">
        <f>IF(INTRO!$E$43="Endemic", IF(AND($K696&gt;0,$K696&lt;5), IF($K696=4,"Unknown", IF($K696=1, $F696*0.33, IF($K696=2, $F696*0.5+$G696*0.2, SUM(F696:G696)))), 0),"Not required")</f>
        <v>0</v>
      </c>
      <c r="P696" s="161">
        <v>0</v>
      </c>
      <c r="Q696" s="162">
        <v>0</v>
      </c>
      <c r="R696" s="162">
        <v>2</v>
      </c>
      <c r="S696" s="167">
        <v>0</v>
      </c>
      <c r="T696" s="161"/>
      <c r="U696" s="162"/>
      <c r="V696" s="162"/>
      <c r="W696" s="167"/>
    </row>
    <row r="697" spans="1:23" x14ac:dyDescent="0.2">
      <c r="A697" s="23" t="str">
        <f>IF(INTRO!$E$33&lt;&gt;0,INTRO!$E$33, " ")</f>
        <v>Ethiopia</v>
      </c>
      <c r="B697" s="191" t="s">
        <v>922</v>
      </c>
      <c r="C697" s="192" t="s">
        <v>925</v>
      </c>
      <c r="D697" s="193">
        <v>72140</v>
      </c>
      <c r="E697" s="193">
        <f t="shared" si="48"/>
        <v>11313.009228000001</v>
      </c>
      <c r="F697" s="193">
        <f t="shared" si="49"/>
        <v>23240.088563999998</v>
      </c>
      <c r="G697" s="193">
        <f t="shared" si="50"/>
        <v>37586.899351255997</v>
      </c>
      <c r="H697" s="200">
        <v>0</v>
      </c>
      <c r="I697" s="201">
        <v>4</v>
      </c>
      <c r="J697" s="202">
        <v>3</v>
      </c>
      <c r="K697" s="203">
        <v>0</v>
      </c>
      <c r="L697" s="165">
        <f>IF(INTRO!$E$37="Endemic",IF($H697&gt;0,IF($H697=4,"Unknown",IF($H697=99,"Stopped",$D697)),0),"Not required")</f>
        <v>0</v>
      </c>
      <c r="M697" s="190" t="str">
        <f>IF(INTRO!$E$39="Endemic", IF($I697&gt;0, IF($I697=4,"Unknown",IF($I697=99,"Stopped",$D697)), 0),"Not required")</f>
        <v>Unknown</v>
      </c>
      <c r="N697" s="166">
        <f>IF(INTRO!$E$41="Endemic", IF(AND($J697&gt;1,$J697&lt;5), IF($J697=4, "Unknown", E697+F697), 0),"Not required")</f>
        <v>34553.097792</v>
      </c>
      <c r="O697" s="169">
        <f>IF(INTRO!$E$43="Endemic", IF(AND($K697&gt;0,$K697&lt;5), IF($K697=4,"Unknown", IF($K697=1, $F697*0.33, IF($K697=2, $F697*0.5+$G697*0.2, SUM(F697:G697)))), 0),"Not required")</f>
        <v>0</v>
      </c>
      <c r="P697" s="161">
        <v>0</v>
      </c>
      <c r="Q697" s="162">
        <v>0</v>
      </c>
      <c r="R697" s="162">
        <v>2</v>
      </c>
      <c r="S697" s="167">
        <v>0</v>
      </c>
      <c r="T697" s="161"/>
      <c r="U697" s="162"/>
      <c r="V697" s="162"/>
      <c r="W697" s="167"/>
    </row>
    <row r="698" spans="1:23" x14ac:dyDescent="0.2">
      <c r="A698" s="23" t="str">
        <f>IF(INTRO!$E$33&lt;&gt;0,INTRO!$E$33, " ")</f>
        <v>Ethiopia</v>
      </c>
      <c r="B698" s="191" t="s">
        <v>922</v>
      </c>
      <c r="C698" s="192" t="s">
        <v>926</v>
      </c>
      <c r="D698" s="193">
        <v>132280</v>
      </c>
      <c r="E698" s="193">
        <f t="shared" si="48"/>
        <v>20744.176056</v>
      </c>
      <c r="F698" s="193">
        <f t="shared" si="49"/>
        <v>42614.345927999995</v>
      </c>
      <c r="G698" s="193">
        <f t="shared" si="50"/>
        <v>68921.472777711999</v>
      </c>
      <c r="H698" s="200">
        <v>0</v>
      </c>
      <c r="I698" s="201">
        <v>4</v>
      </c>
      <c r="J698" s="202">
        <v>3</v>
      </c>
      <c r="K698" s="203">
        <v>0</v>
      </c>
      <c r="L698" s="165">
        <f>IF(INTRO!$E$37="Endemic",IF($H698&gt;0,IF($H698=4,"Unknown",IF($H698=99,"Stopped",$D698)),0),"Not required")</f>
        <v>0</v>
      </c>
      <c r="M698" s="190" t="str">
        <f>IF(INTRO!$E$39="Endemic", IF($I698&gt;0, IF($I698=4,"Unknown",IF($I698=99,"Stopped",$D698)), 0),"Not required")</f>
        <v>Unknown</v>
      </c>
      <c r="N698" s="166">
        <f>IF(INTRO!$E$41="Endemic", IF(AND($J698&gt;1,$J698&lt;5), IF($J698=4, "Unknown", E698+F698), 0),"Not required")</f>
        <v>63358.521983999992</v>
      </c>
      <c r="O698" s="169">
        <f>IF(INTRO!$E$43="Endemic", IF(AND($K698&gt;0,$K698&lt;5), IF($K698=4,"Unknown", IF($K698=1, $F698*0.33, IF($K698=2, $F698*0.5+$G698*0.2, SUM(F698:G698)))), 0),"Not required")</f>
        <v>0</v>
      </c>
      <c r="P698" s="161">
        <v>0</v>
      </c>
      <c r="Q698" s="162">
        <v>0</v>
      </c>
      <c r="R698" s="162">
        <v>2</v>
      </c>
      <c r="S698" s="167">
        <v>0</v>
      </c>
      <c r="T698" s="161"/>
      <c r="U698" s="162"/>
      <c r="V698" s="162"/>
      <c r="W698" s="167"/>
    </row>
    <row r="699" spans="1:23" x14ac:dyDescent="0.2">
      <c r="A699" s="23" t="str">
        <f>IF(INTRO!$E$33&lt;&gt;0,INTRO!$E$33, " ")</f>
        <v>Ethiopia</v>
      </c>
      <c r="B699" s="191" t="s">
        <v>922</v>
      </c>
      <c r="C699" s="192" t="s">
        <v>927</v>
      </c>
      <c r="D699" s="193">
        <v>270434</v>
      </c>
      <c r="E699" s="193">
        <f t="shared" si="48"/>
        <v>42409.513966800005</v>
      </c>
      <c r="F699" s="193">
        <f t="shared" si="49"/>
        <v>87121.016228399996</v>
      </c>
      <c r="G699" s="193">
        <f t="shared" si="50"/>
        <v>140903.45909561359</v>
      </c>
      <c r="H699" s="200">
        <v>0</v>
      </c>
      <c r="I699" s="201">
        <v>4</v>
      </c>
      <c r="J699" s="202">
        <v>3</v>
      </c>
      <c r="K699" s="203">
        <v>0</v>
      </c>
      <c r="L699" s="165">
        <f>IF(INTRO!$E$37="Endemic",IF($H699&gt;0,IF($H699=4,"Unknown",IF($H699=99,"Stopped",$D699)),0),"Not required")</f>
        <v>0</v>
      </c>
      <c r="M699" s="190" t="str">
        <f>IF(INTRO!$E$39="Endemic", IF($I699&gt;0, IF($I699=4,"Unknown",IF($I699=99,"Stopped",$D699)), 0),"Not required")</f>
        <v>Unknown</v>
      </c>
      <c r="N699" s="166">
        <f>IF(INTRO!$E$41="Endemic", IF(AND($J699&gt;1,$J699&lt;5), IF($J699=4, "Unknown", E699+F699), 0),"Not required")</f>
        <v>129530.5301952</v>
      </c>
      <c r="O699" s="169">
        <f>IF(INTRO!$E$43="Endemic", IF(AND($K699&gt;0,$K699&lt;5), IF($K699=4,"Unknown", IF($K699=1, $F699*0.33, IF($K699=2, $F699*0.5+$G699*0.2, SUM(F699:G699)))), 0),"Not required")</f>
        <v>0</v>
      </c>
      <c r="P699" s="161">
        <v>0</v>
      </c>
      <c r="Q699" s="162">
        <v>0</v>
      </c>
      <c r="R699" s="162">
        <v>2</v>
      </c>
      <c r="S699" s="167">
        <v>0</v>
      </c>
      <c r="T699" s="161"/>
      <c r="U699" s="162"/>
      <c r="V699" s="162"/>
      <c r="W699" s="167"/>
    </row>
    <row r="700" spans="1:23" x14ac:dyDescent="0.2">
      <c r="A700" s="23" t="str">
        <f>IF(INTRO!$E$33&lt;&gt;0,INTRO!$E$33, " ")</f>
        <v>Ethiopia</v>
      </c>
      <c r="B700" s="191" t="s">
        <v>928</v>
      </c>
      <c r="C700" s="192" t="s">
        <v>929</v>
      </c>
      <c r="D700" s="193">
        <v>30926</v>
      </c>
      <c r="E700" s="193">
        <f t="shared" si="48"/>
        <v>4849.8215051999996</v>
      </c>
      <c r="F700" s="193">
        <f t="shared" si="49"/>
        <v>9962.891307599999</v>
      </c>
      <c r="G700" s="193">
        <f t="shared" si="50"/>
        <v>16113.285962530401</v>
      </c>
      <c r="H700" s="200">
        <v>0</v>
      </c>
      <c r="I700" s="201">
        <v>1</v>
      </c>
      <c r="J700" s="202">
        <v>3</v>
      </c>
      <c r="K700" s="203">
        <v>3</v>
      </c>
      <c r="L700" s="165">
        <f>IF(INTRO!$E$37="Endemic",IF($H700&gt;0,IF($H700=4,"Unknown",IF($H700=99,"Stopped",$D700)),0),"Not required")</f>
        <v>0</v>
      </c>
      <c r="M700" s="190">
        <f>IF(INTRO!$E$39="Endemic", IF($I700&gt;0, IF($I700=4,"Unknown",IF($I700=99,"Stopped",$D700)), 0),"Not required")</f>
        <v>30926</v>
      </c>
      <c r="N700" s="166">
        <f>IF(INTRO!$E$41="Endemic", IF(AND($J700&gt;1,$J700&lt;5), IF($J700=4, "Unknown", E700+F700), 0),"Not required")</f>
        <v>14812.712812799999</v>
      </c>
      <c r="O700" s="169">
        <f>IF(INTRO!$E$43="Endemic", IF(AND($K700&gt;0,$K700&lt;5), IF($K700=4,"Unknown", IF($K700=1, $F700*0.33, IF($K700=2, $F700*0.5+$G700*0.2, SUM(F700:G700)))), 0),"Not required")</f>
        <v>26076.1772701304</v>
      </c>
      <c r="P700" s="161">
        <v>0</v>
      </c>
      <c r="Q700" s="162">
        <v>2</v>
      </c>
      <c r="R700" s="162">
        <v>2</v>
      </c>
      <c r="S700" s="167">
        <v>1</v>
      </c>
      <c r="T700" s="161"/>
      <c r="U700" s="162"/>
      <c r="V700" s="162"/>
      <c r="W700" s="167"/>
    </row>
    <row r="701" spans="1:23" x14ac:dyDescent="0.2">
      <c r="A701" s="23" t="str">
        <f>IF(INTRO!$E$33&lt;&gt;0,INTRO!$E$33, " ")</f>
        <v>Ethiopia</v>
      </c>
      <c r="B701" s="191" t="s">
        <v>928</v>
      </c>
      <c r="C701" s="192" t="s">
        <v>930</v>
      </c>
      <c r="D701" s="193">
        <v>43086</v>
      </c>
      <c r="E701" s="193">
        <f t="shared" si="48"/>
        <v>6756.7551371999989</v>
      </c>
      <c r="F701" s="193">
        <f t="shared" si="49"/>
        <v>13880.2669236</v>
      </c>
      <c r="G701" s="193">
        <f t="shared" si="50"/>
        <v>22448.976232994399</v>
      </c>
      <c r="H701" s="200">
        <v>0</v>
      </c>
      <c r="I701" s="201">
        <v>1</v>
      </c>
      <c r="J701" s="202">
        <v>3</v>
      </c>
      <c r="K701" s="203">
        <v>1</v>
      </c>
      <c r="L701" s="165">
        <f>IF(INTRO!$E$37="Endemic",IF($H701&gt;0,IF($H701=4,"Unknown",IF($H701=99,"Stopped",$D701)),0),"Not required")</f>
        <v>0</v>
      </c>
      <c r="M701" s="190">
        <f>IF(INTRO!$E$39="Endemic", IF($I701&gt;0, IF($I701=4,"Unknown",IF($I701=99,"Stopped",$D701)), 0),"Not required")</f>
        <v>43086</v>
      </c>
      <c r="N701" s="166">
        <f>IF(INTRO!$E$41="Endemic", IF(AND($J701&gt;1,$J701&lt;5), IF($J701=4, "Unknown", E701+F701), 0),"Not required")</f>
        <v>20637.022060799998</v>
      </c>
      <c r="O701" s="169">
        <f>IF(INTRO!$E$43="Endemic", IF(AND($K701&gt;0,$K701&lt;5), IF($K701=4,"Unknown", IF($K701=1, $F701*0.33, IF($K701=2, $F701*0.5+$G701*0.2, SUM(F701:G701)))), 0),"Not required")</f>
        <v>4580.4880847880004</v>
      </c>
      <c r="P701" s="161">
        <v>0</v>
      </c>
      <c r="Q701" s="162">
        <v>2</v>
      </c>
      <c r="R701" s="162">
        <v>2</v>
      </c>
      <c r="S701" s="167">
        <v>0</v>
      </c>
      <c r="T701" s="161"/>
      <c r="U701" s="162"/>
      <c r="V701" s="162"/>
      <c r="W701" s="167"/>
    </row>
    <row r="702" spans="1:23" x14ac:dyDescent="0.2">
      <c r="A702" s="23" t="str">
        <f>IF(INTRO!$E$33&lt;&gt;0,INTRO!$E$33, " ")</f>
        <v>Ethiopia</v>
      </c>
      <c r="B702" s="191" t="s">
        <v>928</v>
      </c>
      <c r="C702" s="192" t="s">
        <v>931</v>
      </c>
      <c r="D702" s="193">
        <v>10028</v>
      </c>
      <c r="E702" s="193">
        <f t="shared" si="48"/>
        <v>1572.5929655999998</v>
      </c>
      <c r="F702" s="193">
        <f t="shared" si="49"/>
        <v>3230.5462728000002</v>
      </c>
      <c r="G702" s="193">
        <f t="shared" si="50"/>
        <v>5224.8603644912</v>
      </c>
      <c r="H702" s="200">
        <v>0</v>
      </c>
      <c r="I702" s="201">
        <v>1</v>
      </c>
      <c r="J702" s="202">
        <v>3</v>
      </c>
      <c r="K702" s="203">
        <v>2</v>
      </c>
      <c r="L702" s="165">
        <f>IF(INTRO!$E$37="Endemic",IF($H702&gt;0,IF($H702=4,"Unknown",IF($H702=99,"Stopped",$D702)),0),"Not required")</f>
        <v>0</v>
      </c>
      <c r="M702" s="190">
        <f>IF(INTRO!$E$39="Endemic", IF($I702&gt;0, IF($I702=4,"Unknown",IF($I702=99,"Stopped",$D702)), 0),"Not required")</f>
        <v>10028</v>
      </c>
      <c r="N702" s="166">
        <f>IF(INTRO!$E$41="Endemic", IF(AND($J702&gt;1,$J702&lt;5), IF($J702=4, "Unknown", E702+F702), 0),"Not required")</f>
        <v>4803.1392384000001</v>
      </c>
      <c r="O702" s="169">
        <f>IF(INTRO!$E$43="Endemic", IF(AND($K702&gt;0,$K702&lt;5), IF($K702=4,"Unknown", IF($K702=1, $F702*0.33, IF($K702=2, $F702*0.5+$G702*0.2, SUM(F702:G702)))), 0),"Not required")</f>
        <v>2660.2452092982403</v>
      </c>
      <c r="P702" s="161">
        <v>0</v>
      </c>
      <c r="Q702" s="162">
        <v>2</v>
      </c>
      <c r="R702" s="162">
        <v>2</v>
      </c>
      <c r="S702" s="167">
        <v>1</v>
      </c>
      <c r="T702" s="161"/>
      <c r="U702" s="162"/>
      <c r="V702" s="162"/>
      <c r="W702" s="167"/>
    </row>
    <row r="703" spans="1:23" x14ac:dyDescent="0.2">
      <c r="A703" s="23" t="str">
        <f>IF(INTRO!$E$33&lt;&gt;0,INTRO!$E$33, " ")</f>
        <v>Ethiopia</v>
      </c>
      <c r="B703" s="191" t="s">
        <v>928</v>
      </c>
      <c r="C703" s="192" t="s">
        <v>932</v>
      </c>
      <c r="D703" s="193">
        <v>36684</v>
      </c>
      <c r="E703" s="193">
        <f t="shared" si="48"/>
        <v>5752.7922167999996</v>
      </c>
      <c r="F703" s="193">
        <f t="shared" si="49"/>
        <v>11817.845978399999</v>
      </c>
      <c r="G703" s="193">
        <f t="shared" si="50"/>
        <v>19113.360352113599</v>
      </c>
      <c r="H703" s="200">
        <v>0</v>
      </c>
      <c r="I703" s="201">
        <v>1</v>
      </c>
      <c r="J703" s="202">
        <v>3</v>
      </c>
      <c r="K703" s="203">
        <v>2</v>
      </c>
      <c r="L703" s="165">
        <f>IF(INTRO!$E$37="Endemic",IF($H703&gt;0,IF($H703=4,"Unknown",IF($H703=99,"Stopped",$D703)),0),"Not required")</f>
        <v>0</v>
      </c>
      <c r="M703" s="190">
        <f>IF(INTRO!$E$39="Endemic", IF($I703&gt;0, IF($I703=4,"Unknown",IF($I703=99,"Stopped",$D703)), 0),"Not required")</f>
        <v>36684</v>
      </c>
      <c r="N703" s="166">
        <f>IF(INTRO!$E$41="Endemic", IF(AND($J703&gt;1,$J703&lt;5), IF($J703=4, "Unknown", E703+F703), 0),"Not required")</f>
        <v>17570.638195199997</v>
      </c>
      <c r="O703" s="169">
        <f>IF(INTRO!$E$43="Endemic", IF(AND($K703&gt;0,$K703&lt;5), IF($K703=4,"Unknown", IF($K703=1, $F703*0.33, IF($K703=2, $F703*0.5+$G703*0.2, SUM(F703:G703)))), 0),"Not required")</f>
        <v>9731.5950596227194</v>
      </c>
      <c r="P703" s="161">
        <v>0</v>
      </c>
      <c r="Q703" s="162">
        <v>2</v>
      </c>
      <c r="R703" s="162">
        <v>2</v>
      </c>
      <c r="S703" s="167">
        <v>1</v>
      </c>
      <c r="T703" s="161"/>
      <c r="U703" s="162"/>
      <c r="V703" s="162"/>
      <c r="W703" s="167"/>
    </row>
    <row r="704" spans="1:23" x14ac:dyDescent="0.2">
      <c r="A704" s="23" t="str">
        <f>IF(INTRO!$E$33&lt;&gt;0,INTRO!$E$33, " ")</f>
        <v>Ethiopia</v>
      </c>
      <c r="B704" s="191" t="s">
        <v>928</v>
      </c>
      <c r="C704" s="192" t="s">
        <v>933</v>
      </c>
      <c r="D704" s="195">
        <v>138912</v>
      </c>
      <c r="E704" s="193">
        <f t="shared" si="48"/>
        <v>21784.207622400001</v>
      </c>
      <c r="F704" s="193">
        <f t="shared" si="49"/>
        <v>44750.8619712</v>
      </c>
      <c r="G704" s="193">
        <f t="shared" si="50"/>
        <v>72376.92490548479</v>
      </c>
      <c r="H704" s="200">
        <v>0</v>
      </c>
      <c r="I704" s="201">
        <v>1</v>
      </c>
      <c r="J704" s="202">
        <v>3</v>
      </c>
      <c r="K704" s="203">
        <v>1</v>
      </c>
      <c r="L704" s="165">
        <f>IF(INTRO!$E$37="Endemic",IF($H704&gt;0,IF($H704=4,"Unknown",IF($H704=99,"Stopped",$D704)),0),"Not required")</f>
        <v>0</v>
      </c>
      <c r="M704" s="190">
        <f>IF(INTRO!$E$39="Endemic", IF($I704&gt;0, IF($I704=4,"Unknown",IF($I704=99,"Stopped",$D704)), 0),"Not required")</f>
        <v>138912</v>
      </c>
      <c r="N704" s="166">
        <f>IF(INTRO!$E$41="Endemic", IF(AND($J704&gt;1,$J704&lt;5), IF($J704=4, "Unknown", E704+F704), 0),"Not required")</f>
        <v>66535.069593599997</v>
      </c>
      <c r="O704" s="169">
        <f>IF(INTRO!$E$43="Endemic", IF(AND($K704&gt;0,$K704&lt;5), IF($K704=4,"Unknown", IF($K704=1, $F704*0.33, IF($K704=2, $F704*0.5+$G704*0.2, SUM(F704:G704)))), 0),"Not required")</f>
        <v>14767.784450496001</v>
      </c>
      <c r="P704" s="161">
        <v>0</v>
      </c>
      <c r="Q704" s="162">
        <v>2</v>
      </c>
      <c r="R704" s="162">
        <v>2</v>
      </c>
      <c r="S704" s="167">
        <v>0</v>
      </c>
      <c r="T704" s="161"/>
      <c r="U704" s="162"/>
      <c r="V704" s="162"/>
      <c r="W704" s="167"/>
    </row>
    <row r="705" spans="1:23" x14ac:dyDescent="0.2">
      <c r="A705" s="23" t="str">
        <f>IF(INTRO!$E$33&lt;&gt;0,INTRO!$E$33, " ")</f>
        <v>Ethiopia</v>
      </c>
      <c r="B705" s="191" t="s">
        <v>934</v>
      </c>
      <c r="C705" s="192" t="s">
        <v>935</v>
      </c>
      <c r="D705" s="196">
        <v>33268.483251124475</v>
      </c>
      <c r="E705" s="193">
        <f t="shared" si="48"/>
        <v>5217.1701971379898</v>
      </c>
      <c r="F705" s="193">
        <f t="shared" si="49"/>
        <v>10717.528377406205</v>
      </c>
      <c r="G705" s="193">
        <f t="shared" si="50"/>
        <v>17333.783359148343</v>
      </c>
      <c r="H705" s="200">
        <v>0</v>
      </c>
      <c r="I705" s="201">
        <v>0</v>
      </c>
      <c r="J705" s="202">
        <v>3</v>
      </c>
      <c r="K705" s="203">
        <v>1</v>
      </c>
      <c r="L705" s="165">
        <f>IF(INTRO!$E$37="Endemic",IF($H705&gt;0,IF($H705=4,"Unknown",IF($H705=99,"Stopped",$D705)),0),"Not required")</f>
        <v>0</v>
      </c>
      <c r="M705" s="190">
        <f>IF(INTRO!$E$39="Endemic", IF($I705&gt;0, IF($I705=4,"Unknown",IF($I705=99,"Stopped",$D705)), 0),"Not required")</f>
        <v>0</v>
      </c>
      <c r="N705" s="166">
        <f>IF(INTRO!$E$41="Endemic", IF(AND($J705&gt;1,$J705&lt;5), IF($J705=4, "Unknown", E705+F705), 0),"Not required")</f>
        <v>15934.698574544194</v>
      </c>
      <c r="O705" s="169">
        <f>IF(INTRO!$E$43="Endemic", IF(AND($K705&gt;0,$K705&lt;5), IF($K705=4,"Unknown", IF($K705=1, $F705*0.33, IF($K705=2, $F705*0.5+$G705*0.2, SUM(F705:G705)))), 0),"Not required")</f>
        <v>3536.7843645440475</v>
      </c>
      <c r="P705" s="161">
        <v>0</v>
      </c>
      <c r="Q705" s="162">
        <v>0</v>
      </c>
      <c r="R705" s="162">
        <v>2</v>
      </c>
      <c r="S705" s="167">
        <v>0</v>
      </c>
      <c r="T705" s="161"/>
      <c r="U705" s="162"/>
      <c r="V705" s="162"/>
      <c r="W705" s="167"/>
    </row>
    <row r="706" spans="1:23" x14ac:dyDescent="0.2">
      <c r="A706" s="23" t="str">
        <f>IF(INTRO!$E$33&lt;&gt;0,INTRO!$E$33, " ")</f>
        <v>Ethiopia</v>
      </c>
      <c r="B706" s="191" t="s">
        <v>934</v>
      </c>
      <c r="C706" s="192" t="s">
        <v>936</v>
      </c>
      <c r="D706" s="196">
        <v>160660.8916017302</v>
      </c>
      <c r="E706" s="193">
        <f t="shared" si="48"/>
        <v>25194.87315316165</v>
      </c>
      <c r="F706" s="193">
        <f t="shared" si="49"/>
        <v>51757.323947815552</v>
      </c>
      <c r="G706" s="193">
        <f t="shared" si="50"/>
        <v>83708.688138581696</v>
      </c>
      <c r="H706" s="200">
        <v>0</v>
      </c>
      <c r="I706" s="201">
        <v>0</v>
      </c>
      <c r="J706" s="202">
        <v>3</v>
      </c>
      <c r="K706" s="203">
        <v>1</v>
      </c>
      <c r="L706" s="165">
        <f>IF(INTRO!$E$37="Endemic",IF($H706&gt;0,IF($H706=4,"Unknown",IF($H706=99,"Stopped",$D706)),0),"Not required")</f>
        <v>0</v>
      </c>
      <c r="M706" s="190">
        <f>IF(INTRO!$E$39="Endemic", IF($I706&gt;0, IF($I706=4,"Unknown",IF($I706=99,"Stopped",$D706)), 0),"Not required")</f>
        <v>0</v>
      </c>
      <c r="N706" s="166">
        <f>IF(INTRO!$E$41="Endemic", IF(AND($J706&gt;1,$J706&lt;5), IF($J706=4, "Unknown", E706+F706), 0),"Not required")</f>
        <v>76952.19710097721</v>
      </c>
      <c r="O706" s="169">
        <f>IF(INTRO!$E$43="Endemic", IF(AND($K706&gt;0,$K706&lt;5), IF($K706=4,"Unknown", IF($K706=1, $F706*0.33, IF($K706=2, $F706*0.5+$G706*0.2, SUM(F706:G706)))), 0),"Not required")</f>
        <v>17079.916902779132</v>
      </c>
      <c r="P706" s="161">
        <v>0</v>
      </c>
      <c r="Q706" s="162">
        <v>0</v>
      </c>
      <c r="R706" s="162">
        <v>2</v>
      </c>
      <c r="S706" s="167">
        <v>0</v>
      </c>
      <c r="T706" s="161"/>
      <c r="U706" s="162"/>
      <c r="V706" s="162"/>
      <c r="W706" s="167"/>
    </row>
    <row r="707" spans="1:23" x14ac:dyDescent="0.2">
      <c r="A707" s="23" t="str">
        <f>IF(INTRO!$E$33&lt;&gt;0,INTRO!$E$33, " ")</f>
        <v>Ethiopia</v>
      </c>
      <c r="B707" s="191" t="s">
        <v>934</v>
      </c>
      <c r="C707" s="192" t="s">
        <v>937</v>
      </c>
      <c r="D707" s="196">
        <v>135832.93933004924</v>
      </c>
      <c r="E707" s="193">
        <f t="shared" si="48"/>
        <v>21301.348712326188</v>
      </c>
      <c r="F707" s="193">
        <f t="shared" si="49"/>
        <v>43758.934570817619</v>
      </c>
      <c r="G707" s="193">
        <f t="shared" si="50"/>
        <v>70772.650667921029</v>
      </c>
      <c r="H707" s="200">
        <v>1</v>
      </c>
      <c r="I707" s="201">
        <v>0</v>
      </c>
      <c r="J707" s="202">
        <v>3</v>
      </c>
      <c r="K707" s="203">
        <v>3</v>
      </c>
      <c r="L707" s="165">
        <f>IF(INTRO!$E$37="Endemic",IF($H707&gt;0,IF($H707=4,"Unknown",IF($H707=99,"Stopped",$D707)),0),"Not required")</f>
        <v>135832.93933004924</v>
      </c>
      <c r="M707" s="190">
        <f>IF(INTRO!$E$39="Endemic", IF($I707&gt;0, IF($I707=4,"Unknown",IF($I707=99,"Stopped",$D707)), 0),"Not required")</f>
        <v>0</v>
      </c>
      <c r="N707" s="166">
        <f>IF(INTRO!$E$41="Endemic", IF(AND($J707&gt;1,$J707&lt;5), IF($J707=4, "Unknown", E707+F707), 0),"Not required")</f>
        <v>65060.283283143806</v>
      </c>
      <c r="O707" s="169">
        <f>IF(INTRO!$E$43="Endemic", IF(AND($K707&gt;0,$K707&lt;5), IF($K707=4,"Unknown", IF($K707=1, $F707*0.33, IF($K707=2, $F707*0.5+$G707*0.2, SUM(F707:G707)))), 0),"Not required")</f>
        <v>114531.58523873865</v>
      </c>
      <c r="P707" s="161">
        <v>1</v>
      </c>
      <c r="Q707" s="162">
        <v>0</v>
      </c>
      <c r="R707" s="162">
        <v>2</v>
      </c>
      <c r="S707" s="167">
        <v>1</v>
      </c>
      <c r="T707" s="161"/>
      <c r="U707" s="162"/>
      <c r="V707" s="162"/>
      <c r="W707" s="167"/>
    </row>
    <row r="708" spans="1:23" x14ac:dyDescent="0.2">
      <c r="A708" s="23" t="str">
        <f>IF(INTRO!$E$33&lt;&gt;0,INTRO!$E$33, " ")</f>
        <v>Ethiopia</v>
      </c>
      <c r="B708" s="191" t="s">
        <v>934</v>
      </c>
      <c r="C708" s="192" t="s">
        <v>938</v>
      </c>
      <c r="D708" s="196">
        <v>44871.626132625322</v>
      </c>
      <c r="E708" s="193">
        <f t="shared" si="48"/>
        <v>7036.7773844435296</v>
      </c>
      <c r="F708" s="193">
        <f t="shared" si="49"/>
        <v>14455.511024853193</v>
      </c>
      <c r="G708" s="193">
        <f t="shared" si="50"/>
        <v>23379.335946412204</v>
      </c>
      <c r="H708" s="200">
        <v>0</v>
      </c>
      <c r="I708" s="201">
        <v>4</v>
      </c>
      <c r="J708" s="202">
        <v>3</v>
      </c>
      <c r="K708" s="203">
        <v>1</v>
      </c>
      <c r="L708" s="165">
        <f>IF(INTRO!$E$37="Endemic",IF($H708&gt;0,IF($H708=4,"Unknown",IF($H708=99,"Stopped",$D708)),0),"Not required")</f>
        <v>0</v>
      </c>
      <c r="M708" s="190" t="str">
        <f>IF(INTRO!$E$39="Endemic", IF($I708&gt;0, IF($I708=4,"Unknown",IF($I708=99,"Stopped",$D708)), 0),"Not required")</f>
        <v>Unknown</v>
      </c>
      <c r="N708" s="166">
        <f>IF(INTRO!$E$41="Endemic", IF(AND($J708&gt;1,$J708&lt;5), IF($J708=4, "Unknown", E708+F708), 0),"Not required")</f>
        <v>21492.288409296722</v>
      </c>
      <c r="O708" s="169">
        <f>IF(INTRO!$E$43="Endemic", IF(AND($K708&gt;0,$K708&lt;5), IF($K708=4,"Unknown", IF($K708=1, $F708*0.33, IF($K708=2, $F708*0.5+$G708*0.2, SUM(F708:G708)))), 0),"Not required")</f>
        <v>4770.3186382015538</v>
      </c>
      <c r="P708" s="161">
        <v>0</v>
      </c>
      <c r="Q708" s="162">
        <v>0</v>
      </c>
      <c r="R708" s="162">
        <v>2</v>
      </c>
      <c r="S708" s="167">
        <v>0</v>
      </c>
      <c r="T708" s="161"/>
      <c r="U708" s="162"/>
      <c r="V708" s="162"/>
      <c r="W708" s="167"/>
    </row>
    <row r="709" spans="1:23" x14ac:dyDescent="0.2">
      <c r="A709" s="23" t="str">
        <f>IF(INTRO!$E$33&lt;&gt;0,INTRO!$E$33, " ")</f>
        <v>Ethiopia</v>
      </c>
      <c r="B709" s="191" t="s">
        <v>934</v>
      </c>
      <c r="C709" s="192" t="s">
        <v>939</v>
      </c>
      <c r="D709" s="193">
        <v>194511</v>
      </c>
      <c r="E709" s="193">
        <f t="shared" si="48"/>
        <v>30503.253922199998</v>
      </c>
      <c r="F709" s="193">
        <f t="shared" si="49"/>
        <v>62662.224378599996</v>
      </c>
      <c r="G709" s="193">
        <f t="shared" si="50"/>
        <v>101345.51399656439</v>
      </c>
      <c r="H709" s="200">
        <v>0</v>
      </c>
      <c r="I709" s="201">
        <v>4</v>
      </c>
      <c r="J709" s="202">
        <v>3</v>
      </c>
      <c r="K709" s="203">
        <v>1</v>
      </c>
      <c r="L709" s="165">
        <f>IF(INTRO!$E$37="Endemic",IF($H709&gt;0,IF($H709=4,"Unknown",IF($H709=99,"Stopped",$D709)),0),"Not required")</f>
        <v>0</v>
      </c>
      <c r="M709" s="190" t="str">
        <f>IF(INTRO!$E$39="Endemic", IF($I709&gt;0, IF($I709=4,"Unknown",IF($I709=99,"Stopped",$D709)), 0),"Not required")</f>
        <v>Unknown</v>
      </c>
      <c r="N709" s="166">
        <f>IF(INTRO!$E$41="Endemic", IF(AND($J709&gt;1,$J709&lt;5), IF($J709=4, "Unknown", E709+F709), 0),"Not required")</f>
        <v>93165.478300799994</v>
      </c>
      <c r="O709" s="169">
        <f>IF(INTRO!$E$43="Endemic", IF(AND($K709&gt;0,$K709&lt;5), IF($K709=4,"Unknown", IF($K709=1, $F709*0.33, IF($K709=2, $F709*0.5+$G709*0.2, SUM(F709:G709)))), 0),"Not required")</f>
        <v>20678.534044937998</v>
      </c>
      <c r="P709" s="161">
        <v>0</v>
      </c>
      <c r="Q709" s="162">
        <v>0</v>
      </c>
      <c r="R709" s="162">
        <v>2</v>
      </c>
      <c r="S709" s="167">
        <v>0</v>
      </c>
      <c r="T709" s="161"/>
      <c r="U709" s="162"/>
      <c r="V709" s="162"/>
      <c r="W709" s="167"/>
    </row>
    <row r="710" spans="1:23" x14ac:dyDescent="0.2">
      <c r="A710" s="23" t="str">
        <f>IF(INTRO!$E$33&lt;&gt;0,INTRO!$E$33, " ")</f>
        <v>Ethiopia</v>
      </c>
      <c r="B710" s="191" t="s">
        <v>934</v>
      </c>
      <c r="C710" s="192" t="s">
        <v>940</v>
      </c>
      <c r="D710" s="193">
        <v>169507</v>
      </c>
      <c r="E710" s="193">
        <f t="shared" si="48"/>
        <v>26582.121641400001</v>
      </c>
      <c r="F710" s="193">
        <f t="shared" si="49"/>
        <v>54607.120768200002</v>
      </c>
      <c r="G710" s="193">
        <f t="shared" si="50"/>
        <v>88317.750877922794</v>
      </c>
      <c r="H710" s="200">
        <v>0</v>
      </c>
      <c r="I710" s="201">
        <v>4</v>
      </c>
      <c r="J710" s="202">
        <v>3</v>
      </c>
      <c r="K710" s="203">
        <v>1</v>
      </c>
      <c r="L710" s="165">
        <f>IF(INTRO!$E$37="Endemic",IF($H710&gt;0,IF($H710=4,"Unknown",IF($H710=99,"Stopped",$D710)),0),"Not required")</f>
        <v>0</v>
      </c>
      <c r="M710" s="190" t="str">
        <f>IF(INTRO!$E$39="Endemic", IF($I710&gt;0, IF($I710=4,"Unknown",IF($I710=99,"Stopped",$D710)), 0),"Not required")</f>
        <v>Unknown</v>
      </c>
      <c r="N710" s="166">
        <f>IF(INTRO!$E$41="Endemic", IF(AND($J710&gt;1,$J710&lt;5), IF($J710=4, "Unknown", E710+F710), 0),"Not required")</f>
        <v>81189.242409600003</v>
      </c>
      <c r="O710" s="169">
        <f>IF(INTRO!$E$43="Endemic", IF(AND($K710&gt;0,$K710&lt;5), IF($K710=4,"Unknown", IF($K710=1, $F710*0.33, IF($K710=2, $F710*0.5+$G710*0.2, SUM(F710:G710)))), 0),"Not required")</f>
        <v>18020.349853506003</v>
      </c>
      <c r="P710" s="161">
        <v>0</v>
      </c>
      <c r="Q710" s="162">
        <v>0</v>
      </c>
      <c r="R710" s="162">
        <v>2</v>
      </c>
      <c r="S710" s="167">
        <v>0</v>
      </c>
      <c r="T710" s="161"/>
      <c r="U710" s="162"/>
      <c r="V710" s="162"/>
      <c r="W710" s="167"/>
    </row>
    <row r="711" spans="1:23" x14ac:dyDescent="0.2">
      <c r="A711" s="23" t="str">
        <f>IF(INTRO!$E$33&lt;&gt;0,INTRO!$E$33, " ")</f>
        <v>Ethiopia</v>
      </c>
      <c r="B711" s="191" t="s">
        <v>934</v>
      </c>
      <c r="C711" s="192" t="s">
        <v>941</v>
      </c>
      <c r="D711" s="193">
        <v>145918</v>
      </c>
      <c r="E711" s="193">
        <f t="shared" si="48"/>
        <v>22882.889943599999</v>
      </c>
      <c r="F711" s="193">
        <f t="shared" si="49"/>
        <v>47007.863086799996</v>
      </c>
      <c r="G711" s="193">
        <f t="shared" si="50"/>
        <v>76027.241191247202</v>
      </c>
      <c r="H711" s="200">
        <v>0</v>
      </c>
      <c r="I711" s="201">
        <v>0</v>
      </c>
      <c r="J711" s="202">
        <v>3</v>
      </c>
      <c r="K711" s="203">
        <v>0</v>
      </c>
      <c r="L711" s="165">
        <f>IF(INTRO!$E$37="Endemic",IF($H711&gt;0,IF($H711=4,"Unknown",IF($H711=99,"Stopped",$D711)),0),"Not required")</f>
        <v>0</v>
      </c>
      <c r="M711" s="190">
        <f>IF(INTRO!$E$39="Endemic", IF($I711&gt;0, IF($I711=4,"Unknown",IF($I711=99,"Stopped",$D711)), 0),"Not required")</f>
        <v>0</v>
      </c>
      <c r="N711" s="166">
        <f>IF(INTRO!$E$41="Endemic", IF(AND($J711&gt;1,$J711&lt;5), IF($J711=4, "Unknown", E711+F711), 0),"Not required")</f>
        <v>69890.753030399996</v>
      </c>
      <c r="O711" s="169">
        <f>IF(INTRO!$E$43="Endemic", IF(AND($K711&gt;0,$K711&lt;5), IF($K711=4,"Unknown", IF($K711=1, $F711*0.33, IF($K711=2, $F711*0.5+$G711*0.2, SUM(F711:G711)))), 0),"Not required")</f>
        <v>0</v>
      </c>
      <c r="P711" s="161">
        <v>0</v>
      </c>
      <c r="Q711" s="162">
        <v>0</v>
      </c>
      <c r="R711" s="162">
        <v>2</v>
      </c>
      <c r="S711" s="167">
        <v>0</v>
      </c>
      <c r="T711" s="161"/>
      <c r="U711" s="162"/>
      <c r="V711" s="162"/>
      <c r="W711" s="167"/>
    </row>
    <row r="712" spans="1:23" x14ac:dyDescent="0.2">
      <c r="A712" s="23" t="str">
        <f>IF(INTRO!$E$33&lt;&gt;0,INTRO!$E$33, " ")</f>
        <v>Ethiopia</v>
      </c>
      <c r="B712" s="191" t="s">
        <v>934</v>
      </c>
      <c r="C712" s="192" t="s">
        <v>942</v>
      </c>
      <c r="D712" s="193">
        <v>213657</v>
      </c>
      <c r="E712" s="193">
        <f t="shared" si="48"/>
        <v>33505.733471399995</v>
      </c>
      <c r="F712" s="193">
        <f t="shared" si="49"/>
        <v>68830.158058200002</v>
      </c>
      <c r="G712" s="193">
        <f t="shared" si="50"/>
        <v>111321.10000958279</v>
      </c>
      <c r="H712" s="200">
        <v>0</v>
      </c>
      <c r="I712" s="201">
        <v>0</v>
      </c>
      <c r="J712" s="202">
        <v>3</v>
      </c>
      <c r="K712" s="203">
        <v>0</v>
      </c>
      <c r="L712" s="165">
        <f>IF(INTRO!$E$37="Endemic",IF($H712&gt;0,IF($H712=4,"Unknown",IF($H712=99,"Stopped",$D712)),0),"Not required")</f>
        <v>0</v>
      </c>
      <c r="M712" s="190">
        <f>IF(INTRO!$E$39="Endemic", IF($I712&gt;0, IF($I712=4,"Unknown",IF($I712=99,"Stopped",$D712)), 0),"Not required")</f>
        <v>0</v>
      </c>
      <c r="N712" s="166">
        <f>IF(INTRO!$E$41="Endemic", IF(AND($J712&gt;1,$J712&lt;5), IF($J712=4, "Unknown", E712+F712), 0),"Not required")</f>
        <v>102335.89152959999</v>
      </c>
      <c r="O712" s="169">
        <f>IF(INTRO!$E$43="Endemic", IF(AND($K712&gt;0,$K712&lt;5), IF($K712=4,"Unknown", IF($K712=1, $F712*0.33, IF($K712=2, $F712*0.5+$G712*0.2, SUM(F712:G712)))), 0),"Not required")</f>
        <v>0</v>
      </c>
      <c r="P712" s="161">
        <v>0</v>
      </c>
      <c r="Q712" s="162">
        <v>0</v>
      </c>
      <c r="R712" s="162">
        <v>2</v>
      </c>
      <c r="S712" s="167">
        <v>0</v>
      </c>
      <c r="T712" s="161"/>
      <c r="U712" s="162"/>
      <c r="V712" s="162"/>
      <c r="W712" s="167"/>
    </row>
    <row r="713" spans="1:23" x14ac:dyDescent="0.2">
      <c r="A713" s="23" t="str">
        <f>IF(INTRO!$E$33&lt;&gt;0,INTRO!$E$33, " ")</f>
        <v>Ethiopia</v>
      </c>
      <c r="B713" s="191" t="s">
        <v>934</v>
      </c>
      <c r="C713" s="192" t="s">
        <v>943</v>
      </c>
      <c r="D713" s="193">
        <v>282941</v>
      </c>
      <c r="E713" s="193">
        <f t="shared" si="48"/>
        <v>44370.864208199993</v>
      </c>
      <c r="F713" s="193">
        <f t="shared" si="49"/>
        <v>91150.178796600012</v>
      </c>
      <c r="G713" s="193">
        <f t="shared" si="50"/>
        <v>147419.94579073638</v>
      </c>
      <c r="H713" s="200">
        <v>0</v>
      </c>
      <c r="I713" s="201">
        <v>0</v>
      </c>
      <c r="J713" s="202">
        <v>3</v>
      </c>
      <c r="K713" s="203">
        <v>0</v>
      </c>
      <c r="L713" s="165">
        <f>IF(INTRO!$E$37="Endemic",IF($H713&gt;0,IF($H713=4,"Unknown",IF($H713=99,"Stopped",$D713)),0),"Not required")</f>
        <v>0</v>
      </c>
      <c r="M713" s="190">
        <f>IF(INTRO!$E$39="Endemic", IF($I713&gt;0, IF($I713=4,"Unknown",IF($I713=99,"Stopped",$D713)), 0),"Not required")</f>
        <v>0</v>
      </c>
      <c r="N713" s="166">
        <f>IF(INTRO!$E$41="Endemic", IF(AND($J713&gt;1,$J713&lt;5), IF($J713=4, "Unknown", E713+F713), 0),"Not required")</f>
        <v>135521.04300480001</v>
      </c>
      <c r="O713" s="169">
        <f>IF(INTRO!$E$43="Endemic", IF(AND($K713&gt;0,$K713&lt;5), IF($K713=4,"Unknown", IF($K713=1, $F713*0.33, IF($K713=2, $F713*0.5+$G713*0.2, SUM(F713:G713)))), 0),"Not required")</f>
        <v>0</v>
      </c>
      <c r="P713" s="161">
        <v>0</v>
      </c>
      <c r="Q713" s="162">
        <v>0</v>
      </c>
      <c r="R713" s="162">
        <v>2</v>
      </c>
      <c r="S713" s="167">
        <v>0</v>
      </c>
      <c r="T713" s="161"/>
      <c r="U713" s="162"/>
      <c r="V713" s="162"/>
      <c r="W713" s="167"/>
    </row>
    <row r="714" spans="1:23" x14ac:dyDescent="0.2">
      <c r="A714" s="23" t="str">
        <f>IF(INTRO!$E$33&lt;&gt;0,INTRO!$E$33, " ")</f>
        <v>Ethiopia</v>
      </c>
      <c r="B714" s="191" t="s">
        <v>934</v>
      </c>
      <c r="C714" s="192" t="s">
        <v>944</v>
      </c>
      <c r="D714" s="193">
        <v>137936</v>
      </c>
      <c r="E714" s="193">
        <f t="shared" si="48"/>
        <v>21631.151107199999</v>
      </c>
      <c r="F714" s="193">
        <f t="shared" si="49"/>
        <v>44436.4410336</v>
      </c>
      <c r="G714" s="193">
        <f t="shared" si="50"/>
        <v>71868.402396934398</v>
      </c>
      <c r="H714" s="200">
        <v>0</v>
      </c>
      <c r="I714" s="201">
        <v>0</v>
      </c>
      <c r="J714" s="202">
        <v>3</v>
      </c>
      <c r="K714" s="203">
        <v>0</v>
      </c>
      <c r="L714" s="165">
        <f>IF(INTRO!$E$37="Endemic",IF($H714&gt;0,IF($H714=4,"Unknown",IF($H714=99,"Stopped",$D714)),0),"Not required")</f>
        <v>0</v>
      </c>
      <c r="M714" s="190">
        <f>IF(INTRO!$E$39="Endemic", IF($I714&gt;0, IF($I714=4,"Unknown",IF($I714=99,"Stopped",$D714)), 0),"Not required")</f>
        <v>0</v>
      </c>
      <c r="N714" s="166">
        <f>IF(INTRO!$E$41="Endemic", IF(AND($J714&gt;1,$J714&lt;5), IF($J714=4, "Unknown", E714+F714), 0),"Not required")</f>
        <v>66067.592140799999</v>
      </c>
      <c r="O714" s="169">
        <f>IF(INTRO!$E$43="Endemic", IF(AND($K714&gt;0,$K714&lt;5), IF($K714=4,"Unknown", IF($K714=1, $F714*0.33, IF($K714=2, $F714*0.5+$G714*0.2, SUM(F714:G714)))), 0),"Not required")</f>
        <v>0</v>
      </c>
      <c r="P714" s="161">
        <v>0</v>
      </c>
      <c r="Q714" s="162">
        <v>0</v>
      </c>
      <c r="R714" s="162">
        <v>2</v>
      </c>
      <c r="S714" s="167">
        <v>0</v>
      </c>
      <c r="T714" s="161"/>
      <c r="U714" s="162"/>
      <c r="V714" s="162"/>
      <c r="W714" s="167"/>
    </row>
    <row r="715" spans="1:23" x14ac:dyDescent="0.2">
      <c r="A715" s="23" t="str">
        <f>IF(INTRO!$E$33&lt;&gt;0,INTRO!$E$33, " ")</f>
        <v>Ethiopia</v>
      </c>
      <c r="B715" s="191" t="s">
        <v>934</v>
      </c>
      <c r="C715" s="192" t="s">
        <v>945</v>
      </c>
      <c r="D715" s="195">
        <v>254414</v>
      </c>
      <c r="E715" s="193">
        <f t="shared" si="48"/>
        <v>39897.254362799998</v>
      </c>
      <c r="F715" s="193">
        <f t="shared" si="49"/>
        <v>81960.131576400003</v>
      </c>
      <c r="G715" s="193">
        <f t="shared" si="50"/>
        <v>132556.60398600559</v>
      </c>
      <c r="H715" s="200">
        <v>0</v>
      </c>
      <c r="I715" s="201">
        <v>0</v>
      </c>
      <c r="J715" s="202">
        <v>3</v>
      </c>
      <c r="K715" s="203">
        <v>0</v>
      </c>
      <c r="L715" s="165">
        <f>IF(INTRO!$E$37="Endemic",IF($H715&gt;0,IF($H715=4,"Unknown",IF($H715=99,"Stopped",$D715)),0),"Not required")</f>
        <v>0</v>
      </c>
      <c r="M715" s="190">
        <f>IF(INTRO!$E$39="Endemic", IF($I715&gt;0, IF($I715=4,"Unknown",IF($I715=99,"Stopped",$D715)), 0),"Not required")</f>
        <v>0</v>
      </c>
      <c r="N715" s="166">
        <f>IF(INTRO!$E$41="Endemic", IF(AND($J715&gt;1,$J715&lt;5), IF($J715=4, "Unknown", E715+F715), 0),"Not required")</f>
        <v>121857.3859392</v>
      </c>
      <c r="O715" s="169">
        <f>IF(INTRO!$E$43="Endemic", IF(AND($K715&gt;0,$K715&lt;5), IF($K715=4,"Unknown", IF($K715=1, $F715*0.33, IF($K715=2, $F715*0.5+$G715*0.2, SUM(F715:G715)))), 0),"Not required")</f>
        <v>0</v>
      </c>
      <c r="P715" s="161">
        <v>0</v>
      </c>
      <c r="Q715" s="162">
        <v>0</v>
      </c>
      <c r="R715" s="162">
        <v>2</v>
      </c>
      <c r="S715" s="167">
        <v>0</v>
      </c>
      <c r="T715" s="161"/>
      <c r="U715" s="162"/>
      <c r="V715" s="162"/>
      <c r="W715" s="167"/>
    </row>
    <row r="716" spans="1:23" x14ac:dyDescent="0.2">
      <c r="A716" s="23" t="str">
        <f>IF(INTRO!$E$33&lt;&gt;0,INTRO!$E$33, " ")</f>
        <v>Ethiopia</v>
      </c>
      <c r="B716" s="191" t="s">
        <v>934</v>
      </c>
      <c r="C716" s="192" t="s">
        <v>946</v>
      </c>
      <c r="D716" s="193">
        <v>121044</v>
      </c>
      <c r="E716" s="193">
        <f t="shared" si="48"/>
        <v>18982.144288800002</v>
      </c>
      <c r="F716" s="193">
        <f t="shared" si="49"/>
        <v>38994.639314400003</v>
      </c>
      <c r="G716" s="193">
        <f t="shared" si="50"/>
        <v>63067.211603457596</v>
      </c>
      <c r="H716" s="200">
        <v>0</v>
      </c>
      <c r="I716" s="201">
        <v>0</v>
      </c>
      <c r="J716" s="202">
        <v>3</v>
      </c>
      <c r="K716" s="203">
        <v>0</v>
      </c>
      <c r="L716" s="165">
        <f>IF(INTRO!$E$37="Endemic",IF($H716&gt;0,IF($H716=4,"Unknown",IF($H716=99,"Stopped",$D716)),0),"Not required")</f>
        <v>0</v>
      </c>
      <c r="M716" s="190">
        <f>IF(INTRO!$E$39="Endemic", IF($I716&gt;0, IF($I716=4,"Unknown",IF($I716=99,"Stopped",$D716)), 0),"Not required")</f>
        <v>0</v>
      </c>
      <c r="N716" s="166">
        <f>IF(INTRO!$E$41="Endemic", IF(AND($J716&gt;1,$J716&lt;5), IF($J716=4, "Unknown", E716+F716), 0),"Not required")</f>
        <v>57976.783603200005</v>
      </c>
      <c r="O716" s="169">
        <f>IF(INTRO!$E$43="Endemic", IF(AND($K716&gt;0,$K716&lt;5), IF($K716=4,"Unknown", IF($K716=1, $F716*0.33, IF($K716=2, $F716*0.5+$G716*0.2, SUM(F716:G716)))), 0),"Not required")</f>
        <v>0</v>
      </c>
      <c r="P716" s="161">
        <v>0</v>
      </c>
      <c r="Q716" s="162">
        <v>0</v>
      </c>
      <c r="R716" s="162">
        <v>2</v>
      </c>
      <c r="S716" s="167">
        <v>0</v>
      </c>
      <c r="T716" s="161"/>
      <c r="U716" s="162"/>
      <c r="V716" s="162"/>
      <c r="W716" s="167"/>
    </row>
    <row r="717" spans="1:23" x14ac:dyDescent="0.2">
      <c r="A717" s="23" t="str">
        <f>IF(INTRO!$E$33&lt;&gt;0,INTRO!$E$33, " ")</f>
        <v>Ethiopia</v>
      </c>
      <c r="B717" s="191" t="s">
        <v>934</v>
      </c>
      <c r="C717" s="192" t="s">
        <v>947</v>
      </c>
      <c r="D717" s="195">
        <v>139044</v>
      </c>
      <c r="E717" s="193">
        <f t="shared" si="48"/>
        <v>21804.9078888</v>
      </c>
      <c r="F717" s="193">
        <f t="shared" si="49"/>
        <v>44793.386114400004</v>
      </c>
      <c r="G717" s="193">
        <f t="shared" si="50"/>
        <v>72445.700490657589</v>
      </c>
      <c r="H717" s="200">
        <v>0</v>
      </c>
      <c r="I717" s="201">
        <v>0</v>
      </c>
      <c r="J717" s="202">
        <v>3</v>
      </c>
      <c r="K717" s="203">
        <v>0</v>
      </c>
      <c r="L717" s="165">
        <f>IF(INTRO!$E$37="Endemic",IF($H717&gt;0,IF($H717=4,"Unknown",IF($H717=99,"Stopped",$D717)),0),"Not required")</f>
        <v>0</v>
      </c>
      <c r="M717" s="190">
        <f>IF(INTRO!$E$39="Endemic", IF($I717&gt;0, IF($I717=4,"Unknown",IF($I717=99,"Stopped",$D717)), 0),"Not required")</f>
        <v>0</v>
      </c>
      <c r="N717" s="166">
        <f>IF(INTRO!$E$41="Endemic", IF(AND($J717&gt;1,$J717&lt;5), IF($J717=4, "Unknown", E717+F717), 0),"Not required")</f>
        <v>66598.294003200004</v>
      </c>
      <c r="O717" s="169">
        <f>IF(INTRO!$E$43="Endemic", IF(AND($K717&gt;0,$K717&lt;5), IF($K717=4,"Unknown", IF($K717=1, $F717*0.33, IF($K717=2, $F717*0.5+$G717*0.2, SUM(F717:G717)))), 0),"Not required")</f>
        <v>0</v>
      </c>
      <c r="P717" s="161">
        <v>0</v>
      </c>
      <c r="Q717" s="162">
        <v>0</v>
      </c>
      <c r="R717" s="162">
        <v>2</v>
      </c>
      <c r="S717" s="167">
        <v>0</v>
      </c>
      <c r="T717" s="161"/>
      <c r="U717" s="162"/>
      <c r="V717" s="162"/>
      <c r="W717" s="167"/>
    </row>
    <row r="718" spans="1:23" x14ac:dyDescent="0.2">
      <c r="A718" s="23" t="str">
        <f>IF(INTRO!$E$33&lt;&gt;0,INTRO!$E$33, " ")</f>
        <v>Ethiopia</v>
      </c>
      <c r="B718" s="191" t="s">
        <v>934</v>
      </c>
      <c r="C718" s="192" t="s">
        <v>948</v>
      </c>
      <c r="D718" s="193">
        <v>222612</v>
      </c>
      <c r="E718" s="193">
        <f t="shared" si="48"/>
        <v>34910.058362399999</v>
      </c>
      <c r="F718" s="193">
        <f t="shared" si="49"/>
        <v>71715.034591200005</v>
      </c>
      <c r="G718" s="193">
        <f t="shared" si="50"/>
        <v>115986.8982309648</v>
      </c>
      <c r="H718" s="200">
        <v>0</v>
      </c>
      <c r="I718" s="201">
        <v>0</v>
      </c>
      <c r="J718" s="202">
        <v>3</v>
      </c>
      <c r="K718" s="203">
        <v>1</v>
      </c>
      <c r="L718" s="165">
        <f>IF(INTRO!$E$37="Endemic",IF($H718&gt;0,IF($H718=4,"Unknown",IF($H718=99,"Stopped",$D718)),0),"Not required")</f>
        <v>0</v>
      </c>
      <c r="M718" s="190">
        <f>IF(INTRO!$E$39="Endemic", IF($I718&gt;0, IF($I718=4,"Unknown",IF($I718=99,"Stopped",$D718)), 0),"Not required")</f>
        <v>0</v>
      </c>
      <c r="N718" s="166">
        <f>IF(INTRO!$E$41="Endemic", IF(AND($J718&gt;1,$J718&lt;5), IF($J718=4, "Unknown", E718+F718), 0),"Not required")</f>
        <v>106625.0929536</v>
      </c>
      <c r="O718" s="169">
        <f>IF(INTRO!$E$43="Endemic", IF(AND($K718&gt;0,$K718&lt;5), IF($K718=4,"Unknown", IF($K718=1, $F718*0.33, IF($K718=2, $F718*0.5+$G718*0.2, SUM(F718:G718)))), 0),"Not required")</f>
        <v>23665.961415096004</v>
      </c>
      <c r="P718" s="161">
        <v>0</v>
      </c>
      <c r="Q718" s="162">
        <v>0</v>
      </c>
      <c r="R718" s="162">
        <v>2</v>
      </c>
      <c r="S718" s="167">
        <v>0</v>
      </c>
      <c r="T718" s="161"/>
      <c r="U718" s="162"/>
      <c r="V718" s="162"/>
      <c r="W718" s="167"/>
    </row>
    <row r="719" spans="1:23" x14ac:dyDescent="0.2">
      <c r="A719" s="23" t="str">
        <f>IF(INTRO!$E$33&lt;&gt;0,INTRO!$E$33, " ")</f>
        <v>Ethiopia</v>
      </c>
      <c r="B719" s="191" t="s">
        <v>934</v>
      </c>
      <c r="C719" s="192" t="s">
        <v>949</v>
      </c>
      <c r="D719" s="193">
        <v>177223</v>
      </c>
      <c r="E719" s="193">
        <f t="shared" si="48"/>
        <v>27792.146304600003</v>
      </c>
      <c r="F719" s="193">
        <f t="shared" si="49"/>
        <v>57092.850229800002</v>
      </c>
      <c r="G719" s="193">
        <f t="shared" si="50"/>
        <v>92337.996447569181</v>
      </c>
      <c r="H719" s="200">
        <v>0</v>
      </c>
      <c r="I719" s="201">
        <v>0</v>
      </c>
      <c r="J719" s="202">
        <v>3</v>
      </c>
      <c r="K719" s="203">
        <v>0</v>
      </c>
      <c r="L719" s="165">
        <f>IF(INTRO!$E$37="Endemic",IF($H719&gt;0,IF($H719=4,"Unknown",IF($H719=99,"Stopped",$D719)),0),"Not required")</f>
        <v>0</v>
      </c>
      <c r="M719" s="190">
        <f>IF(INTRO!$E$39="Endemic", IF($I719&gt;0, IF($I719=4,"Unknown",IF($I719=99,"Stopped",$D719)), 0),"Not required")</f>
        <v>0</v>
      </c>
      <c r="N719" s="166">
        <f>IF(INTRO!$E$41="Endemic", IF(AND($J719&gt;1,$J719&lt;5), IF($J719=4, "Unknown", E719+F719), 0),"Not required")</f>
        <v>84884.996534400008</v>
      </c>
      <c r="O719" s="169">
        <f>IF(INTRO!$E$43="Endemic", IF(AND($K719&gt;0,$K719&lt;5), IF($K719=4,"Unknown", IF($K719=1, $F719*0.33, IF($K719=2, $F719*0.5+$G719*0.2, SUM(F719:G719)))), 0),"Not required")</f>
        <v>0</v>
      </c>
      <c r="P719" s="161">
        <v>0</v>
      </c>
      <c r="Q719" s="162">
        <v>0</v>
      </c>
      <c r="R719" s="162">
        <v>2</v>
      </c>
      <c r="S719" s="167">
        <v>0</v>
      </c>
      <c r="T719" s="161"/>
      <c r="U719" s="162"/>
      <c r="V719" s="162"/>
      <c r="W719" s="167"/>
    </row>
    <row r="720" spans="1:23" x14ac:dyDescent="0.2">
      <c r="A720" s="23" t="str">
        <f>IF(INTRO!$E$33&lt;&gt;0,INTRO!$E$33, " ")</f>
        <v>Ethiopia</v>
      </c>
      <c r="B720" s="191" t="s">
        <v>934</v>
      </c>
      <c r="C720" s="192" t="s">
        <v>950</v>
      </c>
      <c r="D720" s="193">
        <v>133562</v>
      </c>
      <c r="E720" s="193">
        <f t="shared" si="48"/>
        <v>20945.219552400002</v>
      </c>
      <c r="F720" s="193">
        <f t="shared" si="49"/>
        <v>43027.345561199996</v>
      </c>
      <c r="G720" s="193">
        <f t="shared" si="50"/>
        <v>69589.429597344802</v>
      </c>
      <c r="H720" s="200">
        <v>0</v>
      </c>
      <c r="I720" s="201">
        <v>0</v>
      </c>
      <c r="J720" s="202">
        <v>3</v>
      </c>
      <c r="K720" s="203">
        <v>0</v>
      </c>
      <c r="L720" s="165">
        <f>IF(INTRO!$E$37="Endemic",IF($H720&gt;0,IF($H720=4,"Unknown",IF($H720=99,"Stopped",$D720)),0),"Not required")</f>
        <v>0</v>
      </c>
      <c r="M720" s="190">
        <f>IF(INTRO!$E$39="Endemic", IF($I720&gt;0, IF($I720=4,"Unknown",IF($I720=99,"Stopped",$D720)), 0),"Not required")</f>
        <v>0</v>
      </c>
      <c r="N720" s="166">
        <f>IF(INTRO!$E$41="Endemic", IF(AND($J720&gt;1,$J720&lt;5), IF($J720=4, "Unknown", E720+F720), 0),"Not required")</f>
        <v>63972.565113599994</v>
      </c>
      <c r="O720" s="169">
        <f>IF(INTRO!$E$43="Endemic", IF(AND($K720&gt;0,$K720&lt;5), IF($K720=4,"Unknown", IF($K720=1, $F720*0.33, IF($K720=2, $F720*0.5+$G720*0.2, SUM(F720:G720)))), 0),"Not required")</f>
        <v>0</v>
      </c>
      <c r="P720" s="161">
        <v>0</v>
      </c>
      <c r="Q720" s="162">
        <v>0</v>
      </c>
      <c r="R720" s="162">
        <v>2</v>
      </c>
      <c r="S720" s="167">
        <v>0</v>
      </c>
      <c r="T720" s="161"/>
      <c r="U720" s="162"/>
      <c r="V720" s="162"/>
      <c r="W720" s="167"/>
    </row>
    <row r="721" spans="1:23" x14ac:dyDescent="0.2">
      <c r="A721" s="23" t="str">
        <f>IF(INTRO!$E$33&lt;&gt;0,INTRO!$E$33, " ")</f>
        <v>Ethiopia</v>
      </c>
      <c r="B721" s="191" t="s">
        <v>934</v>
      </c>
      <c r="C721" s="192" t="s">
        <v>951</v>
      </c>
      <c r="D721" s="193">
        <v>143282</v>
      </c>
      <c r="E721" s="193">
        <f t="shared" si="48"/>
        <v>22469.511896399999</v>
      </c>
      <c r="F721" s="193">
        <f t="shared" si="49"/>
        <v>46158.668833199998</v>
      </c>
      <c r="G721" s="193">
        <f t="shared" si="50"/>
        <v>74653.813596432796</v>
      </c>
      <c r="H721" s="200">
        <v>0</v>
      </c>
      <c r="I721" s="201">
        <v>0</v>
      </c>
      <c r="J721" s="202">
        <v>2</v>
      </c>
      <c r="K721" s="203">
        <v>2</v>
      </c>
      <c r="L721" s="165">
        <f>IF(INTRO!$E$37="Endemic",IF($H721&gt;0,IF($H721=4,"Unknown",IF($H721=99,"Stopped",$D721)),0),"Not required")</f>
        <v>0</v>
      </c>
      <c r="M721" s="190">
        <f>IF(INTRO!$E$39="Endemic", IF($I721&gt;0, IF($I721=4,"Unknown",IF($I721=99,"Stopped",$D721)), 0),"Not required")</f>
        <v>0</v>
      </c>
      <c r="N721" s="166">
        <f>IF(INTRO!$E$41="Endemic", IF(AND($J721&gt;1,$J721&lt;5), IF($J721=4, "Unknown", E721+F721), 0),"Not required")</f>
        <v>68628.18072959999</v>
      </c>
      <c r="O721" s="169">
        <f>IF(INTRO!$E$43="Endemic", IF(AND($K721&gt;0,$K721&lt;5), IF($K721=4,"Unknown", IF($K721=1, $F721*0.33, IF($K721=2, $F721*0.5+$G721*0.2, SUM(F721:G721)))), 0),"Not required")</f>
        <v>38010.097135886557</v>
      </c>
      <c r="P721" s="161">
        <v>0</v>
      </c>
      <c r="Q721" s="162">
        <v>0</v>
      </c>
      <c r="R721" s="162">
        <v>1</v>
      </c>
      <c r="S721" s="167">
        <v>1</v>
      </c>
      <c r="T721" s="161"/>
      <c r="U721" s="162"/>
      <c r="V721" s="162"/>
      <c r="W721" s="167"/>
    </row>
    <row r="722" spans="1:23" x14ac:dyDescent="0.2">
      <c r="A722" s="23" t="str">
        <f>IF(INTRO!$E$33&lt;&gt;0,INTRO!$E$33, " ")</f>
        <v>Ethiopia</v>
      </c>
      <c r="B722" s="191" t="s">
        <v>934</v>
      </c>
      <c r="C722" s="192" t="s">
        <v>952</v>
      </c>
      <c r="D722" s="193">
        <v>155005.83399999997</v>
      </c>
      <c r="E722" s="193">
        <f t="shared" si="48"/>
        <v>24308.045889046796</v>
      </c>
      <c r="F722" s="193">
        <f t="shared" si="49"/>
        <v>49935.53243826839</v>
      </c>
      <c r="G722" s="193">
        <f t="shared" si="50"/>
        <v>80762.24953445376</v>
      </c>
      <c r="H722" s="200">
        <v>0</v>
      </c>
      <c r="I722" s="201">
        <v>0</v>
      </c>
      <c r="J722" s="202">
        <v>3</v>
      </c>
      <c r="K722" s="203">
        <v>0</v>
      </c>
      <c r="L722" s="165">
        <f>IF(INTRO!$E$37="Endemic",IF($H722&gt;0,IF($H722=4,"Unknown",IF($H722=99,"Stopped",$D722)),0),"Not required")</f>
        <v>0</v>
      </c>
      <c r="M722" s="190">
        <f>IF(INTRO!$E$39="Endemic", IF($I722&gt;0, IF($I722=4,"Unknown",IF($I722=99,"Stopped",$D722)), 0),"Not required")</f>
        <v>0</v>
      </c>
      <c r="N722" s="166">
        <f>IF(INTRO!$E$41="Endemic", IF(AND($J722&gt;1,$J722&lt;5), IF($J722=4, "Unknown", E722+F722), 0),"Not required")</f>
        <v>74243.57832731519</v>
      </c>
      <c r="O722" s="169">
        <f>IF(INTRO!$E$43="Endemic", IF(AND($K722&gt;0,$K722&lt;5), IF($K722=4,"Unknown", IF($K722=1, $F722*0.33, IF($K722=2, $F722*0.5+$G722*0.2, SUM(F722:G722)))), 0),"Not required")</f>
        <v>0</v>
      </c>
      <c r="P722" s="161">
        <v>0</v>
      </c>
      <c r="Q722" s="162">
        <v>0</v>
      </c>
      <c r="R722" s="162">
        <v>2</v>
      </c>
      <c r="S722" s="167">
        <v>0</v>
      </c>
      <c r="T722" s="161"/>
      <c r="U722" s="162"/>
      <c r="V722" s="162"/>
      <c r="W722" s="167"/>
    </row>
    <row r="723" spans="1:23" x14ac:dyDescent="0.2">
      <c r="A723" s="23" t="str">
        <f>IF(INTRO!$E$33&lt;&gt;0,INTRO!$E$33, " ")</f>
        <v>Ethiopia</v>
      </c>
      <c r="B723" s="191" t="s">
        <v>934</v>
      </c>
      <c r="C723" s="192" t="s">
        <v>953</v>
      </c>
      <c r="D723" s="193">
        <v>129704</v>
      </c>
      <c r="E723" s="193">
        <f t="shared" si="48"/>
        <v>20340.207220799999</v>
      </c>
      <c r="F723" s="193">
        <f t="shared" si="49"/>
        <v>41784.480830399996</v>
      </c>
      <c r="G723" s="193">
        <f t="shared" si="50"/>
        <v>67579.306812521594</v>
      </c>
      <c r="H723" s="200">
        <v>0</v>
      </c>
      <c r="I723" s="201">
        <v>0</v>
      </c>
      <c r="J723" s="202">
        <v>3</v>
      </c>
      <c r="K723" s="203">
        <v>2</v>
      </c>
      <c r="L723" s="165">
        <f>IF(INTRO!$E$37="Endemic",IF($H723&gt;0,IF($H723=4,"Unknown",IF($H723=99,"Stopped",$D723)),0),"Not required")</f>
        <v>0</v>
      </c>
      <c r="M723" s="190">
        <f>IF(INTRO!$E$39="Endemic", IF($I723&gt;0, IF($I723=4,"Unknown",IF($I723=99,"Stopped",$D723)), 0),"Not required")</f>
        <v>0</v>
      </c>
      <c r="N723" s="166">
        <f>IF(INTRO!$E$41="Endemic", IF(AND($J723&gt;1,$J723&lt;5), IF($J723=4, "Unknown", E723+F723), 0),"Not required")</f>
        <v>62124.688051199992</v>
      </c>
      <c r="O723" s="169">
        <f>IF(INTRO!$E$43="Endemic", IF(AND($K723&gt;0,$K723&lt;5), IF($K723=4,"Unknown", IF($K723=1, $F723*0.33, IF($K723=2, $F723*0.5+$G723*0.2, SUM(F723:G723)))), 0),"Not required")</f>
        <v>34408.101777704316</v>
      </c>
      <c r="P723" s="161">
        <v>0</v>
      </c>
      <c r="Q723" s="162">
        <v>0</v>
      </c>
      <c r="R723" s="162">
        <v>2</v>
      </c>
      <c r="S723" s="167">
        <v>1</v>
      </c>
      <c r="T723" s="161"/>
      <c r="U723" s="162"/>
      <c r="V723" s="162"/>
      <c r="W723" s="167"/>
    </row>
    <row r="724" spans="1:23" x14ac:dyDescent="0.2">
      <c r="A724" s="23" t="str">
        <f>IF(INTRO!$E$33&lt;&gt;0,INTRO!$E$33, " ")</f>
        <v>Ethiopia</v>
      </c>
      <c r="B724" s="191" t="s">
        <v>934</v>
      </c>
      <c r="C724" s="192" t="s">
        <v>954</v>
      </c>
      <c r="D724" s="195">
        <v>114030.69299999998</v>
      </c>
      <c r="E724" s="193">
        <f t="shared" si="48"/>
        <v>17882.316082398596</v>
      </c>
      <c r="F724" s="193">
        <f t="shared" si="49"/>
        <v>36735.2842297518</v>
      </c>
      <c r="G724" s="193">
        <f t="shared" si="50"/>
        <v>59413.088172234151</v>
      </c>
      <c r="H724" s="200">
        <v>0</v>
      </c>
      <c r="I724" s="201">
        <v>4</v>
      </c>
      <c r="J724" s="202">
        <v>3</v>
      </c>
      <c r="K724" s="203">
        <v>0</v>
      </c>
      <c r="L724" s="165">
        <f>IF(INTRO!$E$37="Endemic",IF($H724&gt;0,IF($H724=4,"Unknown",IF($H724=99,"Stopped",$D724)),0),"Not required")</f>
        <v>0</v>
      </c>
      <c r="M724" s="190" t="str">
        <f>IF(INTRO!$E$39="Endemic", IF($I724&gt;0, IF($I724=4,"Unknown",IF($I724=99,"Stopped",$D724)), 0),"Not required")</f>
        <v>Unknown</v>
      </c>
      <c r="N724" s="166">
        <f>IF(INTRO!$E$41="Endemic", IF(AND($J724&gt;1,$J724&lt;5), IF($J724=4, "Unknown", E724+F724), 0),"Not required")</f>
        <v>54617.600312150396</v>
      </c>
      <c r="O724" s="169">
        <f>IF(INTRO!$E$43="Endemic", IF(AND($K724&gt;0,$K724&lt;5), IF($K724=4,"Unknown", IF($K724=1, $F724*0.33, IF($K724=2, $F724*0.5+$G724*0.2, SUM(F724:G724)))), 0),"Not required")</f>
        <v>0</v>
      </c>
      <c r="P724" s="161">
        <v>0</v>
      </c>
      <c r="Q724" s="162">
        <v>0</v>
      </c>
      <c r="R724" s="162">
        <v>2</v>
      </c>
      <c r="S724" s="167">
        <v>0</v>
      </c>
      <c r="T724" s="161"/>
      <c r="U724" s="162"/>
      <c r="V724" s="162"/>
      <c r="W724" s="167"/>
    </row>
    <row r="725" spans="1:23" x14ac:dyDescent="0.2">
      <c r="A725" s="23" t="str">
        <f>IF(INTRO!$E$33&lt;&gt;0,INTRO!$E$33, " ")</f>
        <v>Ethiopia</v>
      </c>
      <c r="B725" s="191" t="s">
        <v>934</v>
      </c>
      <c r="C725" s="192" t="s">
        <v>955</v>
      </c>
      <c r="D725" s="193">
        <v>256835</v>
      </c>
      <c r="E725" s="193">
        <f t="shared" si="48"/>
        <v>40276.916066999998</v>
      </c>
      <c r="F725" s="193">
        <f t="shared" si="49"/>
        <v>82740.063020999994</v>
      </c>
      <c r="G725" s="193">
        <f t="shared" si="50"/>
        <v>133818.010741334</v>
      </c>
      <c r="H725" s="200">
        <v>0</v>
      </c>
      <c r="I725" s="201">
        <v>0</v>
      </c>
      <c r="J725" s="202">
        <v>3</v>
      </c>
      <c r="K725" s="203">
        <v>0</v>
      </c>
      <c r="L725" s="165">
        <f>IF(INTRO!$E$37="Endemic",IF($H725&gt;0,IF($H725=4,"Unknown",IF($H725=99,"Stopped",$D725)),0),"Not required")</f>
        <v>0</v>
      </c>
      <c r="M725" s="190">
        <f>IF(INTRO!$E$39="Endemic", IF($I725&gt;0, IF($I725=4,"Unknown",IF($I725=99,"Stopped",$D725)), 0),"Not required")</f>
        <v>0</v>
      </c>
      <c r="N725" s="166">
        <f>IF(INTRO!$E$41="Endemic", IF(AND($J725&gt;1,$J725&lt;5), IF($J725=4, "Unknown", E725+F725), 0),"Not required")</f>
        <v>123016.97908799999</v>
      </c>
      <c r="O725" s="169">
        <f>IF(INTRO!$E$43="Endemic", IF(AND($K725&gt;0,$K725&lt;5), IF($K725=4,"Unknown", IF($K725=1, $F725*0.33, IF($K725=2, $F725*0.5+$G725*0.2, SUM(F725:G725)))), 0),"Not required")</f>
        <v>0</v>
      </c>
      <c r="P725" s="161">
        <v>0</v>
      </c>
      <c r="Q725" s="162">
        <v>0</v>
      </c>
      <c r="R725" s="162">
        <v>2</v>
      </c>
      <c r="S725" s="167">
        <v>0</v>
      </c>
      <c r="T725" s="161"/>
      <c r="U725" s="162"/>
      <c r="V725" s="162"/>
      <c r="W725" s="167"/>
    </row>
    <row r="726" spans="1:23" x14ac:dyDescent="0.2">
      <c r="A726" s="23" t="str">
        <f>IF(INTRO!$E$33&lt;&gt;0,INTRO!$E$33, " ")</f>
        <v>Ethiopia</v>
      </c>
      <c r="B726" s="191" t="s">
        <v>934</v>
      </c>
      <c r="C726" s="192" t="s">
        <v>956</v>
      </c>
      <c r="D726" s="193">
        <v>150480</v>
      </c>
      <c r="E726" s="193">
        <f t="shared" si="48"/>
        <v>23598.303695999999</v>
      </c>
      <c r="F726" s="193">
        <f t="shared" si="49"/>
        <v>48477.523248000005</v>
      </c>
      <c r="G726" s="193">
        <f t="shared" si="50"/>
        <v>78404.167096991994</v>
      </c>
      <c r="H726" s="200">
        <v>0</v>
      </c>
      <c r="I726" s="201">
        <v>0</v>
      </c>
      <c r="J726" s="202">
        <v>3</v>
      </c>
      <c r="K726" s="203">
        <v>3</v>
      </c>
      <c r="L726" s="165">
        <f>IF(INTRO!$E$37="Endemic",IF($H726&gt;0,IF($H726=4,"Unknown",IF($H726=99,"Stopped",$D726)),0),"Not required")</f>
        <v>0</v>
      </c>
      <c r="M726" s="190">
        <f>IF(INTRO!$E$39="Endemic", IF($I726&gt;0, IF($I726=4,"Unknown",IF($I726=99,"Stopped",$D726)), 0),"Not required")</f>
        <v>0</v>
      </c>
      <c r="N726" s="166">
        <f>IF(INTRO!$E$41="Endemic", IF(AND($J726&gt;1,$J726&lt;5), IF($J726=4, "Unknown", E726+F726), 0),"Not required")</f>
        <v>72075.826944</v>
      </c>
      <c r="O726" s="169">
        <f>IF(INTRO!$E$43="Endemic", IF(AND($K726&gt;0,$K726&lt;5), IF($K726=4,"Unknown", IF($K726=1, $F726*0.33, IF($K726=2, $F726*0.5+$G726*0.2, SUM(F726:G726)))), 0),"Not required")</f>
        <v>126881.69034499201</v>
      </c>
      <c r="P726" s="161">
        <v>0</v>
      </c>
      <c r="Q726" s="162">
        <v>0</v>
      </c>
      <c r="R726" s="162">
        <v>2</v>
      </c>
      <c r="S726" s="167">
        <v>1</v>
      </c>
      <c r="T726" s="161"/>
      <c r="U726" s="162"/>
      <c r="V726" s="162"/>
      <c r="W726" s="167"/>
    </row>
    <row r="727" spans="1:23" x14ac:dyDescent="0.2">
      <c r="A727" s="23" t="str">
        <f>IF(INTRO!$E$33&lt;&gt;0,INTRO!$E$33, " ")</f>
        <v>Ethiopia</v>
      </c>
      <c r="B727" s="191" t="s">
        <v>934</v>
      </c>
      <c r="C727" s="192" t="s">
        <v>957</v>
      </c>
      <c r="D727" s="193">
        <v>103679</v>
      </c>
      <c r="E727" s="193">
        <f t="shared" si="48"/>
        <v>16258.961515800002</v>
      </c>
      <c r="F727" s="193">
        <f t="shared" si="49"/>
        <v>33400.459415400001</v>
      </c>
      <c r="G727" s="193">
        <f t="shared" si="50"/>
        <v>54019.574963111598</v>
      </c>
      <c r="H727" s="200">
        <v>0</v>
      </c>
      <c r="I727" s="201">
        <v>0</v>
      </c>
      <c r="J727" s="202">
        <v>3</v>
      </c>
      <c r="K727" s="203">
        <v>1</v>
      </c>
      <c r="L727" s="165">
        <f>IF(INTRO!$E$37="Endemic",IF($H727&gt;0,IF($H727=4,"Unknown",IF($H727=99,"Stopped",$D727)),0),"Not required")</f>
        <v>0</v>
      </c>
      <c r="M727" s="190">
        <f>IF(INTRO!$E$39="Endemic", IF($I727&gt;0, IF($I727=4,"Unknown",IF($I727=99,"Stopped",$D727)), 0),"Not required")</f>
        <v>0</v>
      </c>
      <c r="N727" s="166">
        <f>IF(INTRO!$E$41="Endemic", IF(AND($J727&gt;1,$J727&lt;5), IF($J727=4, "Unknown", E727+F727), 0),"Not required")</f>
        <v>49659.420931200002</v>
      </c>
      <c r="O727" s="169">
        <f>IF(INTRO!$E$43="Endemic", IF(AND($K727&gt;0,$K727&lt;5), IF($K727=4,"Unknown", IF($K727=1, $F727*0.33, IF($K727=2, $F727*0.5+$G727*0.2, SUM(F727:G727)))), 0),"Not required")</f>
        <v>11022.151607082</v>
      </c>
      <c r="P727" s="161">
        <v>0</v>
      </c>
      <c r="Q727" s="162">
        <v>0</v>
      </c>
      <c r="R727" s="162">
        <v>2</v>
      </c>
      <c r="S727" s="167">
        <v>0</v>
      </c>
      <c r="T727" s="161"/>
      <c r="U727" s="162"/>
      <c r="V727" s="162"/>
      <c r="W727" s="167"/>
    </row>
    <row r="728" spans="1:23" x14ac:dyDescent="0.2">
      <c r="A728" s="23" t="str">
        <f>IF(INTRO!$E$33&lt;&gt;0,INTRO!$E$33, " ")</f>
        <v>Ethiopia</v>
      </c>
      <c r="B728" s="191" t="s">
        <v>958</v>
      </c>
      <c r="C728" s="192" t="s">
        <v>959</v>
      </c>
      <c r="D728" s="193">
        <v>117286</v>
      </c>
      <c r="E728" s="193">
        <f t="shared" si="48"/>
        <v>18392.813977199999</v>
      </c>
      <c r="F728" s="193">
        <f t="shared" si="49"/>
        <v>37783.9898436</v>
      </c>
      <c r="G728" s="193">
        <f t="shared" si="50"/>
        <v>61109.191534674399</v>
      </c>
      <c r="H728" s="200">
        <v>0</v>
      </c>
      <c r="I728" s="201">
        <v>0</v>
      </c>
      <c r="J728" s="202">
        <v>1</v>
      </c>
      <c r="K728" s="203">
        <v>0</v>
      </c>
      <c r="L728" s="165">
        <f>IF(INTRO!$E$37="Endemic",IF($H728&gt;0,IF($H728=4,"Unknown",IF($H728=99,"Stopped",$D728)),0),"Not required")</f>
        <v>0</v>
      </c>
      <c r="M728" s="190">
        <f>IF(INTRO!$E$39="Endemic", IF($I728&gt;0, IF($I728=4,"Unknown",IF($I728=99,"Stopped",$D728)), 0),"Not required")</f>
        <v>0</v>
      </c>
      <c r="N728" s="166">
        <f>IF(INTRO!$E$41="Endemic", IF(AND($J728&gt;1,$J728&lt;5), IF($J728=4, "Unknown", E728+F728), 0),"Not required")</f>
        <v>0</v>
      </c>
      <c r="O728" s="169">
        <f>IF(INTRO!$E$43="Endemic", IF(AND($K728&gt;0,$K728&lt;5), IF($K728=4,"Unknown", IF($K728=1, $F728*0.33, IF($K728=2, $F728*0.5+$G728*0.2, SUM(F728:G728)))), 0),"Not required")</f>
        <v>0</v>
      </c>
      <c r="P728" s="161">
        <v>0</v>
      </c>
      <c r="Q728" s="162">
        <v>0</v>
      </c>
      <c r="R728" s="162">
        <v>0</v>
      </c>
      <c r="S728" s="167">
        <v>0</v>
      </c>
      <c r="T728" s="161"/>
      <c r="U728" s="162"/>
      <c r="V728" s="162"/>
      <c r="W728" s="167"/>
    </row>
    <row r="729" spans="1:23" x14ac:dyDescent="0.2">
      <c r="A729" s="23" t="str">
        <f>IF(INTRO!$E$33&lt;&gt;0,INTRO!$E$33, " ")</f>
        <v>Ethiopia</v>
      </c>
      <c r="B729" s="191" t="s">
        <v>958</v>
      </c>
      <c r="C729" s="192" t="s">
        <v>960</v>
      </c>
      <c r="D729" s="193">
        <v>115167</v>
      </c>
      <c r="E729" s="193">
        <f t="shared" si="48"/>
        <v>18060.5119734</v>
      </c>
      <c r="F729" s="193">
        <f t="shared" si="49"/>
        <v>37101.348484200003</v>
      </c>
      <c r="G729" s="193">
        <f t="shared" si="50"/>
        <v>60005.134981786796</v>
      </c>
      <c r="H729" s="200">
        <v>0</v>
      </c>
      <c r="I729" s="201">
        <v>0</v>
      </c>
      <c r="J729" s="202">
        <v>3</v>
      </c>
      <c r="K729" s="203">
        <v>1</v>
      </c>
      <c r="L729" s="165">
        <f>IF(INTRO!$E$37="Endemic",IF($H729&gt;0,IF($H729=4,"Unknown",IF($H729=99,"Stopped",$D729)),0),"Not required")</f>
        <v>0</v>
      </c>
      <c r="M729" s="190">
        <f>IF(INTRO!$E$39="Endemic", IF($I729&gt;0, IF($I729=4,"Unknown",IF($I729=99,"Stopped",$D729)), 0),"Not required")</f>
        <v>0</v>
      </c>
      <c r="N729" s="166">
        <f>IF(INTRO!$E$41="Endemic", IF(AND($J729&gt;1,$J729&lt;5), IF($J729=4, "Unknown", E729+F729), 0),"Not required")</f>
        <v>55161.860457600007</v>
      </c>
      <c r="O729" s="169">
        <f>IF(INTRO!$E$43="Endemic", IF(AND($K729&gt;0,$K729&lt;5), IF($K729=4,"Unknown", IF($K729=1, $F729*0.33, IF($K729=2, $F729*0.5+$G729*0.2, SUM(F729:G729)))), 0),"Not required")</f>
        <v>12243.444999786001</v>
      </c>
      <c r="P729" s="161">
        <v>0</v>
      </c>
      <c r="Q729" s="162">
        <v>0</v>
      </c>
      <c r="R729" s="162">
        <v>2</v>
      </c>
      <c r="S729" s="167">
        <v>0</v>
      </c>
      <c r="T729" s="161"/>
      <c r="U729" s="162"/>
      <c r="V729" s="162"/>
      <c r="W729" s="167"/>
    </row>
    <row r="730" spans="1:23" x14ac:dyDescent="0.2">
      <c r="A730" s="23" t="str">
        <f>IF(INTRO!$E$33&lt;&gt;0,INTRO!$E$33, " ")</f>
        <v>Ethiopia</v>
      </c>
      <c r="B730" s="191" t="s">
        <v>958</v>
      </c>
      <c r="C730" s="192" t="s">
        <v>961</v>
      </c>
      <c r="D730" s="193">
        <v>101753</v>
      </c>
      <c r="E730" s="193">
        <f t="shared" si="48"/>
        <v>15956.9258106</v>
      </c>
      <c r="F730" s="193">
        <f t="shared" si="49"/>
        <v>32779.993507799998</v>
      </c>
      <c r="G730" s="193">
        <f t="shared" si="50"/>
        <v>53016.076652181197</v>
      </c>
      <c r="H730" s="200">
        <v>0</v>
      </c>
      <c r="I730" s="201">
        <v>0</v>
      </c>
      <c r="J730" s="202">
        <v>3</v>
      </c>
      <c r="K730" s="203">
        <v>0</v>
      </c>
      <c r="L730" s="165">
        <f>IF(INTRO!$E$37="Endemic",IF($H730&gt;0,IF($H730=4,"Unknown",IF($H730=99,"Stopped",$D730)),0),"Not required")</f>
        <v>0</v>
      </c>
      <c r="M730" s="190">
        <f>IF(INTRO!$E$39="Endemic", IF($I730&gt;0, IF($I730=4,"Unknown",IF($I730=99,"Stopped",$D730)), 0),"Not required")</f>
        <v>0</v>
      </c>
      <c r="N730" s="166">
        <f>IF(INTRO!$E$41="Endemic", IF(AND($J730&gt;1,$J730&lt;5), IF($J730=4, "Unknown", E730+F730), 0),"Not required")</f>
        <v>48736.919318399996</v>
      </c>
      <c r="O730" s="169">
        <f>IF(INTRO!$E$43="Endemic", IF(AND($K730&gt;0,$K730&lt;5), IF($K730=4,"Unknown", IF($K730=1, $F730*0.33, IF($K730=2, $F730*0.5+$G730*0.2, SUM(F730:G730)))), 0),"Not required")</f>
        <v>0</v>
      </c>
      <c r="P730" s="161">
        <v>0</v>
      </c>
      <c r="Q730" s="162">
        <v>0</v>
      </c>
      <c r="R730" s="162">
        <v>2</v>
      </c>
      <c r="S730" s="167">
        <v>0</v>
      </c>
      <c r="T730" s="161"/>
      <c r="U730" s="162"/>
      <c r="V730" s="162"/>
      <c r="W730" s="167"/>
    </row>
    <row r="731" spans="1:23" x14ac:dyDescent="0.2">
      <c r="A731" s="23" t="str">
        <f>IF(INTRO!$E$33&lt;&gt;0,INTRO!$E$33, " ")</f>
        <v>Ethiopia</v>
      </c>
      <c r="B731" s="191" t="s">
        <v>958</v>
      </c>
      <c r="C731" s="192" t="s">
        <v>962</v>
      </c>
      <c r="D731" s="193">
        <v>149675</v>
      </c>
      <c r="E731" s="193">
        <f t="shared" si="48"/>
        <v>23472.063435</v>
      </c>
      <c r="F731" s="193">
        <f t="shared" si="49"/>
        <v>48218.190405000001</v>
      </c>
      <c r="G731" s="193">
        <f t="shared" si="50"/>
        <v>77984.740232869997</v>
      </c>
      <c r="H731" s="200">
        <v>1</v>
      </c>
      <c r="I731" s="201">
        <v>0</v>
      </c>
      <c r="J731" s="202">
        <v>3</v>
      </c>
      <c r="K731" s="203">
        <v>0</v>
      </c>
      <c r="L731" s="165">
        <f>IF(INTRO!$E$37="Endemic",IF($H731&gt;0,IF($H731=4,"Unknown",IF($H731=99,"Stopped",$D731)),0),"Not required")</f>
        <v>149675</v>
      </c>
      <c r="M731" s="190">
        <f>IF(INTRO!$E$39="Endemic", IF($I731&gt;0, IF($I731=4,"Unknown",IF($I731=99,"Stopped",$D731)), 0),"Not required")</f>
        <v>0</v>
      </c>
      <c r="N731" s="166">
        <f>IF(INTRO!$E$41="Endemic", IF(AND($J731&gt;1,$J731&lt;5), IF($J731=4, "Unknown", E731+F731), 0),"Not required")</f>
        <v>71690.253840000005</v>
      </c>
      <c r="O731" s="169">
        <f>IF(INTRO!$E$43="Endemic", IF(AND($K731&gt;0,$K731&lt;5), IF($K731=4,"Unknown", IF($K731=1, $F731*0.33, IF($K731=2, $F731*0.5+$G731*0.2, SUM(F731:G731)))), 0),"Not required")</f>
        <v>0</v>
      </c>
      <c r="P731" s="161">
        <v>1</v>
      </c>
      <c r="Q731" s="162">
        <v>0</v>
      </c>
      <c r="R731" s="162">
        <v>2</v>
      </c>
      <c r="S731" s="167">
        <v>0</v>
      </c>
      <c r="T731" s="161"/>
      <c r="U731" s="162"/>
      <c r="V731" s="162"/>
      <c r="W731" s="167"/>
    </row>
    <row r="732" spans="1:23" x14ac:dyDescent="0.2">
      <c r="A732" s="23" t="str">
        <f>IF(INTRO!$E$33&lt;&gt;0,INTRO!$E$33, " ")</f>
        <v>Ethiopia</v>
      </c>
      <c r="B732" s="191" t="s">
        <v>958</v>
      </c>
      <c r="C732" s="192" t="s">
        <v>963</v>
      </c>
      <c r="D732" s="193">
        <v>76146</v>
      </c>
      <c r="E732" s="193">
        <f t="shared" si="48"/>
        <v>11941.2309492</v>
      </c>
      <c r="F732" s="193">
        <f t="shared" si="49"/>
        <v>24530.631879600001</v>
      </c>
      <c r="G732" s="193">
        <f t="shared" si="50"/>
        <v>39674.134155818399</v>
      </c>
      <c r="H732" s="200">
        <v>0</v>
      </c>
      <c r="I732" s="201">
        <v>0</v>
      </c>
      <c r="J732" s="202">
        <v>1</v>
      </c>
      <c r="K732" s="203">
        <v>0</v>
      </c>
      <c r="L732" s="165">
        <f>IF(INTRO!$E$37="Endemic",IF($H732&gt;0,IF($H732=4,"Unknown",IF($H732=99,"Stopped",$D732)),0),"Not required")</f>
        <v>0</v>
      </c>
      <c r="M732" s="190">
        <f>IF(INTRO!$E$39="Endemic", IF($I732&gt;0, IF($I732=4,"Unknown",IF($I732=99,"Stopped",$D732)), 0),"Not required")</f>
        <v>0</v>
      </c>
      <c r="N732" s="166">
        <f>IF(INTRO!$E$41="Endemic", IF(AND($J732&gt;1,$J732&lt;5), IF($J732=4, "Unknown", E732+F732), 0),"Not required")</f>
        <v>0</v>
      </c>
      <c r="O732" s="169">
        <f>IF(INTRO!$E$43="Endemic", IF(AND($K732&gt;0,$K732&lt;5), IF($K732=4,"Unknown", IF($K732=1, $F732*0.33, IF($K732=2, $F732*0.5+$G732*0.2, SUM(F732:G732)))), 0),"Not required")</f>
        <v>0</v>
      </c>
      <c r="P732" s="161">
        <v>0</v>
      </c>
      <c r="Q732" s="162">
        <v>0</v>
      </c>
      <c r="R732" s="162">
        <v>0</v>
      </c>
      <c r="S732" s="167">
        <v>0</v>
      </c>
      <c r="T732" s="161"/>
      <c r="U732" s="162"/>
      <c r="V732" s="162"/>
      <c r="W732" s="167"/>
    </row>
    <row r="733" spans="1:23" x14ac:dyDescent="0.2">
      <c r="A733" s="23" t="str">
        <f>IF(INTRO!$E$33&lt;&gt;0,INTRO!$E$33, " ")</f>
        <v>Ethiopia</v>
      </c>
      <c r="B733" s="191" t="s">
        <v>958</v>
      </c>
      <c r="C733" s="192" t="s">
        <v>964</v>
      </c>
      <c r="D733" s="193">
        <v>68185</v>
      </c>
      <c r="E733" s="193">
        <f t="shared" si="48"/>
        <v>10692.785337000001</v>
      </c>
      <c r="F733" s="193">
        <f t="shared" si="49"/>
        <v>21965.975030999998</v>
      </c>
      <c r="G733" s="193">
        <f t="shared" si="50"/>
        <v>35526.236931873995</v>
      </c>
      <c r="H733" s="200">
        <v>0</v>
      </c>
      <c r="I733" s="201">
        <v>0</v>
      </c>
      <c r="J733" s="202">
        <v>1</v>
      </c>
      <c r="K733" s="203">
        <v>0</v>
      </c>
      <c r="L733" s="165">
        <f>IF(INTRO!$E$37="Endemic",IF($H733&gt;0,IF($H733=4,"Unknown",IF($H733=99,"Stopped",$D733)),0),"Not required")</f>
        <v>0</v>
      </c>
      <c r="M733" s="190">
        <f>IF(INTRO!$E$39="Endemic", IF($I733&gt;0, IF($I733=4,"Unknown",IF($I733=99,"Stopped",$D733)), 0),"Not required")</f>
        <v>0</v>
      </c>
      <c r="N733" s="166">
        <f>IF(INTRO!$E$41="Endemic", IF(AND($J733&gt;1,$J733&lt;5), IF($J733=4, "Unknown", E733+F733), 0),"Not required")</f>
        <v>0</v>
      </c>
      <c r="O733" s="169">
        <f>IF(INTRO!$E$43="Endemic", IF(AND($K733&gt;0,$K733&lt;5), IF($K733=4,"Unknown", IF($K733=1, $F733*0.33, IF($K733=2, $F733*0.5+$G733*0.2, SUM(F733:G733)))), 0),"Not required")</f>
        <v>0</v>
      </c>
      <c r="P733" s="161">
        <v>0</v>
      </c>
      <c r="Q733" s="162">
        <v>0</v>
      </c>
      <c r="R733" s="162">
        <v>0</v>
      </c>
      <c r="S733" s="167">
        <v>0</v>
      </c>
      <c r="T733" s="161"/>
      <c r="U733" s="162"/>
      <c r="V733" s="162"/>
      <c r="W733" s="167"/>
    </row>
    <row r="734" spans="1:23" x14ac:dyDescent="0.2">
      <c r="A734" s="23" t="str">
        <f>IF(INTRO!$E$33&lt;&gt;0,INTRO!$E$33, " ")</f>
        <v>Ethiopia</v>
      </c>
      <c r="B734" s="191" t="s">
        <v>958</v>
      </c>
      <c r="C734" s="192" t="s">
        <v>965</v>
      </c>
      <c r="D734" s="193">
        <v>108082</v>
      </c>
      <c r="E734" s="193">
        <f t="shared" ref="E734:E762" si="51">D734*15.68202/100</f>
        <v>16949.4408564</v>
      </c>
      <c r="F734" s="193">
        <f t="shared" ref="F734:F762" si="52">D734*32.21526/100</f>
        <v>34818.897313200003</v>
      </c>
      <c r="G734" s="193">
        <f t="shared" ref="G734:G762" si="53">D734*52.10271604/100</f>
        <v>56313.657550352793</v>
      </c>
      <c r="H734" s="200">
        <v>1</v>
      </c>
      <c r="I734" s="201">
        <v>0</v>
      </c>
      <c r="J734" s="202">
        <v>2</v>
      </c>
      <c r="K734" s="203">
        <v>0</v>
      </c>
      <c r="L734" s="165">
        <f>IF(INTRO!$E$37="Endemic",IF($H734&gt;0,IF($H734=4,"Unknown",IF($H734=99,"Stopped",$D734)),0),"Not required")</f>
        <v>108082</v>
      </c>
      <c r="M734" s="190">
        <f>IF(INTRO!$E$39="Endemic", IF($I734&gt;0, IF($I734=4,"Unknown",IF($I734=99,"Stopped",$D734)), 0),"Not required")</f>
        <v>0</v>
      </c>
      <c r="N734" s="166">
        <f>IF(INTRO!$E$41="Endemic", IF(AND($J734&gt;1,$J734&lt;5), IF($J734=4, "Unknown", E734+F734), 0),"Not required")</f>
        <v>51768.3381696</v>
      </c>
      <c r="O734" s="169">
        <f>IF(INTRO!$E$43="Endemic", IF(AND($K734&gt;0,$K734&lt;5), IF($K734=4,"Unknown", IF($K734=1, $F734*0.33, IF($K734=2, $F734*0.5+$G734*0.2, SUM(F734:G734)))), 0),"Not required")</f>
        <v>0</v>
      </c>
      <c r="P734" s="161">
        <v>1</v>
      </c>
      <c r="Q734" s="162">
        <v>0</v>
      </c>
      <c r="R734" s="162">
        <v>1</v>
      </c>
      <c r="S734" s="167">
        <v>0</v>
      </c>
      <c r="T734" s="161"/>
      <c r="U734" s="162"/>
      <c r="V734" s="162"/>
      <c r="W734" s="167"/>
    </row>
    <row r="735" spans="1:23" x14ac:dyDescent="0.2">
      <c r="A735" s="23" t="str">
        <f>IF(INTRO!$E$33&lt;&gt;0,INTRO!$E$33, " ")</f>
        <v>Ethiopia</v>
      </c>
      <c r="B735" s="191" t="s">
        <v>958</v>
      </c>
      <c r="C735" s="192" t="s">
        <v>966</v>
      </c>
      <c r="D735" s="193">
        <v>213880</v>
      </c>
      <c r="E735" s="193">
        <f t="shared" si="51"/>
        <v>33540.704376000002</v>
      </c>
      <c r="F735" s="193">
        <f t="shared" si="52"/>
        <v>68901.998087999993</v>
      </c>
      <c r="G735" s="193">
        <f t="shared" si="53"/>
        <v>111437.28906635199</v>
      </c>
      <c r="H735" s="200">
        <v>0</v>
      </c>
      <c r="I735" s="201">
        <v>0</v>
      </c>
      <c r="J735" s="202">
        <v>3</v>
      </c>
      <c r="K735" s="203">
        <v>1</v>
      </c>
      <c r="L735" s="165">
        <f>IF(INTRO!$E$37="Endemic",IF($H735&gt;0,IF($H735=4,"Unknown",IF($H735=99,"Stopped",$D735)),0),"Not required")</f>
        <v>0</v>
      </c>
      <c r="M735" s="190">
        <f>IF(INTRO!$E$39="Endemic", IF($I735&gt;0, IF($I735=4,"Unknown",IF($I735=99,"Stopped",$D735)), 0),"Not required")</f>
        <v>0</v>
      </c>
      <c r="N735" s="166">
        <f>IF(INTRO!$E$41="Endemic", IF(AND($J735&gt;1,$J735&lt;5), IF($J735=4, "Unknown", E735+F735), 0),"Not required")</f>
        <v>102442.702464</v>
      </c>
      <c r="O735" s="169">
        <f>IF(INTRO!$E$43="Endemic", IF(AND($K735&gt;0,$K735&lt;5), IF($K735=4,"Unknown", IF($K735=1, $F735*0.33, IF($K735=2, $F735*0.5+$G735*0.2, SUM(F735:G735)))), 0),"Not required")</f>
        <v>22737.65936904</v>
      </c>
      <c r="P735" s="161">
        <v>0</v>
      </c>
      <c r="Q735" s="162">
        <v>0</v>
      </c>
      <c r="R735" s="162">
        <v>2</v>
      </c>
      <c r="S735" s="167">
        <v>0</v>
      </c>
      <c r="T735" s="161"/>
      <c r="U735" s="162"/>
      <c r="V735" s="162"/>
      <c r="W735" s="167"/>
    </row>
    <row r="736" spans="1:23" x14ac:dyDescent="0.2">
      <c r="A736" s="23" t="str">
        <f>IF(INTRO!$E$33&lt;&gt;0,INTRO!$E$33, " ")</f>
        <v>Ethiopia</v>
      </c>
      <c r="B736" s="191" t="s">
        <v>958</v>
      </c>
      <c r="C736" s="192" t="s">
        <v>967</v>
      </c>
      <c r="D736" s="193">
        <v>14006</v>
      </c>
      <c r="E736" s="193">
        <f t="shared" si="51"/>
        <v>2196.4237211999998</v>
      </c>
      <c r="F736" s="193">
        <f t="shared" si="52"/>
        <v>4512.0693155999998</v>
      </c>
      <c r="G736" s="193">
        <f t="shared" si="53"/>
        <v>7297.5064085623999</v>
      </c>
      <c r="H736" s="200">
        <v>0</v>
      </c>
      <c r="I736" s="201">
        <v>0</v>
      </c>
      <c r="J736" s="202">
        <v>3</v>
      </c>
      <c r="K736" s="203">
        <v>0</v>
      </c>
      <c r="L736" s="165">
        <f>IF(INTRO!$E$37="Endemic",IF($H736&gt;0,IF($H736=4,"Unknown",IF($H736=99,"Stopped",$D736)),0),"Not required")</f>
        <v>0</v>
      </c>
      <c r="M736" s="190">
        <f>IF(INTRO!$E$39="Endemic", IF($I736&gt;0, IF($I736=4,"Unknown",IF($I736=99,"Stopped",$D736)), 0),"Not required")</f>
        <v>0</v>
      </c>
      <c r="N736" s="166">
        <f>IF(INTRO!$E$41="Endemic", IF(AND($J736&gt;1,$J736&lt;5), IF($J736=4, "Unknown", E736+F736), 0),"Not required")</f>
        <v>6708.4930367999996</v>
      </c>
      <c r="O736" s="169">
        <f>IF(INTRO!$E$43="Endemic", IF(AND($K736&gt;0,$K736&lt;5), IF($K736=4,"Unknown", IF($K736=1, $F736*0.33, IF($K736=2, $F736*0.5+$G736*0.2, SUM(F736:G736)))), 0),"Not required")</f>
        <v>0</v>
      </c>
      <c r="P736" s="161">
        <v>0</v>
      </c>
      <c r="Q736" s="162">
        <v>0</v>
      </c>
      <c r="R736" s="162">
        <v>2</v>
      </c>
      <c r="S736" s="167">
        <v>0</v>
      </c>
      <c r="T736" s="161"/>
      <c r="U736" s="162"/>
      <c r="V736" s="162"/>
      <c r="W736" s="167"/>
    </row>
    <row r="737" spans="1:23" x14ac:dyDescent="0.2">
      <c r="A737" s="23" t="str">
        <f>IF(INTRO!$E$33&lt;&gt;0,INTRO!$E$33, " ")</f>
        <v>Ethiopia</v>
      </c>
      <c r="B737" s="191" t="s">
        <v>968</v>
      </c>
      <c r="C737" s="192" t="s">
        <v>969</v>
      </c>
      <c r="D737" s="193">
        <v>67534</v>
      </c>
      <c r="E737" s="193">
        <f t="shared" si="51"/>
        <v>10590.6953868</v>
      </c>
      <c r="F737" s="193">
        <f t="shared" si="52"/>
        <v>21756.2536884</v>
      </c>
      <c r="G737" s="193">
        <f t="shared" si="53"/>
        <v>35187.048250453598</v>
      </c>
      <c r="H737" s="200">
        <v>1</v>
      </c>
      <c r="I737" s="201">
        <v>4</v>
      </c>
      <c r="J737" s="202">
        <v>3</v>
      </c>
      <c r="K737" s="203">
        <v>2</v>
      </c>
      <c r="L737" s="165">
        <f>IF(INTRO!$E$37="Endemic",IF($H737&gt;0,IF($H737=4,"Unknown",IF($H737=99,"Stopped",$D737)),0),"Not required")</f>
        <v>67534</v>
      </c>
      <c r="M737" s="190" t="str">
        <f>IF(INTRO!$E$39="Endemic", IF($I737&gt;0, IF($I737=4,"Unknown",IF($I737=99,"Stopped",$D737)), 0),"Not required")</f>
        <v>Unknown</v>
      </c>
      <c r="N737" s="166">
        <f>IF(INTRO!$E$41="Endemic", IF(AND($J737&gt;1,$J737&lt;5), IF($J737=4, "Unknown", E737+F737), 0),"Not required")</f>
        <v>32346.949075199998</v>
      </c>
      <c r="O737" s="169">
        <f>IF(INTRO!$E$43="Endemic", IF(AND($K737&gt;0,$K737&lt;5), IF($K737=4,"Unknown", IF($K737=1, $F737*0.33, IF($K737=2, $F737*0.5+$G737*0.2, SUM(F737:G737)))), 0),"Not required")</f>
        <v>17915.536494290718</v>
      </c>
      <c r="P737" s="161">
        <v>1</v>
      </c>
      <c r="Q737" s="162">
        <v>0</v>
      </c>
      <c r="R737" s="162">
        <v>2</v>
      </c>
      <c r="S737" s="167">
        <v>1</v>
      </c>
      <c r="T737" s="161"/>
      <c r="U737" s="162"/>
      <c r="V737" s="162"/>
      <c r="W737" s="167"/>
    </row>
    <row r="738" spans="1:23" x14ac:dyDescent="0.2">
      <c r="A738" s="23" t="str">
        <f>IF(INTRO!$E$33&lt;&gt;0,INTRO!$E$33, " ")</f>
        <v>Ethiopia</v>
      </c>
      <c r="B738" s="191" t="s">
        <v>968</v>
      </c>
      <c r="C738" s="192" t="s">
        <v>970</v>
      </c>
      <c r="D738" s="193">
        <v>67248</v>
      </c>
      <c r="E738" s="193">
        <f t="shared" si="51"/>
        <v>10545.844809600001</v>
      </c>
      <c r="F738" s="193">
        <f t="shared" si="52"/>
        <v>21664.118044799998</v>
      </c>
      <c r="G738" s="193">
        <f t="shared" si="53"/>
        <v>35038.034482579198</v>
      </c>
      <c r="H738" s="200">
        <v>0</v>
      </c>
      <c r="I738" s="201">
        <v>0</v>
      </c>
      <c r="J738" s="202">
        <v>1</v>
      </c>
      <c r="K738" s="203">
        <v>0</v>
      </c>
      <c r="L738" s="165">
        <f>IF(INTRO!$E$37="Endemic",IF($H738&gt;0,IF($H738=4,"Unknown",IF($H738=99,"Stopped",$D738)),0),"Not required")</f>
        <v>0</v>
      </c>
      <c r="M738" s="190">
        <f>IF(INTRO!$E$39="Endemic", IF($I738&gt;0, IF($I738=4,"Unknown",IF($I738=99,"Stopped",$D738)), 0),"Not required")</f>
        <v>0</v>
      </c>
      <c r="N738" s="166">
        <f>IF(INTRO!$E$41="Endemic", IF(AND($J738&gt;1,$J738&lt;5), IF($J738=4, "Unknown", E738+F738), 0),"Not required")</f>
        <v>0</v>
      </c>
      <c r="O738" s="169">
        <f>IF(INTRO!$E$43="Endemic", IF(AND($K738&gt;0,$K738&lt;5), IF($K738=4,"Unknown", IF($K738=1, $F738*0.33, IF($K738=2, $F738*0.5+$G738*0.2, SUM(F738:G738)))), 0),"Not required")</f>
        <v>0</v>
      </c>
      <c r="P738" s="161">
        <v>0</v>
      </c>
      <c r="Q738" s="162">
        <v>0</v>
      </c>
      <c r="R738" s="162">
        <v>0</v>
      </c>
      <c r="S738" s="167">
        <v>0</v>
      </c>
      <c r="T738" s="161"/>
      <c r="U738" s="162"/>
      <c r="V738" s="162"/>
      <c r="W738" s="167"/>
    </row>
    <row r="739" spans="1:23" x14ac:dyDescent="0.2">
      <c r="A739" s="23" t="str">
        <f>IF(INTRO!$E$33&lt;&gt;0,INTRO!$E$33, " ")</f>
        <v>Ethiopia</v>
      </c>
      <c r="B739" s="191" t="s">
        <v>968</v>
      </c>
      <c r="C739" s="192" t="s">
        <v>971</v>
      </c>
      <c r="D739" s="193">
        <v>243245</v>
      </c>
      <c r="E739" s="193">
        <f t="shared" si="51"/>
        <v>38145.729548999996</v>
      </c>
      <c r="F739" s="193">
        <f t="shared" si="52"/>
        <v>78362.009187000003</v>
      </c>
      <c r="G739" s="193">
        <f t="shared" si="53"/>
        <v>126737.251631498</v>
      </c>
      <c r="H739" s="200">
        <v>1</v>
      </c>
      <c r="I739" s="201">
        <v>4</v>
      </c>
      <c r="J739" s="202">
        <v>3</v>
      </c>
      <c r="K739" s="203">
        <v>2</v>
      </c>
      <c r="L739" s="165">
        <f>IF(INTRO!$E$37="Endemic",IF($H739&gt;0,IF($H739=4,"Unknown",IF($H739=99,"Stopped",$D739)),0),"Not required")</f>
        <v>243245</v>
      </c>
      <c r="M739" s="190" t="str">
        <f>IF(INTRO!$E$39="Endemic", IF($I739&gt;0, IF($I739=4,"Unknown",IF($I739=99,"Stopped",$D739)), 0),"Not required")</f>
        <v>Unknown</v>
      </c>
      <c r="N739" s="166">
        <f>IF(INTRO!$E$41="Endemic", IF(AND($J739&gt;1,$J739&lt;5), IF($J739=4, "Unknown", E739+F739), 0),"Not required")</f>
        <v>116507.738736</v>
      </c>
      <c r="O739" s="169">
        <f>IF(INTRO!$E$43="Endemic", IF(AND($K739&gt;0,$K739&lt;5), IF($K739=4,"Unknown", IF($K739=1, $F739*0.33, IF($K739=2, $F739*0.5+$G739*0.2, SUM(F739:G739)))), 0),"Not required")</f>
        <v>64528.454919799602</v>
      </c>
      <c r="P739" s="161">
        <v>1</v>
      </c>
      <c r="Q739" s="162">
        <v>0</v>
      </c>
      <c r="R739" s="162">
        <v>2</v>
      </c>
      <c r="S739" s="167">
        <v>1</v>
      </c>
      <c r="T739" s="161"/>
      <c r="U739" s="162"/>
      <c r="V739" s="162"/>
      <c r="W739" s="167"/>
    </row>
    <row r="740" spans="1:23" x14ac:dyDescent="0.2">
      <c r="A740" s="23" t="str">
        <f>IF(INTRO!$E$33&lt;&gt;0,INTRO!$E$33, " ")</f>
        <v>Ethiopia</v>
      </c>
      <c r="B740" s="191" t="s">
        <v>968</v>
      </c>
      <c r="C740" s="192" t="s">
        <v>972</v>
      </c>
      <c r="D740" s="193">
        <v>76120</v>
      </c>
      <c r="E740" s="193">
        <f t="shared" si="51"/>
        <v>11937.153624</v>
      </c>
      <c r="F740" s="193">
        <f t="shared" si="52"/>
        <v>24522.255912000001</v>
      </c>
      <c r="G740" s="193">
        <f t="shared" si="53"/>
        <v>39660.587449647996</v>
      </c>
      <c r="H740" s="200">
        <v>1</v>
      </c>
      <c r="I740" s="201">
        <v>0</v>
      </c>
      <c r="J740" s="202">
        <v>1</v>
      </c>
      <c r="K740" s="203">
        <v>2</v>
      </c>
      <c r="L740" s="165">
        <f>IF(INTRO!$E$37="Endemic",IF($H740&gt;0,IF($H740=4,"Unknown",IF($H740=99,"Stopped",$D740)),0),"Not required")</f>
        <v>76120</v>
      </c>
      <c r="M740" s="190">
        <f>IF(INTRO!$E$39="Endemic", IF($I740&gt;0, IF($I740=4,"Unknown",IF($I740=99,"Stopped",$D740)), 0),"Not required")</f>
        <v>0</v>
      </c>
      <c r="N740" s="166">
        <f>IF(INTRO!$E$41="Endemic", IF(AND($J740&gt;1,$J740&lt;5), IF($J740=4, "Unknown", E740+F740), 0),"Not required")</f>
        <v>0</v>
      </c>
      <c r="O740" s="169">
        <f>IF(INTRO!$E$43="Endemic", IF(AND($K740&gt;0,$K740&lt;5), IF($K740=4,"Unknown", IF($K740=1, $F740*0.33, IF($K740=2, $F740*0.5+$G740*0.2, SUM(F740:G740)))), 0),"Not required")</f>
        <v>20193.245445929599</v>
      </c>
      <c r="P740" s="161">
        <v>1</v>
      </c>
      <c r="Q740" s="162">
        <v>0</v>
      </c>
      <c r="R740" s="162">
        <v>0</v>
      </c>
      <c r="S740" s="167">
        <v>1</v>
      </c>
      <c r="T740" s="161"/>
      <c r="U740" s="162"/>
      <c r="V740" s="162"/>
      <c r="W740" s="167"/>
    </row>
    <row r="741" spans="1:23" x14ac:dyDescent="0.2">
      <c r="A741" s="23" t="str">
        <f>IF(INTRO!$E$33&lt;&gt;0,INTRO!$E$33, " ")</f>
        <v>Ethiopia</v>
      </c>
      <c r="B741" s="191" t="s">
        <v>968</v>
      </c>
      <c r="C741" s="192" t="s">
        <v>973</v>
      </c>
      <c r="D741" s="193">
        <v>29944</v>
      </c>
      <c r="E741" s="193">
        <f t="shared" si="51"/>
        <v>4695.8240687999996</v>
      </c>
      <c r="F741" s="193">
        <f t="shared" si="52"/>
        <v>9646.5374544000006</v>
      </c>
      <c r="G741" s="193">
        <f t="shared" si="53"/>
        <v>15601.637291017598</v>
      </c>
      <c r="H741" s="200">
        <v>1</v>
      </c>
      <c r="I741" s="201">
        <v>0</v>
      </c>
      <c r="J741" s="202">
        <v>3</v>
      </c>
      <c r="K741" s="203">
        <v>2</v>
      </c>
      <c r="L741" s="165">
        <f>IF(INTRO!$E$37="Endemic",IF($H741&gt;0,IF($H741=4,"Unknown",IF($H741=99,"Stopped",$D741)),0),"Not required")</f>
        <v>29944</v>
      </c>
      <c r="M741" s="190">
        <f>IF(INTRO!$E$39="Endemic", IF($I741&gt;0, IF($I741=4,"Unknown",IF($I741=99,"Stopped",$D741)), 0),"Not required")</f>
        <v>0</v>
      </c>
      <c r="N741" s="166">
        <f>IF(INTRO!$E$41="Endemic", IF(AND($J741&gt;1,$J741&lt;5), IF($J741=4, "Unknown", E741+F741), 0),"Not required")</f>
        <v>14342.361523200001</v>
      </c>
      <c r="O741" s="169">
        <f>IF(INTRO!$E$43="Endemic", IF(AND($K741&gt;0,$K741&lt;5), IF($K741=4,"Unknown", IF($K741=1, $F741*0.33, IF($K741=2, $F741*0.5+$G741*0.2, SUM(F741:G741)))), 0),"Not required")</f>
        <v>7943.5961854035195</v>
      </c>
      <c r="P741" s="161">
        <v>1</v>
      </c>
      <c r="Q741" s="162">
        <v>0</v>
      </c>
      <c r="R741" s="162">
        <v>2</v>
      </c>
      <c r="S741" s="167">
        <v>1</v>
      </c>
      <c r="T741" s="161"/>
      <c r="U741" s="162"/>
      <c r="V741" s="162"/>
      <c r="W741" s="167"/>
    </row>
    <row r="742" spans="1:23" x14ac:dyDescent="0.2">
      <c r="A742" s="23" t="str">
        <f>IF(INTRO!$E$33&lt;&gt;0,INTRO!$E$33, " ")</f>
        <v>Ethiopia</v>
      </c>
      <c r="B742" s="191" t="s">
        <v>968</v>
      </c>
      <c r="C742" s="192" t="s">
        <v>974</v>
      </c>
      <c r="D742" s="193">
        <v>107448</v>
      </c>
      <c r="E742" s="193">
        <f t="shared" si="51"/>
        <v>16850.016849600001</v>
      </c>
      <c r="F742" s="193">
        <f t="shared" si="52"/>
        <v>34614.652564800002</v>
      </c>
      <c r="G742" s="193">
        <f t="shared" si="53"/>
        <v>55983.326330659191</v>
      </c>
      <c r="H742" s="200">
        <v>0</v>
      </c>
      <c r="I742" s="201">
        <v>4</v>
      </c>
      <c r="J742" s="202">
        <v>3</v>
      </c>
      <c r="K742" s="203">
        <v>0</v>
      </c>
      <c r="L742" s="165">
        <f>IF(INTRO!$E$37="Endemic",IF($H742&gt;0,IF($H742=4,"Unknown",IF($H742=99,"Stopped",$D742)),0),"Not required")</f>
        <v>0</v>
      </c>
      <c r="M742" s="190" t="str">
        <f>IF(INTRO!$E$39="Endemic", IF($I742&gt;0, IF($I742=4,"Unknown",IF($I742=99,"Stopped",$D742)), 0),"Not required")</f>
        <v>Unknown</v>
      </c>
      <c r="N742" s="166">
        <f>IF(INTRO!$E$41="Endemic", IF(AND($J742&gt;1,$J742&lt;5), IF($J742=4, "Unknown", E742+F742), 0),"Not required")</f>
        <v>51464.669414400007</v>
      </c>
      <c r="O742" s="169">
        <f>IF(INTRO!$E$43="Endemic", IF(AND($K742&gt;0,$K742&lt;5), IF($K742=4,"Unknown", IF($K742=1, $F742*0.33, IF($K742=2, $F742*0.5+$G742*0.2, SUM(F742:G742)))), 0),"Not required")</f>
        <v>0</v>
      </c>
      <c r="P742" s="161">
        <v>0</v>
      </c>
      <c r="Q742" s="162">
        <v>0</v>
      </c>
      <c r="R742" s="162">
        <v>2</v>
      </c>
      <c r="S742" s="167">
        <v>0</v>
      </c>
      <c r="T742" s="161"/>
      <c r="U742" s="162"/>
      <c r="V742" s="162"/>
      <c r="W742" s="167"/>
    </row>
    <row r="743" spans="1:23" x14ac:dyDescent="0.2">
      <c r="A743" s="23" t="str">
        <f>IF(INTRO!$E$33&lt;&gt;0,INTRO!$E$33, " ")</f>
        <v>Ethiopia</v>
      </c>
      <c r="B743" s="191" t="s">
        <v>968</v>
      </c>
      <c r="C743" s="192" t="s">
        <v>975</v>
      </c>
      <c r="D743" s="193">
        <v>22340</v>
      </c>
      <c r="E743" s="193">
        <f t="shared" si="51"/>
        <v>3503.3632679999996</v>
      </c>
      <c r="F743" s="193">
        <f t="shared" si="52"/>
        <v>7196.8890840000004</v>
      </c>
      <c r="G743" s="193">
        <f t="shared" si="53"/>
        <v>11639.746763335999</v>
      </c>
      <c r="H743" s="200">
        <v>0</v>
      </c>
      <c r="I743" s="201">
        <v>4</v>
      </c>
      <c r="J743" s="202">
        <v>2</v>
      </c>
      <c r="K743" s="203">
        <v>2</v>
      </c>
      <c r="L743" s="165">
        <f>IF(INTRO!$E$37="Endemic",IF($H743&gt;0,IF($H743=4,"Unknown",IF($H743=99,"Stopped",$D743)),0),"Not required")</f>
        <v>0</v>
      </c>
      <c r="M743" s="190" t="str">
        <f>IF(INTRO!$E$39="Endemic", IF($I743&gt;0, IF($I743=4,"Unknown",IF($I743=99,"Stopped",$D743)), 0),"Not required")</f>
        <v>Unknown</v>
      </c>
      <c r="N743" s="166">
        <f>IF(INTRO!$E$41="Endemic", IF(AND($J743&gt;1,$J743&lt;5), IF($J743=4, "Unknown", E743+F743), 0),"Not required")</f>
        <v>10700.252352</v>
      </c>
      <c r="O743" s="169">
        <f>IF(INTRO!$E$43="Endemic", IF(AND($K743&gt;0,$K743&lt;5), IF($K743=4,"Unknown", IF($K743=1, $F743*0.33, IF($K743=2, $F743*0.5+$G743*0.2, SUM(F743:G743)))), 0),"Not required")</f>
        <v>5926.3938946672006</v>
      </c>
      <c r="P743" s="161">
        <v>0</v>
      </c>
      <c r="Q743" s="162">
        <v>0</v>
      </c>
      <c r="R743" s="162">
        <v>1</v>
      </c>
      <c r="S743" s="167">
        <v>1</v>
      </c>
      <c r="T743" s="161"/>
      <c r="U743" s="162"/>
      <c r="V743" s="162"/>
      <c r="W743" s="167"/>
    </row>
    <row r="744" spans="1:23" x14ac:dyDescent="0.2">
      <c r="A744" s="23" t="str">
        <f>IF(INTRO!$E$33&lt;&gt;0,INTRO!$E$33, " ")</f>
        <v>Ethiopia</v>
      </c>
      <c r="B744" s="191" t="s">
        <v>968</v>
      </c>
      <c r="C744" s="192" t="s">
        <v>976</v>
      </c>
      <c r="D744" s="193">
        <v>35540</v>
      </c>
      <c r="E744" s="193">
        <f t="shared" si="51"/>
        <v>5573.3899080000001</v>
      </c>
      <c r="F744" s="193">
        <f t="shared" si="52"/>
        <v>11449.303404</v>
      </c>
      <c r="G744" s="193">
        <f t="shared" si="53"/>
        <v>18517.305280615998</v>
      </c>
      <c r="H744" s="200">
        <v>1</v>
      </c>
      <c r="I744" s="201">
        <v>1</v>
      </c>
      <c r="J744" s="202">
        <v>3</v>
      </c>
      <c r="K744" s="203">
        <v>3</v>
      </c>
      <c r="L744" s="165">
        <f>IF(INTRO!$E$37="Endemic",IF($H744&gt;0,IF($H744=4,"Unknown",IF($H744=99,"Stopped",$D744)),0),"Not required")</f>
        <v>35540</v>
      </c>
      <c r="M744" s="190">
        <f>IF(INTRO!$E$39="Endemic", IF($I744&gt;0, IF($I744=4,"Unknown",IF($I744=99,"Stopped",$D744)), 0),"Not required")</f>
        <v>35540</v>
      </c>
      <c r="N744" s="166">
        <f>IF(INTRO!$E$41="Endemic", IF(AND($J744&gt;1,$J744&lt;5), IF($J744=4, "Unknown", E744+F744), 0),"Not required")</f>
        <v>17022.693311999999</v>
      </c>
      <c r="O744" s="169">
        <f>IF(INTRO!$E$43="Endemic", IF(AND($K744&gt;0,$K744&lt;5), IF($K744=4,"Unknown", IF($K744=1, $F744*0.33, IF($K744=2, $F744*0.5+$G744*0.2, SUM(F744:G744)))), 0),"Not required")</f>
        <v>29966.608684615996</v>
      </c>
      <c r="P744" s="161">
        <v>1</v>
      </c>
      <c r="Q744" s="162">
        <v>2</v>
      </c>
      <c r="R744" s="162">
        <v>2</v>
      </c>
      <c r="S744" s="167">
        <v>1</v>
      </c>
      <c r="T744" s="161"/>
      <c r="U744" s="162"/>
      <c r="V744" s="162"/>
      <c r="W744" s="167"/>
    </row>
    <row r="745" spans="1:23" x14ac:dyDescent="0.2">
      <c r="A745" s="23" t="str">
        <f>IF(INTRO!$E$33&lt;&gt;0,INTRO!$E$33, " ")</f>
        <v>Ethiopia</v>
      </c>
      <c r="B745" s="191" t="s">
        <v>968</v>
      </c>
      <c r="C745" s="192" t="s">
        <v>977</v>
      </c>
      <c r="D745" s="193">
        <v>89087.931808974012</v>
      </c>
      <c r="E745" s="193">
        <f t="shared" si="51"/>
        <v>13970.787283869666</v>
      </c>
      <c r="F745" s="193">
        <f t="shared" si="52"/>
        <v>28699.908860883679</v>
      </c>
      <c r="G745" s="193">
        <f t="shared" si="53"/>
        <v>46417.232136338556</v>
      </c>
      <c r="H745" s="200">
        <v>0</v>
      </c>
      <c r="I745" s="201">
        <v>4</v>
      </c>
      <c r="J745" s="202">
        <v>3</v>
      </c>
      <c r="K745" s="203">
        <v>2</v>
      </c>
      <c r="L745" s="165">
        <f>IF(INTRO!$E$37="Endemic",IF($H745&gt;0,IF($H745=4,"Unknown",IF($H745=99,"Stopped",$D745)),0),"Not required")</f>
        <v>0</v>
      </c>
      <c r="M745" s="190" t="str">
        <f>IF(INTRO!$E$39="Endemic", IF($I745&gt;0, IF($I745=4,"Unknown",IF($I745=99,"Stopped",$D745)), 0),"Not required")</f>
        <v>Unknown</v>
      </c>
      <c r="N745" s="166">
        <f>IF(INTRO!$E$41="Endemic", IF(AND($J745&gt;1,$J745&lt;5), IF($J745=4, "Unknown", E745+F745), 0),"Not required")</f>
        <v>42670.696144753347</v>
      </c>
      <c r="O745" s="169">
        <f>IF(INTRO!$E$43="Endemic", IF(AND($K745&gt;0,$K745&lt;5), IF($K745=4,"Unknown", IF($K745=1, $F745*0.33, IF($K745=2, $F745*0.5+$G745*0.2, SUM(F745:G745)))), 0),"Not required")</f>
        <v>23633.400857709552</v>
      </c>
      <c r="P745" s="161">
        <v>0</v>
      </c>
      <c r="Q745" s="162">
        <v>0</v>
      </c>
      <c r="R745" s="162">
        <v>2</v>
      </c>
      <c r="S745" s="167">
        <v>1</v>
      </c>
      <c r="T745" s="161"/>
      <c r="U745" s="162"/>
      <c r="V745" s="162"/>
      <c r="W745" s="167"/>
    </row>
    <row r="746" spans="1:23" x14ac:dyDescent="0.2">
      <c r="A746" s="23" t="str">
        <f>IF(INTRO!$E$33&lt;&gt;0,INTRO!$E$33, " ")</f>
        <v>Ethiopia</v>
      </c>
      <c r="B746" s="191" t="s">
        <v>978</v>
      </c>
      <c r="C746" s="192" t="s">
        <v>979</v>
      </c>
      <c r="D746" s="193">
        <v>43468</v>
      </c>
      <c r="E746" s="193">
        <f t="shared" si="51"/>
        <v>6816.6604535999995</v>
      </c>
      <c r="F746" s="193">
        <f t="shared" si="52"/>
        <v>14003.329216800001</v>
      </c>
      <c r="G746" s="193">
        <f t="shared" si="53"/>
        <v>22648.008608267199</v>
      </c>
      <c r="H746" s="200">
        <v>0</v>
      </c>
      <c r="I746" s="201">
        <v>4</v>
      </c>
      <c r="J746" s="202">
        <v>2</v>
      </c>
      <c r="K746" s="203">
        <v>0</v>
      </c>
      <c r="L746" s="165">
        <f>IF(INTRO!$E$37="Endemic",IF($H746&gt;0,IF($H746=4,"Unknown",IF($H746=99,"Stopped",$D746)),0),"Not required")</f>
        <v>0</v>
      </c>
      <c r="M746" s="190" t="str">
        <f>IF(INTRO!$E$39="Endemic", IF($I746&gt;0, IF($I746=4,"Unknown",IF($I746=99,"Stopped",$D746)), 0),"Not required")</f>
        <v>Unknown</v>
      </c>
      <c r="N746" s="166">
        <f>IF(INTRO!$E$41="Endemic", IF(AND($J746&gt;1,$J746&lt;5), IF($J746=4, "Unknown", E746+F746), 0),"Not required")</f>
        <v>20819.989670399998</v>
      </c>
      <c r="O746" s="169">
        <f>IF(INTRO!$E$43="Endemic", IF(AND($K746&gt;0,$K746&lt;5), IF($K746=4,"Unknown", IF($K746=1, $F746*0.33, IF($K746=2, $F746*0.5+$G746*0.2, SUM(F746:G746)))), 0),"Not required")</f>
        <v>0</v>
      </c>
      <c r="P746" s="161">
        <v>0</v>
      </c>
      <c r="Q746" s="162">
        <v>0</v>
      </c>
      <c r="R746" s="162">
        <v>1</v>
      </c>
      <c r="S746" s="167">
        <v>0</v>
      </c>
      <c r="T746" s="161"/>
      <c r="U746" s="162"/>
      <c r="V746" s="162"/>
      <c r="W746" s="167"/>
    </row>
    <row r="747" spans="1:23" x14ac:dyDescent="0.2">
      <c r="A747" s="23" t="str">
        <f>IF(INTRO!$E$33&lt;&gt;0,INTRO!$E$33, " ")</f>
        <v>Ethiopia</v>
      </c>
      <c r="B747" s="191" t="s">
        <v>980</v>
      </c>
      <c r="C747" s="192" t="s">
        <v>981</v>
      </c>
      <c r="D747" s="193">
        <v>46405</v>
      </c>
      <c r="E747" s="193">
        <f t="shared" si="51"/>
        <v>7277.2413809999998</v>
      </c>
      <c r="F747" s="193">
        <f t="shared" si="52"/>
        <v>14949.491403</v>
      </c>
      <c r="G747" s="193">
        <f t="shared" si="53"/>
        <v>24178.265378362001</v>
      </c>
      <c r="H747" s="200">
        <v>0</v>
      </c>
      <c r="I747" s="201">
        <v>0</v>
      </c>
      <c r="J747" s="202">
        <v>2</v>
      </c>
      <c r="K747" s="203">
        <v>2</v>
      </c>
      <c r="L747" s="165">
        <f>IF(INTRO!$E$37="Endemic",IF($H747&gt;0,IF($H747=4,"Unknown",IF($H747=99,"Stopped",$D747)),0),"Not required")</f>
        <v>0</v>
      </c>
      <c r="M747" s="190">
        <f>IF(INTRO!$E$39="Endemic", IF($I747&gt;0, IF($I747=4,"Unknown",IF($I747=99,"Stopped",$D747)), 0),"Not required")</f>
        <v>0</v>
      </c>
      <c r="N747" s="166">
        <f>IF(INTRO!$E$41="Endemic", IF(AND($J747&gt;1,$J747&lt;5), IF($J747=4, "Unknown", E747+F747), 0),"Not required")</f>
        <v>22226.732784</v>
      </c>
      <c r="O747" s="169">
        <f>IF(INTRO!$E$43="Endemic", IF(AND($K747&gt;0,$K747&lt;5), IF($K747=4,"Unknown", IF($K747=1, $F747*0.33, IF($K747=2, $F747*0.5+$G747*0.2, SUM(F747:G747)))), 0),"Not required")</f>
        <v>12310.398777172401</v>
      </c>
      <c r="P747" s="161">
        <v>0</v>
      </c>
      <c r="Q747" s="162">
        <v>0</v>
      </c>
      <c r="R747" s="162">
        <v>1</v>
      </c>
      <c r="S747" s="167">
        <v>1</v>
      </c>
      <c r="T747" s="161"/>
      <c r="U747" s="162"/>
      <c r="V747" s="162"/>
      <c r="W747" s="167"/>
    </row>
    <row r="748" spans="1:23" x14ac:dyDescent="0.2">
      <c r="A748" s="23" t="str">
        <f>IF(INTRO!$E$33&lt;&gt;0,INTRO!$E$33, " ")</f>
        <v>Ethiopia</v>
      </c>
      <c r="B748" s="191" t="s">
        <v>980</v>
      </c>
      <c r="C748" s="192" t="s">
        <v>982</v>
      </c>
      <c r="D748" s="193">
        <v>35656</v>
      </c>
      <c r="E748" s="193">
        <f t="shared" si="51"/>
        <v>5591.5810511999998</v>
      </c>
      <c r="F748" s="193">
        <f t="shared" si="52"/>
        <v>11486.673105600001</v>
      </c>
      <c r="G748" s="193">
        <f t="shared" si="53"/>
        <v>18577.744431222396</v>
      </c>
      <c r="H748" s="200">
        <v>0</v>
      </c>
      <c r="I748" s="201">
        <v>0</v>
      </c>
      <c r="J748" s="202">
        <v>2</v>
      </c>
      <c r="K748" s="203">
        <v>1</v>
      </c>
      <c r="L748" s="165">
        <f>IF(INTRO!$E$37="Endemic",IF($H748&gt;0,IF($H748=4,"Unknown",IF($H748=99,"Stopped",$D748)),0),"Not required")</f>
        <v>0</v>
      </c>
      <c r="M748" s="190">
        <f>IF(INTRO!$E$39="Endemic", IF($I748&gt;0, IF($I748=4,"Unknown",IF($I748=99,"Stopped",$D748)), 0),"Not required")</f>
        <v>0</v>
      </c>
      <c r="N748" s="166">
        <f>IF(INTRO!$E$41="Endemic", IF(AND($J748&gt;1,$J748&lt;5), IF($J748=4, "Unknown", E748+F748), 0),"Not required")</f>
        <v>17078.254156800002</v>
      </c>
      <c r="O748" s="169">
        <f>IF(INTRO!$E$43="Endemic", IF(AND($K748&gt;0,$K748&lt;5), IF($K748=4,"Unknown", IF($K748=1, $F748*0.33, IF($K748=2, $F748*0.5+$G748*0.2, SUM(F748:G748)))), 0),"Not required")</f>
        <v>3790.6021248480006</v>
      </c>
      <c r="P748" s="161">
        <v>0</v>
      </c>
      <c r="Q748" s="162">
        <v>0</v>
      </c>
      <c r="R748" s="162">
        <v>1</v>
      </c>
      <c r="S748" s="167">
        <v>0</v>
      </c>
      <c r="T748" s="161"/>
      <c r="U748" s="162"/>
      <c r="V748" s="162"/>
      <c r="W748" s="167"/>
    </row>
    <row r="749" spans="1:23" x14ac:dyDescent="0.2">
      <c r="A749" s="23" t="str">
        <f>IF(INTRO!$E$33&lt;&gt;0,INTRO!$E$33, " ")</f>
        <v>Ethiopia</v>
      </c>
      <c r="B749" s="191" t="s">
        <v>980</v>
      </c>
      <c r="C749" s="192" t="s">
        <v>983</v>
      </c>
      <c r="D749" s="193">
        <v>111612</v>
      </c>
      <c r="E749" s="193">
        <f t="shared" si="51"/>
        <v>17503.016162399999</v>
      </c>
      <c r="F749" s="193">
        <f t="shared" si="52"/>
        <v>35956.095991199996</v>
      </c>
      <c r="G749" s="193">
        <f t="shared" si="53"/>
        <v>58152.883426564789</v>
      </c>
      <c r="H749" s="200">
        <v>0</v>
      </c>
      <c r="I749" s="201">
        <v>0</v>
      </c>
      <c r="J749" s="202">
        <v>3</v>
      </c>
      <c r="K749" s="203">
        <v>3</v>
      </c>
      <c r="L749" s="165">
        <f>IF(INTRO!$E$37="Endemic",IF($H749&gt;0,IF($H749=4,"Unknown",IF($H749=99,"Stopped",$D749)),0),"Not required")</f>
        <v>0</v>
      </c>
      <c r="M749" s="190">
        <f>IF(INTRO!$E$39="Endemic", IF($I749&gt;0, IF($I749=4,"Unknown",IF($I749=99,"Stopped",$D749)), 0),"Not required")</f>
        <v>0</v>
      </c>
      <c r="N749" s="166">
        <f>IF(INTRO!$E$41="Endemic", IF(AND($J749&gt;1,$J749&lt;5), IF($J749=4, "Unknown", E749+F749), 0),"Not required")</f>
        <v>53459.112153599999</v>
      </c>
      <c r="O749" s="169">
        <f>IF(INTRO!$E$43="Endemic", IF(AND($K749&gt;0,$K749&lt;5), IF($K749=4,"Unknown", IF($K749=1, $F749*0.33, IF($K749=2, $F749*0.5+$G749*0.2, SUM(F749:G749)))), 0),"Not required")</f>
        <v>94108.979417764785</v>
      </c>
      <c r="P749" s="161">
        <v>0</v>
      </c>
      <c r="Q749" s="162">
        <v>0</v>
      </c>
      <c r="R749" s="162">
        <v>2</v>
      </c>
      <c r="S749" s="167">
        <v>1</v>
      </c>
      <c r="T749" s="161"/>
      <c r="U749" s="162"/>
      <c r="V749" s="162"/>
      <c r="W749" s="167"/>
    </row>
    <row r="750" spans="1:23" x14ac:dyDescent="0.2">
      <c r="A750" s="23" t="str">
        <f>IF(INTRO!$E$33&lt;&gt;0,INTRO!$E$33, " ")</f>
        <v>Ethiopia</v>
      </c>
      <c r="B750" s="191" t="s">
        <v>980</v>
      </c>
      <c r="C750" s="192" t="s">
        <v>984</v>
      </c>
      <c r="D750" s="193">
        <v>210939</v>
      </c>
      <c r="E750" s="193">
        <f t="shared" si="51"/>
        <v>33079.496167799996</v>
      </c>
      <c r="F750" s="193">
        <f t="shared" si="52"/>
        <v>67954.547291399998</v>
      </c>
      <c r="G750" s="193">
        <f t="shared" si="53"/>
        <v>109904.94818761559</v>
      </c>
      <c r="H750" s="200">
        <v>0</v>
      </c>
      <c r="I750" s="201">
        <v>4</v>
      </c>
      <c r="J750" s="202">
        <v>3</v>
      </c>
      <c r="K750" s="203">
        <v>2</v>
      </c>
      <c r="L750" s="165">
        <f>IF(INTRO!$E$37="Endemic",IF($H750&gt;0,IF($H750=4,"Unknown",IF($H750=99,"Stopped",$D750)),0),"Not required")</f>
        <v>0</v>
      </c>
      <c r="M750" s="190" t="str">
        <f>IF(INTRO!$E$39="Endemic", IF($I750&gt;0, IF($I750=4,"Unknown",IF($I750=99,"Stopped",$D750)), 0),"Not required")</f>
        <v>Unknown</v>
      </c>
      <c r="N750" s="166">
        <f>IF(INTRO!$E$41="Endemic", IF(AND($J750&gt;1,$J750&lt;5), IF($J750=4, "Unknown", E750+F750), 0),"Not required")</f>
        <v>101034.04345919999</v>
      </c>
      <c r="O750" s="169">
        <f>IF(INTRO!$E$43="Endemic", IF(AND($K750&gt;0,$K750&lt;5), IF($K750=4,"Unknown", IF($K750=1, $F750*0.33, IF($K750=2, $F750*0.5+$G750*0.2, SUM(F750:G750)))), 0),"Not required")</f>
        <v>55958.263283223117</v>
      </c>
      <c r="P750" s="161">
        <v>0</v>
      </c>
      <c r="Q750" s="162">
        <v>0</v>
      </c>
      <c r="R750" s="162">
        <v>2</v>
      </c>
      <c r="S750" s="167">
        <v>1</v>
      </c>
      <c r="T750" s="161"/>
      <c r="U750" s="162"/>
      <c r="V750" s="162"/>
      <c r="W750" s="167"/>
    </row>
    <row r="751" spans="1:23" x14ac:dyDescent="0.2">
      <c r="A751" s="23" t="str">
        <f>IF(INTRO!$E$33&lt;&gt;0,INTRO!$E$33, " ")</f>
        <v>Ethiopia</v>
      </c>
      <c r="B751" s="191" t="s">
        <v>980</v>
      </c>
      <c r="C751" s="192" t="s">
        <v>985</v>
      </c>
      <c r="D751" s="193">
        <v>125062</v>
      </c>
      <c r="E751" s="193">
        <f t="shared" si="51"/>
        <v>19612.2478524</v>
      </c>
      <c r="F751" s="193">
        <f t="shared" si="52"/>
        <v>40289.0484612</v>
      </c>
      <c r="G751" s="193">
        <f t="shared" si="53"/>
        <v>65160.698733944802</v>
      </c>
      <c r="H751" s="200">
        <v>0</v>
      </c>
      <c r="I751" s="201">
        <v>0</v>
      </c>
      <c r="J751" s="202">
        <v>2</v>
      </c>
      <c r="K751" s="203">
        <v>2</v>
      </c>
      <c r="L751" s="165">
        <f>IF(INTRO!$E$37="Endemic",IF($H751&gt;0,IF($H751=4,"Unknown",IF($H751=99,"Stopped",$D751)),0),"Not required")</f>
        <v>0</v>
      </c>
      <c r="M751" s="190">
        <f>IF(INTRO!$E$39="Endemic", IF($I751&gt;0, IF($I751=4,"Unknown",IF($I751=99,"Stopped",$D751)), 0),"Not required")</f>
        <v>0</v>
      </c>
      <c r="N751" s="166">
        <f>IF(INTRO!$E$41="Endemic", IF(AND($J751&gt;1,$J751&lt;5), IF($J751=4, "Unknown", E751+F751), 0),"Not required")</f>
        <v>59901.296313600003</v>
      </c>
      <c r="O751" s="169">
        <f>IF(INTRO!$E$43="Endemic", IF(AND($K751&gt;0,$K751&lt;5), IF($K751=4,"Unknown", IF($K751=1, $F751*0.33, IF($K751=2, $F751*0.5+$G751*0.2, SUM(F751:G751)))), 0),"Not required")</f>
        <v>33176.663977388962</v>
      </c>
      <c r="P751" s="161">
        <v>0</v>
      </c>
      <c r="Q751" s="162">
        <v>0</v>
      </c>
      <c r="R751" s="162">
        <v>1</v>
      </c>
      <c r="S751" s="167">
        <v>1</v>
      </c>
      <c r="T751" s="161"/>
      <c r="U751" s="162"/>
      <c r="V751" s="162"/>
      <c r="W751" s="167"/>
    </row>
    <row r="752" spans="1:23" x14ac:dyDescent="0.2">
      <c r="A752" s="23" t="str">
        <f>IF(INTRO!$E$33&lt;&gt;0,INTRO!$E$33, " ")</f>
        <v>Ethiopia</v>
      </c>
      <c r="B752" s="191" t="s">
        <v>980</v>
      </c>
      <c r="C752" s="192" t="s">
        <v>986</v>
      </c>
      <c r="D752" s="193">
        <v>134300</v>
      </c>
      <c r="E752" s="193">
        <f t="shared" si="51"/>
        <v>21060.952859999998</v>
      </c>
      <c r="F752" s="193">
        <f t="shared" si="52"/>
        <v>43265.094180000007</v>
      </c>
      <c r="G752" s="193">
        <f t="shared" si="53"/>
        <v>69973.947641720006</v>
      </c>
      <c r="H752" s="200">
        <v>0</v>
      </c>
      <c r="I752" s="201">
        <v>0</v>
      </c>
      <c r="J752" s="202">
        <v>3</v>
      </c>
      <c r="K752" s="203">
        <v>2</v>
      </c>
      <c r="L752" s="165">
        <f>IF(INTRO!$E$37="Endemic",IF($H752&gt;0,IF($H752=4,"Unknown",IF($H752=99,"Stopped",$D752)),0),"Not required")</f>
        <v>0</v>
      </c>
      <c r="M752" s="190">
        <f>IF(INTRO!$E$39="Endemic", IF($I752&gt;0, IF($I752=4,"Unknown",IF($I752=99,"Stopped",$D752)), 0),"Not required")</f>
        <v>0</v>
      </c>
      <c r="N752" s="166">
        <f>IF(INTRO!$E$41="Endemic", IF(AND($J752&gt;1,$J752&lt;5), IF($J752=4, "Unknown", E752+F752), 0),"Not required")</f>
        <v>64326.047040000005</v>
      </c>
      <c r="O752" s="169">
        <f>IF(INTRO!$E$43="Endemic", IF(AND($K752&gt;0,$K752&lt;5), IF($K752=4,"Unknown", IF($K752=1, $F752*0.33, IF($K752=2, $F752*0.5+$G752*0.2, SUM(F752:G752)))), 0),"Not required")</f>
        <v>35627.336618344008</v>
      </c>
      <c r="P752" s="161">
        <v>0</v>
      </c>
      <c r="Q752" s="162">
        <v>0</v>
      </c>
      <c r="R752" s="162">
        <v>2</v>
      </c>
      <c r="S752" s="167">
        <v>1</v>
      </c>
      <c r="T752" s="161"/>
      <c r="U752" s="162"/>
      <c r="V752" s="162"/>
      <c r="W752" s="167"/>
    </row>
    <row r="753" spans="1:23" x14ac:dyDescent="0.2">
      <c r="A753" s="23" t="str">
        <f>IF(INTRO!$E$33&lt;&gt;0,INTRO!$E$33, " ")</f>
        <v>Ethiopia</v>
      </c>
      <c r="B753" s="191" t="s">
        <v>980</v>
      </c>
      <c r="C753" s="192" t="s">
        <v>987</v>
      </c>
      <c r="D753" s="193">
        <v>128798</v>
      </c>
      <c r="E753" s="193">
        <f t="shared" si="51"/>
        <v>20198.128119599998</v>
      </c>
      <c r="F753" s="193">
        <f t="shared" si="52"/>
        <v>41492.610574799997</v>
      </c>
      <c r="G753" s="193">
        <f t="shared" si="53"/>
        <v>67107.256205199199</v>
      </c>
      <c r="H753" s="200">
        <v>0</v>
      </c>
      <c r="I753" s="201">
        <v>0</v>
      </c>
      <c r="J753" s="202">
        <v>2</v>
      </c>
      <c r="K753" s="203">
        <v>1</v>
      </c>
      <c r="L753" s="165">
        <f>IF(INTRO!$E$37="Endemic",IF($H753&gt;0,IF($H753=4,"Unknown",IF($H753=99,"Stopped",$D753)),0),"Not required")</f>
        <v>0</v>
      </c>
      <c r="M753" s="190">
        <f>IF(INTRO!$E$39="Endemic", IF($I753&gt;0, IF($I753=4,"Unknown",IF($I753=99,"Stopped",$D753)), 0),"Not required")</f>
        <v>0</v>
      </c>
      <c r="N753" s="166">
        <f>IF(INTRO!$E$41="Endemic", IF(AND($J753&gt;1,$J753&lt;5), IF($J753=4, "Unknown", E753+F753), 0),"Not required")</f>
        <v>61690.738694399995</v>
      </c>
      <c r="O753" s="169">
        <f>IF(INTRO!$E$43="Endemic", IF(AND($K753&gt;0,$K753&lt;5), IF($K753=4,"Unknown", IF($K753=1, $F753*0.33, IF($K753=2, $F753*0.5+$G753*0.2, SUM(F753:G753)))), 0),"Not required")</f>
        <v>13692.561489684</v>
      </c>
      <c r="P753" s="161">
        <v>0</v>
      </c>
      <c r="Q753" s="162">
        <v>0</v>
      </c>
      <c r="R753" s="162">
        <v>1</v>
      </c>
      <c r="S753" s="167">
        <v>0</v>
      </c>
      <c r="T753" s="161"/>
      <c r="U753" s="162"/>
      <c r="V753" s="162"/>
      <c r="W753" s="167"/>
    </row>
    <row r="754" spans="1:23" x14ac:dyDescent="0.2">
      <c r="A754" s="23" t="str">
        <f>IF(INTRO!$E$33&lt;&gt;0,INTRO!$E$33, " ")</f>
        <v>Ethiopia</v>
      </c>
      <c r="B754" s="191" t="s">
        <v>980</v>
      </c>
      <c r="C754" s="192" t="s">
        <v>988</v>
      </c>
      <c r="D754" s="193">
        <v>117124</v>
      </c>
      <c r="E754" s="193">
        <f t="shared" si="51"/>
        <v>18367.409104799997</v>
      </c>
      <c r="F754" s="193">
        <f t="shared" si="52"/>
        <v>37731.8011224</v>
      </c>
      <c r="G754" s="193">
        <f t="shared" si="53"/>
        <v>61024.785134689591</v>
      </c>
      <c r="H754" s="200">
        <v>0</v>
      </c>
      <c r="I754" s="201">
        <v>0</v>
      </c>
      <c r="J754" s="202">
        <v>3</v>
      </c>
      <c r="K754" s="203">
        <v>2</v>
      </c>
      <c r="L754" s="165">
        <f>IF(INTRO!$E$37="Endemic",IF($H754&gt;0,IF($H754=4,"Unknown",IF($H754=99,"Stopped",$D754)),0),"Not required")</f>
        <v>0</v>
      </c>
      <c r="M754" s="190">
        <f>IF(INTRO!$E$39="Endemic", IF($I754&gt;0, IF($I754=4,"Unknown",IF($I754=99,"Stopped",$D754)), 0),"Not required")</f>
        <v>0</v>
      </c>
      <c r="N754" s="166">
        <f>IF(INTRO!$E$41="Endemic", IF(AND($J754&gt;1,$J754&lt;5), IF($J754=4, "Unknown", E754+F754), 0),"Not required")</f>
        <v>56099.210227199997</v>
      </c>
      <c r="O754" s="169">
        <f>IF(INTRO!$E$43="Endemic", IF(AND($K754&gt;0,$K754&lt;5), IF($K754=4,"Unknown", IF($K754=1, $F754*0.33, IF($K754=2, $F754*0.5+$G754*0.2, SUM(F754:G754)))), 0),"Not required")</f>
        <v>31070.857588137918</v>
      </c>
      <c r="P754" s="161">
        <v>0</v>
      </c>
      <c r="Q754" s="162">
        <v>0</v>
      </c>
      <c r="R754" s="162">
        <v>2</v>
      </c>
      <c r="S754" s="167">
        <v>1</v>
      </c>
      <c r="T754" s="161"/>
      <c r="U754" s="162"/>
      <c r="V754" s="162"/>
      <c r="W754" s="167"/>
    </row>
    <row r="755" spans="1:23" x14ac:dyDescent="0.2">
      <c r="A755" s="23" t="str">
        <f>IF(INTRO!$E$33&lt;&gt;0,INTRO!$E$33, " ")</f>
        <v>Ethiopia</v>
      </c>
      <c r="B755" s="191" t="s">
        <v>980</v>
      </c>
      <c r="C755" s="192" t="s">
        <v>989</v>
      </c>
      <c r="D755" s="193">
        <v>122902</v>
      </c>
      <c r="E755" s="193">
        <f t="shared" si="51"/>
        <v>19273.516220400001</v>
      </c>
      <c r="F755" s="193">
        <f t="shared" si="52"/>
        <v>39593.198845200001</v>
      </c>
      <c r="G755" s="193">
        <f t="shared" si="53"/>
        <v>64035.280067480795</v>
      </c>
      <c r="H755" s="200">
        <v>0</v>
      </c>
      <c r="I755" s="201">
        <v>0</v>
      </c>
      <c r="J755" s="202">
        <v>2</v>
      </c>
      <c r="K755" s="203">
        <v>1</v>
      </c>
      <c r="L755" s="165">
        <f>IF(INTRO!$E$37="Endemic",IF($H755&gt;0,IF($H755=4,"Unknown",IF($H755=99,"Stopped",$D755)),0),"Not required")</f>
        <v>0</v>
      </c>
      <c r="M755" s="190">
        <f>IF(INTRO!$E$39="Endemic", IF($I755&gt;0, IF($I755=4,"Unknown",IF($I755=99,"Stopped",$D755)), 0),"Not required")</f>
        <v>0</v>
      </c>
      <c r="N755" s="166">
        <f>IF(INTRO!$E$41="Endemic", IF(AND($J755&gt;1,$J755&lt;5), IF($J755=4, "Unknown", E755+F755), 0),"Not required")</f>
        <v>58866.715065600001</v>
      </c>
      <c r="O755" s="169">
        <f>IF(INTRO!$E$43="Endemic", IF(AND($K755&gt;0,$K755&lt;5), IF($K755=4,"Unknown", IF($K755=1, $F755*0.33, IF($K755=2, $F755*0.5+$G755*0.2, SUM(F755:G755)))), 0),"Not required")</f>
        <v>13065.755618916</v>
      </c>
      <c r="P755" s="161">
        <v>0</v>
      </c>
      <c r="Q755" s="162">
        <v>0</v>
      </c>
      <c r="R755" s="162">
        <v>1</v>
      </c>
      <c r="S755" s="167">
        <v>0</v>
      </c>
      <c r="T755" s="161"/>
      <c r="U755" s="162"/>
      <c r="V755" s="162"/>
      <c r="W755" s="167"/>
    </row>
    <row r="756" spans="1:23" x14ac:dyDescent="0.2">
      <c r="A756" s="23" t="str">
        <f>IF(INTRO!$E$33&lt;&gt;0,INTRO!$E$33, " ")</f>
        <v>Ethiopia</v>
      </c>
      <c r="B756" s="191" t="s">
        <v>980</v>
      </c>
      <c r="C756" s="192" t="s">
        <v>990</v>
      </c>
      <c r="D756" s="193">
        <v>160157</v>
      </c>
      <c r="E756" s="193">
        <f t="shared" si="51"/>
        <v>25115.852771399997</v>
      </c>
      <c r="F756" s="193">
        <f t="shared" si="52"/>
        <v>51594.993958200001</v>
      </c>
      <c r="G756" s="193">
        <f t="shared" si="53"/>
        <v>83446.146928182789</v>
      </c>
      <c r="H756" s="200">
        <v>0</v>
      </c>
      <c r="I756" s="201">
        <v>0</v>
      </c>
      <c r="J756" s="202">
        <v>2</v>
      </c>
      <c r="K756" s="203">
        <v>0</v>
      </c>
      <c r="L756" s="165">
        <f>IF(INTRO!$E$37="Endemic",IF($H756&gt;0,IF($H756=4,"Unknown",IF($H756=99,"Stopped",$D756)),0),"Not required")</f>
        <v>0</v>
      </c>
      <c r="M756" s="190">
        <f>IF(INTRO!$E$39="Endemic", IF($I756&gt;0, IF($I756=4,"Unknown",IF($I756=99,"Stopped",$D756)), 0),"Not required")</f>
        <v>0</v>
      </c>
      <c r="N756" s="166">
        <f>IF(INTRO!$E$41="Endemic", IF(AND($J756&gt;1,$J756&lt;5), IF($J756=4, "Unknown", E756+F756), 0),"Not required")</f>
        <v>76710.846729600002</v>
      </c>
      <c r="O756" s="169">
        <f>IF(INTRO!$E$43="Endemic", IF(AND($K756&gt;0,$K756&lt;5), IF($K756=4,"Unknown", IF($K756=1, $F756*0.33, IF($K756=2, $F756*0.5+$G756*0.2, SUM(F756:G756)))), 0),"Not required")</f>
        <v>0</v>
      </c>
      <c r="P756" s="161">
        <v>0</v>
      </c>
      <c r="Q756" s="162">
        <v>0</v>
      </c>
      <c r="R756" s="162">
        <v>1</v>
      </c>
      <c r="S756" s="167">
        <v>0</v>
      </c>
      <c r="T756" s="161"/>
      <c r="U756" s="162"/>
      <c r="V756" s="162"/>
      <c r="W756" s="167"/>
    </row>
    <row r="757" spans="1:23" x14ac:dyDescent="0.2">
      <c r="A757" s="23" t="str">
        <f>IF(INTRO!$E$33&lt;&gt;0,INTRO!$E$33, " ")</f>
        <v>Ethiopia</v>
      </c>
      <c r="B757" s="191" t="s">
        <v>980</v>
      </c>
      <c r="C757" s="192" t="s">
        <v>991</v>
      </c>
      <c r="D757" s="193">
        <v>123939</v>
      </c>
      <c r="E757" s="193">
        <f t="shared" si="51"/>
        <v>19436.138767799999</v>
      </c>
      <c r="F757" s="193">
        <f t="shared" si="52"/>
        <v>39927.271091400005</v>
      </c>
      <c r="G757" s="193">
        <f t="shared" si="53"/>
        <v>64575.585232815596</v>
      </c>
      <c r="H757" s="200">
        <v>0</v>
      </c>
      <c r="I757" s="201">
        <v>0</v>
      </c>
      <c r="J757" s="202">
        <v>3</v>
      </c>
      <c r="K757" s="203">
        <v>0</v>
      </c>
      <c r="L757" s="165">
        <f>IF(INTRO!$E$37="Endemic",IF($H757&gt;0,IF($H757=4,"Unknown",IF($H757=99,"Stopped",$D757)),0),"Not required")</f>
        <v>0</v>
      </c>
      <c r="M757" s="190">
        <f>IF(INTRO!$E$39="Endemic", IF($I757&gt;0, IF($I757=4,"Unknown",IF($I757=99,"Stopped",$D757)), 0),"Not required")</f>
        <v>0</v>
      </c>
      <c r="N757" s="166">
        <f>IF(INTRO!$E$41="Endemic", IF(AND($J757&gt;1,$J757&lt;5), IF($J757=4, "Unknown", E757+F757), 0),"Not required")</f>
        <v>59363.409859200008</v>
      </c>
      <c r="O757" s="169">
        <f>IF(INTRO!$E$43="Endemic", IF(AND($K757&gt;0,$K757&lt;5), IF($K757=4,"Unknown", IF($K757=1, $F757*0.33, IF($K757=2, $F757*0.5+$G757*0.2, SUM(F757:G757)))), 0),"Not required")</f>
        <v>0</v>
      </c>
      <c r="P757" s="161">
        <v>0</v>
      </c>
      <c r="Q757" s="162">
        <v>0</v>
      </c>
      <c r="R757" s="162">
        <v>2</v>
      </c>
      <c r="S757" s="167">
        <v>0</v>
      </c>
      <c r="T757" s="161"/>
      <c r="U757" s="162"/>
      <c r="V757" s="162"/>
      <c r="W757" s="167"/>
    </row>
    <row r="758" spans="1:23" x14ac:dyDescent="0.2">
      <c r="A758" s="23" t="str">
        <f>IF(INTRO!$E$33&lt;&gt;0,INTRO!$E$33, " ")</f>
        <v>Ethiopia</v>
      </c>
      <c r="B758" s="191" t="s">
        <v>980</v>
      </c>
      <c r="C758" s="192" t="s">
        <v>992</v>
      </c>
      <c r="D758" s="193">
        <v>133756</v>
      </c>
      <c r="E758" s="193">
        <f t="shared" si="51"/>
        <v>20975.642671199999</v>
      </c>
      <c r="F758" s="193">
        <f t="shared" si="52"/>
        <v>43089.843165600003</v>
      </c>
      <c r="G758" s="193">
        <f t="shared" si="53"/>
        <v>69690.508866462405</v>
      </c>
      <c r="H758" s="200">
        <v>0</v>
      </c>
      <c r="I758" s="201">
        <v>4</v>
      </c>
      <c r="J758" s="202">
        <v>2</v>
      </c>
      <c r="K758" s="203">
        <v>1</v>
      </c>
      <c r="L758" s="165">
        <f>IF(INTRO!$E$37="Endemic",IF($H758&gt;0,IF($H758=4,"Unknown",IF($H758=99,"Stopped",$D758)),0),"Not required")</f>
        <v>0</v>
      </c>
      <c r="M758" s="190" t="str">
        <f>IF(INTRO!$E$39="Endemic", IF($I758&gt;0, IF($I758=4,"Unknown",IF($I758=99,"Stopped",$D758)), 0),"Not required")</f>
        <v>Unknown</v>
      </c>
      <c r="N758" s="166">
        <f>IF(INTRO!$E$41="Endemic", IF(AND($J758&gt;1,$J758&lt;5), IF($J758=4, "Unknown", E758+F758), 0),"Not required")</f>
        <v>64065.485836799999</v>
      </c>
      <c r="O758" s="169">
        <f>IF(INTRO!$E$43="Endemic", IF(AND($K758&gt;0,$K758&lt;5), IF($K758=4,"Unknown", IF($K758=1, $F758*0.33, IF($K758=2, $F758*0.5+$G758*0.2, SUM(F758:G758)))), 0),"Not required")</f>
        <v>14219.648244648002</v>
      </c>
      <c r="P758" s="161">
        <v>0</v>
      </c>
      <c r="Q758" s="162">
        <v>0</v>
      </c>
      <c r="R758" s="162">
        <v>1</v>
      </c>
      <c r="S758" s="167">
        <v>0</v>
      </c>
      <c r="T758" s="161"/>
      <c r="U758" s="162"/>
      <c r="V758" s="162"/>
      <c r="W758" s="167"/>
    </row>
    <row r="759" spans="1:23" x14ac:dyDescent="0.2">
      <c r="A759" s="23" t="str">
        <f>IF(INTRO!$E$33&lt;&gt;0,INTRO!$E$33, " ")</f>
        <v>Ethiopia</v>
      </c>
      <c r="B759" s="191" t="s">
        <v>980</v>
      </c>
      <c r="C759" s="192" t="s">
        <v>993</v>
      </c>
      <c r="D759" s="193">
        <v>132686</v>
      </c>
      <c r="E759" s="193">
        <f t="shared" si="51"/>
        <v>20807.8450572</v>
      </c>
      <c r="F759" s="193">
        <f t="shared" si="52"/>
        <v>42745.139883600001</v>
      </c>
      <c r="G759" s="193">
        <f t="shared" si="53"/>
        <v>69133.009804834393</v>
      </c>
      <c r="H759" s="200">
        <v>0</v>
      </c>
      <c r="I759" s="201">
        <v>4</v>
      </c>
      <c r="J759" s="202">
        <v>2</v>
      </c>
      <c r="K759" s="203">
        <v>0</v>
      </c>
      <c r="L759" s="165">
        <f>IF(INTRO!$E$37="Endemic",IF($H759&gt;0,IF($H759=4,"Unknown",IF($H759=99,"Stopped",$D759)),0),"Not required")</f>
        <v>0</v>
      </c>
      <c r="M759" s="190" t="str">
        <f>IF(INTRO!$E$39="Endemic", IF($I759&gt;0, IF($I759=4,"Unknown",IF($I759=99,"Stopped",$D759)), 0),"Not required")</f>
        <v>Unknown</v>
      </c>
      <c r="N759" s="166">
        <f>IF(INTRO!$E$41="Endemic", IF(AND($J759&gt;1,$J759&lt;5), IF($J759=4, "Unknown", E759+F759), 0),"Not required")</f>
        <v>63552.984940800001</v>
      </c>
      <c r="O759" s="169">
        <f>IF(INTRO!$E$43="Endemic", IF(AND($K759&gt;0,$K759&lt;5), IF($K759=4,"Unknown", IF($K759=1, $F759*0.33, IF($K759=2, $F759*0.5+$G759*0.2, SUM(F759:G759)))), 0),"Not required")</f>
        <v>0</v>
      </c>
      <c r="P759" s="161">
        <v>0</v>
      </c>
      <c r="Q759" s="162">
        <v>0</v>
      </c>
      <c r="R759" s="162">
        <v>1</v>
      </c>
      <c r="S759" s="167">
        <v>0</v>
      </c>
      <c r="T759" s="161"/>
      <c r="U759" s="162"/>
      <c r="V759" s="162"/>
      <c r="W759" s="167"/>
    </row>
    <row r="760" spans="1:23" x14ac:dyDescent="0.2">
      <c r="A760" s="23" t="str">
        <f>IF(INTRO!$E$33&lt;&gt;0,INTRO!$E$33, " ")</f>
        <v>Ethiopia</v>
      </c>
      <c r="B760" s="191" t="s">
        <v>980</v>
      </c>
      <c r="C760" s="192" t="s">
        <v>994</v>
      </c>
      <c r="D760" s="193">
        <v>112362</v>
      </c>
      <c r="E760" s="193">
        <f t="shared" si="51"/>
        <v>17620.631312400001</v>
      </c>
      <c r="F760" s="193">
        <f t="shared" si="52"/>
        <v>36197.710441200004</v>
      </c>
      <c r="G760" s="193">
        <f t="shared" si="53"/>
        <v>58543.653796864797</v>
      </c>
      <c r="H760" s="200">
        <v>0</v>
      </c>
      <c r="I760" s="201">
        <v>0</v>
      </c>
      <c r="J760" s="202">
        <v>2</v>
      </c>
      <c r="K760" s="203">
        <v>1</v>
      </c>
      <c r="L760" s="165">
        <f>IF(INTRO!$E$37="Endemic",IF($H760&gt;0,IF($H760=4,"Unknown",IF($H760=99,"Stopped",$D760)),0),"Not required")</f>
        <v>0</v>
      </c>
      <c r="M760" s="190">
        <f>IF(INTRO!$E$39="Endemic", IF($I760&gt;0, IF($I760=4,"Unknown",IF($I760=99,"Stopped",$D760)), 0),"Not required")</f>
        <v>0</v>
      </c>
      <c r="N760" s="166">
        <f>IF(INTRO!$E$41="Endemic", IF(AND($J760&gt;1,$J760&lt;5), IF($J760=4, "Unknown", E760+F760), 0),"Not required")</f>
        <v>53818.341753600005</v>
      </c>
      <c r="O760" s="169">
        <f>IF(INTRO!$E$43="Endemic", IF(AND($K760&gt;0,$K760&lt;5), IF($K760=4,"Unknown", IF($K760=1, $F760*0.33, IF($K760=2, $F760*0.5+$G760*0.2, SUM(F760:G760)))), 0),"Not required")</f>
        <v>11945.244445596001</v>
      </c>
      <c r="P760" s="161">
        <v>0</v>
      </c>
      <c r="Q760" s="162">
        <v>0</v>
      </c>
      <c r="R760" s="162">
        <v>1</v>
      </c>
      <c r="S760" s="167">
        <v>0</v>
      </c>
      <c r="T760" s="161"/>
      <c r="U760" s="162"/>
      <c r="V760" s="162"/>
      <c r="W760" s="167"/>
    </row>
    <row r="761" spans="1:23" x14ac:dyDescent="0.2">
      <c r="A761" s="23" t="str">
        <f>IF(INTRO!$E$33&lt;&gt;0,INTRO!$E$33, " ")</f>
        <v>Ethiopia</v>
      </c>
      <c r="B761" s="191" t="s">
        <v>980</v>
      </c>
      <c r="C761" s="192" t="s">
        <v>995</v>
      </c>
      <c r="D761" s="193">
        <v>133666</v>
      </c>
      <c r="E761" s="193">
        <f t="shared" si="51"/>
        <v>20961.528853199998</v>
      </c>
      <c r="F761" s="193">
        <f t="shared" si="52"/>
        <v>43060.8494316</v>
      </c>
      <c r="G761" s="193">
        <f t="shared" si="53"/>
        <v>69643.616422026404</v>
      </c>
      <c r="H761" s="200">
        <v>1</v>
      </c>
      <c r="I761" s="201">
        <v>4</v>
      </c>
      <c r="J761" s="202">
        <v>2</v>
      </c>
      <c r="K761" s="203">
        <v>1</v>
      </c>
      <c r="L761" s="165">
        <f>IF(INTRO!$E$37="Endemic",IF($H761&gt;0,IF($H761=4,"Unknown",IF($H761=99,"Stopped",$D761)),0),"Not required")</f>
        <v>133666</v>
      </c>
      <c r="M761" s="190" t="str">
        <f>IF(INTRO!$E$39="Endemic", IF($I761&gt;0, IF($I761=4,"Unknown",IF($I761=99,"Stopped",$D761)), 0),"Not required")</f>
        <v>Unknown</v>
      </c>
      <c r="N761" s="166">
        <f>IF(INTRO!$E$41="Endemic", IF(AND($J761&gt;1,$J761&lt;5), IF($J761=4, "Unknown", E761+F761), 0),"Not required")</f>
        <v>64022.378284799997</v>
      </c>
      <c r="O761" s="169">
        <f>IF(INTRO!$E$43="Endemic", IF(AND($K761&gt;0,$K761&lt;5), IF($K761=4,"Unknown", IF($K761=1, $F761*0.33, IF($K761=2, $F761*0.5+$G761*0.2, SUM(F761:G761)))), 0),"Not required")</f>
        <v>14210.080312428001</v>
      </c>
      <c r="P761" s="161">
        <v>1</v>
      </c>
      <c r="Q761" s="162">
        <v>0</v>
      </c>
      <c r="R761" s="162">
        <v>1</v>
      </c>
      <c r="S761" s="167">
        <v>0</v>
      </c>
      <c r="T761" s="161"/>
      <c r="U761" s="162"/>
      <c r="V761" s="162"/>
      <c r="W761" s="167"/>
    </row>
    <row r="762" spans="1:23" x14ac:dyDescent="0.2">
      <c r="A762" s="23" t="str">
        <f>IF(INTRO!$E$33&lt;&gt;0,INTRO!$E$33, " ")</f>
        <v>Ethiopia</v>
      </c>
      <c r="B762" s="191" t="s">
        <v>996</v>
      </c>
      <c r="C762" s="192" t="s">
        <v>997</v>
      </c>
      <c r="D762" s="193">
        <v>86883</v>
      </c>
      <c r="E762" s="193">
        <f t="shared" si="51"/>
        <v>13625.009436599999</v>
      </c>
      <c r="F762" s="193">
        <f t="shared" si="52"/>
        <v>27989.584345800002</v>
      </c>
      <c r="G762" s="193">
        <f t="shared" si="53"/>
        <v>45268.402777033196</v>
      </c>
      <c r="H762" s="200">
        <v>0</v>
      </c>
      <c r="I762" s="201">
        <v>1</v>
      </c>
      <c r="J762" s="202">
        <v>2</v>
      </c>
      <c r="K762" s="203">
        <v>0</v>
      </c>
      <c r="L762" s="165">
        <f>IF(INTRO!$E$37="Endemic",IF($H762&gt;0,IF($H762=4,"Unknown",IF($H762=99,"Stopped",$D762)),0),"Not required")</f>
        <v>0</v>
      </c>
      <c r="M762" s="190">
        <f>IF(INTRO!$E$39="Endemic", IF($I762&gt;0, IF($I762=4,"Unknown",IF($I762=99,"Stopped",$D762)), 0),"Not required")</f>
        <v>86883</v>
      </c>
      <c r="N762" s="166">
        <f>IF(INTRO!$E$41="Endemic", IF(AND($J762&gt;1,$J762&lt;5), IF($J762=4, "Unknown", E762+F762), 0),"Not required")</f>
        <v>41614.593782399999</v>
      </c>
      <c r="O762" s="169">
        <f>IF(INTRO!$E$43="Endemic", IF(AND($K762&gt;0,$K762&lt;5), IF($K762=4,"Unknown", IF($K762=1, $F762*0.33, IF($K762=2, $F762*0.5+$G762*0.2, SUM(F762:G762)))), 0),"Not required")</f>
        <v>0</v>
      </c>
      <c r="P762" s="161">
        <v>0</v>
      </c>
      <c r="Q762" s="162">
        <v>2</v>
      </c>
      <c r="R762" s="162">
        <v>1</v>
      </c>
      <c r="S762" s="167">
        <v>0</v>
      </c>
      <c r="T762" s="161"/>
      <c r="U762" s="162"/>
      <c r="V762" s="162"/>
      <c r="W762" s="167"/>
    </row>
    <row r="763" spans="1:23" x14ac:dyDescent="0.2">
      <c r="A763" s="23" t="str">
        <f>IF(INTRO!$E$33&lt;&gt;0,INTRO!$E$33, " ")</f>
        <v>Ethiopia</v>
      </c>
      <c r="B763" s="191" t="s">
        <v>998</v>
      </c>
      <c r="C763" s="192" t="s">
        <v>999</v>
      </c>
      <c r="D763" s="193">
        <v>105188.34185999999</v>
      </c>
      <c r="E763" s="193">
        <f t="shared" ref="E763:E826" si="54">D763*10.11646/100</f>
        <v>10641.336528930155</v>
      </c>
      <c r="F763" s="193">
        <f t="shared" ref="F763:F826" si="55">D763*33.99128/100</f>
        <v>35754.863808989809</v>
      </c>
      <c r="G763" s="193">
        <f t="shared" ref="G763:G826" si="56">D763*55.89225188/100</f>
        <v>58792.132980786671</v>
      </c>
      <c r="H763" s="200">
        <v>0</v>
      </c>
      <c r="I763" s="201">
        <v>4</v>
      </c>
      <c r="J763" s="202">
        <v>0</v>
      </c>
      <c r="K763" s="203">
        <v>2</v>
      </c>
      <c r="L763" s="165">
        <f>IF(INTRO!$E$37="Endemic",IF($H763&gt;0,IF($H763=4,"Unknown",IF($H763=99,"Stopped",$D763)),0),"Not required")</f>
        <v>0</v>
      </c>
      <c r="M763" s="190" t="str">
        <f>IF(INTRO!$E$39="Endemic", IF($I763&gt;0, IF($I763=4,"Unknown",IF($I763=99,"Stopped",$D763)), 0),"Not required")</f>
        <v>Unknown</v>
      </c>
      <c r="N763" s="166">
        <f>IF(INTRO!$E$41="Endemic", IF(AND($J763&gt;1,$J763&lt;5), IF($J763=4, "Unknown", E763+F763), 0),"Not required")</f>
        <v>0</v>
      </c>
      <c r="O763" s="169">
        <f>IF(INTRO!$E$43="Endemic", IF(AND($K763&gt;0,$K763&lt;5), IF($K763=4,"Unknown", IF($K763=1, $F763*0.33, IF($K763=2, $F763*0.5+$G763*0.2, SUM(F763:G763)))), 0),"Not required")</f>
        <v>29635.858500652241</v>
      </c>
      <c r="P763" s="161">
        <v>0</v>
      </c>
      <c r="Q763" s="162">
        <v>0</v>
      </c>
      <c r="R763" s="162">
        <v>0</v>
      </c>
      <c r="S763" s="167">
        <v>1</v>
      </c>
      <c r="T763" s="161"/>
      <c r="U763" s="162"/>
      <c r="V763" s="162"/>
      <c r="W763" s="167"/>
    </row>
    <row r="764" spans="1:23" x14ac:dyDescent="0.2">
      <c r="A764" s="23" t="str">
        <f>IF(INTRO!$E$33&lt;&gt;0,INTRO!$E$33, " ")</f>
        <v>Ethiopia</v>
      </c>
      <c r="B764" s="191" t="s">
        <v>998</v>
      </c>
      <c r="C764" s="192" t="s">
        <v>1000</v>
      </c>
      <c r="D764" s="193">
        <v>116904.38724</v>
      </c>
      <c r="E764" s="193">
        <f t="shared" si="54"/>
        <v>11826.585573379705</v>
      </c>
      <c r="F764" s="193">
        <f t="shared" si="55"/>
        <v>39737.297599032674</v>
      </c>
      <c r="G764" s="193">
        <f t="shared" si="56"/>
        <v>65340.494574951379</v>
      </c>
      <c r="H764" s="200">
        <v>0</v>
      </c>
      <c r="I764" s="201">
        <v>4</v>
      </c>
      <c r="J764" s="202">
        <v>3</v>
      </c>
      <c r="K764" s="203">
        <v>2</v>
      </c>
      <c r="L764" s="165">
        <f>IF(INTRO!$E$37="Endemic",IF($H764&gt;0,IF($H764=4,"Unknown",IF($H764=99,"Stopped",$D764)),0),"Not required")</f>
        <v>0</v>
      </c>
      <c r="M764" s="190" t="str">
        <f>IF(INTRO!$E$39="Endemic", IF($I764&gt;0, IF($I764=4,"Unknown",IF($I764=99,"Stopped",$D764)), 0),"Not required")</f>
        <v>Unknown</v>
      </c>
      <c r="N764" s="166">
        <f>IF(INTRO!$E$41="Endemic", IF(AND($J764&gt;1,$J764&lt;5), IF($J764=4, "Unknown", E764+F764), 0),"Not required")</f>
        <v>51563.883172412381</v>
      </c>
      <c r="O764" s="169">
        <f>IF(INTRO!$E$43="Endemic", IF(AND($K764&gt;0,$K764&lt;5), IF($K764=4,"Unknown", IF($K764=1, $F764*0.33, IF($K764=2, $F764*0.5+$G764*0.2, SUM(F764:G764)))), 0),"Not required")</f>
        <v>32936.747714506615</v>
      </c>
      <c r="P764" s="161">
        <v>0</v>
      </c>
      <c r="Q764" s="162">
        <v>0</v>
      </c>
      <c r="R764" s="162">
        <v>2</v>
      </c>
      <c r="S764" s="167">
        <v>1</v>
      </c>
      <c r="T764" s="161"/>
      <c r="U764" s="162"/>
      <c r="V764" s="162"/>
      <c r="W764" s="167"/>
    </row>
    <row r="765" spans="1:23" x14ac:dyDescent="0.2">
      <c r="A765" s="23" t="str">
        <f>IF(INTRO!$E$33&lt;&gt;0,INTRO!$E$33, " ")</f>
        <v>Ethiopia</v>
      </c>
      <c r="B765" s="191" t="s">
        <v>998</v>
      </c>
      <c r="C765" s="192" t="s">
        <v>1001</v>
      </c>
      <c r="D765" s="193">
        <v>107103.83975999999</v>
      </c>
      <c r="E765" s="193">
        <f t="shared" si="54"/>
        <v>10835.117107784494</v>
      </c>
      <c r="F765" s="193">
        <f t="shared" si="55"/>
        <v>36405.966063572931</v>
      </c>
      <c r="G765" s="193">
        <f t="shared" si="56"/>
        <v>59862.747891810788</v>
      </c>
      <c r="H765" s="200">
        <v>0</v>
      </c>
      <c r="I765" s="201">
        <v>4</v>
      </c>
      <c r="J765" s="202">
        <v>0</v>
      </c>
      <c r="K765" s="203">
        <v>2</v>
      </c>
      <c r="L765" s="165">
        <f>IF(INTRO!$E$37="Endemic",IF($H765&gt;0,IF($H765=4,"Unknown",IF($H765=99,"Stopped",$D765)),0),"Not required")</f>
        <v>0</v>
      </c>
      <c r="M765" s="190" t="str">
        <f>IF(INTRO!$E$39="Endemic", IF($I765&gt;0, IF($I765=4,"Unknown",IF($I765=99,"Stopped",$D765)), 0),"Not required")</f>
        <v>Unknown</v>
      </c>
      <c r="N765" s="166">
        <f>IF(INTRO!$E$41="Endemic", IF(AND($J765&gt;1,$J765&lt;5), IF($J765=4, "Unknown", E765+F765), 0),"Not required")</f>
        <v>0</v>
      </c>
      <c r="O765" s="169">
        <f>IF(INTRO!$E$43="Endemic", IF(AND($K765&gt;0,$K765&lt;5), IF($K765=4,"Unknown", IF($K765=1, $F765*0.33, IF($K765=2, $F765*0.5+$G765*0.2, SUM(F765:G765)))), 0),"Not required")</f>
        <v>30175.532610148624</v>
      </c>
      <c r="P765" s="161">
        <v>0</v>
      </c>
      <c r="Q765" s="162">
        <v>0</v>
      </c>
      <c r="R765" s="162">
        <v>0</v>
      </c>
      <c r="S765" s="167">
        <v>1</v>
      </c>
      <c r="T765" s="161"/>
      <c r="U765" s="162"/>
      <c r="V765" s="162"/>
      <c r="W765" s="167"/>
    </row>
    <row r="766" spans="1:23" x14ac:dyDescent="0.2">
      <c r="A766" s="23" t="str">
        <f>IF(INTRO!$E$33&lt;&gt;0,INTRO!$E$33, " ")</f>
        <v>Ethiopia</v>
      </c>
      <c r="B766" s="191" t="s">
        <v>998</v>
      </c>
      <c r="C766" s="192" t="s">
        <v>1002</v>
      </c>
      <c r="D766" s="193">
        <v>73769.174999999988</v>
      </c>
      <c r="E766" s="193">
        <f t="shared" si="54"/>
        <v>7462.8290812049991</v>
      </c>
      <c r="F766" s="193">
        <f t="shared" si="55"/>
        <v>25075.086827940002</v>
      </c>
      <c r="G766" s="193">
        <f t="shared" si="56"/>
        <v>41231.253100797985</v>
      </c>
      <c r="H766" s="200">
        <v>0</v>
      </c>
      <c r="I766" s="201">
        <v>4</v>
      </c>
      <c r="J766" s="202">
        <v>4</v>
      </c>
      <c r="K766" s="203">
        <v>4</v>
      </c>
      <c r="L766" s="165">
        <f>IF(INTRO!$E$37="Endemic",IF($H766&gt;0,IF($H766=4,"Unknown",IF($H766=99,"Stopped",$D766)),0),"Not required")</f>
        <v>0</v>
      </c>
      <c r="M766" s="190" t="str">
        <f>IF(INTRO!$E$39="Endemic", IF($I766&gt;0, IF($I766=4,"Unknown",IF($I766=99,"Stopped",$D766)), 0),"Not required")</f>
        <v>Unknown</v>
      </c>
      <c r="N766" s="166" t="str">
        <f>IF(INTRO!$E$41="Endemic", IF(AND($J766&gt;1,$J766&lt;5), IF($J766=4, "Unknown", E766+F766), 0),"Not required")</f>
        <v>Unknown</v>
      </c>
      <c r="O766" s="169" t="str">
        <f>IF(INTRO!$E$43="Endemic", IF(AND($K766&gt;0,$K766&lt;5), IF($K766=4,"Unknown", IF($K766=1, $F766*0.33, IF($K766=2, $F766*0.5+$G766*0.2, SUM(F766:G766)))), 0),"Not required")</f>
        <v>Unknown</v>
      </c>
      <c r="P766" s="161">
        <v>0</v>
      </c>
      <c r="Q766" s="162">
        <v>0</v>
      </c>
      <c r="R766" s="162">
        <v>0</v>
      </c>
      <c r="S766" s="167">
        <v>0</v>
      </c>
      <c r="T766" s="161"/>
      <c r="U766" s="162"/>
      <c r="V766" s="162"/>
      <c r="W766" s="167"/>
    </row>
    <row r="767" spans="1:23" x14ac:dyDescent="0.2">
      <c r="A767" s="23" t="str">
        <f>IF(INTRO!$E$33&lt;&gt;0,INTRO!$E$33, " ")</f>
        <v>Ethiopia</v>
      </c>
      <c r="B767" s="191" t="s">
        <v>998</v>
      </c>
      <c r="C767" s="192" t="s">
        <v>1003</v>
      </c>
      <c r="D767" s="193">
        <v>31223.115899999997</v>
      </c>
      <c r="E767" s="193">
        <f t="shared" si="54"/>
        <v>3158.6740307771397</v>
      </c>
      <c r="F767" s="193">
        <f t="shared" si="55"/>
        <v>10613.136750293521</v>
      </c>
      <c r="G767" s="193">
        <f t="shared" si="56"/>
        <v>17451.302583612331</v>
      </c>
      <c r="H767" s="200">
        <v>0</v>
      </c>
      <c r="I767" s="201">
        <v>0</v>
      </c>
      <c r="J767" s="202">
        <v>0</v>
      </c>
      <c r="K767" s="203">
        <v>0</v>
      </c>
      <c r="L767" s="165">
        <f>IF(INTRO!$E$37="Endemic",IF($H767&gt;0,IF($H767=4,"Unknown",IF($H767=99,"Stopped",$D767)),0),"Not required")</f>
        <v>0</v>
      </c>
      <c r="M767" s="190">
        <f>IF(INTRO!$E$39="Endemic", IF($I767&gt;0, IF($I767=4,"Unknown",IF($I767=99,"Stopped",$D767)), 0),"Not required")</f>
        <v>0</v>
      </c>
      <c r="N767" s="166">
        <f>IF(INTRO!$E$41="Endemic", IF(AND($J767&gt;1,$J767&lt;5), IF($J767=4, "Unknown", E767+F767), 0),"Not required")</f>
        <v>0</v>
      </c>
      <c r="O767" s="169">
        <f>IF(INTRO!$E$43="Endemic", IF(AND($K767&gt;0,$K767&lt;5), IF($K767=4,"Unknown", IF($K767=1, $F767*0.33, IF($K767=2, $F767*0.5+$G767*0.2, SUM(F767:G767)))), 0),"Not required")</f>
        <v>0</v>
      </c>
      <c r="P767" s="161">
        <v>0</v>
      </c>
      <c r="Q767" s="162">
        <v>0</v>
      </c>
      <c r="R767" s="162">
        <v>0</v>
      </c>
      <c r="S767" s="167">
        <v>0</v>
      </c>
      <c r="T767" s="161"/>
      <c r="U767" s="162"/>
      <c r="V767" s="162"/>
      <c r="W767" s="167"/>
    </row>
    <row r="768" spans="1:23" x14ac:dyDescent="0.2">
      <c r="A768" s="23" t="str">
        <f>IF(INTRO!$E$33&lt;&gt;0,INTRO!$E$33, " ")</f>
        <v>Ethiopia</v>
      </c>
      <c r="B768" s="191" t="s">
        <v>998</v>
      </c>
      <c r="C768" s="192" t="s">
        <v>1004</v>
      </c>
      <c r="D768" s="193">
        <v>65268.965519999998</v>
      </c>
      <c r="E768" s="193">
        <f t="shared" si="54"/>
        <v>6602.9087892445923</v>
      </c>
      <c r="F768" s="193">
        <f t="shared" si="55"/>
        <v>22185.756823006657</v>
      </c>
      <c r="G768" s="193">
        <f t="shared" si="56"/>
        <v>36480.294607908756</v>
      </c>
      <c r="H768" s="200">
        <v>0</v>
      </c>
      <c r="I768" s="201">
        <v>4</v>
      </c>
      <c r="J768" s="202">
        <v>4</v>
      </c>
      <c r="K768" s="203">
        <v>4</v>
      </c>
      <c r="L768" s="165">
        <f>IF(INTRO!$E$37="Endemic",IF($H768&gt;0,IF($H768=4,"Unknown",IF($H768=99,"Stopped",$D768)),0),"Not required")</f>
        <v>0</v>
      </c>
      <c r="M768" s="190" t="str">
        <f>IF(INTRO!$E$39="Endemic", IF($I768&gt;0, IF($I768=4,"Unknown",IF($I768=99,"Stopped",$D768)), 0),"Not required")</f>
        <v>Unknown</v>
      </c>
      <c r="N768" s="166" t="str">
        <f>IF(INTRO!$E$41="Endemic", IF(AND($J768&gt;1,$J768&lt;5), IF($J768=4, "Unknown", E768+F768), 0),"Not required")</f>
        <v>Unknown</v>
      </c>
      <c r="O768" s="169" t="str">
        <f>IF(INTRO!$E$43="Endemic", IF(AND($K768&gt;0,$K768&lt;5), IF($K768=4,"Unknown", IF($K768=1, $F768*0.33, IF($K768=2, $F768*0.5+$G768*0.2, SUM(F768:G768)))), 0),"Not required")</f>
        <v>Unknown</v>
      </c>
      <c r="P768" s="161">
        <v>0</v>
      </c>
      <c r="Q768" s="162">
        <v>0</v>
      </c>
      <c r="R768" s="162">
        <v>0</v>
      </c>
      <c r="S768" s="167">
        <v>0</v>
      </c>
      <c r="T768" s="161"/>
      <c r="U768" s="162"/>
      <c r="V768" s="162"/>
      <c r="W768" s="167"/>
    </row>
    <row r="769" spans="1:23" x14ac:dyDescent="0.2">
      <c r="A769" s="23" t="str">
        <f>IF(INTRO!$E$33&lt;&gt;0,INTRO!$E$33, " ")</f>
        <v>Ethiopia</v>
      </c>
      <c r="B769" s="191" t="s">
        <v>998</v>
      </c>
      <c r="C769" s="192" t="s">
        <v>1005</v>
      </c>
      <c r="D769" s="193">
        <v>28812.489299999997</v>
      </c>
      <c r="E769" s="193">
        <f t="shared" si="54"/>
        <v>2914.8039550387793</v>
      </c>
      <c r="F769" s="193">
        <f t="shared" si="55"/>
        <v>9793.7339129330412</v>
      </c>
      <c r="G769" s="193">
        <f t="shared" si="56"/>
        <v>16103.94909245405</v>
      </c>
      <c r="H769" s="200">
        <v>0</v>
      </c>
      <c r="I769" s="201">
        <v>4</v>
      </c>
      <c r="J769" s="202">
        <v>4</v>
      </c>
      <c r="K769" s="203">
        <v>4</v>
      </c>
      <c r="L769" s="165">
        <f>IF(INTRO!$E$37="Endemic",IF($H769&gt;0,IF($H769=4,"Unknown",IF($H769=99,"Stopped",$D769)),0),"Not required")</f>
        <v>0</v>
      </c>
      <c r="M769" s="190" t="str">
        <f>IF(INTRO!$E$39="Endemic", IF($I769&gt;0, IF($I769=4,"Unknown",IF($I769=99,"Stopped",$D769)), 0),"Not required")</f>
        <v>Unknown</v>
      </c>
      <c r="N769" s="166" t="str">
        <f>IF(INTRO!$E$41="Endemic", IF(AND($J769&gt;1,$J769&lt;5), IF($J769=4, "Unknown", E769+F769), 0),"Not required")</f>
        <v>Unknown</v>
      </c>
      <c r="O769" s="169" t="str">
        <f>IF(INTRO!$E$43="Endemic", IF(AND($K769&gt;0,$K769&lt;5), IF($K769=4,"Unknown", IF($K769=1, $F769*0.33, IF($K769=2, $F769*0.5+$G769*0.2, SUM(F769:G769)))), 0),"Not required")</f>
        <v>Unknown</v>
      </c>
      <c r="P769" s="161">
        <v>0</v>
      </c>
      <c r="Q769" s="162">
        <v>0</v>
      </c>
      <c r="R769" s="162">
        <v>0</v>
      </c>
      <c r="S769" s="167">
        <v>0</v>
      </c>
      <c r="T769" s="161"/>
      <c r="U769" s="162"/>
      <c r="V769" s="162"/>
      <c r="W769" s="167"/>
    </row>
    <row r="770" spans="1:23" x14ac:dyDescent="0.2">
      <c r="A770" s="23" t="str">
        <f>IF(INTRO!$E$33&lt;&gt;0,INTRO!$E$33, " ")</f>
        <v>Ethiopia</v>
      </c>
      <c r="B770" s="191" t="s">
        <v>998</v>
      </c>
      <c r="C770" s="192" t="s">
        <v>1006</v>
      </c>
      <c r="D770" s="193">
        <v>106146.59093999999</v>
      </c>
      <c r="E770" s="193">
        <f t="shared" si="54"/>
        <v>10738.277413808724</v>
      </c>
      <c r="F770" s="193">
        <f t="shared" si="55"/>
        <v>36080.584936870036</v>
      </c>
      <c r="G770" s="193">
        <f t="shared" si="56"/>
        <v>59327.719970218066</v>
      </c>
      <c r="H770" s="200">
        <v>0</v>
      </c>
      <c r="I770" s="201">
        <v>4</v>
      </c>
      <c r="J770" s="202">
        <v>3</v>
      </c>
      <c r="K770" s="203">
        <v>2</v>
      </c>
      <c r="L770" s="165">
        <f>IF(INTRO!$E$37="Endemic",IF($H770&gt;0,IF($H770=4,"Unknown",IF($H770=99,"Stopped",$D770)),0),"Not required")</f>
        <v>0</v>
      </c>
      <c r="M770" s="190" t="str">
        <f>IF(INTRO!$E$39="Endemic", IF($I770&gt;0, IF($I770=4,"Unknown",IF($I770=99,"Stopped",$D770)), 0),"Not required")</f>
        <v>Unknown</v>
      </c>
      <c r="N770" s="166">
        <f>IF(INTRO!$E$41="Endemic", IF(AND($J770&gt;1,$J770&lt;5), IF($J770=4, "Unknown", E770+F770), 0),"Not required")</f>
        <v>46818.862350678763</v>
      </c>
      <c r="O770" s="169">
        <f>IF(INTRO!$E$43="Endemic", IF(AND($K770&gt;0,$K770&lt;5), IF($K770=4,"Unknown", IF($K770=1, $F770*0.33, IF($K770=2, $F770*0.5+$G770*0.2, SUM(F770:G770)))), 0),"Not required")</f>
        <v>29905.836462478634</v>
      </c>
      <c r="P770" s="161">
        <v>0</v>
      </c>
      <c r="Q770" s="162">
        <v>0</v>
      </c>
      <c r="R770" s="162">
        <v>2</v>
      </c>
      <c r="S770" s="167">
        <v>1</v>
      </c>
      <c r="T770" s="161"/>
      <c r="U770" s="162"/>
      <c r="V770" s="162"/>
      <c r="W770" s="167"/>
    </row>
    <row r="771" spans="1:23" x14ac:dyDescent="0.2">
      <c r="A771" s="23" t="str">
        <f>IF(INTRO!$E$33&lt;&gt;0,INTRO!$E$33, " ")</f>
        <v>Ethiopia</v>
      </c>
      <c r="B771" s="191" t="s">
        <v>998</v>
      </c>
      <c r="C771" s="192" t="s">
        <v>1007</v>
      </c>
      <c r="D771" s="193">
        <v>56323.640339999998</v>
      </c>
      <c r="E771" s="193">
        <f t="shared" si="54"/>
        <v>5697.9585455399638</v>
      </c>
      <c r="F771" s="193">
        <f t="shared" si="55"/>
        <v>19145.126294162354</v>
      </c>
      <c r="G771" s="193">
        <f t="shared" si="56"/>
        <v>31480.55092681809</v>
      </c>
      <c r="H771" s="200">
        <v>0</v>
      </c>
      <c r="I771" s="201">
        <v>4</v>
      </c>
      <c r="J771" s="202">
        <v>4</v>
      </c>
      <c r="K771" s="203">
        <v>4</v>
      </c>
      <c r="L771" s="165">
        <f>IF(INTRO!$E$37="Endemic",IF($H771&gt;0,IF($H771=4,"Unknown",IF($H771=99,"Stopped",$D771)),0),"Not required")</f>
        <v>0</v>
      </c>
      <c r="M771" s="190" t="str">
        <f>IF(INTRO!$E$39="Endemic", IF($I771&gt;0, IF($I771=4,"Unknown",IF($I771=99,"Stopped",$D771)), 0),"Not required")</f>
        <v>Unknown</v>
      </c>
      <c r="N771" s="166" t="str">
        <f>IF(INTRO!$E$41="Endemic", IF(AND($J771&gt;1,$J771&lt;5), IF($J771=4, "Unknown", E771+F771), 0),"Not required")</f>
        <v>Unknown</v>
      </c>
      <c r="O771" s="169" t="str">
        <f>IF(INTRO!$E$43="Endemic", IF(AND($K771&gt;0,$K771&lt;5), IF($K771=4,"Unknown", IF($K771=1, $F771*0.33, IF($K771=2, $F771*0.5+$G771*0.2, SUM(F771:G771)))), 0),"Not required")</f>
        <v>Unknown</v>
      </c>
      <c r="P771" s="161">
        <v>0</v>
      </c>
      <c r="Q771" s="162">
        <v>0</v>
      </c>
      <c r="R771" s="162">
        <v>0</v>
      </c>
      <c r="S771" s="167">
        <v>0</v>
      </c>
      <c r="T771" s="161"/>
      <c r="U771" s="162"/>
      <c r="V771" s="162"/>
      <c r="W771" s="167"/>
    </row>
    <row r="772" spans="1:23" x14ac:dyDescent="0.2">
      <c r="A772" s="23" t="str">
        <f>IF(INTRO!$E$33&lt;&gt;0,INTRO!$E$33, " ")</f>
        <v>Ethiopia</v>
      </c>
      <c r="B772" s="191" t="s">
        <v>998</v>
      </c>
      <c r="C772" s="192" t="s">
        <v>1008</v>
      </c>
      <c r="D772" s="193">
        <v>19309.019039999999</v>
      </c>
      <c r="E772" s="193">
        <f t="shared" si="54"/>
        <v>1953.3891875739837</v>
      </c>
      <c r="F772" s="193">
        <f t="shared" si="55"/>
        <v>6563.3827271397122</v>
      </c>
      <c r="G772" s="193">
        <f t="shared" si="56"/>
        <v>10792.245557393959</v>
      </c>
      <c r="H772" s="200">
        <v>0</v>
      </c>
      <c r="I772" s="201">
        <v>0</v>
      </c>
      <c r="J772" s="202">
        <v>0</v>
      </c>
      <c r="K772" s="203">
        <v>0</v>
      </c>
      <c r="L772" s="165">
        <f>IF(INTRO!$E$37="Endemic",IF($H772&gt;0,IF($H772=4,"Unknown",IF($H772=99,"Stopped",$D772)),0),"Not required")</f>
        <v>0</v>
      </c>
      <c r="M772" s="190">
        <f>IF(INTRO!$E$39="Endemic", IF($I772&gt;0, IF($I772=4,"Unknown",IF($I772=99,"Stopped",$D772)), 0),"Not required")</f>
        <v>0</v>
      </c>
      <c r="N772" s="166">
        <f>IF(INTRO!$E$41="Endemic", IF(AND($J772&gt;1,$J772&lt;5), IF($J772=4, "Unknown", E772+F772), 0),"Not required")</f>
        <v>0</v>
      </c>
      <c r="O772" s="169">
        <f>IF(INTRO!$E$43="Endemic", IF(AND($K772&gt;0,$K772&lt;5), IF($K772=4,"Unknown", IF($K772=1, $F772*0.33, IF($K772=2, $F772*0.5+$G772*0.2, SUM(F772:G772)))), 0),"Not required")</f>
        <v>0</v>
      </c>
      <c r="P772" s="161">
        <v>0</v>
      </c>
      <c r="Q772" s="162">
        <v>0</v>
      </c>
      <c r="R772" s="162">
        <v>0</v>
      </c>
      <c r="S772" s="167">
        <v>0</v>
      </c>
      <c r="T772" s="161"/>
      <c r="U772" s="162"/>
      <c r="V772" s="162"/>
      <c r="W772" s="167"/>
    </row>
    <row r="773" spans="1:23" x14ac:dyDescent="0.2">
      <c r="A773" s="23" t="str">
        <f>IF(INTRO!$E$33&lt;&gt;0,INTRO!$E$33, " ")</f>
        <v>Ethiopia</v>
      </c>
      <c r="B773" s="191" t="s">
        <v>998</v>
      </c>
      <c r="C773" s="192" t="s">
        <v>1009</v>
      </c>
      <c r="D773" s="193">
        <v>39825.351899999994</v>
      </c>
      <c r="E773" s="193">
        <f t="shared" si="54"/>
        <v>4028.9157948227394</v>
      </c>
      <c r="F773" s="193">
        <f t="shared" si="55"/>
        <v>13537.14687531432</v>
      </c>
      <c r="G773" s="193">
        <f t="shared" si="56"/>
        <v>22259.28599604436</v>
      </c>
      <c r="H773" s="200">
        <v>0</v>
      </c>
      <c r="I773" s="201">
        <v>4</v>
      </c>
      <c r="J773" s="202">
        <v>0</v>
      </c>
      <c r="K773" s="203">
        <v>3</v>
      </c>
      <c r="L773" s="165">
        <f>IF(INTRO!$E$37="Endemic",IF($H773&gt;0,IF($H773=4,"Unknown",IF($H773=99,"Stopped",$D773)),0),"Not required")</f>
        <v>0</v>
      </c>
      <c r="M773" s="190" t="str">
        <f>IF(INTRO!$E$39="Endemic", IF($I773&gt;0, IF($I773=4,"Unknown",IF($I773=99,"Stopped",$D773)), 0),"Not required")</f>
        <v>Unknown</v>
      </c>
      <c r="N773" s="166">
        <f>IF(INTRO!$E$41="Endemic", IF(AND($J773&gt;1,$J773&lt;5), IF($J773=4, "Unknown", E773+F773), 0),"Not required")</f>
        <v>0</v>
      </c>
      <c r="O773" s="169">
        <f>IF(INTRO!$E$43="Endemic", IF(AND($K773&gt;0,$K773&lt;5), IF($K773=4,"Unknown", IF($K773=1, $F773*0.33, IF($K773=2, $F773*0.5+$G773*0.2, SUM(F773:G773)))), 0),"Not required")</f>
        <v>35796.43287135868</v>
      </c>
      <c r="P773" s="161">
        <v>0</v>
      </c>
      <c r="Q773" s="162">
        <v>0</v>
      </c>
      <c r="R773" s="162">
        <v>0</v>
      </c>
      <c r="S773" s="167">
        <v>1</v>
      </c>
      <c r="T773" s="161"/>
      <c r="U773" s="162"/>
      <c r="V773" s="162"/>
      <c r="W773" s="167"/>
    </row>
    <row r="774" spans="1:23" x14ac:dyDescent="0.2">
      <c r="A774" s="23" t="str">
        <f>IF(INTRO!$E$33&lt;&gt;0,INTRO!$E$33, " ")</f>
        <v>Ethiopia</v>
      </c>
      <c r="B774" s="191" t="s">
        <v>998</v>
      </c>
      <c r="C774" s="192" t="s">
        <v>1010</v>
      </c>
      <c r="D774" s="193">
        <v>61423.966079999998</v>
      </c>
      <c r="E774" s="193">
        <f t="shared" si="54"/>
        <v>6213.9309588967681</v>
      </c>
      <c r="F774" s="193">
        <f t="shared" si="55"/>
        <v>20878.792297357824</v>
      </c>
      <c r="G774" s="193">
        <f t="shared" si="56"/>
        <v>34331.237836119362</v>
      </c>
      <c r="H774" s="200">
        <v>0</v>
      </c>
      <c r="I774" s="201">
        <v>4</v>
      </c>
      <c r="J774" s="202">
        <v>4</v>
      </c>
      <c r="K774" s="203">
        <v>4</v>
      </c>
      <c r="L774" s="165">
        <f>IF(INTRO!$E$37="Endemic",IF($H774&gt;0,IF($H774=4,"Unknown",IF($H774=99,"Stopped",$D774)),0),"Not required")</f>
        <v>0</v>
      </c>
      <c r="M774" s="190" t="str">
        <f>IF(INTRO!$E$39="Endemic", IF($I774&gt;0, IF($I774=4,"Unknown",IF($I774=99,"Stopped",$D774)), 0),"Not required")</f>
        <v>Unknown</v>
      </c>
      <c r="N774" s="166" t="str">
        <f>IF(INTRO!$E$41="Endemic", IF(AND($J774&gt;1,$J774&lt;5), IF($J774=4, "Unknown", E774+F774), 0),"Not required")</f>
        <v>Unknown</v>
      </c>
      <c r="O774" s="169" t="str">
        <f>IF(INTRO!$E$43="Endemic", IF(AND($K774&gt;0,$K774&lt;5), IF($K774=4,"Unknown", IF($K774=1, $F774*0.33, IF($K774=2, $F774*0.5+$G774*0.2, SUM(F774:G774)))), 0),"Not required")</f>
        <v>Unknown</v>
      </c>
      <c r="P774" s="161">
        <v>0</v>
      </c>
      <c r="Q774" s="162">
        <v>0</v>
      </c>
      <c r="R774" s="162">
        <v>0</v>
      </c>
      <c r="S774" s="167">
        <v>0</v>
      </c>
      <c r="T774" s="161"/>
      <c r="U774" s="162"/>
      <c r="V774" s="162"/>
      <c r="W774" s="167"/>
    </row>
    <row r="775" spans="1:23" x14ac:dyDescent="0.2">
      <c r="A775" s="23" t="str">
        <f>IF(INTRO!$E$33&lt;&gt;0,INTRO!$E$33, " ")</f>
        <v>Ethiopia</v>
      </c>
      <c r="B775" s="191" t="s">
        <v>1011</v>
      </c>
      <c r="C775" s="192" t="s">
        <v>1012</v>
      </c>
      <c r="D775" s="193">
        <v>82786.518899999995</v>
      </c>
      <c r="E775" s="193">
        <f t="shared" si="54"/>
        <v>8375.0650699109392</v>
      </c>
      <c r="F775" s="193">
        <f t="shared" si="55"/>
        <v>28140.197441551922</v>
      </c>
      <c r="G775" s="193">
        <f t="shared" si="56"/>
        <v>46271.249666271804</v>
      </c>
      <c r="H775" s="200">
        <v>0</v>
      </c>
      <c r="I775" s="201">
        <v>4</v>
      </c>
      <c r="J775" s="202">
        <v>3</v>
      </c>
      <c r="K775" s="203">
        <v>0</v>
      </c>
      <c r="L775" s="165">
        <f>IF(INTRO!$E$37="Endemic",IF($H775&gt;0,IF($H775=4,"Unknown",IF($H775=99,"Stopped",$D775)),0),"Not required")</f>
        <v>0</v>
      </c>
      <c r="M775" s="190" t="str">
        <f>IF(INTRO!$E$39="Endemic", IF($I775&gt;0, IF($I775=4,"Unknown",IF($I775=99,"Stopped",$D775)), 0),"Not required")</f>
        <v>Unknown</v>
      </c>
      <c r="N775" s="166">
        <f>IF(INTRO!$E$41="Endemic", IF(AND($J775&gt;1,$J775&lt;5), IF($J775=4, "Unknown", E775+F775), 0),"Not required")</f>
        <v>36515.262511462861</v>
      </c>
      <c r="O775" s="169">
        <f>IF(INTRO!$E$43="Endemic", IF(AND($K775&gt;0,$K775&lt;5), IF($K775=4,"Unknown", IF($K775=1, $F775*0.33, IF($K775=2, $F775*0.5+$G775*0.2, SUM(F775:G775)))), 0),"Not required")</f>
        <v>0</v>
      </c>
      <c r="P775" s="161">
        <v>0</v>
      </c>
      <c r="Q775" s="162">
        <v>0</v>
      </c>
      <c r="R775" s="162">
        <v>2</v>
      </c>
      <c r="S775" s="167">
        <v>0</v>
      </c>
      <c r="T775" s="161"/>
      <c r="U775" s="162"/>
      <c r="V775" s="162"/>
      <c r="W775" s="167"/>
    </row>
    <row r="776" spans="1:23" x14ac:dyDescent="0.2">
      <c r="A776" s="23" t="str">
        <f>IF(INTRO!$E$33&lt;&gt;0,INTRO!$E$33, " ")</f>
        <v>Ethiopia</v>
      </c>
      <c r="B776" s="191" t="s">
        <v>1011</v>
      </c>
      <c r="C776" s="192" t="s">
        <v>1013</v>
      </c>
      <c r="D776" s="193">
        <v>74211.289919999996</v>
      </c>
      <c r="E776" s="193">
        <f t="shared" si="54"/>
        <v>7507.555460240832</v>
      </c>
      <c r="F776" s="193">
        <f t="shared" si="55"/>
        <v>25225.367348318974</v>
      </c>
      <c r="G776" s="193">
        <f t="shared" si="56"/>
        <v>41478.361085483448</v>
      </c>
      <c r="H776" s="200">
        <v>0</v>
      </c>
      <c r="I776" s="201">
        <v>4</v>
      </c>
      <c r="J776" s="202">
        <v>4</v>
      </c>
      <c r="K776" s="203">
        <v>4</v>
      </c>
      <c r="L776" s="165">
        <f>IF(INTRO!$E$37="Endemic",IF($H776&gt;0,IF($H776=4,"Unknown",IF($H776=99,"Stopped",$D776)),0),"Not required")</f>
        <v>0</v>
      </c>
      <c r="M776" s="190" t="str">
        <f>IF(INTRO!$E$39="Endemic", IF($I776&gt;0, IF($I776=4,"Unknown",IF($I776=99,"Stopped",$D776)), 0),"Not required")</f>
        <v>Unknown</v>
      </c>
      <c r="N776" s="166" t="str">
        <f>IF(INTRO!$E$41="Endemic", IF(AND($J776&gt;1,$J776&lt;5), IF($J776=4, "Unknown", E776+F776), 0),"Not required")</f>
        <v>Unknown</v>
      </c>
      <c r="O776" s="169" t="str">
        <f>IF(INTRO!$E$43="Endemic", IF(AND($K776&gt;0,$K776&lt;5), IF($K776=4,"Unknown", IF($K776=1, $F776*0.33, IF($K776=2, $F776*0.5+$G776*0.2, SUM(F776:G776)))), 0),"Not required")</f>
        <v>Unknown</v>
      </c>
      <c r="P776" s="161">
        <v>0</v>
      </c>
      <c r="Q776" s="162">
        <v>0</v>
      </c>
      <c r="R776" s="162">
        <v>0</v>
      </c>
      <c r="S776" s="167">
        <v>0</v>
      </c>
      <c r="T776" s="161"/>
      <c r="U776" s="162"/>
      <c r="V776" s="162"/>
      <c r="W776" s="167"/>
    </row>
    <row r="777" spans="1:23" x14ac:dyDescent="0.2">
      <c r="A777" s="23" t="str">
        <f>IF(INTRO!$E$33&lt;&gt;0,INTRO!$E$33, " ")</f>
        <v>Ethiopia</v>
      </c>
      <c r="B777" s="191" t="s">
        <v>1011</v>
      </c>
      <c r="C777" s="192" t="s">
        <v>1014</v>
      </c>
      <c r="D777" s="193">
        <v>104855.25528</v>
      </c>
      <c r="E777" s="193">
        <f t="shared" si="54"/>
        <v>10607.639958299089</v>
      </c>
      <c r="F777" s="193">
        <f t="shared" si="55"/>
        <v>35641.643416939587</v>
      </c>
      <c r="G777" s="193">
        <f t="shared" si="56"/>
        <v>58605.963390514597</v>
      </c>
      <c r="H777" s="200">
        <v>0</v>
      </c>
      <c r="I777" s="201">
        <v>4</v>
      </c>
      <c r="J777" s="202">
        <v>4</v>
      </c>
      <c r="K777" s="203">
        <v>4</v>
      </c>
      <c r="L777" s="165">
        <f>IF(INTRO!$E$37="Endemic",IF($H777&gt;0,IF($H777=4,"Unknown",IF($H777=99,"Stopped",$D777)),0),"Not required")</f>
        <v>0</v>
      </c>
      <c r="M777" s="190" t="str">
        <f>IF(INTRO!$E$39="Endemic", IF($I777&gt;0, IF($I777=4,"Unknown",IF($I777=99,"Stopped",$D777)), 0),"Not required")</f>
        <v>Unknown</v>
      </c>
      <c r="N777" s="166" t="str">
        <f>IF(INTRO!$E$41="Endemic", IF(AND($J777&gt;1,$J777&lt;5), IF($J777=4, "Unknown", E777+F777), 0),"Not required")</f>
        <v>Unknown</v>
      </c>
      <c r="O777" s="169" t="str">
        <f>IF(INTRO!$E$43="Endemic", IF(AND($K777&gt;0,$K777&lt;5), IF($K777=4,"Unknown", IF($K777=1, $F777*0.33, IF($K777=2, $F777*0.5+$G777*0.2, SUM(F777:G777)))), 0),"Not required")</f>
        <v>Unknown</v>
      </c>
      <c r="P777" s="161">
        <v>0</v>
      </c>
      <c r="Q777" s="162">
        <v>0</v>
      </c>
      <c r="R777" s="162">
        <v>0</v>
      </c>
      <c r="S777" s="167">
        <v>0</v>
      </c>
      <c r="T777" s="161"/>
      <c r="U777" s="162"/>
      <c r="V777" s="162"/>
      <c r="W777" s="167"/>
    </row>
    <row r="778" spans="1:23" x14ac:dyDescent="0.2">
      <c r="A778" s="23" t="str">
        <f>IF(INTRO!$E$33&lt;&gt;0,INTRO!$E$33, " ")</f>
        <v>Ethiopia</v>
      </c>
      <c r="B778" s="191" t="s">
        <v>1011</v>
      </c>
      <c r="C778" s="192" t="s">
        <v>466</v>
      </c>
      <c r="D778" s="193">
        <v>99106.76105999999</v>
      </c>
      <c r="E778" s="193">
        <f t="shared" si="54"/>
        <v>10026.095839930475</v>
      </c>
      <c r="F778" s="193">
        <f t="shared" si="55"/>
        <v>33687.656650835568</v>
      </c>
      <c r="G778" s="193">
        <f t="shared" si="56"/>
        <v>55393.00052176496</v>
      </c>
      <c r="H778" s="200">
        <v>0</v>
      </c>
      <c r="I778" s="201">
        <v>4</v>
      </c>
      <c r="J778" s="202">
        <v>3</v>
      </c>
      <c r="K778" s="203">
        <v>3</v>
      </c>
      <c r="L778" s="165">
        <f>IF(INTRO!$E$37="Endemic",IF($H778&gt;0,IF($H778=4,"Unknown",IF($H778=99,"Stopped",$D778)),0),"Not required")</f>
        <v>0</v>
      </c>
      <c r="M778" s="190" t="str">
        <f>IF(INTRO!$E$39="Endemic", IF($I778&gt;0, IF($I778=4,"Unknown",IF($I778=99,"Stopped",$D778)), 0),"Not required")</f>
        <v>Unknown</v>
      </c>
      <c r="N778" s="166">
        <f>IF(INTRO!$E$41="Endemic", IF(AND($J778&gt;1,$J778&lt;5), IF($J778=4, "Unknown", E778+F778), 0),"Not required")</f>
        <v>43713.752490766041</v>
      </c>
      <c r="O778" s="169">
        <f>IF(INTRO!$E$43="Endemic", IF(AND($K778&gt;0,$K778&lt;5), IF($K778=4,"Unknown", IF($K778=1, $F778*0.33, IF($K778=2, $F778*0.5+$G778*0.2, SUM(F778:G778)))), 0),"Not required")</f>
        <v>89080.657172600535</v>
      </c>
      <c r="P778" s="161">
        <v>0</v>
      </c>
      <c r="Q778" s="162">
        <v>0</v>
      </c>
      <c r="R778" s="162">
        <v>2</v>
      </c>
      <c r="S778" s="167">
        <v>1</v>
      </c>
      <c r="T778" s="161"/>
      <c r="U778" s="162"/>
      <c r="V778" s="162"/>
      <c r="W778" s="167"/>
    </row>
    <row r="779" spans="1:23" x14ac:dyDescent="0.2">
      <c r="A779" s="23" t="str">
        <f>IF(INTRO!$E$33&lt;&gt;0,INTRO!$E$33, " ")</f>
        <v>Ethiopia</v>
      </c>
      <c r="B779" s="191" t="s">
        <v>1011</v>
      </c>
      <c r="C779" s="192" t="s">
        <v>1015</v>
      </c>
      <c r="D779" s="193">
        <v>27847.238399999998</v>
      </c>
      <c r="E779" s="193">
        <f t="shared" si="54"/>
        <v>2817.1547338406399</v>
      </c>
      <c r="F779" s="193">
        <f t="shared" si="55"/>
        <v>9465.6327768115207</v>
      </c>
      <c r="G779" s="193">
        <f t="shared" si="56"/>
        <v>15564.448628152082</v>
      </c>
      <c r="H779" s="200">
        <v>0</v>
      </c>
      <c r="I779" s="201">
        <v>0</v>
      </c>
      <c r="J779" s="202">
        <v>0</v>
      </c>
      <c r="K779" s="203">
        <v>0</v>
      </c>
      <c r="L779" s="165">
        <f>IF(INTRO!$E$37="Endemic",IF($H779&gt;0,IF($H779=4,"Unknown",IF($H779=99,"Stopped",$D779)),0),"Not required")</f>
        <v>0</v>
      </c>
      <c r="M779" s="190">
        <f>IF(INTRO!$E$39="Endemic", IF($I779&gt;0, IF($I779=4,"Unknown",IF($I779=99,"Stopped",$D779)), 0),"Not required")</f>
        <v>0</v>
      </c>
      <c r="N779" s="166">
        <f>IF(INTRO!$E$41="Endemic", IF(AND($J779&gt;1,$J779&lt;5), IF($J779=4, "Unknown", E779+F779), 0),"Not required")</f>
        <v>0</v>
      </c>
      <c r="O779" s="169">
        <f>IF(INTRO!$E$43="Endemic", IF(AND($K779&gt;0,$K779&lt;5), IF($K779=4,"Unknown", IF($K779=1, $F779*0.33, IF($K779=2, $F779*0.5+$G779*0.2, SUM(F779:G779)))), 0),"Not required")</f>
        <v>0</v>
      </c>
      <c r="P779" s="161">
        <v>0</v>
      </c>
      <c r="Q779" s="162">
        <v>0</v>
      </c>
      <c r="R779" s="162">
        <v>0</v>
      </c>
      <c r="S779" s="167">
        <v>0</v>
      </c>
      <c r="T779" s="161"/>
      <c r="U779" s="162"/>
      <c r="V779" s="162"/>
      <c r="W779" s="167"/>
    </row>
    <row r="780" spans="1:23" x14ac:dyDescent="0.2">
      <c r="A780" s="23" t="str">
        <f>IF(INTRO!$E$33&lt;&gt;0,INTRO!$E$33, " ")</f>
        <v>Ethiopia</v>
      </c>
      <c r="B780" s="191" t="s">
        <v>1011</v>
      </c>
      <c r="C780" s="192" t="s">
        <v>1016</v>
      </c>
      <c r="D780" s="193">
        <v>74676.41081999999</v>
      </c>
      <c r="E780" s="193">
        <f t="shared" si="54"/>
        <v>7554.6092300409709</v>
      </c>
      <c r="F780" s="193">
        <f t="shared" si="55"/>
        <v>25383.467895776495</v>
      </c>
      <c r="G780" s="193">
        <f t="shared" si="56"/>
        <v>41738.32763045797</v>
      </c>
      <c r="H780" s="200">
        <v>0</v>
      </c>
      <c r="I780" s="201">
        <v>4</v>
      </c>
      <c r="J780" s="202">
        <v>3</v>
      </c>
      <c r="K780" s="203">
        <v>1</v>
      </c>
      <c r="L780" s="165">
        <f>IF(INTRO!$E$37="Endemic",IF($H780&gt;0,IF($H780=4,"Unknown",IF($H780=99,"Stopped",$D780)),0),"Not required")</f>
        <v>0</v>
      </c>
      <c r="M780" s="190" t="str">
        <f>IF(INTRO!$E$39="Endemic", IF($I780&gt;0, IF($I780=4,"Unknown",IF($I780=99,"Stopped",$D780)), 0),"Not required")</f>
        <v>Unknown</v>
      </c>
      <c r="N780" s="166">
        <f>IF(INTRO!$E$41="Endemic", IF(AND($J780&gt;1,$J780&lt;5), IF($J780=4, "Unknown", E780+F780), 0),"Not required")</f>
        <v>32938.077125817465</v>
      </c>
      <c r="O780" s="169">
        <f>IF(INTRO!$E$43="Endemic", IF(AND($K780&gt;0,$K780&lt;5), IF($K780=4,"Unknown", IF($K780=1, $F780*0.33, IF($K780=2, $F780*0.5+$G780*0.2, SUM(F780:G780)))), 0),"Not required")</f>
        <v>8376.5444056062443</v>
      </c>
      <c r="P780" s="161">
        <v>0</v>
      </c>
      <c r="Q780" s="162">
        <v>0</v>
      </c>
      <c r="R780" s="162">
        <v>2</v>
      </c>
      <c r="S780" s="167">
        <v>0</v>
      </c>
      <c r="T780" s="161"/>
      <c r="U780" s="162"/>
      <c r="V780" s="162"/>
      <c r="W780" s="167"/>
    </row>
    <row r="781" spans="1:23" x14ac:dyDescent="0.2">
      <c r="A781" s="23" t="str">
        <f>IF(INTRO!$E$33&lt;&gt;0,INTRO!$E$33, " ")</f>
        <v>Ethiopia</v>
      </c>
      <c r="B781" s="191" t="s">
        <v>1011</v>
      </c>
      <c r="C781" s="192" t="s">
        <v>1017</v>
      </c>
      <c r="D781" s="193">
        <v>91376.751779999991</v>
      </c>
      <c r="E781" s="193">
        <f t="shared" si="54"/>
        <v>9244.092543122988</v>
      </c>
      <c r="F781" s="193">
        <f t="shared" si="55"/>
        <v>31060.127552444785</v>
      </c>
      <c r="G781" s="193">
        <f t="shared" si="56"/>
        <v>51072.524264639978</v>
      </c>
      <c r="H781" s="200">
        <v>0</v>
      </c>
      <c r="I781" s="201">
        <v>4</v>
      </c>
      <c r="J781" s="202">
        <v>4</v>
      </c>
      <c r="K781" s="203">
        <v>4</v>
      </c>
      <c r="L781" s="165">
        <f>IF(INTRO!$E$37="Endemic",IF($H781&gt;0,IF($H781=4,"Unknown",IF($H781=99,"Stopped",$D781)),0),"Not required")</f>
        <v>0</v>
      </c>
      <c r="M781" s="190" t="str">
        <f>IF(INTRO!$E$39="Endemic", IF($I781&gt;0, IF($I781=4,"Unknown",IF($I781=99,"Stopped",$D781)), 0),"Not required")</f>
        <v>Unknown</v>
      </c>
      <c r="N781" s="166" t="str">
        <f>IF(INTRO!$E$41="Endemic", IF(AND($J781&gt;1,$J781&lt;5), IF($J781=4, "Unknown", E781+F781), 0),"Not required")</f>
        <v>Unknown</v>
      </c>
      <c r="O781" s="169" t="str">
        <f>IF(INTRO!$E$43="Endemic", IF(AND($K781&gt;0,$K781&lt;5), IF($K781=4,"Unknown", IF($K781=1, $F781*0.33, IF($K781=2, $F781*0.5+$G781*0.2, SUM(F781:G781)))), 0),"Not required")</f>
        <v>Unknown</v>
      </c>
      <c r="P781" s="161">
        <v>0</v>
      </c>
      <c r="Q781" s="162">
        <v>0</v>
      </c>
      <c r="R781" s="162">
        <v>0</v>
      </c>
      <c r="S781" s="167">
        <v>0</v>
      </c>
      <c r="T781" s="161"/>
      <c r="U781" s="162"/>
      <c r="V781" s="162"/>
      <c r="W781" s="167"/>
    </row>
    <row r="782" spans="1:23" x14ac:dyDescent="0.2">
      <c r="A782" s="23" t="str">
        <f>IF(INTRO!$E$33&lt;&gt;0,INTRO!$E$33, " ")</f>
        <v>Ethiopia</v>
      </c>
      <c r="B782" s="191" t="s">
        <v>1011</v>
      </c>
      <c r="C782" s="192" t="s">
        <v>1018</v>
      </c>
      <c r="D782" s="193">
        <v>63609.534179999995</v>
      </c>
      <c r="E782" s="193">
        <f t="shared" si="54"/>
        <v>6435.033081506027</v>
      </c>
      <c r="F782" s="193">
        <f t="shared" si="55"/>
        <v>21621.694869819501</v>
      </c>
      <c r="G782" s="193">
        <f t="shared" si="56"/>
        <v>35552.801063580293</v>
      </c>
      <c r="H782" s="200">
        <v>0</v>
      </c>
      <c r="I782" s="201">
        <v>4</v>
      </c>
      <c r="J782" s="202">
        <v>2</v>
      </c>
      <c r="K782" s="203">
        <v>0</v>
      </c>
      <c r="L782" s="165">
        <f>IF(INTRO!$E$37="Endemic",IF($H782&gt;0,IF($H782=4,"Unknown",IF($H782=99,"Stopped",$D782)),0),"Not required")</f>
        <v>0</v>
      </c>
      <c r="M782" s="190" t="str">
        <f>IF(INTRO!$E$39="Endemic", IF($I782&gt;0, IF($I782=4,"Unknown",IF($I782=99,"Stopped",$D782)), 0),"Not required")</f>
        <v>Unknown</v>
      </c>
      <c r="N782" s="166">
        <f>IF(INTRO!$E$41="Endemic", IF(AND($J782&gt;1,$J782&lt;5), IF($J782=4, "Unknown", E782+F782), 0),"Not required")</f>
        <v>28056.727951325527</v>
      </c>
      <c r="O782" s="169">
        <f>IF(INTRO!$E$43="Endemic", IF(AND($K782&gt;0,$K782&lt;5), IF($K782=4,"Unknown", IF($K782=1, $F782*0.33, IF($K782=2, $F782*0.5+$G782*0.2, SUM(F782:G782)))), 0),"Not required")</f>
        <v>0</v>
      </c>
      <c r="P782" s="161">
        <v>0</v>
      </c>
      <c r="Q782" s="162">
        <v>0</v>
      </c>
      <c r="R782" s="162">
        <v>1</v>
      </c>
      <c r="S782" s="167">
        <v>0</v>
      </c>
      <c r="T782" s="161"/>
      <c r="U782" s="162"/>
      <c r="V782" s="162"/>
      <c r="W782" s="167"/>
    </row>
    <row r="783" spans="1:23" x14ac:dyDescent="0.2">
      <c r="A783" s="23" t="str">
        <f>IF(INTRO!$E$33&lt;&gt;0,INTRO!$E$33, " ")</f>
        <v>Ethiopia</v>
      </c>
      <c r="B783" s="191" t="s">
        <v>1019</v>
      </c>
      <c r="C783" s="192" t="s">
        <v>1020</v>
      </c>
      <c r="D783" s="193">
        <v>70546.337279999992</v>
      </c>
      <c r="E783" s="193">
        <f t="shared" si="54"/>
        <v>7136.7919923962872</v>
      </c>
      <c r="F783" s="193">
        <f t="shared" si="55"/>
        <v>23979.603034589185</v>
      </c>
      <c r="G783" s="193">
        <f t="shared" si="56"/>
        <v>39429.936524651937</v>
      </c>
      <c r="H783" s="200">
        <v>0</v>
      </c>
      <c r="I783" s="201">
        <v>4</v>
      </c>
      <c r="J783" s="202">
        <v>1</v>
      </c>
      <c r="K783" s="203">
        <v>0</v>
      </c>
      <c r="L783" s="165">
        <f>IF(INTRO!$E$37="Endemic",IF($H783&gt;0,IF($H783=4,"Unknown",IF($H783=99,"Stopped",$D783)),0),"Not required")</f>
        <v>0</v>
      </c>
      <c r="M783" s="190" t="str">
        <f>IF(INTRO!$E$39="Endemic", IF($I783&gt;0, IF($I783=4,"Unknown",IF($I783=99,"Stopped",$D783)), 0),"Not required")</f>
        <v>Unknown</v>
      </c>
      <c r="N783" s="166">
        <f>IF(INTRO!$E$41="Endemic", IF(AND($J783&gt;1,$J783&lt;5), IF($J783=4, "Unknown", E783+F783), 0),"Not required")</f>
        <v>0</v>
      </c>
      <c r="O783" s="169">
        <f>IF(INTRO!$E$43="Endemic", IF(AND($K783&gt;0,$K783&lt;5), IF($K783=4,"Unknown", IF($K783=1, $F783*0.33, IF($K783=2, $F783*0.5+$G783*0.2, SUM(F783:G783)))), 0),"Not required")</f>
        <v>0</v>
      </c>
      <c r="P783" s="161">
        <v>0</v>
      </c>
      <c r="Q783" s="162">
        <v>0</v>
      </c>
      <c r="R783" s="162">
        <v>0</v>
      </c>
      <c r="S783" s="167">
        <v>0</v>
      </c>
      <c r="T783" s="161"/>
      <c r="U783" s="162"/>
      <c r="V783" s="162"/>
      <c r="W783" s="167"/>
    </row>
    <row r="784" spans="1:23" x14ac:dyDescent="0.2">
      <c r="A784" s="23" t="str">
        <f>IF(INTRO!$E$33&lt;&gt;0,INTRO!$E$33, " ")</f>
        <v>Ethiopia</v>
      </c>
      <c r="B784" s="191" t="s">
        <v>1019</v>
      </c>
      <c r="C784" s="192" t="s">
        <v>1021</v>
      </c>
      <c r="D784" s="193">
        <v>91025.66051999999</v>
      </c>
      <c r="E784" s="193">
        <f t="shared" si="54"/>
        <v>9208.574536241591</v>
      </c>
      <c r="F784" s="193">
        <f t="shared" si="55"/>
        <v>30940.787139202654</v>
      </c>
      <c r="G784" s="193">
        <f t="shared" si="56"/>
        <v>50876.291453272112</v>
      </c>
      <c r="H784" s="200">
        <v>0</v>
      </c>
      <c r="I784" s="201">
        <v>4</v>
      </c>
      <c r="J784" s="202">
        <v>3</v>
      </c>
      <c r="K784" s="203">
        <v>0</v>
      </c>
      <c r="L784" s="165">
        <f>IF(INTRO!$E$37="Endemic",IF($H784&gt;0,IF($H784=4,"Unknown",IF($H784=99,"Stopped",$D784)),0),"Not required")</f>
        <v>0</v>
      </c>
      <c r="M784" s="190" t="str">
        <f>IF(INTRO!$E$39="Endemic", IF($I784&gt;0, IF($I784=4,"Unknown",IF($I784=99,"Stopped",$D784)), 0),"Not required")</f>
        <v>Unknown</v>
      </c>
      <c r="N784" s="166">
        <f>IF(INTRO!$E$41="Endemic", IF(AND($J784&gt;1,$J784&lt;5), IF($J784=4, "Unknown", E784+F784), 0),"Not required")</f>
        <v>40149.361675444248</v>
      </c>
      <c r="O784" s="169">
        <f>IF(INTRO!$E$43="Endemic", IF(AND($K784&gt;0,$K784&lt;5), IF($K784=4,"Unknown", IF($K784=1, $F784*0.33, IF($K784=2, $F784*0.5+$G784*0.2, SUM(F784:G784)))), 0),"Not required")</f>
        <v>0</v>
      </c>
      <c r="P784" s="161">
        <v>0</v>
      </c>
      <c r="Q784" s="162">
        <v>0</v>
      </c>
      <c r="R784" s="162">
        <v>2</v>
      </c>
      <c r="S784" s="167">
        <v>0</v>
      </c>
      <c r="T784" s="161"/>
      <c r="U784" s="162"/>
      <c r="V784" s="162"/>
      <c r="W784" s="167"/>
    </row>
    <row r="785" spans="1:23" x14ac:dyDescent="0.2">
      <c r="A785" s="23" t="str">
        <f>IF(INTRO!$E$33&lt;&gt;0,INTRO!$E$33, " ")</f>
        <v>Ethiopia</v>
      </c>
      <c r="B785" s="191" t="s">
        <v>1019</v>
      </c>
      <c r="C785" s="192" t="s">
        <v>1022</v>
      </c>
      <c r="D785" s="193">
        <v>104447.14919999999</v>
      </c>
      <c r="E785" s="193">
        <f t="shared" si="54"/>
        <v>10566.354069958317</v>
      </c>
      <c r="F785" s="193">
        <f t="shared" si="55"/>
        <v>35502.922936589763</v>
      </c>
      <c r="G785" s="193">
        <f t="shared" si="56"/>
        <v>58377.863712343395</v>
      </c>
      <c r="H785" s="200">
        <v>0</v>
      </c>
      <c r="I785" s="201">
        <v>4</v>
      </c>
      <c r="J785" s="202">
        <v>4</v>
      </c>
      <c r="K785" s="203">
        <v>4</v>
      </c>
      <c r="L785" s="165">
        <f>IF(INTRO!$E$37="Endemic",IF($H785&gt;0,IF($H785=4,"Unknown",IF($H785=99,"Stopped",$D785)),0),"Not required")</f>
        <v>0</v>
      </c>
      <c r="M785" s="190" t="str">
        <f>IF(INTRO!$E$39="Endemic", IF($I785&gt;0, IF($I785=4,"Unknown",IF($I785=99,"Stopped",$D785)), 0),"Not required")</f>
        <v>Unknown</v>
      </c>
      <c r="N785" s="166" t="str">
        <f>IF(INTRO!$E$41="Endemic", IF(AND($J785&gt;1,$J785&lt;5), IF($J785=4, "Unknown", E785+F785), 0),"Not required")</f>
        <v>Unknown</v>
      </c>
      <c r="O785" s="169" t="str">
        <f>IF(INTRO!$E$43="Endemic", IF(AND($K785&gt;0,$K785&lt;5), IF($K785=4,"Unknown", IF($K785=1, $F785*0.33, IF($K785=2, $F785*0.5+$G785*0.2, SUM(F785:G785)))), 0),"Not required")</f>
        <v>Unknown</v>
      </c>
      <c r="P785" s="161">
        <v>0</v>
      </c>
      <c r="Q785" s="162">
        <v>0</v>
      </c>
      <c r="R785" s="162">
        <v>0</v>
      </c>
      <c r="S785" s="167">
        <v>0</v>
      </c>
      <c r="T785" s="161"/>
      <c r="U785" s="162"/>
      <c r="V785" s="162"/>
      <c r="W785" s="167"/>
    </row>
    <row r="786" spans="1:23" x14ac:dyDescent="0.2">
      <c r="A786" s="23" t="str">
        <f>IF(INTRO!$E$33&lt;&gt;0,INTRO!$E$33, " ")</f>
        <v>Ethiopia</v>
      </c>
      <c r="B786" s="191" t="s">
        <v>1019</v>
      </c>
      <c r="C786" s="192" t="s">
        <v>1023</v>
      </c>
      <c r="D786" s="193">
        <v>82464.43518</v>
      </c>
      <c r="E786" s="193">
        <f t="shared" si="54"/>
        <v>8342.4815992106269</v>
      </c>
      <c r="F786" s="193">
        <f t="shared" si="55"/>
        <v>28030.717062452306</v>
      </c>
      <c r="G786" s="193">
        <f t="shared" si="56"/>
        <v>46091.229822224937</v>
      </c>
      <c r="H786" s="200">
        <v>0</v>
      </c>
      <c r="I786" s="201">
        <v>4</v>
      </c>
      <c r="J786" s="202">
        <v>2</v>
      </c>
      <c r="K786" s="203">
        <v>0</v>
      </c>
      <c r="L786" s="165">
        <f>IF(INTRO!$E$37="Endemic",IF($H786&gt;0,IF($H786=4,"Unknown",IF($H786=99,"Stopped",$D786)),0),"Not required")</f>
        <v>0</v>
      </c>
      <c r="M786" s="190" t="str">
        <f>IF(INTRO!$E$39="Endemic", IF($I786&gt;0, IF($I786=4,"Unknown",IF($I786=99,"Stopped",$D786)), 0),"Not required")</f>
        <v>Unknown</v>
      </c>
      <c r="N786" s="166">
        <f>IF(INTRO!$E$41="Endemic", IF(AND($J786&gt;1,$J786&lt;5), IF($J786=4, "Unknown", E786+F786), 0),"Not required")</f>
        <v>36373.198661662929</v>
      </c>
      <c r="O786" s="169">
        <f>IF(INTRO!$E$43="Endemic", IF(AND($K786&gt;0,$K786&lt;5), IF($K786=4,"Unknown", IF($K786=1, $F786*0.33, IF($K786=2, $F786*0.5+$G786*0.2, SUM(F786:G786)))), 0),"Not required")</f>
        <v>0</v>
      </c>
      <c r="P786" s="161">
        <v>0</v>
      </c>
      <c r="Q786" s="162">
        <v>0</v>
      </c>
      <c r="R786" s="162">
        <v>1</v>
      </c>
      <c r="S786" s="167">
        <v>0</v>
      </c>
      <c r="T786" s="161"/>
      <c r="U786" s="162"/>
      <c r="V786" s="162"/>
      <c r="W786" s="167"/>
    </row>
    <row r="787" spans="1:23" x14ac:dyDescent="0.2">
      <c r="A787" s="23" t="str">
        <f>IF(INTRO!$E$33&lt;&gt;0,INTRO!$E$33, " ")</f>
        <v>Ethiopia</v>
      </c>
      <c r="B787" s="191" t="s">
        <v>1019</v>
      </c>
      <c r="C787" s="192" t="s">
        <v>1024</v>
      </c>
      <c r="D787" s="193">
        <v>25390.599839999999</v>
      </c>
      <c r="E787" s="193">
        <f t="shared" si="54"/>
        <v>2568.6298765736638</v>
      </c>
      <c r="F787" s="193">
        <f t="shared" si="55"/>
        <v>8630.5898852939517</v>
      </c>
      <c r="G787" s="193">
        <f t="shared" si="56"/>
        <v>14191.378016415678</v>
      </c>
      <c r="H787" s="200">
        <v>0</v>
      </c>
      <c r="I787" s="201">
        <v>0</v>
      </c>
      <c r="J787" s="202">
        <v>0</v>
      </c>
      <c r="K787" s="203">
        <v>0</v>
      </c>
      <c r="L787" s="165">
        <f>IF(INTRO!$E$37="Endemic",IF($H787&gt;0,IF($H787=4,"Unknown",IF($H787=99,"Stopped",$D787)),0),"Not required")</f>
        <v>0</v>
      </c>
      <c r="M787" s="190">
        <f>IF(INTRO!$E$39="Endemic", IF($I787&gt;0, IF($I787=4,"Unknown",IF($I787=99,"Stopped",$D787)), 0),"Not required")</f>
        <v>0</v>
      </c>
      <c r="N787" s="166">
        <f>IF(INTRO!$E$41="Endemic", IF(AND($J787&gt;1,$J787&lt;5), IF($J787=4, "Unknown", E787+F787), 0),"Not required")</f>
        <v>0</v>
      </c>
      <c r="O787" s="169">
        <f>IF(INTRO!$E$43="Endemic", IF(AND($K787&gt;0,$K787&lt;5), IF($K787=4,"Unknown", IF($K787=1, $F787*0.33, IF($K787=2, $F787*0.5+$G787*0.2, SUM(F787:G787)))), 0),"Not required")</f>
        <v>0</v>
      </c>
      <c r="P787" s="161">
        <v>0</v>
      </c>
      <c r="Q787" s="162">
        <v>0</v>
      </c>
      <c r="R787" s="162">
        <v>0</v>
      </c>
      <c r="S787" s="167">
        <v>0</v>
      </c>
      <c r="T787" s="161"/>
      <c r="U787" s="162"/>
      <c r="V787" s="162"/>
      <c r="W787" s="167"/>
    </row>
    <row r="788" spans="1:23" x14ac:dyDescent="0.2">
      <c r="A788" s="23" t="str">
        <f>IF(INTRO!$E$33&lt;&gt;0,INTRO!$E$33, " ")</f>
        <v>Ethiopia</v>
      </c>
      <c r="B788" s="191" t="s">
        <v>1019</v>
      </c>
      <c r="C788" s="192" t="s">
        <v>1025</v>
      </c>
      <c r="D788" s="193">
        <v>98722.661219999995</v>
      </c>
      <c r="E788" s="193">
        <f t="shared" si="54"/>
        <v>9987.2385332568119</v>
      </c>
      <c r="F788" s="193">
        <f t="shared" si="55"/>
        <v>33557.096198741616</v>
      </c>
      <c r="G788" s="193">
        <f t="shared" si="56"/>
        <v>55178.318471721483</v>
      </c>
      <c r="H788" s="200">
        <v>0</v>
      </c>
      <c r="I788" s="201">
        <v>4</v>
      </c>
      <c r="J788" s="202">
        <v>2</v>
      </c>
      <c r="K788" s="203">
        <v>1</v>
      </c>
      <c r="L788" s="165">
        <f>IF(INTRO!$E$37="Endemic",IF($H788&gt;0,IF($H788=4,"Unknown",IF($H788=99,"Stopped",$D788)),0),"Not required")</f>
        <v>0</v>
      </c>
      <c r="M788" s="190" t="str">
        <f>IF(INTRO!$E$39="Endemic", IF($I788&gt;0, IF($I788=4,"Unknown",IF($I788=99,"Stopped",$D788)), 0),"Not required")</f>
        <v>Unknown</v>
      </c>
      <c r="N788" s="166">
        <f>IF(INTRO!$E$41="Endemic", IF(AND($J788&gt;1,$J788&lt;5), IF($J788=4, "Unknown", E788+F788), 0),"Not required")</f>
        <v>43544.334731998431</v>
      </c>
      <c r="O788" s="169">
        <f>IF(INTRO!$E$43="Endemic", IF(AND($K788&gt;0,$K788&lt;5), IF($K788=4,"Unknown", IF($K788=1, $F788*0.33, IF($K788=2, $F788*0.5+$G788*0.2, SUM(F788:G788)))), 0),"Not required")</f>
        <v>11073.841745584734</v>
      </c>
      <c r="P788" s="161">
        <v>0</v>
      </c>
      <c r="Q788" s="162">
        <v>0</v>
      </c>
      <c r="R788" s="162">
        <v>1</v>
      </c>
      <c r="S788" s="167">
        <v>0</v>
      </c>
      <c r="T788" s="161"/>
      <c r="U788" s="162"/>
      <c r="V788" s="162"/>
      <c r="W788" s="167"/>
    </row>
    <row r="789" spans="1:23" x14ac:dyDescent="0.2">
      <c r="A789" s="23" t="str">
        <f>IF(INTRO!$E$33&lt;&gt;0,INTRO!$E$33, " ")</f>
        <v>Ethiopia</v>
      </c>
      <c r="B789" s="191" t="s">
        <v>1026</v>
      </c>
      <c r="C789" s="192" t="s">
        <v>1027</v>
      </c>
      <c r="D789" s="193">
        <v>75863.719440000001</v>
      </c>
      <c r="E789" s="193">
        <f t="shared" si="54"/>
        <v>7674.7228316598248</v>
      </c>
      <c r="F789" s="193">
        <f t="shared" si="55"/>
        <v>25787.049293264834</v>
      </c>
      <c r="G789" s="193">
        <f t="shared" si="56"/>
        <v>42401.941154941327</v>
      </c>
      <c r="H789" s="200">
        <v>0</v>
      </c>
      <c r="I789" s="201">
        <v>4</v>
      </c>
      <c r="J789" s="202">
        <v>1</v>
      </c>
      <c r="K789" s="203">
        <v>0</v>
      </c>
      <c r="L789" s="165">
        <f>IF(INTRO!$E$37="Endemic",IF($H789&gt;0,IF($H789=4,"Unknown",IF($H789=99,"Stopped",$D789)),0),"Not required")</f>
        <v>0</v>
      </c>
      <c r="M789" s="190" t="str">
        <f>IF(INTRO!$E$39="Endemic", IF($I789&gt;0, IF($I789=4,"Unknown",IF($I789=99,"Stopped",$D789)), 0),"Not required")</f>
        <v>Unknown</v>
      </c>
      <c r="N789" s="166">
        <f>IF(INTRO!$E$41="Endemic", IF(AND($J789&gt;1,$J789&lt;5), IF($J789=4, "Unknown", E789+F789), 0),"Not required")</f>
        <v>0</v>
      </c>
      <c r="O789" s="169">
        <f>IF(INTRO!$E$43="Endemic", IF(AND($K789&gt;0,$K789&lt;5), IF($K789=4,"Unknown", IF($K789=1, $F789*0.33, IF($K789=2, $F789*0.5+$G789*0.2, SUM(F789:G789)))), 0),"Not required")</f>
        <v>0</v>
      </c>
      <c r="P789" s="161">
        <v>0</v>
      </c>
      <c r="Q789" s="162">
        <v>0</v>
      </c>
      <c r="R789" s="162">
        <v>0</v>
      </c>
      <c r="S789" s="167">
        <v>0</v>
      </c>
      <c r="T789" s="161"/>
      <c r="U789" s="162"/>
      <c r="V789" s="162"/>
      <c r="W789" s="167"/>
    </row>
    <row r="790" spans="1:23" x14ac:dyDescent="0.2">
      <c r="A790" s="23" t="str">
        <f>IF(INTRO!$E$33&lt;&gt;0,INTRO!$E$33, " ")</f>
        <v>Ethiopia</v>
      </c>
      <c r="B790" s="191" t="s">
        <v>1026</v>
      </c>
      <c r="C790" s="192" t="s">
        <v>1028</v>
      </c>
      <c r="D790" s="193">
        <v>23912.215559999997</v>
      </c>
      <c r="E790" s="193">
        <f t="shared" si="54"/>
        <v>2419.0697222411759</v>
      </c>
      <c r="F790" s="193">
        <f t="shared" si="55"/>
        <v>8128.0681452031677</v>
      </c>
      <c r="G790" s="193">
        <f t="shared" si="56"/>
        <v>13365.075750883752</v>
      </c>
      <c r="H790" s="200">
        <v>0</v>
      </c>
      <c r="I790" s="201">
        <v>4</v>
      </c>
      <c r="J790" s="202">
        <v>4</v>
      </c>
      <c r="K790" s="203">
        <v>4</v>
      </c>
      <c r="L790" s="165">
        <f>IF(INTRO!$E$37="Endemic",IF($H790&gt;0,IF($H790=4,"Unknown",IF($H790=99,"Stopped",$D790)),0),"Not required")</f>
        <v>0</v>
      </c>
      <c r="M790" s="190" t="str">
        <f>IF(INTRO!$E$39="Endemic", IF($I790&gt;0, IF($I790=4,"Unknown",IF($I790=99,"Stopped",$D790)), 0),"Not required")</f>
        <v>Unknown</v>
      </c>
      <c r="N790" s="166" t="str">
        <f>IF(INTRO!$E$41="Endemic", IF(AND($J790&gt;1,$J790&lt;5), IF($J790=4, "Unknown", E790+F790), 0),"Not required")</f>
        <v>Unknown</v>
      </c>
      <c r="O790" s="169" t="str">
        <f>IF(INTRO!$E$43="Endemic", IF(AND($K790&gt;0,$K790&lt;5), IF($K790=4,"Unknown", IF($K790=1, $F790*0.33, IF($K790=2, $F790*0.5+$G790*0.2, SUM(F790:G790)))), 0),"Not required")</f>
        <v>Unknown</v>
      </c>
      <c r="P790" s="161">
        <v>0</v>
      </c>
      <c r="Q790" s="162">
        <v>0</v>
      </c>
      <c r="R790" s="162">
        <v>0</v>
      </c>
      <c r="S790" s="167">
        <v>0</v>
      </c>
      <c r="T790" s="161"/>
      <c r="U790" s="162"/>
      <c r="V790" s="162"/>
      <c r="W790" s="167"/>
    </row>
    <row r="791" spans="1:23" x14ac:dyDescent="0.2">
      <c r="A791" s="23" t="str">
        <f>IF(INTRO!$E$33&lt;&gt;0,INTRO!$E$33, " ")</f>
        <v>Ethiopia</v>
      </c>
      <c r="B791" s="191" t="s">
        <v>1026</v>
      </c>
      <c r="C791" s="192" t="s">
        <v>1029</v>
      </c>
      <c r="D791" s="193">
        <v>46302.035399999993</v>
      </c>
      <c r="E791" s="193">
        <f t="shared" si="54"/>
        <v>4684.1268904268391</v>
      </c>
      <c r="F791" s="193">
        <f t="shared" si="55"/>
        <v>15738.65449851312</v>
      </c>
      <c r="G791" s="193">
        <f t="shared" si="56"/>
        <v>25879.250251334761</v>
      </c>
      <c r="H791" s="200">
        <v>0</v>
      </c>
      <c r="I791" s="201">
        <v>4</v>
      </c>
      <c r="J791" s="202">
        <v>4</v>
      </c>
      <c r="K791" s="203">
        <v>4</v>
      </c>
      <c r="L791" s="165">
        <f>IF(INTRO!$E$37="Endemic",IF($H791&gt;0,IF($H791=4,"Unknown",IF($H791=99,"Stopped",$D791)),0),"Not required")</f>
        <v>0</v>
      </c>
      <c r="M791" s="190" t="str">
        <f>IF(INTRO!$E$39="Endemic", IF($I791&gt;0, IF($I791=4,"Unknown",IF($I791=99,"Stopped",$D791)), 0),"Not required")</f>
        <v>Unknown</v>
      </c>
      <c r="N791" s="166" t="str">
        <f>IF(INTRO!$E$41="Endemic", IF(AND($J791&gt;1,$J791&lt;5), IF($J791=4, "Unknown", E791+F791), 0),"Not required")</f>
        <v>Unknown</v>
      </c>
      <c r="O791" s="169" t="str">
        <f>IF(INTRO!$E$43="Endemic", IF(AND($K791&gt;0,$K791&lt;5), IF($K791=4,"Unknown", IF($K791=1, $F791*0.33, IF($K791=2, $F791*0.5+$G791*0.2, SUM(F791:G791)))), 0),"Not required")</f>
        <v>Unknown</v>
      </c>
      <c r="P791" s="161">
        <v>0</v>
      </c>
      <c r="Q791" s="162">
        <v>0</v>
      </c>
      <c r="R791" s="162">
        <v>0</v>
      </c>
      <c r="S791" s="167">
        <v>0</v>
      </c>
      <c r="T791" s="161"/>
      <c r="U791" s="162"/>
      <c r="V791" s="162"/>
      <c r="W791" s="167"/>
    </row>
    <row r="792" spans="1:23" x14ac:dyDescent="0.2">
      <c r="A792" s="23" t="str">
        <f>IF(INTRO!$E$33&lt;&gt;0,INTRO!$E$33, " ")</f>
        <v>Ethiopia</v>
      </c>
      <c r="B792" s="191" t="s">
        <v>1026</v>
      </c>
      <c r="C792" s="192" t="s">
        <v>1030</v>
      </c>
      <c r="D792" s="193">
        <v>15958.148039999998</v>
      </c>
      <c r="E792" s="193">
        <f t="shared" si="54"/>
        <v>1614.3996632073838</v>
      </c>
      <c r="F792" s="193">
        <f t="shared" si="55"/>
        <v>5424.3787830909123</v>
      </c>
      <c r="G792" s="193">
        <f t="shared" si="56"/>
        <v>8919.3682979000823</v>
      </c>
      <c r="H792" s="200">
        <v>0</v>
      </c>
      <c r="I792" s="201">
        <v>0</v>
      </c>
      <c r="J792" s="202">
        <v>0</v>
      </c>
      <c r="K792" s="203">
        <v>0</v>
      </c>
      <c r="L792" s="165">
        <f>IF(INTRO!$E$37="Endemic",IF($H792&gt;0,IF($H792=4,"Unknown",IF($H792=99,"Stopped",$D792)),0),"Not required")</f>
        <v>0</v>
      </c>
      <c r="M792" s="190">
        <f>IF(INTRO!$E$39="Endemic", IF($I792&gt;0, IF($I792=4,"Unknown",IF($I792=99,"Stopped",$D792)), 0),"Not required")</f>
        <v>0</v>
      </c>
      <c r="N792" s="166">
        <f>IF(INTRO!$E$41="Endemic", IF(AND($J792&gt;1,$J792&lt;5), IF($J792=4, "Unknown", E792+F792), 0),"Not required")</f>
        <v>0</v>
      </c>
      <c r="O792" s="169">
        <f>IF(INTRO!$E$43="Endemic", IF(AND($K792&gt;0,$K792&lt;5), IF($K792=4,"Unknown", IF($K792=1, $F792*0.33, IF($K792=2, $F792*0.5+$G792*0.2, SUM(F792:G792)))), 0),"Not required")</f>
        <v>0</v>
      </c>
      <c r="P792" s="161">
        <v>0</v>
      </c>
      <c r="Q792" s="162">
        <v>0</v>
      </c>
      <c r="R792" s="162">
        <v>0</v>
      </c>
      <c r="S792" s="167">
        <v>0</v>
      </c>
      <c r="T792" s="161"/>
      <c r="U792" s="162"/>
      <c r="V792" s="162"/>
      <c r="W792" s="167"/>
    </row>
    <row r="793" spans="1:23" x14ac:dyDescent="0.2">
      <c r="A793" s="23" t="str">
        <f>IF(INTRO!$E$33&lt;&gt;0,INTRO!$E$33, " ")</f>
        <v>Ethiopia</v>
      </c>
      <c r="B793" s="191" t="s">
        <v>1026</v>
      </c>
      <c r="C793" s="192" t="s">
        <v>1031</v>
      </c>
      <c r="D793" s="193">
        <v>18553.82274</v>
      </c>
      <c r="E793" s="193">
        <f t="shared" si="54"/>
        <v>1876.9900559630039</v>
      </c>
      <c r="F793" s="193">
        <f t="shared" si="55"/>
        <v>6306.6818382570727</v>
      </c>
      <c r="G793" s="193">
        <f t="shared" si="56"/>
        <v>10370.149339209518</v>
      </c>
      <c r="H793" s="200">
        <v>0</v>
      </c>
      <c r="I793" s="201">
        <v>0</v>
      </c>
      <c r="J793" s="202">
        <v>0</v>
      </c>
      <c r="K793" s="203">
        <v>0</v>
      </c>
      <c r="L793" s="165">
        <f>IF(INTRO!$E$37="Endemic",IF($H793&gt;0,IF($H793=4,"Unknown",IF($H793=99,"Stopped",$D793)),0),"Not required")</f>
        <v>0</v>
      </c>
      <c r="M793" s="190">
        <f>IF(INTRO!$E$39="Endemic", IF($I793&gt;0, IF($I793=4,"Unknown",IF($I793=99,"Stopped",$D793)), 0),"Not required")</f>
        <v>0</v>
      </c>
      <c r="N793" s="166">
        <f>IF(INTRO!$E$41="Endemic", IF(AND($J793&gt;1,$J793&lt;5), IF($J793=4, "Unknown", E793+F793), 0),"Not required")</f>
        <v>0</v>
      </c>
      <c r="O793" s="169">
        <f>IF(INTRO!$E$43="Endemic", IF(AND($K793&gt;0,$K793&lt;5), IF($K793=4,"Unknown", IF($K793=1, $F793*0.33, IF($K793=2, $F793*0.5+$G793*0.2, SUM(F793:G793)))), 0),"Not required")</f>
        <v>0</v>
      </c>
      <c r="P793" s="161">
        <v>0</v>
      </c>
      <c r="Q793" s="162">
        <v>0</v>
      </c>
      <c r="R793" s="162">
        <v>0</v>
      </c>
      <c r="S793" s="167">
        <v>0</v>
      </c>
      <c r="T793" s="161"/>
      <c r="U793" s="162"/>
      <c r="V793" s="162"/>
      <c r="W793" s="167"/>
    </row>
    <row r="794" spans="1:23" x14ac:dyDescent="0.2">
      <c r="A794" s="23" t="str">
        <f>IF(INTRO!$E$33&lt;&gt;0,INTRO!$E$33, " ")</f>
        <v>Ethiopia</v>
      </c>
      <c r="B794" s="191" t="s">
        <v>1032</v>
      </c>
      <c r="C794" s="192" t="s">
        <v>1033</v>
      </c>
      <c r="D794" s="193">
        <v>394463.53385999997</v>
      </c>
      <c r="E794" s="193">
        <f t="shared" si="54"/>
        <v>39905.745617533357</v>
      </c>
      <c r="F794" s="193">
        <f t="shared" si="55"/>
        <v>134083.20429224742</v>
      </c>
      <c r="G794" s="193">
        <f t="shared" si="56"/>
        <v>220474.55191978029</v>
      </c>
      <c r="H794" s="200">
        <v>0</v>
      </c>
      <c r="I794" s="201">
        <v>4</v>
      </c>
      <c r="J794" s="202">
        <v>1</v>
      </c>
      <c r="K794" s="203">
        <v>3</v>
      </c>
      <c r="L794" s="165">
        <f>IF(INTRO!$E$37="Endemic",IF($H794&gt;0,IF($H794=4,"Unknown",IF($H794=99,"Stopped",$D794)),0),"Not required")</f>
        <v>0</v>
      </c>
      <c r="M794" s="190" t="str">
        <f>IF(INTRO!$E$39="Endemic", IF($I794&gt;0, IF($I794=4,"Unknown",IF($I794=99,"Stopped",$D794)), 0),"Not required")</f>
        <v>Unknown</v>
      </c>
      <c r="N794" s="166">
        <f>IF(INTRO!$E$41="Endemic", IF(AND($J794&gt;1,$J794&lt;5), IF($J794=4, "Unknown", E794+F794), 0),"Not required")</f>
        <v>0</v>
      </c>
      <c r="O794" s="169">
        <f>IF(INTRO!$E$43="Endemic", IF(AND($K794&gt;0,$K794&lt;5), IF($K794=4,"Unknown", IF($K794=1, $F794*0.33, IF($K794=2, $F794*0.5+$G794*0.2, SUM(F794:G794)))), 0),"Not required")</f>
        <v>354557.75621202774</v>
      </c>
      <c r="P794" s="161">
        <v>0</v>
      </c>
      <c r="Q794" s="162">
        <v>0</v>
      </c>
      <c r="R794" s="162">
        <v>0</v>
      </c>
      <c r="S794" s="167">
        <v>1</v>
      </c>
      <c r="T794" s="161"/>
      <c r="U794" s="162"/>
      <c r="V794" s="162"/>
      <c r="W794" s="167"/>
    </row>
    <row r="795" spans="1:23" x14ac:dyDescent="0.2">
      <c r="A795" s="23" t="str">
        <f>IF(INTRO!$E$33&lt;&gt;0,INTRO!$E$33, " ")</f>
        <v>Ethiopia</v>
      </c>
      <c r="B795" s="191" t="s">
        <v>1032</v>
      </c>
      <c r="C795" s="192" t="s">
        <v>548</v>
      </c>
      <c r="D795" s="193">
        <v>103727.96225999999</v>
      </c>
      <c r="E795" s="193">
        <f t="shared" si="54"/>
        <v>10493.597810847994</v>
      </c>
      <c r="F795" s="193">
        <f t="shared" si="55"/>
        <v>35258.462090090929</v>
      </c>
      <c r="G795" s="193">
        <f t="shared" si="56"/>
        <v>57975.893936350534</v>
      </c>
      <c r="H795" s="200">
        <v>0</v>
      </c>
      <c r="I795" s="201">
        <v>4</v>
      </c>
      <c r="J795" s="202">
        <v>0</v>
      </c>
      <c r="K795" s="203">
        <v>1</v>
      </c>
      <c r="L795" s="165">
        <f>IF(INTRO!$E$37="Endemic",IF($H795&gt;0,IF($H795=4,"Unknown",IF($H795=99,"Stopped",$D795)),0),"Not required")</f>
        <v>0</v>
      </c>
      <c r="M795" s="190" t="str">
        <f>IF(INTRO!$E$39="Endemic", IF($I795&gt;0, IF($I795=4,"Unknown",IF($I795=99,"Stopped",$D795)), 0),"Not required")</f>
        <v>Unknown</v>
      </c>
      <c r="N795" s="166">
        <f>IF(INTRO!$E$41="Endemic", IF(AND($J795&gt;1,$J795&lt;5), IF($J795=4, "Unknown", E795+F795), 0),"Not required")</f>
        <v>0</v>
      </c>
      <c r="O795" s="169">
        <f>IF(INTRO!$E$43="Endemic", IF(AND($K795&gt;0,$K795&lt;5), IF($K795=4,"Unknown", IF($K795=1, $F795*0.33, IF($K795=2, $F795*0.5+$G795*0.2, SUM(F795:G795)))), 0),"Not required")</f>
        <v>11635.292489730007</v>
      </c>
      <c r="P795" s="161">
        <v>0</v>
      </c>
      <c r="Q795" s="162">
        <v>0</v>
      </c>
      <c r="R795" s="162">
        <v>0</v>
      </c>
      <c r="S795" s="167">
        <v>0</v>
      </c>
      <c r="T795" s="161"/>
      <c r="U795" s="162"/>
      <c r="V795" s="162"/>
      <c r="W795" s="167"/>
    </row>
    <row r="796" spans="1:23" x14ac:dyDescent="0.2">
      <c r="A796" s="23" t="str">
        <f>IF(INTRO!$E$33&lt;&gt;0,INTRO!$E$33, " ")</f>
        <v>Ethiopia</v>
      </c>
      <c r="B796" s="191" t="s">
        <v>1032</v>
      </c>
      <c r="C796" s="192" t="s">
        <v>1034</v>
      </c>
      <c r="D796" s="193">
        <v>57818.028779999993</v>
      </c>
      <c r="E796" s="193">
        <f t="shared" si="54"/>
        <v>5849.1377543171866</v>
      </c>
      <c r="F796" s="193">
        <f t="shared" si="55"/>
        <v>19653.088053090385</v>
      </c>
      <c r="G796" s="193">
        <f t="shared" si="56"/>
        <v>32315.798277768488</v>
      </c>
      <c r="H796" s="200">
        <v>0</v>
      </c>
      <c r="I796" s="201">
        <v>4</v>
      </c>
      <c r="J796" s="202">
        <v>4</v>
      </c>
      <c r="K796" s="203">
        <v>4</v>
      </c>
      <c r="L796" s="165">
        <f>IF(INTRO!$E$37="Endemic",IF($H796&gt;0,IF($H796=4,"Unknown",IF($H796=99,"Stopped",$D796)),0),"Not required")</f>
        <v>0</v>
      </c>
      <c r="M796" s="190" t="str">
        <f>IF(INTRO!$E$39="Endemic", IF($I796&gt;0, IF($I796=4,"Unknown",IF($I796=99,"Stopped",$D796)), 0),"Not required")</f>
        <v>Unknown</v>
      </c>
      <c r="N796" s="166" t="str">
        <f>IF(INTRO!$E$41="Endemic", IF(AND($J796&gt;1,$J796&lt;5), IF($J796=4, "Unknown", E796+F796), 0),"Not required")</f>
        <v>Unknown</v>
      </c>
      <c r="O796" s="169" t="str">
        <f>IF(INTRO!$E$43="Endemic", IF(AND($K796&gt;0,$K796&lt;5), IF($K796=4,"Unknown", IF($K796=1, $F796*0.33, IF($K796=2, $F796*0.5+$G796*0.2, SUM(F796:G796)))), 0),"Not required")</f>
        <v>Unknown</v>
      </c>
      <c r="P796" s="161">
        <v>0</v>
      </c>
      <c r="Q796" s="162">
        <v>0</v>
      </c>
      <c r="R796" s="162">
        <v>0</v>
      </c>
      <c r="S796" s="167">
        <v>0</v>
      </c>
      <c r="T796" s="161"/>
      <c r="U796" s="162"/>
      <c r="V796" s="162"/>
      <c r="W796" s="167"/>
    </row>
    <row r="797" spans="1:23" x14ac:dyDescent="0.2">
      <c r="A797" s="23" t="str">
        <f>IF(INTRO!$E$33&lt;&gt;0,INTRO!$E$33, " ")</f>
        <v>Ethiopia</v>
      </c>
      <c r="B797" s="191" t="s">
        <v>1032</v>
      </c>
      <c r="C797" s="192" t="s">
        <v>559</v>
      </c>
      <c r="D797" s="193">
        <v>98295.550199999998</v>
      </c>
      <c r="E797" s="193">
        <f t="shared" si="54"/>
        <v>9944.0300177629197</v>
      </c>
      <c r="F797" s="193">
        <f t="shared" si="55"/>
        <v>33411.915696022559</v>
      </c>
      <c r="G797" s="193">
        <f t="shared" si="56"/>
        <v>54939.596504615845</v>
      </c>
      <c r="H797" s="200">
        <v>0</v>
      </c>
      <c r="I797" s="201">
        <v>4</v>
      </c>
      <c r="J797" s="202">
        <v>0</v>
      </c>
      <c r="K797" s="203">
        <v>1</v>
      </c>
      <c r="L797" s="165">
        <f>IF(INTRO!$E$37="Endemic",IF($H797&gt;0,IF($H797=4,"Unknown",IF($H797=99,"Stopped",$D797)),0),"Not required")</f>
        <v>0</v>
      </c>
      <c r="M797" s="190" t="str">
        <f>IF(INTRO!$E$39="Endemic", IF($I797&gt;0, IF($I797=4,"Unknown",IF($I797=99,"Stopped",$D797)), 0),"Not required")</f>
        <v>Unknown</v>
      </c>
      <c r="N797" s="166">
        <f>IF(INTRO!$E$41="Endemic", IF(AND($J797&gt;1,$J797&lt;5), IF($J797=4, "Unknown", E797+F797), 0),"Not required")</f>
        <v>0</v>
      </c>
      <c r="O797" s="169">
        <f>IF(INTRO!$E$43="Endemic", IF(AND($K797&gt;0,$K797&lt;5), IF($K797=4,"Unknown", IF($K797=1, $F797*0.33, IF($K797=2, $F797*0.5+$G797*0.2, SUM(F797:G797)))), 0),"Not required")</f>
        <v>11025.932179687445</v>
      </c>
      <c r="P797" s="161">
        <v>0</v>
      </c>
      <c r="Q797" s="162">
        <v>0</v>
      </c>
      <c r="R797" s="162">
        <v>0</v>
      </c>
      <c r="S797" s="167">
        <v>0</v>
      </c>
      <c r="T797" s="161"/>
      <c r="U797" s="162"/>
      <c r="V797" s="162"/>
      <c r="W797" s="167"/>
    </row>
    <row r="798" spans="1:23" x14ac:dyDescent="0.2">
      <c r="A798" s="23" t="str">
        <f>IF(INTRO!$E$33&lt;&gt;0,INTRO!$E$33, " ")</f>
        <v>Ethiopia</v>
      </c>
      <c r="B798" s="191" t="s">
        <v>1032</v>
      </c>
      <c r="C798" s="192" t="s">
        <v>1035</v>
      </c>
      <c r="D798" s="193">
        <v>47592.370799999997</v>
      </c>
      <c r="E798" s="193">
        <f t="shared" si="54"/>
        <v>4814.6631550336797</v>
      </c>
      <c r="F798" s="193">
        <f t="shared" si="55"/>
        <v>16177.25601726624</v>
      </c>
      <c r="G798" s="193">
        <f t="shared" si="56"/>
        <v>26600.447763199569</v>
      </c>
      <c r="H798" s="200">
        <v>0</v>
      </c>
      <c r="I798" s="201">
        <v>0</v>
      </c>
      <c r="J798" s="202">
        <v>0</v>
      </c>
      <c r="K798" s="203">
        <v>0</v>
      </c>
      <c r="L798" s="165">
        <f>IF(INTRO!$E$37="Endemic",IF($H798&gt;0,IF($H798=4,"Unknown",IF($H798=99,"Stopped",$D798)),0),"Not required")</f>
        <v>0</v>
      </c>
      <c r="M798" s="190">
        <f>IF(INTRO!$E$39="Endemic", IF($I798&gt;0, IF($I798=4,"Unknown",IF($I798=99,"Stopped",$D798)), 0),"Not required")</f>
        <v>0</v>
      </c>
      <c r="N798" s="166">
        <f>IF(INTRO!$E$41="Endemic", IF(AND($J798&gt;1,$J798&lt;5), IF($J798=4, "Unknown", E798+F798), 0),"Not required")</f>
        <v>0</v>
      </c>
      <c r="O798" s="169">
        <f>IF(INTRO!$E$43="Endemic", IF(AND($K798&gt;0,$K798&lt;5), IF($K798=4,"Unknown", IF($K798=1, $F798*0.33, IF($K798=2, $F798*0.5+$G798*0.2, SUM(F798:G798)))), 0),"Not required")</f>
        <v>0</v>
      </c>
      <c r="P798" s="161">
        <v>0</v>
      </c>
      <c r="Q798" s="162">
        <v>0</v>
      </c>
      <c r="R798" s="162">
        <v>0</v>
      </c>
      <c r="S798" s="167">
        <v>0</v>
      </c>
      <c r="T798" s="161"/>
      <c r="U798" s="162"/>
      <c r="V798" s="162"/>
      <c r="W798" s="167"/>
    </row>
    <row r="799" spans="1:23" x14ac:dyDescent="0.2">
      <c r="A799" s="23" t="str">
        <f>IF(INTRO!$E$33&lt;&gt;0,INTRO!$E$33, " ")</f>
        <v>Ethiopia</v>
      </c>
      <c r="B799" s="191" t="s">
        <v>1032</v>
      </c>
      <c r="C799" s="192" t="s">
        <v>1036</v>
      </c>
      <c r="D799" s="193">
        <v>50184.044459999997</v>
      </c>
      <c r="E799" s="193">
        <f t="shared" si="54"/>
        <v>5076.8487841781161</v>
      </c>
      <c r="F799" s="193">
        <f t="shared" si="55"/>
        <v>17058.19906772309</v>
      </c>
      <c r="G799" s="193">
        <f t="shared" si="56"/>
        <v>28048.992533154385</v>
      </c>
      <c r="H799" s="200">
        <v>0</v>
      </c>
      <c r="I799" s="201">
        <v>0</v>
      </c>
      <c r="J799" s="202">
        <v>0</v>
      </c>
      <c r="K799" s="203">
        <v>0</v>
      </c>
      <c r="L799" s="165">
        <f>IF(INTRO!$E$37="Endemic",IF($H799&gt;0,IF($H799=4,"Unknown",IF($H799=99,"Stopped",$D799)),0),"Not required")</f>
        <v>0</v>
      </c>
      <c r="M799" s="190">
        <f>IF(INTRO!$E$39="Endemic", IF($I799&gt;0, IF($I799=4,"Unknown",IF($I799=99,"Stopped",$D799)), 0),"Not required")</f>
        <v>0</v>
      </c>
      <c r="N799" s="166">
        <f>IF(INTRO!$E$41="Endemic", IF(AND($J799&gt;1,$J799&lt;5), IF($J799=4, "Unknown", E799+F799), 0),"Not required")</f>
        <v>0</v>
      </c>
      <c r="O799" s="169">
        <f>IF(INTRO!$E$43="Endemic", IF(AND($K799&gt;0,$K799&lt;5), IF($K799=4,"Unknown", IF($K799=1, $F799*0.33, IF($K799=2, $F799*0.5+$G799*0.2, SUM(F799:G799)))), 0),"Not required")</f>
        <v>0</v>
      </c>
      <c r="P799" s="161">
        <v>0</v>
      </c>
      <c r="Q799" s="162">
        <v>0</v>
      </c>
      <c r="R799" s="162">
        <v>0</v>
      </c>
      <c r="S799" s="167">
        <v>0</v>
      </c>
      <c r="T799" s="161"/>
      <c r="U799" s="162"/>
      <c r="V799" s="162"/>
      <c r="W799" s="167"/>
    </row>
    <row r="800" spans="1:23" x14ac:dyDescent="0.2">
      <c r="A800" s="23" t="str">
        <f>IF(INTRO!$E$33&lt;&gt;0,INTRO!$E$33, " ")</f>
        <v>Ethiopia</v>
      </c>
      <c r="B800" s="191" t="s">
        <v>1032</v>
      </c>
      <c r="C800" s="192" t="s">
        <v>1037</v>
      </c>
      <c r="D800" s="193">
        <v>98225.531999999992</v>
      </c>
      <c r="E800" s="193">
        <f t="shared" si="54"/>
        <v>9936.9466545671985</v>
      </c>
      <c r="F800" s="193">
        <f t="shared" si="55"/>
        <v>33388.115613609596</v>
      </c>
      <c r="G800" s="193">
        <f t="shared" si="56"/>
        <v>54900.461755910001</v>
      </c>
      <c r="H800" s="200">
        <v>0</v>
      </c>
      <c r="I800" s="201">
        <v>4</v>
      </c>
      <c r="J800" s="202">
        <v>1</v>
      </c>
      <c r="K800" s="203">
        <v>1</v>
      </c>
      <c r="L800" s="165">
        <f>IF(INTRO!$E$37="Endemic",IF($H800&gt;0,IF($H800=4,"Unknown",IF($H800=99,"Stopped",$D800)),0),"Not required")</f>
        <v>0</v>
      </c>
      <c r="M800" s="190" t="str">
        <f>IF(INTRO!$E$39="Endemic", IF($I800&gt;0, IF($I800=4,"Unknown",IF($I800=99,"Stopped",$D800)), 0),"Not required")</f>
        <v>Unknown</v>
      </c>
      <c r="N800" s="166">
        <f>IF(INTRO!$E$41="Endemic", IF(AND($J800&gt;1,$J800&lt;5), IF($J800=4, "Unknown", E800+F800), 0),"Not required")</f>
        <v>0</v>
      </c>
      <c r="O800" s="169">
        <f>IF(INTRO!$E$43="Endemic", IF(AND($K800&gt;0,$K800&lt;5), IF($K800=4,"Unknown", IF($K800=1, $F800*0.33, IF($K800=2, $F800*0.5+$G800*0.2, SUM(F800:G800)))), 0),"Not required")</f>
        <v>11018.078152491167</v>
      </c>
      <c r="P800" s="161">
        <v>0</v>
      </c>
      <c r="Q800" s="162">
        <v>0</v>
      </c>
      <c r="R800" s="162">
        <v>0</v>
      </c>
      <c r="S800" s="167">
        <v>0</v>
      </c>
      <c r="T800" s="161"/>
      <c r="U800" s="162"/>
      <c r="V800" s="162"/>
      <c r="W800" s="167"/>
    </row>
    <row r="801" spans="1:23" x14ac:dyDescent="0.2">
      <c r="A801" s="23" t="str">
        <f>IF(INTRO!$E$33&lt;&gt;0,INTRO!$E$33, " ")</f>
        <v>Ethiopia</v>
      </c>
      <c r="B801" s="191" t="s">
        <v>1032</v>
      </c>
      <c r="C801" s="192" t="s">
        <v>1038</v>
      </c>
      <c r="D801" s="193">
        <v>74363.329440000001</v>
      </c>
      <c r="E801" s="193">
        <f t="shared" si="54"/>
        <v>7522.9364774658243</v>
      </c>
      <c r="F801" s="193">
        <f t="shared" si="55"/>
        <v>25277.047527272836</v>
      </c>
      <c r="G801" s="193">
        <f t="shared" si="56"/>
        <v>41563.339396958996</v>
      </c>
      <c r="H801" s="200">
        <v>0</v>
      </c>
      <c r="I801" s="201">
        <v>0</v>
      </c>
      <c r="J801" s="202">
        <v>1</v>
      </c>
      <c r="K801" s="203">
        <v>1</v>
      </c>
      <c r="L801" s="165">
        <f>IF(INTRO!$E$37="Endemic",IF($H801&gt;0,IF($H801=4,"Unknown",IF($H801=99,"Stopped",$D801)),0),"Not required")</f>
        <v>0</v>
      </c>
      <c r="M801" s="190">
        <f>IF(INTRO!$E$39="Endemic", IF($I801&gt;0, IF($I801=4,"Unknown",IF($I801=99,"Stopped",$D801)), 0),"Not required")</f>
        <v>0</v>
      </c>
      <c r="N801" s="166">
        <f>IF(INTRO!$E$41="Endemic", IF(AND($J801&gt;1,$J801&lt;5), IF($J801=4, "Unknown", E801+F801), 0),"Not required")</f>
        <v>0</v>
      </c>
      <c r="O801" s="169">
        <f>IF(INTRO!$E$43="Endemic", IF(AND($K801&gt;0,$K801&lt;5), IF($K801=4,"Unknown", IF($K801=1, $F801*0.33, IF($K801=2, $F801*0.5+$G801*0.2, SUM(F801:G801)))), 0),"Not required")</f>
        <v>8341.4256840000362</v>
      </c>
      <c r="P801" s="161">
        <v>0</v>
      </c>
      <c r="Q801" s="162">
        <v>0</v>
      </c>
      <c r="R801" s="162">
        <v>0</v>
      </c>
      <c r="S801" s="167">
        <v>0</v>
      </c>
      <c r="T801" s="161"/>
      <c r="U801" s="162"/>
      <c r="V801" s="162"/>
      <c r="W801" s="167"/>
    </row>
    <row r="802" spans="1:23" x14ac:dyDescent="0.2">
      <c r="A802" s="23" t="str">
        <f>IF(INTRO!$E$33&lt;&gt;0,INTRO!$E$33, " ")</f>
        <v>Ethiopia</v>
      </c>
      <c r="B802" s="191" t="s">
        <v>1032</v>
      </c>
      <c r="C802" s="192" t="s">
        <v>1039</v>
      </c>
      <c r="D802" s="193">
        <v>124317.31409999999</v>
      </c>
      <c r="E802" s="193">
        <f t="shared" si="54"/>
        <v>12576.511354000859</v>
      </c>
      <c r="F802" s="193">
        <f t="shared" si="55"/>
        <v>42257.046324210482</v>
      </c>
      <c r="G802" s="193">
        <f t="shared" si="56"/>
        <v>69483.746327222747</v>
      </c>
      <c r="H802" s="200">
        <v>0</v>
      </c>
      <c r="I802" s="201">
        <v>4</v>
      </c>
      <c r="J802" s="202">
        <v>1</v>
      </c>
      <c r="K802" s="203">
        <v>0</v>
      </c>
      <c r="L802" s="165">
        <f>IF(INTRO!$E$37="Endemic",IF($H802&gt;0,IF($H802=4,"Unknown",IF($H802=99,"Stopped",$D802)),0),"Not required")</f>
        <v>0</v>
      </c>
      <c r="M802" s="190" t="str">
        <f>IF(INTRO!$E$39="Endemic", IF($I802&gt;0, IF($I802=4,"Unknown",IF($I802=99,"Stopped",$D802)), 0),"Not required")</f>
        <v>Unknown</v>
      </c>
      <c r="N802" s="166">
        <f>IF(INTRO!$E$41="Endemic", IF(AND($J802&gt;1,$J802&lt;5), IF($J802=4, "Unknown", E802+F802), 0),"Not required")</f>
        <v>0</v>
      </c>
      <c r="O802" s="169">
        <f>IF(INTRO!$E$43="Endemic", IF(AND($K802&gt;0,$K802&lt;5), IF($K802=4,"Unknown", IF($K802=1, $F802*0.33, IF($K802=2, $F802*0.5+$G802*0.2, SUM(F802:G802)))), 0),"Not required")</f>
        <v>0</v>
      </c>
      <c r="P802" s="161">
        <v>0</v>
      </c>
      <c r="Q802" s="162">
        <v>0</v>
      </c>
      <c r="R802" s="162">
        <v>0</v>
      </c>
      <c r="S802" s="167">
        <v>0</v>
      </c>
      <c r="T802" s="161"/>
      <c r="U802" s="162"/>
      <c r="V802" s="162"/>
      <c r="W802" s="167"/>
    </row>
    <row r="803" spans="1:23" x14ac:dyDescent="0.2">
      <c r="A803" s="23" t="str">
        <f>IF(INTRO!$E$33&lt;&gt;0,INTRO!$E$33, " ")</f>
        <v>Ethiopia</v>
      </c>
      <c r="B803" s="191" t="s">
        <v>1032</v>
      </c>
      <c r="C803" s="192" t="s">
        <v>1040</v>
      </c>
      <c r="D803" s="193">
        <v>27600.174179999998</v>
      </c>
      <c r="E803" s="193">
        <f t="shared" si="54"/>
        <v>2792.1605808500276</v>
      </c>
      <c r="F803" s="193">
        <f t="shared" si="55"/>
        <v>9381.6524860115042</v>
      </c>
      <c r="G803" s="193">
        <f t="shared" si="56"/>
        <v>15426.358872004324</v>
      </c>
      <c r="H803" s="200">
        <v>0</v>
      </c>
      <c r="I803" s="201">
        <v>4</v>
      </c>
      <c r="J803" s="202">
        <v>1</v>
      </c>
      <c r="K803" s="203">
        <v>0</v>
      </c>
      <c r="L803" s="165">
        <f>IF(INTRO!$E$37="Endemic",IF($H803&gt;0,IF($H803=4,"Unknown",IF($H803=99,"Stopped",$D803)),0),"Not required")</f>
        <v>0</v>
      </c>
      <c r="M803" s="190" t="str">
        <f>IF(INTRO!$E$39="Endemic", IF($I803&gt;0, IF($I803=4,"Unknown",IF($I803=99,"Stopped",$D803)), 0),"Not required")</f>
        <v>Unknown</v>
      </c>
      <c r="N803" s="166">
        <f>IF(INTRO!$E$41="Endemic", IF(AND($J803&gt;1,$J803&lt;5), IF($J803=4, "Unknown", E803+F803), 0),"Not required")</f>
        <v>0</v>
      </c>
      <c r="O803" s="169">
        <f>IF(INTRO!$E$43="Endemic", IF(AND($K803&gt;0,$K803&lt;5), IF($K803=4,"Unknown", IF($K803=1, $F803*0.33, IF($K803=2, $F803*0.5+$G803*0.2, SUM(F803:G803)))), 0),"Not required")</f>
        <v>0</v>
      </c>
      <c r="P803" s="161">
        <v>0</v>
      </c>
      <c r="Q803" s="162">
        <v>0</v>
      </c>
      <c r="R803" s="162">
        <v>0</v>
      </c>
      <c r="S803" s="167">
        <v>0</v>
      </c>
      <c r="T803" s="161"/>
      <c r="U803" s="162"/>
      <c r="V803" s="162"/>
      <c r="W803" s="167"/>
    </row>
    <row r="804" spans="1:23" x14ac:dyDescent="0.2">
      <c r="A804" s="23" t="str">
        <f>IF(INTRO!$E$33&lt;&gt;0,INTRO!$E$33, " ")</f>
        <v>Ethiopia</v>
      </c>
      <c r="B804" s="191" t="s">
        <v>1032</v>
      </c>
      <c r="C804" s="192" t="s">
        <v>1041</v>
      </c>
      <c r="D804" s="193">
        <v>31675.233419999997</v>
      </c>
      <c r="E804" s="193">
        <f t="shared" si="54"/>
        <v>3204.4123188409312</v>
      </c>
      <c r="F804" s="193">
        <f t="shared" si="55"/>
        <v>10766.817282445776</v>
      </c>
      <c r="G804" s="193">
        <f t="shared" si="56"/>
        <v>17704.001246684336</v>
      </c>
      <c r="H804" s="200">
        <v>0</v>
      </c>
      <c r="I804" s="201">
        <v>0</v>
      </c>
      <c r="J804" s="202">
        <v>0</v>
      </c>
      <c r="K804" s="203">
        <v>0</v>
      </c>
      <c r="L804" s="165">
        <f>IF(INTRO!$E$37="Endemic",IF($H804&gt;0,IF($H804=4,"Unknown",IF($H804=99,"Stopped",$D804)),0),"Not required")</f>
        <v>0</v>
      </c>
      <c r="M804" s="190">
        <f>IF(INTRO!$E$39="Endemic", IF($I804&gt;0, IF($I804=4,"Unknown",IF($I804=99,"Stopped",$D804)), 0),"Not required")</f>
        <v>0</v>
      </c>
      <c r="N804" s="166">
        <f>IF(INTRO!$E$41="Endemic", IF(AND($J804&gt;1,$J804&lt;5), IF($J804=4, "Unknown", E804+F804), 0),"Not required")</f>
        <v>0</v>
      </c>
      <c r="O804" s="169">
        <f>IF(INTRO!$E$43="Endemic", IF(AND($K804&gt;0,$K804&lt;5), IF($K804=4,"Unknown", IF($K804=1, $F804*0.33, IF($K804=2, $F804*0.5+$G804*0.2, SUM(F804:G804)))), 0),"Not required")</f>
        <v>0</v>
      </c>
      <c r="P804" s="161">
        <v>0</v>
      </c>
      <c r="Q804" s="162">
        <v>0</v>
      </c>
      <c r="R804" s="162">
        <v>0</v>
      </c>
      <c r="S804" s="167">
        <v>0</v>
      </c>
      <c r="T804" s="161"/>
      <c r="U804" s="162"/>
      <c r="V804" s="162"/>
      <c r="W804" s="167"/>
    </row>
    <row r="805" spans="1:23" x14ac:dyDescent="0.2">
      <c r="A805" s="23" t="str">
        <f>IF(INTRO!$E$33&lt;&gt;0,INTRO!$E$33, " ")</f>
        <v>Ethiopia</v>
      </c>
      <c r="B805" s="191" t="s">
        <v>1032</v>
      </c>
      <c r="C805" s="192" t="s">
        <v>1042</v>
      </c>
      <c r="D805" s="193">
        <v>98611.632359999989</v>
      </c>
      <c r="E805" s="193">
        <f t="shared" si="54"/>
        <v>9976.0063430464543</v>
      </c>
      <c r="F805" s="193">
        <f t="shared" si="55"/>
        <v>33519.356068058209</v>
      </c>
      <c r="G805" s="193">
        <f t="shared" si="56"/>
        <v>55116.261941630786</v>
      </c>
      <c r="H805" s="200">
        <v>0</v>
      </c>
      <c r="I805" s="201">
        <v>0</v>
      </c>
      <c r="J805" s="202">
        <v>0</v>
      </c>
      <c r="K805" s="203">
        <v>0</v>
      </c>
      <c r="L805" s="165">
        <f>IF(INTRO!$E$37="Endemic",IF($H805&gt;0,IF($H805=4,"Unknown",IF($H805=99,"Stopped",$D805)),0),"Not required")</f>
        <v>0</v>
      </c>
      <c r="M805" s="190">
        <f>IF(INTRO!$E$39="Endemic", IF($I805&gt;0, IF($I805=4,"Unknown",IF($I805=99,"Stopped",$D805)), 0),"Not required")</f>
        <v>0</v>
      </c>
      <c r="N805" s="166">
        <f>IF(INTRO!$E$41="Endemic", IF(AND($J805&gt;1,$J805&lt;5), IF($J805=4, "Unknown", E805+F805), 0),"Not required")</f>
        <v>0</v>
      </c>
      <c r="O805" s="169">
        <f>IF(INTRO!$E$43="Endemic", IF(AND($K805&gt;0,$K805&lt;5), IF($K805=4,"Unknown", IF($K805=1, $F805*0.33, IF($K805=2, $F805*0.5+$G805*0.2, SUM(F805:G805)))), 0),"Not required")</f>
        <v>0</v>
      </c>
      <c r="P805" s="161">
        <v>0</v>
      </c>
      <c r="Q805" s="162">
        <v>0</v>
      </c>
      <c r="R805" s="162">
        <v>0</v>
      </c>
      <c r="S805" s="167">
        <v>0</v>
      </c>
      <c r="T805" s="161"/>
      <c r="U805" s="162"/>
      <c r="V805" s="162"/>
      <c r="W805" s="167"/>
    </row>
    <row r="806" spans="1:23" x14ac:dyDescent="0.2">
      <c r="A806" s="23" t="str">
        <f>IF(INTRO!$E$33&lt;&gt;0,INTRO!$E$33, " ")</f>
        <v>Ethiopia</v>
      </c>
      <c r="B806" s="191" t="s">
        <v>1032</v>
      </c>
      <c r="C806" s="192" t="s">
        <v>1043</v>
      </c>
      <c r="D806" s="193">
        <v>29477.662199999999</v>
      </c>
      <c r="E806" s="193">
        <f t="shared" si="54"/>
        <v>2982.0959053981201</v>
      </c>
      <c r="F806" s="193">
        <f t="shared" si="55"/>
        <v>10019.83469585616</v>
      </c>
      <c r="G806" s="193">
        <f t="shared" si="56"/>
        <v>16475.72920515955</v>
      </c>
      <c r="H806" s="200">
        <v>0</v>
      </c>
      <c r="I806" s="201">
        <v>0</v>
      </c>
      <c r="J806" s="202">
        <v>0</v>
      </c>
      <c r="K806" s="203">
        <v>0</v>
      </c>
      <c r="L806" s="165">
        <f>IF(INTRO!$E$37="Endemic",IF($H806&gt;0,IF($H806=4,"Unknown",IF($H806=99,"Stopped",$D806)),0),"Not required")</f>
        <v>0</v>
      </c>
      <c r="M806" s="190">
        <f>IF(INTRO!$E$39="Endemic", IF($I806&gt;0, IF($I806=4,"Unknown",IF($I806=99,"Stopped",$D806)), 0),"Not required")</f>
        <v>0</v>
      </c>
      <c r="N806" s="166">
        <f>IF(INTRO!$E$41="Endemic", IF(AND($J806&gt;1,$J806&lt;5), IF($J806=4, "Unknown", E806+F806), 0),"Not required")</f>
        <v>0</v>
      </c>
      <c r="O806" s="169">
        <f>IF(INTRO!$E$43="Endemic", IF(AND($K806&gt;0,$K806&lt;5), IF($K806=4,"Unknown", IF($K806=1, $F806*0.33, IF($K806=2, $F806*0.5+$G806*0.2, SUM(F806:G806)))), 0),"Not required")</f>
        <v>0</v>
      </c>
      <c r="P806" s="161">
        <v>0</v>
      </c>
      <c r="Q806" s="162">
        <v>0</v>
      </c>
      <c r="R806" s="162">
        <v>0</v>
      </c>
      <c r="S806" s="167">
        <v>0</v>
      </c>
      <c r="T806" s="161"/>
      <c r="U806" s="162"/>
      <c r="V806" s="162"/>
      <c r="W806" s="167"/>
    </row>
    <row r="807" spans="1:23" x14ac:dyDescent="0.2">
      <c r="A807" s="23" t="str">
        <f>IF(INTRO!$E$33&lt;&gt;0,INTRO!$E$33, " ")</f>
        <v>Ethiopia</v>
      </c>
      <c r="B807" s="191" t="s">
        <v>1032</v>
      </c>
      <c r="C807" s="192" t="s">
        <v>1044</v>
      </c>
      <c r="D807" s="193">
        <v>66864.380219999992</v>
      </c>
      <c r="E807" s="193">
        <f t="shared" si="54"/>
        <v>6764.3082792042114</v>
      </c>
      <c r="F807" s="193">
        <f t="shared" si="55"/>
        <v>22728.058700844813</v>
      </c>
      <c r="G807" s="193">
        <f t="shared" si="56"/>
        <v>37372.007810563293</v>
      </c>
      <c r="H807" s="200">
        <v>0</v>
      </c>
      <c r="I807" s="201">
        <v>4</v>
      </c>
      <c r="J807" s="202">
        <v>1</v>
      </c>
      <c r="K807" s="203">
        <v>1</v>
      </c>
      <c r="L807" s="165">
        <f>IF(INTRO!$E$37="Endemic",IF($H807&gt;0,IF($H807=4,"Unknown",IF($H807=99,"Stopped",$D807)),0),"Not required")</f>
        <v>0</v>
      </c>
      <c r="M807" s="190" t="str">
        <f>IF(INTRO!$E$39="Endemic", IF($I807&gt;0, IF($I807=4,"Unknown",IF($I807=99,"Stopped",$D807)), 0),"Not required")</f>
        <v>Unknown</v>
      </c>
      <c r="N807" s="166">
        <f>IF(INTRO!$E$41="Endemic", IF(AND($J807&gt;1,$J807&lt;5), IF($J807=4, "Unknown", E807+F807), 0),"Not required")</f>
        <v>0</v>
      </c>
      <c r="O807" s="169">
        <f>IF(INTRO!$E$43="Endemic", IF(AND($K807&gt;0,$K807&lt;5), IF($K807=4,"Unknown", IF($K807=1, $F807*0.33, IF($K807=2, $F807*0.5+$G807*0.2, SUM(F807:G807)))), 0),"Not required")</f>
        <v>7500.2593712787884</v>
      </c>
      <c r="P807" s="161">
        <v>0</v>
      </c>
      <c r="Q807" s="162">
        <v>0</v>
      </c>
      <c r="R807" s="162">
        <v>0</v>
      </c>
      <c r="S807" s="167">
        <v>0</v>
      </c>
      <c r="T807" s="161"/>
      <c r="U807" s="162"/>
      <c r="V807" s="162"/>
      <c r="W807" s="167"/>
    </row>
    <row r="808" spans="1:23" x14ac:dyDescent="0.2">
      <c r="A808" s="23" t="str">
        <f>IF(INTRO!$E$33&lt;&gt;0,INTRO!$E$33, " ")</f>
        <v>Ethiopia</v>
      </c>
      <c r="B808" s="191" t="s">
        <v>1045</v>
      </c>
      <c r="C808" s="192" t="s">
        <v>1046</v>
      </c>
      <c r="D808" s="193">
        <v>144246.49433999998</v>
      </c>
      <c r="E808" s="193">
        <f t="shared" si="54"/>
        <v>14592.638901308361</v>
      </c>
      <c r="F808" s="193">
        <f t="shared" si="55"/>
        <v>49031.22978129355</v>
      </c>
      <c r="G808" s="193">
        <f t="shared" si="56"/>
        <v>80622.613944582728</v>
      </c>
      <c r="H808" s="200">
        <v>0</v>
      </c>
      <c r="I808" s="201">
        <v>4</v>
      </c>
      <c r="J808" s="202">
        <v>0</v>
      </c>
      <c r="K808" s="203">
        <v>1</v>
      </c>
      <c r="L808" s="165">
        <f>IF(INTRO!$E$37="Endemic",IF($H808&gt;0,IF($H808=4,"Unknown",IF($H808=99,"Stopped",$D808)),0),"Not required")</f>
        <v>0</v>
      </c>
      <c r="M808" s="190" t="str">
        <f>IF(INTRO!$E$39="Endemic", IF($I808&gt;0, IF($I808=4,"Unknown",IF($I808=99,"Stopped",$D808)), 0),"Not required")</f>
        <v>Unknown</v>
      </c>
      <c r="N808" s="166">
        <f>IF(INTRO!$E$41="Endemic", IF(AND($J808&gt;1,$J808&lt;5), IF($J808=4, "Unknown", E808+F808), 0),"Not required")</f>
        <v>0</v>
      </c>
      <c r="O808" s="169">
        <f>IF(INTRO!$E$43="Endemic", IF(AND($K808&gt;0,$K808&lt;5), IF($K808=4,"Unknown", IF($K808=1, $F808*0.33, IF($K808=2, $F808*0.5+$G808*0.2, SUM(F808:G808)))), 0),"Not required")</f>
        <v>16180.305827826873</v>
      </c>
      <c r="P808" s="161">
        <v>0</v>
      </c>
      <c r="Q808" s="162">
        <v>0</v>
      </c>
      <c r="R808" s="162">
        <v>0</v>
      </c>
      <c r="S808" s="167">
        <v>0</v>
      </c>
      <c r="T808" s="161"/>
      <c r="U808" s="162"/>
      <c r="V808" s="162"/>
      <c r="W808" s="167"/>
    </row>
    <row r="809" spans="1:23" x14ac:dyDescent="0.2">
      <c r="A809" s="23" t="str">
        <f>IF(INTRO!$E$33&lt;&gt;0,INTRO!$E$33, " ")</f>
        <v>Ethiopia</v>
      </c>
      <c r="B809" s="191" t="s">
        <v>1045</v>
      </c>
      <c r="C809" s="192" t="s">
        <v>1047</v>
      </c>
      <c r="D809" s="193">
        <v>35413.205040000001</v>
      </c>
      <c r="E809" s="193">
        <f t="shared" si="54"/>
        <v>3582.5627225895842</v>
      </c>
      <c r="F809" s="193">
        <f t="shared" si="55"/>
        <v>12037.401682120513</v>
      </c>
      <c r="G809" s="193">
        <f t="shared" si="56"/>
        <v>19793.237759737658</v>
      </c>
      <c r="H809" s="200">
        <v>0</v>
      </c>
      <c r="I809" s="201">
        <v>4</v>
      </c>
      <c r="J809" s="202">
        <v>1</v>
      </c>
      <c r="K809" s="203">
        <v>2</v>
      </c>
      <c r="L809" s="165">
        <f>IF(INTRO!$E$37="Endemic",IF($H809&gt;0,IF($H809=4,"Unknown",IF($H809=99,"Stopped",$D809)),0),"Not required")</f>
        <v>0</v>
      </c>
      <c r="M809" s="190" t="str">
        <f>IF(INTRO!$E$39="Endemic", IF($I809&gt;0, IF($I809=4,"Unknown",IF($I809=99,"Stopped",$D809)), 0),"Not required")</f>
        <v>Unknown</v>
      </c>
      <c r="N809" s="166">
        <f>IF(INTRO!$E$41="Endemic", IF(AND($J809&gt;1,$J809&lt;5), IF($J809=4, "Unknown", E809+F809), 0),"Not required")</f>
        <v>0</v>
      </c>
      <c r="O809" s="169">
        <f>IF(INTRO!$E$43="Endemic", IF(AND($K809&gt;0,$K809&lt;5), IF($K809=4,"Unknown", IF($K809=1, $F809*0.33, IF($K809=2, $F809*0.5+$G809*0.2, SUM(F809:G809)))), 0),"Not required")</f>
        <v>9977.3483930077891</v>
      </c>
      <c r="P809" s="161">
        <v>0</v>
      </c>
      <c r="Q809" s="162">
        <v>0</v>
      </c>
      <c r="R809" s="162">
        <v>0</v>
      </c>
      <c r="S809" s="167">
        <v>1</v>
      </c>
      <c r="T809" s="161"/>
      <c r="U809" s="162"/>
      <c r="V809" s="162"/>
      <c r="W809" s="167"/>
    </row>
    <row r="810" spans="1:23" x14ac:dyDescent="0.2">
      <c r="A810" s="23" t="str">
        <f>IF(INTRO!$E$33&lt;&gt;0,INTRO!$E$33, " ")</f>
        <v>Ethiopia</v>
      </c>
      <c r="B810" s="191" t="s">
        <v>1045</v>
      </c>
      <c r="C810" s="192" t="s">
        <v>1048</v>
      </c>
      <c r="D810" s="193">
        <v>73226.033819999997</v>
      </c>
      <c r="E810" s="193">
        <f t="shared" si="54"/>
        <v>7407.8824209867716</v>
      </c>
      <c r="F810" s="193">
        <f t="shared" si="55"/>
        <v>24890.466188650898</v>
      </c>
      <c r="G810" s="193">
        <f t="shared" si="56"/>
        <v>40927.679264408391</v>
      </c>
      <c r="H810" s="200">
        <v>0</v>
      </c>
      <c r="I810" s="201">
        <v>4</v>
      </c>
      <c r="J810" s="202">
        <v>1</v>
      </c>
      <c r="K810" s="203">
        <v>3</v>
      </c>
      <c r="L810" s="165">
        <f>IF(INTRO!$E$37="Endemic",IF($H810&gt;0,IF($H810=4,"Unknown",IF($H810=99,"Stopped",$D810)),0),"Not required")</f>
        <v>0</v>
      </c>
      <c r="M810" s="190" t="str">
        <f>IF(INTRO!$E$39="Endemic", IF($I810&gt;0, IF($I810=4,"Unknown",IF($I810=99,"Stopped",$D810)), 0),"Not required")</f>
        <v>Unknown</v>
      </c>
      <c r="N810" s="166">
        <f>IF(INTRO!$E$41="Endemic", IF(AND($J810&gt;1,$J810&lt;5), IF($J810=4, "Unknown", E810+F810), 0),"Not required")</f>
        <v>0</v>
      </c>
      <c r="O810" s="169">
        <f>IF(INTRO!$E$43="Endemic", IF(AND($K810&gt;0,$K810&lt;5), IF($K810=4,"Unknown", IF($K810=1, $F810*0.33, IF($K810=2, $F810*0.5+$G810*0.2, SUM(F810:G810)))), 0),"Not required")</f>
        <v>65818.145453059289</v>
      </c>
      <c r="P810" s="161">
        <v>0</v>
      </c>
      <c r="Q810" s="162">
        <v>0</v>
      </c>
      <c r="R810" s="162">
        <v>0</v>
      </c>
      <c r="S810" s="167">
        <v>1</v>
      </c>
      <c r="T810" s="161"/>
      <c r="U810" s="162"/>
      <c r="V810" s="162"/>
      <c r="W810" s="167"/>
    </row>
    <row r="811" spans="1:23" x14ac:dyDescent="0.2">
      <c r="A811" s="23" t="str">
        <f>IF(INTRO!$E$33&lt;&gt;0,INTRO!$E$33, " ")</f>
        <v>Ethiopia</v>
      </c>
      <c r="B811" s="191" t="s">
        <v>1045</v>
      </c>
      <c r="C811" s="192" t="s">
        <v>1049</v>
      </c>
      <c r="D811" s="193">
        <v>38627.040419999998</v>
      </c>
      <c r="E811" s="193">
        <f t="shared" si="54"/>
        <v>3907.6890932731317</v>
      </c>
      <c r="F811" s="193">
        <f t="shared" si="55"/>
        <v>13129.825464875377</v>
      </c>
      <c r="G811" s="193">
        <f t="shared" si="56"/>
        <v>21589.52272533581</v>
      </c>
      <c r="H811" s="200">
        <v>0</v>
      </c>
      <c r="I811" s="201">
        <v>4</v>
      </c>
      <c r="J811" s="202">
        <v>1</v>
      </c>
      <c r="K811" s="203">
        <v>2</v>
      </c>
      <c r="L811" s="165">
        <f>IF(INTRO!$E$37="Endemic",IF($H811&gt;0,IF($H811=4,"Unknown",IF($H811=99,"Stopped",$D811)),0),"Not required")</f>
        <v>0</v>
      </c>
      <c r="M811" s="190" t="str">
        <f>IF(INTRO!$E$39="Endemic", IF($I811&gt;0, IF($I811=4,"Unknown",IF($I811=99,"Stopped",$D811)), 0),"Not required")</f>
        <v>Unknown</v>
      </c>
      <c r="N811" s="166">
        <f>IF(INTRO!$E$41="Endemic", IF(AND($J811&gt;1,$J811&lt;5), IF($J811=4, "Unknown", E811+F811), 0),"Not required")</f>
        <v>0</v>
      </c>
      <c r="O811" s="169">
        <f>IF(INTRO!$E$43="Endemic", IF(AND($K811&gt;0,$K811&lt;5), IF($K811=4,"Unknown", IF($K811=1, $F811*0.33, IF($K811=2, $F811*0.5+$G811*0.2, SUM(F811:G811)))), 0),"Not required")</f>
        <v>10882.817277504852</v>
      </c>
      <c r="P811" s="161">
        <v>0</v>
      </c>
      <c r="Q811" s="162">
        <v>0</v>
      </c>
      <c r="R811" s="162">
        <v>0</v>
      </c>
      <c r="S811" s="167">
        <v>1</v>
      </c>
      <c r="T811" s="161"/>
      <c r="U811" s="162"/>
      <c r="V811" s="162"/>
      <c r="W811" s="167"/>
    </row>
    <row r="812" spans="1:23" x14ac:dyDescent="0.2">
      <c r="A812" s="23" t="str">
        <f>IF(INTRO!$E$33&lt;&gt;0,INTRO!$E$33, " ")</f>
        <v>Ethiopia</v>
      </c>
      <c r="B812" s="191" t="s">
        <v>1045</v>
      </c>
      <c r="C812" s="192" t="s">
        <v>1050</v>
      </c>
      <c r="D812" s="193">
        <v>72732.905639999997</v>
      </c>
      <c r="E812" s="193">
        <f t="shared" si="54"/>
        <v>7357.9953059083437</v>
      </c>
      <c r="F812" s="193">
        <f t="shared" si="55"/>
        <v>24722.845608228192</v>
      </c>
      <c r="G812" s="193">
        <f t="shared" si="56"/>
        <v>40652.058819951526</v>
      </c>
      <c r="H812" s="200">
        <v>0</v>
      </c>
      <c r="I812" s="201">
        <v>4</v>
      </c>
      <c r="J812" s="202">
        <v>0</v>
      </c>
      <c r="K812" s="203">
        <v>1</v>
      </c>
      <c r="L812" s="165">
        <f>IF(INTRO!$E$37="Endemic",IF($H812&gt;0,IF($H812=4,"Unknown",IF($H812=99,"Stopped",$D812)),0),"Not required")</f>
        <v>0</v>
      </c>
      <c r="M812" s="190" t="str">
        <f>IF(INTRO!$E$39="Endemic", IF($I812&gt;0, IF($I812=4,"Unknown",IF($I812=99,"Stopped",$D812)), 0),"Not required")</f>
        <v>Unknown</v>
      </c>
      <c r="N812" s="166">
        <f>IF(INTRO!$E$41="Endemic", IF(AND($J812&gt;1,$J812&lt;5), IF($J812=4, "Unknown", E812+F812), 0),"Not required")</f>
        <v>0</v>
      </c>
      <c r="O812" s="169">
        <f>IF(INTRO!$E$43="Endemic", IF(AND($K812&gt;0,$K812&lt;5), IF($K812=4,"Unknown", IF($K812=1, $F812*0.33, IF($K812=2, $F812*0.5+$G812*0.2, SUM(F812:G812)))), 0),"Not required")</f>
        <v>8158.5390507153033</v>
      </c>
      <c r="P812" s="161">
        <v>0</v>
      </c>
      <c r="Q812" s="162">
        <v>0</v>
      </c>
      <c r="R812" s="162">
        <v>0</v>
      </c>
      <c r="S812" s="167">
        <v>0</v>
      </c>
      <c r="T812" s="161"/>
      <c r="U812" s="162"/>
      <c r="V812" s="162"/>
      <c r="W812" s="167"/>
    </row>
    <row r="813" spans="1:23" x14ac:dyDescent="0.2">
      <c r="A813" s="23" t="str">
        <f>IF(INTRO!$E$33&lt;&gt;0,INTRO!$E$33, " ")</f>
        <v>Ethiopia</v>
      </c>
      <c r="B813" s="191" t="s">
        <v>1045</v>
      </c>
      <c r="C813" s="192" t="s">
        <v>1051</v>
      </c>
      <c r="D813" s="193">
        <v>89161.175879999995</v>
      </c>
      <c r="E813" s="193">
        <f t="shared" si="54"/>
        <v>9019.9546934298469</v>
      </c>
      <c r="F813" s="193">
        <f t="shared" si="55"/>
        <v>30307.024944663266</v>
      </c>
      <c r="G813" s="193">
        <f t="shared" si="56"/>
        <v>49834.189002019411</v>
      </c>
      <c r="H813" s="200">
        <v>0</v>
      </c>
      <c r="I813" s="201">
        <v>4</v>
      </c>
      <c r="J813" s="202">
        <v>1</v>
      </c>
      <c r="K813" s="203">
        <v>1</v>
      </c>
      <c r="L813" s="165">
        <f>IF(INTRO!$E$37="Endemic",IF($H813&gt;0,IF($H813=4,"Unknown",IF($H813=99,"Stopped",$D813)),0),"Not required")</f>
        <v>0</v>
      </c>
      <c r="M813" s="190" t="str">
        <f>IF(INTRO!$E$39="Endemic", IF($I813&gt;0, IF($I813=4,"Unknown",IF($I813=99,"Stopped",$D813)), 0),"Not required")</f>
        <v>Unknown</v>
      </c>
      <c r="N813" s="166">
        <f>IF(INTRO!$E$41="Endemic", IF(AND($J813&gt;1,$J813&lt;5), IF($J813=4, "Unknown", E813+F813), 0),"Not required")</f>
        <v>0</v>
      </c>
      <c r="O813" s="169">
        <f>IF(INTRO!$E$43="Endemic", IF(AND($K813&gt;0,$K813&lt;5), IF($K813=4,"Unknown", IF($K813=1, $F813*0.33, IF($K813=2, $F813*0.5+$G813*0.2, SUM(F813:G813)))), 0),"Not required")</f>
        <v>10001.318231738878</v>
      </c>
      <c r="P813" s="161">
        <v>0</v>
      </c>
      <c r="Q813" s="162">
        <v>0</v>
      </c>
      <c r="R813" s="162">
        <v>0</v>
      </c>
      <c r="S813" s="167">
        <v>0</v>
      </c>
      <c r="T813" s="161"/>
      <c r="U813" s="162"/>
      <c r="V813" s="162"/>
      <c r="W813" s="167"/>
    </row>
    <row r="814" spans="1:23" x14ac:dyDescent="0.2">
      <c r="A814" s="23" t="str">
        <f>IF(INTRO!$E$33&lt;&gt;0,INTRO!$E$33, " ")</f>
        <v>Ethiopia</v>
      </c>
      <c r="B814" s="191" t="s">
        <v>1045</v>
      </c>
      <c r="C814" s="192" t="s">
        <v>1052</v>
      </c>
      <c r="D814" s="193">
        <v>36618.518339999995</v>
      </c>
      <c r="E814" s="193">
        <f t="shared" si="54"/>
        <v>3704.4977604587634</v>
      </c>
      <c r="F814" s="193">
        <f t="shared" si="55"/>
        <v>12447.103100800752</v>
      </c>
      <c r="G814" s="193">
        <f t="shared" si="56"/>
        <v>20466.914505316796</v>
      </c>
      <c r="H814" s="200">
        <v>0</v>
      </c>
      <c r="I814" s="201">
        <v>4</v>
      </c>
      <c r="J814" s="202">
        <v>0</v>
      </c>
      <c r="K814" s="203">
        <v>1</v>
      </c>
      <c r="L814" s="165">
        <f>IF(INTRO!$E$37="Endemic",IF($H814&gt;0,IF($H814=4,"Unknown",IF($H814=99,"Stopped",$D814)),0),"Not required")</f>
        <v>0</v>
      </c>
      <c r="M814" s="190" t="str">
        <f>IF(INTRO!$E$39="Endemic", IF($I814&gt;0, IF($I814=4,"Unknown",IF($I814=99,"Stopped",$D814)), 0),"Not required")</f>
        <v>Unknown</v>
      </c>
      <c r="N814" s="166">
        <f>IF(INTRO!$E$41="Endemic", IF(AND($J814&gt;1,$J814&lt;5), IF($J814=4, "Unknown", E814+F814), 0),"Not required")</f>
        <v>0</v>
      </c>
      <c r="O814" s="169">
        <f>IF(INTRO!$E$43="Endemic", IF(AND($K814&gt;0,$K814&lt;5), IF($K814=4,"Unknown", IF($K814=1, $F814*0.33, IF($K814=2, $F814*0.5+$G814*0.2, SUM(F814:G814)))), 0),"Not required")</f>
        <v>4107.5440232642486</v>
      </c>
      <c r="P814" s="161">
        <v>0</v>
      </c>
      <c r="Q814" s="162">
        <v>0</v>
      </c>
      <c r="R814" s="162">
        <v>0</v>
      </c>
      <c r="S814" s="167">
        <v>0</v>
      </c>
      <c r="T814" s="161"/>
      <c r="U814" s="162"/>
      <c r="V814" s="162"/>
      <c r="W814" s="167"/>
    </row>
    <row r="815" spans="1:23" x14ac:dyDescent="0.2">
      <c r="A815" s="23" t="str">
        <f>IF(INTRO!$E$33&lt;&gt;0,INTRO!$E$33, " ")</f>
        <v>Ethiopia</v>
      </c>
      <c r="B815" s="191" t="s">
        <v>1045</v>
      </c>
      <c r="C815" s="192" t="s">
        <v>1053</v>
      </c>
      <c r="D815" s="193">
        <v>98678.649779999992</v>
      </c>
      <c r="E815" s="193">
        <f t="shared" si="54"/>
        <v>9982.7861335337875</v>
      </c>
      <c r="F815" s="193">
        <f t="shared" si="55"/>
        <v>33542.136146939185</v>
      </c>
      <c r="G815" s="193">
        <f t="shared" si="56"/>
        <v>55153.719486820657</v>
      </c>
      <c r="H815" s="200">
        <v>0</v>
      </c>
      <c r="I815" s="201">
        <v>4</v>
      </c>
      <c r="J815" s="202">
        <v>3</v>
      </c>
      <c r="K815" s="203">
        <v>0</v>
      </c>
      <c r="L815" s="165">
        <f>IF(INTRO!$E$37="Endemic",IF($H815&gt;0,IF($H815=4,"Unknown",IF($H815=99,"Stopped",$D815)),0),"Not required")</f>
        <v>0</v>
      </c>
      <c r="M815" s="190" t="str">
        <f>IF(INTRO!$E$39="Endemic", IF($I815&gt;0, IF($I815=4,"Unknown",IF($I815=99,"Stopped",$D815)), 0),"Not required")</f>
        <v>Unknown</v>
      </c>
      <c r="N815" s="166">
        <f>IF(INTRO!$E$41="Endemic", IF(AND($J815&gt;1,$J815&lt;5), IF($J815=4, "Unknown", E815+F815), 0),"Not required")</f>
        <v>43524.922280472972</v>
      </c>
      <c r="O815" s="169">
        <f>IF(INTRO!$E$43="Endemic", IF(AND($K815&gt;0,$K815&lt;5), IF($K815=4,"Unknown", IF($K815=1, $F815*0.33, IF($K815=2, $F815*0.5+$G815*0.2, SUM(F815:G815)))), 0),"Not required")</f>
        <v>0</v>
      </c>
      <c r="P815" s="161">
        <v>0</v>
      </c>
      <c r="Q815" s="162">
        <v>0</v>
      </c>
      <c r="R815" s="162">
        <v>2</v>
      </c>
      <c r="S815" s="167">
        <v>0</v>
      </c>
      <c r="T815" s="161"/>
      <c r="U815" s="162"/>
      <c r="V815" s="162"/>
      <c r="W815" s="167"/>
    </row>
    <row r="816" spans="1:23" x14ac:dyDescent="0.2">
      <c r="A816" s="23" t="str">
        <f>IF(INTRO!$E$33&lt;&gt;0,INTRO!$E$33, " ")</f>
        <v>Ethiopia</v>
      </c>
      <c r="B816" s="191" t="s">
        <v>1045</v>
      </c>
      <c r="C816" s="192" t="s">
        <v>1054</v>
      </c>
      <c r="D816" s="193">
        <v>42312.998519999994</v>
      </c>
      <c r="E816" s="193">
        <f t="shared" si="54"/>
        <v>4280.5775700763916</v>
      </c>
      <c r="F816" s="193">
        <f t="shared" si="55"/>
        <v>14382.729803329054</v>
      </c>
      <c r="G816" s="193">
        <f t="shared" si="56"/>
        <v>23649.687710779071</v>
      </c>
      <c r="H816" s="200">
        <v>0</v>
      </c>
      <c r="I816" s="201">
        <v>4</v>
      </c>
      <c r="J816" s="202">
        <v>4</v>
      </c>
      <c r="K816" s="203">
        <v>4</v>
      </c>
      <c r="L816" s="165">
        <f>IF(INTRO!$E$37="Endemic",IF($H816&gt;0,IF($H816=4,"Unknown",IF($H816=99,"Stopped",$D816)),0),"Not required")</f>
        <v>0</v>
      </c>
      <c r="M816" s="190" t="str">
        <f>IF(INTRO!$E$39="Endemic", IF($I816&gt;0, IF($I816=4,"Unknown",IF($I816=99,"Stopped",$D816)), 0),"Not required")</f>
        <v>Unknown</v>
      </c>
      <c r="N816" s="166" t="str">
        <f>IF(INTRO!$E$41="Endemic", IF(AND($J816&gt;1,$J816&lt;5), IF($J816=4, "Unknown", E816+F816), 0),"Not required")</f>
        <v>Unknown</v>
      </c>
      <c r="O816" s="169" t="str">
        <f>IF(INTRO!$E$43="Endemic", IF(AND($K816&gt;0,$K816&lt;5), IF($K816=4,"Unknown", IF($K816=1, $F816*0.33, IF($K816=2, $F816*0.5+$G816*0.2, SUM(F816:G816)))), 0),"Not required")</f>
        <v>Unknown</v>
      </c>
      <c r="P816" s="161">
        <v>0</v>
      </c>
      <c r="Q816" s="162">
        <v>0</v>
      </c>
      <c r="R816" s="162">
        <v>0</v>
      </c>
      <c r="S816" s="167">
        <v>0</v>
      </c>
      <c r="T816" s="161"/>
      <c r="U816" s="162"/>
      <c r="V816" s="162"/>
      <c r="W816" s="167"/>
    </row>
    <row r="817" spans="1:23" x14ac:dyDescent="0.2">
      <c r="A817" s="23" t="str">
        <f>IF(INTRO!$E$33&lt;&gt;0,INTRO!$E$33, " ")</f>
        <v>Ethiopia</v>
      </c>
      <c r="B817" s="191" t="s">
        <v>1045</v>
      </c>
      <c r="C817" s="192" t="s">
        <v>1055</v>
      </c>
      <c r="D817" s="193">
        <v>124781.43474</v>
      </c>
      <c r="E817" s="193">
        <f t="shared" si="54"/>
        <v>12623.463932898203</v>
      </c>
      <c r="F817" s="193">
        <f t="shared" si="55"/>
        <v>42414.806870490676</v>
      </c>
      <c r="G817" s="193">
        <f t="shared" si="56"/>
        <v>69743.153804358619</v>
      </c>
      <c r="H817" s="200">
        <v>0</v>
      </c>
      <c r="I817" s="201">
        <v>4</v>
      </c>
      <c r="J817" s="202">
        <v>0</v>
      </c>
      <c r="K817" s="203">
        <v>3</v>
      </c>
      <c r="L817" s="165">
        <f>IF(INTRO!$E$37="Endemic",IF($H817&gt;0,IF($H817=4,"Unknown",IF($H817=99,"Stopped",$D817)),0),"Not required")</f>
        <v>0</v>
      </c>
      <c r="M817" s="190" t="str">
        <f>IF(INTRO!$E$39="Endemic", IF($I817&gt;0, IF($I817=4,"Unknown",IF($I817=99,"Stopped",$D817)), 0),"Not required")</f>
        <v>Unknown</v>
      </c>
      <c r="N817" s="166">
        <f>IF(INTRO!$E$41="Endemic", IF(AND($J817&gt;1,$J817&lt;5), IF($J817=4, "Unknown", E817+F817), 0),"Not required")</f>
        <v>0</v>
      </c>
      <c r="O817" s="169">
        <f>IF(INTRO!$E$43="Endemic", IF(AND($K817&gt;0,$K817&lt;5), IF($K817=4,"Unknown", IF($K817=1, $F817*0.33, IF($K817=2, $F817*0.5+$G817*0.2, SUM(F817:G817)))), 0),"Not required")</f>
        <v>112157.9606748493</v>
      </c>
      <c r="P817" s="161">
        <v>0</v>
      </c>
      <c r="Q817" s="162">
        <v>0</v>
      </c>
      <c r="R817" s="162">
        <v>0</v>
      </c>
      <c r="S817" s="167">
        <v>1</v>
      </c>
      <c r="T817" s="161"/>
      <c r="U817" s="162"/>
      <c r="V817" s="162"/>
      <c r="W817" s="167"/>
    </row>
    <row r="818" spans="1:23" x14ac:dyDescent="0.2">
      <c r="A818" s="23" t="str">
        <f>IF(INTRO!$E$33&lt;&gt;0,INTRO!$E$33, " ")</f>
        <v>Ethiopia</v>
      </c>
      <c r="B818" s="191" t="s">
        <v>1056</v>
      </c>
      <c r="C818" s="192" t="s">
        <v>1057</v>
      </c>
      <c r="D818" s="193">
        <v>60814.807739999997</v>
      </c>
      <c r="E818" s="193">
        <f t="shared" si="54"/>
        <v>6152.305699094004</v>
      </c>
      <c r="F818" s="193">
        <f t="shared" si="55"/>
        <v>20671.731580365071</v>
      </c>
      <c r="G818" s="193">
        <f t="shared" si="56"/>
        <v>33990.765522378533</v>
      </c>
      <c r="H818" s="200">
        <v>0</v>
      </c>
      <c r="I818" s="201">
        <v>4</v>
      </c>
      <c r="J818" s="202">
        <v>4</v>
      </c>
      <c r="K818" s="203">
        <v>4</v>
      </c>
      <c r="L818" s="165">
        <f>IF(INTRO!$E$37="Endemic",IF($H818&gt;0,IF($H818=4,"Unknown",IF($H818=99,"Stopped",$D818)),0),"Not required")</f>
        <v>0</v>
      </c>
      <c r="M818" s="190" t="str">
        <f>IF(INTRO!$E$39="Endemic", IF($I818&gt;0, IF($I818=4,"Unknown",IF($I818=99,"Stopped",$D818)), 0),"Not required")</f>
        <v>Unknown</v>
      </c>
      <c r="N818" s="166" t="str">
        <f>IF(INTRO!$E$41="Endemic", IF(AND($J818&gt;1,$J818&lt;5), IF($J818=4, "Unknown", E818+F818), 0),"Not required")</f>
        <v>Unknown</v>
      </c>
      <c r="O818" s="169" t="str">
        <f>IF(INTRO!$E$43="Endemic", IF(AND($K818&gt;0,$K818&lt;5), IF($K818=4,"Unknown", IF($K818=1, $F818*0.33, IF($K818=2, $F818*0.5+$G818*0.2, SUM(F818:G818)))), 0),"Not required")</f>
        <v>Unknown</v>
      </c>
      <c r="P818" s="161">
        <v>0</v>
      </c>
      <c r="Q818" s="162">
        <v>0</v>
      </c>
      <c r="R818" s="162">
        <v>0</v>
      </c>
      <c r="S818" s="167">
        <v>0</v>
      </c>
      <c r="T818" s="161"/>
      <c r="U818" s="162"/>
      <c r="V818" s="162"/>
      <c r="W818" s="167"/>
    </row>
    <row r="819" spans="1:23" x14ac:dyDescent="0.2">
      <c r="A819" s="23" t="str">
        <f>IF(INTRO!$E$33&lt;&gt;0,INTRO!$E$33, " ")</f>
        <v>Ethiopia</v>
      </c>
      <c r="B819" s="191" t="s">
        <v>1056</v>
      </c>
      <c r="C819" s="192" t="s">
        <v>1058</v>
      </c>
      <c r="D819" s="193">
        <v>105968.54465999999</v>
      </c>
      <c r="E819" s="193">
        <f t="shared" si="54"/>
        <v>10720.265433111035</v>
      </c>
      <c r="F819" s="193">
        <f t="shared" si="55"/>
        <v>36020.064727305646</v>
      </c>
      <c r="G819" s="193">
        <f t="shared" si="56"/>
        <v>59228.205894937484</v>
      </c>
      <c r="H819" s="200">
        <v>0</v>
      </c>
      <c r="I819" s="201">
        <v>4</v>
      </c>
      <c r="J819" s="202">
        <v>4</v>
      </c>
      <c r="K819" s="203">
        <v>4</v>
      </c>
      <c r="L819" s="165">
        <f>IF(INTRO!$E$37="Endemic",IF($H819&gt;0,IF($H819=4,"Unknown",IF($H819=99,"Stopped",$D819)),0),"Not required")</f>
        <v>0</v>
      </c>
      <c r="M819" s="190" t="str">
        <f>IF(INTRO!$E$39="Endemic", IF($I819&gt;0, IF($I819=4,"Unknown",IF($I819=99,"Stopped",$D819)), 0),"Not required")</f>
        <v>Unknown</v>
      </c>
      <c r="N819" s="166" t="str">
        <f>IF(INTRO!$E$41="Endemic", IF(AND($J819&gt;1,$J819&lt;5), IF($J819=4, "Unknown", E819+F819), 0),"Not required")</f>
        <v>Unknown</v>
      </c>
      <c r="O819" s="169" t="str">
        <f>IF(INTRO!$E$43="Endemic", IF(AND($K819&gt;0,$K819&lt;5), IF($K819=4,"Unknown", IF($K819=1, $F819*0.33, IF($K819=2, $F819*0.5+$G819*0.2, SUM(F819:G819)))), 0),"Not required")</f>
        <v>Unknown</v>
      </c>
      <c r="P819" s="161">
        <v>0</v>
      </c>
      <c r="Q819" s="162">
        <v>0</v>
      </c>
      <c r="R819" s="162">
        <v>0</v>
      </c>
      <c r="S819" s="167">
        <v>0</v>
      </c>
      <c r="T819" s="161"/>
      <c r="U819" s="162"/>
      <c r="V819" s="162"/>
      <c r="W819" s="167"/>
    </row>
    <row r="820" spans="1:23" x14ac:dyDescent="0.2">
      <c r="A820" s="23" t="str">
        <f>IF(INTRO!$E$33&lt;&gt;0,INTRO!$E$33, " ")</f>
        <v>Ethiopia</v>
      </c>
      <c r="B820" s="191" t="s">
        <v>1056</v>
      </c>
      <c r="C820" s="192" t="s">
        <v>1059</v>
      </c>
      <c r="D820" s="193">
        <v>109805.54201999999</v>
      </c>
      <c r="E820" s="193">
        <f t="shared" si="54"/>
        <v>11108.433736236491</v>
      </c>
      <c r="F820" s="193">
        <f t="shared" si="55"/>
        <v>37324.309243535856</v>
      </c>
      <c r="G820" s="193">
        <f t="shared" si="56"/>
        <v>61372.790124017643</v>
      </c>
      <c r="H820" s="200">
        <v>0</v>
      </c>
      <c r="I820" s="201">
        <v>4</v>
      </c>
      <c r="J820" s="202">
        <v>4</v>
      </c>
      <c r="K820" s="203">
        <v>4</v>
      </c>
      <c r="L820" s="165">
        <f>IF(INTRO!$E$37="Endemic",IF($H820&gt;0,IF($H820=4,"Unknown",IF($H820=99,"Stopped",$D820)),0),"Not required")</f>
        <v>0</v>
      </c>
      <c r="M820" s="190" t="str">
        <f>IF(INTRO!$E$39="Endemic", IF($I820&gt;0, IF($I820=4,"Unknown",IF($I820=99,"Stopped",$D820)), 0),"Not required")</f>
        <v>Unknown</v>
      </c>
      <c r="N820" s="166" t="str">
        <f>IF(INTRO!$E$41="Endemic", IF(AND($J820&gt;1,$J820&lt;5), IF($J820=4, "Unknown", E820+F820), 0),"Not required")</f>
        <v>Unknown</v>
      </c>
      <c r="O820" s="169" t="str">
        <f>IF(INTRO!$E$43="Endemic", IF(AND($K820&gt;0,$K820&lt;5), IF($K820=4,"Unknown", IF($K820=1, $F820*0.33, IF($K820=2, $F820*0.5+$G820*0.2, SUM(F820:G820)))), 0),"Not required")</f>
        <v>Unknown</v>
      </c>
      <c r="P820" s="161">
        <v>0</v>
      </c>
      <c r="Q820" s="162">
        <v>0</v>
      </c>
      <c r="R820" s="162">
        <v>0</v>
      </c>
      <c r="S820" s="167">
        <v>0</v>
      </c>
      <c r="T820" s="161"/>
      <c r="U820" s="162"/>
      <c r="V820" s="162"/>
      <c r="W820" s="167"/>
    </row>
    <row r="821" spans="1:23" x14ac:dyDescent="0.2">
      <c r="A821" s="23" t="str">
        <f>IF(INTRO!$E$33&lt;&gt;0,INTRO!$E$33, " ")</f>
        <v>Ethiopia</v>
      </c>
      <c r="B821" s="191" t="s">
        <v>1056</v>
      </c>
      <c r="C821" s="192" t="s">
        <v>1060</v>
      </c>
      <c r="D821" s="193">
        <v>58396.179059999995</v>
      </c>
      <c r="E821" s="193">
        <f t="shared" si="54"/>
        <v>5907.6260961332755</v>
      </c>
      <c r="F821" s="193">
        <f t="shared" si="55"/>
        <v>19849.608733585967</v>
      </c>
      <c r="G821" s="193">
        <f t="shared" si="56"/>
        <v>32638.939488511016</v>
      </c>
      <c r="H821" s="200">
        <v>0</v>
      </c>
      <c r="I821" s="201">
        <v>4</v>
      </c>
      <c r="J821" s="202">
        <v>4</v>
      </c>
      <c r="K821" s="203">
        <v>4</v>
      </c>
      <c r="L821" s="165">
        <f>IF(INTRO!$E$37="Endemic",IF($H821&gt;0,IF($H821=4,"Unknown",IF($H821=99,"Stopped",$D821)),0),"Not required")</f>
        <v>0</v>
      </c>
      <c r="M821" s="190" t="str">
        <f>IF(INTRO!$E$39="Endemic", IF($I821&gt;0, IF($I821=4,"Unknown",IF($I821=99,"Stopped",$D821)), 0),"Not required")</f>
        <v>Unknown</v>
      </c>
      <c r="N821" s="166" t="str">
        <f>IF(INTRO!$E$41="Endemic", IF(AND($J821&gt;1,$J821&lt;5), IF($J821=4, "Unknown", E821+F821), 0),"Not required")</f>
        <v>Unknown</v>
      </c>
      <c r="O821" s="169" t="str">
        <f>IF(INTRO!$E$43="Endemic", IF(AND($K821&gt;0,$K821&lt;5), IF($K821=4,"Unknown", IF($K821=1, $F821*0.33, IF($K821=2, $F821*0.5+$G821*0.2, SUM(F821:G821)))), 0),"Not required")</f>
        <v>Unknown</v>
      </c>
      <c r="P821" s="161">
        <v>0</v>
      </c>
      <c r="Q821" s="162">
        <v>0</v>
      </c>
      <c r="R821" s="162">
        <v>0</v>
      </c>
      <c r="S821" s="167">
        <v>0</v>
      </c>
      <c r="T821" s="161"/>
      <c r="U821" s="162"/>
      <c r="V821" s="162"/>
      <c r="W821" s="167"/>
    </row>
    <row r="822" spans="1:23" x14ac:dyDescent="0.2">
      <c r="A822" s="23" t="str">
        <f>IF(INTRO!$E$33&lt;&gt;0,INTRO!$E$33, " ")</f>
        <v>Ethiopia</v>
      </c>
      <c r="B822" s="191" t="s">
        <v>1056</v>
      </c>
      <c r="C822" s="192" t="s">
        <v>530</v>
      </c>
      <c r="D822" s="193">
        <v>240676.55963999999</v>
      </c>
      <c r="E822" s="193">
        <f t="shared" si="54"/>
        <v>24347.947885356742</v>
      </c>
      <c r="F822" s="193">
        <f t="shared" si="55"/>
        <v>81809.043281599399</v>
      </c>
      <c r="G822" s="193">
        <f t="shared" si="56"/>
        <v>134519.54893010724</v>
      </c>
      <c r="H822" s="200">
        <v>0</v>
      </c>
      <c r="I822" s="201">
        <v>4</v>
      </c>
      <c r="J822" s="202">
        <v>4</v>
      </c>
      <c r="K822" s="203">
        <v>4</v>
      </c>
      <c r="L822" s="165">
        <f>IF(INTRO!$E$37="Endemic",IF($H822&gt;0,IF($H822=4,"Unknown",IF($H822=99,"Stopped",$D822)),0),"Not required")</f>
        <v>0</v>
      </c>
      <c r="M822" s="190" t="str">
        <f>IF(INTRO!$E$39="Endemic", IF($I822&gt;0, IF($I822=4,"Unknown",IF($I822=99,"Stopped",$D822)), 0),"Not required")</f>
        <v>Unknown</v>
      </c>
      <c r="N822" s="166" t="str">
        <f>IF(INTRO!$E$41="Endemic", IF(AND($J822&gt;1,$J822&lt;5), IF($J822=4, "Unknown", E822+F822), 0),"Not required")</f>
        <v>Unknown</v>
      </c>
      <c r="O822" s="169" t="str">
        <f>IF(INTRO!$E$43="Endemic", IF(AND($K822&gt;0,$K822&lt;5), IF($K822=4,"Unknown", IF($K822=1, $F822*0.33, IF($K822=2, $F822*0.5+$G822*0.2, SUM(F822:G822)))), 0),"Not required")</f>
        <v>Unknown</v>
      </c>
      <c r="P822" s="161">
        <v>0</v>
      </c>
      <c r="Q822" s="162">
        <v>0</v>
      </c>
      <c r="R822" s="162">
        <v>0</v>
      </c>
      <c r="S822" s="167">
        <v>0</v>
      </c>
      <c r="T822" s="161"/>
      <c r="U822" s="162"/>
      <c r="V822" s="162"/>
      <c r="W822" s="167"/>
    </row>
    <row r="823" spans="1:23" x14ac:dyDescent="0.2">
      <c r="A823" s="23" t="str">
        <f>IF(INTRO!$E$33&lt;&gt;0,INTRO!$E$33, " ")</f>
        <v>Ethiopia</v>
      </c>
      <c r="B823" s="191" t="s">
        <v>1056</v>
      </c>
      <c r="C823" s="192" t="s">
        <v>1061</v>
      </c>
      <c r="D823" s="193">
        <v>67845.635280000002</v>
      </c>
      <c r="E823" s="193">
        <f t="shared" si="54"/>
        <v>6863.5765548470881</v>
      </c>
      <c r="F823" s="193">
        <f t="shared" si="55"/>
        <v>23061.599855803586</v>
      </c>
      <c r="G823" s="193">
        <f t="shared" si="56"/>
        <v>37920.453360283747</v>
      </c>
      <c r="H823" s="200">
        <v>0</v>
      </c>
      <c r="I823" s="201">
        <v>4</v>
      </c>
      <c r="J823" s="202">
        <v>4</v>
      </c>
      <c r="K823" s="203">
        <v>4</v>
      </c>
      <c r="L823" s="165">
        <f>IF(INTRO!$E$37="Endemic",IF($H823&gt;0,IF($H823=4,"Unknown",IF($H823=99,"Stopped",$D823)),0),"Not required")</f>
        <v>0</v>
      </c>
      <c r="M823" s="190" t="str">
        <f>IF(INTRO!$E$39="Endemic", IF($I823&gt;0, IF($I823=4,"Unknown",IF($I823=99,"Stopped",$D823)), 0),"Not required")</f>
        <v>Unknown</v>
      </c>
      <c r="N823" s="166" t="str">
        <f>IF(INTRO!$E$41="Endemic", IF(AND($J823&gt;1,$J823&lt;5), IF($J823=4, "Unknown", E823+F823), 0),"Not required")</f>
        <v>Unknown</v>
      </c>
      <c r="O823" s="169" t="str">
        <f>IF(INTRO!$E$43="Endemic", IF(AND($K823&gt;0,$K823&lt;5), IF($K823=4,"Unknown", IF($K823=1, $F823*0.33, IF($K823=2, $F823*0.5+$G823*0.2, SUM(F823:G823)))), 0),"Not required")</f>
        <v>Unknown</v>
      </c>
      <c r="P823" s="161">
        <v>0</v>
      </c>
      <c r="Q823" s="162">
        <v>0</v>
      </c>
      <c r="R823" s="162">
        <v>0</v>
      </c>
      <c r="S823" s="167">
        <v>0</v>
      </c>
      <c r="T823" s="161"/>
      <c r="U823" s="162"/>
      <c r="V823" s="162"/>
      <c r="W823" s="167"/>
    </row>
    <row r="824" spans="1:23" x14ac:dyDescent="0.2">
      <c r="A824" s="23" t="str">
        <f>IF(INTRO!$E$33&lt;&gt;0,INTRO!$E$33, " ")</f>
        <v>Ethiopia</v>
      </c>
      <c r="B824" s="191" t="s">
        <v>1056</v>
      </c>
      <c r="C824" s="192" t="s">
        <v>1062</v>
      </c>
      <c r="D824" s="193">
        <v>29629.701719999997</v>
      </c>
      <c r="E824" s="193">
        <f t="shared" si="54"/>
        <v>2997.4769226231119</v>
      </c>
      <c r="F824" s="193">
        <f t="shared" si="55"/>
        <v>10071.514874810016</v>
      </c>
      <c r="G824" s="193">
        <f t="shared" si="56"/>
        <v>16560.707516635091</v>
      </c>
      <c r="H824" s="200">
        <v>0</v>
      </c>
      <c r="I824" s="201">
        <v>0</v>
      </c>
      <c r="J824" s="202">
        <v>0</v>
      </c>
      <c r="K824" s="203">
        <v>0</v>
      </c>
      <c r="L824" s="165">
        <f>IF(INTRO!$E$37="Endemic",IF($H824&gt;0,IF($H824=4,"Unknown",IF($H824=99,"Stopped",$D824)),0),"Not required")</f>
        <v>0</v>
      </c>
      <c r="M824" s="190">
        <f>IF(INTRO!$E$39="Endemic", IF($I824&gt;0, IF($I824=4,"Unknown",IF($I824=99,"Stopped",$D824)), 0),"Not required")</f>
        <v>0</v>
      </c>
      <c r="N824" s="166">
        <f>IF(INTRO!$E$41="Endemic", IF(AND($J824&gt;1,$J824&lt;5), IF($J824=4, "Unknown", E824+F824), 0),"Not required")</f>
        <v>0</v>
      </c>
      <c r="O824" s="169">
        <f>IF(INTRO!$E$43="Endemic", IF(AND($K824&gt;0,$K824&lt;5), IF($K824=4,"Unknown", IF($K824=1, $F824*0.33, IF($K824=2, $F824*0.5+$G824*0.2, SUM(F824:G824)))), 0),"Not required")</f>
        <v>0</v>
      </c>
      <c r="P824" s="161">
        <v>0</v>
      </c>
      <c r="Q824" s="162">
        <v>0</v>
      </c>
      <c r="R824" s="162">
        <v>0</v>
      </c>
      <c r="S824" s="167">
        <v>0</v>
      </c>
      <c r="T824" s="161"/>
      <c r="U824" s="162"/>
      <c r="V824" s="162"/>
      <c r="W824" s="167"/>
    </row>
    <row r="825" spans="1:23" x14ac:dyDescent="0.2">
      <c r="A825" s="23" t="str">
        <f>IF(INTRO!$E$33&lt;&gt;0,INTRO!$E$33, " ")</f>
        <v>Ethiopia</v>
      </c>
      <c r="B825" s="191" t="s">
        <v>1063</v>
      </c>
      <c r="C825" s="192" t="s">
        <v>1064</v>
      </c>
      <c r="D825" s="193">
        <v>21581.609759999999</v>
      </c>
      <c r="E825" s="193">
        <f t="shared" si="54"/>
        <v>2183.2949187264958</v>
      </c>
      <c r="F825" s="193">
        <f t="shared" si="55"/>
        <v>7335.8654020289287</v>
      </c>
      <c r="G825" s="193">
        <f t="shared" si="56"/>
        <v>12062.447686817864</v>
      </c>
      <c r="H825" s="200">
        <v>0</v>
      </c>
      <c r="I825" s="201">
        <v>0</v>
      </c>
      <c r="J825" s="202">
        <v>0</v>
      </c>
      <c r="K825" s="203">
        <v>0</v>
      </c>
      <c r="L825" s="165">
        <f>IF(INTRO!$E$37="Endemic",IF($H825&gt;0,IF($H825=4,"Unknown",IF($H825=99,"Stopped",$D825)),0),"Not required")</f>
        <v>0</v>
      </c>
      <c r="M825" s="190">
        <f>IF(INTRO!$E$39="Endemic", IF($I825&gt;0, IF($I825=4,"Unknown",IF($I825=99,"Stopped",$D825)), 0),"Not required")</f>
        <v>0</v>
      </c>
      <c r="N825" s="166">
        <f>IF(INTRO!$E$41="Endemic", IF(AND($J825&gt;1,$J825&lt;5), IF($J825=4, "Unknown", E825+F825), 0),"Not required")</f>
        <v>0</v>
      </c>
      <c r="O825" s="169">
        <f>IF(INTRO!$E$43="Endemic", IF(AND($K825&gt;0,$K825&lt;5), IF($K825=4,"Unknown", IF($K825=1, $F825*0.33, IF($K825=2, $F825*0.5+$G825*0.2, SUM(F825:G825)))), 0),"Not required")</f>
        <v>0</v>
      </c>
      <c r="P825" s="161">
        <v>0</v>
      </c>
      <c r="Q825" s="162">
        <v>0</v>
      </c>
      <c r="R825" s="162">
        <v>0</v>
      </c>
      <c r="S825" s="167">
        <v>0</v>
      </c>
      <c r="T825" s="161"/>
      <c r="U825" s="162"/>
      <c r="V825" s="162"/>
      <c r="W825" s="167"/>
    </row>
    <row r="826" spans="1:23" x14ac:dyDescent="0.2">
      <c r="A826" s="23" t="str">
        <f>IF(INTRO!$E$33&lt;&gt;0,INTRO!$E$33, " ")</f>
        <v>Ethiopia</v>
      </c>
      <c r="B826" s="191" t="s">
        <v>1063</v>
      </c>
      <c r="C826" s="192" t="s">
        <v>1065</v>
      </c>
      <c r="D826" s="193">
        <v>54142.073279999997</v>
      </c>
      <c r="E826" s="193">
        <f t="shared" si="54"/>
        <v>5477.2611865418885</v>
      </c>
      <c r="F826" s="193">
        <f t="shared" si="55"/>
        <v>18403.583726409986</v>
      </c>
      <c r="G826" s="193">
        <f t="shared" si="56"/>
        <v>30261.223970711777</v>
      </c>
      <c r="H826" s="200">
        <v>0</v>
      </c>
      <c r="I826" s="201">
        <v>4</v>
      </c>
      <c r="J826" s="202">
        <v>4</v>
      </c>
      <c r="K826" s="203">
        <v>4</v>
      </c>
      <c r="L826" s="165">
        <f>IF(INTRO!$E$37="Endemic",IF($H826&gt;0,IF($H826=4,"Unknown",IF($H826=99,"Stopped",$D826)),0),"Not required")</f>
        <v>0</v>
      </c>
      <c r="M826" s="190" t="str">
        <f>IF(INTRO!$E$39="Endemic", IF($I826&gt;0, IF($I826=4,"Unknown",IF($I826=99,"Stopped",$D826)), 0),"Not required")</f>
        <v>Unknown</v>
      </c>
      <c r="N826" s="166" t="str">
        <f>IF(INTRO!$E$41="Endemic", IF(AND($J826&gt;1,$J826&lt;5), IF($J826=4, "Unknown", E826+F826), 0),"Not required")</f>
        <v>Unknown</v>
      </c>
      <c r="O826" s="169" t="str">
        <f>IF(INTRO!$E$43="Endemic", IF(AND($K826&gt;0,$K826&lt;5), IF($K826=4,"Unknown", IF($K826=1, $F826*0.33, IF($K826=2, $F826*0.5+$G826*0.2, SUM(F826:G826)))), 0),"Not required")</f>
        <v>Unknown</v>
      </c>
      <c r="P826" s="161">
        <v>0</v>
      </c>
      <c r="Q826" s="162">
        <v>0</v>
      </c>
      <c r="R826" s="162">
        <v>0</v>
      </c>
      <c r="S826" s="167">
        <v>0</v>
      </c>
      <c r="T826" s="161"/>
      <c r="U826" s="162"/>
      <c r="V826" s="162"/>
      <c r="W826" s="167"/>
    </row>
    <row r="827" spans="1:23" x14ac:dyDescent="0.2">
      <c r="A827" s="23" t="str">
        <f>IF(INTRO!$E$33&lt;&gt;0,INTRO!$E$33, " ")</f>
        <v>Ethiopia</v>
      </c>
      <c r="B827" s="191" t="s">
        <v>1063</v>
      </c>
      <c r="C827" s="192" t="s">
        <v>1066</v>
      </c>
      <c r="D827" s="193">
        <v>61297.933319999996</v>
      </c>
      <c r="E827" s="193">
        <f t="shared" ref="E827:E854" si="57">D827*10.11646/100</f>
        <v>6201.1809051444716</v>
      </c>
      <c r="F827" s="193">
        <f t="shared" ref="F827:F854" si="58">D827*33.99128/100</f>
        <v>20835.952149014498</v>
      </c>
      <c r="G827" s="193">
        <f t="shared" ref="G827:G854" si="59">D827*55.89225188/100</f>
        <v>34260.795288448848</v>
      </c>
      <c r="H827" s="200">
        <v>0</v>
      </c>
      <c r="I827" s="201">
        <v>4</v>
      </c>
      <c r="J827" s="202">
        <v>4</v>
      </c>
      <c r="K827" s="203">
        <v>4</v>
      </c>
      <c r="L827" s="165">
        <f>IF(INTRO!$E$37="Endemic",IF($H827&gt;0,IF($H827=4,"Unknown",IF($H827=99,"Stopped",$D827)),0),"Not required")</f>
        <v>0</v>
      </c>
      <c r="M827" s="190" t="str">
        <f>IF(INTRO!$E$39="Endemic", IF($I827&gt;0, IF($I827=4,"Unknown",IF($I827=99,"Stopped",$D827)), 0),"Not required")</f>
        <v>Unknown</v>
      </c>
      <c r="N827" s="166" t="str">
        <f>IF(INTRO!$E$41="Endemic", IF(AND($J827&gt;1,$J827&lt;5), IF($J827=4, "Unknown", E827+F827), 0),"Not required")</f>
        <v>Unknown</v>
      </c>
      <c r="O827" s="169" t="str">
        <f>IF(INTRO!$E$43="Endemic", IF(AND($K827&gt;0,$K827&lt;5), IF($K827=4,"Unknown", IF($K827=1, $F827*0.33, IF($K827=2, $F827*0.5+$G827*0.2, SUM(F827:G827)))), 0),"Not required")</f>
        <v>Unknown</v>
      </c>
      <c r="P827" s="161">
        <v>0</v>
      </c>
      <c r="Q827" s="162">
        <v>0</v>
      </c>
      <c r="R827" s="162">
        <v>0</v>
      </c>
      <c r="S827" s="167">
        <v>0</v>
      </c>
      <c r="T827" s="161"/>
      <c r="U827" s="162"/>
      <c r="V827" s="162"/>
      <c r="W827" s="167"/>
    </row>
    <row r="828" spans="1:23" x14ac:dyDescent="0.2">
      <c r="A828" s="23" t="str">
        <f>IF(INTRO!$E$33&lt;&gt;0,INTRO!$E$33, " ")</f>
        <v>Ethiopia</v>
      </c>
      <c r="B828" s="191" t="s">
        <v>1063</v>
      </c>
      <c r="C828" s="192" t="s">
        <v>1067</v>
      </c>
      <c r="D828" s="193">
        <v>137982.86622</v>
      </c>
      <c r="E828" s="193">
        <f t="shared" si="57"/>
        <v>13958.981467999811</v>
      </c>
      <c r="F828" s="193">
        <f t="shared" si="58"/>
        <v>46902.142408865613</v>
      </c>
      <c r="G828" s="193">
        <f t="shared" si="59"/>
        <v>77121.731138925839</v>
      </c>
      <c r="H828" s="200">
        <v>0</v>
      </c>
      <c r="I828" s="201">
        <v>4</v>
      </c>
      <c r="J828" s="202">
        <v>4</v>
      </c>
      <c r="K828" s="203">
        <v>4</v>
      </c>
      <c r="L828" s="165">
        <f>IF(INTRO!$E$37="Endemic",IF($H828&gt;0,IF($H828=4,"Unknown",IF($H828=99,"Stopped",$D828)),0),"Not required")</f>
        <v>0</v>
      </c>
      <c r="M828" s="190" t="str">
        <f>IF(INTRO!$E$39="Endemic", IF($I828&gt;0, IF($I828=4,"Unknown",IF($I828=99,"Stopped",$D828)), 0),"Not required")</f>
        <v>Unknown</v>
      </c>
      <c r="N828" s="166" t="str">
        <f>IF(INTRO!$E$41="Endemic", IF(AND($J828&gt;1,$J828&lt;5), IF($J828=4, "Unknown", E828+F828), 0),"Not required")</f>
        <v>Unknown</v>
      </c>
      <c r="O828" s="169" t="str">
        <f>IF(INTRO!$E$43="Endemic", IF(AND($K828&gt;0,$K828&lt;5), IF($K828=4,"Unknown", IF($K828=1, $F828*0.33, IF($K828=2, $F828*0.5+$G828*0.2, SUM(F828:G828)))), 0),"Not required")</f>
        <v>Unknown</v>
      </c>
      <c r="P828" s="161">
        <v>0</v>
      </c>
      <c r="Q828" s="162">
        <v>0</v>
      </c>
      <c r="R828" s="162">
        <v>0</v>
      </c>
      <c r="S828" s="167">
        <v>0</v>
      </c>
      <c r="T828" s="161"/>
      <c r="U828" s="162"/>
      <c r="V828" s="162"/>
      <c r="W828" s="167"/>
    </row>
    <row r="829" spans="1:23" x14ac:dyDescent="0.2">
      <c r="A829" s="23" t="str">
        <f>IF(INTRO!$E$33&lt;&gt;0,INTRO!$E$33, " ")</f>
        <v>Ethiopia</v>
      </c>
      <c r="B829" s="191" t="s">
        <v>1063</v>
      </c>
      <c r="C829" s="192" t="s">
        <v>1068</v>
      </c>
      <c r="D829" s="193">
        <v>16420.26816</v>
      </c>
      <c r="E829" s="193">
        <f t="shared" si="57"/>
        <v>1661.149860299136</v>
      </c>
      <c r="F829" s="193">
        <f t="shared" si="58"/>
        <v>5581.4593270164487</v>
      </c>
      <c r="G829" s="193">
        <f t="shared" si="59"/>
        <v>9177.657639358642</v>
      </c>
      <c r="H829" s="200">
        <v>0</v>
      </c>
      <c r="I829" s="201">
        <v>0</v>
      </c>
      <c r="J829" s="202">
        <v>0</v>
      </c>
      <c r="K829" s="203">
        <v>0</v>
      </c>
      <c r="L829" s="165">
        <f>IF(INTRO!$E$37="Endemic",IF($H829&gt;0,IF($H829=4,"Unknown",IF($H829=99,"Stopped",$D829)),0),"Not required")</f>
        <v>0</v>
      </c>
      <c r="M829" s="190">
        <f>IF(INTRO!$E$39="Endemic", IF($I829&gt;0, IF($I829=4,"Unknown",IF($I829=99,"Stopped",$D829)), 0),"Not required")</f>
        <v>0</v>
      </c>
      <c r="N829" s="166">
        <f>IF(INTRO!$E$41="Endemic", IF(AND($J829&gt;1,$J829&lt;5), IF($J829=4, "Unknown", E829+F829), 0),"Not required")</f>
        <v>0</v>
      </c>
      <c r="O829" s="169">
        <f>IF(INTRO!$E$43="Endemic", IF(AND($K829&gt;0,$K829&lt;5), IF($K829=4,"Unknown", IF($K829=1, $F829*0.33, IF($K829=2, $F829*0.5+$G829*0.2, SUM(F829:G829)))), 0),"Not required")</f>
        <v>0</v>
      </c>
      <c r="P829" s="161">
        <v>0</v>
      </c>
      <c r="Q829" s="162">
        <v>0</v>
      </c>
      <c r="R829" s="162">
        <v>0</v>
      </c>
      <c r="S829" s="167">
        <v>0</v>
      </c>
      <c r="T829" s="161"/>
      <c r="U829" s="162"/>
      <c r="V829" s="162"/>
      <c r="W829" s="167"/>
    </row>
    <row r="830" spans="1:23" x14ac:dyDescent="0.2">
      <c r="A830" s="23" t="str">
        <f>IF(INTRO!$E$33&lt;&gt;0,INTRO!$E$33, " ")</f>
        <v>Ethiopia</v>
      </c>
      <c r="B830" s="191" t="s">
        <v>1063</v>
      </c>
      <c r="C830" s="192" t="s">
        <v>1069</v>
      </c>
      <c r="D830" s="193">
        <v>24163.28082</v>
      </c>
      <c r="E830" s="193">
        <f t="shared" si="57"/>
        <v>2444.4686388429718</v>
      </c>
      <c r="F830" s="193">
        <f t="shared" si="58"/>
        <v>8213.4084407124974</v>
      </c>
      <c r="G830" s="193">
        <f t="shared" si="59"/>
        <v>13505.401778386131</v>
      </c>
      <c r="H830" s="200">
        <v>0</v>
      </c>
      <c r="I830" s="201">
        <v>4</v>
      </c>
      <c r="J830" s="202">
        <v>4</v>
      </c>
      <c r="K830" s="203">
        <v>4</v>
      </c>
      <c r="L830" s="165">
        <f>IF(INTRO!$E$37="Endemic",IF($H830&gt;0,IF($H830=4,"Unknown",IF($H830=99,"Stopped",$D830)),0),"Not required")</f>
        <v>0</v>
      </c>
      <c r="M830" s="190" t="str">
        <f>IF(INTRO!$E$39="Endemic", IF($I830&gt;0, IF($I830=4,"Unknown",IF($I830=99,"Stopped",$D830)), 0),"Not required")</f>
        <v>Unknown</v>
      </c>
      <c r="N830" s="166" t="str">
        <f>IF(INTRO!$E$41="Endemic", IF(AND($J830&gt;1,$J830&lt;5), IF($J830=4, "Unknown", E830+F830), 0),"Not required")</f>
        <v>Unknown</v>
      </c>
      <c r="O830" s="169" t="str">
        <f>IF(INTRO!$E$43="Endemic", IF(AND($K830&gt;0,$K830&lt;5), IF($K830=4,"Unknown", IF($K830=1, $F830*0.33, IF($K830=2, $F830*0.5+$G830*0.2, SUM(F830:G830)))), 0),"Not required")</f>
        <v>Unknown</v>
      </c>
      <c r="P830" s="161">
        <v>0</v>
      </c>
      <c r="Q830" s="162">
        <v>0</v>
      </c>
      <c r="R830" s="162">
        <v>0</v>
      </c>
      <c r="S830" s="167">
        <v>0</v>
      </c>
      <c r="T830" s="161"/>
      <c r="U830" s="162"/>
      <c r="V830" s="162"/>
      <c r="W830" s="167"/>
    </row>
    <row r="831" spans="1:23" x14ac:dyDescent="0.2">
      <c r="A831" s="23" t="str">
        <f>IF(INTRO!$E$33&lt;&gt;0,INTRO!$E$33, " ")</f>
        <v>Ethiopia</v>
      </c>
      <c r="B831" s="191" t="s">
        <v>1063</v>
      </c>
      <c r="C831" s="192" t="s">
        <v>1070</v>
      </c>
      <c r="D831" s="193">
        <v>100736.18459999999</v>
      </c>
      <c r="E831" s="193">
        <f t="shared" si="57"/>
        <v>10190.93582058516</v>
      </c>
      <c r="F831" s="193">
        <f t="shared" si="58"/>
        <v>34241.518568702879</v>
      </c>
      <c r="G831" s="193">
        <f t="shared" si="59"/>
        <v>56303.722030933772</v>
      </c>
      <c r="H831" s="200">
        <v>0</v>
      </c>
      <c r="I831" s="201">
        <v>4</v>
      </c>
      <c r="J831" s="202">
        <v>4</v>
      </c>
      <c r="K831" s="203">
        <v>4</v>
      </c>
      <c r="L831" s="165">
        <f>IF(INTRO!$E$37="Endemic",IF($H831&gt;0,IF($H831=4,"Unknown",IF($H831=99,"Stopped",$D831)),0),"Not required")</f>
        <v>0</v>
      </c>
      <c r="M831" s="190" t="str">
        <f>IF(INTRO!$E$39="Endemic", IF($I831&gt;0, IF($I831=4,"Unknown",IF($I831=99,"Stopped",$D831)), 0),"Not required")</f>
        <v>Unknown</v>
      </c>
      <c r="N831" s="166" t="str">
        <f>IF(INTRO!$E$41="Endemic", IF(AND($J831&gt;1,$J831&lt;5), IF($J831=4, "Unknown", E831+F831), 0),"Not required")</f>
        <v>Unknown</v>
      </c>
      <c r="O831" s="169" t="str">
        <f>IF(INTRO!$E$43="Endemic", IF(AND($K831&gt;0,$K831&lt;5), IF($K831=4,"Unknown", IF($K831=1, $F831*0.33, IF($K831=2, $F831*0.5+$G831*0.2, SUM(F831:G831)))), 0),"Not required")</f>
        <v>Unknown</v>
      </c>
      <c r="P831" s="161">
        <v>0</v>
      </c>
      <c r="Q831" s="162">
        <v>0</v>
      </c>
      <c r="R831" s="162">
        <v>0</v>
      </c>
      <c r="S831" s="167">
        <v>0</v>
      </c>
      <c r="T831" s="161"/>
      <c r="U831" s="162"/>
      <c r="V831" s="162"/>
      <c r="W831" s="167"/>
    </row>
    <row r="832" spans="1:23" x14ac:dyDescent="0.2">
      <c r="A832" s="23" t="str">
        <f>IF(INTRO!$E$33&lt;&gt;0,INTRO!$E$33, " ")</f>
        <v>Ethiopia</v>
      </c>
      <c r="B832" s="191" t="s">
        <v>1063</v>
      </c>
      <c r="C832" s="192" t="s">
        <v>1071</v>
      </c>
      <c r="D832" s="193">
        <v>41454.775439999998</v>
      </c>
      <c r="E832" s="193">
        <f t="shared" si="57"/>
        <v>4193.7557754774243</v>
      </c>
      <c r="F832" s="193">
        <f t="shared" si="58"/>
        <v>14091.008793181632</v>
      </c>
      <c r="G832" s="193">
        <f t="shared" si="59"/>
        <v>23170.00750521318</v>
      </c>
      <c r="H832" s="200">
        <v>0</v>
      </c>
      <c r="I832" s="201">
        <v>4</v>
      </c>
      <c r="J832" s="202">
        <v>4</v>
      </c>
      <c r="K832" s="203">
        <v>4</v>
      </c>
      <c r="L832" s="165">
        <f>IF(INTRO!$E$37="Endemic",IF($H832&gt;0,IF($H832=4,"Unknown",IF($H832=99,"Stopped",$D832)),0),"Not required")</f>
        <v>0</v>
      </c>
      <c r="M832" s="190" t="str">
        <f>IF(INTRO!$E$39="Endemic", IF($I832&gt;0, IF($I832=4,"Unknown",IF($I832=99,"Stopped",$D832)), 0),"Not required")</f>
        <v>Unknown</v>
      </c>
      <c r="N832" s="166" t="str">
        <f>IF(INTRO!$E$41="Endemic", IF(AND($J832&gt;1,$J832&lt;5), IF($J832=4, "Unknown", E832+F832), 0),"Not required")</f>
        <v>Unknown</v>
      </c>
      <c r="O832" s="169" t="str">
        <f>IF(INTRO!$E$43="Endemic", IF(AND($K832&gt;0,$K832&lt;5), IF($K832=4,"Unknown", IF($K832=1, $F832*0.33, IF($K832=2, $F832*0.5+$G832*0.2, SUM(F832:G832)))), 0),"Not required")</f>
        <v>Unknown</v>
      </c>
      <c r="P832" s="161">
        <v>0</v>
      </c>
      <c r="Q832" s="162">
        <v>0</v>
      </c>
      <c r="R832" s="162">
        <v>0</v>
      </c>
      <c r="S832" s="167">
        <v>0</v>
      </c>
      <c r="T832" s="161"/>
      <c r="U832" s="162"/>
      <c r="V832" s="162"/>
      <c r="W832" s="167"/>
    </row>
    <row r="833" spans="1:23" x14ac:dyDescent="0.2">
      <c r="A833" s="23" t="str">
        <f>IF(INTRO!$E$33&lt;&gt;0,INTRO!$E$33, " ")</f>
        <v>Ethiopia</v>
      </c>
      <c r="B833" s="191" t="s">
        <v>1063</v>
      </c>
      <c r="C833" s="192" t="s">
        <v>1072</v>
      </c>
      <c r="D833" s="193">
        <v>20827.413719999997</v>
      </c>
      <c r="E833" s="193">
        <f t="shared" si="57"/>
        <v>2106.9969780183119</v>
      </c>
      <c r="F833" s="193">
        <f t="shared" si="58"/>
        <v>7079.5045143236166</v>
      </c>
      <c r="G833" s="193">
        <f t="shared" si="59"/>
        <v>11640.910536472078</v>
      </c>
      <c r="H833" s="200">
        <v>0</v>
      </c>
      <c r="I833" s="201">
        <v>0</v>
      </c>
      <c r="J833" s="202">
        <v>0</v>
      </c>
      <c r="K833" s="203">
        <v>0</v>
      </c>
      <c r="L833" s="165">
        <f>IF(INTRO!$E$37="Endemic",IF($H833&gt;0,IF($H833=4,"Unknown",IF($H833=99,"Stopped",$D833)),0),"Not required")</f>
        <v>0</v>
      </c>
      <c r="M833" s="190">
        <f>IF(INTRO!$E$39="Endemic", IF($I833&gt;0, IF($I833=4,"Unknown",IF($I833=99,"Stopped",$D833)), 0),"Not required")</f>
        <v>0</v>
      </c>
      <c r="N833" s="166">
        <f>IF(INTRO!$E$41="Endemic", IF(AND($J833&gt;1,$J833&lt;5), IF($J833=4, "Unknown", E833+F833), 0),"Not required")</f>
        <v>0</v>
      </c>
      <c r="O833" s="169">
        <f>IF(INTRO!$E$43="Endemic", IF(AND($K833&gt;0,$K833&lt;5), IF($K833=4,"Unknown", IF($K833=1, $F833*0.33, IF($K833=2, $F833*0.5+$G833*0.2, SUM(F833:G833)))), 0),"Not required")</f>
        <v>0</v>
      </c>
      <c r="P833" s="161">
        <v>0</v>
      </c>
      <c r="Q833" s="162">
        <v>0</v>
      </c>
      <c r="R833" s="162">
        <v>0</v>
      </c>
      <c r="S833" s="167">
        <v>0</v>
      </c>
      <c r="T833" s="161"/>
      <c r="U833" s="162"/>
      <c r="V833" s="162"/>
      <c r="W833" s="167"/>
    </row>
    <row r="834" spans="1:23" x14ac:dyDescent="0.2">
      <c r="A834" s="23" t="str">
        <f>IF(INTRO!$E$33&lt;&gt;0,INTRO!$E$33, " ")</f>
        <v>Ethiopia</v>
      </c>
      <c r="B834" s="191" t="s">
        <v>1073</v>
      </c>
      <c r="C834" s="192" t="s">
        <v>1074</v>
      </c>
      <c r="D834" s="193">
        <v>20195.249399999997</v>
      </c>
      <c r="E834" s="193">
        <f t="shared" si="57"/>
        <v>2043.0443274512397</v>
      </c>
      <c r="F834" s="193">
        <f t="shared" si="58"/>
        <v>6864.6237702523194</v>
      </c>
      <c r="G834" s="193">
        <f t="shared" si="59"/>
        <v>11287.579662442189</v>
      </c>
      <c r="H834" s="200">
        <v>0</v>
      </c>
      <c r="I834" s="201">
        <v>0</v>
      </c>
      <c r="J834" s="202">
        <v>0</v>
      </c>
      <c r="K834" s="203">
        <v>0</v>
      </c>
      <c r="L834" s="165">
        <f>IF(INTRO!$E$37="Endemic",IF($H834&gt;0,IF($H834=4,"Unknown",IF($H834=99,"Stopped",$D834)),0),"Not required")</f>
        <v>0</v>
      </c>
      <c r="M834" s="190">
        <f>IF(INTRO!$E$39="Endemic", IF($I834&gt;0, IF($I834=4,"Unknown",IF($I834=99,"Stopped",$D834)), 0),"Not required")</f>
        <v>0</v>
      </c>
      <c r="N834" s="166">
        <f>IF(INTRO!$E$41="Endemic", IF(AND($J834&gt;1,$J834&lt;5), IF($J834=4, "Unknown", E834+F834), 0),"Not required")</f>
        <v>0</v>
      </c>
      <c r="O834" s="169">
        <f>IF(INTRO!$E$43="Endemic", IF(AND($K834&gt;0,$K834&lt;5), IF($K834=4,"Unknown", IF($K834=1, $F834*0.33, IF($K834=2, $F834*0.5+$G834*0.2, SUM(F834:G834)))), 0),"Not required")</f>
        <v>0</v>
      </c>
      <c r="P834" s="161">
        <v>0</v>
      </c>
      <c r="Q834" s="162">
        <v>0</v>
      </c>
      <c r="R834" s="162">
        <v>0</v>
      </c>
      <c r="S834" s="167">
        <v>0</v>
      </c>
      <c r="T834" s="161"/>
      <c r="U834" s="162"/>
      <c r="V834" s="162"/>
      <c r="W834" s="167"/>
    </row>
    <row r="835" spans="1:23" x14ac:dyDescent="0.2">
      <c r="A835" s="23" t="str">
        <f>IF(INTRO!$E$33&lt;&gt;0,INTRO!$E$33, " ")</f>
        <v>Ethiopia</v>
      </c>
      <c r="B835" s="191" t="s">
        <v>1073</v>
      </c>
      <c r="C835" s="192" t="s">
        <v>1075</v>
      </c>
      <c r="D835" s="193">
        <v>18837.896579999997</v>
      </c>
      <c r="E835" s="193">
        <f t="shared" si="57"/>
        <v>1905.7282723570677</v>
      </c>
      <c r="F835" s="193">
        <f t="shared" si="58"/>
        <v>6403.2421726182229</v>
      </c>
      <c r="G835" s="193">
        <f t="shared" si="59"/>
        <v>10528.924605387505</v>
      </c>
      <c r="H835" s="200">
        <v>0</v>
      </c>
      <c r="I835" s="201">
        <v>0</v>
      </c>
      <c r="J835" s="202">
        <v>0</v>
      </c>
      <c r="K835" s="203">
        <v>0</v>
      </c>
      <c r="L835" s="165">
        <f>IF(INTRO!$E$37="Endemic",IF($H835&gt;0,IF($H835=4,"Unknown",IF($H835=99,"Stopped",$D835)),0),"Not required")</f>
        <v>0</v>
      </c>
      <c r="M835" s="190">
        <f>IF(INTRO!$E$39="Endemic", IF($I835&gt;0, IF($I835=4,"Unknown",IF($I835=99,"Stopped",$D835)), 0),"Not required")</f>
        <v>0</v>
      </c>
      <c r="N835" s="166">
        <f>IF(INTRO!$E$41="Endemic", IF(AND($J835&gt;1,$J835&lt;5), IF($J835=4, "Unknown", E835+F835), 0),"Not required")</f>
        <v>0</v>
      </c>
      <c r="O835" s="169">
        <f>IF(INTRO!$E$43="Endemic", IF(AND($K835&gt;0,$K835&lt;5), IF($K835=4,"Unknown", IF($K835=1, $F835*0.33, IF($K835=2, $F835*0.5+$G835*0.2, SUM(F835:G835)))), 0),"Not required")</f>
        <v>0</v>
      </c>
      <c r="P835" s="161">
        <v>0</v>
      </c>
      <c r="Q835" s="162">
        <v>0</v>
      </c>
      <c r="R835" s="162">
        <v>0</v>
      </c>
      <c r="S835" s="167">
        <v>0</v>
      </c>
      <c r="T835" s="161"/>
      <c r="U835" s="162"/>
      <c r="V835" s="162"/>
      <c r="W835" s="167"/>
    </row>
    <row r="836" spans="1:23" x14ac:dyDescent="0.2">
      <c r="A836" s="23" t="str">
        <f>IF(INTRO!$E$33&lt;&gt;0,INTRO!$E$33, " ")</f>
        <v>Ethiopia</v>
      </c>
      <c r="B836" s="191" t="s">
        <v>1073</v>
      </c>
      <c r="C836" s="192" t="s">
        <v>1076</v>
      </c>
      <c r="D836" s="193">
        <v>131226.10991999999</v>
      </c>
      <c r="E836" s="193">
        <f t="shared" si="57"/>
        <v>13275.436919612832</v>
      </c>
      <c r="F836" s="193">
        <f t="shared" si="58"/>
        <v>44605.434456014977</v>
      </c>
      <c r="G836" s="193">
        <f t="shared" si="59"/>
        <v>73345.227888812064</v>
      </c>
      <c r="H836" s="200">
        <v>0</v>
      </c>
      <c r="I836" s="201">
        <v>4</v>
      </c>
      <c r="J836" s="202">
        <v>1</v>
      </c>
      <c r="K836" s="203">
        <v>0</v>
      </c>
      <c r="L836" s="165">
        <f>IF(INTRO!$E$37="Endemic",IF($H836&gt;0,IF($H836=4,"Unknown",IF($H836=99,"Stopped",$D836)),0),"Not required")</f>
        <v>0</v>
      </c>
      <c r="M836" s="190" t="str">
        <f>IF(INTRO!$E$39="Endemic", IF($I836&gt;0, IF($I836=4,"Unknown",IF($I836=99,"Stopped",$D836)), 0),"Not required")</f>
        <v>Unknown</v>
      </c>
      <c r="N836" s="166">
        <f>IF(INTRO!$E$41="Endemic", IF(AND($J836&gt;1,$J836&lt;5), IF($J836=4, "Unknown", E836+F836), 0),"Not required")</f>
        <v>0</v>
      </c>
      <c r="O836" s="169">
        <f>IF(INTRO!$E$43="Endemic", IF(AND($K836&gt;0,$K836&lt;5), IF($K836=4,"Unknown", IF($K836=1, $F836*0.33, IF($K836=2, $F836*0.5+$G836*0.2, SUM(F836:G836)))), 0),"Not required")</f>
        <v>0</v>
      </c>
      <c r="P836" s="161">
        <v>0</v>
      </c>
      <c r="Q836" s="162">
        <v>0</v>
      </c>
      <c r="R836" s="162">
        <v>0</v>
      </c>
      <c r="S836" s="167">
        <v>0</v>
      </c>
      <c r="T836" s="161"/>
      <c r="U836" s="162"/>
      <c r="V836" s="162"/>
      <c r="W836" s="167"/>
    </row>
    <row r="837" spans="1:23" x14ac:dyDescent="0.2">
      <c r="A837" s="23" t="str">
        <f>IF(INTRO!$E$33&lt;&gt;0,INTRO!$E$33, " ")</f>
        <v>Ethiopia</v>
      </c>
      <c r="B837" s="191" t="s">
        <v>1073</v>
      </c>
      <c r="C837" s="192" t="s">
        <v>1077</v>
      </c>
      <c r="D837" s="193">
        <v>21533.597279999998</v>
      </c>
      <c r="E837" s="193">
        <f t="shared" si="57"/>
        <v>2178.4377553922877</v>
      </c>
      <c r="F837" s="193">
        <f t="shared" si="58"/>
        <v>7319.5453455171837</v>
      </c>
      <c r="G837" s="193">
        <f t="shared" si="59"/>
        <v>12035.612430562429</v>
      </c>
      <c r="H837" s="200">
        <v>0</v>
      </c>
      <c r="I837" s="201">
        <v>0</v>
      </c>
      <c r="J837" s="202">
        <v>0</v>
      </c>
      <c r="K837" s="203">
        <v>0</v>
      </c>
      <c r="L837" s="165">
        <f>IF(INTRO!$E$37="Endemic",IF($H837&gt;0,IF($H837=4,"Unknown",IF($H837=99,"Stopped",$D837)),0),"Not required")</f>
        <v>0</v>
      </c>
      <c r="M837" s="190">
        <f>IF(INTRO!$E$39="Endemic", IF($I837&gt;0, IF($I837=4,"Unknown",IF($I837=99,"Stopped",$D837)), 0),"Not required")</f>
        <v>0</v>
      </c>
      <c r="N837" s="166">
        <f>IF(INTRO!$E$41="Endemic", IF(AND($J837&gt;1,$J837&lt;5), IF($J837=4, "Unknown", E837+F837), 0),"Not required")</f>
        <v>0</v>
      </c>
      <c r="O837" s="169">
        <f>IF(INTRO!$E$43="Endemic", IF(AND($K837&gt;0,$K837&lt;5), IF($K837=4,"Unknown", IF($K837=1, $F837*0.33, IF($K837=2, $F837*0.5+$G837*0.2, SUM(F837:G837)))), 0),"Not required")</f>
        <v>0</v>
      </c>
      <c r="P837" s="161">
        <v>0</v>
      </c>
      <c r="Q837" s="162">
        <v>0</v>
      </c>
      <c r="R837" s="162">
        <v>0</v>
      </c>
      <c r="S837" s="167">
        <v>0</v>
      </c>
      <c r="T837" s="161"/>
      <c r="U837" s="162"/>
      <c r="V837" s="162"/>
      <c r="W837" s="167"/>
    </row>
    <row r="838" spans="1:23" x14ac:dyDescent="0.2">
      <c r="A838" s="23" t="str">
        <f>IF(INTRO!$E$33&lt;&gt;0,INTRO!$E$33, " ")</f>
        <v>Ethiopia</v>
      </c>
      <c r="B838" s="191" t="s">
        <v>1073</v>
      </c>
      <c r="C838" s="192" t="s">
        <v>1078</v>
      </c>
      <c r="D838" s="193">
        <v>19702.121219999997</v>
      </c>
      <c r="E838" s="193">
        <f t="shared" si="57"/>
        <v>1993.1572123728117</v>
      </c>
      <c r="F838" s="193">
        <f t="shared" si="58"/>
        <v>6697.0031898296156</v>
      </c>
      <c r="G838" s="193">
        <f t="shared" si="59"/>
        <v>11011.959217985328</v>
      </c>
      <c r="H838" s="200">
        <v>0</v>
      </c>
      <c r="I838" s="201">
        <v>0</v>
      </c>
      <c r="J838" s="202">
        <v>0</v>
      </c>
      <c r="K838" s="203">
        <v>0</v>
      </c>
      <c r="L838" s="165">
        <f>IF(INTRO!$E$37="Endemic",IF($H838&gt;0,IF($H838=4,"Unknown",IF($H838=99,"Stopped",$D838)),0),"Not required")</f>
        <v>0</v>
      </c>
      <c r="M838" s="190">
        <f>IF(INTRO!$E$39="Endemic", IF($I838&gt;0, IF($I838=4,"Unknown",IF($I838=99,"Stopped",$D838)), 0),"Not required")</f>
        <v>0</v>
      </c>
      <c r="N838" s="166">
        <f>IF(INTRO!$E$41="Endemic", IF(AND($J838&gt;1,$J838&lt;5), IF($J838=4, "Unknown", E838+F838), 0),"Not required")</f>
        <v>0</v>
      </c>
      <c r="O838" s="169">
        <f>IF(INTRO!$E$43="Endemic", IF(AND($K838&gt;0,$K838&lt;5), IF($K838=4,"Unknown", IF($K838=1, $F838*0.33, IF($K838=2, $F838*0.5+$G838*0.2, SUM(F838:G838)))), 0),"Not required")</f>
        <v>0</v>
      </c>
      <c r="P838" s="161">
        <v>0</v>
      </c>
      <c r="Q838" s="162">
        <v>0</v>
      </c>
      <c r="R838" s="162">
        <v>0</v>
      </c>
      <c r="S838" s="167">
        <v>0</v>
      </c>
      <c r="T838" s="161"/>
      <c r="U838" s="162"/>
      <c r="V838" s="162"/>
      <c r="W838" s="167"/>
    </row>
    <row r="839" spans="1:23" x14ac:dyDescent="0.2">
      <c r="A839" s="23" t="str">
        <f>IF(INTRO!$E$33&lt;&gt;0,INTRO!$E$33, " ")</f>
        <v>Ethiopia</v>
      </c>
      <c r="B839" s="191" t="s">
        <v>1073</v>
      </c>
      <c r="C839" s="192" t="s">
        <v>1079</v>
      </c>
      <c r="D839" s="193">
        <v>74996.494019999998</v>
      </c>
      <c r="E839" s="193">
        <f t="shared" si="57"/>
        <v>7586.9903189356919</v>
      </c>
      <c r="F839" s="193">
        <f t="shared" si="58"/>
        <v>25492.268272521458</v>
      </c>
      <c r="G839" s="193">
        <f t="shared" si="59"/>
        <v>41917.229338827536</v>
      </c>
      <c r="H839" s="200">
        <v>0</v>
      </c>
      <c r="I839" s="201">
        <v>4</v>
      </c>
      <c r="J839" s="202">
        <v>1</v>
      </c>
      <c r="K839" s="203">
        <v>0</v>
      </c>
      <c r="L839" s="165">
        <f>IF(INTRO!$E$37="Endemic",IF($H839&gt;0,IF($H839=4,"Unknown",IF($H839=99,"Stopped",$D839)),0),"Not required")</f>
        <v>0</v>
      </c>
      <c r="M839" s="190" t="str">
        <f>IF(INTRO!$E$39="Endemic", IF($I839&gt;0, IF($I839=4,"Unknown",IF($I839=99,"Stopped",$D839)), 0),"Not required")</f>
        <v>Unknown</v>
      </c>
      <c r="N839" s="166">
        <f>IF(INTRO!$E$41="Endemic", IF(AND($J839&gt;1,$J839&lt;5), IF($J839=4, "Unknown", E839+F839), 0),"Not required")</f>
        <v>0</v>
      </c>
      <c r="O839" s="169">
        <f>IF(INTRO!$E$43="Endemic", IF(AND($K839&gt;0,$K839&lt;5), IF($K839=4,"Unknown", IF($K839=1, $F839*0.33, IF($K839=2, $F839*0.5+$G839*0.2, SUM(F839:G839)))), 0),"Not required")</f>
        <v>0</v>
      </c>
      <c r="P839" s="161">
        <v>0</v>
      </c>
      <c r="Q839" s="162">
        <v>0</v>
      </c>
      <c r="R839" s="162">
        <v>0</v>
      </c>
      <c r="S839" s="167">
        <v>0</v>
      </c>
      <c r="T839" s="161"/>
      <c r="U839" s="162"/>
      <c r="V839" s="162"/>
      <c r="W839" s="167"/>
    </row>
    <row r="840" spans="1:23" x14ac:dyDescent="0.2">
      <c r="A840" s="23" t="str">
        <f>IF(INTRO!$E$33&lt;&gt;0,INTRO!$E$33, " ")</f>
        <v>Ethiopia</v>
      </c>
      <c r="B840" s="191" t="s">
        <v>1073</v>
      </c>
      <c r="C840" s="192" t="s">
        <v>1080</v>
      </c>
      <c r="D840" s="193">
        <v>30815.009819999999</v>
      </c>
      <c r="E840" s="193">
        <f t="shared" si="57"/>
        <v>3117.3881424363722</v>
      </c>
      <c r="F840" s="193">
        <f t="shared" si="58"/>
        <v>10474.416269943697</v>
      </c>
      <c r="G840" s="193">
        <f t="shared" si="59"/>
        <v>17223.202905441136</v>
      </c>
      <c r="H840" s="200">
        <v>0</v>
      </c>
      <c r="I840" s="201">
        <v>4</v>
      </c>
      <c r="J840" s="202">
        <v>1</v>
      </c>
      <c r="K840" s="203">
        <v>0</v>
      </c>
      <c r="L840" s="165">
        <f>IF(INTRO!$E$37="Endemic",IF($H840&gt;0,IF($H840=4,"Unknown",IF($H840=99,"Stopped",$D840)),0),"Not required")</f>
        <v>0</v>
      </c>
      <c r="M840" s="190" t="str">
        <f>IF(INTRO!$E$39="Endemic", IF($I840&gt;0, IF($I840=4,"Unknown",IF($I840=99,"Stopped",$D840)), 0),"Not required")</f>
        <v>Unknown</v>
      </c>
      <c r="N840" s="166">
        <f>IF(INTRO!$E$41="Endemic", IF(AND($J840&gt;1,$J840&lt;5), IF($J840=4, "Unknown", E840+F840), 0),"Not required")</f>
        <v>0</v>
      </c>
      <c r="O840" s="169">
        <f>IF(INTRO!$E$43="Endemic", IF(AND($K840&gt;0,$K840&lt;5), IF($K840=4,"Unknown", IF($K840=1, $F840*0.33, IF($K840=2, $F840*0.5+$G840*0.2, SUM(F840:G840)))), 0),"Not required")</f>
        <v>0</v>
      </c>
      <c r="P840" s="161">
        <v>0</v>
      </c>
      <c r="Q840" s="162">
        <v>0</v>
      </c>
      <c r="R840" s="162">
        <v>0</v>
      </c>
      <c r="S840" s="167">
        <v>0</v>
      </c>
      <c r="T840" s="161"/>
      <c r="U840" s="162"/>
      <c r="V840" s="162"/>
      <c r="W840" s="167"/>
    </row>
    <row r="841" spans="1:23" x14ac:dyDescent="0.2">
      <c r="A841" s="23" t="str">
        <f>IF(INTRO!$E$33&lt;&gt;0,INTRO!$E$33, " ")</f>
        <v>Ethiopia</v>
      </c>
      <c r="B841" s="191" t="s">
        <v>1073</v>
      </c>
      <c r="C841" s="192" t="s">
        <v>1081</v>
      </c>
      <c r="D841" s="193">
        <v>18411.785819999997</v>
      </c>
      <c r="E841" s="193">
        <f t="shared" si="57"/>
        <v>1862.6209477659716</v>
      </c>
      <c r="F841" s="193">
        <f t="shared" si="58"/>
        <v>6258.4016710764963</v>
      </c>
      <c r="G841" s="193">
        <f t="shared" si="59"/>
        <v>10290.761706120522</v>
      </c>
      <c r="H841" s="200">
        <v>0</v>
      </c>
      <c r="I841" s="201">
        <v>0</v>
      </c>
      <c r="J841" s="202">
        <v>0</v>
      </c>
      <c r="K841" s="203">
        <v>0</v>
      </c>
      <c r="L841" s="165">
        <f>IF(INTRO!$E$37="Endemic",IF($H841&gt;0,IF($H841=4,"Unknown",IF($H841=99,"Stopped",$D841)),0),"Not required")</f>
        <v>0</v>
      </c>
      <c r="M841" s="190">
        <f>IF(INTRO!$E$39="Endemic", IF($I841&gt;0, IF($I841=4,"Unknown",IF($I841=99,"Stopped",$D841)), 0),"Not required")</f>
        <v>0</v>
      </c>
      <c r="N841" s="166">
        <f>IF(INTRO!$E$41="Endemic", IF(AND($J841&gt;1,$J841&lt;5), IF($J841=4, "Unknown", E841+F841), 0),"Not required")</f>
        <v>0</v>
      </c>
      <c r="O841" s="169">
        <f>IF(INTRO!$E$43="Endemic", IF(AND($K841&gt;0,$K841&lt;5), IF($K841=4,"Unknown", IF($K841=1, $F841*0.33, IF($K841=2, $F841*0.5+$G841*0.2, SUM(F841:G841)))), 0),"Not required")</f>
        <v>0</v>
      </c>
      <c r="P841" s="161">
        <v>0</v>
      </c>
      <c r="Q841" s="162">
        <v>0</v>
      </c>
      <c r="R841" s="162">
        <v>0</v>
      </c>
      <c r="S841" s="167">
        <v>0</v>
      </c>
      <c r="T841" s="161"/>
      <c r="U841" s="162"/>
      <c r="V841" s="162"/>
      <c r="W841" s="167"/>
    </row>
    <row r="842" spans="1:23" x14ac:dyDescent="0.2">
      <c r="A842" s="23" t="str">
        <f>IF(INTRO!$E$33&lt;&gt;0,INTRO!$E$33, " ")</f>
        <v>Ethiopia</v>
      </c>
      <c r="B842" s="191" t="s">
        <v>1073</v>
      </c>
      <c r="C842" s="192" t="s">
        <v>1082</v>
      </c>
      <c r="D842" s="193">
        <v>41998.916879999997</v>
      </c>
      <c r="E842" s="193">
        <f t="shared" si="57"/>
        <v>4248.8036265984474</v>
      </c>
      <c r="F842" s="193">
        <f t="shared" si="58"/>
        <v>14275.969433648064</v>
      </c>
      <c r="G842" s="193">
        <f t="shared" si="59"/>
        <v>23474.140409441436</v>
      </c>
      <c r="H842" s="200">
        <v>0</v>
      </c>
      <c r="I842" s="201">
        <v>4</v>
      </c>
      <c r="J842" s="202">
        <v>4</v>
      </c>
      <c r="K842" s="203">
        <v>4</v>
      </c>
      <c r="L842" s="165">
        <f>IF(INTRO!$E$37="Endemic",IF($H842&gt;0,IF($H842=4,"Unknown",IF($H842=99,"Stopped",$D842)),0),"Not required")</f>
        <v>0</v>
      </c>
      <c r="M842" s="190" t="str">
        <f>IF(INTRO!$E$39="Endemic", IF($I842&gt;0, IF($I842=4,"Unknown",IF($I842=99,"Stopped",$D842)), 0),"Not required")</f>
        <v>Unknown</v>
      </c>
      <c r="N842" s="166" t="str">
        <f>IF(INTRO!$E$41="Endemic", IF(AND($J842&gt;1,$J842&lt;5), IF($J842=4, "Unknown", E842+F842), 0),"Not required")</f>
        <v>Unknown</v>
      </c>
      <c r="O842" s="169" t="str">
        <f>IF(INTRO!$E$43="Endemic", IF(AND($K842&gt;0,$K842&lt;5), IF($K842=4,"Unknown", IF($K842=1, $F842*0.33, IF($K842=2, $F842*0.5+$G842*0.2, SUM(F842:G842)))), 0),"Not required")</f>
        <v>Unknown</v>
      </c>
      <c r="P842" s="161">
        <v>0</v>
      </c>
      <c r="Q842" s="162">
        <v>0</v>
      </c>
      <c r="R842" s="162">
        <v>0</v>
      </c>
      <c r="S842" s="167">
        <v>0</v>
      </c>
      <c r="T842" s="161"/>
      <c r="U842" s="162"/>
      <c r="V842" s="162"/>
      <c r="W842" s="167"/>
    </row>
    <row r="843" spans="1:23" x14ac:dyDescent="0.2">
      <c r="A843" s="23" t="str">
        <f>IF(INTRO!$E$33&lt;&gt;0,INTRO!$E$33, " ")</f>
        <v>Ethiopia</v>
      </c>
      <c r="B843" s="191" t="s">
        <v>1073</v>
      </c>
      <c r="C843" s="192" t="s">
        <v>1083</v>
      </c>
      <c r="D843" s="193">
        <v>98403.578279999987</v>
      </c>
      <c r="E843" s="193">
        <f t="shared" si="57"/>
        <v>9954.9586352648857</v>
      </c>
      <c r="F843" s="193">
        <f t="shared" si="58"/>
        <v>33448.635823173987</v>
      </c>
      <c r="G843" s="193">
        <f t="shared" si="59"/>
        <v>54999.975831190568</v>
      </c>
      <c r="H843" s="200">
        <v>0</v>
      </c>
      <c r="I843" s="201">
        <v>4</v>
      </c>
      <c r="J843" s="202">
        <v>1</v>
      </c>
      <c r="K843" s="203">
        <v>0</v>
      </c>
      <c r="L843" s="165">
        <f>IF(INTRO!$E$37="Endemic",IF($H843&gt;0,IF($H843=4,"Unknown",IF($H843=99,"Stopped",$D843)),0),"Not required")</f>
        <v>0</v>
      </c>
      <c r="M843" s="190" t="str">
        <f>IF(INTRO!$E$39="Endemic", IF($I843&gt;0, IF($I843=4,"Unknown",IF($I843=99,"Stopped",$D843)), 0),"Not required")</f>
        <v>Unknown</v>
      </c>
      <c r="N843" s="166">
        <f>IF(INTRO!$E$41="Endemic", IF(AND($J843&gt;1,$J843&lt;5), IF($J843=4, "Unknown", E843+F843), 0),"Not required")</f>
        <v>0</v>
      </c>
      <c r="O843" s="169">
        <f>IF(INTRO!$E$43="Endemic", IF(AND($K843&gt;0,$K843&lt;5), IF($K843=4,"Unknown", IF($K843=1, $F843*0.33, IF($K843=2, $F843*0.5+$G843*0.2, SUM(F843:G843)))), 0),"Not required")</f>
        <v>0</v>
      </c>
      <c r="P843" s="161">
        <v>0</v>
      </c>
      <c r="Q843" s="162">
        <v>0</v>
      </c>
      <c r="R843" s="162">
        <v>0</v>
      </c>
      <c r="S843" s="167">
        <v>0</v>
      </c>
      <c r="T843" s="161"/>
      <c r="U843" s="162"/>
      <c r="V843" s="162"/>
      <c r="W843" s="167"/>
    </row>
    <row r="844" spans="1:23" x14ac:dyDescent="0.2">
      <c r="A844" s="23" t="str">
        <f>IF(INTRO!$E$33&lt;&gt;0,INTRO!$E$33, " ")</f>
        <v>Ethiopia</v>
      </c>
      <c r="B844" s="191" t="s">
        <v>1073</v>
      </c>
      <c r="C844" s="192" t="s">
        <v>1084</v>
      </c>
      <c r="D844" s="193">
        <v>77442.129719999997</v>
      </c>
      <c r="E844" s="193">
        <f t="shared" si="57"/>
        <v>7834.4020762719119</v>
      </c>
      <c r="F844" s="193">
        <f t="shared" si="58"/>
        <v>26323.571151088414</v>
      </c>
      <c r="G844" s="193">
        <f t="shared" si="59"/>
        <v>43284.150204338737</v>
      </c>
      <c r="H844" s="200">
        <v>0</v>
      </c>
      <c r="I844" s="201">
        <v>4</v>
      </c>
      <c r="J844" s="202">
        <v>1</v>
      </c>
      <c r="K844" s="203">
        <v>0</v>
      </c>
      <c r="L844" s="165">
        <f>IF(INTRO!$E$37="Endemic",IF($H844&gt;0,IF($H844=4,"Unknown",IF($H844=99,"Stopped",$D844)),0),"Not required")</f>
        <v>0</v>
      </c>
      <c r="M844" s="190" t="str">
        <f>IF(INTRO!$E$39="Endemic", IF($I844&gt;0, IF($I844=4,"Unknown",IF($I844=99,"Stopped",$D844)), 0),"Not required")</f>
        <v>Unknown</v>
      </c>
      <c r="N844" s="166">
        <f>IF(INTRO!$E$41="Endemic", IF(AND($J844&gt;1,$J844&lt;5), IF($J844=4, "Unknown", E844+F844), 0),"Not required")</f>
        <v>0</v>
      </c>
      <c r="O844" s="169">
        <f>IF(INTRO!$E$43="Endemic", IF(AND($K844&gt;0,$K844&lt;5), IF($K844=4,"Unknown", IF($K844=1, $F844*0.33, IF($K844=2, $F844*0.5+$G844*0.2, SUM(F844:G844)))), 0),"Not required")</f>
        <v>0</v>
      </c>
      <c r="P844" s="161">
        <v>0</v>
      </c>
      <c r="Q844" s="162">
        <v>0</v>
      </c>
      <c r="R844" s="162">
        <v>0</v>
      </c>
      <c r="S844" s="167">
        <v>0</v>
      </c>
      <c r="T844" s="161"/>
      <c r="U844" s="162"/>
      <c r="V844" s="162"/>
      <c r="W844" s="167"/>
    </row>
    <row r="845" spans="1:23" x14ac:dyDescent="0.2">
      <c r="A845" s="23" t="str">
        <f>IF(INTRO!$E$33&lt;&gt;0,INTRO!$E$33, " ")</f>
        <v>Ethiopia</v>
      </c>
      <c r="B845" s="191" t="s">
        <v>1085</v>
      </c>
      <c r="C845" s="192" t="s">
        <v>1086</v>
      </c>
      <c r="D845" s="193">
        <v>73483.10063999999</v>
      </c>
      <c r="E845" s="193">
        <f t="shared" si="57"/>
        <v>7433.888483005343</v>
      </c>
      <c r="F845" s="193">
        <f t="shared" si="58"/>
        <v>24977.846491224194</v>
      </c>
      <c r="G845" s="193">
        <f t="shared" si="59"/>
        <v>41071.359698942688</v>
      </c>
      <c r="H845" s="200">
        <v>0</v>
      </c>
      <c r="I845" s="201">
        <v>4</v>
      </c>
      <c r="J845" s="202">
        <v>3</v>
      </c>
      <c r="K845" s="203">
        <v>2</v>
      </c>
      <c r="L845" s="165">
        <f>IF(INTRO!$E$37="Endemic",IF($H845&gt;0,IF($H845=4,"Unknown",IF($H845=99,"Stopped",$D845)),0),"Not required")</f>
        <v>0</v>
      </c>
      <c r="M845" s="190" t="str">
        <f>IF(INTRO!$E$39="Endemic", IF($I845&gt;0, IF($I845=4,"Unknown",IF($I845=99,"Stopped",$D845)), 0),"Not required")</f>
        <v>Unknown</v>
      </c>
      <c r="N845" s="166">
        <f>IF(INTRO!$E$41="Endemic", IF(AND($J845&gt;1,$J845&lt;5), IF($J845=4, "Unknown", E845+F845), 0),"Not required")</f>
        <v>32411.734974229537</v>
      </c>
      <c r="O845" s="169">
        <f>IF(INTRO!$E$43="Endemic", IF(AND($K845&gt;0,$K845&lt;5), IF($K845=4,"Unknown", IF($K845=1, $F845*0.33, IF($K845=2, $F845*0.5+$G845*0.2, SUM(F845:G845)))), 0),"Not required")</f>
        <v>20703.195185400633</v>
      </c>
      <c r="P845" s="161">
        <v>0</v>
      </c>
      <c r="Q845" s="162">
        <v>0</v>
      </c>
      <c r="R845" s="162">
        <v>2</v>
      </c>
      <c r="S845" s="167">
        <v>1</v>
      </c>
      <c r="T845" s="161"/>
      <c r="U845" s="162"/>
      <c r="V845" s="162"/>
      <c r="W845" s="167"/>
    </row>
    <row r="846" spans="1:23" x14ac:dyDescent="0.2">
      <c r="A846" s="23" t="str">
        <f>IF(INTRO!$E$33&lt;&gt;0,INTRO!$E$33, " ")</f>
        <v>Ethiopia</v>
      </c>
      <c r="B846" s="191" t="s">
        <v>1085</v>
      </c>
      <c r="C846" s="192" t="s">
        <v>1087</v>
      </c>
      <c r="D846" s="193">
        <v>61183.903679999996</v>
      </c>
      <c r="E846" s="193">
        <f t="shared" si="57"/>
        <v>6189.6451422257278</v>
      </c>
      <c r="F846" s="193">
        <f t="shared" si="58"/>
        <v>20797.192014799104</v>
      </c>
      <c r="G846" s="193">
        <f t="shared" si="59"/>
        <v>34197.061554842192</v>
      </c>
      <c r="H846" s="200">
        <v>0</v>
      </c>
      <c r="I846" s="201">
        <v>4</v>
      </c>
      <c r="J846" s="202">
        <v>4</v>
      </c>
      <c r="K846" s="203">
        <v>4</v>
      </c>
      <c r="L846" s="165">
        <f>IF(INTRO!$E$37="Endemic",IF($H846&gt;0,IF($H846=4,"Unknown",IF($H846=99,"Stopped",$D846)),0),"Not required")</f>
        <v>0</v>
      </c>
      <c r="M846" s="190" t="str">
        <f>IF(INTRO!$E$39="Endemic", IF($I846&gt;0, IF($I846=4,"Unknown",IF($I846=99,"Stopped",$D846)), 0),"Not required")</f>
        <v>Unknown</v>
      </c>
      <c r="N846" s="166" t="str">
        <f>IF(INTRO!$E$41="Endemic", IF(AND($J846&gt;1,$J846&lt;5), IF($J846=4, "Unknown", E846+F846), 0),"Not required")</f>
        <v>Unknown</v>
      </c>
      <c r="O846" s="169" t="str">
        <f>IF(INTRO!$E$43="Endemic", IF(AND($K846&gt;0,$K846&lt;5), IF($K846=4,"Unknown", IF($K846=1, $F846*0.33, IF($K846=2, $F846*0.5+$G846*0.2, SUM(F846:G846)))), 0),"Not required")</f>
        <v>Unknown</v>
      </c>
      <c r="P846" s="161">
        <v>0</v>
      </c>
      <c r="Q846" s="162">
        <v>0</v>
      </c>
      <c r="R846" s="162">
        <v>0</v>
      </c>
      <c r="S846" s="167">
        <v>0</v>
      </c>
      <c r="T846" s="161"/>
      <c r="U846" s="162"/>
      <c r="V846" s="162"/>
      <c r="W846" s="167"/>
    </row>
    <row r="847" spans="1:23" x14ac:dyDescent="0.2">
      <c r="A847" s="23" t="str">
        <f>IF(INTRO!$E$33&lt;&gt;0,INTRO!$E$33, " ")</f>
        <v>Ethiopia</v>
      </c>
      <c r="B847" s="191" t="s">
        <v>1085</v>
      </c>
      <c r="C847" s="192" t="s">
        <v>1088</v>
      </c>
      <c r="D847" s="193">
        <v>99817.945919999998</v>
      </c>
      <c r="E847" s="193">
        <f t="shared" si="57"/>
        <v>10098.042571818432</v>
      </c>
      <c r="F847" s="193">
        <f t="shared" si="58"/>
        <v>33929.397487915776</v>
      </c>
      <c r="G847" s="193">
        <f t="shared" si="59"/>
        <v>55790.497755048586</v>
      </c>
      <c r="H847" s="200">
        <v>0</v>
      </c>
      <c r="I847" s="201">
        <v>4</v>
      </c>
      <c r="J847" s="202">
        <v>4</v>
      </c>
      <c r="K847" s="203">
        <v>4</v>
      </c>
      <c r="L847" s="165">
        <f>IF(INTRO!$E$37="Endemic",IF($H847&gt;0,IF($H847=4,"Unknown",IF($H847=99,"Stopped",$D847)),0),"Not required")</f>
        <v>0</v>
      </c>
      <c r="M847" s="190" t="str">
        <f>IF(INTRO!$E$39="Endemic", IF($I847&gt;0, IF($I847=4,"Unknown",IF($I847=99,"Stopped",$D847)), 0),"Not required")</f>
        <v>Unknown</v>
      </c>
      <c r="N847" s="166" t="str">
        <f>IF(INTRO!$E$41="Endemic", IF(AND($J847&gt;1,$J847&lt;5), IF($J847=4, "Unknown", E847+F847), 0),"Not required")</f>
        <v>Unknown</v>
      </c>
      <c r="O847" s="169" t="str">
        <f>IF(INTRO!$E$43="Endemic", IF(AND($K847&gt;0,$K847&lt;5), IF($K847=4,"Unknown", IF($K847=1, $F847*0.33, IF($K847=2, $F847*0.5+$G847*0.2, SUM(F847:G847)))), 0),"Not required")</f>
        <v>Unknown</v>
      </c>
      <c r="P847" s="161">
        <v>0</v>
      </c>
      <c r="Q847" s="162">
        <v>0</v>
      </c>
      <c r="R847" s="162">
        <v>0</v>
      </c>
      <c r="S847" s="167">
        <v>0</v>
      </c>
      <c r="T847" s="161"/>
      <c r="U847" s="162"/>
      <c r="V847" s="162"/>
      <c r="W847" s="167"/>
    </row>
    <row r="848" spans="1:23" x14ac:dyDescent="0.2">
      <c r="A848" s="23" t="str">
        <f>IF(INTRO!$E$33&lt;&gt;0,INTRO!$E$33, " ")</f>
        <v>Ethiopia</v>
      </c>
      <c r="B848" s="191" t="s">
        <v>1085</v>
      </c>
      <c r="C848" s="192" t="s">
        <v>1089</v>
      </c>
      <c r="D848" s="193">
        <v>107103.83975999999</v>
      </c>
      <c r="E848" s="193">
        <f t="shared" si="57"/>
        <v>10835.117107784494</v>
      </c>
      <c r="F848" s="193">
        <f t="shared" si="58"/>
        <v>36405.966063572931</v>
      </c>
      <c r="G848" s="193">
        <f t="shared" si="59"/>
        <v>59862.747891810788</v>
      </c>
      <c r="H848" s="200">
        <v>0</v>
      </c>
      <c r="I848" s="201">
        <v>4</v>
      </c>
      <c r="J848" s="202">
        <v>0</v>
      </c>
      <c r="K848" s="203">
        <v>2</v>
      </c>
      <c r="L848" s="165">
        <f>IF(INTRO!$E$37="Endemic",IF($H848&gt;0,IF($H848=4,"Unknown",IF($H848=99,"Stopped",$D848)),0),"Not required")</f>
        <v>0</v>
      </c>
      <c r="M848" s="190" t="str">
        <f>IF(INTRO!$E$39="Endemic", IF($I848&gt;0, IF($I848=4,"Unknown",IF($I848=99,"Stopped",$D848)), 0),"Not required")</f>
        <v>Unknown</v>
      </c>
      <c r="N848" s="166">
        <f>IF(INTRO!$E$41="Endemic", IF(AND($J848&gt;1,$J848&lt;5), IF($J848=4, "Unknown", E848+F848), 0),"Not required")</f>
        <v>0</v>
      </c>
      <c r="O848" s="169">
        <f>IF(INTRO!$E$43="Endemic", IF(AND($K848&gt;0,$K848&lt;5), IF($K848=4,"Unknown", IF($K848=1, $F848*0.33, IF($K848=2, $F848*0.5+$G848*0.2, SUM(F848:G848)))), 0),"Not required")</f>
        <v>30175.532610148624</v>
      </c>
      <c r="P848" s="161">
        <v>0</v>
      </c>
      <c r="Q848" s="162">
        <v>0</v>
      </c>
      <c r="R848" s="162">
        <v>0</v>
      </c>
      <c r="S848" s="167">
        <v>1</v>
      </c>
      <c r="T848" s="161"/>
      <c r="U848" s="162"/>
      <c r="V848" s="162"/>
      <c r="W848" s="167"/>
    </row>
    <row r="849" spans="1:23" x14ac:dyDescent="0.2">
      <c r="A849" s="23" t="str">
        <f>IF(INTRO!$E$33&lt;&gt;0,INTRO!$E$33, " ")</f>
        <v>Ethiopia</v>
      </c>
      <c r="B849" s="191" t="s">
        <v>1085</v>
      </c>
      <c r="C849" s="192" t="s">
        <v>1090</v>
      </c>
      <c r="D849" s="193">
        <v>65268.965519999998</v>
      </c>
      <c r="E849" s="193">
        <f t="shared" si="57"/>
        <v>6602.9087892445923</v>
      </c>
      <c r="F849" s="193">
        <f t="shared" si="58"/>
        <v>22185.756823006657</v>
      </c>
      <c r="G849" s="193">
        <f t="shared" si="59"/>
        <v>36480.294607908756</v>
      </c>
      <c r="H849" s="200">
        <v>0</v>
      </c>
      <c r="I849" s="201">
        <v>4</v>
      </c>
      <c r="J849" s="202">
        <v>4</v>
      </c>
      <c r="K849" s="203">
        <v>4</v>
      </c>
      <c r="L849" s="165">
        <f>IF(INTRO!$E$37="Endemic",IF($H849&gt;0,IF($H849=4,"Unknown",IF($H849=99,"Stopped",$D849)),0),"Not required")</f>
        <v>0</v>
      </c>
      <c r="M849" s="190" t="str">
        <f>IF(INTRO!$E$39="Endemic", IF($I849&gt;0, IF($I849=4,"Unknown",IF($I849=99,"Stopped",$D849)), 0),"Not required")</f>
        <v>Unknown</v>
      </c>
      <c r="N849" s="166" t="str">
        <f>IF(INTRO!$E$41="Endemic", IF(AND($J849&gt;1,$J849&lt;5), IF($J849=4, "Unknown", E849+F849), 0),"Not required")</f>
        <v>Unknown</v>
      </c>
      <c r="O849" s="169" t="str">
        <f>IF(INTRO!$E$43="Endemic", IF(AND($K849&gt;0,$K849&lt;5), IF($K849=4,"Unknown", IF($K849=1, $F849*0.33, IF($K849=2, $F849*0.5+$G849*0.2, SUM(F849:G849)))), 0),"Not required")</f>
        <v>Unknown</v>
      </c>
      <c r="P849" s="161">
        <v>0</v>
      </c>
      <c r="Q849" s="162">
        <v>0</v>
      </c>
      <c r="R849" s="162">
        <v>0</v>
      </c>
      <c r="S849" s="167">
        <v>0</v>
      </c>
      <c r="T849" s="161"/>
      <c r="U849" s="162"/>
      <c r="V849" s="162"/>
      <c r="W849" s="167"/>
    </row>
    <row r="850" spans="1:23" x14ac:dyDescent="0.2">
      <c r="A850" s="23" t="str">
        <f>IF(INTRO!$E$33&lt;&gt;0,INTRO!$E$33, " ")</f>
        <v>Ethiopia</v>
      </c>
      <c r="B850" s="191" t="s">
        <v>1085</v>
      </c>
      <c r="C850" s="192" t="s">
        <v>1091</v>
      </c>
      <c r="D850" s="193">
        <v>52781.719679999995</v>
      </c>
      <c r="E850" s="193">
        <f t="shared" si="57"/>
        <v>5339.6415587393276</v>
      </c>
      <c r="F850" s="193">
        <f t="shared" si="58"/>
        <v>17941.182125243904</v>
      </c>
      <c r="G850" s="193">
        <f t="shared" si="59"/>
        <v>29500.891710141128</v>
      </c>
      <c r="H850" s="200">
        <v>0</v>
      </c>
      <c r="I850" s="201">
        <v>4</v>
      </c>
      <c r="J850" s="202">
        <v>0</v>
      </c>
      <c r="K850" s="203">
        <v>3</v>
      </c>
      <c r="L850" s="165">
        <f>IF(INTRO!$E$37="Endemic",IF($H850&gt;0,IF($H850=4,"Unknown",IF($H850=99,"Stopped",$D850)),0),"Not required")</f>
        <v>0</v>
      </c>
      <c r="M850" s="190" t="str">
        <f>IF(INTRO!$E$39="Endemic", IF($I850&gt;0, IF($I850=4,"Unknown",IF($I850=99,"Stopped",$D850)), 0),"Not required")</f>
        <v>Unknown</v>
      </c>
      <c r="N850" s="166">
        <f>IF(INTRO!$E$41="Endemic", IF(AND($J850&gt;1,$J850&lt;5), IF($J850=4, "Unknown", E850+F850), 0),"Not required")</f>
        <v>0</v>
      </c>
      <c r="O850" s="169">
        <f>IF(INTRO!$E$43="Endemic", IF(AND($K850&gt;0,$K850&lt;5), IF($K850=4,"Unknown", IF($K850=1, $F850*0.33, IF($K850=2, $F850*0.5+$G850*0.2, SUM(F850:G850)))), 0),"Not required")</f>
        <v>47442.073835385032</v>
      </c>
      <c r="P850" s="161">
        <v>0</v>
      </c>
      <c r="Q850" s="162">
        <v>0</v>
      </c>
      <c r="R850" s="162">
        <v>0</v>
      </c>
      <c r="S850" s="167">
        <v>1</v>
      </c>
      <c r="T850" s="161"/>
      <c r="U850" s="162"/>
      <c r="V850" s="162"/>
      <c r="W850" s="167"/>
    </row>
    <row r="851" spans="1:23" x14ac:dyDescent="0.2">
      <c r="A851" s="23" t="str">
        <f>IF(INTRO!$E$33&lt;&gt;0,INTRO!$E$33, " ")</f>
        <v>Ethiopia</v>
      </c>
      <c r="B851" s="191" t="s">
        <v>1085</v>
      </c>
      <c r="C851" s="192" t="s">
        <v>1092</v>
      </c>
      <c r="D851" s="193">
        <v>53070.794819999996</v>
      </c>
      <c r="E851" s="193">
        <f t="shared" si="57"/>
        <v>5368.8857296473716</v>
      </c>
      <c r="F851" s="193">
        <f t="shared" si="58"/>
        <v>18039.442465491695</v>
      </c>
      <c r="G851" s="193">
        <f t="shared" si="59"/>
        <v>29662.462315512392</v>
      </c>
      <c r="H851" s="200">
        <v>0</v>
      </c>
      <c r="I851" s="201">
        <v>4</v>
      </c>
      <c r="J851" s="202">
        <v>1</v>
      </c>
      <c r="K851" s="203">
        <v>1</v>
      </c>
      <c r="L851" s="165">
        <f>IF(INTRO!$E$37="Endemic",IF($H851&gt;0,IF($H851=4,"Unknown",IF($H851=99,"Stopped",$D851)),0),"Not required")</f>
        <v>0</v>
      </c>
      <c r="M851" s="190" t="str">
        <f>IF(INTRO!$E$39="Endemic", IF($I851&gt;0, IF($I851=4,"Unknown",IF($I851=99,"Stopped",$D851)), 0),"Not required")</f>
        <v>Unknown</v>
      </c>
      <c r="N851" s="166">
        <f>IF(INTRO!$E$41="Endemic", IF(AND($J851&gt;1,$J851&lt;5), IF($J851=4, "Unknown", E851+F851), 0),"Not required")</f>
        <v>0</v>
      </c>
      <c r="O851" s="169">
        <f>IF(INTRO!$E$43="Endemic", IF(AND($K851&gt;0,$K851&lt;5), IF($K851=4,"Unknown", IF($K851=1, $F851*0.33, IF($K851=2, $F851*0.5+$G851*0.2, SUM(F851:G851)))), 0),"Not required")</f>
        <v>5953.0160136122595</v>
      </c>
      <c r="P851" s="161">
        <v>0</v>
      </c>
      <c r="Q851" s="162">
        <v>0</v>
      </c>
      <c r="R851" s="162">
        <v>0</v>
      </c>
      <c r="S851" s="167">
        <v>0</v>
      </c>
      <c r="T851" s="161"/>
      <c r="U851" s="162"/>
      <c r="V851" s="162"/>
      <c r="W851" s="167"/>
    </row>
    <row r="852" spans="1:23" x14ac:dyDescent="0.2">
      <c r="A852" s="23" t="str">
        <f>IF(INTRO!$E$33&lt;&gt;0,INTRO!$E$33, " ")</f>
        <v>Ethiopia</v>
      </c>
      <c r="B852" s="191" t="s">
        <v>1085</v>
      </c>
      <c r="C852" s="192" t="s">
        <v>1093</v>
      </c>
      <c r="D852" s="193">
        <v>39671.311859999994</v>
      </c>
      <c r="E852" s="193">
        <f t="shared" si="57"/>
        <v>4013.3323957921552</v>
      </c>
      <c r="F852" s="193">
        <f t="shared" si="58"/>
        <v>13484.786694005807</v>
      </c>
      <c r="G852" s="193">
        <f t="shared" si="59"/>
        <v>22173.189548891514</v>
      </c>
      <c r="H852" s="200">
        <v>0</v>
      </c>
      <c r="I852" s="201">
        <v>4</v>
      </c>
      <c r="J852" s="202">
        <v>1</v>
      </c>
      <c r="K852" s="203">
        <v>1</v>
      </c>
      <c r="L852" s="165">
        <f>IF(INTRO!$E$37="Endemic",IF($H852&gt;0,IF($H852=4,"Unknown",IF($H852=99,"Stopped",$D852)),0),"Not required")</f>
        <v>0</v>
      </c>
      <c r="M852" s="190" t="str">
        <f>IF(INTRO!$E$39="Endemic", IF($I852&gt;0, IF($I852=4,"Unknown",IF($I852=99,"Stopped",$D852)), 0),"Not required")</f>
        <v>Unknown</v>
      </c>
      <c r="N852" s="166">
        <f>IF(INTRO!$E$41="Endemic", IF(AND($J852&gt;1,$J852&lt;5), IF($J852=4, "Unknown", E852+F852), 0),"Not required")</f>
        <v>0</v>
      </c>
      <c r="O852" s="169">
        <f>IF(INTRO!$E$43="Endemic", IF(AND($K852&gt;0,$K852&lt;5), IF($K852=4,"Unknown", IF($K852=1, $F852*0.33, IF($K852=2, $F852*0.5+$G852*0.2, SUM(F852:G852)))), 0),"Not required")</f>
        <v>4449.9796090219161</v>
      </c>
      <c r="P852" s="161">
        <v>0</v>
      </c>
      <c r="Q852" s="162">
        <v>0</v>
      </c>
      <c r="R852" s="162">
        <v>0</v>
      </c>
      <c r="S852" s="167">
        <v>0</v>
      </c>
      <c r="T852" s="161"/>
      <c r="U852" s="162"/>
      <c r="V852" s="162"/>
      <c r="W852" s="167"/>
    </row>
    <row r="853" spans="1:23" x14ac:dyDescent="0.2">
      <c r="A853" s="23" t="str">
        <f>IF(INTRO!$E$33&lt;&gt;0,INTRO!$E$33, " ")</f>
        <v>Ethiopia</v>
      </c>
      <c r="B853" s="191" t="s">
        <v>1085</v>
      </c>
      <c r="C853" s="192" t="s">
        <v>1094</v>
      </c>
      <c r="D853" s="193">
        <v>110368.6884</v>
      </c>
      <c r="E853" s="193">
        <f t="shared" si="57"/>
        <v>11165.404214510641</v>
      </c>
      <c r="F853" s="193">
        <f t="shared" si="58"/>
        <v>37515.729906371525</v>
      </c>
      <c r="G853" s="193">
        <f t="shared" si="59"/>
        <v>61687.545317180346</v>
      </c>
      <c r="H853" s="200">
        <v>0</v>
      </c>
      <c r="I853" s="201">
        <v>4</v>
      </c>
      <c r="J853" s="202">
        <v>3</v>
      </c>
      <c r="K853" s="203">
        <v>3</v>
      </c>
      <c r="L853" s="165">
        <f>IF(INTRO!$E$37="Endemic",IF($H853&gt;0,IF($H853=4,"Unknown",IF($H853=99,"Stopped",$D853)),0),"Not required")</f>
        <v>0</v>
      </c>
      <c r="M853" s="190" t="str">
        <f>IF(INTRO!$E$39="Endemic", IF($I853&gt;0, IF($I853=4,"Unknown",IF($I853=99,"Stopped",$D853)), 0),"Not required")</f>
        <v>Unknown</v>
      </c>
      <c r="N853" s="166">
        <f>IF(INTRO!$E$41="Endemic", IF(AND($J853&gt;1,$J853&lt;5), IF($J853=4, "Unknown", E853+F853), 0),"Not required")</f>
        <v>48681.134120882169</v>
      </c>
      <c r="O853" s="169">
        <f>IF(INTRO!$E$43="Endemic", IF(AND($K853&gt;0,$K853&lt;5), IF($K853=4,"Unknown", IF($K853=1, $F853*0.33, IF($K853=2, $F853*0.5+$G853*0.2, SUM(F853:G853)))), 0),"Not required")</f>
        <v>99203.275223551871</v>
      </c>
      <c r="P853" s="161">
        <v>0</v>
      </c>
      <c r="Q853" s="162">
        <v>0</v>
      </c>
      <c r="R853" s="162">
        <v>2</v>
      </c>
      <c r="S853" s="167">
        <v>1</v>
      </c>
      <c r="T853" s="161"/>
      <c r="U853" s="162"/>
      <c r="V853" s="162"/>
      <c r="W853" s="167"/>
    </row>
    <row r="854" spans="1:23" x14ac:dyDescent="0.2">
      <c r="A854" s="23" t="str">
        <f>IF(INTRO!$E$33&lt;&gt;0,INTRO!$E$33, " ")</f>
        <v>Ethiopia</v>
      </c>
      <c r="B854" s="191" t="s">
        <v>1085</v>
      </c>
      <c r="C854" s="192" t="s">
        <v>1095</v>
      </c>
      <c r="D854" s="193">
        <v>57754.012139999999</v>
      </c>
      <c r="E854" s="193">
        <f t="shared" si="57"/>
        <v>5842.6615365382431</v>
      </c>
      <c r="F854" s="193">
        <f t="shared" si="58"/>
        <v>19631.327977741392</v>
      </c>
      <c r="G854" s="193">
        <f t="shared" si="59"/>
        <v>32280.01793609458</v>
      </c>
      <c r="H854" s="200">
        <v>0</v>
      </c>
      <c r="I854" s="201">
        <v>4</v>
      </c>
      <c r="J854" s="202">
        <v>3</v>
      </c>
      <c r="K854" s="203">
        <v>3</v>
      </c>
      <c r="L854" s="165">
        <f>IF(INTRO!$E$37="Endemic",IF($H854&gt;0,IF($H854=4,"Unknown",IF($H854=99,"Stopped",$D854)),0),"Not required")</f>
        <v>0</v>
      </c>
      <c r="M854" s="190" t="str">
        <f>IF(INTRO!$E$39="Endemic", IF($I854&gt;0, IF($I854=4,"Unknown",IF($I854=99,"Stopped",$D854)), 0),"Not required")</f>
        <v>Unknown</v>
      </c>
      <c r="N854" s="166">
        <f>IF(INTRO!$E$41="Endemic", IF(AND($J854&gt;1,$J854&lt;5), IF($J854=4, "Unknown", E854+F854), 0),"Not required")</f>
        <v>25473.989514279634</v>
      </c>
      <c r="O854" s="169">
        <f>IF(INTRO!$E$43="Endemic", IF(AND($K854&gt;0,$K854&lt;5), IF($K854=4,"Unknown", IF($K854=1, $F854*0.33, IF($K854=2, $F854*0.5+$G854*0.2, SUM(F854:G854)))), 0),"Not required")</f>
        <v>51911.345913835976</v>
      </c>
      <c r="P854" s="161">
        <v>0</v>
      </c>
      <c r="Q854" s="162">
        <v>0</v>
      </c>
      <c r="R854" s="162">
        <v>2</v>
      </c>
      <c r="S854" s="167">
        <v>1</v>
      </c>
      <c r="T854" s="161"/>
      <c r="U854" s="162"/>
      <c r="V854" s="162"/>
      <c r="W854" s="167"/>
    </row>
    <row r="855" spans="1:23" x14ac:dyDescent="0.2">
      <c r="A855" s="23" t="str">
        <f>IF(INTRO!$E$33&lt;&gt;0,INTRO!$E$33, " ")</f>
        <v>Ethiopia</v>
      </c>
      <c r="B855" s="191" t="s">
        <v>1096</v>
      </c>
      <c r="C855" s="192" t="s">
        <v>1097</v>
      </c>
      <c r="D855" s="193">
        <v>21631.599999999999</v>
      </c>
      <c r="E855" s="193">
        <f t="shared" ref="E855:E906" si="60">D855*14.61348/100</f>
        <v>3161.1295396799997</v>
      </c>
      <c r="F855" s="193">
        <f t="shared" ref="F855:F906" si="61">D855*29.08231/100</f>
        <v>6290.9689699599994</v>
      </c>
      <c r="G855" s="193">
        <f t="shared" ref="G855:G906" si="62">D855*56.30421025/100</f>
        <v>12179.501544438999</v>
      </c>
      <c r="H855" s="200">
        <v>0</v>
      </c>
      <c r="I855" s="201">
        <v>0</v>
      </c>
      <c r="J855" s="202">
        <v>1</v>
      </c>
      <c r="K855" s="203">
        <v>2</v>
      </c>
      <c r="L855" s="165">
        <f>IF(INTRO!$E$37="Endemic",IF($H855&gt;0,IF($H855=4,"Unknown",IF($H855=99,"Stopped",$D855)),0),"Not required")</f>
        <v>0</v>
      </c>
      <c r="M855" s="190">
        <f>IF(INTRO!$E$39="Endemic", IF($I855&gt;0, IF($I855=4,"Unknown",IF($I855=99,"Stopped",$D855)), 0),"Not required")</f>
        <v>0</v>
      </c>
      <c r="N855" s="166">
        <f>IF(INTRO!$E$41="Endemic", IF(AND($J855&gt;1,$J855&lt;5), IF($J855=4, "Unknown", E855+F855), 0),"Not required")</f>
        <v>0</v>
      </c>
      <c r="O855" s="169">
        <f>IF(INTRO!$E$43="Endemic", IF(AND($K855&gt;0,$K855&lt;5), IF($K855=4,"Unknown", IF($K855=1, $F855*0.33, IF($K855=2, $F855*0.5+$G855*0.2, SUM(F855:G855)))), 0),"Not required")</f>
        <v>5581.3847938677991</v>
      </c>
      <c r="P855" s="161">
        <v>0</v>
      </c>
      <c r="Q855" s="162">
        <v>0</v>
      </c>
      <c r="R855" s="162">
        <v>0</v>
      </c>
      <c r="S855" s="167">
        <v>1</v>
      </c>
      <c r="T855" s="161"/>
      <c r="U855" s="162"/>
      <c r="V855" s="162"/>
      <c r="W855" s="167"/>
    </row>
    <row r="856" spans="1:23" x14ac:dyDescent="0.2">
      <c r="A856" s="23" t="str">
        <f>IF(INTRO!$E$33&lt;&gt;0,INTRO!$E$33, " ")</f>
        <v>Ethiopia</v>
      </c>
      <c r="B856" s="191" t="s">
        <v>1096</v>
      </c>
      <c r="C856" s="192" t="s">
        <v>1098</v>
      </c>
      <c r="D856" s="193">
        <v>54470.549999999996</v>
      </c>
      <c r="E856" s="193">
        <f t="shared" si="60"/>
        <v>7960.042930139999</v>
      </c>
      <c r="F856" s="193">
        <f t="shared" si="61"/>
        <v>15841.294209704998</v>
      </c>
      <c r="G856" s="193">
        <f t="shared" si="62"/>
        <v>30669.212996331371</v>
      </c>
      <c r="H856" s="200">
        <v>0</v>
      </c>
      <c r="I856" s="201">
        <v>0</v>
      </c>
      <c r="J856" s="202">
        <v>1</v>
      </c>
      <c r="K856" s="203">
        <v>2</v>
      </c>
      <c r="L856" s="165">
        <f>IF(INTRO!$E$37="Endemic",IF($H856&gt;0,IF($H856=4,"Unknown",IF($H856=99,"Stopped",$D856)),0),"Not required")</f>
        <v>0</v>
      </c>
      <c r="M856" s="190">
        <f>IF(INTRO!$E$39="Endemic", IF($I856&gt;0, IF($I856=4,"Unknown",IF($I856=99,"Stopped",$D856)), 0),"Not required")</f>
        <v>0</v>
      </c>
      <c r="N856" s="166">
        <f>IF(INTRO!$E$41="Endemic", IF(AND($J856&gt;1,$J856&lt;5), IF($J856=4, "Unknown", E856+F856), 0),"Not required")</f>
        <v>0</v>
      </c>
      <c r="O856" s="169">
        <f>IF(INTRO!$E$43="Endemic", IF(AND($K856&gt;0,$K856&lt;5), IF($K856=4,"Unknown", IF($K856=1, $F856*0.33, IF($K856=2, $F856*0.5+$G856*0.2, SUM(F856:G856)))), 0),"Not required")</f>
        <v>14054.489704118772</v>
      </c>
      <c r="P856" s="161">
        <v>0</v>
      </c>
      <c r="Q856" s="162">
        <v>0</v>
      </c>
      <c r="R856" s="162">
        <v>0</v>
      </c>
      <c r="S856" s="167">
        <v>1</v>
      </c>
      <c r="T856" s="161"/>
      <c r="U856" s="162"/>
      <c r="V856" s="162"/>
      <c r="W856" s="167"/>
    </row>
    <row r="857" spans="1:23" x14ac:dyDescent="0.2">
      <c r="A857" s="23" t="str">
        <f>IF(INTRO!$E$33&lt;&gt;0,INTRO!$E$33, " ")</f>
        <v>Ethiopia</v>
      </c>
      <c r="B857" s="191" t="s">
        <v>1096</v>
      </c>
      <c r="C857" s="192" t="s">
        <v>1099</v>
      </c>
      <c r="D857" s="193">
        <v>228870.19999999998</v>
      </c>
      <c r="E857" s="193">
        <f t="shared" si="60"/>
        <v>33445.900902959998</v>
      </c>
      <c r="F857" s="193">
        <f t="shared" si="61"/>
        <v>66560.741061619992</v>
      </c>
      <c r="G857" s="193">
        <f t="shared" si="62"/>
        <v>128863.55860759549</v>
      </c>
      <c r="H857" s="200">
        <v>0</v>
      </c>
      <c r="I857" s="201">
        <v>0</v>
      </c>
      <c r="J857" s="202">
        <v>1</v>
      </c>
      <c r="K857" s="203">
        <v>3</v>
      </c>
      <c r="L857" s="165">
        <f>IF(INTRO!$E$37="Endemic",IF($H857&gt;0,IF($H857=4,"Unknown",IF($H857=99,"Stopped",$D857)),0),"Not required")</f>
        <v>0</v>
      </c>
      <c r="M857" s="190">
        <f>IF(INTRO!$E$39="Endemic", IF($I857&gt;0, IF($I857=4,"Unknown",IF($I857=99,"Stopped",$D857)), 0),"Not required")</f>
        <v>0</v>
      </c>
      <c r="N857" s="166">
        <f>IF(INTRO!$E$41="Endemic", IF(AND($J857&gt;1,$J857&lt;5), IF($J857=4, "Unknown", E857+F857), 0),"Not required")</f>
        <v>0</v>
      </c>
      <c r="O857" s="169">
        <f>IF(INTRO!$E$43="Endemic", IF(AND($K857&gt;0,$K857&lt;5), IF($K857=4,"Unknown", IF($K857=1, $F857*0.33, IF($K857=2, $F857*0.5+$G857*0.2, SUM(F857:G857)))), 0),"Not required")</f>
        <v>195424.29966921548</v>
      </c>
      <c r="P857" s="161">
        <v>0</v>
      </c>
      <c r="Q857" s="162">
        <v>0</v>
      </c>
      <c r="R857" s="162">
        <v>0</v>
      </c>
      <c r="S857" s="167">
        <v>1</v>
      </c>
      <c r="T857" s="161"/>
      <c r="U857" s="162"/>
      <c r="V857" s="162"/>
      <c r="W857" s="167"/>
    </row>
    <row r="858" spans="1:23" x14ac:dyDescent="0.2">
      <c r="A858" s="23" t="str">
        <f>IF(INTRO!$E$33&lt;&gt;0,INTRO!$E$33, " ")</f>
        <v>Ethiopia</v>
      </c>
      <c r="B858" s="191" t="s">
        <v>1096</v>
      </c>
      <c r="C858" s="192" t="s">
        <v>1100</v>
      </c>
      <c r="D858" s="193">
        <v>60019.899999999994</v>
      </c>
      <c r="E858" s="193">
        <f t="shared" si="60"/>
        <v>8770.9960825199978</v>
      </c>
      <c r="F858" s="193">
        <f t="shared" si="61"/>
        <v>17455.173379689997</v>
      </c>
      <c r="G858" s="193">
        <f t="shared" si="62"/>
        <v>33793.730687839743</v>
      </c>
      <c r="H858" s="200">
        <v>0</v>
      </c>
      <c r="I858" s="201">
        <v>0</v>
      </c>
      <c r="J858" s="202">
        <v>2</v>
      </c>
      <c r="K858" s="203">
        <v>1</v>
      </c>
      <c r="L858" s="165">
        <f>IF(INTRO!$E$37="Endemic",IF($H858&gt;0,IF($H858=4,"Unknown",IF($H858=99,"Stopped",$D858)),0),"Not required")</f>
        <v>0</v>
      </c>
      <c r="M858" s="190">
        <f>IF(INTRO!$E$39="Endemic", IF($I858&gt;0, IF($I858=4,"Unknown",IF($I858=99,"Stopped",$D858)), 0),"Not required")</f>
        <v>0</v>
      </c>
      <c r="N858" s="166">
        <f>IF(INTRO!$E$41="Endemic", IF(AND($J858&gt;1,$J858&lt;5), IF($J858=4, "Unknown", E858+F858), 0),"Not required")</f>
        <v>26226.169462209997</v>
      </c>
      <c r="O858" s="169">
        <f>IF(INTRO!$E$43="Endemic", IF(AND($K858&gt;0,$K858&lt;5), IF($K858=4,"Unknown", IF($K858=1, $F858*0.33, IF($K858=2, $F858*0.5+$G858*0.2, SUM(F858:G858)))), 0),"Not required")</f>
        <v>5760.2072152976989</v>
      </c>
      <c r="P858" s="161">
        <v>0</v>
      </c>
      <c r="Q858" s="162">
        <v>0</v>
      </c>
      <c r="R858" s="162">
        <v>1</v>
      </c>
      <c r="S858" s="167">
        <v>0</v>
      </c>
      <c r="T858" s="161"/>
      <c r="U858" s="162"/>
      <c r="V858" s="162"/>
      <c r="W858" s="167"/>
    </row>
    <row r="859" spans="1:23" x14ac:dyDescent="0.2">
      <c r="A859" s="23" t="str">
        <f>IF(INTRO!$E$33&lt;&gt;0,INTRO!$E$33, " ")</f>
        <v>Ethiopia</v>
      </c>
      <c r="B859" s="191" t="s">
        <v>1096</v>
      </c>
      <c r="C859" s="192" t="s">
        <v>1101</v>
      </c>
      <c r="D859" s="193">
        <v>116042.29999999999</v>
      </c>
      <c r="E859" s="193">
        <f t="shared" si="60"/>
        <v>16957.818302039999</v>
      </c>
      <c r="F859" s="193">
        <f t="shared" si="61"/>
        <v>33747.781417129998</v>
      </c>
      <c r="G859" s="193">
        <f t="shared" si="62"/>
        <v>65336.70057093574</v>
      </c>
      <c r="H859" s="200">
        <v>0</v>
      </c>
      <c r="I859" s="201">
        <v>0</v>
      </c>
      <c r="J859" s="202">
        <v>1</v>
      </c>
      <c r="K859" s="203">
        <v>2</v>
      </c>
      <c r="L859" s="165">
        <f>IF(INTRO!$E$37="Endemic",IF($H859&gt;0,IF($H859=4,"Unknown",IF($H859=99,"Stopped",$D859)),0),"Not required")</f>
        <v>0</v>
      </c>
      <c r="M859" s="190">
        <f>IF(INTRO!$E$39="Endemic", IF($I859&gt;0, IF($I859=4,"Unknown",IF($I859=99,"Stopped",$D859)), 0),"Not required")</f>
        <v>0</v>
      </c>
      <c r="N859" s="166">
        <f>IF(INTRO!$E$41="Endemic", IF(AND($J859&gt;1,$J859&lt;5), IF($J859=4, "Unknown", E859+F859), 0),"Not required")</f>
        <v>0</v>
      </c>
      <c r="O859" s="169">
        <f>IF(INTRO!$E$43="Endemic", IF(AND($K859&gt;0,$K859&lt;5), IF($K859=4,"Unknown", IF($K859=1, $F859*0.33, IF($K859=2, $F859*0.5+$G859*0.2, SUM(F859:G859)))), 0),"Not required")</f>
        <v>29941.23082275215</v>
      </c>
      <c r="P859" s="161">
        <v>0</v>
      </c>
      <c r="Q859" s="162">
        <v>0</v>
      </c>
      <c r="R859" s="162">
        <v>0</v>
      </c>
      <c r="S859" s="167">
        <v>1</v>
      </c>
      <c r="T859" s="161"/>
      <c r="U859" s="162"/>
      <c r="V859" s="162"/>
      <c r="W859" s="167"/>
    </row>
    <row r="860" spans="1:23" x14ac:dyDescent="0.2">
      <c r="A860" s="23" t="str">
        <f>IF(INTRO!$E$33&lt;&gt;0,INTRO!$E$33, " ")</f>
        <v>Ethiopia</v>
      </c>
      <c r="B860" s="191" t="s">
        <v>1096</v>
      </c>
      <c r="C860" s="192" t="s">
        <v>1102</v>
      </c>
      <c r="D860" s="193">
        <v>177021.59999999998</v>
      </c>
      <c r="E860" s="193">
        <f t="shared" si="60"/>
        <v>25869.016111679994</v>
      </c>
      <c r="F860" s="193">
        <f t="shared" si="61"/>
        <v>51481.970478959993</v>
      </c>
      <c r="G860" s="193">
        <f t="shared" si="62"/>
        <v>99670.613851913979</v>
      </c>
      <c r="H860" s="200">
        <v>0</v>
      </c>
      <c r="I860" s="201">
        <v>0</v>
      </c>
      <c r="J860" s="202">
        <v>2</v>
      </c>
      <c r="K860" s="203">
        <v>2</v>
      </c>
      <c r="L860" s="165">
        <f>IF(INTRO!$E$37="Endemic",IF($H860&gt;0,IF($H860=4,"Unknown",IF($H860=99,"Stopped",$D860)),0),"Not required")</f>
        <v>0</v>
      </c>
      <c r="M860" s="190">
        <f>IF(INTRO!$E$39="Endemic", IF($I860&gt;0, IF($I860=4,"Unknown",IF($I860=99,"Stopped",$D860)), 0),"Not required")</f>
        <v>0</v>
      </c>
      <c r="N860" s="166">
        <f>IF(INTRO!$E$41="Endemic", IF(AND($J860&gt;1,$J860&lt;5), IF($J860=4, "Unknown", E860+F860), 0),"Not required")</f>
        <v>77350.986590639979</v>
      </c>
      <c r="O860" s="169">
        <f>IF(INTRO!$E$43="Endemic", IF(AND($K860&gt;0,$K860&lt;5), IF($K860=4,"Unknown", IF($K860=1, $F860*0.33, IF($K860=2, $F860*0.5+$G860*0.2, SUM(F860:G860)))), 0),"Not required")</f>
        <v>45675.108009862794</v>
      </c>
      <c r="P860" s="161">
        <v>0</v>
      </c>
      <c r="Q860" s="162">
        <v>0</v>
      </c>
      <c r="R860" s="162">
        <v>1</v>
      </c>
      <c r="S860" s="167">
        <v>1</v>
      </c>
      <c r="T860" s="161"/>
      <c r="U860" s="162"/>
      <c r="V860" s="162"/>
      <c r="W860" s="167"/>
    </row>
    <row r="861" spans="1:23" x14ac:dyDescent="0.2">
      <c r="A861" s="23" t="str">
        <f>IF(INTRO!$E$33&lt;&gt;0,INTRO!$E$33, " ")</f>
        <v>Ethiopia</v>
      </c>
      <c r="B861" s="191" t="s">
        <v>1096</v>
      </c>
      <c r="C861" s="192" t="s">
        <v>1103</v>
      </c>
      <c r="D861" s="193">
        <v>84517.4</v>
      </c>
      <c r="E861" s="193">
        <f t="shared" si="60"/>
        <v>12350.933345519998</v>
      </c>
      <c r="F861" s="193">
        <f t="shared" si="61"/>
        <v>24579.612271939997</v>
      </c>
      <c r="G861" s="193">
        <f t="shared" si="62"/>
        <v>47586.854593833501</v>
      </c>
      <c r="H861" s="200">
        <v>0</v>
      </c>
      <c r="I861" s="201">
        <v>0</v>
      </c>
      <c r="J861" s="202">
        <v>1</v>
      </c>
      <c r="K861" s="203">
        <v>2</v>
      </c>
      <c r="L861" s="165">
        <f>IF(INTRO!$E$37="Endemic",IF($H861&gt;0,IF($H861=4,"Unknown",IF($H861=99,"Stopped",$D861)),0),"Not required")</f>
        <v>0</v>
      </c>
      <c r="M861" s="190">
        <f>IF(INTRO!$E$39="Endemic", IF($I861&gt;0, IF($I861=4,"Unknown",IF($I861=99,"Stopped",$D861)), 0),"Not required")</f>
        <v>0</v>
      </c>
      <c r="N861" s="166">
        <f>IF(INTRO!$E$41="Endemic", IF(AND($J861&gt;1,$J861&lt;5), IF($J861=4, "Unknown", E861+F861), 0),"Not required")</f>
        <v>0</v>
      </c>
      <c r="O861" s="169">
        <f>IF(INTRO!$E$43="Endemic", IF(AND($K861&gt;0,$K861&lt;5), IF($K861=4,"Unknown", IF($K861=1, $F861*0.33, IF($K861=2, $F861*0.5+$G861*0.2, SUM(F861:G861)))), 0),"Not required")</f>
        <v>21807.177054736698</v>
      </c>
      <c r="P861" s="161">
        <v>0</v>
      </c>
      <c r="Q861" s="162">
        <v>0</v>
      </c>
      <c r="R861" s="162">
        <v>0</v>
      </c>
      <c r="S861" s="167">
        <v>1</v>
      </c>
      <c r="T861" s="161"/>
      <c r="U861" s="162"/>
      <c r="V861" s="162"/>
      <c r="W861" s="167"/>
    </row>
    <row r="862" spans="1:23" x14ac:dyDescent="0.2">
      <c r="A862" s="23" t="str">
        <f>IF(INTRO!$E$33&lt;&gt;0,INTRO!$E$33, " ")</f>
        <v>Ethiopia</v>
      </c>
      <c r="B862" s="191" t="s">
        <v>1096</v>
      </c>
      <c r="C862" s="192" t="s">
        <v>1104</v>
      </c>
      <c r="D862" s="193">
        <v>155683.15</v>
      </c>
      <c r="E862" s="193">
        <f t="shared" si="60"/>
        <v>22750.725988619997</v>
      </c>
      <c r="F862" s="193">
        <f t="shared" si="61"/>
        <v>45276.256300764995</v>
      </c>
      <c r="G862" s="193">
        <f t="shared" si="62"/>
        <v>87656.168099822869</v>
      </c>
      <c r="H862" s="200">
        <v>0</v>
      </c>
      <c r="I862" s="201">
        <v>0</v>
      </c>
      <c r="J862" s="202">
        <v>1</v>
      </c>
      <c r="K862" s="203">
        <v>3</v>
      </c>
      <c r="L862" s="165">
        <f>IF(INTRO!$E$37="Endemic",IF($H862&gt;0,IF($H862=4,"Unknown",IF($H862=99,"Stopped",$D862)),0),"Not required")</f>
        <v>0</v>
      </c>
      <c r="M862" s="190">
        <f>IF(INTRO!$E$39="Endemic", IF($I862&gt;0, IF($I862=4,"Unknown",IF($I862=99,"Stopped",$D862)), 0),"Not required")</f>
        <v>0</v>
      </c>
      <c r="N862" s="166">
        <f>IF(INTRO!$E$41="Endemic", IF(AND($J862&gt;1,$J862&lt;5), IF($J862=4, "Unknown", E862+F862), 0),"Not required")</f>
        <v>0</v>
      </c>
      <c r="O862" s="169">
        <f>IF(INTRO!$E$43="Endemic", IF(AND($K862&gt;0,$K862&lt;5), IF($K862=4,"Unknown", IF($K862=1, $F862*0.33, IF($K862=2, $F862*0.5+$G862*0.2, SUM(F862:G862)))), 0),"Not required")</f>
        <v>132932.42440058786</v>
      </c>
      <c r="P862" s="161">
        <v>0</v>
      </c>
      <c r="Q862" s="162">
        <v>0</v>
      </c>
      <c r="R862" s="162">
        <v>0</v>
      </c>
      <c r="S862" s="167">
        <v>1</v>
      </c>
      <c r="T862" s="161"/>
      <c r="U862" s="162"/>
      <c r="V862" s="162"/>
      <c r="W862" s="167"/>
    </row>
    <row r="863" spans="1:23" x14ac:dyDescent="0.2">
      <c r="A863" s="23" t="str">
        <f>IF(INTRO!$E$33&lt;&gt;0,INTRO!$E$33, " ")</f>
        <v>Ethiopia</v>
      </c>
      <c r="B863" s="191" t="s">
        <v>1096</v>
      </c>
      <c r="C863" s="192" t="s">
        <v>1105</v>
      </c>
      <c r="D863" s="193">
        <v>137785.625</v>
      </c>
      <c r="E863" s="193">
        <f t="shared" si="60"/>
        <v>20135.274752249999</v>
      </c>
      <c r="F863" s="193">
        <f t="shared" si="61"/>
        <v>40071.242597937497</v>
      </c>
      <c r="G863" s="193">
        <f t="shared" si="62"/>
        <v>77579.10799427655</v>
      </c>
      <c r="H863" s="200">
        <v>0</v>
      </c>
      <c r="I863" s="201">
        <v>0</v>
      </c>
      <c r="J863" s="202">
        <v>2</v>
      </c>
      <c r="K863" s="203">
        <v>2</v>
      </c>
      <c r="L863" s="165">
        <f>IF(INTRO!$E$37="Endemic",IF($H863&gt;0,IF($H863=4,"Unknown",IF($H863=99,"Stopped",$D863)),0),"Not required")</f>
        <v>0</v>
      </c>
      <c r="M863" s="190">
        <f>IF(INTRO!$E$39="Endemic", IF($I863&gt;0, IF($I863=4,"Unknown",IF($I863=99,"Stopped",$D863)), 0),"Not required")</f>
        <v>0</v>
      </c>
      <c r="N863" s="166">
        <f>IF(INTRO!$E$41="Endemic", IF(AND($J863&gt;1,$J863&lt;5), IF($J863=4, "Unknown", E863+F863), 0),"Not required")</f>
        <v>60206.517350187496</v>
      </c>
      <c r="O863" s="169">
        <f>IF(INTRO!$E$43="Endemic", IF(AND($K863&gt;0,$K863&lt;5), IF($K863=4,"Unknown", IF($K863=1, $F863*0.33, IF($K863=2, $F863*0.5+$G863*0.2, SUM(F863:G863)))), 0),"Not required")</f>
        <v>35551.442897824061</v>
      </c>
      <c r="P863" s="161">
        <v>0</v>
      </c>
      <c r="Q863" s="162">
        <v>0</v>
      </c>
      <c r="R863" s="162">
        <v>1</v>
      </c>
      <c r="S863" s="167">
        <v>1</v>
      </c>
      <c r="T863" s="161"/>
      <c r="U863" s="162"/>
      <c r="V863" s="162"/>
      <c r="W863" s="167"/>
    </row>
    <row r="864" spans="1:23" x14ac:dyDescent="0.2">
      <c r="A864" s="23" t="str">
        <f>IF(INTRO!$E$33&lt;&gt;0,INTRO!$E$33, " ")</f>
        <v>Ethiopia</v>
      </c>
      <c r="B864" s="191" t="s">
        <v>1096</v>
      </c>
      <c r="C864" s="192" t="s">
        <v>1106</v>
      </c>
      <c r="D864" s="193">
        <v>116723.92499999999</v>
      </c>
      <c r="E864" s="193">
        <f t="shared" si="60"/>
        <v>17057.427435089998</v>
      </c>
      <c r="F864" s="193">
        <f t="shared" si="61"/>
        <v>33946.013712667496</v>
      </c>
      <c r="G864" s="193">
        <f t="shared" si="62"/>
        <v>65720.484144052301</v>
      </c>
      <c r="H864" s="200">
        <v>0</v>
      </c>
      <c r="I864" s="201">
        <v>0</v>
      </c>
      <c r="J864" s="202">
        <v>2</v>
      </c>
      <c r="K864" s="203">
        <v>2</v>
      </c>
      <c r="L864" s="165">
        <f>IF(INTRO!$E$37="Endemic",IF($H864&gt;0,IF($H864=4,"Unknown",IF($H864=99,"Stopped",$D864)),0),"Not required")</f>
        <v>0</v>
      </c>
      <c r="M864" s="190">
        <f>IF(INTRO!$E$39="Endemic", IF($I864&gt;0, IF($I864=4,"Unknown",IF($I864=99,"Stopped",$D864)), 0),"Not required")</f>
        <v>0</v>
      </c>
      <c r="N864" s="166">
        <f>IF(INTRO!$E$41="Endemic", IF(AND($J864&gt;1,$J864&lt;5), IF($J864=4, "Unknown", E864+F864), 0),"Not required")</f>
        <v>51003.44114775749</v>
      </c>
      <c r="O864" s="169">
        <f>IF(INTRO!$E$43="Endemic", IF(AND($K864&gt;0,$K864&lt;5), IF($K864=4,"Unknown", IF($K864=1, $F864*0.33, IF($K864=2, $F864*0.5+$G864*0.2, SUM(F864:G864)))), 0),"Not required")</f>
        <v>30117.103685144211</v>
      </c>
      <c r="P864" s="161">
        <v>0</v>
      </c>
      <c r="Q864" s="162">
        <v>0</v>
      </c>
      <c r="R864" s="162">
        <v>1</v>
      </c>
      <c r="S864" s="167">
        <v>1</v>
      </c>
      <c r="T864" s="161"/>
      <c r="U864" s="162"/>
      <c r="V864" s="162"/>
      <c r="W864" s="167"/>
    </row>
    <row r="865" spans="1:23" x14ac:dyDescent="0.2">
      <c r="A865" s="23" t="str">
        <f>IF(INTRO!$E$33&lt;&gt;0,INTRO!$E$33, " ")</f>
        <v>Ethiopia</v>
      </c>
      <c r="B865" s="191" t="s">
        <v>1096</v>
      </c>
      <c r="C865" s="192" t="s">
        <v>1107</v>
      </c>
      <c r="D865" s="193">
        <v>122367.57499999998</v>
      </c>
      <c r="E865" s="193">
        <f t="shared" si="60"/>
        <v>17882.161099109995</v>
      </c>
      <c r="F865" s="193">
        <f t="shared" si="61"/>
        <v>35587.317500982492</v>
      </c>
      <c r="G865" s="193">
        <f t="shared" si="62"/>
        <v>68898.096705826421</v>
      </c>
      <c r="H865" s="200">
        <v>0</v>
      </c>
      <c r="I865" s="201">
        <v>0</v>
      </c>
      <c r="J865" s="202">
        <v>1</v>
      </c>
      <c r="K865" s="203">
        <v>3</v>
      </c>
      <c r="L865" s="165">
        <f>IF(INTRO!$E$37="Endemic",IF($H865&gt;0,IF($H865=4,"Unknown",IF($H865=99,"Stopped",$D865)),0),"Not required")</f>
        <v>0</v>
      </c>
      <c r="M865" s="190">
        <f>IF(INTRO!$E$39="Endemic", IF($I865&gt;0, IF($I865=4,"Unknown",IF($I865=99,"Stopped",$D865)), 0),"Not required")</f>
        <v>0</v>
      </c>
      <c r="N865" s="166">
        <f>IF(INTRO!$E$41="Endemic", IF(AND($J865&gt;1,$J865&lt;5), IF($J865=4, "Unknown", E865+F865), 0),"Not required")</f>
        <v>0</v>
      </c>
      <c r="O865" s="169">
        <f>IF(INTRO!$E$43="Endemic", IF(AND($K865&gt;0,$K865&lt;5), IF($K865=4,"Unknown", IF($K865=1, $F865*0.33, IF($K865=2, $F865*0.5+$G865*0.2, SUM(F865:G865)))), 0),"Not required")</f>
        <v>104485.41420680891</v>
      </c>
      <c r="P865" s="161">
        <v>0</v>
      </c>
      <c r="Q865" s="162">
        <v>0</v>
      </c>
      <c r="R865" s="162">
        <v>0</v>
      </c>
      <c r="S865" s="167">
        <v>1</v>
      </c>
      <c r="T865" s="161"/>
      <c r="U865" s="162"/>
      <c r="V865" s="162"/>
      <c r="W865" s="167"/>
    </row>
    <row r="866" spans="1:23" x14ac:dyDescent="0.2">
      <c r="A866" s="23" t="str">
        <f>IF(INTRO!$E$33&lt;&gt;0,INTRO!$E$33, " ")</f>
        <v>Ethiopia</v>
      </c>
      <c r="B866" s="191" t="s">
        <v>1096</v>
      </c>
      <c r="C866" s="192" t="s">
        <v>1108</v>
      </c>
      <c r="D866" s="193">
        <v>193014.67499999999</v>
      </c>
      <c r="E866" s="193">
        <f t="shared" si="60"/>
        <v>28206.160928189998</v>
      </c>
      <c r="F866" s="193">
        <f t="shared" si="61"/>
        <v>56133.126128992495</v>
      </c>
      <c r="G866" s="193">
        <f t="shared" si="62"/>
        <v>108675.38842535418</v>
      </c>
      <c r="H866" s="200">
        <v>0</v>
      </c>
      <c r="I866" s="201">
        <v>0</v>
      </c>
      <c r="J866" s="202">
        <v>1</v>
      </c>
      <c r="K866" s="203">
        <v>2</v>
      </c>
      <c r="L866" s="165">
        <f>IF(INTRO!$E$37="Endemic",IF($H866&gt;0,IF($H866=4,"Unknown",IF($H866=99,"Stopped",$D866)),0),"Not required")</f>
        <v>0</v>
      </c>
      <c r="M866" s="190">
        <f>IF(INTRO!$E$39="Endemic", IF($I866&gt;0, IF($I866=4,"Unknown",IF($I866=99,"Stopped",$D866)), 0),"Not required")</f>
        <v>0</v>
      </c>
      <c r="N866" s="166">
        <f>IF(INTRO!$E$41="Endemic", IF(AND($J866&gt;1,$J866&lt;5), IF($J866=4, "Unknown", E866+F866), 0),"Not required")</f>
        <v>0</v>
      </c>
      <c r="O866" s="169">
        <f>IF(INTRO!$E$43="Endemic", IF(AND($K866&gt;0,$K866&lt;5), IF($K866=4,"Unknown", IF($K866=1, $F866*0.33, IF($K866=2, $F866*0.5+$G866*0.2, SUM(F866:G866)))), 0),"Not required")</f>
        <v>49801.640749567086</v>
      </c>
      <c r="P866" s="161">
        <v>0</v>
      </c>
      <c r="Q866" s="162">
        <v>0</v>
      </c>
      <c r="R866" s="162">
        <v>0</v>
      </c>
      <c r="S866" s="167">
        <v>1</v>
      </c>
      <c r="T866" s="161"/>
      <c r="U866" s="162"/>
      <c r="V866" s="162"/>
      <c r="W866" s="167"/>
    </row>
    <row r="867" spans="1:23" x14ac:dyDescent="0.2">
      <c r="A867" s="23" t="str">
        <f>IF(INTRO!$E$33&lt;&gt;0,INTRO!$E$33, " ")</f>
        <v>Ethiopia</v>
      </c>
      <c r="B867" s="191" t="s">
        <v>1109</v>
      </c>
      <c r="C867" s="192" t="s">
        <v>1110</v>
      </c>
      <c r="D867" s="193">
        <v>77427.474999999991</v>
      </c>
      <c r="E867" s="193">
        <f t="shared" si="60"/>
        <v>11314.848573629999</v>
      </c>
      <c r="F867" s="193">
        <f t="shared" si="61"/>
        <v>22517.698304672496</v>
      </c>
      <c r="G867" s="193">
        <f t="shared" si="62"/>
        <v>43594.928315266181</v>
      </c>
      <c r="H867" s="200">
        <v>0</v>
      </c>
      <c r="I867" s="201">
        <v>0</v>
      </c>
      <c r="J867" s="202">
        <v>1</v>
      </c>
      <c r="K867" s="203">
        <v>1</v>
      </c>
      <c r="L867" s="165">
        <f>IF(INTRO!$E$37="Endemic",IF($H867&gt;0,IF($H867=4,"Unknown",IF($H867=99,"Stopped",$D867)),0),"Not required")</f>
        <v>0</v>
      </c>
      <c r="M867" s="190">
        <f>IF(INTRO!$E$39="Endemic", IF($I867&gt;0, IF($I867=4,"Unknown",IF($I867=99,"Stopped",$D867)), 0),"Not required")</f>
        <v>0</v>
      </c>
      <c r="N867" s="166">
        <f>IF(INTRO!$E$41="Endemic", IF(AND($J867&gt;1,$J867&lt;5), IF($J867=4, "Unknown", E867+F867), 0),"Not required")</f>
        <v>0</v>
      </c>
      <c r="O867" s="169">
        <f>IF(INTRO!$E$43="Endemic", IF(AND($K867&gt;0,$K867&lt;5), IF($K867=4,"Unknown", IF($K867=1, $F867*0.33, IF($K867=2, $F867*0.5+$G867*0.2, SUM(F867:G867)))), 0),"Not required")</f>
        <v>7430.8404405419242</v>
      </c>
      <c r="P867" s="161">
        <v>0</v>
      </c>
      <c r="Q867" s="162">
        <v>0</v>
      </c>
      <c r="R867" s="162">
        <v>0</v>
      </c>
      <c r="S867" s="167">
        <v>0</v>
      </c>
      <c r="T867" s="161"/>
      <c r="U867" s="162"/>
      <c r="V867" s="162"/>
      <c r="W867" s="167"/>
    </row>
    <row r="868" spans="1:23" x14ac:dyDescent="0.2">
      <c r="A868" s="23" t="str">
        <f>IF(INTRO!$E$33&lt;&gt;0,INTRO!$E$33, " ")</f>
        <v>Ethiopia</v>
      </c>
      <c r="B868" s="191" t="s">
        <v>1109</v>
      </c>
      <c r="C868" s="192" t="s">
        <v>1111</v>
      </c>
      <c r="D868" s="193">
        <v>135435.29999999999</v>
      </c>
      <c r="E868" s="193">
        <f t="shared" si="60"/>
        <v>19791.810478439998</v>
      </c>
      <c r="F868" s="193">
        <f t="shared" si="61"/>
        <v>39387.713795429998</v>
      </c>
      <c r="G868" s="193">
        <f t="shared" si="62"/>
        <v>76255.776064718229</v>
      </c>
      <c r="H868" s="200">
        <v>0</v>
      </c>
      <c r="I868" s="201">
        <v>0</v>
      </c>
      <c r="J868" s="202">
        <v>1</v>
      </c>
      <c r="K868" s="203">
        <v>0</v>
      </c>
      <c r="L868" s="165">
        <f>IF(INTRO!$E$37="Endemic",IF($H868&gt;0,IF($H868=4,"Unknown",IF($H868=99,"Stopped",$D868)),0),"Not required")</f>
        <v>0</v>
      </c>
      <c r="M868" s="190">
        <f>IF(INTRO!$E$39="Endemic", IF($I868&gt;0, IF($I868=4,"Unknown",IF($I868=99,"Stopped",$D868)), 0),"Not required")</f>
        <v>0</v>
      </c>
      <c r="N868" s="166">
        <f>IF(INTRO!$E$41="Endemic", IF(AND($J868&gt;1,$J868&lt;5), IF($J868=4, "Unknown", E868+F868), 0),"Not required")</f>
        <v>0</v>
      </c>
      <c r="O868" s="169">
        <f>IF(INTRO!$E$43="Endemic", IF(AND($K868&gt;0,$K868&lt;5), IF($K868=4,"Unknown", IF($K868=1, $F868*0.33, IF($K868=2, $F868*0.5+$G868*0.2, SUM(F868:G868)))), 0),"Not required")</f>
        <v>0</v>
      </c>
      <c r="P868" s="161">
        <v>0</v>
      </c>
      <c r="Q868" s="162">
        <v>0</v>
      </c>
      <c r="R868" s="162">
        <v>0</v>
      </c>
      <c r="S868" s="167">
        <v>0</v>
      </c>
      <c r="T868" s="161"/>
      <c r="U868" s="162"/>
      <c r="V868" s="162"/>
      <c r="W868" s="167"/>
    </row>
    <row r="869" spans="1:23" x14ac:dyDescent="0.2">
      <c r="A869" s="23" t="str">
        <f>IF(INTRO!$E$33&lt;&gt;0,INTRO!$E$33, " ")</f>
        <v>Ethiopia</v>
      </c>
      <c r="B869" s="191" t="s">
        <v>1109</v>
      </c>
      <c r="C869" s="192" t="s">
        <v>1112</v>
      </c>
      <c r="D869" s="193">
        <v>34085.35</v>
      </c>
      <c r="E869" s="193">
        <f t="shared" si="60"/>
        <v>4981.0558051799999</v>
      </c>
      <c r="F869" s="193">
        <f t="shared" si="61"/>
        <v>9912.8071515849988</v>
      </c>
      <c r="G869" s="193">
        <f t="shared" si="62"/>
        <v>19191.487128448371</v>
      </c>
      <c r="H869" s="200">
        <v>0</v>
      </c>
      <c r="I869" s="201">
        <v>0</v>
      </c>
      <c r="J869" s="202">
        <v>1</v>
      </c>
      <c r="K869" s="203">
        <v>2</v>
      </c>
      <c r="L869" s="165">
        <f>IF(INTRO!$E$37="Endemic",IF($H869&gt;0,IF($H869=4,"Unknown",IF($H869=99,"Stopped",$D869)),0),"Not required")</f>
        <v>0</v>
      </c>
      <c r="M869" s="190">
        <f>IF(INTRO!$E$39="Endemic", IF($I869&gt;0, IF($I869=4,"Unknown",IF($I869=99,"Stopped",$D869)), 0),"Not required")</f>
        <v>0</v>
      </c>
      <c r="N869" s="166">
        <f>IF(INTRO!$E$41="Endemic", IF(AND($J869&gt;1,$J869&lt;5), IF($J869=4, "Unknown", E869+F869), 0),"Not required")</f>
        <v>0</v>
      </c>
      <c r="O869" s="169">
        <f>IF(INTRO!$E$43="Endemic", IF(AND($K869&gt;0,$K869&lt;5), IF($K869=4,"Unknown", IF($K869=1, $F869*0.33, IF($K869=2, $F869*0.5+$G869*0.2, SUM(F869:G869)))), 0),"Not required")</f>
        <v>8794.7010014821735</v>
      </c>
      <c r="P869" s="161">
        <v>0</v>
      </c>
      <c r="Q869" s="162">
        <v>0</v>
      </c>
      <c r="R869" s="162">
        <v>0</v>
      </c>
      <c r="S869" s="167">
        <v>1</v>
      </c>
      <c r="T869" s="161"/>
      <c r="U869" s="162"/>
      <c r="V869" s="162"/>
      <c r="W869" s="167"/>
    </row>
    <row r="870" spans="1:23" x14ac:dyDescent="0.2">
      <c r="A870" s="23" t="str">
        <f>IF(INTRO!$E$33&lt;&gt;0,INTRO!$E$33, " ")</f>
        <v>Ethiopia</v>
      </c>
      <c r="B870" s="191" t="s">
        <v>1109</v>
      </c>
      <c r="C870" s="192" t="s">
        <v>1113</v>
      </c>
      <c r="D870" s="193">
        <v>104316.29999999999</v>
      </c>
      <c r="E870" s="193">
        <f t="shared" si="60"/>
        <v>15244.241637239997</v>
      </c>
      <c r="F870" s="193">
        <f t="shared" si="61"/>
        <v>30337.589746529997</v>
      </c>
      <c r="G870" s="193">
        <f t="shared" si="62"/>
        <v>58734.468877020736</v>
      </c>
      <c r="H870" s="200">
        <v>0</v>
      </c>
      <c r="I870" s="201">
        <v>0</v>
      </c>
      <c r="J870" s="202">
        <v>1</v>
      </c>
      <c r="K870" s="203">
        <v>0</v>
      </c>
      <c r="L870" s="165">
        <f>IF(INTRO!$E$37="Endemic",IF($H870&gt;0,IF($H870=4,"Unknown",IF($H870=99,"Stopped",$D870)),0),"Not required")</f>
        <v>0</v>
      </c>
      <c r="M870" s="190">
        <f>IF(INTRO!$E$39="Endemic", IF($I870&gt;0, IF($I870=4,"Unknown",IF($I870=99,"Stopped",$D870)), 0),"Not required")</f>
        <v>0</v>
      </c>
      <c r="N870" s="166">
        <f>IF(INTRO!$E$41="Endemic", IF(AND($J870&gt;1,$J870&lt;5), IF($J870=4, "Unknown", E870+F870), 0),"Not required")</f>
        <v>0</v>
      </c>
      <c r="O870" s="169">
        <f>IF(INTRO!$E$43="Endemic", IF(AND($K870&gt;0,$K870&lt;5), IF($K870=4,"Unknown", IF($K870=1, $F870*0.33, IF($K870=2, $F870*0.5+$G870*0.2, SUM(F870:G870)))), 0),"Not required")</f>
        <v>0</v>
      </c>
      <c r="P870" s="161">
        <v>0</v>
      </c>
      <c r="Q870" s="162">
        <v>0</v>
      </c>
      <c r="R870" s="162">
        <v>0</v>
      </c>
      <c r="S870" s="167">
        <v>0</v>
      </c>
      <c r="T870" s="161"/>
      <c r="U870" s="162"/>
      <c r="V870" s="162"/>
      <c r="W870" s="167"/>
    </row>
    <row r="871" spans="1:23" x14ac:dyDescent="0.2">
      <c r="A871" s="23" t="str">
        <f>IF(INTRO!$E$33&lt;&gt;0,INTRO!$E$33, " ")</f>
        <v>Ethiopia</v>
      </c>
      <c r="B871" s="191" t="s">
        <v>1109</v>
      </c>
      <c r="C871" s="192" t="s">
        <v>1114</v>
      </c>
      <c r="D871" s="193">
        <v>111714.74999999999</v>
      </c>
      <c r="E871" s="193">
        <f t="shared" si="60"/>
        <v>16325.412648299998</v>
      </c>
      <c r="F871" s="193">
        <f t="shared" si="61"/>
        <v>32489.229910724996</v>
      </c>
      <c r="G871" s="193">
        <f t="shared" si="62"/>
        <v>62900.107720261869</v>
      </c>
      <c r="H871" s="200">
        <v>0</v>
      </c>
      <c r="I871" s="201">
        <v>0</v>
      </c>
      <c r="J871" s="202">
        <v>1</v>
      </c>
      <c r="K871" s="203">
        <v>2</v>
      </c>
      <c r="L871" s="165">
        <f>IF(INTRO!$E$37="Endemic",IF($H871&gt;0,IF($H871=4,"Unknown",IF($H871=99,"Stopped",$D871)),0),"Not required")</f>
        <v>0</v>
      </c>
      <c r="M871" s="190">
        <f>IF(INTRO!$E$39="Endemic", IF($I871&gt;0, IF($I871=4,"Unknown",IF($I871=99,"Stopped",$D871)), 0),"Not required")</f>
        <v>0</v>
      </c>
      <c r="N871" s="166">
        <f>IF(INTRO!$E$41="Endemic", IF(AND($J871&gt;1,$J871&lt;5), IF($J871=4, "Unknown", E871+F871), 0),"Not required")</f>
        <v>0</v>
      </c>
      <c r="O871" s="169">
        <f>IF(INTRO!$E$43="Endemic", IF(AND($K871&gt;0,$K871&lt;5), IF($K871=4,"Unknown", IF($K871=1, $F871*0.33, IF($K871=2, $F871*0.5+$G871*0.2, SUM(F871:G871)))), 0),"Not required")</f>
        <v>28824.636499414875</v>
      </c>
      <c r="P871" s="161">
        <v>0</v>
      </c>
      <c r="Q871" s="162">
        <v>0</v>
      </c>
      <c r="R871" s="162">
        <v>0</v>
      </c>
      <c r="S871" s="167">
        <v>1</v>
      </c>
      <c r="T871" s="161"/>
      <c r="U871" s="162"/>
      <c r="V871" s="162"/>
      <c r="W871" s="167"/>
    </row>
    <row r="872" spans="1:23" x14ac:dyDescent="0.2">
      <c r="A872" s="23" t="str">
        <f>IF(INTRO!$E$33&lt;&gt;0,INTRO!$E$33, " ")</f>
        <v>Ethiopia</v>
      </c>
      <c r="B872" s="191" t="s">
        <v>1109</v>
      </c>
      <c r="C872" s="192" t="s">
        <v>1115</v>
      </c>
      <c r="D872" s="193">
        <v>156377.07499999998</v>
      </c>
      <c r="E872" s="193">
        <f t="shared" si="60"/>
        <v>22852.132579709996</v>
      </c>
      <c r="F872" s="193">
        <f t="shared" si="61"/>
        <v>45478.065720432496</v>
      </c>
      <c r="G872" s="193">
        <f t="shared" si="62"/>
        <v>88046.877090800175</v>
      </c>
      <c r="H872" s="200">
        <v>0</v>
      </c>
      <c r="I872" s="201">
        <v>0</v>
      </c>
      <c r="J872" s="202">
        <v>0</v>
      </c>
      <c r="K872" s="203">
        <v>2</v>
      </c>
      <c r="L872" s="165">
        <f>IF(INTRO!$E$37="Endemic",IF($H872&gt;0,IF($H872=4,"Unknown",IF($H872=99,"Stopped",$D872)),0),"Not required")</f>
        <v>0</v>
      </c>
      <c r="M872" s="190">
        <f>IF(INTRO!$E$39="Endemic", IF($I872&gt;0, IF($I872=4,"Unknown",IF($I872=99,"Stopped",$D872)), 0),"Not required")</f>
        <v>0</v>
      </c>
      <c r="N872" s="166">
        <f>IF(INTRO!$E$41="Endemic", IF(AND($J872&gt;1,$J872&lt;5), IF($J872=4, "Unknown", E872+F872), 0),"Not required")</f>
        <v>0</v>
      </c>
      <c r="O872" s="169">
        <f>IF(INTRO!$E$43="Endemic", IF(AND($K872&gt;0,$K872&lt;5), IF($K872=4,"Unknown", IF($K872=1, $F872*0.33, IF($K872=2, $F872*0.5+$G872*0.2, SUM(F872:G872)))), 0),"Not required")</f>
        <v>40348.408278376286</v>
      </c>
      <c r="P872" s="161">
        <v>0</v>
      </c>
      <c r="Q872" s="162">
        <v>0</v>
      </c>
      <c r="R872" s="162">
        <v>0</v>
      </c>
      <c r="S872" s="167">
        <v>1</v>
      </c>
      <c r="T872" s="161"/>
      <c r="U872" s="162"/>
      <c r="V872" s="162"/>
      <c r="W872" s="167"/>
    </row>
    <row r="873" spans="1:23" x14ac:dyDescent="0.2">
      <c r="A873" s="23" t="str">
        <f>IF(INTRO!$E$33&lt;&gt;0,INTRO!$E$33, " ")</f>
        <v>Ethiopia</v>
      </c>
      <c r="B873" s="191" t="s">
        <v>1109</v>
      </c>
      <c r="C873" s="192" t="s">
        <v>1116</v>
      </c>
      <c r="D873" s="193">
        <v>118821.07499999998</v>
      </c>
      <c r="E873" s="193">
        <f t="shared" si="60"/>
        <v>17363.894030909996</v>
      </c>
      <c r="F873" s="193">
        <f t="shared" si="61"/>
        <v>34555.91337683249</v>
      </c>
      <c r="G873" s="193">
        <f t="shared" si="62"/>
        <v>66901.267889310184</v>
      </c>
      <c r="H873" s="200">
        <v>1</v>
      </c>
      <c r="I873" s="201">
        <v>0</v>
      </c>
      <c r="J873" s="202">
        <v>0</v>
      </c>
      <c r="K873" s="203">
        <v>1</v>
      </c>
      <c r="L873" s="165">
        <f>IF(INTRO!$E$37="Endemic",IF($H873&gt;0,IF($H873=4,"Unknown",IF($H873=99,"Stopped",$D873)),0),"Not required")</f>
        <v>118821.07499999998</v>
      </c>
      <c r="M873" s="190">
        <f>IF(INTRO!$E$39="Endemic", IF($I873&gt;0, IF($I873=4,"Unknown",IF($I873=99,"Stopped",$D873)), 0),"Not required")</f>
        <v>0</v>
      </c>
      <c r="N873" s="166">
        <f>IF(INTRO!$E$41="Endemic", IF(AND($J873&gt;1,$J873&lt;5), IF($J873=4, "Unknown", E873+F873), 0),"Not required")</f>
        <v>0</v>
      </c>
      <c r="O873" s="169">
        <f>IF(INTRO!$E$43="Endemic", IF(AND($K873&gt;0,$K873&lt;5), IF($K873=4,"Unknown", IF($K873=1, $F873*0.33, IF($K873=2, $F873*0.5+$G873*0.2, SUM(F873:G873)))), 0),"Not required")</f>
        <v>11403.451414354722</v>
      </c>
      <c r="P873" s="161">
        <v>1</v>
      </c>
      <c r="Q873" s="162">
        <v>0</v>
      </c>
      <c r="R873" s="162">
        <v>0</v>
      </c>
      <c r="S873" s="167">
        <v>0</v>
      </c>
      <c r="T873" s="161"/>
      <c r="U873" s="162"/>
      <c r="V873" s="162"/>
      <c r="W873" s="167"/>
    </row>
    <row r="874" spans="1:23" x14ac:dyDescent="0.2">
      <c r="A874" s="23" t="str">
        <f>IF(INTRO!$E$33&lt;&gt;0,INTRO!$E$33, " ")</f>
        <v>Ethiopia</v>
      </c>
      <c r="B874" s="191" t="s">
        <v>1109</v>
      </c>
      <c r="C874" s="192" t="s">
        <v>1117</v>
      </c>
      <c r="D874" s="193">
        <v>181939.55</v>
      </c>
      <c r="E874" s="193">
        <f t="shared" si="60"/>
        <v>26587.699751339998</v>
      </c>
      <c r="F874" s="193">
        <f t="shared" si="61"/>
        <v>52912.223943604993</v>
      </c>
      <c r="G874" s="193">
        <f t="shared" si="62"/>
        <v>102439.62675990385</v>
      </c>
      <c r="H874" s="200">
        <v>0</v>
      </c>
      <c r="I874" s="201">
        <v>0</v>
      </c>
      <c r="J874" s="202">
        <v>1</v>
      </c>
      <c r="K874" s="203">
        <v>1</v>
      </c>
      <c r="L874" s="165">
        <f>IF(INTRO!$E$37="Endemic",IF($H874&gt;0,IF($H874=4,"Unknown",IF($H874=99,"Stopped",$D874)),0),"Not required")</f>
        <v>0</v>
      </c>
      <c r="M874" s="190">
        <f>IF(INTRO!$E$39="Endemic", IF($I874&gt;0, IF($I874=4,"Unknown",IF($I874=99,"Stopped",$D874)), 0),"Not required")</f>
        <v>0</v>
      </c>
      <c r="N874" s="166">
        <f>IF(INTRO!$E$41="Endemic", IF(AND($J874&gt;1,$J874&lt;5), IF($J874=4, "Unknown", E874+F874), 0),"Not required")</f>
        <v>0</v>
      </c>
      <c r="O874" s="169">
        <f>IF(INTRO!$E$43="Endemic", IF(AND($K874&gt;0,$K874&lt;5), IF($K874=4,"Unknown", IF($K874=1, $F874*0.33, IF($K874=2, $F874*0.5+$G874*0.2, SUM(F874:G874)))), 0),"Not required")</f>
        <v>17461.033901389648</v>
      </c>
      <c r="P874" s="161">
        <v>0</v>
      </c>
      <c r="Q874" s="162">
        <v>0</v>
      </c>
      <c r="R874" s="162">
        <v>0</v>
      </c>
      <c r="S874" s="167">
        <v>0</v>
      </c>
      <c r="T874" s="161"/>
      <c r="U874" s="162"/>
      <c r="V874" s="162"/>
      <c r="W874" s="167"/>
    </row>
    <row r="875" spans="1:23" x14ac:dyDescent="0.2">
      <c r="A875" s="23" t="str">
        <f>IF(INTRO!$E$33&lt;&gt;0,INTRO!$E$33, " ")</f>
        <v>Ethiopia</v>
      </c>
      <c r="B875" s="191" t="s">
        <v>1109</v>
      </c>
      <c r="C875" s="192" t="s">
        <v>1118</v>
      </c>
      <c r="D875" s="193">
        <v>40626.899999999994</v>
      </c>
      <c r="E875" s="193">
        <f t="shared" si="60"/>
        <v>5937.0039061199986</v>
      </c>
      <c r="F875" s="193">
        <f t="shared" si="61"/>
        <v>11815.241001389997</v>
      </c>
      <c r="G875" s="193">
        <f t="shared" si="62"/>
        <v>22874.655194057246</v>
      </c>
      <c r="H875" s="200">
        <v>0</v>
      </c>
      <c r="I875" s="201">
        <v>0</v>
      </c>
      <c r="J875" s="202">
        <v>0</v>
      </c>
      <c r="K875" s="203">
        <v>1</v>
      </c>
      <c r="L875" s="165">
        <f>IF(INTRO!$E$37="Endemic",IF($H875&gt;0,IF($H875=4,"Unknown",IF($H875=99,"Stopped",$D875)),0),"Not required")</f>
        <v>0</v>
      </c>
      <c r="M875" s="190">
        <f>IF(INTRO!$E$39="Endemic", IF($I875&gt;0, IF($I875=4,"Unknown",IF($I875=99,"Stopped",$D875)), 0),"Not required")</f>
        <v>0</v>
      </c>
      <c r="N875" s="166">
        <f>IF(INTRO!$E$41="Endemic", IF(AND($J875&gt;1,$J875&lt;5), IF($J875=4, "Unknown", E875+F875), 0),"Not required")</f>
        <v>0</v>
      </c>
      <c r="O875" s="169">
        <f>IF(INTRO!$E$43="Endemic", IF(AND($K875&gt;0,$K875&lt;5), IF($K875=4,"Unknown", IF($K875=1, $F875*0.33, IF($K875=2, $F875*0.5+$G875*0.2, SUM(F875:G875)))), 0),"Not required")</f>
        <v>3899.0295304586994</v>
      </c>
      <c r="P875" s="161">
        <v>0</v>
      </c>
      <c r="Q875" s="162">
        <v>0</v>
      </c>
      <c r="R875" s="162">
        <v>0</v>
      </c>
      <c r="S875" s="167">
        <v>0</v>
      </c>
      <c r="T875" s="161"/>
      <c r="U875" s="162"/>
      <c r="V875" s="162"/>
      <c r="W875" s="167"/>
    </row>
    <row r="876" spans="1:23" x14ac:dyDescent="0.2">
      <c r="A876" s="23" t="str">
        <f>IF(INTRO!$E$33&lt;&gt;0,INTRO!$E$33, " ")</f>
        <v>Ethiopia</v>
      </c>
      <c r="B876" s="191" t="s">
        <v>1119</v>
      </c>
      <c r="C876" s="192" t="s">
        <v>1120</v>
      </c>
      <c r="D876" s="193">
        <v>5908.0999999999995</v>
      </c>
      <c r="E876" s="193">
        <f t="shared" si="60"/>
        <v>863.37901187999989</v>
      </c>
      <c r="F876" s="193">
        <f t="shared" si="61"/>
        <v>1718.2119571099997</v>
      </c>
      <c r="G876" s="193">
        <f t="shared" si="62"/>
        <v>3326.5090457802494</v>
      </c>
      <c r="H876" s="200">
        <v>0</v>
      </c>
      <c r="I876" s="201">
        <v>0</v>
      </c>
      <c r="J876" s="202">
        <v>1</v>
      </c>
      <c r="K876" s="203">
        <v>1</v>
      </c>
      <c r="L876" s="165">
        <f>IF(INTRO!$E$37="Endemic",IF($H876&gt;0,IF($H876=4,"Unknown",IF($H876=99,"Stopped",$D876)),0),"Not required")</f>
        <v>0</v>
      </c>
      <c r="M876" s="190">
        <f>IF(INTRO!$E$39="Endemic", IF($I876&gt;0, IF($I876=4,"Unknown",IF($I876=99,"Stopped",$D876)), 0),"Not required")</f>
        <v>0</v>
      </c>
      <c r="N876" s="166">
        <f>IF(INTRO!$E$41="Endemic", IF(AND($J876&gt;1,$J876&lt;5), IF($J876=4, "Unknown", E876+F876), 0),"Not required")</f>
        <v>0</v>
      </c>
      <c r="O876" s="169">
        <f>IF(INTRO!$E$43="Endemic", IF(AND($K876&gt;0,$K876&lt;5), IF($K876=4,"Unknown", IF($K876=1, $F876*0.33, IF($K876=2, $F876*0.5+$G876*0.2, SUM(F876:G876)))), 0),"Not required")</f>
        <v>567.00994584629996</v>
      </c>
      <c r="P876" s="161">
        <v>0</v>
      </c>
      <c r="Q876" s="162">
        <v>0</v>
      </c>
      <c r="R876" s="162">
        <v>0</v>
      </c>
      <c r="S876" s="167">
        <v>0</v>
      </c>
      <c r="T876" s="161"/>
      <c r="U876" s="162"/>
      <c r="V876" s="162"/>
      <c r="W876" s="167"/>
    </row>
    <row r="877" spans="1:23" x14ac:dyDescent="0.2">
      <c r="A877" s="23" t="str">
        <f>IF(INTRO!$E$33&lt;&gt;0,INTRO!$E$33, " ")</f>
        <v>Ethiopia</v>
      </c>
      <c r="B877" s="191" t="s">
        <v>1119</v>
      </c>
      <c r="C877" s="192" t="s">
        <v>1121</v>
      </c>
      <c r="D877" s="193">
        <v>6086.45</v>
      </c>
      <c r="E877" s="193">
        <f t="shared" si="60"/>
        <v>889.44215345999999</v>
      </c>
      <c r="F877" s="193">
        <f t="shared" si="61"/>
        <v>1770.0802569949999</v>
      </c>
      <c r="G877" s="193">
        <f t="shared" si="62"/>
        <v>3426.9276047611247</v>
      </c>
      <c r="H877" s="200">
        <v>0</v>
      </c>
      <c r="I877" s="201">
        <v>0</v>
      </c>
      <c r="J877" s="202">
        <v>1</v>
      </c>
      <c r="K877" s="203">
        <v>1</v>
      </c>
      <c r="L877" s="165">
        <f>IF(INTRO!$E$37="Endemic",IF($H877&gt;0,IF($H877=4,"Unknown",IF($H877=99,"Stopped",$D877)),0),"Not required")</f>
        <v>0</v>
      </c>
      <c r="M877" s="190">
        <f>IF(INTRO!$E$39="Endemic", IF($I877&gt;0, IF($I877=4,"Unknown",IF($I877=99,"Stopped",$D877)), 0),"Not required")</f>
        <v>0</v>
      </c>
      <c r="N877" s="166">
        <f>IF(INTRO!$E$41="Endemic", IF(AND($J877&gt;1,$J877&lt;5), IF($J877=4, "Unknown", E877+F877), 0),"Not required")</f>
        <v>0</v>
      </c>
      <c r="O877" s="169">
        <f>IF(INTRO!$E$43="Endemic", IF(AND($K877&gt;0,$K877&lt;5), IF($K877=4,"Unknown", IF($K877=1, $F877*0.33, IF($K877=2, $F877*0.5+$G877*0.2, SUM(F877:G877)))), 0),"Not required")</f>
        <v>584.12648480835003</v>
      </c>
      <c r="P877" s="161">
        <v>0</v>
      </c>
      <c r="Q877" s="162">
        <v>0</v>
      </c>
      <c r="R877" s="162">
        <v>0</v>
      </c>
      <c r="S877" s="167">
        <v>0</v>
      </c>
      <c r="T877" s="161"/>
      <c r="U877" s="162"/>
      <c r="V877" s="162"/>
      <c r="W877" s="167"/>
    </row>
    <row r="878" spans="1:23" x14ac:dyDescent="0.2">
      <c r="A878" s="23" t="str">
        <f>IF(INTRO!$E$33&lt;&gt;0,INTRO!$E$33, " ")</f>
        <v>Ethiopia</v>
      </c>
      <c r="B878" s="191" t="s">
        <v>1119</v>
      </c>
      <c r="C878" s="192" t="s">
        <v>1122</v>
      </c>
      <c r="D878" s="193">
        <v>21335.374999999996</v>
      </c>
      <c r="E878" s="193">
        <f t="shared" si="60"/>
        <v>3117.8407585499995</v>
      </c>
      <c r="F878" s="193">
        <f t="shared" si="61"/>
        <v>6204.8198971624988</v>
      </c>
      <c r="G878" s="193">
        <f t="shared" si="62"/>
        <v>12012.714397625934</v>
      </c>
      <c r="H878" s="200">
        <v>0</v>
      </c>
      <c r="I878" s="201">
        <v>0</v>
      </c>
      <c r="J878" s="202">
        <v>1</v>
      </c>
      <c r="K878" s="203">
        <v>1</v>
      </c>
      <c r="L878" s="165">
        <f>IF(INTRO!$E$37="Endemic",IF($H878&gt;0,IF($H878=4,"Unknown",IF($H878=99,"Stopped",$D878)),0),"Not required")</f>
        <v>0</v>
      </c>
      <c r="M878" s="190">
        <f>IF(INTRO!$E$39="Endemic", IF($I878&gt;0, IF($I878=4,"Unknown",IF($I878=99,"Stopped",$D878)), 0),"Not required")</f>
        <v>0</v>
      </c>
      <c r="N878" s="166">
        <f>IF(INTRO!$E$41="Endemic", IF(AND($J878&gt;1,$J878&lt;5), IF($J878=4, "Unknown", E878+F878), 0),"Not required")</f>
        <v>0</v>
      </c>
      <c r="O878" s="169">
        <f>IF(INTRO!$E$43="Endemic", IF(AND($K878&gt;0,$K878&lt;5), IF($K878=4,"Unknown", IF($K878=1, $F878*0.33, IF($K878=2, $F878*0.5+$G878*0.2, SUM(F878:G878)))), 0),"Not required")</f>
        <v>2047.5905660636247</v>
      </c>
      <c r="P878" s="161">
        <v>0</v>
      </c>
      <c r="Q878" s="162">
        <v>0</v>
      </c>
      <c r="R878" s="162">
        <v>0</v>
      </c>
      <c r="S878" s="167">
        <v>0</v>
      </c>
      <c r="T878" s="161"/>
      <c r="U878" s="162"/>
      <c r="V878" s="162"/>
      <c r="W878" s="167"/>
    </row>
    <row r="879" spans="1:23" x14ac:dyDescent="0.2">
      <c r="A879" s="23" t="str">
        <f>IF(INTRO!$E$33&lt;&gt;0,INTRO!$E$33, " ")</f>
        <v>Ethiopia</v>
      </c>
      <c r="B879" s="191" t="s">
        <v>1119</v>
      </c>
      <c r="C879" s="192" t="s">
        <v>1123</v>
      </c>
      <c r="D879" s="193">
        <v>18646.8</v>
      </c>
      <c r="E879" s="193">
        <f t="shared" si="60"/>
        <v>2724.9463886399999</v>
      </c>
      <c r="F879" s="193">
        <f t="shared" si="61"/>
        <v>5422.9201810799996</v>
      </c>
      <c r="G879" s="193">
        <f t="shared" si="62"/>
        <v>10498.933476896998</v>
      </c>
      <c r="H879" s="200">
        <v>0</v>
      </c>
      <c r="I879" s="201">
        <v>0</v>
      </c>
      <c r="J879" s="202">
        <v>1</v>
      </c>
      <c r="K879" s="203">
        <v>1</v>
      </c>
      <c r="L879" s="165">
        <f>IF(INTRO!$E$37="Endemic",IF($H879&gt;0,IF($H879=4,"Unknown",IF($H879=99,"Stopped",$D879)),0),"Not required")</f>
        <v>0</v>
      </c>
      <c r="M879" s="190">
        <f>IF(INTRO!$E$39="Endemic", IF($I879&gt;0, IF($I879=4,"Unknown",IF($I879=99,"Stopped",$D879)), 0),"Not required")</f>
        <v>0</v>
      </c>
      <c r="N879" s="166">
        <f>IF(INTRO!$E$41="Endemic", IF(AND($J879&gt;1,$J879&lt;5), IF($J879=4, "Unknown", E879+F879), 0),"Not required")</f>
        <v>0</v>
      </c>
      <c r="O879" s="169">
        <f>IF(INTRO!$E$43="Endemic", IF(AND($K879&gt;0,$K879&lt;5), IF($K879=4,"Unknown", IF($K879=1, $F879*0.33, IF($K879=2, $F879*0.5+$G879*0.2, SUM(F879:G879)))), 0),"Not required")</f>
        <v>1789.5636597563998</v>
      </c>
      <c r="P879" s="161">
        <v>0</v>
      </c>
      <c r="Q879" s="162">
        <v>0</v>
      </c>
      <c r="R879" s="162">
        <v>0</v>
      </c>
      <c r="S879" s="167">
        <v>0</v>
      </c>
      <c r="T879" s="161"/>
      <c r="U879" s="162"/>
      <c r="V879" s="162"/>
      <c r="W879" s="167"/>
    </row>
    <row r="880" spans="1:23" x14ac:dyDescent="0.2">
      <c r="A880" s="23" t="str">
        <f>IF(INTRO!$E$33&lt;&gt;0,INTRO!$E$33, " ")</f>
        <v>Ethiopia</v>
      </c>
      <c r="B880" s="191" t="s">
        <v>1119</v>
      </c>
      <c r="C880" s="192" t="s">
        <v>1124</v>
      </c>
      <c r="D880" s="193">
        <v>33200.774999999994</v>
      </c>
      <c r="E880" s="193">
        <f t="shared" si="60"/>
        <v>4851.7886144699987</v>
      </c>
      <c r="F880" s="193">
        <f t="shared" si="61"/>
        <v>9655.552307902497</v>
      </c>
      <c r="G880" s="193">
        <f t="shared" si="62"/>
        <v>18693.434160629433</v>
      </c>
      <c r="H880" s="200">
        <v>0</v>
      </c>
      <c r="I880" s="201">
        <v>0</v>
      </c>
      <c r="J880" s="202">
        <v>1</v>
      </c>
      <c r="K880" s="203">
        <v>1</v>
      </c>
      <c r="L880" s="165">
        <f>IF(INTRO!$E$37="Endemic",IF($H880&gt;0,IF($H880=4,"Unknown",IF($H880=99,"Stopped",$D880)),0),"Not required")</f>
        <v>0</v>
      </c>
      <c r="M880" s="190">
        <f>IF(INTRO!$E$39="Endemic", IF($I880&gt;0, IF($I880=4,"Unknown",IF($I880=99,"Stopped",$D880)), 0),"Not required")</f>
        <v>0</v>
      </c>
      <c r="N880" s="166">
        <f>IF(INTRO!$E$41="Endemic", IF(AND($J880&gt;1,$J880&lt;5), IF($J880=4, "Unknown", E880+F880), 0),"Not required")</f>
        <v>0</v>
      </c>
      <c r="O880" s="169">
        <f>IF(INTRO!$E$43="Endemic", IF(AND($K880&gt;0,$K880&lt;5), IF($K880=4,"Unknown", IF($K880=1, $F880*0.33, IF($K880=2, $F880*0.5+$G880*0.2, SUM(F880:G880)))), 0),"Not required")</f>
        <v>3186.332261607824</v>
      </c>
      <c r="P880" s="161">
        <v>0</v>
      </c>
      <c r="Q880" s="162">
        <v>0</v>
      </c>
      <c r="R880" s="162">
        <v>0</v>
      </c>
      <c r="S880" s="167">
        <v>0</v>
      </c>
      <c r="T880" s="161"/>
      <c r="U880" s="162"/>
      <c r="V880" s="162"/>
      <c r="W880" s="167"/>
    </row>
    <row r="881" spans="1:23" x14ac:dyDescent="0.2">
      <c r="A881" s="23" t="str">
        <f>IF(INTRO!$E$33&lt;&gt;0,INTRO!$E$33, " ")</f>
        <v>Ethiopia</v>
      </c>
      <c r="B881" s="191" t="s">
        <v>1119</v>
      </c>
      <c r="C881" s="192" t="s">
        <v>1125</v>
      </c>
      <c r="D881" s="193">
        <v>43117.649999999994</v>
      </c>
      <c r="E881" s="193">
        <f t="shared" si="60"/>
        <v>6300.9891592199983</v>
      </c>
      <c r="F881" s="193">
        <f t="shared" si="61"/>
        <v>12539.608637714999</v>
      </c>
      <c r="G881" s="193">
        <f t="shared" si="62"/>
        <v>24277.052310859119</v>
      </c>
      <c r="H881" s="200">
        <v>0</v>
      </c>
      <c r="I881" s="201">
        <v>0</v>
      </c>
      <c r="J881" s="202">
        <v>1</v>
      </c>
      <c r="K881" s="203">
        <v>1</v>
      </c>
      <c r="L881" s="165">
        <f>IF(INTRO!$E$37="Endemic",IF($H881&gt;0,IF($H881=4,"Unknown",IF($H881=99,"Stopped",$D881)),0),"Not required")</f>
        <v>0</v>
      </c>
      <c r="M881" s="190">
        <f>IF(INTRO!$E$39="Endemic", IF($I881&gt;0, IF($I881=4,"Unknown",IF($I881=99,"Stopped",$D881)), 0),"Not required")</f>
        <v>0</v>
      </c>
      <c r="N881" s="166">
        <f>IF(INTRO!$E$41="Endemic", IF(AND($J881&gt;1,$J881&lt;5), IF($J881=4, "Unknown", E881+F881), 0),"Not required")</f>
        <v>0</v>
      </c>
      <c r="O881" s="169">
        <f>IF(INTRO!$E$43="Endemic", IF(AND($K881&gt;0,$K881&lt;5), IF($K881=4,"Unknown", IF($K881=1, $F881*0.33, IF($K881=2, $F881*0.5+$G881*0.2, SUM(F881:G881)))), 0),"Not required")</f>
        <v>4138.0708504459499</v>
      </c>
      <c r="P881" s="161">
        <v>0</v>
      </c>
      <c r="Q881" s="162">
        <v>0</v>
      </c>
      <c r="R881" s="162">
        <v>0</v>
      </c>
      <c r="S881" s="167">
        <v>0</v>
      </c>
      <c r="T881" s="161"/>
      <c r="U881" s="162"/>
      <c r="V881" s="162"/>
      <c r="W881" s="167"/>
    </row>
    <row r="882" spans="1:23" x14ac:dyDescent="0.2">
      <c r="A882" s="23" t="str">
        <f>IF(INTRO!$E$33&lt;&gt;0,INTRO!$E$33, " ")</f>
        <v>Ethiopia</v>
      </c>
      <c r="B882" s="191" t="s">
        <v>1119</v>
      </c>
      <c r="C882" s="192" t="s">
        <v>1126</v>
      </c>
      <c r="D882" s="193">
        <v>23302.35</v>
      </c>
      <c r="E882" s="193">
        <f t="shared" si="60"/>
        <v>3405.2842567799999</v>
      </c>
      <c r="F882" s="193">
        <f t="shared" si="61"/>
        <v>6776.8616642849993</v>
      </c>
      <c r="G882" s="193">
        <f t="shared" si="62"/>
        <v>13120.204137190874</v>
      </c>
      <c r="H882" s="200">
        <v>0</v>
      </c>
      <c r="I882" s="201">
        <v>0</v>
      </c>
      <c r="J882" s="202">
        <v>1</v>
      </c>
      <c r="K882" s="203">
        <v>1</v>
      </c>
      <c r="L882" s="165">
        <f>IF(INTRO!$E$37="Endemic",IF($H882&gt;0,IF($H882=4,"Unknown",IF($H882=99,"Stopped",$D882)),0),"Not required")</f>
        <v>0</v>
      </c>
      <c r="M882" s="190">
        <f>IF(INTRO!$E$39="Endemic", IF($I882&gt;0, IF($I882=4,"Unknown",IF($I882=99,"Stopped",$D882)), 0),"Not required")</f>
        <v>0</v>
      </c>
      <c r="N882" s="166">
        <f>IF(INTRO!$E$41="Endemic", IF(AND($J882&gt;1,$J882&lt;5), IF($J882=4, "Unknown", E882+F882), 0),"Not required")</f>
        <v>0</v>
      </c>
      <c r="O882" s="169">
        <f>IF(INTRO!$E$43="Endemic", IF(AND($K882&gt;0,$K882&lt;5), IF($K882=4,"Unknown", IF($K882=1, $F882*0.33, IF($K882=2, $F882*0.5+$G882*0.2, SUM(F882:G882)))), 0),"Not required")</f>
        <v>2236.36434921405</v>
      </c>
      <c r="P882" s="161">
        <v>0</v>
      </c>
      <c r="Q882" s="162">
        <v>0</v>
      </c>
      <c r="R882" s="162">
        <v>0</v>
      </c>
      <c r="S882" s="167">
        <v>0</v>
      </c>
      <c r="T882" s="161"/>
      <c r="U882" s="162"/>
      <c r="V882" s="162"/>
      <c r="W882" s="167"/>
    </row>
    <row r="883" spans="1:23" x14ac:dyDescent="0.2">
      <c r="A883" s="23" t="str">
        <f>IF(INTRO!$E$33&lt;&gt;0,INTRO!$E$33, " ")</f>
        <v>Ethiopia</v>
      </c>
      <c r="B883" s="191" t="s">
        <v>1127</v>
      </c>
      <c r="C883" s="192" t="s">
        <v>1128</v>
      </c>
      <c r="D883" s="193">
        <v>178667.74999999997</v>
      </c>
      <c r="E883" s="193">
        <f t="shared" si="60"/>
        <v>26109.575912699991</v>
      </c>
      <c r="F883" s="193">
        <f t="shared" si="61"/>
        <v>51960.708925024985</v>
      </c>
      <c r="G883" s="193">
        <f t="shared" si="62"/>
        <v>100597.46560894436</v>
      </c>
      <c r="H883" s="200">
        <v>0</v>
      </c>
      <c r="I883" s="201">
        <v>0</v>
      </c>
      <c r="J883" s="202">
        <v>2</v>
      </c>
      <c r="K883" s="203">
        <v>3</v>
      </c>
      <c r="L883" s="165">
        <f>IF(INTRO!$E$37="Endemic",IF($H883&gt;0,IF($H883=4,"Unknown",IF($H883=99,"Stopped",$D883)),0),"Not required")</f>
        <v>0</v>
      </c>
      <c r="M883" s="190">
        <f>IF(INTRO!$E$39="Endemic", IF($I883&gt;0, IF($I883=4,"Unknown",IF($I883=99,"Stopped",$D883)), 0),"Not required")</f>
        <v>0</v>
      </c>
      <c r="N883" s="166">
        <f>IF(INTRO!$E$41="Endemic", IF(AND($J883&gt;1,$J883&lt;5), IF($J883=4, "Unknown", E883+F883), 0),"Not required")</f>
        <v>78070.284837724976</v>
      </c>
      <c r="O883" s="169">
        <f>IF(INTRO!$E$43="Endemic", IF(AND($K883&gt;0,$K883&lt;5), IF($K883=4,"Unknown", IF($K883=1, $F883*0.33, IF($K883=2, $F883*0.5+$G883*0.2, SUM(F883:G883)))), 0),"Not required")</f>
        <v>152558.17453396934</v>
      </c>
      <c r="P883" s="161">
        <v>0</v>
      </c>
      <c r="Q883" s="162">
        <v>0</v>
      </c>
      <c r="R883" s="162">
        <v>1</v>
      </c>
      <c r="S883" s="167">
        <v>1</v>
      </c>
      <c r="T883" s="161"/>
      <c r="U883" s="162"/>
      <c r="V883" s="162"/>
      <c r="W883" s="167"/>
    </row>
    <row r="884" spans="1:23" x14ac:dyDescent="0.2">
      <c r="A884" s="23" t="str">
        <f>IF(INTRO!$E$33&lt;&gt;0,INTRO!$E$33, " ")</f>
        <v>Ethiopia</v>
      </c>
      <c r="B884" s="191" t="s">
        <v>1127</v>
      </c>
      <c r="C884" s="192" t="s">
        <v>1129</v>
      </c>
      <c r="D884" s="193">
        <v>147895.19999999998</v>
      </c>
      <c r="E884" s="193">
        <f t="shared" si="60"/>
        <v>21612.635472959999</v>
      </c>
      <c r="F884" s="193">
        <f t="shared" si="61"/>
        <v>43011.340539119999</v>
      </c>
      <c r="G884" s="193">
        <f t="shared" si="62"/>
        <v>83271.224357657979</v>
      </c>
      <c r="H884" s="200">
        <v>0</v>
      </c>
      <c r="I884" s="201">
        <v>0</v>
      </c>
      <c r="J884" s="202">
        <v>2</v>
      </c>
      <c r="K884" s="203">
        <v>2</v>
      </c>
      <c r="L884" s="165">
        <f>IF(INTRO!$E$37="Endemic",IF($H884&gt;0,IF($H884=4,"Unknown",IF($H884=99,"Stopped",$D884)),0),"Not required")</f>
        <v>0</v>
      </c>
      <c r="M884" s="190">
        <f>IF(INTRO!$E$39="Endemic", IF($I884&gt;0, IF($I884=4,"Unknown",IF($I884=99,"Stopped",$D884)), 0),"Not required")</f>
        <v>0</v>
      </c>
      <c r="N884" s="166">
        <f>IF(INTRO!$E$41="Endemic", IF(AND($J884&gt;1,$J884&lt;5), IF($J884=4, "Unknown", E884+F884), 0),"Not required")</f>
        <v>64623.976012079998</v>
      </c>
      <c r="O884" s="169">
        <f>IF(INTRO!$E$43="Endemic", IF(AND($K884&gt;0,$K884&lt;5), IF($K884=4,"Unknown", IF($K884=1, $F884*0.33, IF($K884=2, $F884*0.5+$G884*0.2, SUM(F884:G884)))), 0),"Not required")</f>
        <v>38159.915141091595</v>
      </c>
      <c r="P884" s="161">
        <v>0</v>
      </c>
      <c r="Q884" s="162">
        <v>0</v>
      </c>
      <c r="R884" s="162">
        <v>1</v>
      </c>
      <c r="S884" s="167">
        <v>1</v>
      </c>
      <c r="T884" s="161"/>
      <c r="U884" s="162"/>
      <c r="V884" s="162"/>
      <c r="W884" s="167"/>
    </row>
    <row r="885" spans="1:23" x14ac:dyDescent="0.2">
      <c r="A885" s="23" t="str">
        <f>IF(INTRO!$E$33&lt;&gt;0,INTRO!$E$33, " ")</f>
        <v>Ethiopia</v>
      </c>
      <c r="B885" s="191" t="s">
        <v>1127</v>
      </c>
      <c r="C885" s="192" t="s">
        <v>1130</v>
      </c>
      <c r="D885" s="193">
        <v>166069.47499999998</v>
      </c>
      <c r="E885" s="193">
        <f t="shared" si="60"/>
        <v>24268.529515229995</v>
      </c>
      <c r="F885" s="193">
        <f t="shared" si="61"/>
        <v>48296.839534872488</v>
      </c>
      <c r="G885" s="193">
        <f t="shared" si="62"/>
        <v>93504.106365071159</v>
      </c>
      <c r="H885" s="200">
        <v>0</v>
      </c>
      <c r="I885" s="201">
        <v>0</v>
      </c>
      <c r="J885" s="202">
        <v>2</v>
      </c>
      <c r="K885" s="203">
        <v>2</v>
      </c>
      <c r="L885" s="165">
        <f>IF(INTRO!$E$37="Endemic",IF($H885&gt;0,IF($H885=4,"Unknown",IF($H885=99,"Stopped",$D885)),0),"Not required")</f>
        <v>0</v>
      </c>
      <c r="M885" s="190">
        <f>IF(INTRO!$E$39="Endemic", IF($I885&gt;0, IF($I885=4,"Unknown",IF($I885=99,"Stopped",$D885)), 0),"Not required")</f>
        <v>0</v>
      </c>
      <c r="N885" s="166">
        <f>IF(INTRO!$E$41="Endemic", IF(AND($J885&gt;1,$J885&lt;5), IF($J885=4, "Unknown", E885+F885), 0),"Not required")</f>
        <v>72565.369050102483</v>
      </c>
      <c r="O885" s="169">
        <f>IF(INTRO!$E$43="Endemic", IF(AND($K885&gt;0,$K885&lt;5), IF($K885=4,"Unknown", IF($K885=1, $F885*0.33, IF($K885=2, $F885*0.5+$G885*0.2, SUM(F885:G885)))), 0),"Not required")</f>
        <v>42849.241040450477</v>
      </c>
      <c r="P885" s="161">
        <v>0</v>
      </c>
      <c r="Q885" s="162">
        <v>0</v>
      </c>
      <c r="R885" s="162">
        <v>1</v>
      </c>
      <c r="S885" s="167">
        <v>1</v>
      </c>
      <c r="T885" s="161"/>
      <c r="U885" s="162"/>
      <c r="V885" s="162"/>
      <c r="W885" s="167"/>
    </row>
    <row r="886" spans="1:23" x14ac:dyDescent="0.2">
      <c r="A886" s="23" t="str">
        <f>IF(INTRO!$E$33&lt;&gt;0,INTRO!$E$33, " ")</f>
        <v>Ethiopia</v>
      </c>
      <c r="B886" s="191" t="s">
        <v>1127</v>
      </c>
      <c r="C886" s="192" t="s">
        <v>1131</v>
      </c>
      <c r="D886" s="193">
        <v>22910.799999999999</v>
      </c>
      <c r="E886" s="193">
        <f t="shared" si="60"/>
        <v>3348.0651758399995</v>
      </c>
      <c r="F886" s="193">
        <f t="shared" si="61"/>
        <v>6662.9898794799992</v>
      </c>
      <c r="G886" s="193">
        <f t="shared" si="62"/>
        <v>12899.745001957001</v>
      </c>
      <c r="H886" s="200">
        <v>0</v>
      </c>
      <c r="I886" s="201">
        <v>0</v>
      </c>
      <c r="J886" s="202">
        <v>1</v>
      </c>
      <c r="K886" s="203">
        <v>2</v>
      </c>
      <c r="L886" s="165">
        <f>IF(INTRO!$E$37="Endemic",IF($H886&gt;0,IF($H886=4,"Unknown",IF($H886=99,"Stopped",$D886)),0),"Not required")</f>
        <v>0</v>
      </c>
      <c r="M886" s="190">
        <f>IF(INTRO!$E$39="Endemic", IF($I886&gt;0, IF($I886=4,"Unknown",IF($I886=99,"Stopped",$D886)), 0),"Not required")</f>
        <v>0</v>
      </c>
      <c r="N886" s="166">
        <f>IF(INTRO!$E$41="Endemic", IF(AND($J886&gt;1,$J886&lt;5), IF($J886=4, "Unknown", E886+F886), 0),"Not required")</f>
        <v>0</v>
      </c>
      <c r="O886" s="169">
        <f>IF(INTRO!$E$43="Endemic", IF(AND($K886&gt;0,$K886&lt;5), IF($K886=4,"Unknown", IF($K886=1, $F886*0.33, IF($K886=2, $F886*0.5+$G886*0.2, SUM(F886:G886)))), 0),"Not required")</f>
        <v>5911.4439401313994</v>
      </c>
      <c r="P886" s="161">
        <v>0</v>
      </c>
      <c r="Q886" s="162">
        <v>0</v>
      </c>
      <c r="R886" s="162">
        <v>0</v>
      </c>
      <c r="S886" s="167">
        <v>1</v>
      </c>
      <c r="T886" s="161"/>
      <c r="U886" s="162"/>
      <c r="V886" s="162"/>
      <c r="W886" s="167"/>
    </row>
    <row r="887" spans="1:23" x14ac:dyDescent="0.2">
      <c r="A887" s="23" t="str">
        <f>IF(INTRO!$E$33&lt;&gt;0,INTRO!$E$33, " ")</f>
        <v>Ethiopia</v>
      </c>
      <c r="B887" s="191" t="s">
        <v>1127</v>
      </c>
      <c r="C887" s="192" t="s">
        <v>1132</v>
      </c>
      <c r="D887" s="193">
        <v>62377.399999999994</v>
      </c>
      <c r="E887" s="193">
        <f t="shared" si="60"/>
        <v>9115.5088735199988</v>
      </c>
      <c r="F887" s="193">
        <f t="shared" si="61"/>
        <v>18140.788837939999</v>
      </c>
      <c r="G887" s="193">
        <f t="shared" si="62"/>
        <v>35121.102444483491</v>
      </c>
      <c r="H887" s="200">
        <v>0</v>
      </c>
      <c r="I887" s="201">
        <v>0</v>
      </c>
      <c r="J887" s="202">
        <v>1</v>
      </c>
      <c r="K887" s="203">
        <v>2</v>
      </c>
      <c r="L887" s="165">
        <f>IF(INTRO!$E$37="Endemic",IF($H887&gt;0,IF($H887=4,"Unknown",IF($H887=99,"Stopped",$D887)),0),"Not required")</f>
        <v>0</v>
      </c>
      <c r="M887" s="190">
        <f>IF(INTRO!$E$39="Endemic", IF($I887&gt;0, IF($I887=4,"Unknown",IF($I887=99,"Stopped",$D887)), 0),"Not required")</f>
        <v>0</v>
      </c>
      <c r="N887" s="166">
        <f>IF(INTRO!$E$41="Endemic", IF(AND($J887&gt;1,$J887&lt;5), IF($J887=4, "Unknown", E887+F887), 0),"Not required")</f>
        <v>0</v>
      </c>
      <c r="O887" s="169">
        <f>IF(INTRO!$E$43="Endemic", IF(AND($K887&gt;0,$K887&lt;5), IF($K887=4,"Unknown", IF($K887=1, $F887*0.33, IF($K887=2, $F887*0.5+$G887*0.2, SUM(F887:G887)))), 0),"Not required")</f>
        <v>16094.614907866699</v>
      </c>
      <c r="P887" s="161">
        <v>0</v>
      </c>
      <c r="Q887" s="162">
        <v>0</v>
      </c>
      <c r="R887" s="162">
        <v>0</v>
      </c>
      <c r="S887" s="167">
        <v>1</v>
      </c>
      <c r="T887" s="161"/>
      <c r="U887" s="162"/>
      <c r="V887" s="162"/>
      <c r="W887" s="167"/>
    </row>
    <row r="888" spans="1:23" x14ac:dyDescent="0.2">
      <c r="A888" s="23" t="str">
        <f>IF(INTRO!$E$33&lt;&gt;0,INTRO!$E$33, " ")</f>
        <v>Ethiopia</v>
      </c>
      <c r="B888" s="191" t="s">
        <v>1127</v>
      </c>
      <c r="C888" s="192" t="s">
        <v>1133</v>
      </c>
      <c r="D888" s="193">
        <v>120436.47499999999</v>
      </c>
      <c r="E888" s="193">
        <f t="shared" si="60"/>
        <v>17599.960186829998</v>
      </c>
      <c r="F888" s="193">
        <f t="shared" si="61"/>
        <v>35025.709012572494</v>
      </c>
      <c r="G888" s="193">
        <f t="shared" si="62"/>
        <v>67810.806101688679</v>
      </c>
      <c r="H888" s="200">
        <v>0</v>
      </c>
      <c r="I888" s="201">
        <v>0</v>
      </c>
      <c r="J888" s="202">
        <v>1</v>
      </c>
      <c r="K888" s="203">
        <v>2</v>
      </c>
      <c r="L888" s="165">
        <f>IF(INTRO!$E$37="Endemic",IF($H888&gt;0,IF($H888=4,"Unknown",IF($H888=99,"Stopped",$D888)),0),"Not required")</f>
        <v>0</v>
      </c>
      <c r="M888" s="190">
        <f>IF(INTRO!$E$39="Endemic", IF($I888&gt;0, IF($I888=4,"Unknown",IF($I888=99,"Stopped",$D888)), 0),"Not required")</f>
        <v>0</v>
      </c>
      <c r="N888" s="166">
        <f>IF(INTRO!$E$41="Endemic", IF(AND($J888&gt;1,$J888&lt;5), IF($J888=4, "Unknown", E888+F888), 0),"Not required")</f>
        <v>0</v>
      </c>
      <c r="O888" s="169">
        <f>IF(INTRO!$E$43="Endemic", IF(AND($K888&gt;0,$K888&lt;5), IF($K888=4,"Unknown", IF($K888=1, $F888*0.33, IF($K888=2, $F888*0.5+$G888*0.2, SUM(F888:G888)))), 0),"Not required")</f>
        <v>31075.015726623984</v>
      </c>
      <c r="P888" s="161">
        <v>0</v>
      </c>
      <c r="Q888" s="162">
        <v>0</v>
      </c>
      <c r="R888" s="162">
        <v>0</v>
      </c>
      <c r="S888" s="167">
        <v>1</v>
      </c>
      <c r="T888" s="161"/>
      <c r="U888" s="162"/>
      <c r="V888" s="162"/>
      <c r="W888" s="167"/>
    </row>
    <row r="889" spans="1:23" x14ac:dyDescent="0.2">
      <c r="A889" s="23" t="str">
        <f>IF(INTRO!$E$33&lt;&gt;0,INTRO!$E$33, " ")</f>
        <v>Ethiopia</v>
      </c>
      <c r="B889" s="191" t="s">
        <v>1127</v>
      </c>
      <c r="C889" s="192" t="s">
        <v>1134</v>
      </c>
      <c r="D889" s="193">
        <v>90346.574999999997</v>
      </c>
      <c r="E889" s="193">
        <f t="shared" si="60"/>
        <v>13202.77866831</v>
      </c>
      <c r="F889" s="193">
        <f t="shared" si="61"/>
        <v>26274.871015882498</v>
      </c>
      <c r="G889" s="193">
        <f t="shared" si="62"/>
        <v>50868.925541673932</v>
      </c>
      <c r="H889" s="200">
        <v>0</v>
      </c>
      <c r="I889" s="201">
        <v>0</v>
      </c>
      <c r="J889" s="202">
        <v>2</v>
      </c>
      <c r="K889" s="203">
        <v>2</v>
      </c>
      <c r="L889" s="165">
        <f>IF(INTRO!$E$37="Endemic",IF($H889&gt;0,IF($H889=4,"Unknown",IF($H889=99,"Stopped",$D889)),0),"Not required")</f>
        <v>0</v>
      </c>
      <c r="M889" s="190">
        <f>IF(INTRO!$E$39="Endemic", IF($I889&gt;0, IF($I889=4,"Unknown",IF($I889=99,"Stopped",$D889)), 0),"Not required")</f>
        <v>0</v>
      </c>
      <c r="N889" s="166">
        <f>IF(INTRO!$E$41="Endemic", IF(AND($J889&gt;1,$J889&lt;5), IF($J889=4, "Unknown", E889+F889), 0),"Not required")</f>
        <v>39477.649684192496</v>
      </c>
      <c r="O889" s="169">
        <f>IF(INTRO!$E$43="Endemic", IF(AND($K889&gt;0,$K889&lt;5), IF($K889=4,"Unknown", IF($K889=1, $F889*0.33, IF($K889=2, $F889*0.5+$G889*0.2, SUM(F889:G889)))), 0),"Not required")</f>
        <v>23311.220616276034</v>
      </c>
      <c r="P889" s="161">
        <v>0</v>
      </c>
      <c r="Q889" s="162">
        <v>0</v>
      </c>
      <c r="R889" s="162">
        <v>1</v>
      </c>
      <c r="S889" s="167">
        <v>1</v>
      </c>
      <c r="T889" s="161"/>
      <c r="U889" s="162"/>
      <c r="V889" s="162"/>
      <c r="W889" s="167"/>
    </row>
    <row r="890" spans="1:23" x14ac:dyDescent="0.2">
      <c r="A890" s="23" t="str">
        <f>IF(INTRO!$E$33&lt;&gt;0,INTRO!$E$33, " ")</f>
        <v>Ethiopia</v>
      </c>
      <c r="B890" s="191" t="s">
        <v>1127</v>
      </c>
      <c r="C890" s="192" t="s">
        <v>1135</v>
      </c>
      <c r="D890" s="193">
        <v>182975.82499999998</v>
      </c>
      <c r="E890" s="193">
        <f t="shared" si="60"/>
        <v>26739.135591209997</v>
      </c>
      <c r="F890" s="193">
        <f t="shared" si="61"/>
        <v>53213.596651557498</v>
      </c>
      <c r="G890" s="193">
        <f t="shared" si="62"/>
        <v>103023.09321467204</v>
      </c>
      <c r="H890" s="200">
        <v>0</v>
      </c>
      <c r="I890" s="201">
        <v>0</v>
      </c>
      <c r="J890" s="202">
        <v>3</v>
      </c>
      <c r="K890" s="203">
        <v>3</v>
      </c>
      <c r="L890" s="165">
        <f>IF(INTRO!$E$37="Endemic",IF($H890&gt;0,IF($H890=4,"Unknown",IF($H890=99,"Stopped",$D890)),0),"Not required")</f>
        <v>0</v>
      </c>
      <c r="M890" s="190">
        <f>IF(INTRO!$E$39="Endemic", IF($I890&gt;0, IF($I890=4,"Unknown",IF($I890=99,"Stopped",$D890)), 0),"Not required")</f>
        <v>0</v>
      </c>
      <c r="N890" s="166">
        <f>IF(INTRO!$E$41="Endemic", IF(AND($J890&gt;1,$J890&lt;5), IF($J890=4, "Unknown", E890+F890), 0),"Not required")</f>
        <v>79952.732242767495</v>
      </c>
      <c r="O890" s="169">
        <f>IF(INTRO!$E$43="Endemic", IF(AND($K890&gt;0,$K890&lt;5), IF($K890=4,"Unknown", IF($K890=1, $F890*0.33, IF($K890=2, $F890*0.5+$G890*0.2, SUM(F890:G890)))), 0),"Not required")</f>
        <v>156236.68986622954</v>
      </c>
      <c r="P890" s="161">
        <v>0</v>
      </c>
      <c r="Q890" s="162">
        <v>0</v>
      </c>
      <c r="R890" s="162">
        <v>2</v>
      </c>
      <c r="S890" s="167">
        <v>1</v>
      </c>
      <c r="T890" s="161"/>
      <c r="U890" s="162"/>
      <c r="V890" s="162"/>
      <c r="W890" s="167"/>
    </row>
    <row r="891" spans="1:23" x14ac:dyDescent="0.2">
      <c r="A891" s="23" t="str">
        <f>IF(INTRO!$E$33&lt;&gt;0,INTRO!$E$33, " ")</f>
        <v>Ethiopia</v>
      </c>
      <c r="B891" s="191" t="s">
        <v>1136</v>
      </c>
      <c r="C891" s="192" t="s">
        <v>1137</v>
      </c>
      <c r="D891" s="193">
        <v>145976.4</v>
      </c>
      <c r="E891" s="193">
        <f t="shared" si="60"/>
        <v>21332.232018719998</v>
      </c>
      <c r="F891" s="193">
        <f t="shared" si="61"/>
        <v>42453.309174839997</v>
      </c>
      <c r="G891" s="193">
        <f t="shared" si="62"/>
        <v>82190.859171381002</v>
      </c>
      <c r="H891" s="200">
        <v>0</v>
      </c>
      <c r="I891" s="201">
        <v>0</v>
      </c>
      <c r="J891" s="202">
        <v>1</v>
      </c>
      <c r="K891" s="203">
        <v>0</v>
      </c>
      <c r="L891" s="165">
        <f>IF(INTRO!$E$37="Endemic",IF($H891&gt;0,IF($H891=4,"Unknown",IF($H891=99,"Stopped",$D891)),0),"Not required")</f>
        <v>0</v>
      </c>
      <c r="M891" s="190">
        <f>IF(INTRO!$E$39="Endemic", IF($I891&gt;0, IF($I891=4,"Unknown",IF($I891=99,"Stopped",$D891)), 0),"Not required")</f>
        <v>0</v>
      </c>
      <c r="N891" s="166">
        <f>IF(INTRO!$E$41="Endemic", IF(AND($J891&gt;1,$J891&lt;5), IF($J891=4, "Unknown", E891+F891), 0),"Not required")</f>
        <v>0</v>
      </c>
      <c r="O891" s="169">
        <f>IF(INTRO!$E$43="Endemic", IF(AND($K891&gt;0,$K891&lt;5), IF($K891=4,"Unknown", IF($K891=1, $F891*0.33, IF($K891=2, $F891*0.5+$G891*0.2, SUM(F891:G891)))), 0),"Not required")</f>
        <v>0</v>
      </c>
      <c r="P891" s="161">
        <v>0</v>
      </c>
      <c r="Q891" s="162">
        <v>0</v>
      </c>
      <c r="R891" s="162">
        <v>0</v>
      </c>
      <c r="S891" s="167">
        <v>0</v>
      </c>
      <c r="T891" s="161"/>
      <c r="U891" s="162"/>
      <c r="V891" s="162"/>
      <c r="W891" s="167"/>
    </row>
    <row r="892" spans="1:23" x14ac:dyDescent="0.2">
      <c r="A892" s="23" t="str">
        <f>IF(INTRO!$E$33&lt;&gt;0,INTRO!$E$33, " ")</f>
        <v>Ethiopia</v>
      </c>
      <c r="B892" s="191" t="s">
        <v>1136</v>
      </c>
      <c r="C892" s="192" t="s">
        <v>1138</v>
      </c>
      <c r="D892" s="193">
        <v>132104.04999999999</v>
      </c>
      <c r="E892" s="193">
        <f t="shared" si="60"/>
        <v>19304.998925939995</v>
      </c>
      <c r="F892" s="193">
        <f t="shared" si="61"/>
        <v>38418.909343554995</v>
      </c>
      <c r="G892" s="193">
        <f t="shared" si="62"/>
        <v>74380.142060765109</v>
      </c>
      <c r="H892" s="200">
        <v>0</v>
      </c>
      <c r="I892" s="201">
        <v>0</v>
      </c>
      <c r="J892" s="202">
        <v>0</v>
      </c>
      <c r="K892" s="203">
        <v>2</v>
      </c>
      <c r="L892" s="165">
        <f>IF(INTRO!$E$37="Endemic",IF($H892&gt;0,IF($H892=4,"Unknown",IF($H892=99,"Stopped",$D892)),0),"Not required")</f>
        <v>0</v>
      </c>
      <c r="M892" s="190">
        <f>IF(INTRO!$E$39="Endemic", IF($I892&gt;0, IF($I892=4,"Unknown",IF($I892=99,"Stopped",$D892)), 0),"Not required")</f>
        <v>0</v>
      </c>
      <c r="N892" s="166">
        <f>IF(INTRO!$E$41="Endemic", IF(AND($J892&gt;1,$J892&lt;5), IF($J892=4, "Unknown", E892+F892), 0),"Not required")</f>
        <v>0</v>
      </c>
      <c r="O892" s="169">
        <f>IF(INTRO!$E$43="Endemic", IF(AND($K892&gt;0,$K892&lt;5), IF($K892=4,"Unknown", IF($K892=1, $F892*0.33, IF($K892=2, $F892*0.5+$G892*0.2, SUM(F892:G892)))), 0),"Not required")</f>
        <v>34085.483083930521</v>
      </c>
      <c r="P892" s="161">
        <v>0</v>
      </c>
      <c r="Q892" s="162">
        <v>0</v>
      </c>
      <c r="R892" s="162">
        <v>0</v>
      </c>
      <c r="S892" s="167">
        <v>1</v>
      </c>
      <c r="T892" s="161"/>
      <c r="U892" s="162"/>
      <c r="V892" s="162"/>
      <c r="W892" s="167"/>
    </row>
    <row r="893" spans="1:23" x14ac:dyDescent="0.2">
      <c r="A893" s="23" t="str">
        <f>IF(INTRO!$E$33&lt;&gt;0,INTRO!$E$33, " ")</f>
        <v>Ethiopia</v>
      </c>
      <c r="B893" s="191" t="s">
        <v>1136</v>
      </c>
      <c r="C893" s="192" t="s">
        <v>1139</v>
      </c>
      <c r="D893" s="193">
        <v>195729.9</v>
      </c>
      <c r="E893" s="193">
        <f t="shared" si="60"/>
        <v>28602.949790519997</v>
      </c>
      <c r="F893" s="193">
        <f t="shared" si="61"/>
        <v>56922.776280689992</v>
      </c>
      <c r="G893" s="193">
        <f t="shared" si="62"/>
        <v>110204.17441811474</v>
      </c>
      <c r="H893" s="200">
        <v>0</v>
      </c>
      <c r="I893" s="201">
        <v>0</v>
      </c>
      <c r="J893" s="202">
        <v>1</v>
      </c>
      <c r="K893" s="203">
        <v>0</v>
      </c>
      <c r="L893" s="165">
        <f>IF(INTRO!$E$37="Endemic",IF($H893&gt;0,IF($H893=4,"Unknown",IF($H893=99,"Stopped",$D893)),0),"Not required")</f>
        <v>0</v>
      </c>
      <c r="M893" s="190">
        <f>IF(INTRO!$E$39="Endemic", IF($I893&gt;0, IF($I893=4,"Unknown",IF($I893=99,"Stopped",$D893)), 0),"Not required")</f>
        <v>0</v>
      </c>
      <c r="N893" s="166">
        <f>IF(INTRO!$E$41="Endemic", IF(AND($J893&gt;1,$J893&lt;5), IF($J893=4, "Unknown", E893+F893), 0),"Not required")</f>
        <v>0</v>
      </c>
      <c r="O893" s="169">
        <f>IF(INTRO!$E$43="Endemic", IF(AND($K893&gt;0,$K893&lt;5), IF($K893=4,"Unknown", IF($K893=1, $F893*0.33, IF($K893=2, $F893*0.5+$G893*0.2, SUM(F893:G893)))), 0),"Not required")</f>
        <v>0</v>
      </c>
      <c r="P893" s="161">
        <v>0</v>
      </c>
      <c r="Q893" s="162">
        <v>0</v>
      </c>
      <c r="R893" s="162">
        <v>0</v>
      </c>
      <c r="S893" s="167">
        <v>0</v>
      </c>
      <c r="T893" s="161"/>
      <c r="U893" s="162"/>
      <c r="V893" s="162"/>
      <c r="W893" s="167"/>
    </row>
    <row r="894" spans="1:23" x14ac:dyDescent="0.2">
      <c r="A894" s="23" t="str">
        <f>IF(INTRO!$E$33&lt;&gt;0,INTRO!$E$33, " ")</f>
        <v>Ethiopia</v>
      </c>
      <c r="B894" s="191" t="s">
        <v>1136</v>
      </c>
      <c r="C894" s="192" t="s">
        <v>1140</v>
      </c>
      <c r="D894" s="193">
        <v>160086.54999999999</v>
      </c>
      <c r="E894" s="193">
        <f t="shared" si="60"/>
        <v>23394.215966939995</v>
      </c>
      <c r="F894" s="193">
        <f t="shared" si="61"/>
        <v>46556.866739304998</v>
      </c>
      <c r="G894" s="193">
        <f t="shared" si="62"/>
        <v>90135.467693971354</v>
      </c>
      <c r="H894" s="200">
        <v>0</v>
      </c>
      <c r="I894" s="201">
        <v>0</v>
      </c>
      <c r="J894" s="202">
        <v>1</v>
      </c>
      <c r="K894" s="203">
        <v>1</v>
      </c>
      <c r="L894" s="165">
        <f>IF(INTRO!$E$37="Endemic",IF($H894&gt;0,IF($H894=4,"Unknown",IF($H894=99,"Stopped",$D894)),0),"Not required")</f>
        <v>0</v>
      </c>
      <c r="M894" s="190">
        <f>IF(INTRO!$E$39="Endemic", IF($I894&gt;0, IF($I894=4,"Unknown",IF($I894=99,"Stopped",$D894)), 0),"Not required")</f>
        <v>0</v>
      </c>
      <c r="N894" s="166">
        <f>IF(INTRO!$E$41="Endemic", IF(AND($J894&gt;1,$J894&lt;5), IF($J894=4, "Unknown", E894+F894), 0),"Not required")</f>
        <v>0</v>
      </c>
      <c r="O894" s="169">
        <f>IF(INTRO!$E$43="Endemic", IF(AND($K894&gt;0,$K894&lt;5), IF($K894=4,"Unknown", IF($K894=1, $F894*0.33, IF($K894=2, $F894*0.5+$G894*0.2, SUM(F894:G894)))), 0),"Not required")</f>
        <v>15363.766023970649</v>
      </c>
      <c r="P894" s="161">
        <v>0</v>
      </c>
      <c r="Q894" s="162">
        <v>0</v>
      </c>
      <c r="R894" s="162">
        <v>0</v>
      </c>
      <c r="S894" s="167">
        <v>0</v>
      </c>
      <c r="T894" s="161"/>
      <c r="U894" s="162"/>
      <c r="V894" s="162"/>
      <c r="W894" s="167"/>
    </row>
    <row r="895" spans="1:23" x14ac:dyDescent="0.2">
      <c r="A895" s="23" t="str">
        <f>IF(INTRO!$E$33&lt;&gt;0,INTRO!$E$33, " ")</f>
        <v>Ethiopia</v>
      </c>
      <c r="B895" s="191" t="s">
        <v>1141</v>
      </c>
      <c r="C895" s="192" t="s">
        <v>1142</v>
      </c>
      <c r="D895" s="193">
        <v>145185.09999999998</v>
      </c>
      <c r="E895" s="193">
        <f t="shared" si="60"/>
        <v>21216.595551479993</v>
      </c>
      <c r="F895" s="193">
        <f t="shared" si="61"/>
        <v>42223.180855809987</v>
      </c>
      <c r="G895" s="193">
        <f t="shared" si="62"/>
        <v>81745.323955672735</v>
      </c>
      <c r="H895" s="200">
        <v>0</v>
      </c>
      <c r="I895" s="201">
        <v>0</v>
      </c>
      <c r="J895" s="202">
        <v>1</v>
      </c>
      <c r="K895" s="203">
        <v>0</v>
      </c>
      <c r="L895" s="165">
        <f>IF(INTRO!$E$37="Endemic",IF($H895&gt;0,IF($H895=4,"Unknown",IF($H895=99,"Stopped",$D895)),0),"Not required")</f>
        <v>0</v>
      </c>
      <c r="M895" s="190">
        <f>IF(INTRO!$E$39="Endemic", IF($I895&gt;0, IF($I895=4,"Unknown",IF($I895=99,"Stopped",$D895)), 0),"Not required")</f>
        <v>0</v>
      </c>
      <c r="N895" s="166">
        <f>IF(INTRO!$E$41="Endemic", IF(AND($J895&gt;1,$J895&lt;5), IF($J895=4, "Unknown", E895+F895), 0),"Not required")</f>
        <v>0</v>
      </c>
      <c r="O895" s="169">
        <f>IF(INTRO!$E$43="Endemic", IF(AND($K895&gt;0,$K895&lt;5), IF($K895=4,"Unknown", IF($K895=1, $F895*0.33, IF($K895=2, $F895*0.5+$G895*0.2, SUM(F895:G895)))), 0),"Not required")</f>
        <v>0</v>
      </c>
      <c r="P895" s="161">
        <v>0</v>
      </c>
      <c r="Q895" s="162">
        <v>0</v>
      </c>
      <c r="R895" s="162">
        <v>0</v>
      </c>
      <c r="S895" s="167">
        <v>0</v>
      </c>
      <c r="T895" s="161"/>
      <c r="U895" s="162"/>
      <c r="V895" s="162"/>
      <c r="W895" s="167"/>
    </row>
    <row r="896" spans="1:23" x14ac:dyDescent="0.2">
      <c r="A896" s="23" t="str">
        <f>IF(INTRO!$E$33&lt;&gt;0,INTRO!$E$33, " ")</f>
        <v>Ethiopia</v>
      </c>
      <c r="B896" s="191" t="s">
        <v>1141</v>
      </c>
      <c r="C896" s="192" t="s">
        <v>1143</v>
      </c>
      <c r="D896" s="193">
        <v>44646.95</v>
      </c>
      <c r="E896" s="193">
        <f t="shared" si="60"/>
        <v>6524.4731088599992</v>
      </c>
      <c r="F896" s="193">
        <f t="shared" si="61"/>
        <v>12984.364404544998</v>
      </c>
      <c r="G896" s="193">
        <f t="shared" si="62"/>
        <v>25138.11259821237</v>
      </c>
      <c r="H896" s="200">
        <v>0</v>
      </c>
      <c r="I896" s="201">
        <v>0</v>
      </c>
      <c r="J896" s="202">
        <v>1</v>
      </c>
      <c r="K896" s="203">
        <v>2</v>
      </c>
      <c r="L896" s="165">
        <f>IF(INTRO!$E$37="Endemic",IF($H896&gt;0,IF($H896=4,"Unknown",IF($H896=99,"Stopped",$D896)),0),"Not required")</f>
        <v>0</v>
      </c>
      <c r="M896" s="190">
        <f>IF(INTRO!$E$39="Endemic", IF($I896&gt;0, IF($I896=4,"Unknown",IF($I896=99,"Stopped",$D896)), 0),"Not required")</f>
        <v>0</v>
      </c>
      <c r="N896" s="166">
        <f>IF(INTRO!$E$41="Endemic", IF(AND($J896&gt;1,$J896&lt;5), IF($J896=4, "Unknown", E896+F896), 0),"Not required")</f>
        <v>0</v>
      </c>
      <c r="O896" s="169">
        <f>IF(INTRO!$E$43="Endemic", IF(AND($K896&gt;0,$K896&lt;5), IF($K896=4,"Unknown", IF($K896=1, $F896*0.33, IF($K896=2, $F896*0.5+$G896*0.2, SUM(F896:G896)))), 0),"Not required")</f>
        <v>11519.804721914974</v>
      </c>
      <c r="P896" s="161">
        <v>0</v>
      </c>
      <c r="Q896" s="162">
        <v>0</v>
      </c>
      <c r="R896" s="162">
        <v>0</v>
      </c>
      <c r="S896" s="167">
        <v>1</v>
      </c>
      <c r="T896" s="161"/>
      <c r="U896" s="162"/>
      <c r="V896" s="162"/>
      <c r="W896" s="167"/>
    </row>
    <row r="897" spans="1:23" x14ac:dyDescent="0.2">
      <c r="A897" s="23" t="str">
        <f>IF(INTRO!$E$33&lt;&gt;0,INTRO!$E$33, " ")</f>
        <v>Ethiopia</v>
      </c>
      <c r="B897" s="191" t="s">
        <v>1141</v>
      </c>
      <c r="C897" s="192" t="s">
        <v>1144</v>
      </c>
      <c r="D897" s="193">
        <v>113946.17499999999</v>
      </c>
      <c r="E897" s="193">
        <f t="shared" si="60"/>
        <v>16651.501494389999</v>
      </c>
      <c r="F897" s="193">
        <f t="shared" si="61"/>
        <v>33138.179846642495</v>
      </c>
      <c r="G897" s="193">
        <f t="shared" si="62"/>
        <v>64156.493943832924</v>
      </c>
      <c r="H897" s="200">
        <v>0</v>
      </c>
      <c r="I897" s="201">
        <v>0</v>
      </c>
      <c r="J897" s="202">
        <v>1</v>
      </c>
      <c r="K897" s="203">
        <v>0</v>
      </c>
      <c r="L897" s="165">
        <f>IF(INTRO!$E$37="Endemic",IF($H897&gt;0,IF($H897=4,"Unknown",IF($H897=99,"Stopped",$D897)),0),"Not required")</f>
        <v>0</v>
      </c>
      <c r="M897" s="190">
        <f>IF(INTRO!$E$39="Endemic", IF($I897&gt;0, IF($I897=4,"Unknown",IF($I897=99,"Stopped",$D897)), 0),"Not required")</f>
        <v>0</v>
      </c>
      <c r="N897" s="166">
        <f>IF(INTRO!$E$41="Endemic", IF(AND($J897&gt;1,$J897&lt;5), IF($J897=4, "Unknown", E897+F897), 0),"Not required")</f>
        <v>0</v>
      </c>
      <c r="O897" s="169">
        <f>IF(INTRO!$E$43="Endemic", IF(AND($K897&gt;0,$K897&lt;5), IF($K897=4,"Unknown", IF($K897=1, $F897*0.33, IF($K897=2, $F897*0.5+$G897*0.2, SUM(F897:G897)))), 0),"Not required")</f>
        <v>0</v>
      </c>
      <c r="P897" s="161">
        <v>0</v>
      </c>
      <c r="Q897" s="162">
        <v>0</v>
      </c>
      <c r="R897" s="162">
        <v>0</v>
      </c>
      <c r="S897" s="167">
        <v>0</v>
      </c>
      <c r="T897" s="161"/>
      <c r="U897" s="162"/>
      <c r="V897" s="162"/>
      <c r="W897" s="167"/>
    </row>
    <row r="898" spans="1:23" x14ac:dyDescent="0.2">
      <c r="A898" s="23" t="str">
        <f>IF(INTRO!$E$33&lt;&gt;0,INTRO!$E$33, " ")</f>
        <v>Ethiopia</v>
      </c>
      <c r="B898" s="191" t="s">
        <v>1141</v>
      </c>
      <c r="C898" s="192" t="s">
        <v>1145</v>
      </c>
      <c r="D898" s="193">
        <v>21315.899999999998</v>
      </c>
      <c r="E898" s="193">
        <f t="shared" si="60"/>
        <v>3114.9947833199999</v>
      </c>
      <c r="F898" s="193">
        <f t="shared" si="61"/>
        <v>6199.1561172899992</v>
      </c>
      <c r="G898" s="193">
        <f t="shared" si="62"/>
        <v>12001.749152679748</v>
      </c>
      <c r="H898" s="200">
        <v>0</v>
      </c>
      <c r="I898" s="201">
        <v>0</v>
      </c>
      <c r="J898" s="202">
        <v>1</v>
      </c>
      <c r="K898" s="203">
        <v>0</v>
      </c>
      <c r="L898" s="165">
        <f>IF(INTRO!$E$37="Endemic",IF($H898&gt;0,IF($H898=4,"Unknown",IF($H898=99,"Stopped",$D898)),0),"Not required")</f>
        <v>0</v>
      </c>
      <c r="M898" s="190">
        <f>IF(INTRO!$E$39="Endemic", IF($I898&gt;0, IF($I898=4,"Unknown",IF($I898=99,"Stopped",$D898)), 0),"Not required")</f>
        <v>0</v>
      </c>
      <c r="N898" s="166">
        <f>IF(INTRO!$E$41="Endemic", IF(AND($J898&gt;1,$J898&lt;5), IF($J898=4, "Unknown", E898+F898), 0),"Not required")</f>
        <v>0</v>
      </c>
      <c r="O898" s="169">
        <f>IF(INTRO!$E$43="Endemic", IF(AND($K898&gt;0,$K898&lt;5), IF($K898=4,"Unknown", IF($K898=1, $F898*0.33, IF($K898=2, $F898*0.5+$G898*0.2, SUM(F898:G898)))), 0),"Not required")</f>
        <v>0</v>
      </c>
      <c r="P898" s="161">
        <v>0</v>
      </c>
      <c r="Q898" s="162">
        <v>0</v>
      </c>
      <c r="R898" s="162">
        <v>0</v>
      </c>
      <c r="S898" s="167">
        <v>0</v>
      </c>
      <c r="T898" s="161"/>
      <c r="U898" s="162"/>
      <c r="V898" s="162"/>
      <c r="W898" s="167"/>
    </row>
    <row r="899" spans="1:23" x14ac:dyDescent="0.2">
      <c r="A899" s="23" t="str">
        <f>IF(INTRO!$E$33&lt;&gt;0,INTRO!$E$33, " ")</f>
        <v>Ethiopia</v>
      </c>
      <c r="B899" s="191" t="s">
        <v>1141</v>
      </c>
      <c r="C899" s="192" t="s">
        <v>1146</v>
      </c>
      <c r="D899" s="193">
        <v>31583.324999999997</v>
      </c>
      <c r="E899" s="193">
        <f t="shared" si="60"/>
        <v>4615.4228822099994</v>
      </c>
      <c r="F899" s="193">
        <f t="shared" si="61"/>
        <v>9185.1604848075003</v>
      </c>
      <c r="G899" s="193">
        <f t="shared" si="62"/>
        <v>17782.741711940809</v>
      </c>
      <c r="H899" s="200">
        <v>0</v>
      </c>
      <c r="I899" s="201">
        <v>0</v>
      </c>
      <c r="J899" s="202">
        <v>1</v>
      </c>
      <c r="K899" s="203">
        <v>0</v>
      </c>
      <c r="L899" s="165">
        <f>IF(INTRO!$E$37="Endemic",IF($H899&gt;0,IF($H899=4,"Unknown",IF($H899=99,"Stopped",$D899)),0),"Not required")</f>
        <v>0</v>
      </c>
      <c r="M899" s="190">
        <f>IF(INTRO!$E$39="Endemic", IF($I899&gt;0, IF($I899=4,"Unknown",IF($I899=99,"Stopped",$D899)), 0),"Not required")</f>
        <v>0</v>
      </c>
      <c r="N899" s="166">
        <f>IF(INTRO!$E$41="Endemic", IF(AND($J899&gt;1,$J899&lt;5), IF($J899=4, "Unknown", E899+F899), 0),"Not required")</f>
        <v>0</v>
      </c>
      <c r="O899" s="169">
        <f>IF(INTRO!$E$43="Endemic", IF(AND($K899&gt;0,$K899&lt;5), IF($K899=4,"Unknown", IF($K899=1, $F899*0.33, IF($K899=2, $F899*0.5+$G899*0.2, SUM(F899:G899)))), 0),"Not required")</f>
        <v>0</v>
      </c>
      <c r="P899" s="161">
        <v>0</v>
      </c>
      <c r="Q899" s="162">
        <v>0</v>
      </c>
      <c r="R899" s="162">
        <v>0</v>
      </c>
      <c r="S899" s="167">
        <v>0</v>
      </c>
      <c r="T899" s="161"/>
      <c r="U899" s="162"/>
      <c r="V899" s="162"/>
      <c r="W899" s="167"/>
    </row>
    <row r="900" spans="1:23" x14ac:dyDescent="0.2">
      <c r="A900" s="23" t="str">
        <f>IF(INTRO!$E$33&lt;&gt;0,INTRO!$E$33, " ")</f>
        <v>Ethiopia</v>
      </c>
      <c r="B900" s="191" t="s">
        <v>1141</v>
      </c>
      <c r="C900" s="192" t="s">
        <v>1147</v>
      </c>
      <c r="D900" s="193">
        <v>170737.32499999998</v>
      </c>
      <c r="E900" s="193">
        <f t="shared" si="60"/>
        <v>24950.664841409995</v>
      </c>
      <c r="F900" s="193">
        <f t="shared" si="61"/>
        <v>49654.3581422075</v>
      </c>
      <c r="G900" s="193">
        <f t="shared" si="62"/>
        <v>96132.302443225795</v>
      </c>
      <c r="H900" s="200">
        <v>0</v>
      </c>
      <c r="I900" s="201">
        <v>0</v>
      </c>
      <c r="J900" s="202">
        <v>1</v>
      </c>
      <c r="K900" s="203">
        <v>0</v>
      </c>
      <c r="L900" s="165">
        <f>IF(INTRO!$E$37="Endemic",IF($H900&gt;0,IF($H900=4,"Unknown",IF($H900=99,"Stopped",$D900)),0),"Not required")</f>
        <v>0</v>
      </c>
      <c r="M900" s="190">
        <f>IF(INTRO!$E$39="Endemic", IF($I900&gt;0, IF($I900=4,"Unknown",IF($I900=99,"Stopped",$D900)), 0),"Not required")</f>
        <v>0</v>
      </c>
      <c r="N900" s="166">
        <f>IF(INTRO!$E$41="Endemic", IF(AND($J900&gt;1,$J900&lt;5), IF($J900=4, "Unknown", E900+F900), 0),"Not required")</f>
        <v>0</v>
      </c>
      <c r="O900" s="169">
        <f>IF(INTRO!$E$43="Endemic", IF(AND($K900&gt;0,$K900&lt;5), IF($K900=4,"Unknown", IF($K900=1, $F900*0.33, IF($K900=2, $F900*0.5+$G900*0.2, SUM(F900:G900)))), 0),"Not required")</f>
        <v>0</v>
      </c>
      <c r="P900" s="161">
        <v>0</v>
      </c>
      <c r="Q900" s="162">
        <v>0</v>
      </c>
      <c r="R900" s="162">
        <v>0</v>
      </c>
      <c r="S900" s="167">
        <v>0</v>
      </c>
      <c r="T900" s="161"/>
      <c r="U900" s="162"/>
      <c r="V900" s="162"/>
      <c r="W900" s="167"/>
    </row>
    <row r="901" spans="1:23" x14ac:dyDescent="0.2">
      <c r="A901" s="23" t="str">
        <f>IF(INTRO!$E$33&lt;&gt;0,INTRO!$E$33, " ")</f>
        <v>Ethiopia</v>
      </c>
      <c r="B901" s="191" t="s">
        <v>1141</v>
      </c>
      <c r="C901" s="192" t="s">
        <v>1148</v>
      </c>
      <c r="D901" s="193">
        <v>114798.97499999999</v>
      </c>
      <c r="E901" s="193">
        <f t="shared" si="60"/>
        <v>16776.125251829995</v>
      </c>
      <c r="F901" s="193">
        <f t="shared" si="61"/>
        <v>33386.193786322496</v>
      </c>
      <c r="G901" s="193">
        <f t="shared" si="62"/>
        <v>64636.656248844927</v>
      </c>
      <c r="H901" s="200">
        <v>0</v>
      </c>
      <c r="I901" s="201">
        <v>0</v>
      </c>
      <c r="J901" s="202">
        <v>1</v>
      </c>
      <c r="K901" s="203">
        <v>0</v>
      </c>
      <c r="L901" s="165">
        <f>IF(INTRO!$E$37="Endemic",IF($H901&gt;0,IF($H901=4,"Unknown",IF($H901=99,"Stopped",$D901)),0),"Not required")</f>
        <v>0</v>
      </c>
      <c r="M901" s="190">
        <f>IF(INTRO!$E$39="Endemic", IF($I901&gt;0, IF($I901=4,"Unknown",IF($I901=99,"Stopped",$D901)), 0),"Not required")</f>
        <v>0</v>
      </c>
      <c r="N901" s="166">
        <f>IF(INTRO!$E$41="Endemic", IF(AND($J901&gt;1,$J901&lt;5), IF($J901=4, "Unknown", E901+F901), 0),"Not required")</f>
        <v>0</v>
      </c>
      <c r="O901" s="169">
        <f>IF(INTRO!$E$43="Endemic", IF(AND($K901&gt;0,$K901&lt;5), IF($K901=4,"Unknown", IF($K901=1, $F901*0.33, IF($K901=2, $F901*0.5+$G901*0.2, SUM(F901:G901)))), 0),"Not required")</f>
        <v>0</v>
      </c>
      <c r="P901" s="161">
        <v>0</v>
      </c>
      <c r="Q901" s="162">
        <v>0</v>
      </c>
      <c r="R901" s="162">
        <v>0</v>
      </c>
      <c r="S901" s="167">
        <v>0</v>
      </c>
      <c r="T901" s="161"/>
      <c r="U901" s="162"/>
      <c r="V901" s="162"/>
      <c r="W901" s="167"/>
    </row>
    <row r="902" spans="1:23" x14ac:dyDescent="0.2">
      <c r="A902" s="23" t="str">
        <f>IF(INTRO!$E$33&lt;&gt;0,INTRO!$E$33, " ")</f>
        <v>Ethiopia</v>
      </c>
      <c r="B902" s="191" t="s">
        <v>1141</v>
      </c>
      <c r="C902" s="192" t="s">
        <v>1149</v>
      </c>
      <c r="D902" s="193">
        <v>182957.37499999997</v>
      </c>
      <c r="E902" s="193">
        <f t="shared" si="60"/>
        <v>26736.439404149995</v>
      </c>
      <c r="F902" s="193">
        <f t="shared" si="61"/>
        <v>53208.230965362491</v>
      </c>
      <c r="G902" s="193">
        <f t="shared" si="62"/>
        <v>103012.70508788092</v>
      </c>
      <c r="H902" s="200">
        <v>0</v>
      </c>
      <c r="I902" s="201">
        <v>0</v>
      </c>
      <c r="J902" s="202">
        <v>1</v>
      </c>
      <c r="K902" s="203">
        <v>2</v>
      </c>
      <c r="L902" s="165">
        <f>IF(INTRO!$E$37="Endemic",IF($H902&gt;0,IF($H902=4,"Unknown",IF($H902=99,"Stopped",$D902)),0),"Not required")</f>
        <v>0</v>
      </c>
      <c r="M902" s="190">
        <f>IF(INTRO!$E$39="Endemic", IF($I902&gt;0, IF($I902=4,"Unknown",IF($I902=99,"Stopped",$D902)), 0),"Not required")</f>
        <v>0</v>
      </c>
      <c r="N902" s="166">
        <f>IF(INTRO!$E$41="Endemic", IF(AND($J902&gt;1,$J902&lt;5), IF($J902=4, "Unknown", E902+F902), 0),"Not required")</f>
        <v>0</v>
      </c>
      <c r="O902" s="169">
        <f>IF(INTRO!$E$43="Endemic", IF(AND($K902&gt;0,$K902&lt;5), IF($K902=4,"Unknown", IF($K902=1, $F902*0.33, IF($K902=2, $F902*0.5+$G902*0.2, SUM(F902:G902)))), 0),"Not required")</f>
        <v>47206.656500257435</v>
      </c>
      <c r="P902" s="161">
        <v>0</v>
      </c>
      <c r="Q902" s="162">
        <v>0</v>
      </c>
      <c r="R902" s="162">
        <v>0</v>
      </c>
      <c r="S902" s="167">
        <v>1</v>
      </c>
      <c r="T902" s="161"/>
      <c r="U902" s="162"/>
      <c r="V902" s="162"/>
      <c r="W902" s="167"/>
    </row>
    <row r="903" spans="1:23" x14ac:dyDescent="0.2">
      <c r="A903" s="23" t="str">
        <f>IF(INTRO!$E$33&lt;&gt;0,INTRO!$E$33, " ")</f>
        <v>Ethiopia</v>
      </c>
      <c r="B903" s="191" t="s">
        <v>1150</v>
      </c>
      <c r="C903" s="192" t="s">
        <v>1151</v>
      </c>
      <c r="D903" s="193">
        <v>123923.52499999999</v>
      </c>
      <c r="E903" s="193">
        <f t="shared" si="60"/>
        <v>18109.539541169997</v>
      </c>
      <c r="F903" s="193">
        <f t="shared" si="61"/>
        <v>36039.823703427493</v>
      </c>
      <c r="G903" s="193">
        <f t="shared" si="62"/>
        <v>69774.162065211305</v>
      </c>
      <c r="H903" s="200">
        <v>0</v>
      </c>
      <c r="I903" s="201">
        <v>0</v>
      </c>
      <c r="J903" s="202">
        <v>1</v>
      </c>
      <c r="K903" s="203">
        <v>3</v>
      </c>
      <c r="L903" s="165">
        <f>IF(INTRO!$E$37="Endemic",IF($H903&gt;0,IF($H903=4,"Unknown",IF($H903=99,"Stopped",$D903)),0),"Not required")</f>
        <v>0</v>
      </c>
      <c r="M903" s="190">
        <f>IF(INTRO!$E$39="Endemic", IF($I903&gt;0, IF($I903=4,"Unknown",IF($I903=99,"Stopped",$D903)), 0),"Not required")</f>
        <v>0</v>
      </c>
      <c r="N903" s="166">
        <f>IF(INTRO!$E$41="Endemic", IF(AND($J903&gt;1,$J903&lt;5), IF($J903=4, "Unknown", E903+F903), 0),"Not required")</f>
        <v>0</v>
      </c>
      <c r="O903" s="169">
        <f>IF(INTRO!$E$43="Endemic", IF(AND($K903&gt;0,$K903&lt;5), IF($K903=4,"Unknown", IF($K903=1, $F903*0.33, IF($K903=2, $F903*0.5+$G903*0.2, SUM(F903:G903)))), 0),"Not required")</f>
        <v>105813.9857686388</v>
      </c>
      <c r="P903" s="161">
        <v>0</v>
      </c>
      <c r="Q903" s="162">
        <v>0</v>
      </c>
      <c r="R903" s="162">
        <v>0</v>
      </c>
      <c r="S903" s="167">
        <v>1</v>
      </c>
      <c r="T903" s="161"/>
      <c r="U903" s="162"/>
      <c r="V903" s="162"/>
      <c r="W903" s="167"/>
    </row>
    <row r="904" spans="1:23" x14ac:dyDescent="0.2">
      <c r="A904" s="23" t="str">
        <f>IF(INTRO!$E$33&lt;&gt;0,INTRO!$E$33, " ")</f>
        <v>Ethiopia</v>
      </c>
      <c r="B904" s="191" t="s">
        <v>1150</v>
      </c>
      <c r="C904" s="192" t="s">
        <v>1152</v>
      </c>
      <c r="D904" s="193">
        <v>28761.499999999996</v>
      </c>
      <c r="E904" s="193">
        <f t="shared" si="60"/>
        <v>4203.0560501999989</v>
      </c>
      <c r="F904" s="193">
        <f t="shared" si="61"/>
        <v>8364.508590649999</v>
      </c>
      <c r="G904" s="193">
        <f t="shared" si="62"/>
        <v>16193.935431053747</v>
      </c>
      <c r="H904" s="200">
        <v>0</v>
      </c>
      <c r="I904" s="201">
        <v>0</v>
      </c>
      <c r="J904" s="202">
        <v>1</v>
      </c>
      <c r="K904" s="203">
        <v>1</v>
      </c>
      <c r="L904" s="165">
        <f>IF(INTRO!$E$37="Endemic",IF($H904&gt;0,IF($H904=4,"Unknown",IF($H904=99,"Stopped",$D904)),0),"Not required")</f>
        <v>0</v>
      </c>
      <c r="M904" s="190">
        <f>IF(INTRO!$E$39="Endemic", IF($I904&gt;0, IF($I904=4,"Unknown",IF($I904=99,"Stopped",$D904)), 0),"Not required")</f>
        <v>0</v>
      </c>
      <c r="N904" s="166">
        <f>IF(INTRO!$E$41="Endemic", IF(AND($J904&gt;1,$J904&lt;5), IF($J904=4, "Unknown", E904+F904), 0),"Not required")</f>
        <v>0</v>
      </c>
      <c r="O904" s="169">
        <f>IF(INTRO!$E$43="Endemic", IF(AND($K904&gt;0,$K904&lt;5), IF($K904=4,"Unknown", IF($K904=1, $F904*0.33, IF($K904=2, $F904*0.5+$G904*0.2, SUM(F904:G904)))), 0),"Not required")</f>
        <v>2760.2878349144999</v>
      </c>
      <c r="P904" s="161">
        <v>0</v>
      </c>
      <c r="Q904" s="162">
        <v>0</v>
      </c>
      <c r="R904" s="162">
        <v>0</v>
      </c>
      <c r="S904" s="167">
        <v>0</v>
      </c>
      <c r="T904" s="161"/>
      <c r="U904" s="162"/>
      <c r="V904" s="162"/>
      <c r="W904" s="167"/>
    </row>
    <row r="905" spans="1:23" x14ac:dyDescent="0.2">
      <c r="A905" s="23" t="str">
        <f>IF(INTRO!$E$33&lt;&gt;0,INTRO!$E$33, " ")</f>
        <v>Ethiopia</v>
      </c>
      <c r="B905" s="191" t="s">
        <v>1150</v>
      </c>
      <c r="C905" s="192" t="s">
        <v>1153</v>
      </c>
      <c r="D905" s="193">
        <v>139887.9</v>
      </c>
      <c r="E905" s="193">
        <f t="shared" si="60"/>
        <v>20442.490288919998</v>
      </c>
      <c r="F905" s="193">
        <f t="shared" si="61"/>
        <v>40682.632730489997</v>
      </c>
      <c r="G905" s="193">
        <f t="shared" si="62"/>
        <v>78762.777330309735</v>
      </c>
      <c r="H905" s="200">
        <v>0</v>
      </c>
      <c r="I905" s="201">
        <v>0</v>
      </c>
      <c r="J905" s="202">
        <v>1</v>
      </c>
      <c r="K905" s="203">
        <v>2</v>
      </c>
      <c r="L905" s="165">
        <f>IF(INTRO!$E$37="Endemic",IF($H905&gt;0,IF($H905=4,"Unknown",IF($H905=99,"Stopped",$D905)),0),"Not required")</f>
        <v>0</v>
      </c>
      <c r="M905" s="190">
        <f>IF(INTRO!$E$39="Endemic", IF($I905&gt;0, IF($I905=4,"Unknown",IF($I905=99,"Stopped",$D905)), 0),"Not required")</f>
        <v>0</v>
      </c>
      <c r="N905" s="166">
        <f>IF(INTRO!$E$41="Endemic", IF(AND($J905&gt;1,$J905&lt;5), IF($J905=4, "Unknown", E905+F905), 0),"Not required")</f>
        <v>0</v>
      </c>
      <c r="O905" s="169">
        <f>IF(INTRO!$E$43="Endemic", IF(AND($K905&gt;0,$K905&lt;5), IF($K905=4,"Unknown", IF($K905=1, $F905*0.33, IF($K905=2, $F905*0.5+$G905*0.2, SUM(F905:G905)))), 0),"Not required")</f>
        <v>36093.871831306948</v>
      </c>
      <c r="P905" s="161">
        <v>0</v>
      </c>
      <c r="Q905" s="162">
        <v>0</v>
      </c>
      <c r="R905" s="162">
        <v>0</v>
      </c>
      <c r="S905" s="167">
        <v>1</v>
      </c>
      <c r="T905" s="161"/>
      <c r="U905" s="162"/>
      <c r="V905" s="162"/>
      <c r="W905" s="167"/>
    </row>
    <row r="906" spans="1:23" x14ac:dyDescent="0.2">
      <c r="A906" s="23" t="str">
        <f>IF(INTRO!$E$33&lt;&gt;0,INTRO!$E$33, " ")</f>
        <v>Ethiopia</v>
      </c>
      <c r="B906" s="191" t="s">
        <v>1150</v>
      </c>
      <c r="C906" s="192" t="s">
        <v>1154</v>
      </c>
      <c r="D906" s="193">
        <v>188281.22499999998</v>
      </c>
      <c r="E906" s="193">
        <f t="shared" si="60"/>
        <v>27514.439159129994</v>
      </c>
      <c r="F906" s="193">
        <f t="shared" si="61"/>
        <v>54756.529526297498</v>
      </c>
      <c r="G906" s="193">
        <f t="shared" si="62"/>
        <v>106010.25678527555</v>
      </c>
      <c r="H906" s="200">
        <v>0</v>
      </c>
      <c r="I906" s="201">
        <v>0</v>
      </c>
      <c r="J906" s="202">
        <v>1</v>
      </c>
      <c r="K906" s="203">
        <v>3</v>
      </c>
      <c r="L906" s="165">
        <f>IF(INTRO!$E$37="Endemic",IF($H906&gt;0,IF($H906=4,"Unknown",IF($H906=99,"Stopped",$D906)),0),"Not required")</f>
        <v>0</v>
      </c>
      <c r="M906" s="190">
        <f>IF(INTRO!$E$39="Endemic", IF($I906&gt;0, IF($I906=4,"Unknown",IF($I906=99,"Stopped",$D906)), 0),"Not required")</f>
        <v>0</v>
      </c>
      <c r="N906" s="166">
        <f>IF(INTRO!$E$41="Endemic", IF(AND($J906&gt;1,$J906&lt;5), IF($J906=4, "Unknown", E906+F906), 0),"Not required")</f>
        <v>0</v>
      </c>
      <c r="O906" s="169">
        <f>IF(INTRO!$E$43="Endemic", IF(AND($K906&gt;0,$K906&lt;5), IF($K906=4,"Unknown", IF($K906=1, $F906*0.33, IF($K906=2, $F906*0.5+$G906*0.2, SUM(F906:G906)))), 0),"Not required")</f>
        <v>160766.78631157306</v>
      </c>
      <c r="P906" s="161">
        <v>0</v>
      </c>
      <c r="Q906" s="162">
        <v>0</v>
      </c>
      <c r="R906" s="162">
        <v>0</v>
      </c>
      <c r="S906" s="167">
        <v>1</v>
      </c>
      <c r="T906" s="161"/>
      <c r="U906" s="162"/>
      <c r="V906" s="162"/>
      <c r="W906" s="167"/>
    </row>
    <row r="907" spans="1:23" x14ac:dyDescent="0.2">
      <c r="A907"/>
      <c r="B907"/>
      <c r="C907"/>
      <c r="D907"/>
      <c r="E907"/>
      <c r="F907"/>
      <c r="G907"/>
      <c r="H907"/>
      <c r="I907"/>
      <c r="J907"/>
      <c r="K907"/>
      <c r="L907"/>
      <c r="M907"/>
      <c r="N907"/>
      <c r="O907"/>
      <c r="P907"/>
      <c r="Q907"/>
      <c r="R907"/>
      <c r="S907"/>
      <c r="T907"/>
      <c r="U907"/>
      <c r="V907"/>
      <c r="W907"/>
    </row>
    <row r="908" spans="1:23" x14ac:dyDescent="0.2">
      <c r="A908"/>
      <c r="B908"/>
      <c r="C908"/>
      <c r="D908"/>
      <c r="E908"/>
      <c r="F908"/>
      <c r="G908"/>
      <c r="H908"/>
      <c r="I908"/>
      <c r="J908"/>
      <c r="K908"/>
      <c r="L908"/>
      <c r="M908"/>
      <c r="N908"/>
      <c r="O908"/>
      <c r="P908"/>
      <c r="Q908"/>
      <c r="R908"/>
      <c r="S908"/>
      <c r="T908"/>
      <c r="U908"/>
      <c r="V908"/>
      <c r="W908"/>
    </row>
    <row r="909" spans="1:23" x14ac:dyDescent="0.2">
      <c r="A909"/>
      <c r="B909"/>
      <c r="C909"/>
      <c r="D909"/>
      <c r="E909"/>
      <c r="F909"/>
      <c r="G909"/>
      <c r="H909"/>
      <c r="I909"/>
      <c r="J909"/>
      <c r="K909"/>
      <c r="L909"/>
      <c r="M909"/>
      <c r="N909"/>
      <c r="O909"/>
      <c r="P909"/>
      <c r="Q909"/>
      <c r="R909"/>
      <c r="S909"/>
      <c r="T909"/>
      <c r="U909"/>
      <c r="V909"/>
      <c r="W909"/>
    </row>
    <row r="910" spans="1:23" x14ac:dyDescent="0.2">
      <c r="A910"/>
      <c r="B910"/>
      <c r="C910"/>
      <c r="D910"/>
      <c r="E910"/>
      <c r="F910"/>
      <c r="G910"/>
      <c r="H910"/>
      <c r="I910"/>
      <c r="J910"/>
      <c r="K910"/>
      <c r="L910"/>
      <c r="M910"/>
      <c r="N910"/>
      <c r="O910"/>
      <c r="P910"/>
      <c r="Q910"/>
      <c r="R910"/>
      <c r="S910"/>
      <c r="T910"/>
      <c r="U910"/>
      <c r="V910"/>
      <c r="W910"/>
    </row>
    <row r="911" spans="1:23" x14ac:dyDescent="0.2">
      <c r="A911"/>
      <c r="B911"/>
      <c r="C911"/>
      <c r="D911"/>
      <c r="E911"/>
      <c r="F911"/>
      <c r="G911"/>
      <c r="H911"/>
      <c r="I911"/>
      <c r="J911"/>
      <c r="K911"/>
      <c r="L911"/>
      <c r="M911"/>
      <c r="N911"/>
      <c r="O911"/>
      <c r="P911"/>
      <c r="Q911"/>
      <c r="R911"/>
      <c r="S911"/>
      <c r="T911"/>
      <c r="U911"/>
      <c r="V911"/>
      <c r="W911"/>
    </row>
    <row r="912" spans="1:23" x14ac:dyDescent="0.2">
      <c r="A912"/>
      <c r="B912"/>
      <c r="C912"/>
      <c r="D912"/>
      <c r="E912"/>
      <c r="F912"/>
      <c r="G912"/>
      <c r="H912"/>
      <c r="I912"/>
      <c r="J912"/>
      <c r="K912"/>
      <c r="L912"/>
      <c r="M912"/>
      <c r="N912"/>
      <c r="O912"/>
      <c r="P912"/>
      <c r="Q912"/>
      <c r="R912"/>
      <c r="S912"/>
      <c r="T912"/>
      <c r="U912"/>
      <c r="V912"/>
      <c r="W912"/>
    </row>
    <row r="913" spans="1:23" x14ac:dyDescent="0.2">
      <c r="A913"/>
      <c r="B913"/>
      <c r="C913"/>
      <c r="D913"/>
      <c r="E913"/>
      <c r="F913"/>
      <c r="G913"/>
      <c r="H913"/>
      <c r="I913"/>
      <c r="J913"/>
      <c r="K913"/>
      <c r="L913"/>
      <c r="M913"/>
      <c r="N913"/>
      <c r="O913"/>
      <c r="P913"/>
      <c r="Q913"/>
      <c r="R913"/>
      <c r="S913"/>
      <c r="T913"/>
      <c r="U913"/>
      <c r="V913"/>
      <c r="W913"/>
    </row>
    <row r="914" spans="1:23" x14ac:dyDescent="0.2">
      <c r="A914"/>
      <c r="B914"/>
      <c r="C914"/>
      <c r="D914"/>
      <c r="E914"/>
      <c r="F914"/>
      <c r="G914"/>
      <c r="H914"/>
      <c r="I914"/>
      <c r="J914"/>
      <c r="K914"/>
      <c r="L914"/>
      <c r="M914"/>
      <c r="N914"/>
      <c r="O914"/>
      <c r="P914"/>
      <c r="Q914"/>
      <c r="R914"/>
      <c r="S914"/>
      <c r="T914"/>
      <c r="U914"/>
      <c r="V914"/>
      <c r="W914"/>
    </row>
    <row r="915" spans="1:23" x14ac:dyDescent="0.2">
      <c r="A915"/>
      <c r="B915"/>
      <c r="C915"/>
      <c r="D915"/>
      <c r="E915"/>
      <c r="F915"/>
      <c r="G915"/>
      <c r="H915"/>
      <c r="I915"/>
      <c r="J915"/>
      <c r="K915"/>
      <c r="L915"/>
      <c r="M915"/>
      <c r="N915"/>
      <c r="O915"/>
      <c r="P915"/>
      <c r="Q915"/>
      <c r="R915"/>
      <c r="S915"/>
      <c r="T915"/>
      <c r="U915"/>
      <c r="V915"/>
      <c r="W915"/>
    </row>
    <row r="916" spans="1:23" x14ac:dyDescent="0.2">
      <c r="A916"/>
      <c r="B916"/>
      <c r="C916"/>
      <c r="D916"/>
      <c r="E916"/>
      <c r="F916"/>
      <c r="G916"/>
      <c r="H916"/>
      <c r="I916"/>
      <c r="J916"/>
      <c r="K916"/>
      <c r="L916"/>
      <c r="M916"/>
      <c r="N916"/>
      <c r="O916"/>
      <c r="P916"/>
      <c r="Q916"/>
      <c r="R916"/>
      <c r="S916"/>
      <c r="T916"/>
      <c r="U916"/>
      <c r="V916"/>
      <c r="W916"/>
    </row>
    <row r="917" spans="1:23" x14ac:dyDescent="0.2">
      <c r="A917"/>
      <c r="B917"/>
      <c r="C917"/>
      <c r="D917"/>
      <c r="E917"/>
      <c r="F917"/>
      <c r="G917"/>
      <c r="H917"/>
      <c r="I917"/>
      <c r="J917"/>
      <c r="K917"/>
      <c r="L917"/>
      <c r="M917"/>
      <c r="N917"/>
      <c r="O917"/>
      <c r="P917"/>
      <c r="Q917"/>
      <c r="R917"/>
      <c r="S917"/>
      <c r="T917"/>
      <c r="U917"/>
      <c r="V917"/>
      <c r="W917"/>
    </row>
    <row r="918" spans="1:23" x14ac:dyDescent="0.2">
      <c r="A918"/>
      <c r="B918"/>
      <c r="C918"/>
      <c r="D918"/>
      <c r="E918"/>
      <c r="F918"/>
      <c r="G918"/>
      <c r="H918"/>
      <c r="I918"/>
      <c r="J918"/>
      <c r="K918"/>
      <c r="L918"/>
      <c r="M918"/>
      <c r="N918"/>
      <c r="O918"/>
      <c r="P918"/>
      <c r="Q918"/>
      <c r="R918"/>
      <c r="S918"/>
      <c r="T918"/>
      <c r="U918"/>
      <c r="V918"/>
      <c r="W918"/>
    </row>
    <row r="919" spans="1:23" x14ac:dyDescent="0.2">
      <c r="A919"/>
      <c r="B919"/>
      <c r="C919"/>
      <c r="D919"/>
      <c r="E919"/>
      <c r="F919"/>
      <c r="G919"/>
      <c r="H919"/>
      <c r="I919"/>
      <c r="J919"/>
      <c r="K919"/>
      <c r="L919"/>
      <c r="M919"/>
      <c r="N919"/>
      <c r="O919"/>
      <c r="P919"/>
      <c r="Q919"/>
      <c r="R919"/>
      <c r="S919"/>
      <c r="T919"/>
      <c r="U919"/>
      <c r="V919"/>
      <c r="W919"/>
    </row>
    <row r="920" spans="1:23" x14ac:dyDescent="0.2">
      <c r="A920"/>
      <c r="B920"/>
      <c r="C920"/>
      <c r="D920"/>
      <c r="E920"/>
      <c r="F920"/>
      <c r="G920"/>
      <c r="H920"/>
      <c r="I920"/>
      <c r="J920"/>
      <c r="K920"/>
      <c r="L920"/>
      <c r="M920"/>
      <c r="N920"/>
      <c r="O920"/>
      <c r="P920"/>
      <c r="Q920"/>
      <c r="R920"/>
      <c r="S920"/>
      <c r="T920"/>
      <c r="U920"/>
      <c r="V920"/>
      <c r="W920"/>
    </row>
    <row r="921" spans="1:23" x14ac:dyDescent="0.2">
      <c r="A921"/>
      <c r="B921"/>
      <c r="C921"/>
      <c r="D921"/>
      <c r="E921"/>
      <c r="F921"/>
      <c r="G921"/>
      <c r="H921"/>
      <c r="I921"/>
      <c r="J921"/>
      <c r="K921"/>
      <c r="L921"/>
      <c r="M921"/>
      <c r="N921"/>
      <c r="O921"/>
      <c r="P921"/>
      <c r="Q921"/>
      <c r="R921"/>
      <c r="S921"/>
      <c r="T921"/>
      <c r="U921"/>
      <c r="V921"/>
      <c r="W921"/>
    </row>
    <row r="922" spans="1:23" x14ac:dyDescent="0.2">
      <c r="A922"/>
      <c r="B922"/>
      <c r="C922"/>
      <c r="D922"/>
      <c r="E922"/>
      <c r="F922"/>
      <c r="G922"/>
      <c r="H922"/>
      <c r="I922"/>
      <c r="J922"/>
      <c r="K922"/>
      <c r="L922"/>
      <c r="M922"/>
      <c r="N922"/>
      <c r="O922"/>
      <c r="P922"/>
      <c r="Q922"/>
      <c r="R922"/>
      <c r="S922"/>
      <c r="T922"/>
      <c r="U922"/>
      <c r="V922"/>
      <c r="W922"/>
    </row>
    <row r="923" spans="1:23" x14ac:dyDescent="0.2">
      <c r="A923"/>
      <c r="B923"/>
      <c r="C923"/>
      <c r="D923"/>
      <c r="E923"/>
      <c r="F923"/>
      <c r="G923"/>
      <c r="H923"/>
      <c r="I923"/>
      <c r="J923"/>
      <c r="K923"/>
      <c r="L923"/>
      <c r="M923"/>
      <c r="N923"/>
      <c r="O923"/>
      <c r="P923"/>
      <c r="Q923"/>
      <c r="R923"/>
      <c r="S923"/>
      <c r="T923"/>
      <c r="U923"/>
      <c r="V923"/>
      <c r="W923"/>
    </row>
    <row r="924" spans="1:23" x14ac:dyDescent="0.2">
      <c r="A924"/>
      <c r="B924"/>
      <c r="C924"/>
      <c r="D924"/>
      <c r="E924"/>
      <c r="F924"/>
      <c r="G924"/>
      <c r="H924"/>
      <c r="I924"/>
      <c r="J924"/>
      <c r="K924"/>
      <c r="L924"/>
      <c r="M924"/>
      <c r="N924"/>
      <c r="O924"/>
      <c r="P924"/>
      <c r="Q924"/>
      <c r="R924"/>
      <c r="S924"/>
      <c r="T924"/>
      <c r="U924"/>
      <c r="V924"/>
      <c r="W924"/>
    </row>
    <row r="925" spans="1:23" x14ac:dyDescent="0.2">
      <c r="A925"/>
      <c r="B925"/>
      <c r="C925"/>
      <c r="D925"/>
      <c r="E925"/>
      <c r="F925"/>
      <c r="G925"/>
      <c r="H925"/>
      <c r="I925"/>
      <c r="J925"/>
      <c r="K925"/>
      <c r="L925"/>
      <c r="M925"/>
      <c r="N925"/>
      <c r="O925"/>
      <c r="P925"/>
      <c r="Q925"/>
      <c r="R925"/>
      <c r="S925"/>
      <c r="T925"/>
      <c r="U925"/>
      <c r="V925"/>
      <c r="W925"/>
    </row>
    <row r="926" spans="1:23" x14ac:dyDescent="0.2">
      <c r="A926"/>
      <c r="B926"/>
      <c r="C926"/>
      <c r="D926"/>
      <c r="E926"/>
      <c r="F926"/>
      <c r="G926"/>
      <c r="H926"/>
      <c r="I926"/>
      <c r="J926"/>
      <c r="K926"/>
      <c r="L926"/>
      <c r="M926"/>
      <c r="N926"/>
      <c r="O926"/>
      <c r="P926"/>
      <c r="Q926"/>
      <c r="R926"/>
      <c r="S926"/>
      <c r="T926"/>
      <c r="U926"/>
      <c r="V926"/>
      <c r="W926"/>
    </row>
    <row r="927" spans="1:23" x14ac:dyDescent="0.2">
      <c r="A927"/>
      <c r="B927"/>
      <c r="C927"/>
      <c r="D927"/>
      <c r="E927"/>
      <c r="F927"/>
      <c r="G927"/>
      <c r="H927"/>
      <c r="I927"/>
      <c r="J927"/>
      <c r="K927"/>
      <c r="L927"/>
      <c r="M927"/>
      <c r="N927"/>
      <c r="O927"/>
      <c r="P927"/>
      <c r="Q927"/>
      <c r="R927"/>
      <c r="S927"/>
      <c r="T927"/>
      <c r="U927"/>
      <c r="V927"/>
      <c r="W927"/>
    </row>
    <row r="928" spans="1:23" x14ac:dyDescent="0.2">
      <c r="A928"/>
      <c r="B928"/>
      <c r="C928"/>
      <c r="D928"/>
      <c r="E928"/>
      <c r="F928"/>
      <c r="G928"/>
      <c r="H928"/>
      <c r="I928"/>
      <c r="J928"/>
      <c r="K928"/>
      <c r="L928"/>
      <c r="M928"/>
      <c r="N928"/>
      <c r="O928"/>
      <c r="P928"/>
      <c r="Q928"/>
      <c r="R928"/>
      <c r="S928"/>
      <c r="T928"/>
      <c r="U928"/>
      <c r="V928"/>
      <c r="W928"/>
    </row>
    <row r="929" spans="1:23" x14ac:dyDescent="0.2">
      <c r="A929"/>
      <c r="B929"/>
      <c r="C929"/>
      <c r="D929"/>
      <c r="E929"/>
      <c r="F929"/>
      <c r="G929"/>
      <c r="H929"/>
      <c r="I929"/>
      <c r="J929"/>
      <c r="K929"/>
      <c r="L929"/>
      <c r="M929"/>
      <c r="N929"/>
      <c r="O929"/>
      <c r="P929"/>
      <c r="Q929"/>
      <c r="R929"/>
      <c r="S929"/>
      <c r="T929"/>
      <c r="U929"/>
      <c r="V929"/>
      <c r="W929"/>
    </row>
    <row r="930" spans="1:23" x14ac:dyDescent="0.2">
      <c r="A930"/>
      <c r="B930"/>
      <c r="C930"/>
      <c r="D930"/>
      <c r="E930"/>
      <c r="F930"/>
      <c r="G930"/>
      <c r="H930"/>
      <c r="I930"/>
      <c r="J930"/>
      <c r="K930"/>
      <c r="L930"/>
      <c r="M930"/>
      <c r="N930"/>
      <c r="O930"/>
      <c r="P930"/>
      <c r="Q930"/>
      <c r="R930"/>
      <c r="S930"/>
      <c r="T930"/>
      <c r="U930"/>
      <c r="V930"/>
      <c r="W930"/>
    </row>
    <row r="931" spans="1:23" x14ac:dyDescent="0.2">
      <c r="A931"/>
      <c r="B931"/>
      <c r="C931"/>
      <c r="D931"/>
      <c r="E931"/>
      <c r="F931"/>
      <c r="G931"/>
      <c r="H931"/>
      <c r="I931"/>
      <c r="J931"/>
      <c r="K931"/>
      <c r="L931"/>
      <c r="M931"/>
      <c r="N931"/>
      <c r="O931"/>
      <c r="P931"/>
      <c r="Q931"/>
      <c r="R931"/>
      <c r="S931"/>
      <c r="T931"/>
      <c r="U931"/>
      <c r="V931"/>
      <c r="W931"/>
    </row>
    <row r="932" spans="1:23" x14ac:dyDescent="0.2">
      <c r="A932"/>
      <c r="B932"/>
      <c r="C932"/>
      <c r="D932"/>
      <c r="E932"/>
      <c r="F932"/>
      <c r="G932"/>
      <c r="H932"/>
      <c r="I932"/>
      <c r="J932"/>
      <c r="K932"/>
      <c r="L932"/>
      <c r="M932"/>
      <c r="N932"/>
      <c r="O932"/>
      <c r="P932"/>
      <c r="Q932"/>
      <c r="R932"/>
      <c r="S932"/>
      <c r="T932"/>
      <c r="U932"/>
      <c r="V932"/>
      <c r="W932"/>
    </row>
    <row r="933" spans="1:23" x14ac:dyDescent="0.2">
      <c r="A933"/>
      <c r="B933"/>
      <c r="C933"/>
      <c r="D933"/>
      <c r="E933"/>
      <c r="F933"/>
      <c r="G933"/>
      <c r="H933"/>
      <c r="I933"/>
      <c r="J933"/>
      <c r="K933"/>
      <c r="L933"/>
      <c r="M933"/>
      <c r="N933"/>
      <c r="O933"/>
      <c r="P933"/>
      <c r="Q933"/>
      <c r="R933"/>
      <c r="S933"/>
      <c r="T933"/>
      <c r="U933"/>
      <c r="V933"/>
      <c r="W933"/>
    </row>
    <row r="934" spans="1:23" x14ac:dyDescent="0.2">
      <c r="A934"/>
      <c r="B934"/>
      <c r="C934"/>
      <c r="D934"/>
      <c r="E934"/>
      <c r="F934"/>
      <c r="G934"/>
      <c r="H934"/>
      <c r="I934"/>
      <c r="J934"/>
      <c r="K934"/>
      <c r="L934"/>
      <c r="M934"/>
      <c r="N934"/>
      <c r="O934"/>
      <c r="P934"/>
      <c r="Q934"/>
      <c r="R934"/>
      <c r="S934"/>
      <c r="T934"/>
      <c r="U934"/>
      <c r="V934"/>
      <c r="W934"/>
    </row>
    <row r="935" spans="1:23" x14ac:dyDescent="0.2">
      <c r="A935"/>
      <c r="B935"/>
      <c r="C935"/>
      <c r="D935"/>
      <c r="E935"/>
      <c r="F935"/>
      <c r="G935"/>
      <c r="H935"/>
      <c r="I935"/>
      <c r="J935"/>
      <c r="K935"/>
      <c r="L935"/>
      <c r="M935"/>
      <c r="N935"/>
      <c r="O935"/>
      <c r="P935"/>
      <c r="Q935"/>
      <c r="R935"/>
      <c r="S935"/>
      <c r="T935"/>
      <c r="U935"/>
      <c r="V935"/>
      <c r="W935"/>
    </row>
    <row r="936" spans="1:23" x14ac:dyDescent="0.2">
      <c r="A936"/>
      <c r="B936"/>
      <c r="C936"/>
      <c r="D936"/>
      <c r="E936"/>
      <c r="F936"/>
      <c r="G936"/>
      <c r="H936"/>
      <c r="I936"/>
      <c r="J936"/>
      <c r="K936"/>
      <c r="L936"/>
      <c r="M936"/>
      <c r="N936"/>
      <c r="O936"/>
      <c r="P936"/>
      <c r="Q936"/>
      <c r="R936"/>
      <c r="S936"/>
      <c r="T936"/>
      <c r="U936"/>
      <c r="V936"/>
      <c r="W936"/>
    </row>
    <row r="937" spans="1:23" x14ac:dyDescent="0.2">
      <c r="A937"/>
      <c r="B937"/>
      <c r="C937"/>
      <c r="D937"/>
      <c r="E937"/>
      <c r="F937"/>
      <c r="G937"/>
      <c r="H937"/>
      <c r="I937"/>
      <c r="J937"/>
      <c r="K937"/>
      <c r="L937"/>
      <c r="M937"/>
      <c r="N937"/>
      <c r="O937"/>
      <c r="P937"/>
      <c r="Q937"/>
      <c r="R937"/>
      <c r="S937"/>
      <c r="T937"/>
      <c r="U937"/>
      <c r="V937"/>
      <c r="W937"/>
    </row>
    <row r="938" spans="1:23" x14ac:dyDescent="0.2">
      <c r="A938"/>
      <c r="B938"/>
      <c r="C938"/>
      <c r="D938"/>
      <c r="E938"/>
      <c r="F938"/>
      <c r="G938"/>
      <c r="H938"/>
      <c r="I938"/>
      <c r="J938"/>
      <c r="K938"/>
      <c r="L938"/>
      <c r="M938"/>
      <c r="N938"/>
      <c r="O938"/>
      <c r="P938"/>
      <c r="Q938"/>
      <c r="R938"/>
      <c r="S938"/>
      <c r="T938"/>
      <c r="U938"/>
      <c r="V938"/>
      <c r="W938"/>
    </row>
    <row r="939" spans="1:23" x14ac:dyDescent="0.2">
      <c r="A939"/>
      <c r="B939"/>
      <c r="C939"/>
      <c r="D939"/>
      <c r="E939"/>
      <c r="F939"/>
      <c r="G939"/>
      <c r="H939"/>
      <c r="I939"/>
      <c r="J939"/>
      <c r="K939"/>
      <c r="L939"/>
      <c r="M939"/>
      <c r="N939"/>
      <c r="O939"/>
      <c r="P939"/>
      <c r="Q939"/>
      <c r="R939"/>
      <c r="S939"/>
      <c r="T939"/>
      <c r="U939"/>
      <c r="V939"/>
      <c r="W939"/>
    </row>
    <row r="940" spans="1:23" x14ac:dyDescent="0.2">
      <c r="A940"/>
      <c r="B940"/>
      <c r="C940"/>
      <c r="D940"/>
      <c r="E940"/>
      <c r="F940"/>
      <c r="G940"/>
      <c r="H940"/>
      <c r="I940"/>
      <c r="J940"/>
      <c r="K940"/>
      <c r="L940"/>
      <c r="M940"/>
      <c r="N940"/>
      <c r="O940"/>
      <c r="P940"/>
      <c r="Q940"/>
      <c r="R940"/>
      <c r="S940"/>
      <c r="T940"/>
      <c r="U940"/>
      <c r="V940"/>
      <c r="W940"/>
    </row>
    <row r="941" spans="1:23" x14ac:dyDescent="0.2">
      <c r="A941"/>
      <c r="B941"/>
      <c r="C941"/>
      <c r="D941"/>
      <c r="E941"/>
      <c r="F941"/>
      <c r="G941"/>
      <c r="H941"/>
      <c r="I941"/>
      <c r="J941"/>
      <c r="K941"/>
      <c r="L941"/>
      <c r="M941"/>
      <c r="N941"/>
      <c r="O941"/>
      <c r="P941"/>
      <c r="Q941"/>
      <c r="R941"/>
      <c r="S941"/>
      <c r="T941"/>
      <c r="U941"/>
      <c r="V941"/>
      <c r="W941"/>
    </row>
    <row r="942" spans="1:23" x14ac:dyDescent="0.2">
      <c r="A942"/>
      <c r="B942"/>
      <c r="C942"/>
      <c r="D942"/>
      <c r="E942"/>
      <c r="F942"/>
      <c r="G942"/>
      <c r="H942"/>
      <c r="I942"/>
      <c r="J942"/>
      <c r="K942"/>
      <c r="L942"/>
      <c r="M942"/>
      <c r="N942"/>
      <c r="O942"/>
      <c r="P942"/>
      <c r="Q942"/>
      <c r="R942"/>
      <c r="S942"/>
      <c r="T942"/>
      <c r="U942"/>
      <c r="V942"/>
      <c r="W942"/>
    </row>
    <row r="943" spans="1:23" x14ac:dyDescent="0.2">
      <c r="A943"/>
      <c r="B943"/>
      <c r="C943"/>
      <c r="D943"/>
      <c r="E943"/>
      <c r="F943"/>
      <c r="G943"/>
      <c r="H943"/>
      <c r="I943"/>
      <c r="J943"/>
      <c r="K943"/>
      <c r="L943"/>
      <c r="M943"/>
      <c r="N943"/>
      <c r="O943"/>
      <c r="P943"/>
      <c r="Q943"/>
      <c r="R943"/>
      <c r="S943"/>
      <c r="T943"/>
      <c r="U943"/>
      <c r="V943"/>
      <c r="W943"/>
    </row>
    <row r="944" spans="1:23" x14ac:dyDescent="0.2">
      <c r="A944"/>
      <c r="B944"/>
      <c r="C944"/>
      <c r="D944"/>
      <c r="E944"/>
      <c r="F944"/>
      <c r="G944"/>
      <c r="H944"/>
      <c r="I944"/>
      <c r="J944"/>
      <c r="K944"/>
      <c r="L944"/>
      <c r="M944"/>
      <c r="N944"/>
      <c r="O944"/>
      <c r="P944"/>
      <c r="Q944"/>
      <c r="R944"/>
      <c r="S944"/>
      <c r="T944"/>
      <c r="U944"/>
      <c r="V944"/>
      <c r="W944"/>
    </row>
    <row r="945" spans="1:23" x14ac:dyDescent="0.2">
      <c r="A945"/>
      <c r="B945"/>
      <c r="C945"/>
      <c r="D945"/>
      <c r="E945"/>
      <c r="F945"/>
      <c r="G945"/>
      <c r="H945"/>
      <c r="I945"/>
      <c r="J945"/>
      <c r="K945"/>
      <c r="L945"/>
      <c r="M945"/>
      <c r="N945"/>
      <c r="O945"/>
      <c r="P945"/>
      <c r="Q945"/>
      <c r="R945"/>
      <c r="S945"/>
      <c r="T945"/>
      <c r="U945"/>
      <c r="V945"/>
      <c r="W945"/>
    </row>
    <row r="946" spans="1:23" x14ac:dyDescent="0.2">
      <c r="A946"/>
      <c r="B946"/>
      <c r="C946"/>
      <c r="D946"/>
      <c r="E946"/>
      <c r="F946"/>
      <c r="G946"/>
      <c r="H946"/>
      <c r="I946"/>
      <c r="J946"/>
      <c r="K946"/>
      <c r="L946"/>
      <c r="M946"/>
      <c r="N946"/>
      <c r="O946"/>
      <c r="P946"/>
      <c r="Q946"/>
      <c r="R946"/>
      <c r="S946"/>
      <c r="T946"/>
      <c r="U946"/>
      <c r="V946"/>
      <c r="W946"/>
    </row>
    <row r="947" spans="1:23" x14ac:dyDescent="0.2">
      <c r="A947"/>
      <c r="B947"/>
      <c r="C947"/>
      <c r="D947"/>
      <c r="E947"/>
      <c r="F947"/>
      <c r="G947"/>
      <c r="H947"/>
      <c r="I947"/>
      <c r="J947"/>
      <c r="K947"/>
      <c r="L947"/>
      <c r="M947"/>
      <c r="N947"/>
      <c r="O947"/>
      <c r="P947"/>
      <c r="Q947"/>
      <c r="R947"/>
      <c r="S947"/>
      <c r="T947"/>
      <c r="U947"/>
      <c r="V947"/>
      <c r="W947"/>
    </row>
    <row r="948" spans="1:23" x14ac:dyDescent="0.2">
      <c r="A948"/>
      <c r="B948"/>
      <c r="C948"/>
      <c r="D948"/>
      <c r="E948"/>
      <c r="F948"/>
      <c r="G948"/>
      <c r="H948"/>
      <c r="I948"/>
      <c r="J948"/>
      <c r="K948"/>
      <c r="L948"/>
      <c r="M948"/>
      <c r="N948"/>
      <c r="O948"/>
      <c r="P948"/>
      <c r="Q948"/>
      <c r="R948"/>
      <c r="S948"/>
      <c r="T948"/>
      <c r="U948"/>
      <c r="V948"/>
      <c r="W948"/>
    </row>
    <row r="949" spans="1:23" x14ac:dyDescent="0.2">
      <c r="A949"/>
      <c r="B949"/>
      <c r="C949"/>
      <c r="D949"/>
      <c r="E949"/>
      <c r="F949"/>
      <c r="G949"/>
      <c r="H949"/>
      <c r="I949"/>
      <c r="J949"/>
      <c r="K949"/>
      <c r="L949"/>
      <c r="M949"/>
      <c r="N949"/>
      <c r="O949"/>
      <c r="P949"/>
      <c r="Q949"/>
      <c r="R949"/>
      <c r="S949"/>
      <c r="T949"/>
      <c r="U949"/>
      <c r="V949"/>
      <c r="W949"/>
    </row>
    <row r="950" spans="1:23" x14ac:dyDescent="0.2">
      <c r="A950"/>
      <c r="B950"/>
      <c r="C950"/>
      <c r="D950"/>
      <c r="E950"/>
      <c r="F950"/>
      <c r="G950"/>
      <c r="H950"/>
      <c r="I950"/>
      <c r="J950"/>
      <c r="K950"/>
      <c r="L950"/>
      <c r="M950"/>
      <c r="N950"/>
      <c r="O950"/>
      <c r="P950"/>
      <c r="Q950"/>
      <c r="R950"/>
      <c r="S950"/>
      <c r="T950"/>
      <c r="U950"/>
      <c r="V950"/>
      <c r="W950"/>
    </row>
    <row r="951" spans="1:23" x14ac:dyDescent="0.2">
      <c r="A951"/>
      <c r="B951"/>
      <c r="C951"/>
      <c r="D951"/>
      <c r="E951"/>
      <c r="F951"/>
      <c r="G951"/>
      <c r="H951"/>
      <c r="I951"/>
      <c r="J951"/>
      <c r="K951"/>
      <c r="L951"/>
      <c r="M951"/>
      <c r="N951"/>
      <c r="O951"/>
      <c r="P951"/>
      <c r="Q951"/>
      <c r="R951"/>
      <c r="S951"/>
      <c r="T951"/>
      <c r="U951"/>
      <c r="V951"/>
      <c r="W951"/>
    </row>
    <row r="952" spans="1:23" x14ac:dyDescent="0.2">
      <c r="A952"/>
      <c r="B952"/>
      <c r="C952"/>
      <c r="D952"/>
      <c r="E952"/>
      <c r="F952"/>
      <c r="G952"/>
      <c r="H952"/>
      <c r="I952"/>
      <c r="J952"/>
      <c r="K952"/>
      <c r="L952"/>
      <c r="M952"/>
      <c r="N952"/>
      <c r="O952"/>
      <c r="P952"/>
      <c r="Q952"/>
      <c r="R952"/>
      <c r="S952"/>
      <c r="T952"/>
      <c r="U952"/>
      <c r="V952"/>
      <c r="W952"/>
    </row>
    <row r="953" spans="1:23" x14ac:dyDescent="0.2">
      <c r="A953"/>
      <c r="B953"/>
      <c r="C953"/>
      <c r="D953"/>
      <c r="E953"/>
      <c r="F953"/>
      <c r="G953"/>
      <c r="H953"/>
      <c r="I953"/>
      <c r="J953"/>
      <c r="K953"/>
      <c r="L953"/>
      <c r="M953"/>
      <c r="N953"/>
      <c r="O953"/>
      <c r="P953"/>
      <c r="Q953"/>
      <c r="R953"/>
      <c r="S953"/>
      <c r="T953"/>
      <c r="U953"/>
      <c r="V953"/>
      <c r="W953"/>
    </row>
    <row r="954" spans="1:23" x14ac:dyDescent="0.2">
      <c r="A954"/>
      <c r="B954"/>
      <c r="C954"/>
      <c r="D954"/>
      <c r="E954"/>
      <c r="F954"/>
      <c r="G954"/>
      <c r="H954"/>
      <c r="I954"/>
      <c r="J954"/>
      <c r="K954"/>
      <c r="L954"/>
      <c r="M954"/>
      <c r="N954"/>
      <c r="O954"/>
      <c r="P954"/>
      <c r="Q954"/>
      <c r="R954"/>
      <c r="S954"/>
      <c r="T954"/>
      <c r="U954"/>
      <c r="V954"/>
      <c r="W954"/>
    </row>
    <row r="955" spans="1:23" x14ac:dyDescent="0.2">
      <c r="A955"/>
      <c r="B955"/>
      <c r="C955"/>
      <c r="D955"/>
      <c r="E955"/>
      <c r="F955"/>
      <c r="G955"/>
      <c r="H955"/>
      <c r="I955"/>
      <c r="J955"/>
      <c r="K955"/>
      <c r="L955"/>
      <c r="M955"/>
      <c r="N955"/>
      <c r="O955"/>
      <c r="P955"/>
      <c r="Q955"/>
      <c r="R955"/>
      <c r="S955"/>
      <c r="T955"/>
      <c r="U955"/>
      <c r="V955"/>
      <c r="W955"/>
    </row>
    <row r="956" spans="1:23" x14ac:dyDescent="0.2">
      <c r="A956"/>
      <c r="B956"/>
      <c r="C956"/>
      <c r="D956"/>
      <c r="E956"/>
      <c r="F956"/>
      <c r="G956"/>
      <c r="H956"/>
      <c r="I956"/>
      <c r="J956"/>
      <c r="K956"/>
      <c r="L956"/>
      <c r="M956"/>
      <c r="N956"/>
      <c r="O956"/>
      <c r="P956"/>
      <c r="Q956"/>
      <c r="R956"/>
      <c r="S956"/>
      <c r="T956"/>
      <c r="U956"/>
      <c r="V956"/>
      <c r="W956"/>
    </row>
    <row r="957" spans="1:23" x14ac:dyDescent="0.2">
      <c r="A957"/>
      <c r="B957"/>
      <c r="C957"/>
      <c r="D957"/>
      <c r="E957"/>
      <c r="F957"/>
      <c r="G957"/>
      <c r="H957"/>
      <c r="I957"/>
      <c r="J957"/>
      <c r="K957"/>
      <c r="L957"/>
      <c r="M957"/>
      <c r="N957"/>
      <c r="O957"/>
      <c r="P957"/>
      <c r="Q957"/>
      <c r="R957"/>
      <c r="S957"/>
      <c r="T957"/>
      <c r="U957"/>
      <c r="V957"/>
      <c r="W957"/>
    </row>
    <row r="958" spans="1:23" x14ac:dyDescent="0.2">
      <c r="A958"/>
      <c r="B958"/>
      <c r="C958"/>
      <c r="D958"/>
      <c r="E958"/>
      <c r="F958"/>
      <c r="G958"/>
      <c r="H958"/>
      <c r="I958"/>
      <c r="J958"/>
      <c r="K958"/>
      <c r="L958"/>
      <c r="M958"/>
      <c r="N958"/>
      <c r="O958"/>
      <c r="P958"/>
      <c r="Q958"/>
      <c r="R958"/>
      <c r="S958"/>
      <c r="T958"/>
      <c r="U958"/>
      <c r="V958"/>
      <c r="W958"/>
    </row>
    <row r="959" spans="1:23" x14ac:dyDescent="0.2">
      <c r="A959"/>
      <c r="B959"/>
      <c r="C959"/>
      <c r="D959"/>
      <c r="E959"/>
      <c r="F959"/>
      <c r="G959"/>
      <c r="H959"/>
      <c r="I959"/>
      <c r="J959"/>
      <c r="K959"/>
      <c r="L959"/>
      <c r="M959"/>
      <c r="N959"/>
      <c r="O959"/>
      <c r="P959"/>
      <c r="Q959"/>
      <c r="R959"/>
      <c r="S959"/>
      <c r="T959"/>
      <c r="U959"/>
      <c r="V959"/>
      <c r="W959"/>
    </row>
    <row r="960" spans="1:23" x14ac:dyDescent="0.2">
      <c r="A960"/>
      <c r="B960"/>
      <c r="C960"/>
      <c r="D960"/>
      <c r="E960"/>
      <c r="F960"/>
      <c r="G960"/>
      <c r="H960"/>
      <c r="I960"/>
      <c r="J960"/>
      <c r="K960"/>
      <c r="L960"/>
      <c r="M960"/>
      <c r="N960"/>
      <c r="O960"/>
      <c r="P960"/>
      <c r="Q960"/>
      <c r="R960"/>
      <c r="S960"/>
      <c r="T960"/>
      <c r="U960"/>
      <c r="V960"/>
      <c r="W960"/>
    </row>
    <row r="961" spans="1:23" x14ac:dyDescent="0.2">
      <c r="A961"/>
      <c r="B961"/>
      <c r="C961"/>
      <c r="D961"/>
      <c r="E961"/>
      <c r="F961"/>
      <c r="G961"/>
      <c r="H961"/>
      <c r="I961"/>
      <c r="J961"/>
      <c r="K961"/>
      <c r="L961"/>
      <c r="M961"/>
      <c r="N961"/>
      <c r="O961"/>
      <c r="P961"/>
      <c r="Q961"/>
      <c r="R961"/>
      <c r="S961"/>
      <c r="T961"/>
      <c r="U961"/>
      <c r="V961"/>
      <c r="W961"/>
    </row>
    <row r="962" spans="1:23" x14ac:dyDescent="0.2">
      <c r="A962"/>
      <c r="B962"/>
      <c r="C962"/>
      <c r="D962"/>
      <c r="E962"/>
      <c r="F962"/>
      <c r="G962"/>
      <c r="H962"/>
      <c r="I962"/>
      <c r="J962"/>
      <c r="K962"/>
      <c r="L962"/>
      <c r="M962"/>
      <c r="N962"/>
      <c r="O962"/>
      <c r="P962"/>
      <c r="Q962"/>
      <c r="R962"/>
      <c r="S962"/>
      <c r="T962"/>
      <c r="U962"/>
      <c r="V962"/>
      <c r="W962"/>
    </row>
    <row r="963" spans="1:23" x14ac:dyDescent="0.2">
      <c r="A963"/>
      <c r="B963"/>
      <c r="C963"/>
      <c r="D963"/>
      <c r="E963"/>
      <c r="F963"/>
      <c r="G963"/>
      <c r="H963"/>
      <c r="I963"/>
      <c r="J963"/>
      <c r="K963"/>
      <c r="L963"/>
      <c r="M963"/>
      <c r="N963"/>
      <c r="O963"/>
      <c r="P963"/>
      <c r="Q963"/>
      <c r="R963"/>
      <c r="S963"/>
      <c r="T963"/>
      <c r="U963"/>
      <c r="V963"/>
      <c r="W963"/>
    </row>
    <row r="964" spans="1:23" x14ac:dyDescent="0.2">
      <c r="A964"/>
      <c r="B964"/>
      <c r="C964"/>
      <c r="D964"/>
      <c r="E964"/>
      <c r="F964"/>
      <c r="G964"/>
      <c r="H964"/>
      <c r="I964"/>
      <c r="J964"/>
      <c r="K964"/>
      <c r="L964"/>
      <c r="M964"/>
      <c r="N964"/>
      <c r="O964"/>
      <c r="P964"/>
      <c r="Q964"/>
      <c r="R964"/>
      <c r="S964"/>
      <c r="T964"/>
      <c r="U964"/>
      <c r="V964"/>
      <c r="W964"/>
    </row>
    <row r="965" spans="1:23" x14ac:dyDescent="0.2">
      <c r="A965"/>
      <c r="B965"/>
      <c r="C965"/>
      <c r="D965"/>
      <c r="E965"/>
      <c r="F965"/>
      <c r="G965"/>
      <c r="H965"/>
      <c r="I965"/>
      <c r="J965"/>
      <c r="K965"/>
      <c r="L965"/>
      <c r="M965"/>
      <c r="N965"/>
      <c r="O965"/>
      <c r="P965"/>
      <c r="Q965"/>
      <c r="R965"/>
      <c r="S965"/>
      <c r="T965"/>
      <c r="U965"/>
      <c r="V965"/>
      <c r="W965"/>
    </row>
    <row r="966" spans="1:23" x14ac:dyDescent="0.2">
      <c r="A966"/>
      <c r="B966"/>
      <c r="C966"/>
      <c r="D966"/>
      <c r="E966"/>
      <c r="F966"/>
      <c r="G966"/>
      <c r="H966"/>
      <c r="I966"/>
      <c r="J966"/>
      <c r="K966"/>
      <c r="L966"/>
      <c r="M966"/>
      <c r="N966"/>
      <c r="O966"/>
      <c r="P966"/>
      <c r="Q966"/>
      <c r="R966"/>
      <c r="S966"/>
      <c r="T966"/>
      <c r="U966"/>
      <c r="V966"/>
      <c r="W966"/>
    </row>
    <row r="967" spans="1:23" x14ac:dyDescent="0.2">
      <c r="A967"/>
      <c r="B967"/>
      <c r="C967"/>
      <c r="D967"/>
      <c r="E967"/>
      <c r="F967"/>
      <c r="G967"/>
      <c r="H967"/>
      <c r="I967"/>
      <c r="J967"/>
      <c r="K967"/>
      <c r="L967"/>
      <c r="M967"/>
      <c r="N967"/>
      <c r="O967"/>
      <c r="P967"/>
      <c r="Q967"/>
      <c r="R967"/>
      <c r="S967"/>
      <c r="T967"/>
      <c r="U967"/>
      <c r="V967"/>
      <c r="W967"/>
    </row>
    <row r="968" spans="1:23" x14ac:dyDescent="0.2">
      <c r="A968"/>
      <c r="B968"/>
      <c r="C968"/>
      <c r="D968"/>
      <c r="E968"/>
      <c r="F968"/>
      <c r="G968"/>
      <c r="H968"/>
      <c r="I968"/>
      <c r="J968"/>
      <c r="K968"/>
      <c r="L968"/>
      <c r="M968"/>
      <c r="N968"/>
      <c r="O968"/>
      <c r="P968"/>
      <c r="Q968"/>
      <c r="R968"/>
      <c r="S968"/>
      <c r="T968"/>
      <c r="U968"/>
      <c r="V968"/>
      <c r="W968"/>
    </row>
    <row r="969" spans="1:23" x14ac:dyDescent="0.2">
      <c r="A969"/>
      <c r="B969"/>
      <c r="C969"/>
      <c r="D969"/>
      <c r="E969"/>
      <c r="F969"/>
      <c r="G969"/>
      <c r="H969"/>
      <c r="I969"/>
      <c r="J969"/>
      <c r="K969"/>
      <c r="L969"/>
      <c r="M969"/>
      <c r="N969"/>
      <c r="O969"/>
      <c r="P969"/>
      <c r="Q969"/>
      <c r="R969"/>
      <c r="S969"/>
      <c r="T969"/>
      <c r="U969"/>
      <c r="V969"/>
      <c r="W969"/>
    </row>
    <row r="970" spans="1:23" x14ac:dyDescent="0.2">
      <c r="A970"/>
      <c r="B970"/>
      <c r="C970"/>
      <c r="D970"/>
      <c r="E970"/>
      <c r="F970"/>
      <c r="G970"/>
      <c r="H970"/>
      <c r="I970"/>
      <c r="J970"/>
      <c r="K970"/>
      <c r="L970"/>
      <c r="M970"/>
      <c r="N970"/>
      <c r="O970"/>
      <c r="P970"/>
      <c r="Q970"/>
      <c r="R970"/>
      <c r="S970"/>
      <c r="T970"/>
      <c r="U970"/>
      <c r="V970"/>
      <c r="W970"/>
    </row>
    <row r="971" spans="1:23" x14ac:dyDescent="0.2">
      <c r="A971"/>
      <c r="B971"/>
      <c r="C971"/>
      <c r="D971"/>
      <c r="E971"/>
      <c r="F971"/>
      <c r="G971"/>
      <c r="H971"/>
      <c r="I971"/>
      <c r="J971"/>
      <c r="K971"/>
      <c r="L971"/>
      <c r="M971"/>
      <c r="N971"/>
      <c r="O971"/>
      <c r="P971"/>
      <c r="Q971"/>
      <c r="R971"/>
      <c r="S971"/>
      <c r="T971"/>
      <c r="U971"/>
      <c r="V971"/>
      <c r="W971"/>
    </row>
    <row r="972" spans="1:23" x14ac:dyDescent="0.2">
      <c r="A972"/>
      <c r="B972"/>
      <c r="C972"/>
      <c r="D972"/>
      <c r="E972"/>
      <c r="F972"/>
      <c r="G972"/>
      <c r="H972"/>
      <c r="I972"/>
      <c r="J972"/>
      <c r="K972"/>
      <c r="L972"/>
      <c r="M972"/>
      <c r="N972"/>
      <c r="O972"/>
      <c r="P972"/>
      <c r="Q972"/>
      <c r="R972"/>
      <c r="S972"/>
      <c r="T972"/>
      <c r="U972"/>
      <c r="V972"/>
      <c r="W972"/>
    </row>
    <row r="973" spans="1:23" x14ac:dyDescent="0.2">
      <c r="A973"/>
      <c r="B973"/>
      <c r="C973"/>
      <c r="D973"/>
      <c r="E973"/>
      <c r="F973"/>
      <c r="G973"/>
      <c r="H973"/>
      <c r="I973"/>
      <c r="J973"/>
      <c r="K973"/>
      <c r="L973"/>
      <c r="M973"/>
      <c r="N973"/>
      <c r="O973"/>
      <c r="P973"/>
      <c r="Q973"/>
      <c r="R973"/>
      <c r="S973"/>
      <c r="T973"/>
      <c r="U973"/>
      <c r="V973"/>
      <c r="W973"/>
    </row>
    <row r="974" spans="1:23" x14ac:dyDescent="0.2">
      <c r="A974"/>
      <c r="B974"/>
      <c r="C974"/>
      <c r="D974"/>
      <c r="E974"/>
      <c r="F974"/>
      <c r="G974"/>
      <c r="H974"/>
      <c r="I974"/>
      <c r="J974"/>
      <c r="K974"/>
      <c r="L974"/>
      <c r="M974"/>
      <c r="N974"/>
      <c r="O974"/>
      <c r="P974"/>
      <c r="Q974"/>
      <c r="R974"/>
      <c r="S974"/>
      <c r="T974"/>
      <c r="U974"/>
      <c r="V974"/>
      <c r="W974"/>
    </row>
    <row r="975" spans="1:23" x14ac:dyDescent="0.2">
      <c r="A975"/>
      <c r="B975"/>
      <c r="C975"/>
      <c r="D975"/>
      <c r="E975"/>
      <c r="F975"/>
      <c r="G975"/>
      <c r="H975"/>
      <c r="I975"/>
      <c r="J975"/>
      <c r="K975"/>
      <c r="L975"/>
      <c r="M975"/>
      <c r="N975"/>
      <c r="O975"/>
      <c r="P975"/>
      <c r="Q975"/>
      <c r="R975"/>
      <c r="S975"/>
      <c r="T975"/>
      <c r="U975"/>
      <c r="V975"/>
      <c r="W975"/>
    </row>
    <row r="976" spans="1:23" x14ac:dyDescent="0.2">
      <c r="A976"/>
      <c r="B976"/>
      <c r="C976"/>
      <c r="D976"/>
      <c r="E976"/>
      <c r="F976"/>
      <c r="G976"/>
      <c r="H976"/>
      <c r="I976"/>
      <c r="J976"/>
      <c r="K976"/>
      <c r="L976"/>
      <c r="M976"/>
      <c r="N976"/>
      <c r="O976"/>
      <c r="P976"/>
      <c r="Q976"/>
      <c r="R976"/>
      <c r="S976"/>
      <c r="T976"/>
      <c r="U976"/>
      <c r="V976"/>
      <c r="W976"/>
    </row>
    <row r="977" spans="1:23" x14ac:dyDescent="0.2">
      <c r="A977"/>
      <c r="B977"/>
      <c r="C977"/>
      <c r="D977"/>
      <c r="E977"/>
      <c r="F977"/>
      <c r="G977"/>
      <c r="H977"/>
      <c r="I977"/>
      <c r="J977"/>
      <c r="K977"/>
      <c r="L977"/>
      <c r="M977"/>
      <c r="N977"/>
      <c r="O977"/>
      <c r="P977"/>
      <c r="Q977"/>
      <c r="R977"/>
      <c r="S977"/>
      <c r="T977"/>
      <c r="U977"/>
      <c r="V977"/>
      <c r="W977"/>
    </row>
    <row r="978" spans="1:23" x14ac:dyDescent="0.2">
      <c r="A978"/>
      <c r="B978"/>
      <c r="C978"/>
      <c r="D978"/>
      <c r="E978"/>
      <c r="F978"/>
      <c r="G978"/>
      <c r="H978"/>
      <c r="I978"/>
      <c r="J978"/>
      <c r="K978"/>
      <c r="L978"/>
      <c r="M978"/>
      <c r="N978"/>
      <c r="O978"/>
      <c r="P978"/>
      <c r="Q978"/>
      <c r="R978"/>
      <c r="S978"/>
      <c r="T978"/>
      <c r="U978"/>
      <c r="V978"/>
      <c r="W978"/>
    </row>
    <row r="979" spans="1:23" x14ac:dyDescent="0.2">
      <c r="A979"/>
      <c r="B979"/>
      <c r="C979"/>
      <c r="D979"/>
      <c r="E979"/>
      <c r="F979"/>
      <c r="G979"/>
      <c r="H979"/>
      <c r="I979"/>
      <c r="J979"/>
      <c r="K979"/>
      <c r="L979"/>
      <c r="M979"/>
      <c r="N979"/>
      <c r="O979"/>
      <c r="P979"/>
      <c r="Q979"/>
      <c r="R979"/>
      <c r="S979"/>
      <c r="T979"/>
      <c r="U979"/>
      <c r="V979"/>
      <c r="W979"/>
    </row>
    <row r="980" spans="1:23" x14ac:dyDescent="0.2">
      <c r="A980"/>
      <c r="B980"/>
      <c r="C980"/>
      <c r="D980"/>
      <c r="E980"/>
      <c r="F980"/>
      <c r="G980"/>
      <c r="H980"/>
      <c r="I980"/>
      <c r="J980"/>
      <c r="K980"/>
      <c r="L980"/>
      <c r="M980"/>
      <c r="N980"/>
      <c r="O980"/>
      <c r="P980"/>
      <c r="Q980"/>
      <c r="R980"/>
      <c r="S980"/>
      <c r="T980"/>
      <c r="U980"/>
      <c r="V980"/>
      <c r="W980"/>
    </row>
    <row r="981" spans="1:23" x14ac:dyDescent="0.2">
      <c r="A981"/>
      <c r="B981"/>
      <c r="C981"/>
      <c r="D981"/>
      <c r="E981"/>
      <c r="F981"/>
      <c r="G981"/>
      <c r="H981"/>
      <c r="I981"/>
      <c r="J981"/>
      <c r="K981"/>
      <c r="L981"/>
      <c r="M981"/>
      <c r="N981"/>
      <c r="O981"/>
      <c r="P981"/>
      <c r="Q981"/>
      <c r="R981"/>
      <c r="S981"/>
      <c r="T981"/>
      <c r="U981"/>
      <c r="V981"/>
      <c r="W981"/>
    </row>
    <row r="982" spans="1:23" x14ac:dyDescent="0.2">
      <c r="A982"/>
      <c r="B982"/>
      <c r="C982"/>
      <c r="D982"/>
      <c r="E982"/>
      <c r="F982"/>
      <c r="G982"/>
      <c r="H982"/>
      <c r="I982"/>
      <c r="J982"/>
      <c r="K982"/>
      <c r="L982"/>
      <c r="M982"/>
      <c r="N982"/>
      <c r="O982"/>
      <c r="P982"/>
      <c r="Q982"/>
      <c r="R982"/>
      <c r="S982"/>
      <c r="T982"/>
      <c r="U982"/>
      <c r="V982"/>
      <c r="W982"/>
    </row>
    <row r="983" spans="1:23" x14ac:dyDescent="0.2">
      <c r="A983"/>
      <c r="B983"/>
      <c r="C983"/>
      <c r="D983"/>
      <c r="E983"/>
      <c r="F983"/>
      <c r="G983"/>
      <c r="H983"/>
      <c r="I983"/>
      <c r="J983"/>
      <c r="K983"/>
      <c r="L983"/>
      <c r="M983"/>
      <c r="N983"/>
      <c r="O983"/>
      <c r="P983"/>
      <c r="Q983"/>
      <c r="R983"/>
      <c r="S983"/>
      <c r="T983"/>
      <c r="U983"/>
      <c r="V983"/>
      <c r="W983"/>
    </row>
    <row r="984" spans="1:23" x14ac:dyDescent="0.2">
      <c r="A984"/>
      <c r="B984"/>
      <c r="C984"/>
      <c r="D984"/>
      <c r="E984"/>
      <c r="F984"/>
      <c r="G984"/>
      <c r="H984"/>
      <c r="I984"/>
      <c r="J984"/>
      <c r="K984"/>
      <c r="L984"/>
      <c r="M984"/>
      <c r="N984"/>
      <c r="O984"/>
      <c r="P984"/>
      <c r="Q984"/>
      <c r="R984"/>
      <c r="S984"/>
      <c r="T984"/>
      <c r="U984"/>
      <c r="V984"/>
      <c r="W984"/>
    </row>
    <row r="985" spans="1:23" x14ac:dyDescent="0.2">
      <c r="A985"/>
      <c r="B985"/>
      <c r="C985"/>
      <c r="D985"/>
      <c r="E985"/>
      <c r="F985"/>
      <c r="G985"/>
      <c r="H985"/>
      <c r="I985"/>
      <c r="J985"/>
      <c r="K985"/>
      <c r="L985"/>
      <c r="M985"/>
      <c r="N985"/>
      <c r="O985"/>
      <c r="P985"/>
      <c r="Q985"/>
      <c r="R985"/>
      <c r="S985"/>
      <c r="T985"/>
      <c r="U985"/>
      <c r="V985"/>
      <c r="W985"/>
    </row>
    <row r="986" spans="1:23" x14ac:dyDescent="0.2">
      <c r="A986"/>
      <c r="B986"/>
      <c r="C986"/>
      <c r="D986"/>
      <c r="E986"/>
      <c r="F986"/>
      <c r="G986"/>
      <c r="H986"/>
      <c r="I986"/>
      <c r="J986"/>
      <c r="K986"/>
      <c r="L986"/>
      <c r="M986"/>
      <c r="N986"/>
      <c r="O986"/>
      <c r="P986"/>
      <c r="Q986"/>
      <c r="R986"/>
      <c r="S986"/>
      <c r="T986"/>
      <c r="U986"/>
      <c r="V986"/>
      <c r="W986"/>
    </row>
    <row r="987" spans="1:23" x14ac:dyDescent="0.2">
      <c r="A987"/>
      <c r="B987"/>
      <c r="C987"/>
      <c r="D987"/>
      <c r="E987"/>
      <c r="F987"/>
      <c r="G987"/>
      <c r="H987"/>
      <c r="I987"/>
      <c r="J987"/>
      <c r="K987"/>
      <c r="L987"/>
      <c r="M987"/>
      <c r="N987"/>
      <c r="O987"/>
      <c r="P987"/>
      <c r="Q987"/>
      <c r="R987"/>
      <c r="S987"/>
      <c r="T987"/>
      <c r="U987"/>
      <c r="V987"/>
      <c r="W987"/>
    </row>
    <row r="988" spans="1:23" x14ac:dyDescent="0.2">
      <c r="A988"/>
      <c r="B988"/>
      <c r="C988"/>
      <c r="D988"/>
      <c r="E988"/>
      <c r="F988"/>
      <c r="G988"/>
      <c r="H988"/>
      <c r="I988"/>
      <c r="J988"/>
      <c r="K988"/>
      <c r="L988"/>
      <c r="M988"/>
      <c r="N988"/>
      <c r="O988"/>
      <c r="P988"/>
      <c r="Q988"/>
      <c r="R988"/>
      <c r="S988"/>
      <c r="T988"/>
      <c r="U988"/>
      <c r="V988"/>
      <c r="W988"/>
    </row>
    <row r="989" spans="1:23" x14ac:dyDescent="0.2">
      <c r="A989"/>
      <c r="B989"/>
      <c r="C989"/>
      <c r="D989"/>
      <c r="E989"/>
      <c r="F989"/>
      <c r="G989"/>
      <c r="H989"/>
      <c r="I989"/>
      <c r="J989"/>
      <c r="K989"/>
      <c r="L989"/>
      <c r="M989"/>
      <c r="N989"/>
      <c r="O989"/>
      <c r="P989"/>
      <c r="Q989"/>
      <c r="R989"/>
      <c r="S989"/>
      <c r="T989"/>
      <c r="U989"/>
      <c r="V989"/>
      <c r="W989"/>
    </row>
    <row r="990" spans="1:23" x14ac:dyDescent="0.2">
      <c r="A990"/>
      <c r="B990"/>
      <c r="C990"/>
      <c r="D990"/>
      <c r="E990"/>
      <c r="F990"/>
      <c r="G990"/>
      <c r="H990"/>
      <c r="I990"/>
      <c r="J990"/>
      <c r="K990"/>
      <c r="L990"/>
      <c r="M990"/>
      <c r="N990"/>
      <c r="O990"/>
      <c r="P990"/>
      <c r="Q990"/>
      <c r="R990"/>
      <c r="S990"/>
      <c r="T990"/>
      <c r="U990"/>
      <c r="V990"/>
      <c r="W990"/>
    </row>
    <row r="991" spans="1:23" x14ac:dyDescent="0.2">
      <c r="A991"/>
      <c r="B991"/>
      <c r="C991"/>
      <c r="D991"/>
      <c r="E991"/>
      <c r="F991"/>
      <c r="G991"/>
      <c r="H991"/>
      <c r="I991"/>
      <c r="J991"/>
      <c r="K991"/>
      <c r="L991"/>
      <c r="M991"/>
      <c r="N991"/>
      <c r="O991"/>
      <c r="P991"/>
      <c r="Q991"/>
      <c r="R991"/>
      <c r="S991"/>
      <c r="T991"/>
      <c r="U991"/>
      <c r="V991"/>
      <c r="W991"/>
    </row>
    <row r="992" spans="1:23" x14ac:dyDescent="0.2">
      <c r="A992"/>
      <c r="B992"/>
      <c r="C992"/>
      <c r="D992"/>
      <c r="E992"/>
      <c r="F992"/>
      <c r="G992"/>
      <c r="H992"/>
      <c r="I992"/>
      <c r="J992"/>
      <c r="K992"/>
      <c r="L992"/>
      <c r="M992"/>
      <c r="N992"/>
      <c r="O992"/>
      <c r="P992"/>
      <c r="Q992"/>
      <c r="R992"/>
      <c r="S992"/>
      <c r="T992"/>
      <c r="U992"/>
      <c r="V992"/>
      <c r="W992"/>
    </row>
    <row r="993" spans="1:23" x14ac:dyDescent="0.2">
      <c r="A993"/>
      <c r="B993"/>
      <c r="C993"/>
      <c r="D993"/>
      <c r="E993"/>
      <c r="F993"/>
      <c r="G993"/>
      <c r="H993"/>
      <c r="I993"/>
      <c r="J993"/>
      <c r="K993"/>
      <c r="L993"/>
      <c r="M993"/>
      <c r="N993"/>
      <c r="O993"/>
      <c r="P993"/>
      <c r="Q993"/>
      <c r="R993"/>
      <c r="S993"/>
      <c r="T993"/>
      <c r="U993"/>
      <c r="V993"/>
      <c r="W993"/>
    </row>
    <row r="994" spans="1:23" x14ac:dyDescent="0.2">
      <c r="A994"/>
      <c r="B994"/>
      <c r="C994"/>
      <c r="D994"/>
      <c r="E994"/>
      <c r="F994"/>
      <c r="G994"/>
      <c r="H994"/>
      <c r="I994"/>
      <c r="J994"/>
      <c r="K994"/>
      <c r="L994"/>
      <c r="M994"/>
      <c r="N994"/>
      <c r="O994"/>
      <c r="P994"/>
      <c r="Q994"/>
      <c r="R994"/>
      <c r="S994"/>
      <c r="T994"/>
      <c r="U994"/>
      <c r="V994"/>
      <c r="W994"/>
    </row>
    <row r="995" spans="1:23" x14ac:dyDescent="0.2">
      <c r="A995"/>
      <c r="B995"/>
      <c r="C995"/>
      <c r="D995"/>
      <c r="E995"/>
      <c r="F995"/>
      <c r="G995"/>
      <c r="H995"/>
      <c r="I995"/>
      <c r="J995"/>
      <c r="K995"/>
      <c r="L995"/>
      <c r="M995"/>
      <c r="N995"/>
      <c r="O995"/>
      <c r="P995"/>
      <c r="Q995"/>
      <c r="R995"/>
      <c r="S995"/>
      <c r="T995"/>
      <c r="U995"/>
      <c r="V995"/>
      <c r="W995"/>
    </row>
    <row r="996" spans="1:23" x14ac:dyDescent="0.2">
      <c r="A996"/>
      <c r="B996"/>
      <c r="C996"/>
      <c r="D996"/>
      <c r="E996"/>
      <c r="F996"/>
      <c r="G996"/>
      <c r="H996"/>
      <c r="I996"/>
      <c r="J996"/>
      <c r="K996"/>
      <c r="L996"/>
      <c r="M996"/>
      <c r="N996"/>
      <c r="O996"/>
      <c r="P996"/>
      <c r="Q996"/>
      <c r="R996"/>
      <c r="S996"/>
      <c r="T996"/>
      <c r="U996"/>
      <c r="V996"/>
      <c r="W996"/>
    </row>
    <row r="997" spans="1:23" x14ac:dyDescent="0.2">
      <c r="A997"/>
      <c r="B997"/>
      <c r="C997"/>
      <c r="D997"/>
      <c r="E997"/>
      <c r="F997"/>
      <c r="G997"/>
      <c r="H997"/>
      <c r="I997"/>
      <c r="J997"/>
      <c r="K997"/>
      <c r="L997"/>
      <c r="M997"/>
      <c r="N997"/>
      <c r="O997"/>
      <c r="P997"/>
      <c r="Q997"/>
      <c r="R997"/>
      <c r="S997"/>
      <c r="T997"/>
      <c r="U997"/>
      <c r="V997"/>
      <c r="W997"/>
    </row>
    <row r="998" spans="1:23" x14ac:dyDescent="0.2">
      <c r="A998"/>
      <c r="B998"/>
      <c r="C998"/>
      <c r="D998"/>
      <c r="E998"/>
      <c r="F998"/>
      <c r="G998"/>
      <c r="H998"/>
      <c r="I998"/>
      <c r="J998"/>
      <c r="K998"/>
      <c r="L998"/>
      <c r="M998"/>
      <c r="N998"/>
      <c r="O998"/>
      <c r="P998"/>
      <c r="Q998"/>
      <c r="R998"/>
      <c r="S998"/>
      <c r="T998"/>
      <c r="U998"/>
      <c r="V998"/>
      <c r="W998"/>
    </row>
    <row r="999" spans="1:23" x14ac:dyDescent="0.2">
      <c r="A999"/>
      <c r="B999"/>
      <c r="C999"/>
      <c r="D999"/>
      <c r="E999"/>
      <c r="F999"/>
      <c r="G999"/>
      <c r="H999"/>
      <c r="I999"/>
      <c r="J999"/>
      <c r="K999"/>
      <c r="L999"/>
      <c r="M999"/>
      <c r="N999"/>
      <c r="O999"/>
      <c r="P999"/>
      <c r="Q999"/>
      <c r="R999"/>
      <c r="S999"/>
      <c r="T999"/>
      <c r="U999"/>
      <c r="V999"/>
      <c r="W999"/>
    </row>
    <row r="1000" spans="1:23" x14ac:dyDescent="0.2">
      <c r="A1000"/>
      <c r="B1000"/>
      <c r="C1000"/>
      <c r="D1000"/>
      <c r="E1000"/>
      <c r="F1000"/>
      <c r="G1000"/>
      <c r="H1000"/>
      <c r="I1000"/>
      <c r="J1000"/>
      <c r="K1000"/>
      <c r="L1000"/>
      <c r="M1000"/>
      <c r="N1000"/>
      <c r="O1000"/>
      <c r="P1000"/>
      <c r="Q1000"/>
      <c r="R1000"/>
      <c r="S1000"/>
      <c r="T1000"/>
      <c r="U1000"/>
      <c r="V1000"/>
      <c r="W1000"/>
    </row>
  </sheetData>
  <sheetProtection formatCells="0" formatColumns="0" formatRows="0" autoFilter="0"/>
  <autoFilter ref="A7:W906"/>
  <mergeCells count="11">
    <mergeCell ref="A8:S8"/>
    <mergeCell ref="D6:G6"/>
    <mergeCell ref="H6:K6"/>
    <mergeCell ref="L6:O6"/>
    <mergeCell ref="P6:S6"/>
    <mergeCell ref="A4:C4"/>
    <mergeCell ref="H4:K4"/>
    <mergeCell ref="P4:S4"/>
    <mergeCell ref="A6:C6"/>
    <mergeCell ref="T4:W4"/>
    <mergeCell ref="T6:W6"/>
  </mergeCells>
  <phoneticPr fontId="3" type="noConversion"/>
  <dataValidations count="7">
    <dataValidation type="list" allowBlank="1" showInputMessage="1" showErrorMessage="1" sqref="P9:P906 S9:S906">
      <formula1>"0,1"</formula1>
    </dataValidation>
    <dataValidation type="list" allowBlank="1" showInputMessage="1" showErrorMessage="1" sqref="Q9:R906">
      <formula1>"0,1,2"</formula1>
    </dataValidation>
    <dataValidation type="decimal" operator="greaterThan" allowBlank="1" showInputMessage="1" showErrorMessage="1" error="Please enter numerical values only." sqref="D9:D906">
      <formula1>0</formula1>
    </dataValidation>
    <dataValidation type="list" allowBlank="1" showInputMessage="1" showErrorMessage="1" sqref="H9:I906">
      <formula1>"0,1,4,99"</formula1>
    </dataValidation>
    <dataValidation type="list" allowBlank="1" showInputMessage="1" showErrorMessage="1" sqref="J9:K906">
      <formula1>"0,1,2,3,4,5"</formula1>
    </dataValidation>
    <dataValidation type="list" allowBlank="1" showInputMessage="1" showErrorMessage="1" sqref="T9:T906">
      <formula1>"SS/SC,TAS,Both"</formula1>
    </dataValidation>
    <dataValidation type="list" allowBlank="1" showInputMessage="1" showErrorMessage="1" sqref="U9:W906">
      <formula1>"Yes"</formula1>
    </dataValidation>
  </dataValidations>
  <pageMargins left="0.2" right="0.2" top="0.53" bottom="0.38" header="0.5" footer="0.38"/>
  <pageSetup paperSize="9" scale="62"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157" r:id="rId4" name="Button 109">
              <controlPr defaultSize="0" print="0" autoFill="0" autoPict="0" macro="[0]!Sheet2.VALIDATION">
                <anchor moveWithCells="1" sizeWithCells="1">
                  <from>
                    <xdr:col>15</xdr:col>
                    <xdr:colOff>0</xdr:colOff>
                    <xdr:row>1</xdr:row>
                    <xdr:rowOff>0</xdr:rowOff>
                  </from>
                  <to>
                    <xdr:col>16</xdr:col>
                    <xdr:colOff>400050</xdr:colOff>
                    <xdr:row>2</xdr:row>
                    <xdr:rowOff>9525</xdr:rowOff>
                  </to>
                </anchor>
              </controlPr>
            </control>
          </mc:Choice>
        </mc:AlternateContent>
        <mc:AlternateContent xmlns:mc="http://schemas.openxmlformats.org/markup-compatibility/2006">
          <mc:Choice Requires="x14">
            <control shapeId="2158" r:id="rId5" name="Button 110">
              <controlPr defaultSize="0" print="0" autoFill="0" autoPict="0" macro="[0]!Sheet2.REST_COL">
                <anchor moveWithCells="1" sizeWithCells="1">
                  <from>
                    <xdr:col>17</xdr:col>
                    <xdr:colOff>47625</xdr:colOff>
                    <xdr:row>1</xdr:row>
                    <xdr:rowOff>0</xdr:rowOff>
                  </from>
                  <to>
                    <xdr:col>19</xdr:col>
                    <xdr:colOff>0</xdr:colOff>
                    <xdr:row>2</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M1000"/>
  <sheetViews>
    <sheetView zoomScaleNormal="100" workbookViewId="0">
      <pane xSplit="3" ySplit="8" topLeftCell="D9" activePane="bottomRight" state="frozen"/>
      <selection pane="topRight" activeCell="D1" sqref="D1"/>
      <selection pane="bottomLeft" activeCell="A9" sqref="A9"/>
      <selection pane="bottomRight" activeCell="B49" sqref="B49"/>
    </sheetView>
  </sheetViews>
  <sheetFormatPr defaultColWidth="9.140625" defaultRowHeight="12.75" x14ac:dyDescent="0.2"/>
  <cols>
    <col min="1" max="1" width="18.28515625" style="1" customWidth="1"/>
    <col min="2" max="3" width="23.42578125" style="1" customWidth="1"/>
    <col min="4" max="6" width="11.7109375" style="1" customWidth="1"/>
    <col min="7" max="7" width="12.7109375" style="1" customWidth="1"/>
    <col min="8" max="8" width="13.42578125" style="1" customWidth="1"/>
    <col min="9" max="9" width="15.5703125" style="1" customWidth="1"/>
    <col min="10" max="12" width="12.7109375" style="1" customWidth="1"/>
    <col min="13" max="13" width="13.7109375" style="1" customWidth="1"/>
    <col min="14" max="16384" width="9.140625" style="1"/>
  </cols>
  <sheetData>
    <row r="1" spans="1:13" ht="23.25" x14ac:dyDescent="0.35">
      <c r="A1" s="4" t="s">
        <v>30</v>
      </c>
      <c r="B1" s="5"/>
      <c r="C1" s="5"/>
      <c r="D1" s="5"/>
      <c r="E1" s="5"/>
      <c r="F1" s="5"/>
      <c r="G1" s="5"/>
      <c r="H1" s="5"/>
      <c r="I1" s="5"/>
      <c r="J1" s="5"/>
      <c r="K1" s="5"/>
      <c r="L1" s="5"/>
    </row>
    <row r="2" spans="1:13" x14ac:dyDescent="0.2">
      <c r="A2" s="5" t="s">
        <v>32</v>
      </c>
      <c r="B2" s="5"/>
      <c r="C2" s="5"/>
      <c r="D2" s="5"/>
      <c r="E2" s="5"/>
      <c r="F2" s="5"/>
      <c r="G2" s="5"/>
      <c r="H2" s="5"/>
      <c r="I2" s="5"/>
      <c r="J2" s="5"/>
      <c r="K2" s="5"/>
      <c r="L2" s="5"/>
    </row>
    <row r="3" spans="1:13" x14ac:dyDescent="0.2">
      <c r="A3" s="5"/>
      <c r="B3" s="5"/>
      <c r="C3" s="5"/>
      <c r="D3" s="5"/>
      <c r="E3" s="5"/>
      <c r="F3" s="5"/>
      <c r="G3" s="5"/>
      <c r="H3" s="5"/>
      <c r="I3" s="5"/>
      <c r="J3" s="5"/>
      <c r="K3" s="5"/>
      <c r="L3" s="5"/>
    </row>
    <row r="4" spans="1:13" x14ac:dyDescent="0.2">
      <c r="A4" s="231" t="s">
        <v>22</v>
      </c>
      <c r="B4" s="231"/>
      <c r="C4" s="231"/>
      <c r="D4" s="6">
        <f>SUM(D$9:D$1000)</f>
        <v>0</v>
      </c>
      <c r="E4" s="6">
        <f>SUM(E$9:E$1000)</f>
        <v>0</v>
      </c>
      <c r="F4" s="6">
        <f>SUM(F$9:F$1000)</f>
        <v>0</v>
      </c>
      <c r="G4" s="6">
        <f>SUM(G$9:G$1000)</f>
        <v>0</v>
      </c>
      <c r="H4" s="19"/>
      <c r="I4" s="6">
        <f>SUM(I$9:I$1000)</f>
        <v>0</v>
      </c>
      <c r="J4" s="6">
        <f>SUM(J$9:J$1000)</f>
        <v>0</v>
      </c>
      <c r="K4" s="6">
        <f>SUM(K$9:K$1000)</f>
        <v>0</v>
      </c>
      <c r="L4" s="6">
        <f>SUM(L$9:L$1000)</f>
        <v>0</v>
      </c>
      <c r="M4" s="6">
        <f>SUM(M$9:M$1000)</f>
        <v>0</v>
      </c>
    </row>
    <row r="5" spans="1:13" ht="2.25" customHeight="1" x14ac:dyDescent="0.2">
      <c r="A5" s="5"/>
      <c r="B5" s="5"/>
      <c r="C5" s="5"/>
      <c r="D5" s="5"/>
      <c r="E5" s="5"/>
      <c r="F5" s="5"/>
      <c r="G5" s="5"/>
      <c r="H5" s="5"/>
      <c r="I5" s="5"/>
      <c r="J5" s="5"/>
      <c r="K5" s="5"/>
      <c r="L5" s="5"/>
      <c r="M5" s="5"/>
    </row>
    <row r="6" spans="1:13" x14ac:dyDescent="0.2">
      <c r="A6" s="225" t="s">
        <v>67</v>
      </c>
      <c r="B6" s="260"/>
      <c r="C6" s="226"/>
      <c r="D6" s="255" t="s">
        <v>31</v>
      </c>
      <c r="E6" s="256"/>
      <c r="F6" s="256"/>
      <c r="G6" s="256"/>
      <c r="H6" s="32" t="s">
        <v>18</v>
      </c>
      <c r="I6" s="10" t="s">
        <v>21</v>
      </c>
      <c r="J6" s="257" t="s">
        <v>30</v>
      </c>
      <c r="K6" s="258"/>
      <c r="L6" s="258"/>
      <c r="M6" s="259"/>
    </row>
    <row r="7" spans="1:13" x14ac:dyDescent="0.2">
      <c r="A7" s="253" t="s">
        <v>0</v>
      </c>
      <c r="B7" s="253" t="s">
        <v>1</v>
      </c>
      <c r="C7" s="253" t="s">
        <v>2</v>
      </c>
      <c r="D7" s="251" t="s">
        <v>4</v>
      </c>
      <c r="E7" s="251" t="s">
        <v>5</v>
      </c>
      <c r="F7" s="251" t="s">
        <v>6</v>
      </c>
      <c r="G7" s="251" t="s">
        <v>7</v>
      </c>
      <c r="H7" s="251" t="s">
        <v>8</v>
      </c>
      <c r="I7" s="251" t="s">
        <v>8</v>
      </c>
      <c r="J7" s="251" t="s">
        <v>16</v>
      </c>
      <c r="K7" s="251" t="s">
        <v>17</v>
      </c>
      <c r="L7" s="251" t="s">
        <v>81</v>
      </c>
      <c r="M7" s="251" t="s">
        <v>95</v>
      </c>
    </row>
    <row r="8" spans="1:13" ht="12.75" customHeight="1" x14ac:dyDescent="0.2">
      <c r="A8" s="254"/>
      <c r="B8" s="254"/>
      <c r="C8" s="254"/>
      <c r="D8" s="252"/>
      <c r="E8" s="252"/>
      <c r="F8" s="252"/>
      <c r="G8" s="252"/>
      <c r="H8" s="252"/>
      <c r="I8" s="252"/>
      <c r="J8" s="252"/>
      <c r="K8" s="252"/>
      <c r="L8" s="252"/>
      <c r="M8" s="252"/>
    </row>
    <row r="9" spans="1:13" x14ac:dyDescent="0.2">
      <c r="A9" s="14" t="str">
        <f>IF(INTRO!$E$39&lt;&gt;"Non-endemic", " ", IF(INTRO!$E$37="Non-endemic"," ", IF(COUNTRY_INFO!A9=0," ",COUNTRY_INFO!A9)))</f>
        <v xml:space="preserve"> </v>
      </c>
      <c r="B9" s="14" t="str">
        <f>IF(INTRO!$E$39&lt;&gt;"Non-endemic", " ", IF(INTRO!$E$37="Non-endemic"," ", IF(COUNTRY_INFO!B9=0," ",COUNTRY_INFO!B9)))</f>
        <v xml:space="preserve"> </v>
      </c>
      <c r="C9" s="14" t="str">
        <f>IF(INTRO!$E$39&lt;&gt;"Non-endemic", " ", IF(INTRO!$E$37="Non-endemic"," ", IF(COUNTRY_INFO!C9=0," ",COUNTRY_INFO!C9)))</f>
        <v xml:space="preserve"> </v>
      </c>
      <c r="D9" s="15">
        <f>IF(INTRO!$E$39&lt;&gt;"Non-endemic", 0, IF(INTRO!$E$37="Non-endemic",0,IF(COUNTRY_INFO!$H9=1,COUNTRY_INFO!E9,0)))</f>
        <v>0</v>
      </c>
      <c r="E9" s="15">
        <f>IF(INTRO!$E$39&lt;&gt;"Non-endemic", 0, IF(INTRO!$E$37="Non-endemic",0,IF(COUNTRY_INFO!$H9=1,COUNTRY_INFO!F9,0)))</f>
        <v>0</v>
      </c>
      <c r="F9" s="15">
        <f>IF(INTRO!$E$39&lt;&gt;"Non-endemic", 0, IF(INTRO!$E$37="Non-endemic",0,IF(COUNTRY_INFO!$H9=1,COUNTRY_INFO!G9,0)))</f>
        <v>0</v>
      </c>
      <c r="G9" s="15">
        <f t="shared" ref="G9" si="0">SUM(D9:F9)</f>
        <v>0</v>
      </c>
      <c r="H9" s="16" t="str">
        <f>IF(INTRO!$E$39="Non-endemic",IF(INTRO!$E$37="Non-endemic","Not required",COUNTRY_INFO!P9),"Treat with IVM")</f>
        <v>Treat with IVM</v>
      </c>
      <c r="I9" s="15">
        <f t="shared" ref="I9" si="1">IF(H9=1,G9,0)</f>
        <v>0</v>
      </c>
      <c r="J9" s="15">
        <f t="shared" ref="J9:J263" si="2">IF(I9&gt;0,I9*2.5,0)</f>
        <v>0</v>
      </c>
      <c r="K9" s="25"/>
      <c r="L9" s="17">
        <f t="shared" ref="L9:L263" si="3">IF($J9&gt;$K9,$J9-$K9,0)</f>
        <v>0</v>
      </c>
      <c r="M9" s="17">
        <f t="shared" ref="M9:M263" si="4">ROUNDUP($J9/1000,0)</f>
        <v>0</v>
      </c>
    </row>
    <row r="10" spans="1:13" x14ac:dyDescent="0.2">
      <c r="A10" s="14" t="str">
        <f>IF(INTRO!$E$39&lt;&gt;"Non-endemic", " ", IF(INTRO!$E$37="Non-endemic"," ", IF(COUNTRY_INFO!A10=0," ",COUNTRY_INFO!A10)))</f>
        <v xml:space="preserve"> </v>
      </c>
      <c r="B10" s="14" t="str">
        <f>IF(INTRO!$E$39&lt;&gt;"Non-endemic", " ", IF(INTRO!$E$37="Non-endemic"," ", IF(COUNTRY_INFO!B10=0," ",COUNTRY_INFO!B10)))</f>
        <v xml:space="preserve"> </v>
      </c>
      <c r="C10" s="14" t="str">
        <f>IF(INTRO!$E$39&lt;&gt;"Non-endemic", " ", IF(INTRO!$E$37="Non-endemic"," ", IF(COUNTRY_INFO!C10=0," ",COUNTRY_INFO!C10)))</f>
        <v xml:space="preserve"> </v>
      </c>
      <c r="D10" s="15">
        <f>IF(INTRO!$E$39&lt;&gt;"Non-endemic", 0, IF(INTRO!$E$37="Non-endemic",0,IF(COUNTRY_INFO!$H10=1,COUNTRY_INFO!E10,0)))</f>
        <v>0</v>
      </c>
      <c r="E10" s="15">
        <f>IF(INTRO!$E$39&lt;&gt;"Non-endemic", 0, IF(INTRO!$E$37="Non-endemic",0,IF(COUNTRY_INFO!$H10=1,COUNTRY_INFO!F10,0)))</f>
        <v>0</v>
      </c>
      <c r="F10" s="15">
        <f>IF(INTRO!$E$39&lt;&gt;"Non-endemic", 0, IF(INTRO!$E$37="Non-endemic",0,IF(COUNTRY_INFO!$H10=1,COUNTRY_INFO!G10,0)))</f>
        <v>0</v>
      </c>
      <c r="G10" s="15">
        <f t="shared" ref="G10:G73" si="5">SUM(D10:F10)</f>
        <v>0</v>
      </c>
      <c r="H10" s="16" t="str">
        <f>IF(INTRO!$E$39="Non-endemic",IF(INTRO!$E$37="Non-endemic","Not required",COUNTRY_INFO!P10),"Treat with IVM")</f>
        <v>Treat with IVM</v>
      </c>
      <c r="I10" s="15">
        <f t="shared" ref="I10:I73" si="6">IF(H10=1,G10,0)</f>
        <v>0</v>
      </c>
      <c r="J10" s="15">
        <f t="shared" si="2"/>
        <v>0</v>
      </c>
      <c r="K10" s="25"/>
      <c r="L10" s="17">
        <f t="shared" si="3"/>
        <v>0</v>
      </c>
      <c r="M10" s="17">
        <f t="shared" si="4"/>
        <v>0</v>
      </c>
    </row>
    <row r="11" spans="1:13" x14ac:dyDescent="0.2">
      <c r="A11" s="14" t="str">
        <f>IF(INTRO!$E$39&lt;&gt;"Non-endemic", " ", IF(INTRO!$E$37="Non-endemic"," ", IF(COUNTRY_INFO!A11=0," ",COUNTRY_INFO!A11)))</f>
        <v xml:space="preserve"> </v>
      </c>
      <c r="B11" s="14" t="str">
        <f>IF(INTRO!$E$39&lt;&gt;"Non-endemic", " ", IF(INTRO!$E$37="Non-endemic"," ", IF(COUNTRY_INFO!B11=0," ",COUNTRY_INFO!B11)))</f>
        <v xml:space="preserve"> </v>
      </c>
      <c r="C11" s="14" t="str">
        <f>IF(INTRO!$E$39&lt;&gt;"Non-endemic", " ", IF(INTRO!$E$37="Non-endemic"," ", IF(COUNTRY_INFO!C11=0," ",COUNTRY_INFO!C11)))</f>
        <v xml:space="preserve"> </v>
      </c>
      <c r="D11" s="15">
        <f>IF(INTRO!$E$39&lt;&gt;"Non-endemic", 0, IF(INTRO!$E$37="Non-endemic",0,IF(COUNTRY_INFO!$H11=1,COUNTRY_INFO!E11,0)))</f>
        <v>0</v>
      </c>
      <c r="E11" s="15">
        <f>IF(INTRO!$E$39&lt;&gt;"Non-endemic", 0, IF(INTRO!$E$37="Non-endemic",0,IF(COUNTRY_INFO!$H11=1,COUNTRY_INFO!F11,0)))</f>
        <v>0</v>
      </c>
      <c r="F11" s="15">
        <f>IF(INTRO!$E$39&lt;&gt;"Non-endemic", 0, IF(INTRO!$E$37="Non-endemic",0,IF(COUNTRY_INFO!$H11=1,COUNTRY_INFO!G11,0)))</f>
        <v>0</v>
      </c>
      <c r="G11" s="15">
        <f t="shared" si="5"/>
        <v>0</v>
      </c>
      <c r="H11" s="16" t="str">
        <f>IF(INTRO!$E$39="Non-endemic",IF(INTRO!$E$37="Non-endemic","Not required",COUNTRY_INFO!P11),"Treat with IVM")</f>
        <v>Treat with IVM</v>
      </c>
      <c r="I11" s="15">
        <f t="shared" si="6"/>
        <v>0</v>
      </c>
      <c r="J11" s="15">
        <f t="shared" si="2"/>
        <v>0</v>
      </c>
      <c r="K11" s="25"/>
      <c r="L11" s="17">
        <f t="shared" si="3"/>
        <v>0</v>
      </c>
      <c r="M11" s="17">
        <f t="shared" si="4"/>
        <v>0</v>
      </c>
    </row>
    <row r="12" spans="1:13" x14ac:dyDescent="0.2">
      <c r="A12" s="14" t="str">
        <f>IF(INTRO!$E$39&lt;&gt;"Non-endemic", " ", IF(INTRO!$E$37="Non-endemic"," ", IF(COUNTRY_INFO!A12=0," ",COUNTRY_INFO!A12)))</f>
        <v xml:space="preserve"> </v>
      </c>
      <c r="B12" s="14" t="str">
        <f>IF(INTRO!$E$39&lt;&gt;"Non-endemic", " ", IF(INTRO!$E$37="Non-endemic"," ", IF(COUNTRY_INFO!B12=0," ",COUNTRY_INFO!B12)))</f>
        <v xml:space="preserve"> </v>
      </c>
      <c r="C12" s="14" t="str">
        <f>IF(INTRO!$E$39&lt;&gt;"Non-endemic", " ", IF(INTRO!$E$37="Non-endemic"," ", IF(COUNTRY_INFO!C12=0," ",COUNTRY_INFO!C12)))</f>
        <v xml:space="preserve"> </v>
      </c>
      <c r="D12" s="15">
        <f>IF(INTRO!$E$39&lt;&gt;"Non-endemic", 0, IF(INTRO!$E$37="Non-endemic",0,IF(COUNTRY_INFO!$H12=1,COUNTRY_INFO!E12,0)))</f>
        <v>0</v>
      </c>
      <c r="E12" s="15">
        <f>IF(INTRO!$E$39&lt;&gt;"Non-endemic", 0, IF(INTRO!$E$37="Non-endemic",0,IF(COUNTRY_INFO!$H12=1,COUNTRY_INFO!F12,0)))</f>
        <v>0</v>
      </c>
      <c r="F12" s="15">
        <f>IF(INTRO!$E$39&lt;&gt;"Non-endemic", 0, IF(INTRO!$E$37="Non-endemic",0,IF(COUNTRY_INFO!$H12=1,COUNTRY_INFO!G12,0)))</f>
        <v>0</v>
      </c>
      <c r="G12" s="15">
        <f t="shared" si="5"/>
        <v>0</v>
      </c>
      <c r="H12" s="16" t="str">
        <f>IF(INTRO!$E$39="Non-endemic",IF(INTRO!$E$37="Non-endemic","Not required",COUNTRY_INFO!P12),"Treat with IVM")</f>
        <v>Treat with IVM</v>
      </c>
      <c r="I12" s="15">
        <f t="shared" si="6"/>
        <v>0</v>
      </c>
      <c r="J12" s="15">
        <f t="shared" si="2"/>
        <v>0</v>
      </c>
      <c r="K12" s="25"/>
      <c r="L12" s="17">
        <f t="shared" si="3"/>
        <v>0</v>
      </c>
      <c r="M12" s="17">
        <f t="shared" si="4"/>
        <v>0</v>
      </c>
    </row>
    <row r="13" spans="1:13" x14ac:dyDescent="0.2">
      <c r="A13" s="14" t="str">
        <f>IF(INTRO!$E$39&lt;&gt;"Non-endemic", " ", IF(INTRO!$E$37="Non-endemic"," ", IF(COUNTRY_INFO!A13=0," ",COUNTRY_INFO!A13)))</f>
        <v xml:space="preserve"> </v>
      </c>
      <c r="B13" s="14" t="str">
        <f>IF(INTRO!$E$39&lt;&gt;"Non-endemic", " ", IF(INTRO!$E$37="Non-endemic"," ", IF(COUNTRY_INFO!B13=0," ",COUNTRY_INFO!B13)))</f>
        <v xml:space="preserve"> </v>
      </c>
      <c r="C13" s="14" t="str">
        <f>IF(INTRO!$E$39&lt;&gt;"Non-endemic", " ", IF(INTRO!$E$37="Non-endemic"," ", IF(COUNTRY_INFO!C13=0," ",COUNTRY_INFO!C13)))</f>
        <v xml:space="preserve"> </v>
      </c>
      <c r="D13" s="15">
        <f>IF(INTRO!$E$39&lt;&gt;"Non-endemic", 0, IF(INTRO!$E$37="Non-endemic",0,IF(COUNTRY_INFO!$H13=1,COUNTRY_INFO!E13,0)))</f>
        <v>0</v>
      </c>
      <c r="E13" s="15">
        <f>IF(INTRO!$E$39&lt;&gt;"Non-endemic", 0, IF(INTRO!$E$37="Non-endemic",0,IF(COUNTRY_INFO!$H13=1,COUNTRY_INFO!F13,0)))</f>
        <v>0</v>
      </c>
      <c r="F13" s="15">
        <f>IF(INTRO!$E$39&lt;&gt;"Non-endemic", 0, IF(INTRO!$E$37="Non-endemic",0,IF(COUNTRY_INFO!$H13=1,COUNTRY_INFO!G13,0)))</f>
        <v>0</v>
      </c>
      <c r="G13" s="15">
        <f t="shared" si="5"/>
        <v>0</v>
      </c>
      <c r="H13" s="16" t="str">
        <f>IF(INTRO!$E$39="Non-endemic",IF(INTRO!$E$37="Non-endemic","Not required",COUNTRY_INFO!P13),"Treat with IVM")</f>
        <v>Treat with IVM</v>
      </c>
      <c r="I13" s="15">
        <f t="shared" si="6"/>
        <v>0</v>
      </c>
      <c r="J13" s="15">
        <f t="shared" si="2"/>
        <v>0</v>
      </c>
      <c r="K13" s="25"/>
      <c r="L13" s="17">
        <f t="shared" si="3"/>
        <v>0</v>
      </c>
      <c r="M13" s="17">
        <f t="shared" si="4"/>
        <v>0</v>
      </c>
    </row>
    <row r="14" spans="1:13" x14ac:dyDescent="0.2">
      <c r="A14" s="14" t="str">
        <f>IF(INTRO!$E$39&lt;&gt;"Non-endemic", " ", IF(INTRO!$E$37="Non-endemic"," ", IF(COUNTRY_INFO!A14=0," ",COUNTRY_INFO!A14)))</f>
        <v xml:space="preserve"> </v>
      </c>
      <c r="B14" s="14" t="str">
        <f>IF(INTRO!$E$39&lt;&gt;"Non-endemic", " ", IF(INTRO!$E$37="Non-endemic"," ", IF(COUNTRY_INFO!B14=0," ",COUNTRY_INFO!B14)))</f>
        <v xml:space="preserve"> </v>
      </c>
      <c r="C14" s="14" t="str">
        <f>IF(INTRO!$E$39&lt;&gt;"Non-endemic", " ", IF(INTRO!$E$37="Non-endemic"," ", IF(COUNTRY_INFO!C14=0," ",COUNTRY_INFO!C14)))</f>
        <v xml:space="preserve"> </v>
      </c>
      <c r="D14" s="15">
        <f>IF(INTRO!$E$39&lt;&gt;"Non-endemic", 0, IF(INTRO!$E$37="Non-endemic",0,IF(COUNTRY_INFO!$H14=1,COUNTRY_INFO!E14,0)))</f>
        <v>0</v>
      </c>
      <c r="E14" s="15">
        <f>IF(INTRO!$E$39&lt;&gt;"Non-endemic", 0, IF(INTRO!$E$37="Non-endemic",0,IF(COUNTRY_INFO!$H14=1,COUNTRY_INFO!F14,0)))</f>
        <v>0</v>
      </c>
      <c r="F14" s="15">
        <f>IF(INTRO!$E$39&lt;&gt;"Non-endemic", 0, IF(INTRO!$E$37="Non-endemic",0,IF(COUNTRY_INFO!$H14=1,COUNTRY_INFO!G14,0)))</f>
        <v>0</v>
      </c>
      <c r="G14" s="15">
        <f t="shared" si="5"/>
        <v>0</v>
      </c>
      <c r="H14" s="16" t="str">
        <f>IF(INTRO!$E$39="Non-endemic",IF(INTRO!$E$37="Non-endemic","Not required",COUNTRY_INFO!P14),"Treat with IVM")</f>
        <v>Treat with IVM</v>
      </c>
      <c r="I14" s="15">
        <f t="shared" si="6"/>
        <v>0</v>
      </c>
      <c r="J14" s="15">
        <f t="shared" si="2"/>
        <v>0</v>
      </c>
      <c r="K14" s="25"/>
      <c r="L14" s="17">
        <f t="shared" si="3"/>
        <v>0</v>
      </c>
      <c r="M14" s="17">
        <f t="shared" si="4"/>
        <v>0</v>
      </c>
    </row>
    <row r="15" spans="1:13" x14ac:dyDescent="0.2">
      <c r="A15" s="14" t="str">
        <f>IF(INTRO!$E$39&lt;&gt;"Non-endemic", " ", IF(INTRO!$E$37="Non-endemic"," ", IF(COUNTRY_INFO!A15=0," ",COUNTRY_INFO!A15)))</f>
        <v xml:space="preserve"> </v>
      </c>
      <c r="B15" s="14" t="str">
        <f>IF(INTRO!$E$39&lt;&gt;"Non-endemic", " ", IF(INTRO!$E$37="Non-endemic"," ", IF(COUNTRY_INFO!B15=0," ",COUNTRY_INFO!B15)))</f>
        <v xml:space="preserve"> </v>
      </c>
      <c r="C15" s="14" t="str">
        <f>IF(INTRO!$E$39&lt;&gt;"Non-endemic", " ", IF(INTRO!$E$37="Non-endemic"," ", IF(COUNTRY_INFO!C15=0," ",COUNTRY_INFO!C15)))</f>
        <v xml:space="preserve"> </v>
      </c>
      <c r="D15" s="15">
        <f>IF(INTRO!$E$39&lt;&gt;"Non-endemic", 0, IF(INTRO!$E$37="Non-endemic",0,IF(COUNTRY_INFO!$H15=1,COUNTRY_INFO!E15,0)))</f>
        <v>0</v>
      </c>
      <c r="E15" s="15">
        <f>IF(INTRO!$E$39&lt;&gt;"Non-endemic", 0, IF(INTRO!$E$37="Non-endemic",0,IF(COUNTRY_INFO!$H15=1,COUNTRY_INFO!F15,0)))</f>
        <v>0</v>
      </c>
      <c r="F15" s="15">
        <f>IF(INTRO!$E$39&lt;&gt;"Non-endemic", 0, IF(INTRO!$E$37="Non-endemic",0,IF(COUNTRY_INFO!$H15=1,COUNTRY_INFO!G15,0)))</f>
        <v>0</v>
      </c>
      <c r="G15" s="15">
        <f t="shared" si="5"/>
        <v>0</v>
      </c>
      <c r="H15" s="16" t="str">
        <f>IF(INTRO!$E$39="Non-endemic",IF(INTRO!$E$37="Non-endemic","Not required",COUNTRY_INFO!P15),"Treat with IVM")</f>
        <v>Treat with IVM</v>
      </c>
      <c r="I15" s="15">
        <f t="shared" si="6"/>
        <v>0</v>
      </c>
      <c r="J15" s="15">
        <f t="shared" si="2"/>
        <v>0</v>
      </c>
      <c r="K15" s="25"/>
      <c r="L15" s="17">
        <f t="shared" si="3"/>
        <v>0</v>
      </c>
      <c r="M15" s="17">
        <f t="shared" si="4"/>
        <v>0</v>
      </c>
    </row>
    <row r="16" spans="1:13" x14ac:dyDescent="0.2">
      <c r="A16" s="14" t="str">
        <f>IF(INTRO!$E$39&lt;&gt;"Non-endemic", " ", IF(INTRO!$E$37="Non-endemic"," ", IF(COUNTRY_INFO!A16=0," ",COUNTRY_INFO!A16)))</f>
        <v xml:space="preserve"> </v>
      </c>
      <c r="B16" s="14" t="str">
        <f>IF(INTRO!$E$39&lt;&gt;"Non-endemic", " ", IF(INTRO!$E$37="Non-endemic"," ", IF(COUNTRY_INFO!B16=0," ",COUNTRY_INFO!B16)))</f>
        <v xml:space="preserve"> </v>
      </c>
      <c r="C16" s="14" t="str">
        <f>IF(INTRO!$E$39&lt;&gt;"Non-endemic", " ", IF(INTRO!$E$37="Non-endemic"," ", IF(COUNTRY_INFO!C16=0," ",COUNTRY_INFO!C16)))</f>
        <v xml:space="preserve"> </v>
      </c>
      <c r="D16" s="15">
        <f>IF(INTRO!$E$39&lt;&gt;"Non-endemic", 0, IF(INTRO!$E$37="Non-endemic",0,IF(COUNTRY_INFO!$H16=1,COUNTRY_INFO!E16,0)))</f>
        <v>0</v>
      </c>
      <c r="E16" s="15">
        <f>IF(INTRO!$E$39&lt;&gt;"Non-endemic", 0, IF(INTRO!$E$37="Non-endemic",0,IF(COUNTRY_INFO!$H16=1,COUNTRY_INFO!F16,0)))</f>
        <v>0</v>
      </c>
      <c r="F16" s="15">
        <f>IF(INTRO!$E$39&lt;&gt;"Non-endemic", 0, IF(INTRO!$E$37="Non-endemic",0,IF(COUNTRY_INFO!$H16=1,COUNTRY_INFO!G16,0)))</f>
        <v>0</v>
      </c>
      <c r="G16" s="15">
        <f t="shared" si="5"/>
        <v>0</v>
      </c>
      <c r="H16" s="16" t="str">
        <f>IF(INTRO!$E$39="Non-endemic",IF(INTRO!$E$37="Non-endemic","Not required",COUNTRY_INFO!P16),"Treat with IVM")</f>
        <v>Treat with IVM</v>
      </c>
      <c r="I16" s="15">
        <f t="shared" si="6"/>
        <v>0</v>
      </c>
      <c r="J16" s="15">
        <f t="shared" si="2"/>
        <v>0</v>
      </c>
      <c r="K16" s="25"/>
      <c r="L16" s="17">
        <f t="shared" si="3"/>
        <v>0</v>
      </c>
      <c r="M16" s="17">
        <f t="shared" si="4"/>
        <v>0</v>
      </c>
    </row>
    <row r="17" spans="1:13" x14ac:dyDescent="0.2">
      <c r="A17" s="14" t="str">
        <f>IF(INTRO!$E$39&lt;&gt;"Non-endemic", " ", IF(INTRO!$E$37="Non-endemic"," ", IF(COUNTRY_INFO!A17=0," ",COUNTRY_INFO!A17)))</f>
        <v xml:space="preserve"> </v>
      </c>
      <c r="B17" s="14" t="str">
        <f>IF(INTRO!$E$39&lt;&gt;"Non-endemic", " ", IF(INTRO!$E$37="Non-endemic"," ", IF(COUNTRY_INFO!B17=0," ",COUNTRY_INFO!B17)))</f>
        <v xml:space="preserve"> </v>
      </c>
      <c r="C17" s="14" t="str">
        <f>IF(INTRO!$E$39&lt;&gt;"Non-endemic", " ", IF(INTRO!$E$37="Non-endemic"," ", IF(COUNTRY_INFO!C17=0," ",COUNTRY_INFO!C17)))</f>
        <v xml:space="preserve"> </v>
      </c>
      <c r="D17" s="15">
        <f>IF(INTRO!$E$39&lt;&gt;"Non-endemic", 0, IF(INTRO!$E$37="Non-endemic",0,IF(COUNTRY_INFO!$H17=1,COUNTRY_INFO!E17,0)))</f>
        <v>0</v>
      </c>
      <c r="E17" s="15">
        <f>IF(INTRO!$E$39&lt;&gt;"Non-endemic", 0, IF(INTRO!$E$37="Non-endemic",0,IF(COUNTRY_INFO!$H17=1,COUNTRY_INFO!F17,0)))</f>
        <v>0</v>
      </c>
      <c r="F17" s="15">
        <f>IF(INTRO!$E$39&lt;&gt;"Non-endemic", 0, IF(INTRO!$E$37="Non-endemic",0,IF(COUNTRY_INFO!$H17=1,COUNTRY_INFO!G17,0)))</f>
        <v>0</v>
      </c>
      <c r="G17" s="15">
        <f t="shared" si="5"/>
        <v>0</v>
      </c>
      <c r="H17" s="16" t="str">
        <f>IF(INTRO!$E$39="Non-endemic",IF(INTRO!$E$37="Non-endemic","Not required",COUNTRY_INFO!P17),"Treat with IVM")</f>
        <v>Treat with IVM</v>
      </c>
      <c r="I17" s="15">
        <f t="shared" si="6"/>
        <v>0</v>
      </c>
      <c r="J17" s="15">
        <f t="shared" si="2"/>
        <v>0</v>
      </c>
      <c r="K17" s="25"/>
      <c r="L17" s="17">
        <f t="shared" si="3"/>
        <v>0</v>
      </c>
      <c r="M17" s="17">
        <f t="shared" si="4"/>
        <v>0</v>
      </c>
    </row>
    <row r="18" spans="1:13" x14ac:dyDescent="0.2">
      <c r="A18" s="14" t="str">
        <f>IF(INTRO!$E$39&lt;&gt;"Non-endemic", " ", IF(INTRO!$E$37="Non-endemic"," ", IF(COUNTRY_INFO!A18=0," ",COUNTRY_INFO!A18)))</f>
        <v xml:space="preserve"> </v>
      </c>
      <c r="B18" s="14" t="str">
        <f>IF(INTRO!$E$39&lt;&gt;"Non-endemic", " ", IF(INTRO!$E$37="Non-endemic"," ", IF(COUNTRY_INFO!B18=0," ",COUNTRY_INFO!B18)))</f>
        <v xml:space="preserve"> </v>
      </c>
      <c r="C18" s="14" t="str">
        <f>IF(INTRO!$E$39&lt;&gt;"Non-endemic", " ", IF(INTRO!$E$37="Non-endemic"," ", IF(COUNTRY_INFO!C18=0," ",COUNTRY_INFO!C18)))</f>
        <v xml:space="preserve"> </v>
      </c>
      <c r="D18" s="15">
        <f>IF(INTRO!$E$39&lt;&gt;"Non-endemic", 0, IF(INTRO!$E$37="Non-endemic",0,IF(COUNTRY_INFO!$H18=1,COUNTRY_INFO!E18,0)))</f>
        <v>0</v>
      </c>
      <c r="E18" s="15">
        <f>IF(INTRO!$E$39&lt;&gt;"Non-endemic", 0, IF(INTRO!$E$37="Non-endemic",0,IF(COUNTRY_INFO!$H18=1,COUNTRY_INFO!F18,0)))</f>
        <v>0</v>
      </c>
      <c r="F18" s="15">
        <f>IF(INTRO!$E$39&lt;&gt;"Non-endemic", 0, IF(INTRO!$E$37="Non-endemic",0,IF(COUNTRY_INFO!$H18=1,COUNTRY_INFO!G18,0)))</f>
        <v>0</v>
      </c>
      <c r="G18" s="15">
        <f t="shared" si="5"/>
        <v>0</v>
      </c>
      <c r="H18" s="16" t="str">
        <f>IF(INTRO!$E$39="Non-endemic",IF(INTRO!$E$37="Non-endemic","Not required",COUNTRY_INFO!P18),"Treat with IVM")</f>
        <v>Treat with IVM</v>
      </c>
      <c r="I18" s="15">
        <f t="shared" si="6"/>
        <v>0</v>
      </c>
      <c r="J18" s="15">
        <f t="shared" si="2"/>
        <v>0</v>
      </c>
      <c r="K18" s="25"/>
      <c r="L18" s="17">
        <f t="shared" si="3"/>
        <v>0</v>
      </c>
      <c r="M18" s="17">
        <f t="shared" si="4"/>
        <v>0</v>
      </c>
    </row>
    <row r="19" spans="1:13" x14ac:dyDescent="0.2">
      <c r="A19" s="14" t="str">
        <f>IF(INTRO!$E$39&lt;&gt;"Non-endemic", " ", IF(INTRO!$E$37="Non-endemic"," ", IF(COUNTRY_INFO!A19=0," ",COUNTRY_INFO!A19)))</f>
        <v xml:space="preserve"> </v>
      </c>
      <c r="B19" s="14" t="str">
        <f>IF(INTRO!$E$39&lt;&gt;"Non-endemic", " ", IF(INTRO!$E$37="Non-endemic"," ", IF(COUNTRY_INFO!B19=0," ",COUNTRY_INFO!B19)))</f>
        <v xml:space="preserve"> </v>
      </c>
      <c r="C19" s="14" t="str">
        <f>IF(INTRO!$E$39&lt;&gt;"Non-endemic", " ", IF(INTRO!$E$37="Non-endemic"," ", IF(COUNTRY_INFO!C19=0," ",COUNTRY_INFO!C19)))</f>
        <v xml:space="preserve"> </v>
      </c>
      <c r="D19" s="15">
        <f>IF(INTRO!$E$39&lt;&gt;"Non-endemic", 0, IF(INTRO!$E$37="Non-endemic",0,IF(COUNTRY_INFO!$H19=1,COUNTRY_INFO!E19,0)))</f>
        <v>0</v>
      </c>
      <c r="E19" s="15">
        <f>IF(INTRO!$E$39&lt;&gt;"Non-endemic", 0, IF(INTRO!$E$37="Non-endemic",0,IF(COUNTRY_INFO!$H19=1,COUNTRY_INFO!F19,0)))</f>
        <v>0</v>
      </c>
      <c r="F19" s="15">
        <f>IF(INTRO!$E$39&lt;&gt;"Non-endemic", 0, IF(INTRO!$E$37="Non-endemic",0,IF(COUNTRY_INFO!$H19=1,COUNTRY_INFO!G19,0)))</f>
        <v>0</v>
      </c>
      <c r="G19" s="15">
        <f t="shared" si="5"/>
        <v>0</v>
      </c>
      <c r="H19" s="16" t="str">
        <f>IF(INTRO!$E$39="Non-endemic",IF(INTRO!$E$37="Non-endemic","Not required",COUNTRY_INFO!P19),"Treat with IVM")</f>
        <v>Treat with IVM</v>
      </c>
      <c r="I19" s="15">
        <f t="shared" si="6"/>
        <v>0</v>
      </c>
      <c r="J19" s="15">
        <f t="shared" si="2"/>
        <v>0</v>
      </c>
      <c r="K19" s="25"/>
      <c r="L19" s="17">
        <f t="shared" si="3"/>
        <v>0</v>
      </c>
      <c r="M19" s="17">
        <f t="shared" si="4"/>
        <v>0</v>
      </c>
    </row>
    <row r="20" spans="1:13" x14ac:dyDescent="0.2">
      <c r="A20" s="14" t="str">
        <f>IF(INTRO!$E$39&lt;&gt;"Non-endemic", " ", IF(INTRO!$E$37="Non-endemic"," ", IF(COUNTRY_INFO!A20=0," ",COUNTRY_INFO!A20)))</f>
        <v xml:space="preserve"> </v>
      </c>
      <c r="B20" s="14" t="str">
        <f>IF(INTRO!$E$39&lt;&gt;"Non-endemic", " ", IF(INTRO!$E$37="Non-endemic"," ", IF(COUNTRY_INFO!B20=0," ",COUNTRY_INFO!B20)))</f>
        <v xml:space="preserve"> </v>
      </c>
      <c r="C20" s="14" t="str">
        <f>IF(INTRO!$E$39&lt;&gt;"Non-endemic", " ", IF(INTRO!$E$37="Non-endemic"," ", IF(COUNTRY_INFO!C20=0," ",COUNTRY_INFO!C20)))</f>
        <v xml:space="preserve"> </v>
      </c>
      <c r="D20" s="15">
        <f>IF(INTRO!$E$39&lt;&gt;"Non-endemic", 0, IF(INTRO!$E$37="Non-endemic",0,IF(COUNTRY_INFO!$H20=1,COUNTRY_INFO!E20,0)))</f>
        <v>0</v>
      </c>
      <c r="E20" s="15">
        <f>IF(INTRO!$E$39&lt;&gt;"Non-endemic", 0, IF(INTRO!$E$37="Non-endemic",0,IF(COUNTRY_INFO!$H20=1,COUNTRY_INFO!F20,0)))</f>
        <v>0</v>
      </c>
      <c r="F20" s="15">
        <f>IF(INTRO!$E$39&lt;&gt;"Non-endemic", 0, IF(INTRO!$E$37="Non-endemic",0,IF(COUNTRY_INFO!$H20=1,COUNTRY_INFO!G20,0)))</f>
        <v>0</v>
      </c>
      <c r="G20" s="15">
        <f t="shared" si="5"/>
        <v>0</v>
      </c>
      <c r="H20" s="16" t="str">
        <f>IF(INTRO!$E$39="Non-endemic",IF(INTRO!$E$37="Non-endemic","Not required",COUNTRY_INFO!P20),"Treat with IVM")</f>
        <v>Treat with IVM</v>
      </c>
      <c r="I20" s="15">
        <f t="shared" si="6"/>
        <v>0</v>
      </c>
      <c r="J20" s="15">
        <f t="shared" si="2"/>
        <v>0</v>
      </c>
      <c r="K20" s="25"/>
      <c r="L20" s="17">
        <f t="shared" si="3"/>
        <v>0</v>
      </c>
      <c r="M20" s="17">
        <f t="shared" si="4"/>
        <v>0</v>
      </c>
    </row>
    <row r="21" spans="1:13" x14ac:dyDescent="0.2">
      <c r="A21" s="14" t="str">
        <f>IF(INTRO!$E$39&lt;&gt;"Non-endemic", " ", IF(INTRO!$E$37="Non-endemic"," ", IF(COUNTRY_INFO!A21=0," ",COUNTRY_INFO!A21)))</f>
        <v xml:space="preserve"> </v>
      </c>
      <c r="B21" s="14" t="str">
        <f>IF(INTRO!$E$39&lt;&gt;"Non-endemic", " ", IF(INTRO!$E$37="Non-endemic"," ", IF(COUNTRY_INFO!B21=0," ",COUNTRY_INFO!B21)))</f>
        <v xml:space="preserve"> </v>
      </c>
      <c r="C21" s="14" t="str">
        <f>IF(INTRO!$E$39&lt;&gt;"Non-endemic", " ", IF(INTRO!$E$37="Non-endemic"," ", IF(COUNTRY_INFO!C21=0," ",COUNTRY_INFO!C21)))</f>
        <v xml:space="preserve"> </v>
      </c>
      <c r="D21" s="15">
        <f>IF(INTRO!$E$39&lt;&gt;"Non-endemic", 0, IF(INTRO!$E$37="Non-endemic",0,IF(COUNTRY_INFO!$H21=1,COUNTRY_INFO!E21,0)))</f>
        <v>0</v>
      </c>
      <c r="E21" s="15">
        <f>IF(INTRO!$E$39&lt;&gt;"Non-endemic", 0, IF(INTRO!$E$37="Non-endemic",0,IF(COUNTRY_INFO!$H21=1,COUNTRY_INFO!F21,0)))</f>
        <v>0</v>
      </c>
      <c r="F21" s="15">
        <f>IF(INTRO!$E$39&lt;&gt;"Non-endemic", 0, IF(INTRO!$E$37="Non-endemic",0,IF(COUNTRY_INFO!$H21=1,COUNTRY_INFO!G21,0)))</f>
        <v>0</v>
      </c>
      <c r="G21" s="15">
        <f t="shared" si="5"/>
        <v>0</v>
      </c>
      <c r="H21" s="16" t="str">
        <f>IF(INTRO!$E$39="Non-endemic",IF(INTRO!$E$37="Non-endemic","Not required",COUNTRY_INFO!P21),"Treat with IVM")</f>
        <v>Treat with IVM</v>
      </c>
      <c r="I21" s="15">
        <f t="shared" si="6"/>
        <v>0</v>
      </c>
      <c r="J21" s="15">
        <f t="shared" si="2"/>
        <v>0</v>
      </c>
      <c r="K21" s="25"/>
      <c r="L21" s="17">
        <f t="shared" si="3"/>
        <v>0</v>
      </c>
      <c r="M21" s="17">
        <f t="shared" si="4"/>
        <v>0</v>
      </c>
    </row>
    <row r="22" spans="1:13" x14ac:dyDescent="0.2">
      <c r="A22" s="14" t="str">
        <f>IF(INTRO!$E$39&lt;&gt;"Non-endemic", " ", IF(INTRO!$E$37="Non-endemic"," ", IF(COUNTRY_INFO!A22=0," ",COUNTRY_INFO!A22)))</f>
        <v xml:space="preserve"> </v>
      </c>
      <c r="B22" s="14" t="str">
        <f>IF(INTRO!$E$39&lt;&gt;"Non-endemic", " ", IF(INTRO!$E$37="Non-endemic"," ", IF(COUNTRY_INFO!B22=0," ",COUNTRY_INFO!B22)))</f>
        <v xml:space="preserve"> </v>
      </c>
      <c r="C22" s="14" t="str">
        <f>IF(INTRO!$E$39&lt;&gt;"Non-endemic", " ", IF(INTRO!$E$37="Non-endemic"," ", IF(COUNTRY_INFO!C22=0," ",COUNTRY_INFO!C22)))</f>
        <v xml:space="preserve"> </v>
      </c>
      <c r="D22" s="15">
        <f>IF(INTRO!$E$39&lt;&gt;"Non-endemic", 0, IF(INTRO!$E$37="Non-endemic",0,IF(COUNTRY_INFO!$H22=1,COUNTRY_INFO!E22,0)))</f>
        <v>0</v>
      </c>
      <c r="E22" s="15">
        <f>IF(INTRO!$E$39&lt;&gt;"Non-endemic", 0, IF(INTRO!$E$37="Non-endemic",0,IF(COUNTRY_INFO!$H22=1,COUNTRY_INFO!F22,0)))</f>
        <v>0</v>
      </c>
      <c r="F22" s="15">
        <f>IF(INTRO!$E$39&lt;&gt;"Non-endemic", 0, IF(INTRO!$E$37="Non-endemic",0,IF(COUNTRY_INFO!$H22=1,COUNTRY_INFO!G22,0)))</f>
        <v>0</v>
      </c>
      <c r="G22" s="15">
        <f t="shared" si="5"/>
        <v>0</v>
      </c>
      <c r="H22" s="16" t="str">
        <f>IF(INTRO!$E$39="Non-endemic",IF(INTRO!$E$37="Non-endemic","Not required",COUNTRY_INFO!P22),"Treat with IVM")</f>
        <v>Treat with IVM</v>
      </c>
      <c r="I22" s="15">
        <f t="shared" si="6"/>
        <v>0</v>
      </c>
      <c r="J22" s="15">
        <f t="shared" si="2"/>
        <v>0</v>
      </c>
      <c r="K22" s="25"/>
      <c r="L22" s="17">
        <f t="shared" si="3"/>
        <v>0</v>
      </c>
      <c r="M22" s="17">
        <f t="shared" si="4"/>
        <v>0</v>
      </c>
    </row>
    <row r="23" spans="1:13" x14ac:dyDescent="0.2">
      <c r="A23" s="14" t="str">
        <f>IF(INTRO!$E$39&lt;&gt;"Non-endemic", " ", IF(INTRO!$E$37="Non-endemic"," ", IF(COUNTRY_INFO!A23=0," ",COUNTRY_INFO!A23)))</f>
        <v xml:space="preserve"> </v>
      </c>
      <c r="B23" s="14" t="str">
        <f>IF(INTRO!$E$39&lt;&gt;"Non-endemic", " ", IF(INTRO!$E$37="Non-endemic"," ", IF(COUNTRY_INFO!B23=0," ",COUNTRY_INFO!B23)))</f>
        <v xml:space="preserve"> </v>
      </c>
      <c r="C23" s="14" t="str">
        <f>IF(INTRO!$E$39&lt;&gt;"Non-endemic", " ", IF(INTRO!$E$37="Non-endemic"," ", IF(COUNTRY_INFO!C23=0," ",COUNTRY_INFO!C23)))</f>
        <v xml:space="preserve"> </v>
      </c>
      <c r="D23" s="15">
        <f>IF(INTRO!$E$39&lt;&gt;"Non-endemic", 0, IF(INTRO!$E$37="Non-endemic",0,IF(COUNTRY_INFO!$H23=1,COUNTRY_INFO!E23,0)))</f>
        <v>0</v>
      </c>
      <c r="E23" s="15">
        <f>IF(INTRO!$E$39&lt;&gt;"Non-endemic", 0, IF(INTRO!$E$37="Non-endemic",0,IF(COUNTRY_INFO!$H23=1,COUNTRY_INFO!F23,0)))</f>
        <v>0</v>
      </c>
      <c r="F23" s="15">
        <f>IF(INTRO!$E$39&lt;&gt;"Non-endemic", 0, IF(INTRO!$E$37="Non-endemic",0,IF(COUNTRY_INFO!$H23=1,COUNTRY_INFO!G23,0)))</f>
        <v>0</v>
      </c>
      <c r="G23" s="15">
        <f t="shared" si="5"/>
        <v>0</v>
      </c>
      <c r="H23" s="16" t="str">
        <f>IF(INTRO!$E$39="Non-endemic",IF(INTRO!$E$37="Non-endemic","Not required",COUNTRY_INFO!P23),"Treat with IVM")</f>
        <v>Treat with IVM</v>
      </c>
      <c r="I23" s="15">
        <f t="shared" si="6"/>
        <v>0</v>
      </c>
      <c r="J23" s="15">
        <f t="shared" si="2"/>
        <v>0</v>
      </c>
      <c r="K23" s="25"/>
      <c r="L23" s="17">
        <f t="shared" si="3"/>
        <v>0</v>
      </c>
      <c r="M23" s="17">
        <f t="shared" si="4"/>
        <v>0</v>
      </c>
    </row>
    <row r="24" spans="1:13" x14ac:dyDescent="0.2">
      <c r="A24" s="14" t="str">
        <f>IF(INTRO!$E$39&lt;&gt;"Non-endemic", " ", IF(INTRO!$E$37="Non-endemic"," ", IF(COUNTRY_INFO!A24=0," ",COUNTRY_INFO!A24)))</f>
        <v xml:space="preserve"> </v>
      </c>
      <c r="B24" s="14" t="str">
        <f>IF(INTRO!$E$39&lt;&gt;"Non-endemic", " ", IF(INTRO!$E$37="Non-endemic"," ", IF(COUNTRY_INFO!B24=0," ",COUNTRY_INFO!B24)))</f>
        <v xml:space="preserve"> </v>
      </c>
      <c r="C24" s="14" t="str">
        <f>IF(INTRO!$E$39&lt;&gt;"Non-endemic", " ", IF(INTRO!$E$37="Non-endemic"," ", IF(COUNTRY_INFO!C24=0," ",COUNTRY_INFO!C24)))</f>
        <v xml:space="preserve"> </v>
      </c>
      <c r="D24" s="15">
        <f>IF(INTRO!$E$39&lt;&gt;"Non-endemic", 0, IF(INTRO!$E$37="Non-endemic",0,IF(COUNTRY_INFO!$H24=1,COUNTRY_INFO!E24,0)))</f>
        <v>0</v>
      </c>
      <c r="E24" s="15">
        <f>IF(INTRO!$E$39&lt;&gt;"Non-endemic", 0, IF(INTRO!$E$37="Non-endemic",0,IF(COUNTRY_INFO!$H24=1,COUNTRY_INFO!F24,0)))</f>
        <v>0</v>
      </c>
      <c r="F24" s="15">
        <f>IF(INTRO!$E$39&lt;&gt;"Non-endemic", 0, IF(INTRO!$E$37="Non-endemic",0,IF(COUNTRY_INFO!$H24=1,COUNTRY_INFO!G24,0)))</f>
        <v>0</v>
      </c>
      <c r="G24" s="15">
        <f t="shared" si="5"/>
        <v>0</v>
      </c>
      <c r="H24" s="16" t="str">
        <f>IF(INTRO!$E$39="Non-endemic",IF(INTRO!$E$37="Non-endemic","Not required",COUNTRY_INFO!P24),"Treat with IVM")</f>
        <v>Treat with IVM</v>
      </c>
      <c r="I24" s="15">
        <f t="shared" si="6"/>
        <v>0</v>
      </c>
      <c r="J24" s="15">
        <f t="shared" si="2"/>
        <v>0</v>
      </c>
      <c r="K24" s="25"/>
      <c r="L24" s="17">
        <f t="shared" si="3"/>
        <v>0</v>
      </c>
      <c r="M24" s="17">
        <f t="shared" si="4"/>
        <v>0</v>
      </c>
    </row>
    <row r="25" spans="1:13" x14ac:dyDescent="0.2">
      <c r="A25" s="14" t="str">
        <f>IF(INTRO!$E$39&lt;&gt;"Non-endemic", " ", IF(INTRO!$E$37="Non-endemic"," ", IF(COUNTRY_INFO!A25=0," ",COUNTRY_INFO!A25)))</f>
        <v xml:space="preserve"> </v>
      </c>
      <c r="B25" s="14" t="str">
        <f>IF(INTRO!$E$39&lt;&gt;"Non-endemic", " ", IF(INTRO!$E$37="Non-endemic"," ", IF(COUNTRY_INFO!B25=0," ",COUNTRY_INFO!B25)))</f>
        <v xml:space="preserve"> </v>
      </c>
      <c r="C25" s="14" t="str">
        <f>IF(INTRO!$E$39&lt;&gt;"Non-endemic", " ", IF(INTRO!$E$37="Non-endemic"," ", IF(COUNTRY_INFO!C25=0," ",COUNTRY_INFO!C25)))</f>
        <v xml:space="preserve"> </v>
      </c>
      <c r="D25" s="15">
        <f>IF(INTRO!$E$39&lt;&gt;"Non-endemic", 0, IF(INTRO!$E$37="Non-endemic",0,IF(COUNTRY_INFO!$H25=1,COUNTRY_INFO!E25,0)))</f>
        <v>0</v>
      </c>
      <c r="E25" s="15">
        <f>IF(INTRO!$E$39&lt;&gt;"Non-endemic", 0, IF(INTRO!$E$37="Non-endemic",0,IF(COUNTRY_INFO!$H25=1,COUNTRY_INFO!F25,0)))</f>
        <v>0</v>
      </c>
      <c r="F25" s="15">
        <f>IF(INTRO!$E$39&lt;&gt;"Non-endemic", 0, IF(INTRO!$E$37="Non-endemic",0,IF(COUNTRY_INFO!$H25=1,COUNTRY_INFO!G25,0)))</f>
        <v>0</v>
      </c>
      <c r="G25" s="15">
        <f t="shared" si="5"/>
        <v>0</v>
      </c>
      <c r="H25" s="16" t="str">
        <f>IF(INTRO!$E$39="Non-endemic",IF(INTRO!$E$37="Non-endemic","Not required",COUNTRY_INFO!P25),"Treat with IVM")</f>
        <v>Treat with IVM</v>
      </c>
      <c r="I25" s="15">
        <f t="shared" si="6"/>
        <v>0</v>
      </c>
      <c r="J25" s="15">
        <f t="shared" si="2"/>
        <v>0</v>
      </c>
      <c r="K25" s="25"/>
      <c r="L25" s="17">
        <f t="shared" si="3"/>
        <v>0</v>
      </c>
      <c r="M25" s="17">
        <f t="shared" si="4"/>
        <v>0</v>
      </c>
    </row>
    <row r="26" spans="1:13" x14ac:dyDescent="0.2">
      <c r="A26" s="14" t="str">
        <f>IF(INTRO!$E$39&lt;&gt;"Non-endemic", " ", IF(INTRO!$E$37="Non-endemic"," ", IF(COUNTRY_INFO!A26=0," ",COUNTRY_INFO!A26)))</f>
        <v xml:space="preserve"> </v>
      </c>
      <c r="B26" s="14" t="str">
        <f>IF(INTRO!$E$39&lt;&gt;"Non-endemic", " ", IF(INTRO!$E$37="Non-endemic"," ", IF(COUNTRY_INFO!B26=0," ",COUNTRY_INFO!B26)))</f>
        <v xml:space="preserve"> </v>
      </c>
      <c r="C26" s="14" t="str">
        <f>IF(INTRO!$E$39&lt;&gt;"Non-endemic", " ", IF(INTRO!$E$37="Non-endemic"," ", IF(COUNTRY_INFO!C26=0," ",COUNTRY_INFO!C26)))</f>
        <v xml:space="preserve"> </v>
      </c>
      <c r="D26" s="15">
        <f>IF(INTRO!$E$39&lt;&gt;"Non-endemic", 0, IF(INTRO!$E$37="Non-endemic",0,IF(COUNTRY_INFO!$H26=1,COUNTRY_INFO!E26,0)))</f>
        <v>0</v>
      </c>
      <c r="E26" s="15">
        <f>IF(INTRO!$E$39&lt;&gt;"Non-endemic", 0, IF(INTRO!$E$37="Non-endemic",0,IF(COUNTRY_INFO!$H26=1,COUNTRY_INFO!F26,0)))</f>
        <v>0</v>
      </c>
      <c r="F26" s="15">
        <f>IF(INTRO!$E$39&lt;&gt;"Non-endemic", 0, IF(INTRO!$E$37="Non-endemic",0,IF(COUNTRY_INFO!$H26=1,COUNTRY_INFO!G26,0)))</f>
        <v>0</v>
      </c>
      <c r="G26" s="15">
        <f t="shared" si="5"/>
        <v>0</v>
      </c>
      <c r="H26" s="16" t="str">
        <f>IF(INTRO!$E$39="Non-endemic",IF(INTRO!$E$37="Non-endemic","Not required",COUNTRY_INFO!P26),"Treat with IVM")</f>
        <v>Treat with IVM</v>
      </c>
      <c r="I26" s="15">
        <f t="shared" si="6"/>
        <v>0</v>
      </c>
      <c r="J26" s="15">
        <f t="shared" si="2"/>
        <v>0</v>
      </c>
      <c r="K26" s="25"/>
      <c r="L26" s="17">
        <f t="shared" si="3"/>
        <v>0</v>
      </c>
      <c r="M26" s="17">
        <f t="shared" si="4"/>
        <v>0</v>
      </c>
    </row>
    <row r="27" spans="1:13" x14ac:dyDescent="0.2">
      <c r="A27" s="14" t="str">
        <f>IF(INTRO!$E$39&lt;&gt;"Non-endemic", " ", IF(INTRO!$E$37="Non-endemic"," ", IF(COUNTRY_INFO!A27=0," ",COUNTRY_INFO!A27)))</f>
        <v xml:space="preserve"> </v>
      </c>
      <c r="B27" s="14" t="str">
        <f>IF(INTRO!$E$39&lt;&gt;"Non-endemic", " ", IF(INTRO!$E$37="Non-endemic"," ", IF(COUNTRY_INFO!B27=0," ",COUNTRY_INFO!B27)))</f>
        <v xml:space="preserve"> </v>
      </c>
      <c r="C27" s="14" t="str">
        <f>IF(INTRO!$E$39&lt;&gt;"Non-endemic", " ", IF(INTRO!$E$37="Non-endemic"," ", IF(COUNTRY_INFO!C27=0," ",COUNTRY_INFO!C27)))</f>
        <v xml:space="preserve"> </v>
      </c>
      <c r="D27" s="15">
        <f>IF(INTRO!$E$39&lt;&gt;"Non-endemic", 0, IF(INTRO!$E$37="Non-endemic",0,IF(COUNTRY_INFO!$H27=1,COUNTRY_INFO!E27,0)))</f>
        <v>0</v>
      </c>
      <c r="E27" s="15">
        <f>IF(INTRO!$E$39&lt;&gt;"Non-endemic", 0, IF(INTRO!$E$37="Non-endemic",0,IF(COUNTRY_INFO!$H27=1,COUNTRY_INFO!F27,0)))</f>
        <v>0</v>
      </c>
      <c r="F27" s="15">
        <f>IF(INTRO!$E$39&lt;&gt;"Non-endemic", 0, IF(INTRO!$E$37="Non-endemic",0,IF(COUNTRY_INFO!$H27=1,COUNTRY_INFO!G27,0)))</f>
        <v>0</v>
      </c>
      <c r="G27" s="15">
        <f t="shared" si="5"/>
        <v>0</v>
      </c>
      <c r="H27" s="16" t="str">
        <f>IF(INTRO!$E$39="Non-endemic",IF(INTRO!$E$37="Non-endemic","Not required",COUNTRY_INFO!P27),"Treat with IVM")</f>
        <v>Treat with IVM</v>
      </c>
      <c r="I27" s="15">
        <f t="shared" si="6"/>
        <v>0</v>
      </c>
      <c r="J27" s="15">
        <f t="shared" si="2"/>
        <v>0</v>
      </c>
      <c r="K27" s="25"/>
      <c r="L27" s="17">
        <f t="shared" si="3"/>
        <v>0</v>
      </c>
      <c r="M27" s="17">
        <f t="shared" si="4"/>
        <v>0</v>
      </c>
    </row>
    <row r="28" spans="1:13" x14ac:dyDescent="0.2">
      <c r="A28" s="14" t="str">
        <f>IF(INTRO!$E$39&lt;&gt;"Non-endemic", " ", IF(INTRO!$E$37="Non-endemic"," ", IF(COUNTRY_INFO!A28=0," ",COUNTRY_INFO!A28)))</f>
        <v xml:space="preserve"> </v>
      </c>
      <c r="B28" s="14" t="str">
        <f>IF(INTRO!$E$39&lt;&gt;"Non-endemic", " ", IF(INTRO!$E$37="Non-endemic"," ", IF(COUNTRY_INFO!B28=0," ",COUNTRY_INFO!B28)))</f>
        <v xml:space="preserve"> </v>
      </c>
      <c r="C28" s="14" t="str">
        <f>IF(INTRO!$E$39&lt;&gt;"Non-endemic", " ", IF(INTRO!$E$37="Non-endemic"," ", IF(COUNTRY_INFO!C28=0," ",COUNTRY_INFO!C28)))</f>
        <v xml:space="preserve"> </v>
      </c>
      <c r="D28" s="15">
        <f>IF(INTRO!$E$39&lt;&gt;"Non-endemic", 0, IF(INTRO!$E$37="Non-endemic",0,IF(COUNTRY_INFO!$H28=1,COUNTRY_INFO!E28,0)))</f>
        <v>0</v>
      </c>
      <c r="E28" s="15">
        <f>IF(INTRO!$E$39&lt;&gt;"Non-endemic", 0, IF(INTRO!$E$37="Non-endemic",0,IF(COUNTRY_INFO!$H28=1,COUNTRY_INFO!F28,0)))</f>
        <v>0</v>
      </c>
      <c r="F28" s="15">
        <f>IF(INTRO!$E$39&lt;&gt;"Non-endemic", 0, IF(INTRO!$E$37="Non-endemic",0,IF(COUNTRY_INFO!$H28=1,COUNTRY_INFO!G28,0)))</f>
        <v>0</v>
      </c>
      <c r="G28" s="15">
        <f t="shared" si="5"/>
        <v>0</v>
      </c>
      <c r="H28" s="16" t="str">
        <f>IF(INTRO!$E$39="Non-endemic",IF(INTRO!$E$37="Non-endemic","Not required",COUNTRY_INFO!P28),"Treat with IVM")</f>
        <v>Treat with IVM</v>
      </c>
      <c r="I28" s="15">
        <f t="shared" si="6"/>
        <v>0</v>
      </c>
      <c r="J28" s="15">
        <f t="shared" si="2"/>
        <v>0</v>
      </c>
      <c r="K28" s="25"/>
      <c r="L28" s="17">
        <f t="shared" si="3"/>
        <v>0</v>
      </c>
      <c r="M28" s="17">
        <f t="shared" si="4"/>
        <v>0</v>
      </c>
    </row>
    <row r="29" spans="1:13" x14ac:dyDescent="0.2">
      <c r="A29" s="14" t="str">
        <f>IF(INTRO!$E$39&lt;&gt;"Non-endemic", " ", IF(INTRO!$E$37="Non-endemic"," ", IF(COUNTRY_INFO!A29=0," ",COUNTRY_INFO!A29)))</f>
        <v xml:space="preserve"> </v>
      </c>
      <c r="B29" s="14" t="str">
        <f>IF(INTRO!$E$39&lt;&gt;"Non-endemic", " ", IF(INTRO!$E$37="Non-endemic"," ", IF(COUNTRY_INFO!B29=0," ",COUNTRY_INFO!B29)))</f>
        <v xml:space="preserve"> </v>
      </c>
      <c r="C29" s="14" t="str">
        <f>IF(INTRO!$E$39&lt;&gt;"Non-endemic", " ", IF(INTRO!$E$37="Non-endemic"," ", IF(COUNTRY_INFO!C29=0," ",COUNTRY_INFO!C29)))</f>
        <v xml:space="preserve"> </v>
      </c>
      <c r="D29" s="15">
        <f>IF(INTRO!$E$39&lt;&gt;"Non-endemic", 0, IF(INTRO!$E$37="Non-endemic",0,IF(COUNTRY_INFO!$H29=1,COUNTRY_INFO!E29,0)))</f>
        <v>0</v>
      </c>
      <c r="E29" s="15">
        <f>IF(INTRO!$E$39&lt;&gt;"Non-endemic", 0, IF(INTRO!$E$37="Non-endemic",0,IF(COUNTRY_INFO!$H29=1,COUNTRY_INFO!F29,0)))</f>
        <v>0</v>
      </c>
      <c r="F29" s="15">
        <f>IF(INTRO!$E$39&lt;&gt;"Non-endemic", 0, IF(INTRO!$E$37="Non-endemic",0,IF(COUNTRY_INFO!$H29=1,COUNTRY_INFO!G29,0)))</f>
        <v>0</v>
      </c>
      <c r="G29" s="15">
        <f t="shared" si="5"/>
        <v>0</v>
      </c>
      <c r="H29" s="16" t="str">
        <f>IF(INTRO!$E$39="Non-endemic",IF(INTRO!$E$37="Non-endemic","Not required",COUNTRY_INFO!P29),"Treat with IVM")</f>
        <v>Treat with IVM</v>
      </c>
      <c r="I29" s="15">
        <f t="shared" si="6"/>
        <v>0</v>
      </c>
      <c r="J29" s="15">
        <f t="shared" si="2"/>
        <v>0</v>
      </c>
      <c r="K29" s="25"/>
      <c r="L29" s="17">
        <f t="shared" si="3"/>
        <v>0</v>
      </c>
      <c r="M29" s="17">
        <f t="shared" si="4"/>
        <v>0</v>
      </c>
    </row>
    <row r="30" spans="1:13" x14ac:dyDescent="0.2">
      <c r="A30" s="14" t="str">
        <f>IF(INTRO!$E$39&lt;&gt;"Non-endemic", " ", IF(INTRO!$E$37="Non-endemic"," ", IF(COUNTRY_INFO!A30=0," ",COUNTRY_INFO!A30)))</f>
        <v xml:space="preserve"> </v>
      </c>
      <c r="B30" s="14" t="str">
        <f>IF(INTRO!$E$39&lt;&gt;"Non-endemic", " ", IF(INTRO!$E$37="Non-endemic"," ", IF(COUNTRY_INFO!B30=0," ",COUNTRY_INFO!B30)))</f>
        <v xml:space="preserve"> </v>
      </c>
      <c r="C30" s="14" t="str">
        <f>IF(INTRO!$E$39&lt;&gt;"Non-endemic", " ", IF(INTRO!$E$37="Non-endemic"," ", IF(COUNTRY_INFO!C30=0," ",COUNTRY_INFO!C30)))</f>
        <v xml:space="preserve"> </v>
      </c>
      <c r="D30" s="15">
        <f>IF(INTRO!$E$39&lt;&gt;"Non-endemic", 0, IF(INTRO!$E$37="Non-endemic",0,IF(COUNTRY_INFO!$H30=1,COUNTRY_INFO!E30,0)))</f>
        <v>0</v>
      </c>
      <c r="E30" s="15">
        <f>IF(INTRO!$E$39&lt;&gt;"Non-endemic", 0, IF(INTRO!$E$37="Non-endemic",0,IF(COUNTRY_INFO!$H30=1,COUNTRY_INFO!F30,0)))</f>
        <v>0</v>
      </c>
      <c r="F30" s="15">
        <f>IF(INTRO!$E$39&lt;&gt;"Non-endemic", 0, IF(INTRO!$E$37="Non-endemic",0,IF(COUNTRY_INFO!$H30=1,COUNTRY_INFO!G30,0)))</f>
        <v>0</v>
      </c>
      <c r="G30" s="15">
        <f t="shared" si="5"/>
        <v>0</v>
      </c>
      <c r="H30" s="16" t="str">
        <f>IF(INTRO!$E$39="Non-endemic",IF(INTRO!$E$37="Non-endemic","Not required",COUNTRY_INFO!P30),"Treat with IVM")</f>
        <v>Treat with IVM</v>
      </c>
      <c r="I30" s="15">
        <f t="shared" si="6"/>
        <v>0</v>
      </c>
      <c r="J30" s="15">
        <f t="shared" si="2"/>
        <v>0</v>
      </c>
      <c r="K30" s="25"/>
      <c r="L30" s="17">
        <f t="shared" si="3"/>
        <v>0</v>
      </c>
      <c r="M30" s="17">
        <f t="shared" si="4"/>
        <v>0</v>
      </c>
    </row>
    <row r="31" spans="1:13" x14ac:dyDescent="0.2">
      <c r="A31" s="14" t="str">
        <f>IF(INTRO!$E$39&lt;&gt;"Non-endemic", " ", IF(INTRO!$E$37="Non-endemic"," ", IF(COUNTRY_INFO!A31=0," ",COUNTRY_INFO!A31)))</f>
        <v xml:space="preserve"> </v>
      </c>
      <c r="B31" s="14" t="str">
        <f>IF(INTRO!$E$39&lt;&gt;"Non-endemic", " ", IF(INTRO!$E$37="Non-endemic"," ", IF(COUNTRY_INFO!B31=0," ",COUNTRY_INFO!B31)))</f>
        <v xml:space="preserve"> </v>
      </c>
      <c r="C31" s="14" t="str">
        <f>IF(INTRO!$E$39&lt;&gt;"Non-endemic", " ", IF(INTRO!$E$37="Non-endemic"," ", IF(COUNTRY_INFO!C31=0," ",COUNTRY_INFO!C31)))</f>
        <v xml:space="preserve"> </v>
      </c>
      <c r="D31" s="15">
        <f>IF(INTRO!$E$39&lt;&gt;"Non-endemic", 0, IF(INTRO!$E$37="Non-endemic",0,IF(COUNTRY_INFO!$H31=1,COUNTRY_INFO!E31,0)))</f>
        <v>0</v>
      </c>
      <c r="E31" s="15">
        <f>IF(INTRO!$E$39&lt;&gt;"Non-endemic", 0, IF(INTRO!$E$37="Non-endemic",0,IF(COUNTRY_INFO!$H31=1,COUNTRY_INFO!F31,0)))</f>
        <v>0</v>
      </c>
      <c r="F31" s="15">
        <f>IF(INTRO!$E$39&lt;&gt;"Non-endemic", 0, IF(INTRO!$E$37="Non-endemic",0,IF(COUNTRY_INFO!$H31=1,COUNTRY_INFO!G31,0)))</f>
        <v>0</v>
      </c>
      <c r="G31" s="15">
        <f t="shared" si="5"/>
        <v>0</v>
      </c>
      <c r="H31" s="16" t="str">
        <f>IF(INTRO!$E$39="Non-endemic",IF(INTRO!$E$37="Non-endemic","Not required",COUNTRY_INFO!P31),"Treat with IVM")</f>
        <v>Treat with IVM</v>
      </c>
      <c r="I31" s="15">
        <f t="shared" si="6"/>
        <v>0</v>
      </c>
      <c r="J31" s="15">
        <f t="shared" si="2"/>
        <v>0</v>
      </c>
      <c r="K31" s="25"/>
      <c r="L31" s="17">
        <f t="shared" si="3"/>
        <v>0</v>
      </c>
      <c r="M31" s="17">
        <f t="shared" si="4"/>
        <v>0</v>
      </c>
    </row>
    <row r="32" spans="1:13" x14ac:dyDescent="0.2">
      <c r="A32" s="14" t="str">
        <f>IF(INTRO!$E$39&lt;&gt;"Non-endemic", " ", IF(INTRO!$E$37="Non-endemic"," ", IF(COUNTRY_INFO!A32=0," ",COUNTRY_INFO!A32)))</f>
        <v xml:space="preserve"> </v>
      </c>
      <c r="B32" s="14" t="str">
        <f>IF(INTRO!$E$39&lt;&gt;"Non-endemic", " ", IF(INTRO!$E$37="Non-endemic"," ", IF(COUNTRY_INFO!B32=0," ",COUNTRY_INFO!B32)))</f>
        <v xml:space="preserve"> </v>
      </c>
      <c r="C32" s="14" t="str">
        <f>IF(INTRO!$E$39&lt;&gt;"Non-endemic", " ", IF(INTRO!$E$37="Non-endemic"," ", IF(COUNTRY_INFO!C32=0," ",COUNTRY_INFO!C32)))</f>
        <v xml:space="preserve"> </v>
      </c>
      <c r="D32" s="15">
        <f>IF(INTRO!$E$39&lt;&gt;"Non-endemic", 0, IF(INTRO!$E$37="Non-endemic",0,IF(COUNTRY_INFO!$H32=1,COUNTRY_INFO!E32,0)))</f>
        <v>0</v>
      </c>
      <c r="E32" s="15">
        <f>IF(INTRO!$E$39&lt;&gt;"Non-endemic", 0, IF(INTRO!$E$37="Non-endemic",0,IF(COUNTRY_INFO!$H32=1,COUNTRY_INFO!F32,0)))</f>
        <v>0</v>
      </c>
      <c r="F32" s="15">
        <f>IF(INTRO!$E$39&lt;&gt;"Non-endemic", 0, IF(INTRO!$E$37="Non-endemic",0,IF(COUNTRY_INFO!$H32=1,COUNTRY_INFO!G32,0)))</f>
        <v>0</v>
      </c>
      <c r="G32" s="15">
        <f t="shared" si="5"/>
        <v>0</v>
      </c>
      <c r="H32" s="16" t="str">
        <f>IF(INTRO!$E$39="Non-endemic",IF(INTRO!$E$37="Non-endemic","Not required",COUNTRY_INFO!P32),"Treat with IVM")</f>
        <v>Treat with IVM</v>
      </c>
      <c r="I32" s="15">
        <f t="shared" si="6"/>
        <v>0</v>
      </c>
      <c r="J32" s="15">
        <f t="shared" si="2"/>
        <v>0</v>
      </c>
      <c r="K32" s="25"/>
      <c r="L32" s="17">
        <f t="shared" si="3"/>
        <v>0</v>
      </c>
      <c r="M32" s="17">
        <f t="shared" si="4"/>
        <v>0</v>
      </c>
    </row>
    <row r="33" spans="1:13" x14ac:dyDescent="0.2">
      <c r="A33" s="14" t="str">
        <f>IF(INTRO!$E$39&lt;&gt;"Non-endemic", " ", IF(INTRO!$E$37="Non-endemic"," ", IF(COUNTRY_INFO!A33=0," ",COUNTRY_INFO!A33)))</f>
        <v xml:space="preserve"> </v>
      </c>
      <c r="B33" s="14" t="str">
        <f>IF(INTRO!$E$39&lt;&gt;"Non-endemic", " ", IF(INTRO!$E$37="Non-endemic"," ", IF(COUNTRY_INFO!B33=0," ",COUNTRY_INFO!B33)))</f>
        <v xml:space="preserve"> </v>
      </c>
      <c r="C33" s="14" t="str">
        <f>IF(INTRO!$E$39&lt;&gt;"Non-endemic", " ", IF(INTRO!$E$37="Non-endemic"," ", IF(COUNTRY_INFO!C33=0," ",COUNTRY_INFO!C33)))</f>
        <v xml:space="preserve"> </v>
      </c>
      <c r="D33" s="15">
        <f>IF(INTRO!$E$39&lt;&gt;"Non-endemic", 0, IF(INTRO!$E$37="Non-endemic",0,IF(COUNTRY_INFO!$H33=1,COUNTRY_INFO!E33,0)))</f>
        <v>0</v>
      </c>
      <c r="E33" s="15">
        <f>IF(INTRO!$E$39&lt;&gt;"Non-endemic", 0, IF(INTRO!$E$37="Non-endemic",0,IF(COUNTRY_INFO!$H33=1,COUNTRY_INFO!F33,0)))</f>
        <v>0</v>
      </c>
      <c r="F33" s="15">
        <f>IF(INTRO!$E$39&lt;&gt;"Non-endemic", 0, IF(INTRO!$E$37="Non-endemic",0,IF(COUNTRY_INFO!$H33=1,COUNTRY_INFO!G33,0)))</f>
        <v>0</v>
      </c>
      <c r="G33" s="15">
        <f t="shared" si="5"/>
        <v>0</v>
      </c>
      <c r="H33" s="16" t="str">
        <f>IF(INTRO!$E$39="Non-endemic",IF(INTRO!$E$37="Non-endemic","Not required",COUNTRY_INFO!P33),"Treat with IVM")</f>
        <v>Treat with IVM</v>
      </c>
      <c r="I33" s="15">
        <f t="shared" si="6"/>
        <v>0</v>
      </c>
      <c r="J33" s="15">
        <f t="shared" si="2"/>
        <v>0</v>
      </c>
      <c r="K33" s="25"/>
      <c r="L33" s="17">
        <f t="shared" si="3"/>
        <v>0</v>
      </c>
      <c r="M33" s="17">
        <f t="shared" si="4"/>
        <v>0</v>
      </c>
    </row>
    <row r="34" spans="1:13" x14ac:dyDescent="0.2">
      <c r="A34" s="14" t="str">
        <f>IF(INTRO!$E$39&lt;&gt;"Non-endemic", " ", IF(INTRO!$E$37="Non-endemic"," ", IF(COUNTRY_INFO!A34=0," ",COUNTRY_INFO!A34)))</f>
        <v xml:space="preserve"> </v>
      </c>
      <c r="B34" s="14" t="str">
        <f>IF(INTRO!$E$39&lt;&gt;"Non-endemic", " ", IF(INTRO!$E$37="Non-endemic"," ", IF(COUNTRY_INFO!B34=0," ",COUNTRY_INFO!B34)))</f>
        <v xml:space="preserve"> </v>
      </c>
      <c r="C34" s="14" t="str">
        <f>IF(INTRO!$E$39&lt;&gt;"Non-endemic", " ", IF(INTRO!$E$37="Non-endemic"," ", IF(COUNTRY_INFO!C34=0," ",COUNTRY_INFO!C34)))</f>
        <v xml:space="preserve"> </v>
      </c>
      <c r="D34" s="15">
        <f>IF(INTRO!$E$39&lt;&gt;"Non-endemic", 0, IF(INTRO!$E$37="Non-endemic",0,IF(COUNTRY_INFO!$H34=1,COUNTRY_INFO!E34,0)))</f>
        <v>0</v>
      </c>
      <c r="E34" s="15">
        <f>IF(INTRO!$E$39&lt;&gt;"Non-endemic", 0, IF(INTRO!$E$37="Non-endemic",0,IF(COUNTRY_INFO!$H34=1,COUNTRY_INFO!F34,0)))</f>
        <v>0</v>
      </c>
      <c r="F34" s="15">
        <f>IF(INTRO!$E$39&lt;&gt;"Non-endemic", 0, IF(INTRO!$E$37="Non-endemic",0,IF(COUNTRY_INFO!$H34=1,COUNTRY_INFO!G34,0)))</f>
        <v>0</v>
      </c>
      <c r="G34" s="15">
        <f t="shared" si="5"/>
        <v>0</v>
      </c>
      <c r="H34" s="16" t="str">
        <f>IF(INTRO!$E$39="Non-endemic",IF(INTRO!$E$37="Non-endemic","Not required",COUNTRY_INFO!P34),"Treat with IVM")</f>
        <v>Treat with IVM</v>
      </c>
      <c r="I34" s="15">
        <f t="shared" si="6"/>
        <v>0</v>
      </c>
      <c r="J34" s="15">
        <f t="shared" si="2"/>
        <v>0</v>
      </c>
      <c r="K34" s="25"/>
      <c r="L34" s="17">
        <f t="shared" si="3"/>
        <v>0</v>
      </c>
      <c r="M34" s="17">
        <f t="shared" si="4"/>
        <v>0</v>
      </c>
    </row>
    <row r="35" spans="1:13" x14ac:dyDescent="0.2">
      <c r="A35" s="14" t="str">
        <f>IF(INTRO!$E$39&lt;&gt;"Non-endemic", " ", IF(INTRO!$E$37="Non-endemic"," ", IF(COUNTRY_INFO!A35=0," ",COUNTRY_INFO!A35)))</f>
        <v xml:space="preserve"> </v>
      </c>
      <c r="B35" s="14" t="str">
        <f>IF(INTRO!$E$39&lt;&gt;"Non-endemic", " ", IF(INTRO!$E$37="Non-endemic"," ", IF(COUNTRY_INFO!B35=0," ",COUNTRY_INFO!B35)))</f>
        <v xml:space="preserve"> </v>
      </c>
      <c r="C35" s="14" t="str">
        <f>IF(INTRO!$E$39&lt;&gt;"Non-endemic", " ", IF(INTRO!$E$37="Non-endemic"," ", IF(COUNTRY_INFO!C35=0," ",COUNTRY_INFO!C35)))</f>
        <v xml:space="preserve"> </v>
      </c>
      <c r="D35" s="15">
        <f>IF(INTRO!$E$39&lt;&gt;"Non-endemic", 0, IF(INTRO!$E$37="Non-endemic",0,IF(COUNTRY_INFO!$H35=1,COUNTRY_INFO!E35,0)))</f>
        <v>0</v>
      </c>
      <c r="E35" s="15">
        <f>IF(INTRO!$E$39&lt;&gt;"Non-endemic", 0, IF(INTRO!$E$37="Non-endemic",0,IF(COUNTRY_INFO!$H35=1,COUNTRY_INFO!F35,0)))</f>
        <v>0</v>
      </c>
      <c r="F35" s="15">
        <f>IF(INTRO!$E$39&lt;&gt;"Non-endemic", 0, IF(INTRO!$E$37="Non-endemic",0,IF(COUNTRY_INFO!$H35=1,COUNTRY_INFO!G35,0)))</f>
        <v>0</v>
      </c>
      <c r="G35" s="15">
        <f t="shared" si="5"/>
        <v>0</v>
      </c>
      <c r="H35" s="16" t="str">
        <f>IF(INTRO!$E$39="Non-endemic",IF(INTRO!$E$37="Non-endemic","Not required",COUNTRY_INFO!P35),"Treat with IVM")</f>
        <v>Treat with IVM</v>
      </c>
      <c r="I35" s="15">
        <f t="shared" si="6"/>
        <v>0</v>
      </c>
      <c r="J35" s="15">
        <f t="shared" si="2"/>
        <v>0</v>
      </c>
      <c r="K35" s="25"/>
      <c r="L35" s="17">
        <f t="shared" si="3"/>
        <v>0</v>
      </c>
      <c r="M35" s="17">
        <f t="shared" si="4"/>
        <v>0</v>
      </c>
    </row>
    <row r="36" spans="1:13" x14ac:dyDescent="0.2">
      <c r="A36" s="14" t="str">
        <f>IF(INTRO!$E$39&lt;&gt;"Non-endemic", " ", IF(INTRO!$E$37="Non-endemic"," ", IF(COUNTRY_INFO!A36=0," ",COUNTRY_INFO!A36)))</f>
        <v xml:space="preserve"> </v>
      </c>
      <c r="B36" s="14" t="str">
        <f>IF(INTRO!$E$39&lt;&gt;"Non-endemic", " ", IF(INTRO!$E$37="Non-endemic"," ", IF(COUNTRY_INFO!B36=0," ",COUNTRY_INFO!B36)))</f>
        <v xml:space="preserve"> </v>
      </c>
      <c r="C36" s="14" t="str">
        <f>IF(INTRO!$E$39&lt;&gt;"Non-endemic", " ", IF(INTRO!$E$37="Non-endemic"," ", IF(COUNTRY_INFO!C36=0," ",COUNTRY_INFO!C36)))</f>
        <v xml:space="preserve"> </v>
      </c>
      <c r="D36" s="15">
        <f>IF(INTRO!$E$39&lt;&gt;"Non-endemic", 0, IF(INTRO!$E$37="Non-endemic",0,IF(COUNTRY_INFO!$H36=1,COUNTRY_INFO!E36,0)))</f>
        <v>0</v>
      </c>
      <c r="E36" s="15">
        <f>IF(INTRO!$E$39&lt;&gt;"Non-endemic", 0, IF(INTRO!$E$37="Non-endemic",0,IF(COUNTRY_INFO!$H36=1,COUNTRY_INFO!F36,0)))</f>
        <v>0</v>
      </c>
      <c r="F36" s="15">
        <f>IF(INTRO!$E$39&lt;&gt;"Non-endemic", 0, IF(INTRO!$E$37="Non-endemic",0,IF(COUNTRY_INFO!$H36=1,COUNTRY_INFO!G36,0)))</f>
        <v>0</v>
      </c>
      <c r="G36" s="15">
        <f t="shared" si="5"/>
        <v>0</v>
      </c>
      <c r="H36" s="16" t="str">
        <f>IF(INTRO!$E$39="Non-endemic",IF(INTRO!$E$37="Non-endemic","Not required",COUNTRY_INFO!P36),"Treat with IVM")</f>
        <v>Treat with IVM</v>
      </c>
      <c r="I36" s="15">
        <f t="shared" si="6"/>
        <v>0</v>
      </c>
      <c r="J36" s="15">
        <f t="shared" si="2"/>
        <v>0</v>
      </c>
      <c r="K36" s="25"/>
      <c r="L36" s="17">
        <f t="shared" si="3"/>
        <v>0</v>
      </c>
      <c r="M36" s="17">
        <f t="shared" si="4"/>
        <v>0</v>
      </c>
    </row>
    <row r="37" spans="1:13" x14ac:dyDescent="0.2">
      <c r="A37" s="14" t="str">
        <f>IF(INTRO!$E$39&lt;&gt;"Non-endemic", " ", IF(INTRO!$E$37="Non-endemic"," ", IF(COUNTRY_INFO!A37=0," ",COUNTRY_INFO!A37)))</f>
        <v xml:space="preserve"> </v>
      </c>
      <c r="B37" s="14" t="str">
        <f>IF(INTRO!$E$39&lt;&gt;"Non-endemic", " ", IF(INTRO!$E$37="Non-endemic"," ", IF(COUNTRY_INFO!B37=0," ",COUNTRY_INFO!B37)))</f>
        <v xml:space="preserve"> </v>
      </c>
      <c r="C37" s="14" t="str">
        <f>IF(INTRO!$E$39&lt;&gt;"Non-endemic", " ", IF(INTRO!$E$37="Non-endemic"," ", IF(COUNTRY_INFO!C37=0," ",COUNTRY_INFO!C37)))</f>
        <v xml:space="preserve"> </v>
      </c>
      <c r="D37" s="15">
        <f>IF(INTRO!$E$39&lt;&gt;"Non-endemic", 0, IF(INTRO!$E$37="Non-endemic",0,IF(COUNTRY_INFO!$H37=1,COUNTRY_INFO!E37,0)))</f>
        <v>0</v>
      </c>
      <c r="E37" s="15">
        <f>IF(INTRO!$E$39&lt;&gt;"Non-endemic", 0, IF(INTRO!$E$37="Non-endemic",0,IF(COUNTRY_INFO!$H37=1,COUNTRY_INFO!F37,0)))</f>
        <v>0</v>
      </c>
      <c r="F37" s="15">
        <f>IF(INTRO!$E$39&lt;&gt;"Non-endemic", 0, IF(INTRO!$E$37="Non-endemic",0,IF(COUNTRY_INFO!$H37=1,COUNTRY_INFO!G37,0)))</f>
        <v>0</v>
      </c>
      <c r="G37" s="15">
        <f t="shared" si="5"/>
        <v>0</v>
      </c>
      <c r="H37" s="16" t="str">
        <f>IF(INTRO!$E$39="Non-endemic",IF(INTRO!$E$37="Non-endemic","Not required",COUNTRY_INFO!P37),"Treat with IVM")</f>
        <v>Treat with IVM</v>
      </c>
      <c r="I37" s="15">
        <f t="shared" si="6"/>
        <v>0</v>
      </c>
      <c r="J37" s="15">
        <f t="shared" si="2"/>
        <v>0</v>
      </c>
      <c r="K37" s="25"/>
      <c r="L37" s="17">
        <f t="shared" si="3"/>
        <v>0</v>
      </c>
      <c r="M37" s="17">
        <f t="shared" si="4"/>
        <v>0</v>
      </c>
    </row>
    <row r="38" spans="1:13" x14ac:dyDescent="0.2">
      <c r="A38" s="14" t="str">
        <f>IF(INTRO!$E$39&lt;&gt;"Non-endemic", " ", IF(INTRO!$E$37="Non-endemic"," ", IF(COUNTRY_INFO!A38=0," ",COUNTRY_INFO!A38)))</f>
        <v xml:space="preserve"> </v>
      </c>
      <c r="B38" s="14" t="str">
        <f>IF(INTRO!$E$39&lt;&gt;"Non-endemic", " ", IF(INTRO!$E$37="Non-endemic"," ", IF(COUNTRY_INFO!B38=0," ",COUNTRY_INFO!B38)))</f>
        <v xml:space="preserve"> </v>
      </c>
      <c r="C38" s="14" t="str">
        <f>IF(INTRO!$E$39&lt;&gt;"Non-endemic", " ", IF(INTRO!$E$37="Non-endemic"," ", IF(COUNTRY_INFO!C38=0," ",COUNTRY_INFO!C38)))</f>
        <v xml:space="preserve"> </v>
      </c>
      <c r="D38" s="15">
        <f>IF(INTRO!$E$39&lt;&gt;"Non-endemic", 0, IF(INTRO!$E$37="Non-endemic",0,IF(COUNTRY_INFO!$H38=1,COUNTRY_INFO!E38,0)))</f>
        <v>0</v>
      </c>
      <c r="E38" s="15">
        <f>IF(INTRO!$E$39&lt;&gt;"Non-endemic", 0, IF(INTRO!$E$37="Non-endemic",0,IF(COUNTRY_INFO!$H38=1,COUNTRY_INFO!F38,0)))</f>
        <v>0</v>
      </c>
      <c r="F38" s="15">
        <f>IF(INTRO!$E$39&lt;&gt;"Non-endemic", 0, IF(INTRO!$E$37="Non-endemic",0,IF(COUNTRY_INFO!$H38=1,COUNTRY_INFO!G38,0)))</f>
        <v>0</v>
      </c>
      <c r="G38" s="15">
        <f t="shared" si="5"/>
        <v>0</v>
      </c>
      <c r="H38" s="16" t="str">
        <f>IF(INTRO!$E$39="Non-endemic",IF(INTRO!$E$37="Non-endemic","Not required",COUNTRY_INFO!P38),"Treat with IVM")</f>
        <v>Treat with IVM</v>
      </c>
      <c r="I38" s="15">
        <f t="shared" si="6"/>
        <v>0</v>
      </c>
      <c r="J38" s="15">
        <f t="shared" si="2"/>
        <v>0</v>
      </c>
      <c r="K38" s="25"/>
      <c r="L38" s="17">
        <f t="shared" si="3"/>
        <v>0</v>
      </c>
      <c r="M38" s="17">
        <f t="shared" si="4"/>
        <v>0</v>
      </c>
    </row>
    <row r="39" spans="1:13" x14ac:dyDescent="0.2">
      <c r="A39" s="14" t="str">
        <f>IF(INTRO!$E$39&lt;&gt;"Non-endemic", " ", IF(INTRO!$E$37="Non-endemic"," ", IF(COUNTRY_INFO!A39=0," ",COUNTRY_INFO!A39)))</f>
        <v xml:space="preserve"> </v>
      </c>
      <c r="B39" s="14" t="str">
        <f>IF(INTRO!$E$39&lt;&gt;"Non-endemic", " ", IF(INTRO!$E$37="Non-endemic"," ", IF(COUNTRY_INFO!B39=0," ",COUNTRY_INFO!B39)))</f>
        <v xml:space="preserve"> </v>
      </c>
      <c r="C39" s="14" t="str">
        <f>IF(INTRO!$E$39&lt;&gt;"Non-endemic", " ", IF(INTRO!$E$37="Non-endemic"," ", IF(COUNTRY_INFO!C39=0," ",COUNTRY_INFO!C39)))</f>
        <v xml:space="preserve"> </v>
      </c>
      <c r="D39" s="15">
        <f>IF(INTRO!$E$39&lt;&gt;"Non-endemic", 0, IF(INTRO!$E$37="Non-endemic",0,IF(COUNTRY_INFO!$H39=1,COUNTRY_INFO!E39,0)))</f>
        <v>0</v>
      </c>
      <c r="E39" s="15">
        <f>IF(INTRO!$E$39&lt;&gt;"Non-endemic", 0, IF(INTRO!$E$37="Non-endemic",0,IF(COUNTRY_INFO!$H39=1,COUNTRY_INFO!F39,0)))</f>
        <v>0</v>
      </c>
      <c r="F39" s="15">
        <f>IF(INTRO!$E$39&lt;&gt;"Non-endemic", 0, IF(INTRO!$E$37="Non-endemic",0,IF(COUNTRY_INFO!$H39=1,COUNTRY_INFO!G39,0)))</f>
        <v>0</v>
      </c>
      <c r="G39" s="15">
        <f t="shared" si="5"/>
        <v>0</v>
      </c>
      <c r="H39" s="16" t="str">
        <f>IF(INTRO!$E$39="Non-endemic",IF(INTRO!$E$37="Non-endemic","Not required",COUNTRY_INFO!P39),"Treat with IVM")</f>
        <v>Treat with IVM</v>
      </c>
      <c r="I39" s="15">
        <f t="shared" si="6"/>
        <v>0</v>
      </c>
      <c r="J39" s="15">
        <f t="shared" si="2"/>
        <v>0</v>
      </c>
      <c r="K39" s="25"/>
      <c r="L39" s="17">
        <f t="shared" si="3"/>
        <v>0</v>
      </c>
      <c r="M39" s="17">
        <f t="shared" si="4"/>
        <v>0</v>
      </c>
    </row>
    <row r="40" spans="1:13" x14ac:dyDescent="0.2">
      <c r="A40" s="14" t="str">
        <f>IF(INTRO!$E$39&lt;&gt;"Non-endemic", " ", IF(INTRO!$E$37="Non-endemic"," ", IF(COUNTRY_INFO!A40=0," ",COUNTRY_INFO!A40)))</f>
        <v xml:space="preserve"> </v>
      </c>
      <c r="B40" s="14" t="str">
        <f>IF(INTRO!$E$39&lt;&gt;"Non-endemic", " ", IF(INTRO!$E$37="Non-endemic"," ", IF(COUNTRY_INFO!B40=0," ",COUNTRY_INFO!B40)))</f>
        <v xml:space="preserve"> </v>
      </c>
      <c r="C40" s="14" t="str">
        <f>IF(INTRO!$E$39&lt;&gt;"Non-endemic", " ", IF(INTRO!$E$37="Non-endemic"," ", IF(COUNTRY_INFO!C40=0," ",COUNTRY_INFO!C40)))</f>
        <v xml:space="preserve"> </v>
      </c>
      <c r="D40" s="15">
        <f>IF(INTRO!$E$39&lt;&gt;"Non-endemic", 0, IF(INTRO!$E$37="Non-endemic",0,IF(COUNTRY_INFO!$H40=1,COUNTRY_INFO!E40,0)))</f>
        <v>0</v>
      </c>
      <c r="E40" s="15">
        <f>IF(INTRO!$E$39&lt;&gt;"Non-endemic", 0, IF(INTRO!$E$37="Non-endemic",0,IF(COUNTRY_INFO!$H40=1,COUNTRY_INFO!F40,0)))</f>
        <v>0</v>
      </c>
      <c r="F40" s="15">
        <f>IF(INTRO!$E$39&lt;&gt;"Non-endemic", 0, IF(INTRO!$E$37="Non-endemic",0,IF(COUNTRY_INFO!$H40=1,COUNTRY_INFO!G40,0)))</f>
        <v>0</v>
      </c>
      <c r="G40" s="15">
        <f t="shared" si="5"/>
        <v>0</v>
      </c>
      <c r="H40" s="16" t="str">
        <f>IF(INTRO!$E$39="Non-endemic",IF(INTRO!$E$37="Non-endemic","Not required",COUNTRY_INFO!P40),"Treat with IVM")</f>
        <v>Treat with IVM</v>
      </c>
      <c r="I40" s="15">
        <f t="shared" si="6"/>
        <v>0</v>
      </c>
      <c r="J40" s="15">
        <f t="shared" si="2"/>
        <v>0</v>
      </c>
      <c r="K40" s="25"/>
      <c r="L40" s="17">
        <f t="shared" si="3"/>
        <v>0</v>
      </c>
      <c r="M40" s="17">
        <f t="shared" si="4"/>
        <v>0</v>
      </c>
    </row>
    <row r="41" spans="1:13" x14ac:dyDescent="0.2">
      <c r="A41" s="14" t="str">
        <f>IF(INTRO!$E$39&lt;&gt;"Non-endemic", " ", IF(INTRO!$E$37="Non-endemic"," ", IF(COUNTRY_INFO!A41=0," ",COUNTRY_INFO!A41)))</f>
        <v xml:space="preserve"> </v>
      </c>
      <c r="B41" s="14" t="str">
        <f>IF(INTRO!$E$39&lt;&gt;"Non-endemic", " ", IF(INTRO!$E$37="Non-endemic"," ", IF(COUNTRY_INFO!B41=0," ",COUNTRY_INFO!B41)))</f>
        <v xml:space="preserve"> </v>
      </c>
      <c r="C41" s="14" t="str">
        <f>IF(INTRO!$E$39&lt;&gt;"Non-endemic", " ", IF(INTRO!$E$37="Non-endemic"," ", IF(COUNTRY_INFO!C41=0," ",COUNTRY_INFO!C41)))</f>
        <v xml:space="preserve"> </v>
      </c>
      <c r="D41" s="15">
        <f>IF(INTRO!$E$39&lt;&gt;"Non-endemic", 0, IF(INTRO!$E$37="Non-endemic",0,IF(COUNTRY_INFO!$H41=1,COUNTRY_INFO!E41,0)))</f>
        <v>0</v>
      </c>
      <c r="E41" s="15">
        <f>IF(INTRO!$E$39&lt;&gt;"Non-endemic", 0, IF(INTRO!$E$37="Non-endemic",0,IF(COUNTRY_INFO!$H41=1,COUNTRY_INFO!F41,0)))</f>
        <v>0</v>
      </c>
      <c r="F41" s="15">
        <f>IF(INTRO!$E$39&lt;&gt;"Non-endemic", 0, IF(INTRO!$E$37="Non-endemic",0,IF(COUNTRY_INFO!$H41=1,COUNTRY_INFO!G41,0)))</f>
        <v>0</v>
      </c>
      <c r="G41" s="15">
        <f t="shared" si="5"/>
        <v>0</v>
      </c>
      <c r="H41" s="16" t="str">
        <f>IF(INTRO!$E$39="Non-endemic",IF(INTRO!$E$37="Non-endemic","Not required",COUNTRY_INFO!P41),"Treat with IVM")</f>
        <v>Treat with IVM</v>
      </c>
      <c r="I41" s="15">
        <f t="shared" si="6"/>
        <v>0</v>
      </c>
      <c r="J41" s="15">
        <f t="shared" si="2"/>
        <v>0</v>
      </c>
      <c r="K41" s="25"/>
      <c r="L41" s="17">
        <f t="shared" si="3"/>
        <v>0</v>
      </c>
      <c r="M41" s="17">
        <f t="shared" si="4"/>
        <v>0</v>
      </c>
    </row>
    <row r="42" spans="1:13" x14ac:dyDescent="0.2">
      <c r="A42" s="14" t="str">
        <f>IF(INTRO!$E$39&lt;&gt;"Non-endemic", " ", IF(INTRO!$E$37="Non-endemic"," ", IF(COUNTRY_INFO!A42=0," ",COUNTRY_INFO!A42)))</f>
        <v xml:space="preserve"> </v>
      </c>
      <c r="B42" s="14" t="str">
        <f>IF(INTRO!$E$39&lt;&gt;"Non-endemic", " ", IF(INTRO!$E$37="Non-endemic"," ", IF(COUNTRY_INFO!B42=0," ",COUNTRY_INFO!B42)))</f>
        <v xml:space="preserve"> </v>
      </c>
      <c r="C42" s="14" t="str">
        <f>IF(INTRO!$E$39&lt;&gt;"Non-endemic", " ", IF(INTRO!$E$37="Non-endemic"," ", IF(COUNTRY_INFO!C42=0," ",COUNTRY_INFO!C42)))</f>
        <v xml:space="preserve"> </v>
      </c>
      <c r="D42" s="15">
        <f>IF(INTRO!$E$39&lt;&gt;"Non-endemic", 0, IF(INTRO!$E$37="Non-endemic",0,IF(COUNTRY_INFO!$H42=1,COUNTRY_INFO!E42,0)))</f>
        <v>0</v>
      </c>
      <c r="E42" s="15">
        <f>IF(INTRO!$E$39&lt;&gt;"Non-endemic", 0, IF(INTRO!$E$37="Non-endemic",0,IF(COUNTRY_INFO!$H42=1,COUNTRY_INFO!F42,0)))</f>
        <v>0</v>
      </c>
      <c r="F42" s="15">
        <f>IF(INTRO!$E$39&lt;&gt;"Non-endemic", 0, IF(INTRO!$E$37="Non-endemic",0,IF(COUNTRY_INFO!$H42=1,COUNTRY_INFO!G42,0)))</f>
        <v>0</v>
      </c>
      <c r="G42" s="15">
        <f t="shared" si="5"/>
        <v>0</v>
      </c>
      <c r="H42" s="16" t="str">
        <f>IF(INTRO!$E$39="Non-endemic",IF(INTRO!$E$37="Non-endemic","Not required",COUNTRY_INFO!P42),"Treat with IVM")</f>
        <v>Treat with IVM</v>
      </c>
      <c r="I42" s="15">
        <f t="shared" si="6"/>
        <v>0</v>
      </c>
      <c r="J42" s="15">
        <f t="shared" si="2"/>
        <v>0</v>
      </c>
      <c r="K42" s="25"/>
      <c r="L42" s="17">
        <f t="shared" si="3"/>
        <v>0</v>
      </c>
      <c r="M42" s="17">
        <f t="shared" si="4"/>
        <v>0</v>
      </c>
    </row>
    <row r="43" spans="1:13" x14ac:dyDescent="0.2">
      <c r="A43" s="14" t="str">
        <f>IF(INTRO!$E$39&lt;&gt;"Non-endemic", " ", IF(INTRO!$E$37="Non-endemic"," ", IF(COUNTRY_INFO!A43=0," ",COUNTRY_INFO!A43)))</f>
        <v xml:space="preserve"> </v>
      </c>
      <c r="B43" s="14" t="str">
        <f>IF(INTRO!$E$39&lt;&gt;"Non-endemic", " ", IF(INTRO!$E$37="Non-endemic"," ", IF(COUNTRY_INFO!B43=0," ",COUNTRY_INFO!B43)))</f>
        <v xml:space="preserve"> </v>
      </c>
      <c r="C43" s="14" t="str">
        <f>IF(INTRO!$E$39&lt;&gt;"Non-endemic", " ", IF(INTRO!$E$37="Non-endemic"," ", IF(COUNTRY_INFO!C43=0," ",COUNTRY_INFO!C43)))</f>
        <v xml:space="preserve"> </v>
      </c>
      <c r="D43" s="15">
        <f>IF(INTRO!$E$39&lt;&gt;"Non-endemic", 0, IF(INTRO!$E$37="Non-endemic",0,IF(COUNTRY_INFO!$H43=1,COUNTRY_INFO!E43,0)))</f>
        <v>0</v>
      </c>
      <c r="E43" s="15">
        <f>IF(INTRO!$E$39&lt;&gt;"Non-endemic", 0, IF(INTRO!$E$37="Non-endemic",0,IF(COUNTRY_INFO!$H43=1,COUNTRY_INFO!F43,0)))</f>
        <v>0</v>
      </c>
      <c r="F43" s="15">
        <f>IF(INTRO!$E$39&lt;&gt;"Non-endemic", 0, IF(INTRO!$E$37="Non-endemic",0,IF(COUNTRY_INFO!$H43=1,COUNTRY_INFO!G43,0)))</f>
        <v>0</v>
      </c>
      <c r="G43" s="15">
        <f t="shared" si="5"/>
        <v>0</v>
      </c>
      <c r="H43" s="16" t="str">
        <f>IF(INTRO!$E$39="Non-endemic",IF(INTRO!$E$37="Non-endemic","Not required",COUNTRY_INFO!P43),"Treat with IVM")</f>
        <v>Treat with IVM</v>
      </c>
      <c r="I43" s="15">
        <f t="shared" si="6"/>
        <v>0</v>
      </c>
      <c r="J43" s="15">
        <f t="shared" si="2"/>
        <v>0</v>
      </c>
      <c r="K43" s="25"/>
      <c r="L43" s="17">
        <f t="shared" si="3"/>
        <v>0</v>
      </c>
      <c r="M43" s="17">
        <f t="shared" si="4"/>
        <v>0</v>
      </c>
    </row>
    <row r="44" spans="1:13" x14ac:dyDescent="0.2">
      <c r="A44" s="14" t="str">
        <f>IF(INTRO!$E$39&lt;&gt;"Non-endemic", " ", IF(INTRO!$E$37="Non-endemic"," ", IF(COUNTRY_INFO!A44=0," ",COUNTRY_INFO!A44)))</f>
        <v xml:space="preserve"> </v>
      </c>
      <c r="B44" s="14" t="str">
        <f>IF(INTRO!$E$39&lt;&gt;"Non-endemic", " ", IF(INTRO!$E$37="Non-endemic"," ", IF(COUNTRY_INFO!B44=0," ",COUNTRY_INFO!B44)))</f>
        <v xml:space="preserve"> </v>
      </c>
      <c r="C44" s="14" t="str">
        <f>IF(INTRO!$E$39&lt;&gt;"Non-endemic", " ", IF(INTRO!$E$37="Non-endemic"," ", IF(COUNTRY_INFO!C44=0," ",COUNTRY_INFO!C44)))</f>
        <v xml:space="preserve"> </v>
      </c>
      <c r="D44" s="15">
        <f>IF(INTRO!$E$39&lt;&gt;"Non-endemic", 0, IF(INTRO!$E$37="Non-endemic",0,IF(COUNTRY_INFO!$H44=1,COUNTRY_INFO!E44,0)))</f>
        <v>0</v>
      </c>
      <c r="E44" s="15">
        <f>IF(INTRO!$E$39&lt;&gt;"Non-endemic", 0, IF(INTRO!$E$37="Non-endemic",0,IF(COUNTRY_INFO!$H44=1,COUNTRY_INFO!F44,0)))</f>
        <v>0</v>
      </c>
      <c r="F44" s="15">
        <f>IF(INTRO!$E$39&lt;&gt;"Non-endemic", 0, IF(INTRO!$E$37="Non-endemic",0,IF(COUNTRY_INFO!$H44=1,COUNTRY_INFO!G44,0)))</f>
        <v>0</v>
      </c>
      <c r="G44" s="15">
        <f t="shared" si="5"/>
        <v>0</v>
      </c>
      <c r="H44" s="16" t="str">
        <f>IF(INTRO!$E$39="Non-endemic",IF(INTRO!$E$37="Non-endemic","Not required",COUNTRY_INFO!P44),"Treat with IVM")</f>
        <v>Treat with IVM</v>
      </c>
      <c r="I44" s="15">
        <f t="shared" si="6"/>
        <v>0</v>
      </c>
      <c r="J44" s="15">
        <f t="shared" si="2"/>
        <v>0</v>
      </c>
      <c r="K44" s="25"/>
      <c r="L44" s="17">
        <f t="shared" si="3"/>
        <v>0</v>
      </c>
      <c r="M44" s="17">
        <f t="shared" si="4"/>
        <v>0</v>
      </c>
    </row>
    <row r="45" spans="1:13" x14ac:dyDescent="0.2">
      <c r="A45" s="14" t="str">
        <f>IF(INTRO!$E$39&lt;&gt;"Non-endemic", " ", IF(INTRO!$E$37="Non-endemic"," ", IF(COUNTRY_INFO!A45=0," ",COUNTRY_INFO!A45)))</f>
        <v xml:space="preserve"> </v>
      </c>
      <c r="B45" s="14" t="str">
        <f>IF(INTRO!$E$39&lt;&gt;"Non-endemic", " ", IF(INTRO!$E$37="Non-endemic"," ", IF(COUNTRY_INFO!B45=0," ",COUNTRY_INFO!B45)))</f>
        <v xml:space="preserve"> </v>
      </c>
      <c r="C45" s="14" t="str">
        <f>IF(INTRO!$E$39&lt;&gt;"Non-endemic", " ", IF(INTRO!$E$37="Non-endemic"," ", IF(COUNTRY_INFO!C45=0," ",COUNTRY_INFO!C45)))</f>
        <v xml:space="preserve"> </v>
      </c>
      <c r="D45" s="15">
        <f>IF(INTRO!$E$39&lt;&gt;"Non-endemic", 0, IF(INTRO!$E$37="Non-endemic",0,IF(COUNTRY_INFO!$H45=1,COUNTRY_INFO!E45,0)))</f>
        <v>0</v>
      </c>
      <c r="E45" s="15">
        <f>IF(INTRO!$E$39&lt;&gt;"Non-endemic", 0, IF(INTRO!$E$37="Non-endemic",0,IF(COUNTRY_INFO!$H45=1,COUNTRY_INFO!F45,0)))</f>
        <v>0</v>
      </c>
      <c r="F45" s="15">
        <f>IF(INTRO!$E$39&lt;&gt;"Non-endemic", 0, IF(INTRO!$E$37="Non-endemic",0,IF(COUNTRY_INFO!$H45=1,COUNTRY_INFO!G45,0)))</f>
        <v>0</v>
      </c>
      <c r="G45" s="15">
        <f t="shared" si="5"/>
        <v>0</v>
      </c>
      <c r="H45" s="16" t="str">
        <f>IF(INTRO!$E$39="Non-endemic",IF(INTRO!$E$37="Non-endemic","Not required",COUNTRY_INFO!P45),"Treat with IVM")</f>
        <v>Treat with IVM</v>
      </c>
      <c r="I45" s="15">
        <f t="shared" si="6"/>
        <v>0</v>
      </c>
      <c r="J45" s="15">
        <f t="shared" si="2"/>
        <v>0</v>
      </c>
      <c r="K45" s="25"/>
      <c r="L45" s="17">
        <f t="shared" si="3"/>
        <v>0</v>
      </c>
      <c r="M45" s="17">
        <f t="shared" si="4"/>
        <v>0</v>
      </c>
    </row>
    <row r="46" spans="1:13" x14ac:dyDescent="0.2">
      <c r="A46" s="14" t="str">
        <f>IF(INTRO!$E$39&lt;&gt;"Non-endemic", " ", IF(INTRO!$E$37="Non-endemic"," ", IF(COUNTRY_INFO!A46=0," ",COUNTRY_INFO!A46)))</f>
        <v xml:space="preserve"> </v>
      </c>
      <c r="B46" s="14" t="str">
        <f>IF(INTRO!$E$39&lt;&gt;"Non-endemic", " ", IF(INTRO!$E$37="Non-endemic"," ", IF(COUNTRY_INFO!B46=0," ",COUNTRY_INFO!B46)))</f>
        <v xml:space="preserve"> </v>
      </c>
      <c r="C46" s="14" t="str">
        <f>IF(INTRO!$E$39&lt;&gt;"Non-endemic", " ", IF(INTRO!$E$37="Non-endemic"," ", IF(COUNTRY_INFO!C46=0," ",COUNTRY_INFO!C46)))</f>
        <v xml:space="preserve"> </v>
      </c>
      <c r="D46" s="15">
        <f>IF(INTRO!$E$39&lt;&gt;"Non-endemic", 0, IF(INTRO!$E$37="Non-endemic",0,IF(COUNTRY_INFO!$H46=1,COUNTRY_INFO!E46,0)))</f>
        <v>0</v>
      </c>
      <c r="E46" s="15">
        <f>IF(INTRO!$E$39&lt;&gt;"Non-endemic", 0, IF(INTRO!$E$37="Non-endemic",0,IF(COUNTRY_INFO!$H46=1,COUNTRY_INFO!F46,0)))</f>
        <v>0</v>
      </c>
      <c r="F46" s="15">
        <f>IF(INTRO!$E$39&lt;&gt;"Non-endemic", 0, IF(INTRO!$E$37="Non-endemic",0,IF(COUNTRY_INFO!$H46=1,COUNTRY_INFO!G46,0)))</f>
        <v>0</v>
      </c>
      <c r="G46" s="15">
        <f t="shared" si="5"/>
        <v>0</v>
      </c>
      <c r="H46" s="16" t="str">
        <f>IF(INTRO!$E$39="Non-endemic",IF(INTRO!$E$37="Non-endemic","Not required",COUNTRY_INFO!P46),"Treat with IVM")</f>
        <v>Treat with IVM</v>
      </c>
      <c r="I46" s="15">
        <f t="shared" si="6"/>
        <v>0</v>
      </c>
      <c r="J46" s="15">
        <f t="shared" si="2"/>
        <v>0</v>
      </c>
      <c r="K46" s="25"/>
      <c r="L46" s="17">
        <f t="shared" si="3"/>
        <v>0</v>
      </c>
      <c r="M46" s="17">
        <f t="shared" si="4"/>
        <v>0</v>
      </c>
    </row>
    <row r="47" spans="1:13" x14ac:dyDescent="0.2">
      <c r="A47" s="14" t="str">
        <f>IF(INTRO!$E$39&lt;&gt;"Non-endemic", " ", IF(INTRO!$E$37="Non-endemic"," ", IF(COUNTRY_INFO!A47=0," ",COUNTRY_INFO!A47)))</f>
        <v xml:space="preserve"> </v>
      </c>
      <c r="B47" s="14" t="str">
        <f>IF(INTRO!$E$39&lt;&gt;"Non-endemic", " ", IF(INTRO!$E$37="Non-endemic"," ", IF(COUNTRY_INFO!B47=0," ",COUNTRY_INFO!B47)))</f>
        <v xml:space="preserve"> </v>
      </c>
      <c r="C47" s="14" t="str">
        <f>IF(INTRO!$E$39&lt;&gt;"Non-endemic", " ", IF(INTRO!$E$37="Non-endemic"," ", IF(COUNTRY_INFO!C47=0," ",COUNTRY_INFO!C47)))</f>
        <v xml:space="preserve"> </v>
      </c>
      <c r="D47" s="15">
        <f>IF(INTRO!$E$39&lt;&gt;"Non-endemic", 0, IF(INTRO!$E$37="Non-endemic",0,IF(COUNTRY_INFO!$H47=1,COUNTRY_INFO!E47,0)))</f>
        <v>0</v>
      </c>
      <c r="E47" s="15">
        <f>IF(INTRO!$E$39&lt;&gt;"Non-endemic", 0, IF(INTRO!$E$37="Non-endemic",0,IF(COUNTRY_INFO!$H47=1,COUNTRY_INFO!F47,0)))</f>
        <v>0</v>
      </c>
      <c r="F47" s="15">
        <f>IF(INTRO!$E$39&lt;&gt;"Non-endemic", 0, IF(INTRO!$E$37="Non-endemic",0,IF(COUNTRY_INFO!$H47=1,COUNTRY_INFO!G47,0)))</f>
        <v>0</v>
      </c>
      <c r="G47" s="15">
        <f t="shared" si="5"/>
        <v>0</v>
      </c>
      <c r="H47" s="16" t="str">
        <f>IF(INTRO!$E$39="Non-endemic",IF(INTRO!$E$37="Non-endemic","Not required",COUNTRY_INFO!P47),"Treat with IVM")</f>
        <v>Treat with IVM</v>
      </c>
      <c r="I47" s="15">
        <f t="shared" si="6"/>
        <v>0</v>
      </c>
      <c r="J47" s="15">
        <f t="shared" si="2"/>
        <v>0</v>
      </c>
      <c r="K47" s="25"/>
      <c r="L47" s="17">
        <f t="shared" si="3"/>
        <v>0</v>
      </c>
      <c r="M47" s="17">
        <f t="shared" si="4"/>
        <v>0</v>
      </c>
    </row>
    <row r="48" spans="1:13" x14ac:dyDescent="0.2">
      <c r="A48" s="14" t="str">
        <f>IF(INTRO!$E$39&lt;&gt;"Non-endemic", " ", IF(INTRO!$E$37="Non-endemic"," ", IF(COUNTRY_INFO!A48=0," ",COUNTRY_INFO!A48)))</f>
        <v xml:space="preserve"> </v>
      </c>
      <c r="B48" s="14" t="str">
        <f>IF(INTRO!$E$39&lt;&gt;"Non-endemic", " ", IF(INTRO!$E$37="Non-endemic"," ", IF(COUNTRY_INFO!B48=0," ",COUNTRY_INFO!B48)))</f>
        <v xml:space="preserve"> </v>
      </c>
      <c r="C48" s="14" t="str">
        <f>IF(INTRO!$E$39&lt;&gt;"Non-endemic", " ", IF(INTRO!$E$37="Non-endemic"," ", IF(COUNTRY_INFO!C48=0," ",COUNTRY_INFO!C48)))</f>
        <v xml:space="preserve"> </v>
      </c>
      <c r="D48" s="15">
        <f>IF(INTRO!$E$39&lt;&gt;"Non-endemic", 0, IF(INTRO!$E$37="Non-endemic",0,IF(COUNTRY_INFO!$H48=1,COUNTRY_INFO!E48,0)))</f>
        <v>0</v>
      </c>
      <c r="E48" s="15">
        <f>IF(INTRO!$E$39&lt;&gt;"Non-endemic", 0, IF(INTRO!$E$37="Non-endemic",0,IF(COUNTRY_INFO!$H48=1,COUNTRY_INFO!F48,0)))</f>
        <v>0</v>
      </c>
      <c r="F48" s="15">
        <f>IF(INTRO!$E$39&lt;&gt;"Non-endemic", 0, IF(INTRO!$E$37="Non-endemic",0,IF(COUNTRY_INFO!$H48=1,COUNTRY_INFO!G48,0)))</f>
        <v>0</v>
      </c>
      <c r="G48" s="15">
        <f t="shared" si="5"/>
        <v>0</v>
      </c>
      <c r="H48" s="16" t="str">
        <f>IF(INTRO!$E$39="Non-endemic",IF(INTRO!$E$37="Non-endemic","Not required",COUNTRY_INFO!P48),"Treat with IVM")</f>
        <v>Treat with IVM</v>
      </c>
      <c r="I48" s="15">
        <f t="shared" si="6"/>
        <v>0</v>
      </c>
      <c r="J48" s="15">
        <f t="shared" si="2"/>
        <v>0</v>
      </c>
      <c r="K48" s="25"/>
      <c r="L48" s="17">
        <f t="shared" si="3"/>
        <v>0</v>
      </c>
      <c r="M48" s="17">
        <f t="shared" si="4"/>
        <v>0</v>
      </c>
    </row>
    <row r="49" spans="1:13" x14ac:dyDescent="0.2">
      <c r="A49" s="14" t="str">
        <f>IF(INTRO!$E$39&lt;&gt;"Non-endemic", " ", IF(INTRO!$E$37="Non-endemic"," ", IF(COUNTRY_INFO!A49=0," ",COUNTRY_INFO!A49)))</f>
        <v xml:space="preserve"> </v>
      </c>
      <c r="B49" s="14" t="str">
        <f>IF(INTRO!$E$39&lt;&gt;"Non-endemic", " ", IF(INTRO!$E$37="Non-endemic"," ", IF(COUNTRY_INFO!B49=0," ",COUNTRY_INFO!B49)))</f>
        <v xml:space="preserve"> </v>
      </c>
      <c r="C49" s="14" t="str">
        <f>IF(INTRO!$E$39&lt;&gt;"Non-endemic", " ", IF(INTRO!$E$37="Non-endemic"," ", IF(COUNTRY_INFO!C49=0," ",COUNTRY_INFO!C49)))</f>
        <v xml:space="preserve"> </v>
      </c>
      <c r="D49" s="15">
        <f>IF(INTRO!$E$39&lt;&gt;"Non-endemic", 0, IF(INTRO!$E$37="Non-endemic",0,IF(COUNTRY_INFO!$H49=1,COUNTRY_INFO!E49,0)))</f>
        <v>0</v>
      </c>
      <c r="E49" s="15">
        <f>IF(INTRO!$E$39&lt;&gt;"Non-endemic", 0, IF(INTRO!$E$37="Non-endemic",0,IF(COUNTRY_INFO!$H49=1,COUNTRY_INFO!F49,0)))</f>
        <v>0</v>
      </c>
      <c r="F49" s="15">
        <f>IF(INTRO!$E$39&lt;&gt;"Non-endemic", 0, IF(INTRO!$E$37="Non-endemic",0,IF(COUNTRY_INFO!$H49=1,COUNTRY_INFO!G49,0)))</f>
        <v>0</v>
      </c>
      <c r="G49" s="15">
        <f t="shared" si="5"/>
        <v>0</v>
      </c>
      <c r="H49" s="16" t="str">
        <f>IF(INTRO!$E$39="Non-endemic",IF(INTRO!$E$37="Non-endemic","Not required",COUNTRY_INFO!P49),"Treat with IVM")</f>
        <v>Treat with IVM</v>
      </c>
      <c r="I49" s="15">
        <f t="shared" si="6"/>
        <v>0</v>
      </c>
      <c r="J49" s="15">
        <f t="shared" si="2"/>
        <v>0</v>
      </c>
      <c r="K49" s="25"/>
      <c r="L49" s="17">
        <f t="shared" si="3"/>
        <v>0</v>
      </c>
      <c r="M49" s="17">
        <f t="shared" si="4"/>
        <v>0</v>
      </c>
    </row>
    <row r="50" spans="1:13" x14ac:dyDescent="0.2">
      <c r="A50" s="14" t="str">
        <f>IF(INTRO!$E$39&lt;&gt;"Non-endemic", " ", IF(INTRO!$E$37="Non-endemic"," ", IF(COUNTRY_INFO!A50=0," ",COUNTRY_INFO!A50)))</f>
        <v xml:space="preserve"> </v>
      </c>
      <c r="B50" s="14" t="str">
        <f>IF(INTRO!$E$39&lt;&gt;"Non-endemic", " ", IF(INTRO!$E$37="Non-endemic"," ", IF(COUNTRY_INFO!B50=0," ",COUNTRY_INFO!B50)))</f>
        <v xml:space="preserve"> </v>
      </c>
      <c r="C50" s="14" t="str">
        <f>IF(INTRO!$E$39&lt;&gt;"Non-endemic", " ", IF(INTRO!$E$37="Non-endemic"," ", IF(COUNTRY_INFO!C50=0," ",COUNTRY_INFO!C50)))</f>
        <v xml:space="preserve"> </v>
      </c>
      <c r="D50" s="15">
        <f>IF(INTRO!$E$39&lt;&gt;"Non-endemic", 0, IF(INTRO!$E$37="Non-endemic",0,IF(COUNTRY_INFO!$H50=1,COUNTRY_INFO!E50,0)))</f>
        <v>0</v>
      </c>
      <c r="E50" s="15">
        <f>IF(INTRO!$E$39&lt;&gt;"Non-endemic", 0, IF(INTRO!$E$37="Non-endemic",0,IF(COUNTRY_INFO!$H50=1,COUNTRY_INFO!F50,0)))</f>
        <v>0</v>
      </c>
      <c r="F50" s="15">
        <f>IF(INTRO!$E$39&lt;&gt;"Non-endemic", 0, IF(INTRO!$E$37="Non-endemic",0,IF(COUNTRY_INFO!$H50=1,COUNTRY_INFO!G50,0)))</f>
        <v>0</v>
      </c>
      <c r="G50" s="15">
        <f t="shared" si="5"/>
        <v>0</v>
      </c>
      <c r="H50" s="16" t="str">
        <f>IF(INTRO!$E$39="Non-endemic",IF(INTRO!$E$37="Non-endemic","Not required",COUNTRY_INFO!P50),"Treat with IVM")</f>
        <v>Treat with IVM</v>
      </c>
      <c r="I50" s="15">
        <f t="shared" si="6"/>
        <v>0</v>
      </c>
      <c r="J50" s="15">
        <f t="shared" si="2"/>
        <v>0</v>
      </c>
      <c r="K50" s="25"/>
      <c r="L50" s="17">
        <f t="shared" si="3"/>
        <v>0</v>
      </c>
      <c r="M50" s="17">
        <f t="shared" si="4"/>
        <v>0</v>
      </c>
    </row>
    <row r="51" spans="1:13" x14ac:dyDescent="0.2">
      <c r="A51" s="14" t="str">
        <f>IF(INTRO!$E$39&lt;&gt;"Non-endemic", " ", IF(INTRO!$E$37="Non-endemic"," ", IF(COUNTRY_INFO!A51=0," ",COUNTRY_INFO!A51)))</f>
        <v xml:space="preserve"> </v>
      </c>
      <c r="B51" s="14" t="str">
        <f>IF(INTRO!$E$39&lt;&gt;"Non-endemic", " ", IF(INTRO!$E$37="Non-endemic"," ", IF(COUNTRY_INFO!B51=0," ",COUNTRY_INFO!B51)))</f>
        <v xml:space="preserve"> </v>
      </c>
      <c r="C51" s="14" t="str">
        <f>IF(INTRO!$E$39&lt;&gt;"Non-endemic", " ", IF(INTRO!$E$37="Non-endemic"," ", IF(COUNTRY_INFO!C51=0," ",COUNTRY_INFO!C51)))</f>
        <v xml:space="preserve"> </v>
      </c>
      <c r="D51" s="15">
        <f>IF(INTRO!$E$39&lt;&gt;"Non-endemic", 0, IF(INTRO!$E$37="Non-endemic",0,IF(COUNTRY_INFO!$H51=1,COUNTRY_INFO!E51,0)))</f>
        <v>0</v>
      </c>
      <c r="E51" s="15">
        <f>IF(INTRO!$E$39&lt;&gt;"Non-endemic", 0, IF(INTRO!$E$37="Non-endemic",0,IF(COUNTRY_INFO!$H51=1,COUNTRY_INFO!F51,0)))</f>
        <v>0</v>
      </c>
      <c r="F51" s="15">
        <f>IF(INTRO!$E$39&lt;&gt;"Non-endemic", 0, IF(INTRO!$E$37="Non-endemic",0,IF(COUNTRY_INFO!$H51=1,COUNTRY_INFO!G51,0)))</f>
        <v>0</v>
      </c>
      <c r="G51" s="15">
        <f t="shared" si="5"/>
        <v>0</v>
      </c>
      <c r="H51" s="16" t="str">
        <f>IF(INTRO!$E$39="Non-endemic",IF(INTRO!$E$37="Non-endemic","Not required",COUNTRY_INFO!P51),"Treat with IVM")</f>
        <v>Treat with IVM</v>
      </c>
      <c r="I51" s="15">
        <f t="shared" si="6"/>
        <v>0</v>
      </c>
      <c r="J51" s="15">
        <f t="shared" si="2"/>
        <v>0</v>
      </c>
      <c r="K51" s="25"/>
      <c r="L51" s="17">
        <f t="shared" si="3"/>
        <v>0</v>
      </c>
      <c r="M51" s="17">
        <f t="shared" si="4"/>
        <v>0</v>
      </c>
    </row>
    <row r="52" spans="1:13" x14ac:dyDescent="0.2">
      <c r="A52" s="14" t="str">
        <f>IF(INTRO!$E$39&lt;&gt;"Non-endemic", " ", IF(INTRO!$E$37="Non-endemic"," ", IF(COUNTRY_INFO!A52=0," ",COUNTRY_INFO!A52)))</f>
        <v xml:space="preserve"> </v>
      </c>
      <c r="B52" s="14" t="str">
        <f>IF(INTRO!$E$39&lt;&gt;"Non-endemic", " ", IF(INTRO!$E$37="Non-endemic"," ", IF(COUNTRY_INFO!B52=0," ",COUNTRY_INFO!B52)))</f>
        <v xml:space="preserve"> </v>
      </c>
      <c r="C52" s="14" t="str">
        <f>IF(INTRO!$E$39&lt;&gt;"Non-endemic", " ", IF(INTRO!$E$37="Non-endemic"," ", IF(COUNTRY_INFO!C52=0," ",COUNTRY_INFO!C52)))</f>
        <v xml:space="preserve"> </v>
      </c>
      <c r="D52" s="15">
        <f>IF(INTRO!$E$39&lt;&gt;"Non-endemic", 0, IF(INTRO!$E$37="Non-endemic",0,IF(COUNTRY_INFO!$H52=1,COUNTRY_INFO!E52,0)))</f>
        <v>0</v>
      </c>
      <c r="E52" s="15">
        <f>IF(INTRO!$E$39&lt;&gt;"Non-endemic", 0, IF(INTRO!$E$37="Non-endemic",0,IF(COUNTRY_INFO!$H52=1,COUNTRY_INFO!F52,0)))</f>
        <v>0</v>
      </c>
      <c r="F52" s="15">
        <f>IF(INTRO!$E$39&lt;&gt;"Non-endemic", 0, IF(INTRO!$E$37="Non-endemic",0,IF(COUNTRY_INFO!$H52=1,COUNTRY_INFO!G52,0)))</f>
        <v>0</v>
      </c>
      <c r="G52" s="15">
        <f t="shared" si="5"/>
        <v>0</v>
      </c>
      <c r="H52" s="16" t="str">
        <f>IF(INTRO!$E$39="Non-endemic",IF(INTRO!$E$37="Non-endemic","Not required",COUNTRY_INFO!P52),"Treat with IVM")</f>
        <v>Treat with IVM</v>
      </c>
      <c r="I52" s="15">
        <f t="shared" si="6"/>
        <v>0</v>
      </c>
      <c r="J52" s="15">
        <f t="shared" si="2"/>
        <v>0</v>
      </c>
      <c r="K52" s="25"/>
      <c r="L52" s="17">
        <f t="shared" si="3"/>
        <v>0</v>
      </c>
      <c r="M52" s="17">
        <f t="shared" si="4"/>
        <v>0</v>
      </c>
    </row>
    <row r="53" spans="1:13" x14ac:dyDescent="0.2">
      <c r="A53" s="14" t="str">
        <f>IF(INTRO!$E$39&lt;&gt;"Non-endemic", " ", IF(INTRO!$E$37="Non-endemic"," ", IF(COUNTRY_INFO!A53=0," ",COUNTRY_INFO!A53)))</f>
        <v xml:space="preserve"> </v>
      </c>
      <c r="B53" s="14" t="str">
        <f>IF(INTRO!$E$39&lt;&gt;"Non-endemic", " ", IF(INTRO!$E$37="Non-endemic"," ", IF(COUNTRY_INFO!B53=0," ",COUNTRY_INFO!B53)))</f>
        <v xml:space="preserve"> </v>
      </c>
      <c r="C53" s="14" t="str">
        <f>IF(INTRO!$E$39&lt;&gt;"Non-endemic", " ", IF(INTRO!$E$37="Non-endemic"," ", IF(COUNTRY_INFO!C53=0," ",COUNTRY_INFO!C53)))</f>
        <v xml:space="preserve"> </v>
      </c>
      <c r="D53" s="15">
        <f>IF(INTRO!$E$39&lt;&gt;"Non-endemic", 0, IF(INTRO!$E$37="Non-endemic",0,IF(COUNTRY_INFO!$H53=1,COUNTRY_INFO!E53,0)))</f>
        <v>0</v>
      </c>
      <c r="E53" s="15">
        <f>IF(INTRO!$E$39&lt;&gt;"Non-endemic", 0, IF(INTRO!$E$37="Non-endemic",0,IF(COUNTRY_INFO!$H53=1,COUNTRY_INFO!F53,0)))</f>
        <v>0</v>
      </c>
      <c r="F53" s="15">
        <f>IF(INTRO!$E$39&lt;&gt;"Non-endemic", 0, IF(INTRO!$E$37="Non-endemic",0,IF(COUNTRY_INFO!$H53=1,COUNTRY_INFO!G53,0)))</f>
        <v>0</v>
      </c>
      <c r="G53" s="15">
        <f t="shared" si="5"/>
        <v>0</v>
      </c>
      <c r="H53" s="16" t="str">
        <f>IF(INTRO!$E$39="Non-endemic",IF(INTRO!$E$37="Non-endemic","Not required",COUNTRY_INFO!P53),"Treat with IVM")</f>
        <v>Treat with IVM</v>
      </c>
      <c r="I53" s="15">
        <f t="shared" si="6"/>
        <v>0</v>
      </c>
      <c r="J53" s="15">
        <f t="shared" si="2"/>
        <v>0</v>
      </c>
      <c r="K53" s="25"/>
      <c r="L53" s="17">
        <f t="shared" si="3"/>
        <v>0</v>
      </c>
      <c r="M53" s="17">
        <f t="shared" si="4"/>
        <v>0</v>
      </c>
    </row>
    <row r="54" spans="1:13" x14ac:dyDescent="0.2">
      <c r="A54" s="14" t="str">
        <f>IF(INTRO!$E$39&lt;&gt;"Non-endemic", " ", IF(INTRO!$E$37="Non-endemic"," ", IF(COUNTRY_INFO!A54=0," ",COUNTRY_INFO!A54)))</f>
        <v xml:space="preserve"> </v>
      </c>
      <c r="B54" s="14" t="str">
        <f>IF(INTRO!$E$39&lt;&gt;"Non-endemic", " ", IF(INTRO!$E$37="Non-endemic"," ", IF(COUNTRY_INFO!B54=0," ",COUNTRY_INFO!B54)))</f>
        <v xml:space="preserve"> </v>
      </c>
      <c r="C54" s="14" t="str">
        <f>IF(INTRO!$E$39&lt;&gt;"Non-endemic", " ", IF(INTRO!$E$37="Non-endemic"," ", IF(COUNTRY_INFO!C54=0," ",COUNTRY_INFO!C54)))</f>
        <v xml:space="preserve"> </v>
      </c>
      <c r="D54" s="15">
        <f>IF(INTRO!$E$39&lt;&gt;"Non-endemic", 0, IF(INTRO!$E$37="Non-endemic",0,IF(COUNTRY_INFO!$H54=1,COUNTRY_INFO!E54,0)))</f>
        <v>0</v>
      </c>
      <c r="E54" s="15">
        <f>IF(INTRO!$E$39&lt;&gt;"Non-endemic", 0, IF(INTRO!$E$37="Non-endemic",0,IF(COUNTRY_INFO!$H54=1,COUNTRY_INFO!F54,0)))</f>
        <v>0</v>
      </c>
      <c r="F54" s="15">
        <f>IF(INTRO!$E$39&lt;&gt;"Non-endemic", 0, IF(INTRO!$E$37="Non-endemic",0,IF(COUNTRY_INFO!$H54=1,COUNTRY_INFO!G54,0)))</f>
        <v>0</v>
      </c>
      <c r="G54" s="15">
        <f t="shared" si="5"/>
        <v>0</v>
      </c>
      <c r="H54" s="16" t="str">
        <f>IF(INTRO!$E$39="Non-endemic",IF(INTRO!$E$37="Non-endemic","Not required",COUNTRY_INFO!P54),"Treat with IVM")</f>
        <v>Treat with IVM</v>
      </c>
      <c r="I54" s="15">
        <f t="shared" si="6"/>
        <v>0</v>
      </c>
      <c r="J54" s="15">
        <f t="shared" si="2"/>
        <v>0</v>
      </c>
      <c r="K54" s="25"/>
      <c r="L54" s="17">
        <f t="shared" si="3"/>
        <v>0</v>
      </c>
      <c r="M54" s="17">
        <f t="shared" si="4"/>
        <v>0</v>
      </c>
    </row>
    <row r="55" spans="1:13" x14ac:dyDescent="0.2">
      <c r="A55" s="14" t="str">
        <f>IF(INTRO!$E$39&lt;&gt;"Non-endemic", " ", IF(INTRO!$E$37="Non-endemic"," ", IF(COUNTRY_INFO!A55=0," ",COUNTRY_INFO!A55)))</f>
        <v xml:space="preserve"> </v>
      </c>
      <c r="B55" s="14" t="str">
        <f>IF(INTRO!$E$39&lt;&gt;"Non-endemic", " ", IF(INTRO!$E$37="Non-endemic"," ", IF(COUNTRY_INFO!B55=0," ",COUNTRY_INFO!B55)))</f>
        <v xml:space="preserve"> </v>
      </c>
      <c r="C55" s="14" t="str">
        <f>IF(INTRO!$E$39&lt;&gt;"Non-endemic", " ", IF(INTRO!$E$37="Non-endemic"," ", IF(COUNTRY_INFO!C55=0," ",COUNTRY_INFO!C55)))</f>
        <v xml:space="preserve"> </v>
      </c>
      <c r="D55" s="15">
        <f>IF(INTRO!$E$39&lt;&gt;"Non-endemic", 0, IF(INTRO!$E$37="Non-endemic",0,IF(COUNTRY_INFO!$H55=1,COUNTRY_INFO!E55,0)))</f>
        <v>0</v>
      </c>
      <c r="E55" s="15">
        <f>IF(INTRO!$E$39&lt;&gt;"Non-endemic", 0, IF(INTRO!$E$37="Non-endemic",0,IF(COUNTRY_INFO!$H55=1,COUNTRY_INFO!F55,0)))</f>
        <v>0</v>
      </c>
      <c r="F55" s="15">
        <f>IF(INTRO!$E$39&lt;&gt;"Non-endemic", 0, IF(INTRO!$E$37="Non-endemic",0,IF(COUNTRY_INFO!$H55=1,COUNTRY_INFO!G55,0)))</f>
        <v>0</v>
      </c>
      <c r="G55" s="15">
        <f t="shared" si="5"/>
        <v>0</v>
      </c>
      <c r="H55" s="16" t="str">
        <f>IF(INTRO!$E$39="Non-endemic",IF(INTRO!$E$37="Non-endemic","Not required",COUNTRY_INFO!P55),"Treat with IVM")</f>
        <v>Treat with IVM</v>
      </c>
      <c r="I55" s="15">
        <f t="shared" si="6"/>
        <v>0</v>
      </c>
      <c r="J55" s="15">
        <f t="shared" si="2"/>
        <v>0</v>
      </c>
      <c r="K55" s="25"/>
      <c r="L55" s="17">
        <f t="shared" si="3"/>
        <v>0</v>
      </c>
      <c r="M55" s="17">
        <f t="shared" si="4"/>
        <v>0</v>
      </c>
    </row>
    <row r="56" spans="1:13" x14ac:dyDescent="0.2">
      <c r="A56" s="14" t="str">
        <f>IF(INTRO!$E$39&lt;&gt;"Non-endemic", " ", IF(INTRO!$E$37="Non-endemic"," ", IF(COUNTRY_INFO!A56=0," ",COUNTRY_INFO!A56)))</f>
        <v xml:space="preserve"> </v>
      </c>
      <c r="B56" s="14" t="str">
        <f>IF(INTRO!$E$39&lt;&gt;"Non-endemic", " ", IF(INTRO!$E$37="Non-endemic"," ", IF(COUNTRY_INFO!B56=0," ",COUNTRY_INFO!B56)))</f>
        <v xml:space="preserve"> </v>
      </c>
      <c r="C56" s="14" t="str">
        <f>IF(INTRO!$E$39&lt;&gt;"Non-endemic", " ", IF(INTRO!$E$37="Non-endemic"," ", IF(COUNTRY_INFO!C56=0," ",COUNTRY_INFO!C56)))</f>
        <v xml:space="preserve"> </v>
      </c>
      <c r="D56" s="15">
        <f>IF(INTRO!$E$39&lt;&gt;"Non-endemic", 0, IF(INTRO!$E$37="Non-endemic",0,IF(COUNTRY_INFO!$H56=1,COUNTRY_INFO!E56,0)))</f>
        <v>0</v>
      </c>
      <c r="E56" s="15">
        <f>IF(INTRO!$E$39&lt;&gt;"Non-endemic", 0, IF(INTRO!$E$37="Non-endemic",0,IF(COUNTRY_INFO!$H56=1,COUNTRY_INFO!F56,0)))</f>
        <v>0</v>
      </c>
      <c r="F56" s="15">
        <f>IF(INTRO!$E$39&lt;&gt;"Non-endemic", 0, IF(INTRO!$E$37="Non-endemic",0,IF(COUNTRY_INFO!$H56=1,COUNTRY_INFO!G56,0)))</f>
        <v>0</v>
      </c>
      <c r="G56" s="15">
        <f t="shared" si="5"/>
        <v>0</v>
      </c>
      <c r="H56" s="16" t="str">
        <f>IF(INTRO!$E$39="Non-endemic",IF(INTRO!$E$37="Non-endemic","Not required",COUNTRY_INFO!P56),"Treat with IVM")</f>
        <v>Treat with IVM</v>
      </c>
      <c r="I56" s="15">
        <f t="shared" si="6"/>
        <v>0</v>
      </c>
      <c r="J56" s="15">
        <f t="shared" si="2"/>
        <v>0</v>
      </c>
      <c r="K56" s="25"/>
      <c r="L56" s="17">
        <f t="shared" si="3"/>
        <v>0</v>
      </c>
      <c r="M56" s="17">
        <f t="shared" si="4"/>
        <v>0</v>
      </c>
    </row>
    <row r="57" spans="1:13" x14ac:dyDescent="0.2">
      <c r="A57" s="14" t="str">
        <f>IF(INTRO!$E$39&lt;&gt;"Non-endemic", " ", IF(INTRO!$E$37="Non-endemic"," ", IF(COUNTRY_INFO!A57=0," ",COUNTRY_INFO!A57)))</f>
        <v xml:space="preserve"> </v>
      </c>
      <c r="B57" s="14" t="str">
        <f>IF(INTRO!$E$39&lt;&gt;"Non-endemic", " ", IF(INTRO!$E$37="Non-endemic"," ", IF(COUNTRY_INFO!B57=0," ",COUNTRY_INFO!B57)))</f>
        <v xml:space="preserve"> </v>
      </c>
      <c r="C57" s="14" t="str">
        <f>IF(INTRO!$E$39&lt;&gt;"Non-endemic", " ", IF(INTRO!$E$37="Non-endemic"," ", IF(COUNTRY_INFO!C57=0," ",COUNTRY_INFO!C57)))</f>
        <v xml:space="preserve"> </v>
      </c>
      <c r="D57" s="15">
        <f>IF(INTRO!$E$39&lt;&gt;"Non-endemic", 0, IF(INTRO!$E$37="Non-endemic",0,IF(COUNTRY_INFO!$H57=1,COUNTRY_INFO!E57,0)))</f>
        <v>0</v>
      </c>
      <c r="E57" s="15">
        <f>IF(INTRO!$E$39&lt;&gt;"Non-endemic", 0, IF(INTRO!$E$37="Non-endemic",0,IF(COUNTRY_INFO!$H57=1,COUNTRY_INFO!F57,0)))</f>
        <v>0</v>
      </c>
      <c r="F57" s="15">
        <f>IF(INTRO!$E$39&lt;&gt;"Non-endemic", 0, IF(INTRO!$E$37="Non-endemic",0,IF(COUNTRY_INFO!$H57=1,COUNTRY_INFO!G57,0)))</f>
        <v>0</v>
      </c>
      <c r="G57" s="15">
        <f t="shared" si="5"/>
        <v>0</v>
      </c>
      <c r="H57" s="16" t="str">
        <f>IF(INTRO!$E$39="Non-endemic",IF(INTRO!$E$37="Non-endemic","Not required",COUNTRY_INFO!P57),"Treat with IVM")</f>
        <v>Treat with IVM</v>
      </c>
      <c r="I57" s="15">
        <f t="shared" si="6"/>
        <v>0</v>
      </c>
      <c r="J57" s="15">
        <f t="shared" si="2"/>
        <v>0</v>
      </c>
      <c r="K57" s="25"/>
      <c r="L57" s="17">
        <f t="shared" si="3"/>
        <v>0</v>
      </c>
      <c r="M57" s="17">
        <f t="shared" si="4"/>
        <v>0</v>
      </c>
    </row>
    <row r="58" spans="1:13" x14ac:dyDescent="0.2">
      <c r="A58" s="14" t="str">
        <f>IF(INTRO!$E$39&lt;&gt;"Non-endemic", " ", IF(INTRO!$E$37="Non-endemic"," ", IF(COUNTRY_INFO!A58=0," ",COUNTRY_INFO!A58)))</f>
        <v xml:space="preserve"> </v>
      </c>
      <c r="B58" s="14" t="str">
        <f>IF(INTRO!$E$39&lt;&gt;"Non-endemic", " ", IF(INTRO!$E$37="Non-endemic"," ", IF(COUNTRY_INFO!B58=0," ",COUNTRY_INFO!B58)))</f>
        <v xml:space="preserve"> </v>
      </c>
      <c r="C58" s="14" t="str">
        <f>IF(INTRO!$E$39&lt;&gt;"Non-endemic", " ", IF(INTRO!$E$37="Non-endemic"," ", IF(COUNTRY_INFO!C58=0," ",COUNTRY_INFO!C58)))</f>
        <v xml:space="preserve"> </v>
      </c>
      <c r="D58" s="15">
        <f>IF(INTRO!$E$39&lt;&gt;"Non-endemic", 0, IF(INTRO!$E$37="Non-endemic",0,IF(COUNTRY_INFO!$H58=1,COUNTRY_INFO!E58,0)))</f>
        <v>0</v>
      </c>
      <c r="E58" s="15">
        <f>IF(INTRO!$E$39&lt;&gt;"Non-endemic", 0, IF(INTRO!$E$37="Non-endemic",0,IF(COUNTRY_INFO!$H58=1,COUNTRY_INFO!F58,0)))</f>
        <v>0</v>
      </c>
      <c r="F58" s="15">
        <f>IF(INTRO!$E$39&lt;&gt;"Non-endemic", 0, IF(INTRO!$E$37="Non-endemic",0,IF(COUNTRY_INFO!$H58=1,COUNTRY_INFO!G58,0)))</f>
        <v>0</v>
      </c>
      <c r="G58" s="15">
        <f t="shared" si="5"/>
        <v>0</v>
      </c>
      <c r="H58" s="16" t="str">
        <f>IF(INTRO!$E$39="Non-endemic",IF(INTRO!$E$37="Non-endemic","Not required",COUNTRY_INFO!P58),"Treat with IVM")</f>
        <v>Treat with IVM</v>
      </c>
      <c r="I58" s="15">
        <f t="shared" si="6"/>
        <v>0</v>
      </c>
      <c r="J58" s="15">
        <f t="shared" si="2"/>
        <v>0</v>
      </c>
      <c r="K58" s="25"/>
      <c r="L58" s="17">
        <f t="shared" si="3"/>
        <v>0</v>
      </c>
      <c r="M58" s="17">
        <f t="shared" si="4"/>
        <v>0</v>
      </c>
    </row>
    <row r="59" spans="1:13" x14ac:dyDescent="0.2">
      <c r="A59" s="14" t="str">
        <f>IF(INTRO!$E$39&lt;&gt;"Non-endemic", " ", IF(INTRO!$E$37="Non-endemic"," ", IF(COUNTRY_INFO!A59=0," ",COUNTRY_INFO!A59)))</f>
        <v xml:space="preserve"> </v>
      </c>
      <c r="B59" s="14" t="str">
        <f>IF(INTRO!$E$39&lt;&gt;"Non-endemic", " ", IF(INTRO!$E$37="Non-endemic"," ", IF(COUNTRY_INFO!B59=0," ",COUNTRY_INFO!B59)))</f>
        <v xml:space="preserve"> </v>
      </c>
      <c r="C59" s="14" t="str">
        <f>IF(INTRO!$E$39&lt;&gt;"Non-endemic", " ", IF(INTRO!$E$37="Non-endemic"," ", IF(COUNTRY_INFO!C59=0," ",COUNTRY_INFO!C59)))</f>
        <v xml:space="preserve"> </v>
      </c>
      <c r="D59" s="15">
        <f>IF(INTRO!$E$39&lt;&gt;"Non-endemic", 0, IF(INTRO!$E$37="Non-endemic",0,IF(COUNTRY_INFO!$H59=1,COUNTRY_INFO!E59,0)))</f>
        <v>0</v>
      </c>
      <c r="E59" s="15">
        <f>IF(INTRO!$E$39&lt;&gt;"Non-endemic", 0, IF(INTRO!$E$37="Non-endemic",0,IF(COUNTRY_INFO!$H59=1,COUNTRY_INFO!F59,0)))</f>
        <v>0</v>
      </c>
      <c r="F59" s="15">
        <f>IF(INTRO!$E$39&lt;&gt;"Non-endemic", 0, IF(INTRO!$E$37="Non-endemic",0,IF(COUNTRY_INFO!$H59=1,COUNTRY_INFO!G59,0)))</f>
        <v>0</v>
      </c>
      <c r="G59" s="15">
        <f t="shared" si="5"/>
        <v>0</v>
      </c>
      <c r="H59" s="16" t="str">
        <f>IF(INTRO!$E$39="Non-endemic",IF(INTRO!$E$37="Non-endemic","Not required",COUNTRY_INFO!P59),"Treat with IVM")</f>
        <v>Treat with IVM</v>
      </c>
      <c r="I59" s="15">
        <f t="shared" si="6"/>
        <v>0</v>
      </c>
      <c r="J59" s="15">
        <f t="shared" si="2"/>
        <v>0</v>
      </c>
      <c r="K59" s="25"/>
      <c r="L59" s="17">
        <f t="shared" si="3"/>
        <v>0</v>
      </c>
      <c r="M59" s="17">
        <f t="shared" si="4"/>
        <v>0</v>
      </c>
    </row>
    <row r="60" spans="1:13" x14ac:dyDescent="0.2">
      <c r="A60" s="14" t="str">
        <f>IF(INTRO!$E$39&lt;&gt;"Non-endemic", " ", IF(INTRO!$E$37="Non-endemic"," ", IF(COUNTRY_INFO!A60=0," ",COUNTRY_INFO!A60)))</f>
        <v xml:space="preserve"> </v>
      </c>
      <c r="B60" s="14" t="str">
        <f>IF(INTRO!$E$39&lt;&gt;"Non-endemic", " ", IF(INTRO!$E$37="Non-endemic"," ", IF(COUNTRY_INFO!B60=0," ",COUNTRY_INFO!B60)))</f>
        <v xml:space="preserve"> </v>
      </c>
      <c r="C60" s="14" t="str">
        <f>IF(INTRO!$E$39&lt;&gt;"Non-endemic", " ", IF(INTRO!$E$37="Non-endemic"," ", IF(COUNTRY_INFO!C60=0," ",COUNTRY_INFO!C60)))</f>
        <v xml:space="preserve"> </v>
      </c>
      <c r="D60" s="15">
        <f>IF(INTRO!$E$39&lt;&gt;"Non-endemic", 0, IF(INTRO!$E$37="Non-endemic",0,IF(COUNTRY_INFO!$H60=1,COUNTRY_INFO!E60,0)))</f>
        <v>0</v>
      </c>
      <c r="E60" s="15">
        <f>IF(INTRO!$E$39&lt;&gt;"Non-endemic", 0, IF(INTRO!$E$37="Non-endemic",0,IF(COUNTRY_INFO!$H60=1,COUNTRY_INFO!F60,0)))</f>
        <v>0</v>
      </c>
      <c r="F60" s="15">
        <f>IF(INTRO!$E$39&lt;&gt;"Non-endemic", 0, IF(INTRO!$E$37="Non-endemic",0,IF(COUNTRY_INFO!$H60=1,COUNTRY_INFO!G60,0)))</f>
        <v>0</v>
      </c>
      <c r="G60" s="15">
        <f t="shared" si="5"/>
        <v>0</v>
      </c>
      <c r="H60" s="16" t="str">
        <f>IF(INTRO!$E$39="Non-endemic",IF(INTRO!$E$37="Non-endemic","Not required",COUNTRY_INFO!P60),"Treat with IVM")</f>
        <v>Treat with IVM</v>
      </c>
      <c r="I60" s="15">
        <f t="shared" si="6"/>
        <v>0</v>
      </c>
      <c r="J60" s="15">
        <f t="shared" si="2"/>
        <v>0</v>
      </c>
      <c r="K60" s="25"/>
      <c r="L60" s="17">
        <f t="shared" si="3"/>
        <v>0</v>
      </c>
      <c r="M60" s="17">
        <f t="shared" si="4"/>
        <v>0</v>
      </c>
    </row>
    <row r="61" spans="1:13" x14ac:dyDescent="0.2">
      <c r="A61" s="14" t="str">
        <f>IF(INTRO!$E$39&lt;&gt;"Non-endemic", " ", IF(INTRO!$E$37="Non-endemic"," ", IF(COUNTRY_INFO!A61=0," ",COUNTRY_INFO!A61)))</f>
        <v xml:space="preserve"> </v>
      </c>
      <c r="B61" s="14" t="str">
        <f>IF(INTRO!$E$39&lt;&gt;"Non-endemic", " ", IF(INTRO!$E$37="Non-endemic"," ", IF(COUNTRY_INFO!B61=0," ",COUNTRY_INFO!B61)))</f>
        <v xml:space="preserve"> </v>
      </c>
      <c r="C61" s="14" t="str">
        <f>IF(INTRO!$E$39&lt;&gt;"Non-endemic", " ", IF(INTRO!$E$37="Non-endemic"," ", IF(COUNTRY_INFO!C61=0," ",COUNTRY_INFO!C61)))</f>
        <v xml:space="preserve"> </v>
      </c>
      <c r="D61" s="15">
        <f>IF(INTRO!$E$39&lt;&gt;"Non-endemic", 0, IF(INTRO!$E$37="Non-endemic",0,IF(COUNTRY_INFO!$H61=1,COUNTRY_INFO!E61,0)))</f>
        <v>0</v>
      </c>
      <c r="E61" s="15">
        <f>IF(INTRO!$E$39&lt;&gt;"Non-endemic", 0, IF(INTRO!$E$37="Non-endemic",0,IF(COUNTRY_INFO!$H61=1,COUNTRY_INFO!F61,0)))</f>
        <v>0</v>
      </c>
      <c r="F61" s="15">
        <f>IF(INTRO!$E$39&lt;&gt;"Non-endemic", 0, IF(INTRO!$E$37="Non-endemic",0,IF(COUNTRY_INFO!$H61=1,COUNTRY_INFO!G61,0)))</f>
        <v>0</v>
      </c>
      <c r="G61" s="15">
        <f t="shared" si="5"/>
        <v>0</v>
      </c>
      <c r="H61" s="16" t="str">
        <f>IF(INTRO!$E$39="Non-endemic",IF(INTRO!$E$37="Non-endemic","Not required",COUNTRY_INFO!P61),"Treat with IVM")</f>
        <v>Treat with IVM</v>
      </c>
      <c r="I61" s="15">
        <f t="shared" si="6"/>
        <v>0</v>
      </c>
      <c r="J61" s="15">
        <f t="shared" si="2"/>
        <v>0</v>
      </c>
      <c r="K61" s="25"/>
      <c r="L61" s="17">
        <f t="shared" si="3"/>
        <v>0</v>
      </c>
      <c r="M61" s="17">
        <f t="shared" si="4"/>
        <v>0</v>
      </c>
    </row>
    <row r="62" spans="1:13" x14ac:dyDescent="0.2">
      <c r="A62" s="14" t="str">
        <f>IF(INTRO!$E$39&lt;&gt;"Non-endemic", " ", IF(INTRO!$E$37="Non-endemic"," ", IF(COUNTRY_INFO!A62=0," ",COUNTRY_INFO!A62)))</f>
        <v xml:space="preserve"> </v>
      </c>
      <c r="B62" s="14" t="str">
        <f>IF(INTRO!$E$39&lt;&gt;"Non-endemic", " ", IF(INTRO!$E$37="Non-endemic"," ", IF(COUNTRY_INFO!B62=0," ",COUNTRY_INFO!B62)))</f>
        <v xml:space="preserve"> </v>
      </c>
      <c r="C62" s="14" t="str">
        <f>IF(INTRO!$E$39&lt;&gt;"Non-endemic", " ", IF(INTRO!$E$37="Non-endemic"," ", IF(COUNTRY_INFO!C62=0," ",COUNTRY_INFO!C62)))</f>
        <v xml:space="preserve"> </v>
      </c>
      <c r="D62" s="15">
        <f>IF(INTRO!$E$39&lt;&gt;"Non-endemic", 0, IF(INTRO!$E$37="Non-endemic",0,IF(COUNTRY_INFO!$H62=1,COUNTRY_INFO!E62,0)))</f>
        <v>0</v>
      </c>
      <c r="E62" s="15">
        <f>IF(INTRO!$E$39&lt;&gt;"Non-endemic", 0, IF(INTRO!$E$37="Non-endemic",0,IF(COUNTRY_INFO!$H62=1,COUNTRY_INFO!F62,0)))</f>
        <v>0</v>
      </c>
      <c r="F62" s="15">
        <f>IF(INTRO!$E$39&lt;&gt;"Non-endemic", 0, IF(INTRO!$E$37="Non-endemic",0,IF(COUNTRY_INFO!$H62=1,COUNTRY_INFO!G62,0)))</f>
        <v>0</v>
      </c>
      <c r="G62" s="15">
        <f t="shared" si="5"/>
        <v>0</v>
      </c>
      <c r="H62" s="16" t="str">
        <f>IF(INTRO!$E$39="Non-endemic",IF(INTRO!$E$37="Non-endemic","Not required",COUNTRY_INFO!P62),"Treat with IVM")</f>
        <v>Treat with IVM</v>
      </c>
      <c r="I62" s="15">
        <f t="shared" si="6"/>
        <v>0</v>
      </c>
      <c r="J62" s="15">
        <f t="shared" si="2"/>
        <v>0</v>
      </c>
      <c r="K62" s="25"/>
      <c r="L62" s="17">
        <f t="shared" si="3"/>
        <v>0</v>
      </c>
      <c r="M62" s="17">
        <f t="shared" si="4"/>
        <v>0</v>
      </c>
    </row>
    <row r="63" spans="1:13" x14ac:dyDescent="0.2">
      <c r="A63" s="14" t="str">
        <f>IF(INTRO!$E$39&lt;&gt;"Non-endemic", " ", IF(INTRO!$E$37="Non-endemic"," ", IF(COUNTRY_INFO!A63=0," ",COUNTRY_INFO!A63)))</f>
        <v xml:space="preserve"> </v>
      </c>
      <c r="B63" s="14" t="str">
        <f>IF(INTRO!$E$39&lt;&gt;"Non-endemic", " ", IF(INTRO!$E$37="Non-endemic"," ", IF(COUNTRY_INFO!B63=0," ",COUNTRY_INFO!B63)))</f>
        <v xml:space="preserve"> </v>
      </c>
      <c r="C63" s="14" t="str">
        <f>IF(INTRO!$E$39&lt;&gt;"Non-endemic", " ", IF(INTRO!$E$37="Non-endemic"," ", IF(COUNTRY_INFO!C63=0," ",COUNTRY_INFO!C63)))</f>
        <v xml:space="preserve"> </v>
      </c>
      <c r="D63" s="15">
        <f>IF(INTRO!$E$39&lt;&gt;"Non-endemic", 0, IF(INTRO!$E$37="Non-endemic",0,IF(COUNTRY_INFO!$H63=1,COUNTRY_INFO!E63,0)))</f>
        <v>0</v>
      </c>
      <c r="E63" s="15">
        <f>IF(INTRO!$E$39&lt;&gt;"Non-endemic", 0, IF(INTRO!$E$37="Non-endemic",0,IF(COUNTRY_INFO!$H63=1,COUNTRY_INFO!F63,0)))</f>
        <v>0</v>
      </c>
      <c r="F63" s="15">
        <f>IF(INTRO!$E$39&lt;&gt;"Non-endemic", 0, IF(INTRO!$E$37="Non-endemic",0,IF(COUNTRY_INFO!$H63=1,COUNTRY_INFO!G63,0)))</f>
        <v>0</v>
      </c>
      <c r="G63" s="15">
        <f t="shared" si="5"/>
        <v>0</v>
      </c>
      <c r="H63" s="16" t="str">
        <f>IF(INTRO!$E$39="Non-endemic",IF(INTRO!$E$37="Non-endemic","Not required",COUNTRY_INFO!P63),"Treat with IVM")</f>
        <v>Treat with IVM</v>
      </c>
      <c r="I63" s="15">
        <f t="shared" si="6"/>
        <v>0</v>
      </c>
      <c r="J63" s="15">
        <f t="shared" si="2"/>
        <v>0</v>
      </c>
      <c r="K63" s="25"/>
      <c r="L63" s="17">
        <f t="shared" si="3"/>
        <v>0</v>
      </c>
      <c r="M63" s="17">
        <f t="shared" si="4"/>
        <v>0</v>
      </c>
    </row>
    <row r="64" spans="1:13" x14ac:dyDescent="0.2">
      <c r="A64" s="14" t="str">
        <f>IF(INTRO!$E$39&lt;&gt;"Non-endemic", " ", IF(INTRO!$E$37="Non-endemic"," ", IF(COUNTRY_INFO!A64=0," ",COUNTRY_INFO!A64)))</f>
        <v xml:space="preserve"> </v>
      </c>
      <c r="B64" s="14" t="str">
        <f>IF(INTRO!$E$39&lt;&gt;"Non-endemic", " ", IF(INTRO!$E$37="Non-endemic"," ", IF(COUNTRY_INFO!B64=0," ",COUNTRY_INFO!B64)))</f>
        <v xml:space="preserve"> </v>
      </c>
      <c r="C64" s="14" t="str">
        <f>IF(INTRO!$E$39&lt;&gt;"Non-endemic", " ", IF(INTRO!$E$37="Non-endemic"," ", IF(COUNTRY_INFO!C64=0," ",COUNTRY_INFO!C64)))</f>
        <v xml:space="preserve"> </v>
      </c>
      <c r="D64" s="15">
        <f>IF(INTRO!$E$39&lt;&gt;"Non-endemic", 0, IF(INTRO!$E$37="Non-endemic",0,IF(COUNTRY_INFO!$H64=1,COUNTRY_INFO!E64,0)))</f>
        <v>0</v>
      </c>
      <c r="E64" s="15">
        <f>IF(INTRO!$E$39&lt;&gt;"Non-endemic", 0, IF(INTRO!$E$37="Non-endemic",0,IF(COUNTRY_INFO!$H64=1,COUNTRY_INFO!F64,0)))</f>
        <v>0</v>
      </c>
      <c r="F64" s="15">
        <f>IF(INTRO!$E$39&lt;&gt;"Non-endemic", 0, IF(INTRO!$E$37="Non-endemic",0,IF(COUNTRY_INFO!$H64=1,COUNTRY_INFO!G64,0)))</f>
        <v>0</v>
      </c>
      <c r="G64" s="15">
        <f t="shared" si="5"/>
        <v>0</v>
      </c>
      <c r="H64" s="16" t="str">
        <f>IF(INTRO!$E$39="Non-endemic",IF(INTRO!$E$37="Non-endemic","Not required",COUNTRY_INFO!P64),"Treat with IVM")</f>
        <v>Treat with IVM</v>
      </c>
      <c r="I64" s="15">
        <f t="shared" si="6"/>
        <v>0</v>
      </c>
      <c r="J64" s="15">
        <f t="shared" si="2"/>
        <v>0</v>
      </c>
      <c r="K64" s="25"/>
      <c r="L64" s="17">
        <f t="shared" si="3"/>
        <v>0</v>
      </c>
      <c r="M64" s="17">
        <f t="shared" si="4"/>
        <v>0</v>
      </c>
    </row>
    <row r="65" spans="1:13" x14ac:dyDescent="0.2">
      <c r="A65" s="14" t="str">
        <f>IF(INTRO!$E$39&lt;&gt;"Non-endemic", " ", IF(INTRO!$E$37="Non-endemic"," ", IF(COUNTRY_INFO!A65=0," ",COUNTRY_INFO!A65)))</f>
        <v xml:space="preserve"> </v>
      </c>
      <c r="B65" s="14" t="str">
        <f>IF(INTRO!$E$39&lt;&gt;"Non-endemic", " ", IF(INTRO!$E$37="Non-endemic"," ", IF(COUNTRY_INFO!B65=0," ",COUNTRY_INFO!B65)))</f>
        <v xml:space="preserve"> </v>
      </c>
      <c r="C65" s="14" t="str">
        <f>IF(INTRO!$E$39&lt;&gt;"Non-endemic", " ", IF(INTRO!$E$37="Non-endemic"," ", IF(COUNTRY_INFO!C65=0," ",COUNTRY_INFO!C65)))</f>
        <v xml:space="preserve"> </v>
      </c>
      <c r="D65" s="15">
        <f>IF(INTRO!$E$39&lt;&gt;"Non-endemic", 0, IF(INTRO!$E$37="Non-endemic",0,IF(COUNTRY_INFO!$H65=1,COUNTRY_INFO!E65,0)))</f>
        <v>0</v>
      </c>
      <c r="E65" s="15">
        <f>IF(INTRO!$E$39&lt;&gt;"Non-endemic", 0, IF(INTRO!$E$37="Non-endemic",0,IF(COUNTRY_INFO!$H65=1,COUNTRY_INFO!F65,0)))</f>
        <v>0</v>
      </c>
      <c r="F65" s="15">
        <f>IF(INTRO!$E$39&lt;&gt;"Non-endemic", 0, IF(INTRO!$E$37="Non-endemic",0,IF(COUNTRY_INFO!$H65=1,COUNTRY_INFO!G65,0)))</f>
        <v>0</v>
      </c>
      <c r="G65" s="15">
        <f t="shared" si="5"/>
        <v>0</v>
      </c>
      <c r="H65" s="16" t="str">
        <f>IF(INTRO!$E$39="Non-endemic",IF(INTRO!$E$37="Non-endemic","Not required",COUNTRY_INFO!P65),"Treat with IVM")</f>
        <v>Treat with IVM</v>
      </c>
      <c r="I65" s="15">
        <f t="shared" si="6"/>
        <v>0</v>
      </c>
      <c r="J65" s="15">
        <f t="shared" si="2"/>
        <v>0</v>
      </c>
      <c r="K65" s="25"/>
      <c r="L65" s="17">
        <f t="shared" si="3"/>
        <v>0</v>
      </c>
      <c r="M65" s="17">
        <f t="shared" si="4"/>
        <v>0</v>
      </c>
    </row>
    <row r="66" spans="1:13" x14ac:dyDescent="0.2">
      <c r="A66" s="14" t="str">
        <f>IF(INTRO!$E$39&lt;&gt;"Non-endemic", " ", IF(INTRO!$E$37="Non-endemic"," ", IF(COUNTRY_INFO!A66=0," ",COUNTRY_INFO!A66)))</f>
        <v xml:space="preserve"> </v>
      </c>
      <c r="B66" s="14" t="str">
        <f>IF(INTRO!$E$39&lt;&gt;"Non-endemic", " ", IF(INTRO!$E$37="Non-endemic"," ", IF(COUNTRY_INFO!B66=0," ",COUNTRY_INFO!B66)))</f>
        <v xml:space="preserve"> </v>
      </c>
      <c r="C66" s="14" t="str">
        <f>IF(INTRO!$E$39&lt;&gt;"Non-endemic", " ", IF(INTRO!$E$37="Non-endemic"," ", IF(COUNTRY_INFO!C66=0," ",COUNTRY_INFO!C66)))</f>
        <v xml:space="preserve"> </v>
      </c>
      <c r="D66" s="15">
        <f>IF(INTRO!$E$39&lt;&gt;"Non-endemic", 0, IF(INTRO!$E$37="Non-endemic",0,IF(COUNTRY_INFO!$H66=1,COUNTRY_INFO!E66,0)))</f>
        <v>0</v>
      </c>
      <c r="E66" s="15">
        <f>IF(INTRO!$E$39&lt;&gt;"Non-endemic", 0, IF(INTRO!$E$37="Non-endemic",0,IF(COUNTRY_INFO!$H66=1,COUNTRY_INFO!F66,0)))</f>
        <v>0</v>
      </c>
      <c r="F66" s="15">
        <f>IF(INTRO!$E$39&lt;&gt;"Non-endemic", 0, IF(INTRO!$E$37="Non-endemic",0,IF(COUNTRY_INFO!$H66=1,COUNTRY_INFO!G66,0)))</f>
        <v>0</v>
      </c>
      <c r="G66" s="15">
        <f t="shared" si="5"/>
        <v>0</v>
      </c>
      <c r="H66" s="16" t="str">
        <f>IF(INTRO!$E$39="Non-endemic",IF(INTRO!$E$37="Non-endemic","Not required",COUNTRY_INFO!P66),"Treat with IVM")</f>
        <v>Treat with IVM</v>
      </c>
      <c r="I66" s="15">
        <f t="shared" si="6"/>
        <v>0</v>
      </c>
      <c r="J66" s="15">
        <f t="shared" si="2"/>
        <v>0</v>
      </c>
      <c r="K66" s="25"/>
      <c r="L66" s="17">
        <f t="shared" si="3"/>
        <v>0</v>
      </c>
      <c r="M66" s="17">
        <f t="shared" si="4"/>
        <v>0</v>
      </c>
    </row>
    <row r="67" spans="1:13" x14ac:dyDescent="0.2">
      <c r="A67" s="14" t="str">
        <f>IF(INTRO!$E$39&lt;&gt;"Non-endemic", " ", IF(INTRO!$E$37="Non-endemic"," ", IF(COUNTRY_INFO!A67=0," ",COUNTRY_INFO!A67)))</f>
        <v xml:space="preserve"> </v>
      </c>
      <c r="B67" s="14" t="str">
        <f>IF(INTRO!$E$39&lt;&gt;"Non-endemic", " ", IF(INTRO!$E$37="Non-endemic"," ", IF(COUNTRY_INFO!B67=0," ",COUNTRY_INFO!B67)))</f>
        <v xml:space="preserve"> </v>
      </c>
      <c r="C67" s="14" t="str">
        <f>IF(INTRO!$E$39&lt;&gt;"Non-endemic", " ", IF(INTRO!$E$37="Non-endemic"," ", IF(COUNTRY_INFO!C67=0," ",COUNTRY_INFO!C67)))</f>
        <v xml:space="preserve"> </v>
      </c>
      <c r="D67" s="15">
        <f>IF(INTRO!$E$39&lt;&gt;"Non-endemic", 0, IF(INTRO!$E$37="Non-endemic",0,IF(COUNTRY_INFO!$H67=1,COUNTRY_INFO!E67,0)))</f>
        <v>0</v>
      </c>
      <c r="E67" s="15">
        <f>IF(INTRO!$E$39&lt;&gt;"Non-endemic", 0, IF(INTRO!$E$37="Non-endemic",0,IF(COUNTRY_INFO!$H67=1,COUNTRY_INFO!F67,0)))</f>
        <v>0</v>
      </c>
      <c r="F67" s="15">
        <f>IF(INTRO!$E$39&lt;&gt;"Non-endemic", 0, IF(INTRO!$E$37="Non-endemic",0,IF(COUNTRY_INFO!$H67=1,COUNTRY_INFO!G67,0)))</f>
        <v>0</v>
      </c>
      <c r="G67" s="15">
        <f t="shared" si="5"/>
        <v>0</v>
      </c>
      <c r="H67" s="16" t="str">
        <f>IF(INTRO!$E$39="Non-endemic",IF(INTRO!$E$37="Non-endemic","Not required",COUNTRY_INFO!P67),"Treat with IVM")</f>
        <v>Treat with IVM</v>
      </c>
      <c r="I67" s="15">
        <f t="shared" si="6"/>
        <v>0</v>
      </c>
      <c r="J67" s="15">
        <f t="shared" si="2"/>
        <v>0</v>
      </c>
      <c r="K67" s="25"/>
      <c r="L67" s="17">
        <f t="shared" si="3"/>
        <v>0</v>
      </c>
      <c r="M67" s="17">
        <f t="shared" si="4"/>
        <v>0</v>
      </c>
    </row>
    <row r="68" spans="1:13" x14ac:dyDescent="0.2">
      <c r="A68" s="14" t="str">
        <f>IF(INTRO!$E$39&lt;&gt;"Non-endemic", " ", IF(INTRO!$E$37="Non-endemic"," ", IF(COUNTRY_INFO!A68=0," ",COUNTRY_INFO!A68)))</f>
        <v xml:space="preserve"> </v>
      </c>
      <c r="B68" s="14" t="str">
        <f>IF(INTRO!$E$39&lt;&gt;"Non-endemic", " ", IF(INTRO!$E$37="Non-endemic"," ", IF(COUNTRY_INFO!B68=0," ",COUNTRY_INFO!B68)))</f>
        <v xml:space="preserve"> </v>
      </c>
      <c r="C68" s="14" t="str">
        <f>IF(INTRO!$E$39&lt;&gt;"Non-endemic", " ", IF(INTRO!$E$37="Non-endemic"," ", IF(COUNTRY_INFO!C68=0," ",COUNTRY_INFO!C68)))</f>
        <v xml:space="preserve"> </v>
      </c>
      <c r="D68" s="15">
        <f>IF(INTRO!$E$39&lt;&gt;"Non-endemic", 0, IF(INTRO!$E$37="Non-endemic",0,IF(COUNTRY_INFO!$H68=1,COUNTRY_INFO!E68,0)))</f>
        <v>0</v>
      </c>
      <c r="E68" s="15">
        <f>IF(INTRO!$E$39&lt;&gt;"Non-endemic", 0, IF(INTRO!$E$37="Non-endemic",0,IF(COUNTRY_INFO!$H68=1,COUNTRY_INFO!F68,0)))</f>
        <v>0</v>
      </c>
      <c r="F68" s="15">
        <f>IF(INTRO!$E$39&lt;&gt;"Non-endemic", 0, IF(INTRO!$E$37="Non-endemic",0,IF(COUNTRY_INFO!$H68=1,COUNTRY_INFO!G68,0)))</f>
        <v>0</v>
      </c>
      <c r="G68" s="15">
        <f t="shared" si="5"/>
        <v>0</v>
      </c>
      <c r="H68" s="16" t="str">
        <f>IF(INTRO!$E$39="Non-endemic",IF(INTRO!$E$37="Non-endemic","Not required",COUNTRY_INFO!P68),"Treat with IVM")</f>
        <v>Treat with IVM</v>
      </c>
      <c r="I68" s="15">
        <f t="shared" si="6"/>
        <v>0</v>
      </c>
      <c r="J68" s="15">
        <f t="shared" si="2"/>
        <v>0</v>
      </c>
      <c r="K68" s="25"/>
      <c r="L68" s="17">
        <f t="shared" si="3"/>
        <v>0</v>
      </c>
      <c r="M68" s="17">
        <f t="shared" si="4"/>
        <v>0</v>
      </c>
    </row>
    <row r="69" spans="1:13" x14ac:dyDescent="0.2">
      <c r="A69" s="14" t="str">
        <f>IF(INTRO!$E$39&lt;&gt;"Non-endemic", " ", IF(INTRO!$E$37="Non-endemic"," ", IF(COUNTRY_INFO!A69=0," ",COUNTRY_INFO!A69)))</f>
        <v xml:space="preserve"> </v>
      </c>
      <c r="B69" s="14" t="str">
        <f>IF(INTRO!$E$39&lt;&gt;"Non-endemic", " ", IF(INTRO!$E$37="Non-endemic"," ", IF(COUNTRY_INFO!B69=0," ",COUNTRY_INFO!B69)))</f>
        <v xml:space="preserve"> </v>
      </c>
      <c r="C69" s="14" t="str">
        <f>IF(INTRO!$E$39&lt;&gt;"Non-endemic", " ", IF(INTRO!$E$37="Non-endemic"," ", IF(COUNTRY_INFO!C69=0," ",COUNTRY_INFO!C69)))</f>
        <v xml:space="preserve"> </v>
      </c>
      <c r="D69" s="15">
        <f>IF(INTRO!$E$39&lt;&gt;"Non-endemic", 0, IF(INTRO!$E$37="Non-endemic",0,IF(COUNTRY_INFO!$H69=1,COUNTRY_INFO!E69,0)))</f>
        <v>0</v>
      </c>
      <c r="E69" s="15">
        <f>IF(INTRO!$E$39&lt;&gt;"Non-endemic", 0, IF(INTRO!$E$37="Non-endemic",0,IF(COUNTRY_INFO!$H69=1,COUNTRY_INFO!F69,0)))</f>
        <v>0</v>
      </c>
      <c r="F69" s="15">
        <f>IF(INTRO!$E$39&lt;&gt;"Non-endemic", 0, IF(INTRO!$E$37="Non-endemic",0,IF(COUNTRY_INFO!$H69=1,COUNTRY_INFO!G69,0)))</f>
        <v>0</v>
      </c>
      <c r="G69" s="15">
        <f t="shared" si="5"/>
        <v>0</v>
      </c>
      <c r="H69" s="16" t="str">
        <f>IF(INTRO!$E$39="Non-endemic",IF(INTRO!$E$37="Non-endemic","Not required",COUNTRY_INFO!P69),"Treat with IVM")</f>
        <v>Treat with IVM</v>
      </c>
      <c r="I69" s="15">
        <f t="shared" si="6"/>
        <v>0</v>
      </c>
      <c r="J69" s="15">
        <f t="shared" si="2"/>
        <v>0</v>
      </c>
      <c r="K69" s="25"/>
      <c r="L69" s="17">
        <f t="shared" si="3"/>
        <v>0</v>
      </c>
      <c r="M69" s="17">
        <f t="shared" si="4"/>
        <v>0</v>
      </c>
    </row>
    <row r="70" spans="1:13" x14ac:dyDescent="0.2">
      <c r="A70" s="14" t="str">
        <f>IF(INTRO!$E$39&lt;&gt;"Non-endemic", " ", IF(INTRO!$E$37="Non-endemic"," ", IF(COUNTRY_INFO!A70=0," ",COUNTRY_INFO!A70)))</f>
        <v xml:space="preserve"> </v>
      </c>
      <c r="B70" s="14" t="str">
        <f>IF(INTRO!$E$39&lt;&gt;"Non-endemic", " ", IF(INTRO!$E$37="Non-endemic"," ", IF(COUNTRY_INFO!B70=0," ",COUNTRY_INFO!B70)))</f>
        <v xml:space="preserve"> </v>
      </c>
      <c r="C70" s="14" t="str">
        <f>IF(INTRO!$E$39&lt;&gt;"Non-endemic", " ", IF(INTRO!$E$37="Non-endemic"," ", IF(COUNTRY_INFO!C70=0," ",COUNTRY_INFO!C70)))</f>
        <v xml:space="preserve"> </v>
      </c>
      <c r="D70" s="15">
        <f>IF(INTRO!$E$39&lt;&gt;"Non-endemic", 0, IF(INTRO!$E$37="Non-endemic",0,IF(COUNTRY_INFO!$H70=1,COUNTRY_INFO!E70,0)))</f>
        <v>0</v>
      </c>
      <c r="E70" s="15">
        <f>IF(INTRO!$E$39&lt;&gt;"Non-endemic", 0, IF(INTRO!$E$37="Non-endemic",0,IF(COUNTRY_INFO!$H70=1,COUNTRY_INFO!F70,0)))</f>
        <v>0</v>
      </c>
      <c r="F70" s="15">
        <f>IF(INTRO!$E$39&lt;&gt;"Non-endemic", 0, IF(INTRO!$E$37="Non-endemic",0,IF(COUNTRY_INFO!$H70=1,COUNTRY_INFO!G70,0)))</f>
        <v>0</v>
      </c>
      <c r="G70" s="15">
        <f t="shared" si="5"/>
        <v>0</v>
      </c>
      <c r="H70" s="16" t="str">
        <f>IF(INTRO!$E$39="Non-endemic",IF(INTRO!$E$37="Non-endemic","Not required",COUNTRY_INFO!P70),"Treat with IVM")</f>
        <v>Treat with IVM</v>
      </c>
      <c r="I70" s="15">
        <f t="shared" si="6"/>
        <v>0</v>
      </c>
      <c r="J70" s="15">
        <f t="shared" si="2"/>
        <v>0</v>
      </c>
      <c r="K70" s="25"/>
      <c r="L70" s="17">
        <f t="shared" si="3"/>
        <v>0</v>
      </c>
      <c r="M70" s="17">
        <f t="shared" si="4"/>
        <v>0</v>
      </c>
    </row>
    <row r="71" spans="1:13" x14ac:dyDescent="0.2">
      <c r="A71" s="14" t="str">
        <f>IF(INTRO!$E$39&lt;&gt;"Non-endemic", " ", IF(INTRO!$E$37="Non-endemic"," ", IF(COUNTRY_INFO!A71=0," ",COUNTRY_INFO!A71)))</f>
        <v xml:space="preserve"> </v>
      </c>
      <c r="B71" s="14" t="str">
        <f>IF(INTRO!$E$39&lt;&gt;"Non-endemic", " ", IF(INTRO!$E$37="Non-endemic"," ", IF(COUNTRY_INFO!B71=0," ",COUNTRY_INFO!B71)))</f>
        <v xml:space="preserve"> </v>
      </c>
      <c r="C71" s="14" t="str">
        <f>IF(INTRO!$E$39&lt;&gt;"Non-endemic", " ", IF(INTRO!$E$37="Non-endemic"," ", IF(COUNTRY_INFO!C71=0," ",COUNTRY_INFO!C71)))</f>
        <v xml:space="preserve"> </v>
      </c>
      <c r="D71" s="15">
        <f>IF(INTRO!$E$39&lt;&gt;"Non-endemic", 0, IF(INTRO!$E$37="Non-endemic",0,IF(COUNTRY_INFO!$H71=1,COUNTRY_INFO!E71,0)))</f>
        <v>0</v>
      </c>
      <c r="E71" s="15">
        <f>IF(INTRO!$E$39&lt;&gt;"Non-endemic", 0, IF(INTRO!$E$37="Non-endemic",0,IF(COUNTRY_INFO!$H71=1,COUNTRY_INFO!F71,0)))</f>
        <v>0</v>
      </c>
      <c r="F71" s="15">
        <f>IF(INTRO!$E$39&lt;&gt;"Non-endemic", 0, IF(INTRO!$E$37="Non-endemic",0,IF(COUNTRY_INFO!$H71=1,COUNTRY_INFO!G71,0)))</f>
        <v>0</v>
      </c>
      <c r="G71" s="15">
        <f t="shared" si="5"/>
        <v>0</v>
      </c>
      <c r="H71" s="16" t="str">
        <f>IF(INTRO!$E$39="Non-endemic",IF(INTRO!$E$37="Non-endemic","Not required",COUNTRY_INFO!P71),"Treat with IVM")</f>
        <v>Treat with IVM</v>
      </c>
      <c r="I71" s="15">
        <f t="shared" si="6"/>
        <v>0</v>
      </c>
      <c r="J71" s="15">
        <f t="shared" si="2"/>
        <v>0</v>
      </c>
      <c r="K71" s="25"/>
      <c r="L71" s="17">
        <f t="shared" si="3"/>
        <v>0</v>
      </c>
      <c r="M71" s="17">
        <f t="shared" si="4"/>
        <v>0</v>
      </c>
    </row>
    <row r="72" spans="1:13" x14ac:dyDescent="0.2">
      <c r="A72" s="14" t="str">
        <f>IF(INTRO!$E$39&lt;&gt;"Non-endemic", " ", IF(INTRO!$E$37="Non-endemic"," ", IF(COUNTRY_INFO!A72=0," ",COUNTRY_INFO!A72)))</f>
        <v xml:space="preserve"> </v>
      </c>
      <c r="B72" s="14" t="str">
        <f>IF(INTRO!$E$39&lt;&gt;"Non-endemic", " ", IF(INTRO!$E$37="Non-endemic"," ", IF(COUNTRY_INFO!B72=0," ",COUNTRY_INFO!B72)))</f>
        <v xml:space="preserve"> </v>
      </c>
      <c r="C72" s="14" t="str">
        <f>IF(INTRO!$E$39&lt;&gt;"Non-endemic", " ", IF(INTRO!$E$37="Non-endemic"," ", IF(COUNTRY_INFO!C72=0," ",COUNTRY_INFO!C72)))</f>
        <v xml:space="preserve"> </v>
      </c>
      <c r="D72" s="15">
        <f>IF(INTRO!$E$39&lt;&gt;"Non-endemic", 0, IF(INTRO!$E$37="Non-endemic",0,IF(COUNTRY_INFO!$H72=1,COUNTRY_INFO!E72,0)))</f>
        <v>0</v>
      </c>
      <c r="E72" s="15">
        <f>IF(INTRO!$E$39&lt;&gt;"Non-endemic", 0, IF(INTRO!$E$37="Non-endemic",0,IF(COUNTRY_INFO!$H72=1,COUNTRY_INFO!F72,0)))</f>
        <v>0</v>
      </c>
      <c r="F72" s="15">
        <f>IF(INTRO!$E$39&lt;&gt;"Non-endemic", 0, IF(INTRO!$E$37="Non-endemic",0,IF(COUNTRY_INFO!$H72=1,COUNTRY_INFO!G72,0)))</f>
        <v>0</v>
      </c>
      <c r="G72" s="15">
        <f t="shared" si="5"/>
        <v>0</v>
      </c>
      <c r="H72" s="16" t="str">
        <f>IF(INTRO!$E$39="Non-endemic",IF(INTRO!$E$37="Non-endemic","Not required",COUNTRY_INFO!P72),"Treat with IVM")</f>
        <v>Treat with IVM</v>
      </c>
      <c r="I72" s="15">
        <f t="shared" si="6"/>
        <v>0</v>
      </c>
      <c r="J72" s="15">
        <f t="shared" si="2"/>
        <v>0</v>
      </c>
      <c r="K72" s="25"/>
      <c r="L72" s="17">
        <f t="shared" si="3"/>
        <v>0</v>
      </c>
      <c r="M72" s="17">
        <f t="shared" si="4"/>
        <v>0</v>
      </c>
    </row>
    <row r="73" spans="1:13" x14ac:dyDescent="0.2">
      <c r="A73" s="14" t="str">
        <f>IF(INTRO!$E$39&lt;&gt;"Non-endemic", " ", IF(INTRO!$E$37="Non-endemic"," ", IF(COUNTRY_INFO!A73=0," ",COUNTRY_INFO!A73)))</f>
        <v xml:space="preserve"> </v>
      </c>
      <c r="B73" s="14" t="str">
        <f>IF(INTRO!$E$39&lt;&gt;"Non-endemic", " ", IF(INTRO!$E$37="Non-endemic"," ", IF(COUNTRY_INFO!B73=0," ",COUNTRY_INFO!B73)))</f>
        <v xml:space="preserve"> </v>
      </c>
      <c r="C73" s="14" t="str">
        <f>IF(INTRO!$E$39&lt;&gt;"Non-endemic", " ", IF(INTRO!$E$37="Non-endemic"," ", IF(COUNTRY_INFO!C73=0," ",COUNTRY_INFO!C73)))</f>
        <v xml:space="preserve"> </v>
      </c>
      <c r="D73" s="15">
        <f>IF(INTRO!$E$39&lt;&gt;"Non-endemic", 0, IF(INTRO!$E$37="Non-endemic",0,IF(COUNTRY_INFO!$H73=1,COUNTRY_INFO!E73,0)))</f>
        <v>0</v>
      </c>
      <c r="E73" s="15">
        <f>IF(INTRO!$E$39&lt;&gt;"Non-endemic", 0, IF(INTRO!$E$37="Non-endemic",0,IF(COUNTRY_INFO!$H73=1,COUNTRY_INFO!F73,0)))</f>
        <v>0</v>
      </c>
      <c r="F73" s="15">
        <f>IF(INTRO!$E$39&lt;&gt;"Non-endemic", 0, IF(INTRO!$E$37="Non-endemic",0,IF(COUNTRY_INFO!$H73=1,COUNTRY_INFO!G73,0)))</f>
        <v>0</v>
      </c>
      <c r="G73" s="15">
        <f t="shared" si="5"/>
        <v>0</v>
      </c>
      <c r="H73" s="16" t="str">
        <f>IF(INTRO!$E$39="Non-endemic",IF(INTRO!$E$37="Non-endemic","Not required",COUNTRY_INFO!P73),"Treat with IVM")</f>
        <v>Treat with IVM</v>
      </c>
      <c r="I73" s="15">
        <f t="shared" si="6"/>
        <v>0</v>
      </c>
      <c r="J73" s="15">
        <f t="shared" si="2"/>
        <v>0</v>
      </c>
      <c r="K73" s="25"/>
      <c r="L73" s="17">
        <f t="shared" si="3"/>
        <v>0</v>
      </c>
      <c r="M73" s="17">
        <f t="shared" si="4"/>
        <v>0</v>
      </c>
    </row>
    <row r="74" spans="1:13" x14ac:dyDescent="0.2">
      <c r="A74" s="14" t="str">
        <f>IF(INTRO!$E$39&lt;&gt;"Non-endemic", " ", IF(INTRO!$E$37="Non-endemic"," ", IF(COUNTRY_INFO!A74=0," ",COUNTRY_INFO!A74)))</f>
        <v xml:space="preserve"> </v>
      </c>
      <c r="B74" s="14" t="str">
        <f>IF(INTRO!$E$39&lt;&gt;"Non-endemic", " ", IF(INTRO!$E$37="Non-endemic"," ", IF(COUNTRY_INFO!B74=0," ",COUNTRY_INFO!B74)))</f>
        <v xml:space="preserve"> </v>
      </c>
      <c r="C74" s="14" t="str">
        <f>IF(INTRO!$E$39&lt;&gt;"Non-endemic", " ", IF(INTRO!$E$37="Non-endemic"," ", IF(COUNTRY_INFO!C74=0," ",COUNTRY_INFO!C74)))</f>
        <v xml:space="preserve"> </v>
      </c>
      <c r="D74" s="15">
        <f>IF(INTRO!$E$39&lt;&gt;"Non-endemic", 0, IF(INTRO!$E$37="Non-endemic",0,IF(COUNTRY_INFO!$H74=1,COUNTRY_INFO!E74,0)))</f>
        <v>0</v>
      </c>
      <c r="E74" s="15">
        <f>IF(INTRO!$E$39&lt;&gt;"Non-endemic", 0, IF(INTRO!$E$37="Non-endemic",0,IF(COUNTRY_INFO!$H74=1,COUNTRY_INFO!F74,0)))</f>
        <v>0</v>
      </c>
      <c r="F74" s="15">
        <f>IF(INTRO!$E$39&lt;&gt;"Non-endemic", 0, IF(INTRO!$E$37="Non-endemic",0,IF(COUNTRY_INFO!$H74=1,COUNTRY_INFO!G74,0)))</f>
        <v>0</v>
      </c>
      <c r="G74" s="15">
        <f t="shared" ref="G74:G137" si="7">SUM(D74:F74)</f>
        <v>0</v>
      </c>
      <c r="H74" s="16" t="str">
        <f>IF(INTRO!$E$39="Non-endemic",IF(INTRO!$E$37="Non-endemic","Not required",COUNTRY_INFO!P74),"Treat with IVM")</f>
        <v>Treat with IVM</v>
      </c>
      <c r="I74" s="15">
        <f t="shared" ref="I74:I137" si="8">IF(H74=1,G74,0)</f>
        <v>0</v>
      </c>
      <c r="J74" s="15">
        <f t="shared" si="2"/>
        <v>0</v>
      </c>
      <c r="K74" s="25"/>
      <c r="L74" s="17">
        <f t="shared" si="3"/>
        <v>0</v>
      </c>
      <c r="M74" s="17">
        <f t="shared" si="4"/>
        <v>0</v>
      </c>
    </row>
    <row r="75" spans="1:13" x14ac:dyDescent="0.2">
      <c r="A75" s="14" t="str">
        <f>IF(INTRO!$E$39&lt;&gt;"Non-endemic", " ", IF(INTRO!$E$37="Non-endemic"," ", IF(COUNTRY_INFO!A75=0," ",COUNTRY_INFO!A75)))</f>
        <v xml:space="preserve"> </v>
      </c>
      <c r="B75" s="14" t="str">
        <f>IF(INTRO!$E$39&lt;&gt;"Non-endemic", " ", IF(INTRO!$E$37="Non-endemic"," ", IF(COUNTRY_INFO!B75=0," ",COUNTRY_INFO!B75)))</f>
        <v xml:space="preserve"> </v>
      </c>
      <c r="C75" s="14" t="str">
        <f>IF(INTRO!$E$39&lt;&gt;"Non-endemic", " ", IF(INTRO!$E$37="Non-endemic"," ", IF(COUNTRY_INFO!C75=0," ",COUNTRY_INFO!C75)))</f>
        <v xml:space="preserve"> </v>
      </c>
      <c r="D75" s="15">
        <f>IF(INTRO!$E$39&lt;&gt;"Non-endemic", 0, IF(INTRO!$E$37="Non-endemic",0,IF(COUNTRY_INFO!$H75=1,COUNTRY_INFO!E75,0)))</f>
        <v>0</v>
      </c>
      <c r="E75" s="15">
        <f>IF(INTRO!$E$39&lt;&gt;"Non-endemic", 0, IF(INTRO!$E$37="Non-endemic",0,IF(COUNTRY_INFO!$H75=1,COUNTRY_INFO!F75,0)))</f>
        <v>0</v>
      </c>
      <c r="F75" s="15">
        <f>IF(INTRO!$E$39&lt;&gt;"Non-endemic", 0, IF(INTRO!$E$37="Non-endemic",0,IF(COUNTRY_INFO!$H75=1,COUNTRY_INFO!G75,0)))</f>
        <v>0</v>
      </c>
      <c r="G75" s="15">
        <f t="shared" si="7"/>
        <v>0</v>
      </c>
      <c r="H75" s="16" t="str">
        <f>IF(INTRO!$E$39="Non-endemic",IF(INTRO!$E$37="Non-endemic","Not required",COUNTRY_INFO!P75),"Treat with IVM")</f>
        <v>Treat with IVM</v>
      </c>
      <c r="I75" s="15">
        <f t="shared" si="8"/>
        <v>0</v>
      </c>
      <c r="J75" s="15">
        <f t="shared" si="2"/>
        <v>0</v>
      </c>
      <c r="K75" s="25"/>
      <c r="L75" s="17">
        <f t="shared" si="3"/>
        <v>0</v>
      </c>
      <c r="M75" s="17">
        <f t="shared" si="4"/>
        <v>0</v>
      </c>
    </row>
    <row r="76" spans="1:13" x14ac:dyDescent="0.2">
      <c r="A76" s="14" t="str">
        <f>IF(INTRO!$E$39&lt;&gt;"Non-endemic", " ", IF(INTRO!$E$37="Non-endemic"," ", IF(COUNTRY_INFO!A76=0," ",COUNTRY_INFO!A76)))</f>
        <v xml:space="preserve"> </v>
      </c>
      <c r="B76" s="14" t="str">
        <f>IF(INTRO!$E$39&lt;&gt;"Non-endemic", " ", IF(INTRO!$E$37="Non-endemic"," ", IF(COUNTRY_INFO!B76=0," ",COUNTRY_INFO!B76)))</f>
        <v xml:space="preserve"> </v>
      </c>
      <c r="C76" s="14" t="str">
        <f>IF(INTRO!$E$39&lt;&gt;"Non-endemic", " ", IF(INTRO!$E$37="Non-endemic"," ", IF(COUNTRY_INFO!C76=0," ",COUNTRY_INFO!C76)))</f>
        <v xml:space="preserve"> </v>
      </c>
      <c r="D76" s="15">
        <f>IF(INTRO!$E$39&lt;&gt;"Non-endemic", 0, IF(INTRO!$E$37="Non-endemic",0,IF(COUNTRY_INFO!$H76=1,COUNTRY_INFO!E76,0)))</f>
        <v>0</v>
      </c>
      <c r="E76" s="15">
        <f>IF(INTRO!$E$39&lt;&gt;"Non-endemic", 0, IF(INTRO!$E$37="Non-endemic",0,IF(COUNTRY_INFO!$H76=1,COUNTRY_INFO!F76,0)))</f>
        <v>0</v>
      </c>
      <c r="F76" s="15">
        <f>IF(INTRO!$E$39&lt;&gt;"Non-endemic", 0, IF(INTRO!$E$37="Non-endemic",0,IF(COUNTRY_INFO!$H76=1,COUNTRY_INFO!G76,0)))</f>
        <v>0</v>
      </c>
      <c r="G76" s="15">
        <f t="shared" si="7"/>
        <v>0</v>
      </c>
      <c r="H76" s="16" t="str">
        <f>IF(INTRO!$E$39="Non-endemic",IF(INTRO!$E$37="Non-endemic","Not required",COUNTRY_INFO!P76),"Treat with IVM")</f>
        <v>Treat with IVM</v>
      </c>
      <c r="I76" s="15">
        <f t="shared" si="8"/>
        <v>0</v>
      </c>
      <c r="J76" s="15">
        <f t="shared" si="2"/>
        <v>0</v>
      </c>
      <c r="K76" s="25"/>
      <c r="L76" s="17">
        <f t="shared" si="3"/>
        <v>0</v>
      </c>
      <c r="M76" s="17">
        <f t="shared" si="4"/>
        <v>0</v>
      </c>
    </row>
    <row r="77" spans="1:13" x14ac:dyDescent="0.2">
      <c r="A77" s="14" t="str">
        <f>IF(INTRO!$E$39&lt;&gt;"Non-endemic", " ", IF(INTRO!$E$37="Non-endemic"," ", IF(COUNTRY_INFO!A77=0," ",COUNTRY_INFO!A77)))</f>
        <v xml:space="preserve"> </v>
      </c>
      <c r="B77" s="14" t="str">
        <f>IF(INTRO!$E$39&lt;&gt;"Non-endemic", " ", IF(INTRO!$E$37="Non-endemic"," ", IF(COUNTRY_INFO!B77=0," ",COUNTRY_INFO!B77)))</f>
        <v xml:space="preserve"> </v>
      </c>
      <c r="C77" s="14" t="str">
        <f>IF(INTRO!$E$39&lt;&gt;"Non-endemic", " ", IF(INTRO!$E$37="Non-endemic"," ", IF(COUNTRY_INFO!C77=0," ",COUNTRY_INFO!C77)))</f>
        <v xml:space="preserve"> </v>
      </c>
      <c r="D77" s="15">
        <f>IF(INTRO!$E$39&lt;&gt;"Non-endemic", 0, IF(INTRO!$E$37="Non-endemic",0,IF(COUNTRY_INFO!$H77=1,COUNTRY_INFO!E77,0)))</f>
        <v>0</v>
      </c>
      <c r="E77" s="15">
        <f>IF(INTRO!$E$39&lt;&gt;"Non-endemic", 0, IF(INTRO!$E$37="Non-endemic",0,IF(COUNTRY_INFO!$H77=1,COUNTRY_INFO!F77,0)))</f>
        <v>0</v>
      </c>
      <c r="F77" s="15">
        <f>IF(INTRO!$E$39&lt;&gt;"Non-endemic", 0, IF(INTRO!$E$37="Non-endemic",0,IF(COUNTRY_INFO!$H77=1,COUNTRY_INFO!G77,0)))</f>
        <v>0</v>
      </c>
      <c r="G77" s="15">
        <f t="shared" si="7"/>
        <v>0</v>
      </c>
      <c r="H77" s="16" t="str">
        <f>IF(INTRO!$E$39="Non-endemic",IF(INTRO!$E$37="Non-endemic","Not required",COUNTRY_INFO!P77),"Treat with IVM")</f>
        <v>Treat with IVM</v>
      </c>
      <c r="I77" s="15">
        <f t="shared" si="8"/>
        <v>0</v>
      </c>
      <c r="J77" s="15">
        <f t="shared" si="2"/>
        <v>0</v>
      </c>
      <c r="K77" s="25"/>
      <c r="L77" s="17">
        <f t="shared" si="3"/>
        <v>0</v>
      </c>
      <c r="M77" s="17">
        <f t="shared" si="4"/>
        <v>0</v>
      </c>
    </row>
    <row r="78" spans="1:13" x14ac:dyDescent="0.2">
      <c r="A78" s="14" t="str">
        <f>IF(INTRO!$E$39&lt;&gt;"Non-endemic", " ", IF(INTRO!$E$37="Non-endemic"," ", IF(COUNTRY_INFO!A78=0," ",COUNTRY_INFO!A78)))</f>
        <v xml:space="preserve"> </v>
      </c>
      <c r="B78" s="14" t="str">
        <f>IF(INTRO!$E$39&lt;&gt;"Non-endemic", " ", IF(INTRO!$E$37="Non-endemic"," ", IF(COUNTRY_INFO!B78=0," ",COUNTRY_INFO!B78)))</f>
        <v xml:space="preserve"> </v>
      </c>
      <c r="C78" s="14" t="str">
        <f>IF(INTRO!$E$39&lt;&gt;"Non-endemic", " ", IF(INTRO!$E$37="Non-endemic"," ", IF(COUNTRY_INFO!C78=0," ",COUNTRY_INFO!C78)))</f>
        <v xml:space="preserve"> </v>
      </c>
      <c r="D78" s="15">
        <f>IF(INTRO!$E$39&lt;&gt;"Non-endemic", 0, IF(INTRO!$E$37="Non-endemic",0,IF(COUNTRY_INFO!$H78=1,COUNTRY_INFO!E78,0)))</f>
        <v>0</v>
      </c>
      <c r="E78" s="15">
        <f>IF(INTRO!$E$39&lt;&gt;"Non-endemic", 0, IF(INTRO!$E$37="Non-endemic",0,IF(COUNTRY_INFO!$H78=1,COUNTRY_INFO!F78,0)))</f>
        <v>0</v>
      </c>
      <c r="F78" s="15">
        <f>IF(INTRO!$E$39&lt;&gt;"Non-endemic", 0, IF(INTRO!$E$37="Non-endemic",0,IF(COUNTRY_INFO!$H78=1,COUNTRY_INFO!G78,0)))</f>
        <v>0</v>
      </c>
      <c r="G78" s="15">
        <f t="shared" si="7"/>
        <v>0</v>
      </c>
      <c r="H78" s="16" t="str">
        <f>IF(INTRO!$E$39="Non-endemic",IF(INTRO!$E$37="Non-endemic","Not required",COUNTRY_INFO!P78),"Treat with IVM")</f>
        <v>Treat with IVM</v>
      </c>
      <c r="I78" s="15">
        <f t="shared" si="8"/>
        <v>0</v>
      </c>
      <c r="J78" s="15">
        <f t="shared" si="2"/>
        <v>0</v>
      </c>
      <c r="K78" s="25"/>
      <c r="L78" s="17">
        <f t="shared" si="3"/>
        <v>0</v>
      </c>
      <c r="M78" s="17">
        <f t="shared" si="4"/>
        <v>0</v>
      </c>
    </row>
    <row r="79" spans="1:13" x14ac:dyDescent="0.2">
      <c r="A79" s="14" t="str">
        <f>IF(INTRO!$E$39&lt;&gt;"Non-endemic", " ", IF(INTRO!$E$37="Non-endemic"," ", IF(COUNTRY_INFO!A79=0," ",COUNTRY_INFO!A79)))</f>
        <v xml:space="preserve"> </v>
      </c>
      <c r="B79" s="14" t="str">
        <f>IF(INTRO!$E$39&lt;&gt;"Non-endemic", " ", IF(INTRO!$E$37="Non-endemic"," ", IF(COUNTRY_INFO!B79=0," ",COUNTRY_INFO!B79)))</f>
        <v xml:space="preserve"> </v>
      </c>
      <c r="C79" s="14" t="str">
        <f>IF(INTRO!$E$39&lt;&gt;"Non-endemic", " ", IF(INTRO!$E$37="Non-endemic"," ", IF(COUNTRY_INFO!C79=0," ",COUNTRY_INFO!C79)))</f>
        <v xml:space="preserve"> </v>
      </c>
      <c r="D79" s="15">
        <f>IF(INTRO!$E$39&lt;&gt;"Non-endemic", 0, IF(INTRO!$E$37="Non-endemic",0,IF(COUNTRY_INFO!$H79=1,COUNTRY_INFO!E79,0)))</f>
        <v>0</v>
      </c>
      <c r="E79" s="15">
        <f>IF(INTRO!$E$39&lt;&gt;"Non-endemic", 0, IF(INTRO!$E$37="Non-endemic",0,IF(COUNTRY_INFO!$H79=1,COUNTRY_INFO!F79,0)))</f>
        <v>0</v>
      </c>
      <c r="F79" s="15">
        <f>IF(INTRO!$E$39&lt;&gt;"Non-endemic", 0, IF(INTRO!$E$37="Non-endemic",0,IF(COUNTRY_INFO!$H79=1,COUNTRY_INFO!G79,0)))</f>
        <v>0</v>
      </c>
      <c r="G79" s="15">
        <f t="shared" si="7"/>
        <v>0</v>
      </c>
      <c r="H79" s="16" t="str">
        <f>IF(INTRO!$E$39="Non-endemic",IF(INTRO!$E$37="Non-endemic","Not required",COUNTRY_INFO!P79),"Treat with IVM")</f>
        <v>Treat with IVM</v>
      </c>
      <c r="I79" s="15">
        <f t="shared" si="8"/>
        <v>0</v>
      </c>
      <c r="J79" s="15">
        <f t="shared" si="2"/>
        <v>0</v>
      </c>
      <c r="K79" s="25"/>
      <c r="L79" s="17">
        <f t="shared" si="3"/>
        <v>0</v>
      </c>
      <c r="M79" s="17">
        <f t="shared" si="4"/>
        <v>0</v>
      </c>
    </row>
    <row r="80" spans="1:13" x14ac:dyDescent="0.2">
      <c r="A80" s="14" t="str">
        <f>IF(INTRO!$E$39&lt;&gt;"Non-endemic", " ", IF(INTRO!$E$37="Non-endemic"," ", IF(COUNTRY_INFO!A80=0," ",COUNTRY_INFO!A80)))</f>
        <v xml:space="preserve"> </v>
      </c>
      <c r="B80" s="14" t="str">
        <f>IF(INTRO!$E$39&lt;&gt;"Non-endemic", " ", IF(INTRO!$E$37="Non-endemic"," ", IF(COUNTRY_INFO!B80=0," ",COUNTRY_INFO!B80)))</f>
        <v xml:space="preserve"> </v>
      </c>
      <c r="C80" s="14" t="str">
        <f>IF(INTRO!$E$39&lt;&gt;"Non-endemic", " ", IF(INTRO!$E$37="Non-endemic"," ", IF(COUNTRY_INFO!C80=0," ",COUNTRY_INFO!C80)))</f>
        <v xml:space="preserve"> </v>
      </c>
      <c r="D80" s="15">
        <f>IF(INTRO!$E$39&lt;&gt;"Non-endemic", 0, IF(INTRO!$E$37="Non-endemic",0,IF(COUNTRY_INFO!$H80=1,COUNTRY_INFO!E80,0)))</f>
        <v>0</v>
      </c>
      <c r="E80" s="15">
        <f>IF(INTRO!$E$39&lt;&gt;"Non-endemic", 0, IF(INTRO!$E$37="Non-endemic",0,IF(COUNTRY_INFO!$H80=1,COUNTRY_INFO!F80,0)))</f>
        <v>0</v>
      </c>
      <c r="F80" s="15">
        <f>IF(INTRO!$E$39&lt;&gt;"Non-endemic", 0, IF(INTRO!$E$37="Non-endemic",0,IF(COUNTRY_INFO!$H80=1,COUNTRY_INFO!G80,0)))</f>
        <v>0</v>
      </c>
      <c r="G80" s="15">
        <f t="shared" si="7"/>
        <v>0</v>
      </c>
      <c r="H80" s="16" t="str">
        <f>IF(INTRO!$E$39="Non-endemic",IF(INTRO!$E$37="Non-endemic","Not required",COUNTRY_INFO!P80),"Treat with IVM")</f>
        <v>Treat with IVM</v>
      </c>
      <c r="I80" s="15">
        <f t="shared" si="8"/>
        <v>0</v>
      </c>
      <c r="J80" s="15">
        <f t="shared" si="2"/>
        <v>0</v>
      </c>
      <c r="K80" s="25"/>
      <c r="L80" s="17">
        <f t="shared" si="3"/>
        <v>0</v>
      </c>
      <c r="M80" s="17">
        <f t="shared" si="4"/>
        <v>0</v>
      </c>
    </row>
    <row r="81" spans="1:13" x14ac:dyDescent="0.2">
      <c r="A81" s="14" t="str">
        <f>IF(INTRO!$E$39&lt;&gt;"Non-endemic", " ", IF(INTRO!$E$37="Non-endemic"," ", IF(COUNTRY_INFO!A81=0," ",COUNTRY_INFO!A81)))</f>
        <v xml:space="preserve"> </v>
      </c>
      <c r="B81" s="14" t="str">
        <f>IF(INTRO!$E$39&lt;&gt;"Non-endemic", " ", IF(INTRO!$E$37="Non-endemic"," ", IF(COUNTRY_INFO!B81=0," ",COUNTRY_INFO!B81)))</f>
        <v xml:space="preserve"> </v>
      </c>
      <c r="C81" s="14" t="str">
        <f>IF(INTRO!$E$39&lt;&gt;"Non-endemic", " ", IF(INTRO!$E$37="Non-endemic"," ", IF(COUNTRY_INFO!C81=0," ",COUNTRY_INFO!C81)))</f>
        <v xml:space="preserve"> </v>
      </c>
      <c r="D81" s="15">
        <f>IF(INTRO!$E$39&lt;&gt;"Non-endemic", 0, IF(INTRO!$E$37="Non-endemic",0,IF(COUNTRY_INFO!$H81=1,COUNTRY_INFO!E81,0)))</f>
        <v>0</v>
      </c>
      <c r="E81" s="15">
        <f>IF(INTRO!$E$39&lt;&gt;"Non-endemic", 0, IF(INTRO!$E$37="Non-endemic",0,IF(COUNTRY_INFO!$H81=1,COUNTRY_INFO!F81,0)))</f>
        <v>0</v>
      </c>
      <c r="F81" s="15">
        <f>IF(INTRO!$E$39&lt;&gt;"Non-endemic", 0, IF(INTRO!$E$37="Non-endemic",0,IF(COUNTRY_INFO!$H81=1,COUNTRY_INFO!G81,0)))</f>
        <v>0</v>
      </c>
      <c r="G81" s="15">
        <f t="shared" si="7"/>
        <v>0</v>
      </c>
      <c r="H81" s="16" t="str">
        <f>IF(INTRO!$E$39="Non-endemic",IF(INTRO!$E$37="Non-endemic","Not required",COUNTRY_INFO!P81),"Treat with IVM")</f>
        <v>Treat with IVM</v>
      </c>
      <c r="I81" s="15">
        <f t="shared" si="8"/>
        <v>0</v>
      </c>
      <c r="J81" s="15">
        <f t="shared" si="2"/>
        <v>0</v>
      </c>
      <c r="K81" s="25"/>
      <c r="L81" s="17">
        <f t="shared" si="3"/>
        <v>0</v>
      </c>
      <c r="M81" s="17">
        <f t="shared" si="4"/>
        <v>0</v>
      </c>
    </row>
    <row r="82" spans="1:13" x14ac:dyDescent="0.2">
      <c r="A82" s="14" t="str">
        <f>IF(INTRO!$E$39&lt;&gt;"Non-endemic", " ", IF(INTRO!$E$37="Non-endemic"," ", IF(COUNTRY_INFO!A82=0," ",COUNTRY_INFO!A82)))</f>
        <v xml:space="preserve"> </v>
      </c>
      <c r="B82" s="14" t="str">
        <f>IF(INTRO!$E$39&lt;&gt;"Non-endemic", " ", IF(INTRO!$E$37="Non-endemic"," ", IF(COUNTRY_INFO!B82=0," ",COUNTRY_INFO!B82)))</f>
        <v xml:space="preserve"> </v>
      </c>
      <c r="C82" s="14" t="str">
        <f>IF(INTRO!$E$39&lt;&gt;"Non-endemic", " ", IF(INTRO!$E$37="Non-endemic"," ", IF(COUNTRY_INFO!C82=0," ",COUNTRY_INFO!C82)))</f>
        <v xml:space="preserve"> </v>
      </c>
      <c r="D82" s="15">
        <f>IF(INTRO!$E$39&lt;&gt;"Non-endemic", 0, IF(INTRO!$E$37="Non-endemic",0,IF(COUNTRY_INFO!$H82=1,COUNTRY_INFO!E82,0)))</f>
        <v>0</v>
      </c>
      <c r="E82" s="15">
        <f>IF(INTRO!$E$39&lt;&gt;"Non-endemic", 0, IF(INTRO!$E$37="Non-endemic",0,IF(COUNTRY_INFO!$H82=1,COUNTRY_INFO!F82,0)))</f>
        <v>0</v>
      </c>
      <c r="F82" s="15">
        <f>IF(INTRO!$E$39&lt;&gt;"Non-endemic", 0, IF(INTRO!$E$37="Non-endemic",0,IF(COUNTRY_INFO!$H82=1,COUNTRY_INFO!G82,0)))</f>
        <v>0</v>
      </c>
      <c r="G82" s="15">
        <f t="shared" si="7"/>
        <v>0</v>
      </c>
      <c r="H82" s="16" t="str">
        <f>IF(INTRO!$E$39="Non-endemic",IF(INTRO!$E$37="Non-endemic","Not required",COUNTRY_INFO!P82),"Treat with IVM")</f>
        <v>Treat with IVM</v>
      </c>
      <c r="I82" s="15">
        <f t="shared" si="8"/>
        <v>0</v>
      </c>
      <c r="J82" s="15">
        <f t="shared" si="2"/>
        <v>0</v>
      </c>
      <c r="K82" s="25"/>
      <c r="L82" s="17">
        <f t="shared" si="3"/>
        <v>0</v>
      </c>
      <c r="M82" s="17">
        <f t="shared" si="4"/>
        <v>0</v>
      </c>
    </row>
    <row r="83" spans="1:13" x14ac:dyDescent="0.2">
      <c r="A83" s="14" t="str">
        <f>IF(INTRO!$E$39&lt;&gt;"Non-endemic", " ", IF(INTRO!$E$37="Non-endemic"," ", IF(COUNTRY_INFO!A83=0," ",COUNTRY_INFO!A83)))</f>
        <v xml:space="preserve"> </v>
      </c>
      <c r="B83" s="14" t="str">
        <f>IF(INTRO!$E$39&lt;&gt;"Non-endemic", " ", IF(INTRO!$E$37="Non-endemic"," ", IF(COUNTRY_INFO!B83=0," ",COUNTRY_INFO!B83)))</f>
        <v xml:space="preserve"> </v>
      </c>
      <c r="C83" s="14" t="str">
        <f>IF(INTRO!$E$39&lt;&gt;"Non-endemic", " ", IF(INTRO!$E$37="Non-endemic"," ", IF(COUNTRY_INFO!C83=0," ",COUNTRY_INFO!C83)))</f>
        <v xml:space="preserve"> </v>
      </c>
      <c r="D83" s="15">
        <f>IF(INTRO!$E$39&lt;&gt;"Non-endemic", 0, IF(INTRO!$E$37="Non-endemic",0,IF(COUNTRY_INFO!$H83=1,COUNTRY_INFO!E83,0)))</f>
        <v>0</v>
      </c>
      <c r="E83" s="15">
        <f>IF(INTRO!$E$39&lt;&gt;"Non-endemic", 0, IF(INTRO!$E$37="Non-endemic",0,IF(COUNTRY_INFO!$H83=1,COUNTRY_INFO!F83,0)))</f>
        <v>0</v>
      </c>
      <c r="F83" s="15">
        <f>IF(INTRO!$E$39&lt;&gt;"Non-endemic", 0, IF(INTRO!$E$37="Non-endemic",0,IF(COUNTRY_INFO!$H83=1,COUNTRY_INFO!G83,0)))</f>
        <v>0</v>
      </c>
      <c r="G83" s="15">
        <f t="shared" si="7"/>
        <v>0</v>
      </c>
      <c r="H83" s="16" t="str">
        <f>IF(INTRO!$E$39="Non-endemic",IF(INTRO!$E$37="Non-endemic","Not required",COUNTRY_INFO!P83),"Treat with IVM")</f>
        <v>Treat with IVM</v>
      </c>
      <c r="I83" s="15">
        <f t="shared" si="8"/>
        <v>0</v>
      </c>
      <c r="J83" s="15">
        <f t="shared" si="2"/>
        <v>0</v>
      </c>
      <c r="K83" s="25"/>
      <c r="L83" s="17">
        <f t="shared" si="3"/>
        <v>0</v>
      </c>
      <c r="M83" s="17">
        <f t="shared" si="4"/>
        <v>0</v>
      </c>
    </row>
    <row r="84" spans="1:13" x14ac:dyDescent="0.2">
      <c r="A84" s="14" t="str">
        <f>IF(INTRO!$E$39&lt;&gt;"Non-endemic", " ", IF(INTRO!$E$37="Non-endemic"," ", IF(COUNTRY_INFO!A84=0," ",COUNTRY_INFO!A84)))</f>
        <v xml:space="preserve"> </v>
      </c>
      <c r="B84" s="14" t="str">
        <f>IF(INTRO!$E$39&lt;&gt;"Non-endemic", " ", IF(INTRO!$E$37="Non-endemic"," ", IF(COUNTRY_INFO!B84=0," ",COUNTRY_INFO!B84)))</f>
        <v xml:space="preserve"> </v>
      </c>
      <c r="C84" s="14" t="str">
        <f>IF(INTRO!$E$39&lt;&gt;"Non-endemic", " ", IF(INTRO!$E$37="Non-endemic"," ", IF(COUNTRY_INFO!C84=0," ",COUNTRY_INFO!C84)))</f>
        <v xml:space="preserve"> </v>
      </c>
      <c r="D84" s="15">
        <f>IF(INTRO!$E$39&lt;&gt;"Non-endemic", 0, IF(INTRO!$E$37="Non-endemic",0,IF(COUNTRY_INFO!$H84=1,COUNTRY_INFO!E84,0)))</f>
        <v>0</v>
      </c>
      <c r="E84" s="15">
        <f>IF(INTRO!$E$39&lt;&gt;"Non-endemic", 0, IF(INTRO!$E$37="Non-endemic",0,IF(COUNTRY_INFO!$H84=1,COUNTRY_INFO!F84,0)))</f>
        <v>0</v>
      </c>
      <c r="F84" s="15">
        <f>IF(INTRO!$E$39&lt;&gt;"Non-endemic", 0, IF(INTRO!$E$37="Non-endemic",0,IF(COUNTRY_INFO!$H84=1,COUNTRY_INFO!G84,0)))</f>
        <v>0</v>
      </c>
      <c r="G84" s="15">
        <f t="shared" si="7"/>
        <v>0</v>
      </c>
      <c r="H84" s="16" t="str">
        <f>IF(INTRO!$E$39="Non-endemic",IF(INTRO!$E$37="Non-endemic","Not required",COUNTRY_INFO!P84),"Treat with IVM")</f>
        <v>Treat with IVM</v>
      </c>
      <c r="I84" s="15">
        <f t="shared" si="8"/>
        <v>0</v>
      </c>
      <c r="J84" s="15">
        <f t="shared" si="2"/>
        <v>0</v>
      </c>
      <c r="K84" s="25"/>
      <c r="L84" s="17">
        <f t="shared" si="3"/>
        <v>0</v>
      </c>
      <c r="M84" s="17">
        <f t="shared" si="4"/>
        <v>0</v>
      </c>
    </row>
    <row r="85" spans="1:13" x14ac:dyDescent="0.2">
      <c r="A85" s="14" t="str">
        <f>IF(INTRO!$E$39&lt;&gt;"Non-endemic", " ", IF(INTRO!$E$37="Non-endemic"," ", IF(COUNTRY_INFO!A85=0," ",COUNTRY_INFO!A85)))</f>
        <v xml:space="preserve"> </v>
      </c>
      <c r="B85" s="14" t="str">
        <f>IF(INTRO!$E$39&lt;&gt;"Non-endemic", " ", IF(INTRO!$E$37="Non-endemic"," ", IF(COUNTRY_INFO!B85=0," ",COUNTRY_INFO!B85)))</f>
        <v xml:space="preserve"> </v>
      </c>
      <c r="C85" s="14" t="str">
        <f>IF(INTRO!$E$39&lt;&gt;"Non-endemic", " ", IF(INTRO!$E$37="Non-endemic"," ", IF(COUNTRY_INFO!C85=0," ",COUNTRY_INFO!C85)))</f>
        <v xml:space="preserve"> </v>
      </c>
      <c r="D85" s="15">
        <f>IF(INTRO!$E$39&lt;&gt;"Non-endemic", 0, IF(INTRO!$E$37="Non-endemic",0,IF(COUNTRY_INFO!$H85=1,COUNTRY_INFO!E85,0)))</f>
        <v>0</v>
      </c>
      <c r="E85" s="15">
        <f>IF(INTRO!$E$39&lt;&gt;"Non-endemic", 0, IF(INTRO!$E$37="Non-endemic",0,IF(COUNTRY_INFO!$H85=1,COUNTRY_INFO!F85,0)))</f>
        <v>0</v>
      </c>
      <c r="F85" s="15">
        <f>IF(INTRO!$E$39&lt;&gt;"Non-endemic", 0, IF(INTRO!$E$37="Non-endemic",0,IF(COUNTRY_INFO!$H85=1,COUNTRY_INFO!G85,0)))</f>
        <v>0</v>
      </c>
      <c r="G85" s="15">
        <f t="shared" si="7"/>
        <v>0</v>
      </c>
      <c r="H85" s="16" t="str">
        <f>IF(INTRO!$E$39="Non-endemic",IF(INTRO!$E$37="Non-endemic","Not required",COUNTRY_INFO!P85),"Treat with IVM")</f>
        <v>Treat with IVM</v>
      </c>
      <c r="I85" s="15">
        <f t="shared" si="8"/>
        <v>0</v>
      </c>
      <c r="J85" s="15">
        <f t="shared" si="2"/>
        <v>0</v>
      </c>
      <c r="K85" s="25"/>
      <c r="L85" s="17">
        <f t="shared" si="3"/>
        <v>0</v>
      </c>
      <c r="M85" s="17">
        <f t="shared" si="4"/>
        <v>0</v>
      </c>
    </row>
    <row r="86" spans="1:13" x14ac:dyDescent="0.2">
      <c r="A86" s="14" t="str">
        <f>IF(INTRO!$E$39&lt;&gt;"Non-endemic", " ", IF(INTRO!$E$37="Non-endemic"," ", IF(COUNTRY_INFO!A86=0," ",COUNTRY_INFO!A86)))</f>
        <v xml:space="preserve"> </v>
      </c>
      <c r="B86" s="14" t="str">
        <f>IF(INTRO!$E$39&lt;&gt;"Non-endemic", " ", IF(INTRO!$E$37="Non-endemic"," ", IF(COUNTRY_INFO!B86=0," ",COUNTRY_INFO!B86)))</f>
        <v xml:space="preserve"> </v>
      </c>
      <c r="C86" s="14" t="str">
        <f>IF(INTRO!$E$39&lt;&gt;"Non-endemic", " ", IF(INTRO!$E$37="Non-endemic"," ", IF(COUNTRY_INFO!C86=0," ",COUNTRY_INFO!C86)))</f>
        <v xml:space="preserve"> </v>
      </c>
      <c r="D86" s="15">
        <f>IF(INTRO!$E$39&lt;&gt;"Non-endemic", 0, IF(INTRO!$E$37="Non-endemic",0,IF(COUNTRY_INFO!$H86=1,COUNTRY_INFO!E86,0)))</f>
        <v>0</v>
      </c>
      <c r="E86" s="15">
        <f>IF(INTRO!$E$39&lt;&gt;"Non-endemic", 0, IF(INTRO!$E$37="Non-endemic",0,IF(COUNTRY_INFO!$H86=1,COUNTRY_INFO!F86,0)))</f>
        <v>0</v>
      </c>
      <c r="F86" s="15">
        <f>IF(INTRO!$E$39&lt;&gt;"Non-endemic", 0, IF(INTRO!$E$37="Non-endemic",0,IF(COUNTRY_INFO!$H86=1,COUNTRY_INFO!G86,0)))</f>
        <v>0</v>
      </c>
      <c r="G86" s="15">
        <f t="shared" si="7"/>
        <v>0</v>
      </c>
      <c r="H86" s="16" t="str">
        <f>IF(INTRO!$E$39="Non-endemic",IF(INTRO!$E$37="Non-endemic","Not required",COUNTRY_INFO!P86),"Treat with IVM")</f>
        <v>Treat with IVM</v>
      </c>
      <c r="I86" s="15">
        <f t="shared" si="8"/>
        <v>0</v>
      </c>
      <c r="J86" s="15">
        <f t="shared" si="2"/>
        <v>0</v>
      </c>
      <c r="K86" s="25"/>
      <c r="L86" s="17">
        <f t="shared" si="3"/>
        <v>0</v>
      </c>
      <c r="M86" s="17">
        <f t="shared" si="4"/>
        <v>0</v>
      </c>
    </row>
    <row r="87" spans="1:13" x14ac:dyDescent="0.2">
      <c r="A87" s="14" t="str">
        <f>IF(INTRO!$E$39&lt;&gt;"Non-endemic", " ", IF(INTRO!$E$37="Non-endemic"," ", IF(COUNTRY_INFO!A87=0," ",COUNTRY_INFO!A87)))</f>
        <v xml:space="preserve"> </v>
      </c>
      <c r="B87" s="14" t="str">
        <f>IF(INTRO!$E$39&lt;&gt;"Non-endemic", " ", IF(INTRO!$E$37="Non-endemic"," ", IF(COUNTRY_INFO!B87=0," ",COUNTRY_INFO!B87)))</f>
        <v xml:space="preserve"> </v>
      </c>
      <c r="C87" s="14" t="str">
        <f>IF(INTRO!$E$39&lt;&gt;"Non-endemic", " ", IF(INTRO!$E$37="Non-endemic"," ", IF(COUNTRY_INFO!C87=0," ",COUNTRY_INFO!C87)))</f>
        <v xml:space="preserve"> </v>
      </c>
      <c r="D87" s="15">
        <f>IF(INTRO!$E$39&lt;&gt;"Non-endemic", 0, IF(INTRO!$E$37="Non-endemic",0,IF(COUNTRY_INFO!$H87=1,COUNTRY_INFO!E87,0)))</f>
        <v>0</v>
      </c>
      <c r="E87" s="15">
        <f>IF(INTRO!$E$39&lt;&gt;"Non-endemic", 0, IF(INTRO!$E$37="Non-endemic",0,IF(COUNTRY_INFO!$H87=1,COUNTRY_INFO!F87,0)))</f>
        <v>0</v>
      </c>
      <c r="F87" s="15">
        <f>IF(INTRO!$E$39&lt;&gt;"Non-endemic", 0, IF(INTRO!$E$37="Non-endemic",0,IF(COUNTRY_INFO!$H87=1,COUNTRY_INFO!G87,0)))</f>
        <v>0</v>
      </c>
      <c r="G87" s="15">
        <f t="shared" si="7"/>
        <v>0</v>
      </c>
      <c r="H87" s="16" t="str">
        <f>IF(INTRO!$E$39="Non-endemic",IF(INTRO!$E$37="Non-endemic","Not required",COUNTRY_INFO!P87),"Treat with IVM")</f>
        <v>Treat with IVM</v>
      </c>
      <c r="I87" s="15">
        <f t="shared" si="8"/>
        <v>0</v>
      </c>
      <c r="J87" s="15">
        <f t="shared" si="2"/>
        <v>0</v>
      </c>
      <c r="K87" s="25"/>
      <c r="L87" s="17">
        <f t="shared" si="3"/>
        <v>0</v>
      </c>
      <c r="M87" s="17">
        <f t="shared" si="4"/>
        <v>0</v>
      </c>
    </row>
    <row r="88" spans="1:13" x14ac:dyDescent="0.2">
      <c r="A88" s="14" t="str">
        <f>IF(INTRO!$E$39&lt;&gt;"Non-endemic", " ", IF(INTRO!$E$37="Non-endemic"," ", IF(COUNTRY_INFO!A88=0," ",COUNTRY_INFO!A88)))</f>
        <v xml:space="preserve"> </v>
      </c>
      <c r="B88" s="14" t="str">
        <f>IF(INTRO!$E$39&lt;&gt;"Non-endemic", " ", IF(INTRO!$E$37="Non-endemic"," ", IF(COUNTRY_INFO!B88=0," ",COUNTRY_INFO!B88)))</f>
        <v xml:space="preserve"> </v>
      </c>
      <c r="C88" s="14" t="str">
        <f>IF(INTRO!$E$39&lt;&gt;"Non-endemic", " ", IF(INTRO!$E$37="Non-endemic"," ", IF(COUNTRY_INFO!C88=0," ",COUNTRY_INFO!C88)))</f>
        <v xml:space="preserve"> </v>
      </c>
      <c r="D88" s="15">
        <f>IF(INTRO!$E$39&lt;&gt;"Non-endemic", 0, IF(INTRO!$E$37="Non-endemic",0,IF(COUNTRY_INFO!$H88=1,COUNTRY_INFO!E88,0)))</f>
        <v>0</v>
      </c>
      <c r="E88" s="15">
        <f>IF(INTRO!$E$39&lt;&gt;"Non-endemic", 0, IF(INTRO!$E$37="Non-endemic",0,IF(COUNTRY_INFO!$H88=1,COUNTRY_INFO!F88,0)))</f>
        <v>0</v>
      </c>
      <c r="F88" s="15">
        <f>IF(INTRO!$E$39&lt;&gt;"Non-endemic", 0, IF(INTRO!$E$37="Non-endemic",0,IF(COUNTRY_INFO!$H88=1,COUNTRY_INFO!G88,0)))</f>
        <v>0</v>
      </c>
      <c r="G88" s="15">
        <f t="shared" si="7"/>
        <v>0</v>
      </c>
      <c r="H88" s="16" t="str">
        <f>IF(INTRO!$E$39="Non-endemic",IF(INTRO!$E$37="Non-endemic","Not required",COUNTRY_INFO!P88),"Treat with IVM")</f>
        <v>Treat with IVM</v>
      </c>
      <c r="I88" s="15">
        <f t="shared" si="8"/>
        <v>0</v>
      </c>
      <c r="J88" s="15">
        <f t="shared" si="2"/>
        <v>0</v>
      </c>
      <c r="K88" s="25"/>
      <c r="L88" s="17">
        <f t="shared" si="3"/>
        <v>0</v>
      </c>
      <c r="M88" s="17">
        <f t="shared" si="4"/>
        <v>0</v>
      </c>
    </row>
    <row r="89" spans="1:13" x14ac:dyDescent="0.2">
      <c r="A89" s="14" t="str">
        <f>IF(INTRO!$E$39&lt;&gt;"Non-endemic", " ", IF(INTRO!$E$37="Non-endemic"," ", IF(COUNTRY_INFO!A89=0," ",COUNTRY_INFO!A89)))</f>
        <v xml:space="preserve"> </v>
      </c>
      <c r="B89" s="14" t="str">
        <f>IF(INTRO!$E$39&lt;&gt;"Non-endemic", " ", IF(INTRO!$E$37="Non-endemic"," ", IF(COUNTRY_INFO!B89=0," ",COUNTRY_INFO!B89)))</f>
        <v xml:space="preserve"> </v>
      </c>
      <c r="C89" s="14" t="str">
        <f>IF(INTRO!$E$39&lt;&gt;"Non-endemic", " ", IF(INTRO!$E$37="Non-endemic"," ", IF(COUNTRY_INFO!C89=0," ",COUNTRY_INFO!C89)))</f>
        <v xml:space="preserve"> </v>
      </c>
      <c r="D89" s="15">
        <f>IF(INTRO!$E$39&lt;&gt;"Non-endemic", 0, IF(INTRO!$E$37="Non-endemic",0,IF(COUNTRY_INFO!$H89=1,COUNTRY_INFO!E89,0)))</f>
        <v>0</v>
      </c>
      <c r="E89" s="15">
        <f>IF(INTRO!$E$39&lt;&gt;"Non-endemic", 0, IF(INTRO!$E$37="Non-endemic",0,IF(COUNTRY_INFO!$H89=1,COUNTRY_INFO!F89,0)))</f>
        <v>0</v>
      </c>
      <c r="F89" s="15">
        <f>IF(INTRO!$E$39&lt;&gt;"Non-endemic", 0, IF(INTRO!$E$37="Non-endemic",0,IF(COUNTRY_INFO!$H89=1,COUNTRY_INFO!G89,0)))</f>
        <v>0</v>
      </c>
      <c r="G89" s="15">
        <f t="shared" si="7"/>
        <v>0</v>
      </c>
      <c r="H89" s="16" t="str">
        <f>IF(INTRO!$E$39="Non-endemic",IF(INTRO!$E$37="Non-endemic","Not required",COUNTRY_INFO!P89),"Treat with IVM")</f>
        <v>Treat with IVM</v>
      </c>
      <c r="I89" s="15">
        <f t="shared" si="8"/>
        <v>0</v>
      </c>
      <c r="J89" s="15">
        <f t="shared" si="2"/>
        <v>0</v>
      </c>
      <c r="K89" s="25"/>
      <c r="L89" s="17">
        <f t="shared" si="3"/>
        <v>0</v>
      </c>
      <c r="M89" s="17">
        <f t="shared" si="4"/>
        <v>0</v>
      </c>
    </row>
    <row r="90" spans="1:13" x14ac:dyDescent="0.2">
      <c r="A90" s="14" t="str">
        <f>IF(INTRO!$E$39&lt;&gt;"Non-endemic", " ", IF(INTRO!$E$37="Non-endemic"," ", IF(COUNTRY_INFO!A90=0," ",COUNTRY_INFO!A90)))</f>
        <v xml:space="preserve"> </v>
      </c>
      <c r="B90" s="14" t="str">
        <f>IF(INTRO!$E$39&lt;&gt;"Non-endemic", " ", IF(INTRO!$E$37="Non-endemic"," ", IF(COUNTRY_INFO!B90=0," ",COUNTRY_INFO!B90)))</f>
        <v xml:space="preserve"> </v>
      </c>
      <c r="C90" s="14" t="str">
        <f>IF(INTRO!$E$39&lt;&gt;"Non-endemic", " ", IF(INTRO!$E$37="Non-endemic"," ", IF(COUNTRY_INFO!C90=0," ",COUNTRY_INFO!C90)))</f>
        <v xml:space="preserve"> </v>
      </c>
      <c r="D90" s="15">
        <f>IF(INTRO!$E$39&lt;&gt;"Non-endemic", 0, IF(INTRO!$E$37="Non-endemic",0,IF(COUNTRY_INFO!$H90=1,COUNTRY_INFO!E90,0)))</f>
        <v>0</v>
      </c>
      <c r="E90" s="15">
        <f>IF(INTRO!$E$39&lt;&gt;"Non-endemic", 0, IF(INTRO!$E$37="Non-endemic",0,IF(COUNTRY_INFO!$H90=1,COUNTRY_INFO!F90,0)))</f>
        <v>0</v>
      </c>
      <c r="F90" s="15">
        <f>IF(INTRO!$E$39&lt;&gt;"Non-endemic", 0, IF(INTRO!$E$37="Non-endemic",0,IF(COUNTRY_INFO!$H90=1,COUNTRY_INFO!G90,0)))</f>
        <v>0</v>
      </c>
      <c r="G90" s="15">
        <f t="shared" si="7"/>
        <v>0</v>
      </c>
      <c r="H90" s="16" t="str">
        <f>IF(INTRO!$E$39="Non-endemic",IF(INTRO!$E$37="Non-endemic","Not required",COUNTRY_INFO!P90),"Treat with IVM")</f>
        <v>Treat with IVM</v>
      </c>
      <c r="I90" s="15">
        <f t="shared" si="8"/>
        <v>0</v>
      </c>
      <c r="J90" s="15">
        <f t="shared" si="2"/>
        <v>0</v>
      </c>
      <c r="K90" s="25"/>
      <c r="L90" s="17">
        <f t="shared" si="3"/>
        <v>0</v>
      </c>
      <c r="M90" s="17">
        <f t="shared" si="4"/>
        <v>0</v>
      </c>
    </row>
    <row r="91" spans="1:13" x14ac:dyDescent="0.2">
      <c r="A91" s="14" t="str">
        <f>IF(INTRO!$E$39&lt;&gt;"Non-endemic", " ", IF(INTRO!$E$37="Non-endemic"," ", IF(COUNTRY_INFO!A91=0," ",COUNTRY_INFO!A91)))</f>
        <v xml:space="preserve"> </v>
      </c>
      <c r="B91" s="14" t="str">
        <f>IF(INTRO!$E$39&lt;&gt;"Non-endemic", " ", IF(INTRO!$E$37="Non-endemic"," ", IF(COUNTRY_INFO!B91=0," ",COUNTRY_INFO!B91)))</f>
        <v xml:space="preserve"> </v>
      </c>
      <c r="C91" s="14" t="str">
        <f>IF(INTRO!$E$39&lt;&gt;"Non-endemic", " ", IF(INTRO!$E$37="Non-endemic"," ", IF(COUNTRY_INFO!C91=0," ",COUNTRY_INFO!C91)))</f>
        <v xml:space="preserve"> </v>
      </c>
      <c r="D91" s="15">
        <f>IF(INTRO!$E$39&lt;&gt;"Non-endemic", 0, IF(INTRO!$E$37="Non-endemic",0,IF(COUNTRY_INFO!$H91=1,COUNTRY_INFO!E91,0)))</f>
        <v>0</v>
      </c>
      <c r="E91" s="15">
        <f>IF(INTRO!$E$39&lt;&gt;"Non-endemic", 0, IF(INTRO!$E$37="Non-endemic",0,IF(COUNTRY_INFO!$H91=1,COUNTRY_INFO!F91,0)))</f>
        <v>0</v>
      </c>
      <c r="F91" s="15">
        <f>IF(INTRO!$E$39&lt;&gt;"Non-endemic", 0, IF(INTRO!$E$37="Non-endemic",0,IF(COUNTRY_INFO!$H91=1,COUNTRY_INFO!G91,0)))</f>
        <v>0</v>
      </c>
      <c r="G91" s="15">
        <f t="shared" si="7"/>
        <v>0</v>
      </c>
      <c r="H91" s="16" t="str">
        <f>IF(INTRO!$E$39="Non-endemic",IF(INTRO!$E$37="Non-endemic","Not required",COUNTRY_INFO!P91),"Treat with IVM")</f>
        <v>Treat with IVM</v>
      </c>
      <c r="I91" s="15">
        <f t="shared" si="8"/>
        <v>0</v>
      </c>
      <c r="J91" s="15">
        <f t="shared" si="2"/>
        <v>0</v>
      </c>
      <c r="K91" s="25"/>
      <c r="L91" s="17">
        <f t="shared" si="3"/>
        <v>0</v>
      </c>
      <c r="M91" s="17">
        <f t="shared" si="4"/>
        <v>0</v>
      </c>
    </row>
    <row r="92" spans="1:13" x14ac:dyDescent="0.2">
      <c r="A92" s="14" t="str">
        <f>IF(INTRO!$E$39&lt;&gt;"Non-endemic", " ", IF(INTRO!$E$37="Non-endemic"," ", IF(COUNTRY_INFO!A92=0," ",COUNTRY_INFO!A92)))</f>
        <v xml:space="preserve"> </v>
      </c>
      <c r="B92" s="14" t="str">
        <f>IF(INTRO!$E$39&lt;&gt;"Non-endemic", " ", IF(INTRO!$E$37="Non-endemic"," ", IF(COUNTRY_INFO!B92=0," ",COUNTRY_INFO!B92)))</f>
        <v xml:space="preserve"> </v>
      </c>
      <c r="C92" s="14" t="str">
        <f>IF(INTRO!$E$39&lt;&gt;"Non-endemic", " ", IF(INTRO!$E$37="Non-endemic"," ", IF(COUNTRY_INFO!C92=0," ",COUNTRY_INFO!C92)))</f>
        <v xml:space="preserve"> </v>
      </c>
      <c r="D92" s="15">
        <f>IF(INTRO!$E$39&lt;&gt;"Non-endemic", 0, IF(INTRO!$E$37="Non-endemic",0,IF(COUNTRY_INFO!$H92=1,COUNTRY_INFO!E92,0)))</f>
        <v>0</v>
      </c>
      <c r="E92" s="15">
        <f>IF(INTRO!$E$39&lt;&gt;"Non-endemic", 0, IF(INTRO!$E$37="Non-endemic",0,IF(COUNTRY_INFO!$H92=1,COUNTRY_INFO!F92,0)))</f>
        <v>0</v>
      </c>
      <c r="F92" s="15">
        <f>IF(INTRO!$E$39&lt;&gt;"Non-endemic", 0, IF(INTRO!$E$37="Non-endemic",0,IF(COUNTRY_INFO!$H92=1,COUNTRY_INFO!G92,0)))</f>
        <v>0</v>
      </c>
      <c r="G92" s="15">
        <f t="shared" si="7"/>
        <v>0</v>
      </c>
      <c r="H92" s="16" t="str">
        <f>IF(INTRO!$E$39="Non-endemic",IF(INTRO!$E$37="Non-endemic","Not required",COUNTRY_INFO!P92),"Treat with IVM")</f>
        <v>Treat with IVM</v>
      </c>
      <c r="I92" s="15">
        <f t="shared" si="8"/>
        <v>0</v>
      </c>
      <c r="J92" s="15">
        <f t="shared" si="2"/>
        <v>0</v>
      </c>
      <c r="K92" s="25"/>
      <c r="L92" s="17">
        <f t="shared" si="3"/>
        <v>0</v>
      </c>
      <c r="M92" s="17">
        <f t="shared" si="4"/>
        <v>0</v>
      </c>
    </row>
    <row r="93" spans="1:13" x14ac:dyDescent="0.2">
      <c r="A93" s="14" t="str">
        <f>IF(INTRO!$E$39&lt;&gt;"Non-endemic", " ", IF(INTRO!$E$37="Non-endemic"," ", IF(COUNTRY_INFO!A93=0," ",COUNTRY_INFO!A93)))</f>
        <v xml:space="preserve"> </v>
      </c>
      <c r="B93" s="14" t="str">
        <f>IF(INTRO!$E$39&lt;&gt;"Non-endemic", " ", IF(INTRO!$E$37="Non-endemic"," ", IF(COUNTRY_INFO!B93=0," ",COUNTRY_INFO!B93)))</f>
        <v xml:space="preserve"> </v>
      </c>
      <c r="C93" s="14" t="str">
        <f>IF(INTRO!$E$39&lt;&gt;"Non-endemic", " ", IF(INTRO!$E$37="Non-endemic"," ", IF(COUNTRY_INFO!C93=0," ",COUNTRY_INFO!C93)))</f>
        <v xml:space="preserve"> </v>
      </c>
      <c r="D93" s="15">
        <f>IF(INTRO!$E$39&lt;&gt;"Non-endemic", 0, IF(INTRO!$E$37="Non-endemic",0,IF(COUNTRY_INFO!$H93=1,COUNTRY_INFO!E93,0)))</f>
        <v>0</v>
      </c>
      <c r="E93" s="15">
        <f>IF(INTRO!$E$39&lt;&gt;"Non-endemic", 0, IF(INTRO!$E$37="Non-endemic",0,IF(COUNTRY_INFO!$H93=1,COUNTRY_INFO!F93,0)))</f>
        <v>0</v>
      </c>
      <c r="F93" s="15">
        <f>IF(INTRO!$E$39&lt;&gt;"Non-endemic", 0, IF(INTRO!$E$37="Non-endemic",0,IF(COUNTRY_INFO!$H93=1,COUNTRY_INFO!G93,0)))</f>
        <v>0</v>
      </c>
      <c r="G93" s="15">
        <f t="shared" si="7"/>
        <v>0</v>
      </c>
      <c r="H93" s="16" t="str">
        <f>IF(INTRO!$E$39="Non-endemic",IF(INTRO!$E$37="Non-endemic","Not required",COUNTRY_INFO!P93),"Treat with IVM")</f>
        <v>Treat with IVM</v>
      </c>
      <c r="I93" s="15">
        <f t="shared" si="8"/>
        <v>0</v>
      </c>
      <c r="J93" s="15">
        <f t="shared" si="2"/>
        <v>0</v>
      </c>
      <c r="K93" s="25"/>
      <c r="L93" s="17">
        <f t="shared" si="3"/>
        <v>0</v>
      </c>
      <c r="M93" s="17">
        <f t="shared" si="4"/>
        <v>0</v>
      </c>
    </row>
    <row r="94" spans="1:13" x14ac:dyDescent="0.2">
      <c r="A94" s="14" t="str">
        <f>IF(INTRO!$E$39&lt;&gt;"Non-endemic", " ", IF(INTRO!$E$37="Non-endemic"," ", IF(COUNTRY_INFO!A94=0," ",COUNTRY_INFO!A94)))</f>
        <v xml:space="preserve"> </v>
      </c>
      <c r="B94" s="14" t="str">
        <f>IF(INTRO!$E$39&lt;&gt;"Non-endemic", " ", IF(INTRO!$E$37="Non-endemic"," ", IF(COUNTRY_INFO!B94=0," ",COUNTRY_INFO!B94)))</f>
        <v xml:space="preserve"> </v>
      </c>
      <c r="C94" s="14" t="str">
        <f>IF(INTRO!$E$39&lt;&gt;"Non-endemic", " ", IF(INTRO!$E$37="Non-endemic"," ", IF(COUNTRY_INFO!C94=0," ",COUNTRY_INFO!C94)))</f>
        <v xml:space="preserve"> </v>
      </c>
      <c r="D94" s="15">
        <f>IF(INTRO!$E$39&lt;&gt;"Non-endemic", 0, IF(INTRO!$E$37="Non-endemic",0,IF(COUNTRY_INFO!$H94=1,COUNTRY_INFO!E94,0)))</f>
        <v>0</v>
      </c>
      <c r="E94" s="15">
        <f>IF(INTRO!$E$39&lt;&gt;"Non-endemic", 0, IF(INTRO!$E$37="Non-endemic",0,IF(COUNTRY_INFO!$H94=1,COUNTRY_INFO!F94,0)))</f>
        <v>0</v>
      </c>
      <c r="F94" s="15">
        <f>IF(INTRO!$E$39&lt;&gt;"Non-endemic", 0, IF(INTRO!$E$37="Non-endemic",0,IF(COUNTRY_INFO!$H94=1,COUNTRY_INFO!G94,0)))</f>
        <v>0</v>
      </c>
      <c r="G94" s="15">
        <f t="shared" si="7"/>
        <v>0</v>
      </c>
      <c r="H94" s="16" t="str">
        <f>IF(INTRO!$E$39="Non-endemic",IF(INTRO!$E$37="Non-endemic","Not required",COUNTRY_INFO!P94),"Treat with IVM")</f>
        <v>Treat with IVM</v>
      </c>
      <c r="I94" s="15">
        <f t="shared" si="8"/>
        <v>0</v>
      </c>
      <c r="J94" s="15">
        <f t="shared" si="2"/>
        <v>0</v>
      </c>
      <c r="K94" s="25"/>
      <c r="L94" s="17">
        <f t="shared" si="3"/>
        <v>0</v>
      </c>
      <c r="M94" s="17">
        <f t="shared" si="4"/>
        <v>0</v>
      </c>
    </row>
    <row r="95" spans="1:13" x14ac:dyDescent="0.2">
      <c r="A95" s="14" t="str">
        <f>IF(INTRO!$E$39&lt;&gt;"Non-endemic", " ", IF(INTRO!$E$37="Non-endemic"," ", IF(COUNTRY_INFO!A95=0," ",COUNTRY_INFO!A95)))</f>
        <v xml:space="preserve"> </v>
      </c>
      <c r="B95" s="14" t="str">
        <f>IF(INTRO!$E$39&lt;&gt;"Non-endemic", " ", IF(INTRO!$E$37="Non-endemic"," ", IF(COUNTRY_INFO!B95=0," ",COUNTRY_INFO!B95)))</f>
        <v xml:space="preserve"> </v>
      </c>
      <c r="C95" s="14" t="str">
        <f>IF(INTRO!$E$39&lt;&gt;"Non-endemic", " ", IF(INTRO!$E$37="Non-endemic"," ", IF(COUNTRY_INFO!C95=0," ",COUNTRY_INFO!C95)))</f>
        <v xml:space="preserve"> </v>
      </c>
      <c r="D95" s="15">
        <f>IF(INTRO!$E$39&lt;&gt;"Non-endemic", 0, IF(INTRO!$E$37="Non-endemic",0,IF(COUNTRY_INFO!$H95=1,COUNTRY_INFO!E95,0)))</f>
        <v>0</v>
      </c>
      <c r="E95" s="15">
        <f>IF(INTRO!$E$39&lt;&gt;"Non-endemic", 0, IF(INTRO!$E$37="Non-endemic",0,IF(COUNTRY_INFO!$H95=1,COUNTRY_INFO!F95,0)))</f>
        <v>0</v>
      </c>
      <c r="F95" s="15">
        <f>IF(INTRO!$E$39&lt;&gt;"Non-endemic", 0, IF(INTRO!$E$37="Non-endemic",0,IF(COUNTRY_INFO!$H95=1,COUNTRY_INFO!G95,0)))</f>
        <v>0</v>
      </c>
      <c r="G95" s="15">
        <f t="shared" si="7"/>
        <v>0</v>
      </c>
      <c r="H95" s="16" t="str">
        <f>IF(INTRO!$E$39="Non-endemic",IF(INTRO!$E$37="Non-endemic","Not required",COUNTRY_INFO!P95),"Treat with IVM")</f>
        <v>Treat with IVM</v>
      </c>
      <c r="I95" s="15">
        <f t="shared" si="8"/>
        <v>0</v>
      </c>
      <c r="J95" s="15">
        <f t="shared" si="2"/>
        <v>0</v>
      </c>
      <c r="K95" s="25"/>
      <c r="L95" s="17">
        <f t="shared" si="3"/>
        <v>0</v>
      </c>
      <c r="M95" s="17">
        <f t="shared" si="4"/>
        <v>0</v>
      </c>
    </row>
    <row r="96" spans="1:13" x14ac:dyDescent="0.2">
      <c r="A96" s="14" t="str">
        <f>IF(INTRO!$E$39&lt;&gt;"Non-endemic", " ", IF(INTRO!$E$37="Non-endemic"," ", IF(COUNTRY_INFO!A96=0," ",COUNTRY_INFO!A96)))</f>
        <v xml:space="preserve"> </v>
      </c>
      <c r="B96" s="14" t="str">
        <f>IF(INTRO!$E$39&lt;&gt;"Non-endemic", " ", IF(INTRO!$E$37="Non-endemic"," ", IF(COUNTRY_INFO!B96=0," ",COUNTRY_INFO!B96)))</f>
        <v xml:space="preserve"> </v>
      </c>
      <c r="C96" s="14" t="str">
        <f>IF(INTRO!$E$39&lt;&gt;"Non-endemic", " ", IF(INTRO!$E$37="Non-endemic"," ", IF(COUNTRY_INFO!C96=0," ",COUNTRY_INFO!C96)))</f>
        <v xml:space="preserve"> </v>
      </c>
      <c r="D96" s="15">
        <f>IF(INTRO!$E$39&lt;&gt;"Non-endemic", 0, IF(INTRO!$E$37="Non-endemic",0,IF(COUNTRY_INFO!$H96=1,COUNTRY_INFO!E96,0)))</f>
        <v>0</v>
      </c>
      <c r="E96" s="15">
        <f>IF(INTRO!$E$39&lt;&gt;"Non-endemic", 0, IF(INTRO!$E$37="Non-endemic",0,IF(COUNTRY_INFO!$H96=1,COUNTRY_INFO!F96,0)))</f>
        <v>0</v>
      </c>
      <c r="F96" s="15">
        <f>IF(INTRO!$E$39&lt;&gt;"Non-endemic", 0, IF(INTRO!$E$37="Non-endemic",0,IF(COUNTRY_INFO!$H96=1,COUNTRY_INFO!G96,0)))</f>
        <v>0</v>
      </c>
      <c r="G96" s="15">
        <f t="shared" si="7"/>
        <v>0</v>
      </c>
      <c r="H96" s="16" t="str">
        <f>IF(INTRO!$E$39="Non-endemic",IF(INTRO!$E$37="Non-endemic","Not required",COUNTRY_INFO!P96),"Treat with IVM")</f>
        <v>Treat with IVM</v>
      </c>
      <c r="I96" s="15">
        <f t="shared" si="8"/>
        <v>0</v>
      </c>
      <c r="J96" s="15">
        <f t="shared" si="2"/>
        <v>0</v>
      </c>
      <c r="K96" s="25"/>
      <c r="L96" s="17">
        <f t="shared" si="3"/>
        <v>0</v>
      </c>
      <c r="M96" s="17">
        <f t="shared" si="4"/>
        <v>0</v>
      </c>
    </row>
    <row r="97" spans="1:13" x14ac:dyDescent="0.2">
      <c r="A97" s="14" t="str">
        <f>IF(INTRO!$E$39&lt;&gt;"Non-endemic", " ", IF(INTRO!$E$37="Non-endemic"," ", IF(COUNTRY_INFO!A97=0," ",COUNTRY_INFO!A97)))</f>
        <v xml:space="preserve"> </v>
      </c>
      <c r="B97" s="14" t="str">
        <f>IF(INTRO!$E$39&lt;&gt;"Non-endemic", " ", IF(INTRO!$E$37="Non-endemic"," ", IF(COUNTRY_INFO!B97=0," ",COUNTRY_INFO!B97)))</f>
        <v xml:space="preserve"> </v>
      </c>
      <c r="C97" s="14" t="str">
        <f>IF(INTRO!$E$39&lt;&gt;"Non-endemic", " ", IF(INTRO!$E$37="Non-endemic"," ", IF(COUNTRY_INFO!C97=0," ",COUNTRY_INFO!C97)))</f>
        <v xml:space="preserve"> </v>
      </c>
      <c r="D97" s="15">
        <f>IF(INTRO!$E$39&lt;&gt;"Non-endemic", 0, IF(INTRO!$E$37="Non-endemic",0,IF(COUNTRY_INFO!$H97=1,COUNTRY_INFO!E97,0)))</f>
        <v>0</v>
      </c>
      <c r="E97" s="15">
        <f>IF(INTRO!$E$39&lt;&gt;"Non-endemic", 0, IF(INTRO!$E$37="Non-endemic",0,IF(COUNTRY_INFO!$H97=1,COUNTRY_INFO!F97,0)))</f>
        <v>0</v>
      </c>
      <c r="F97" s="15">
        <f>IF(INTRO!$E$39&lt;&gt;"Non-endemic", 0, IF(INTRO!$E$37="Non-endemic",0,IF(COUNTRY_INFO!$H97=1,COUNTRY_INFO!G97,0)))</f>
        <v>0</v>
      </c>
      <c r="G97" s="15">
        <f t="shared" si="7"/>
        <v>0</v>
      </c>
      <c r="H97" s="16" t="str">
        <f>IF(INTRO!$E$39="Non-endemic",IF(INTRO!$E$37="Non-endemic","Not required",COUNTRY_INFO!P97),"Treat with IVM")</f>
        <v>Treat with IVM</v>
      </c>
      <c r="I97" s="15">
        <f t="shared" si="8"/>
        <v>0</v>
      </c>
      <c r="J97" s="15">
        <f t="shared" si="2"/>
        <v>0</v>
      </c>
      <c r="K97" s="25"/>
      <c r="L97" s="17">
        <f t="shared" si="3"/>
        <v>0</v>
      </c>
      <c r="M97" s="17">
        <f t="shared" si="4"/>
        <v>0</v>
      </c>
    </row>
    <row r="98" spans="1:13" x14ac:dyDescent="0.2">
      <c r="A98" s="14" t="str">
        <f>IF(INTRO!$E$39&lt;&gt;"Non-endemic", " ", IF(INTRO!$E$37="Non-endemic"," ", IF(COUNTRY_INFO!A98=0," ",COUNTRY_INFO!A98)))</f>
        <v xml:space="preserve"> </v>
      </c>
      <c r="B98" s="14" t="str">
        <f>IF(INTRO!$E$39&lt;&gt;"Non-endemic", " ", IF(INTRO!$E$37="Non-endemic"," ", IF(COUNTRY_INFO!B98=0," ",COUNTRY_INFO!B98)))</f>
        <v xml:space="preserve"> </v>
      </c>
      <c r="C98" s="14" t="str">
        <f>IF(INTRO!$E$39&lt;&gt;"Non-endemic", " ", IF(INTRO!$E$37="Non-endemic"," ", IF(COUNTRY_INFO!C98=0," ",COUNTRY_INFO!C98)))</f>
        <v xml:space="preserve"> </v>
      </c>
      <c r="D98" s="15">
        <f>IF(INTRO!$E$39&lt;&gt;"Non-endemic", 0, IF(INTRO!$E$37="Non-endemic",0,IF(COUNTRY_INFO!$H98=1,COUNTRY_INFO!E98,0)))</f>
        <v>0</v>
      </c>
      <c r="E98" s="15">
        <f>IF(INTRO!$E$39&lt;&gt;"Non-endemic", 0, IF(INTRO!$E$37="Non-endemic",0,IF(COUNTRY_INFO!$H98=1,COUNTRY_INFO!F98,0)))</f>
        <v>0</v>
      </c>
      <c r="F98" s="15">
        <f>IF(INTRO!$E$39&lt;&gt;"Non-endemic", 0, IF(INTRO!$E$37="Non-endemic",0,IF(COUNTRY_INFO!$H98=1,COUNTRY_INFO!G98,0)))</f>
        <v>0</v>
      </c>
      <c r="G98" s="15">
        <f t="shared" si="7"/>
        <v>0</v>
      </c>
      <c r="H98" s="16" t="str">
        <f>IF(INTRO!$E$39="Non-endemic",IF(INTRO!$E$37="Non-endemic","Not required",COUNTRY_INFO!P98),"Treat with IVM")</f>
        <v>Treat with IVM</v>
      </c>
      <c r="I98" s="15">
        <f t="shared" si="8"/>
        <v>0</v>
      </c>
      <c r="J98" s="15">
        <f t="shared" si="2"/>
        <v>0</v>
      </c>
      <c r="K98" s="25"/>
      <c r="L98" s="17">
        <f t="shared" si="3"/>
        <v>0</v>
      </c>
      <c r="M98" s="17">
        <f t="shared" si="4"/>
        <v>0</v>
      </c>
    </row>
    <row r="99" spans="1:13" x14ac:dyDescent="0.2">
      <c r="A99" s="14" t="str">
        <f>IF(INTRO!$E$39&lt;&gt;"Non-endemic", " ", IF(INTRO!$E$37="Non-endemic"," ", IF(COUNTRY_INFO!A99=0," ",COUNTRY_INFO!A99)))</f>
        <v xml:space="preserve"> </v>
      </c>
      <c r="B99" s="14" t="str">
        <f>IF(INTRO!$E$39&lt;&gt;"Non-endemic", " ", IF(INTRO!$E$37="Non-endemic"," ", IF(COUNTRY_INFO!B99=0," ",COUNTRY_INFO!B99)))</f>
        <v xml:space="preserve"> </v>
      </c>
      <c r="C99" s="14" t="str">
        <f>IF(INTRO!$E$39&lt;&gt;"Non-endemic", " ", IF(INTRO!$E$37="Non-endemic"," ", IF(COUNTRY_INFO!C99=0," ",COUNTRY_INFO!C99)))</f>
        <v xml:space="preserve"> </v>
      </c>
      <c r="D99" s="15">
        <f>IF(INTRO!$E$39&lt;&gt;"Non-endemic", 0, IF(INTRO!$E$37="Non-endemic",0,IF(COUNTRY_INFO!$H99=1,COUNTRY_INFO!E99,0)))</f>
        <v>0</v>
      </c>
      <c r="E99" s="15">
        <f>IF(INTRO!$E$39&lt;&gt;"Non-endemic", 0, IF(INTRO!$E$37="Non-endemic",0,IF(COUNTRY_INFO!$H99=1,COUNTRY_INFO!F99,0)))</f>
        <v>0</v>
      </c>
      <c r="F99" s="15">
        <f>IF(INTRO!$E$39&lt;&gt;"Non-endemic", 0, IF(INTRO!$E$37="Non-endemic",0,IF(COUNTRY_INFO!$H99=1,COUNTRY_INFO!G99,0)))</f>
        <v>0</v>
      </c>
      <c r="G99" s="15">
        <f t="shared" si="7"/>
        <v>0</v>
      </c>
      <c r="H99" s="16" t="str">
        <f>IF(INTRO!$E$39="Non-endemic",IF(INTRO!$E$37="Non-endemic","Not required",COUNTRY_INFO!P99),"Treat with IVM")</f>
        <v>Treat with IVM</v>
      </c>
      <c r="I99" s="15">
        <f t="shared" si="8"/>
        <v>0</v>
      </c>
      <c r="J99" s="15">
        <f t="shared" si="2"/>
        <v>0</v>
      </c>
      <c r="K99" s="25"/>
      <c r="L99" s="17">
        <f t="shared" si="3"/>
        <v>0</v>
      </c>
      <c r="M99" s="17">
        <f t="shared" si="4"/>
        <v>0</v>
      </c>
    </row>
    <row r="100" spans="1:13" x14ac:dyDescent="0.2">
      <c r="A100" s="14" t="str">
        <f>IF(INTRO!$E$39&lt;&gt;"Non-endemic", " ", IF(INTRO!$E$37="Non-endemic"," ", IF(COUNTRY_INFO!A100=0," ",COUNTRY_INFO!A100)))</f>
        <v xml:space="preserve"> </v>
      </c>
      <c r="B100" s="14" t="str">
        <f>IF(INTRO!$E$39&lt;&gt;"Non-endemic", " ", IF(INTRO!$E$37="Non-endemic"," ", IF(COUNTRY_INFO!B100=0," ",COUNTRY_INFO!B100)))</f>
        <v xml:space="preserve"> </v>
      </c>
      <c r="C100" s="14" t="str">
        <f>IF(INTRO!$E$39&lt;&gt;"Non-endemic", " ", IF(INTRO!$E$37="Non-endemic"," ", IF(COUNTRY_INFO!C100=0," ",COUNTRY_INFO!C100)))</f>
        <v xml:space="preserve"> </v>
      </c>
      <c r="D100" s="15">
        <f>IF(INTRO!$E$39&lt;&gt;"Non-endemic", 0, IF(INTRO!$E$37="Non-endemic",0,IF(COUNTRY_INFO!$H100=1,COUNTRY_INFO!E100,0)))</f>
        <v>0</v>
      </c>
      <c r="E100" s="15">
        <f>IF(INTRO!$E$39&lt;&gt;"Non-endemic", 0, IF(INTRO!$E$37="Non-endemic",0,IF(COUNTRY_INFO!$H100=1,COUNTRY_INFO!F100,0)))</f>
        <v>0</v>
      </c>
      <c r="F100" s="15">
        <f>IF(INTRO!$E$39&lt;&gt;"Non-endemic", 0, IF(INTRO!$E$37="Non-endemic",0,IF(COUNTRY_INFO!$H100=1,COUNTRY_INFO!G100,0)))</f>
        <v>0</v>
      </c>
      <c r="G100" s="15">
        <f t="shared" si="7"/>
        <v>0</v>
      </c>
      <c r="H100" s="16" t="str">
        <f>IF(INTRO!$E$39="Non-endemic",IF(INTRO!$E$37="Non-endemic","Not required",COUNTRY_INFO!P100),"Treat with IVM")</f>
        <v>Treat with IVM</v>
      </c>
      <c r="I100" s="15">
        <f t="shared" si="8"/>
        <v>0</v>
      </c>
      <c r="J100" s="15">
        <f t="shared" si="2"/>
        <v>0</v>
      </c>
      <c r="K100" s="25"/>
      <c r="L100" s="17">
        <f t="shared" si="3"/>
        <v>0</v>
      </c>
      <c r="M100" s="17">
        <f t="shared" si="4"/>
        <v>0</v>
      </c>
    </row>
    <row r="101" spans="1:13" x14ac:dyDescent="0.2">
      <c r="A101" s="14" t="str">
        <f>IF(INTRO!$E$39&lt;&gt;"Non-endemic", " ", IF(INTRO!$E$37="Non-endemic"," ", IF(COUNTRY_INFO!A101=0," ",COUNTRY_INFO!A101)))</f>
        <v xml:space="preserve"> </v>
      </c>
      <c r="B101" s="14" t="str">
        <f>IF(INTRO!$E$39&lt;&gt;"Non-endemic", " ", IF(INTRO!$E$37="Non-endemic"," ", IF(COUNTRY_INFO!B101=0," ",COUNTRY_INFO!B101)))</f>
        <v xml:space="preserve"> </v>
      </c>
      <c r="C101" s="14" t="str">
        <f>IF(INTRO!$E$39&lt;&gt;"Non-endemic", " ", IF(INTRO!$E$37="Non-endemic"," ", IF(COUNTRY_INFO!C101=0," ",COUNTRY_INFO!C101)))</f>
        <v xml:space="preserve"> </v>
      </c>
      <c r="D101" s="15">
        <f>IF(INTRO!$E$39&lt;&gt;"Non-endemic", 0, IF(INTRO!$E$37="Non-endemic",0,IF(COUNTRY_INFO!$H101=1,COUNTRY_INFO!E101,0)))</f>
        <v>0</v>
      </c>
      <c r="E101" s="15">
        <f>IF(INTRO!$E$39&lt;&gt;"Non-endemic", 0, IF(INTRO!$E$37="Non-endemic",0,IF(COUNTRY_INFO!$H101=1,COUNTRY_INFO!F101,0)))</f>
        <v>0</v>
      </c>
      <c r="F101" s="15">
        <f>IF(INTRO!$E$39&lt;&gt;"Non-endemic", 0, IF(INTRO!$E$37="Non-endemic",0,IF(COUNTRY_INFO!$H101=1,COUNTRY_INFO!G101,0)))</f>
        <v>0</v>
      </c>
      <c r="G101" s="15">
        <f t="shared" si="7"/>
        <v>0</v>
      </c>
      <c r="H101" s="16" t="str">
        <f>IF(INTRO!$E$39="Non-endemic",IF(INTRO!$E$37="Non-endemic","Not required",COUNTRY_INFO!P101),"Treat with IVM")</f>
        <v>Treat with IVM</v>
      </c>
      <c r="I101" s="15">
        <f t="shared" si="8"/>
        <v>0</v>
      </c>
      <c r="J101" s="15">
        <f t="shared" si="2"/>
        <v>0</v>
      </c>
      <c r="K101" s="25"/>
      <c r="L101" s="17">
        <f t="shared" si="3"/>
        <v>0</v>
      </c>
      <c r="M101" s="17">
        <f t="shared" si="4"/>
        <v>0</v>
      </c>
    </row>
    <row r="102" spans="1:13" x14ac:dyDescent="0.2">
      <c r="A102" s="14" t="str">
        <f>IF(INTRO!$E$39&lt;&gt;"Non-endemic", " ", IF(INTRO!$E$37="Non-endemic"," ", IF(COUNTRY_INFO!A102=0," ",COUNTRY_INFO!A102)))</f>
        <v xml:space="preserve"> </v>
      </c>
      <c r="B102" s="14" t="str">
        <f>IF(INTRO!$E$39&lt;&gt;"Non-endemic", " ", IF(INTRO!$E$37="Non-endemic"," ", IF(COUNTRY_INFO!B102=0," ",COUNTRY_INFO!B102)))</f>
        <v xml:space="preserve"> </v>
      </c>
      <c r="C102" s="14" t="str">
        <f>IF(INTRO!$E$39&lt;&gt;"Non-endemic", " ", IF(INTRO!$E$37="Non-endemic"," ", IF(COUNTRY_INFO!C102=0," ",COUNTRY_INFO!C102)))</f>
        <v xml:space="preserve"> </v>
      </c>
      <c r="D102" s="15">
        <f>IF(INTRO!$E$39&lt;&gt;"Non-endemic", 0, IF(INTRO!$E$37="Non-endemic",0,IF(COUNTRY_INFO!$H102=1,COUNTRY_INFO!E102,0)))</f>
        <v>0</v>
      </c>
      <c r="E102" s="15">
        <f>IF(INTRO!$E$39&lt;&gt;"Non-endemic", 0, IF(INTRO!$E$37="Non-endemic",0,IF(COUNTRY_INFO!$H102=1,COUNTRY_INFO!F102,0)))</f>
        <v>0</v>
      </c>
      <c r="F102" s="15">
        <f>IF(INTRO!$E$39&lt;&gt;"Non-endemic", 0, IF(INTRO!$E$37="Non-endemic",0,IF(COUNTRY_INFO!$H102=1,COUNTRY_INFO!G102,0)))</f>
        <v>0</v>
      </c>
      <c r="G102" s="15">
        <f t="shared" si="7"/>
        <v>0</v>
      </c>
      <c r="H102" s="16" t="str">
        <f>IF(INTRO!$E$39="Non-endemic",IF(INTRO!$E$37="Non-endemic","Not required",COUNTRY_INFO!P102),"Treat with IVM")</f>
        <v>Treat with IVM</v>
      </c>
      <c r="I102" s="15">
        <f t="shared" si="8"/>
        <v>0</v>
      </c>
      <c r="J102" s="15">
        <f t="shared" si="2"/>
        <v>0</v>
      </c>
      <c r="K102" s="25"/>
      <c r="L102" s="17">
        <f t="shared" si="3"/>
        <v>0</v>
      </c>
      <c r="M102" s="17">
        <f t="shared" si="4"/>
        <v>0</v>
      </c>
    </row>
    <row r="103" spans="1:13" x14ac:dyDescent="0.2">
      <c r="A103" s="14" t="str">
        <f>IF(INTRO!$E$39&lt;&gt;"Non-endemic", " ", IF(INTRO!$E$37="Non-endemic"," ", IF(COUNTRY_INFO!A103=0," ",COUNTRY_INFO!A103)))</f>
        <v xml:space="preserve"> </v>
      </c>
      <c r="B103" s="14" t="str">
        <f>IF(INTRO!$E$39&lt;&gt;"Non-endemic", " ", IF(INTRO!$E$37="Non-endemic"," ", IF(COUNTRY_INFO!B103=0," ",COUNTRY_INFO!B103)))</f>
        <v xml:space="preserve"> </v>
      </c>
      <c r="C103" s="14" t="str">
        <f>IF(INTRO!$E$39&lt;&gt;"Non-endemic", " ", IF(INTRO!$E$37="Non-endemic"," ", IF(COUNTRY_INFO!C103=0," ",COUNTRY_INFO!C103)))</f>
        <v xml:space="preserve"> </v>
      </c>
      <c r="D103" s="15">
        <f>IF(INTRO!$E$39&lt;&gt;"Non-endemic", 0, IF(INTRO!$E$37="Non-endemic",0,IF(COUNTRY_INFO!$H103=1,COUNTRY_INFO!E103,0)))</f>
        <v>0</v>
      </c>
      <c r="E103" s="15">
        <f>IF(INTRO!$E$39&lt;&gt;"Non-endemic", 0, IF(INTRO!$E$37="Non-endemic",0,IF(COUNTRY_INFO!$H103=1,COUNTRY_INFO!F103,0)))</f>
        <v>0</v>
      </c>
      <c r="F103" s="15">
        <f>IF(INTRO!$E$39&lt;&gt;"Non-endemic", 0, IF(INTRO!$E$37="Non-endemic",0,IF(COUNTRY_INFO!$H103=1,COUNTRY_INFO!G103,0)))</f>
        <v>0</v>
      </c>
      <c r="G103" s="15">
        <f t="shared" si="7"/>
        <v>0</v>
      </c>
      <c r="H103" s="16" t="str">
        <f>IF(INTRO!$E$39="Non-endemic",IF(INTRO!$E$37="Non-endemic","Not required",COUNTRY_INFO!P103),"Treat with IVM")</f>
        <v>Treat with IVM</v>
      </c>
      <c r="I103" s="15">
        <f t="shared" si="8"/>
        <v>0</v>
      </c>
      <c r="J103" s="15">
        <f t="shared" si="2"/>
        <v>0</v>
      </c>
      <c r="K103" s="25"/>
      <c r="L103" s="17">
        <f t="shared" si="3"/>
        <v>0</v>
      </c>
      <c r="M103" s="17">
        <f t="shared" si="4"/>
        <v>0</v>
      </c>
    </row>
    <row r="104" spans="1:13" x14ac:dyDescent="0.2">
      <c r="A104" s="14" t="str">
        <f>IF(INTRO!$E$39&lt;&gt;"Non-endemic", " ", IF(INTRO!$E$37="Non-endemic"," ", IF(COUNTRY_INFO!A104=0," ",COUNTRY_INFO!A104)))</f>
        <v xml:space="preserve"> </v>
      </c>
      <c r="B104" s="14" t="str">
        <f>IF(INTRO!$E$39&lt;&gt;"Non-endemic", " ", IF(INTRO!$E$37="Non-endemic"," ", IF(COUNTRY_INFO!B104=0," ",COUNTRY_INFO!B104)))</f>
        <v xml:space="preserve"> </v>
      </c>
      <c r="C104" s="14" t="str">
        <f>IF(INTRO!$E$39&lt;&gt;"Non-endemic", " ", IF(INTRO!$E$37="Non-endemic"," ", IF(COUNTRY_INFO!C104=0," ",COUNTRY_INFO!C104)))</f>
        <v xml:space="preserve"> </v>
      </c>
      <c r="D104" s="15">
        <f>IF(INTRO!$E$39&lt;&gt;"Non-endemic", 0, IF(INTRO!$E$37="Non-endemic",0,IF(COUNTRY_INFO!$H104=1,COUNTRY_INFO!E104,0)))</f>
        <v>0</v>
      </c>
      <c r="E104" s="15">
        <f>IF(INTRO!$E$39&lt;&gt;"Non-endemic", 0, IF(INTRO!$E$37="Non-endemic",0,IF(COUNTRY_INFO!$H104=1,COUNTRY_INFO!F104,0)))</f>
        <v>0</v>
      </c>
      <c r="F104" s="15">
        <f>IF(INTRO!$E$39&lt;&gt;"Non-endemic", 0, IF(INTRO!$E$37="Non-endemic",0,IF(COUNTRY_INFO!$H104=1,COUNTRY_INFO!G104,0)))</f>
        <v>0</v>
      </c>
      <c r="G104" s="15">
        <f t="shared" si="7"/>
        <v>0</v>
      </c>
      <c r="H104" s="16" t="str">
        <f>IF(INTRO!$E$39="Non-endemic",IF(INTRO!$E$37="Non-endemic","Not required",COUNTRY_INFO!P104),"Treat with IVM")</f>
        <v>Treat with IVM</v>
      </c>
      <c r="I104" s="15">
        <f t="shared" si="8"/>
        <v>0</v>
      </c>
      <c r="J104" s="15">
        <f t="shared" si="2"/>
        <v>0</v>
      </c>
      <c r="K104" s="25"/>
      <c r="L104" s="17">
        <f t="shared" si="3"/>
        <v>0</v>
      </c>
      <c r="M104" s="17">
        <f t="shared" si="4"/>
        <v>0</v>
      </c>
    </row>
    <row r="105" spans="1:13" x14ac:dyDescent="0.2">
      <c r="A105" s="14" t="str">
        <f>IF(INTRO!$E$39&lt;&gt;"Non-endemic", " ", IF(INTRO!$E$37="Non-endemic"," ", IF(COUNTRY_INFO!A105=0," ",COUNTRY_INFO!A105)))</f>
        <v xml:space="preserve"> </v>
      </c>
      <c r="B105" s="14" t="str">
        <f>IF(INTRO!$E$39&lt;&gt;"Non-endemic", " ", IF(INTRO!$E$37="Non-endemic"," ", IF(COUNTRY_INFO!B105=0," ",COUNTRY_INFO!B105)))</f>
        <v xml:space="preserve"> </v>
      </c>
      <c r="C105" s="14" t="str">
        <f>IF(INTRO!$E$39&lt;&gt;"Non-endemic", " ", IF(INTRO!$E$37="Non-endemic"," ", IF(COUNTRY_INFO!C105=0," ",COUNTRY_INFO!C105)))</f>
        <v xml:space="preserve"> </v>
      </c>
      <c r="D105" s="15">
        <f>IF(INTRO!$E$39&lt;&gt;"Non-endemic", 0, IF(INTRO!$E$37="Non-endemic",0,IF(COUNTRY_INFO!$H105=1,COUNTRY_INFO!E105,0)))</f>
        <v>0</v>
      </c>
      <c r="E105" s="15">
        <f>IF(INTRO!$E$39&lt;&gt;"Non-endemic", 0, IF(INTRO!$E$37="Non-endemic",0,IF(COUNTRY_INFO!$H105=1,COUNTRY_INFO!F105,0)))</f>
        <v>0</v>
      </c>
      <c r="F105" s="15">
        <f>IF(INTRO!$E$39&lt;&gt;"Non-endemic", 0, IF(INTRO!$E$37="Non-endemic",0,IF(COUNTRY_INFO!$H105=1,COUNTRY_INFO!G105,0)))</f>
        <v>0</v>
      </c>
      <c r="G105" s="15">
        <f t="shared" si="7"/>
        <v>0</v>
      </c>
      <c r="H105" s="16" t="str">
        <f>IF(INTRO!$E$39="Non-endemic",IF(INTRO!$E$37="Non-endemic","Not required",COUNTRY_INFO!P105),"Treat with IVM")</f>
        <v>Treat with IVM</v>
      </c>
      <c r="I105" s="15">
        <f t="shared" si="8"/>
        <v>0</v>
      </c>
      <c r="J105" s="15">
        <f t="shared" si="2"/>
        <v>0</v>
      </c>
      <c r="K105" s="25"/>
      <c r="L105" s="17">
        <f t="shared" si="3"/>
        <v>0</v>
      </c>
      <c r="M105" s="17">
        <f t="shared" si="4"/>
        <v>0</v>
      </c>
    </row>
    <row r="106" spans="1:13" x14ac:dyDescent="0.2">
      <c r="A106" s="14" t="str">
        <f>IF(INTRO!$E$39&lt;&gt;"Non-endemic", " ", IF(INTRO!$E$37="Non-endemic"," ", IF(COUNTRY_INFO!A106=0," ",COUNTRY_INFO!A106)))</f>
        <v xml:space="preserve"> </v>
      </c>
      <c r="B106" s="14" t="str">
        <f>IF(INTRO!$E$39&lt;&gt;"Non-endemic", " ", IF(INTRO!$E$37="Non-endemic"," ", IF(COUNTRY_INFO!B106=0," ",COUNTRY_INFO!B106)))</f>
        <v xml:space="preserve"> </v>
      </c>
      <c r="C106" s="14" t="str">
        <f>IF(INTRO!$E$39&lt;&gt;"Non-endemic", " ", IF(INTRO!$E$37="Non-endemic"," ", IF(COUNTRY_INFO!C106=0," ",COUNTRY_INFO!C106)))</f>
        <v xml:space="preserve"> </v>
      </c>
      <c r="D106" s="15">
        <f>IF(INTRO!$E$39&lt;&gt;"Non-endemic", 0, IF(INTRO!$E$37="Non-endemic",0,IF(COUNTRY_INFO!$H106=1,COUNTRY_INFO!E106,0)))</f>
        <v>0</v>
      </c>
      <c r="E106" s="15">
        <f>IF(INTRO!$E$39&lt;&gt;"Non-endemic", 0, IF(INTRO!$E$37="Non-endemic",0,IF(COUNTRY_INFO!$H106=1,COUNTRY_INFO!F106,0)))</f>
        <v>0</v>
      </c>
      <c r="F106" s="15">
        <f>IF(INTRO!$E$39&lt;&gt;"Non-endemic", 0, IF(INTRO!$E$37="Non-endemic",0,IF(COUNTRY_INFO!$H106=1,COUNTRY_INFO!G106,0)))</f>
        <v>0</v>
      </c>
      <c r="G106" s="15">
        <f t="shared" si="7"/>
        <v>0</v>
      </c>
      <c r="H106" s="16" t="str">
        <f>IF(INTRO!$E$39="Non-endemic",IF(INTRO!$E$37="Non-endemic","Not required",COUNTRY_INFO!P106),"Treat with IVM")</f>
        <v>Treat with IVM</v>
      </c>
      <c r="I106" s="15">
        <f t="shared" si="8"/>
        <v>0</v>
      </c>
      <c r="J106" s="15">
        <f t="shared" si="2"/>
        <v>0</v>
      </c>
      <c r="K106" s="25"/>
      <c r="L106" s="17">
        <f t="shared" si="3"/>
        <v>0</v>
      </c>
      <c r="M106" s="17">
        <f t="shared" si="4"/>
        <v>0</v>
      </c>
    </row>
    <row r="107" spans="1:13" x14ac:dyDescent="0.2">
      <c r="A107" s="14" t="str">
        <f>IF(INTRO!$E$39&lt;&gt;"Non-endemic", " ", IF(INTRO!$E$37="Non-endemic"," ", IF(COUNTRY_INFO!A107=0," ",COUNTRY_INFO!A107)))</f>
        <v xml:space="preserve"> </v>
      </c>
      <c r="B107" s="14" t="str">
        <f>IF(INTRO!$E$39&lt;&gt;"Non-endemic", " ", IF(INTRO!$E$37="Non-endemic"," ", IF(COUNTRY_INFO!B107=0," ",COUNTRY_INFO!B107)))</f>
        <v xml:space="preserve"> </v>
      </c>
      <c r="C107" s="14" t="str">
        <f>IF(INTRO!$E$39&lt;&gt;"Non-endemic", " ", IF(INTRO!$E$37="Non-endemic"," ", IF(COUNTRY_INFO!C107=0," ",COUNTRY_INFO!C107)))</f>
        <v xml:space="preserve"> </v>
      </c>
      <c r="D107" s="15">
        <f>IF(INTRO!$E$39&lt;&gt;"Non-endemic", 0, IF(INTRO!$E$37="Non-endemic",0,IF(COUNTRY_INFO!$H107=1,COUNTRY_INFO!E107,0)))</f>
        <v>0</v>
      </c>
      <c r="E107" s="15">
        <f>IF(INTRO!$E$39&lt;&gt;"Non-endemic", 0, IF(INTRO!$E$37="Non-endemic",0,IF(COUNTRY_INFO!$H107=1,COUNTRY_INFO!F107,0)))</f>
        <v>0</v>
      </c>
      <c r="F107" s="15">
        <f>IF(INTRO!$E$39&lt;&gt;"Non-endemic", 0, IF(INTRO!$E$37="Non-endemic",0,IF(COUNTRY_INFO!$H107=1,COUNTRY_INFO!G107,0)))</f>
        <v>0</v>
      </c>
      <c r="G107" s="15">
        <f t="shared" si="7"/>
        <v>0</v>
      </c>
      <c r="H107" s="16" t="str">
        <f>IF(INTRO!$E$39="Non-endemic",IF(INTRO!$E$37="Non-endemic","Not required",COUNTRY_INFO!P107),"Treat with IVM")</f>
        <v>Treat with IVM</v>
      </c>
      <c r="I107" s="15">
        <f t="shared" si="8"/>
        <v>0</v>
      </c>
      <c r="J107" s="15">
        <f t="shared" si="2"/>
        <v>0</v>
      </c>
      <c r="K107" s="25"/>
      <c r="L107" s="17">
        <f t="shared" si="3"/>
        <v>0</v>
      </c>
      <c r="M107" s="17">
        <f t="shared" si="4"/>
        <v>0</v>
      </c>
    </row>
    <row r="108" spans="1:13" x14ac:dyDescent="0.2">
      <c r="A108" s="14" t="str">
        <f>IF(INTRO!$E$39&lt;&gt;"Non-endemic", " ", IF(INTRO!$E$37="Non-endemic"," ", IF(COUNTRY_INFO!A108=0," ",COUNTRY_INFO!A108)))</f>
        <v xml:space="preserve"> </v>
      </c>
      <c r="B108" s="14" t="str">
        <f>IF(INTRO!$E$39&lt;&gt;"Non-endemic", " ", IF(INTRO!$E$37="Non-endemic"," ", IF(COUNTRY_INFO!B108=0," ",COUNTRY_INFO!B108)))</f>
        <v xml:space="preserve"> </v>
      </c>
      <c r="C108" s="14" t="str">
        <f>IF(INTRO!$E$39&lt;&gt;"Non-endemic", " ", IF(INTRO!$E$37="Non-endemic"," ", IF(COUNTRY_INFO!C108=0," ",COUNTRY_INFO!C108)))</f>
        <v xml:space="preserve"> </v>
      </c>
      <c r="D108" s="15">
        <f>IF(INTRO!$E$39&lt;&gt;"Non-endemic", 0, IF(INTRO!$E$37="Non-endemic",0,IF(COUNTRY_INFO!$H108=1,COUNTRY_INFO!E108,0)))</f>
        <v>0</v>
      </c>
      <c r="E108" s="15">
        <f>IF(INTRO!$E$39&lt;&gt;"Non-endemic", 0, IF(INTRO!$E$37="Non-endemic",0,IF(COUNTRY_INFO!$H108=1,COUNTRY_INFO!F108,0)))</f>
        <v>0</v>
      </c>
      <c r="F108" s="15">
        <f>IF(INTRO!$E$39&lt;&gt;"Non-endemic", 0, IF(INTRO!$E$37="Non-endemic",0,IF(COUNTRY_INFO!$H108=1,COUNTRY_INFO!G108,0)))</f>
        <v>0</v>
      </c>
      <c r="G108" s="15">
        <f t="shared" si="7"/>
        <v>0</v>
      </c>
      <c r="H108" s="16" t="str">
        <f>IF(INTRO!$E$39="Non-endemic",IF(INTRO!$E$37="Non-endemic","Not required",COUNTRY_INFO!P108),"Treat with IVM")</f>
        <v>Treat with IVM</v>
      </c>
      <c r="I108" s="15">
        <f t="shared" si="8"/>
        <v>0</v>
      </c>
      <c r="J108" s="15">
        <f t="shared" si="2"/>
        <v>0</v>
      </c>
      <c r="K108" s="25"/>
      <c r="L108" s="17">
        <f t="shared" si="3"/>
        <v>0</v>
      </c>
      <c r="M108" s="17">
        <f t="shared" si="4"/>
        <v>0</v>
      </c>
    </row>
    <row r="109" spans="1:13" x14ac:dyDescent="0.2">
      <c r="A109" s="14" t="str">
        <f>IF(INTRO!$E$39&lt;&gt;"Non-endemic", " ", IF(INTRO!$E$37="Non-endemic"," ", IF(COUNTRY_INFO!A109=0," ",COUNTRY_INFO!A109)))</f>
        <v xml:space="preserve"> </v>
      </c>
      <c r="B109" s="14" t="str">
        <f>IF(INTRO!$E$39&lt;&gt;"Non-endemic", " ", IF(INTRO!$E$37="Non-endemic"," ", IF(COUNTRY_INFO!B109=0," ",COUNTRY_INFO!B109)))</f>
        <v xml:space="preserve"> </v>
      </c>
      <c r="C109" s="14" t="str">
        <f>IF(INTRO!$E$39&lt;&gt;"Non-endemic", " ", IF(INTRO!$E$37="Non-endemic"," ", IF(COUNTRY_INFO!C109=0," ",COUNTRY_INFO!C109)))</f>
        <v xml:space="preserve"> </v>
      </c>
      <c r="D109" s="15">
        <f>IF(INTRO!$E$39&lt;&gt;"Non-endemic", 0, IF(INTRO!$E$37="Non-endemic",0,IF(COUNTRY_INFO!$H109=1,COUNTRY_INFO!E109,0)))</f>
        <v>0</v>
      </c>
      <c r="E109" s="15">
        <f>IF(INTRO!$E$39&lt;&gt;"Non-endemic", 0, IF(INTRO!$E$37="Non-endemic",0,IF(COUNTRY_INFO!$H109=1,COUNTRY_INFO!F109,0)))</f>
        <v>0</v>
      </c>
      <c r="F109" s="15">
        <f>IF(INTRO!$E$39&lt;&gt;"Non-endemic", 0, IF(INTRO!$E$37="Non-endemic",0,IF(COUNTRY_INFO!$H109=1,COUNTRY_INFO!G109,0)))</f>
        <v>0</v>
      </c>
      <c r="G109" s="15">
        <f t="shared" si="7"/>
        <v>0</v>
      </c>
      <c r="H109" s="16" t="str">
        <f>IF(INTRO!$E$39="Non-endemic",IF(INTRO!$E$37="Non-endemic","Not required",COUNTRY_INFO!P109),"Treat with IVM")</f>
        <v>Treat with IVM</v>
      </c>
      <c r="I109" s="15">
        <f t="shared" si="8"/>
        <v>0</v>
      </c>
      <c r="J109" s="15">
        <f t="shared" si="2"/>
        <v>0</v>
      </c>
      <c r="K109" s="25"/>
      <c r="L109" s="17">
        <f t="shared" si="3"/>
        <v>0</v>
      </c>
      <c r="M109" s="17">
        <f t="shared" si="4"/>
        <v>0</v>
      </c>
    </row>
    <row r="110" spans="1:13" x14ac:dyDescent="0.2">
      <c r="A110" s="14" t="str">
        <f>IF(INTRO!$E$39&lt;&gt;"Non-endemic", " ", IF(INTRO!$E$37="Non-endemic"," ", IF(COUNTRY_INFO!A110=0," ",COUNTRY_INFO!A110)))</f>
        <v xml:space="preserve"> </v>
      </c>
      <c r="B110" s="14" t="str">
        <f>IF(INTRO!$E$39&lt;&gt;"Non-endemic", " ", IF(INTRO!$E$37="Non-endemic"," ", IF(COUNTRY_INFO!B110=0," ",COUNTRY_INFO!B110)))</f>
        <v xml:space="preserve"> </v>
      </c>
      <c r="C110" s="14" t="str">
        <f>IF(INTRO!$E$39&lt;&gt;"Non-endemic", " ", IF(INTRO!$E$37="Non-endemic"," ", IF(COUNTRY_INFO!C110=0," ",COUNTRY_INFO!C110)))</f>
        <v xml:space="preserve"> </v>
      </c>
      <c r="D110" s="15">
        <f>IF(INTRO!$E$39&lt;&gt;"Non-endemic", 0, IF(INTRO!$E$37="Non-endemic",0,IF(COUNTRY_INFO!$H110=1,COUNTRY_INFO!E110,0)))</f>
        <v>0</v>
      </c>
      <c r="E110" s="15">
        <f>IF(INTRO!$E$39&lt;&gt;"Non-endemic", 0, IF(INTRO!$E$37="Non-endemic",0,IF(COUNTRY_INFO!$H110=1,COUNTRY_INFO!F110,0)))</f>
        <v>0</v>
      </c>
      <c r="F110" s="15">
        <f>IF(INTRO!$E$39&lt;&gt;"Non-endemic", 0, IF(INTRO!$E$37="Non-endemic",0,IF(COUNTRY_INFO!$H110=1,COUNTRY_INFO!G110,0)))</f>
        <v>0</v>
      </c>
      <c r="G110" s="15">
        <f t="shared" si="7"/>
        <v>0</v>
      </c>
      <c r="H110" s="16" t="str">
        <f>IF(INTRO!$E$39="Non-endemic",IF(INTRO!$E$37="Non-endemic","Not required",COUNTRY_INFO!P110),"Treat with IVM")</f>
        <v>Treat with IVM</v>
      </c>
      <c r="I110" s="15">
        <f t="shared" si="8"/>
        <v>0</v>
      </c>
      <c r="J110" s="15">
        <f t="shared" si="2"/>
        <v>0</v>
      </c>
      <c r="K110" s="25"/>
      <c r="L110" s="17">
        <f t="shared" si="3"/>
        <v>0</v>
      </c>
      <c r="M110" s="17">
        <f t="shared" si="4"/>
        <v>0</v>
      </c>
    </row>
    <row r="111" spans="1:13" x14ac:dyDescent="0.2">
      <c r="A111" s="14" t="str">
        <f>IF(INTRO!$E$39&lt;&gt;"Non-endemic", " ", IF(INTRO!$E$37="Non-endemic"," ", IF(COUNTRY_INFO!A111=0," ",COUNTRY_INFO!A111)))</f>
        <v xml:space="preserve"> </v>
      </c>
      <c r="B111" s="14" t="str">
        <f>IF(INTRO!$E$39&lt;&gt;"Non-endemic", " ", IF(INTRO!$E$37="Non-endemic"," ", IF(COUNTRY_INFO!B111=0," ",COUNTRY_INFO!B111)))</f>
        <v xml:space="preserve"> </v>
      </c>
      <c r="C111" s="14" t="str">
        <f>IF(INTRO!$E$39&lt;&gt;"Non-endemic", " ", IF(INTRO!$E$37="Non-endemic"," ", IF(COUNTRY_INFO!C111=0," ",COUNTRY_INFO!C111)))</f>
        <v xml:space="preserve"> </v>
      </c>
      <c r="D111" s="15">
        <f>IF(INTRO!$E$39&lt;&gt;"Non-endemic", 0, IF(INTRO!$E$37="Non-endemic",0,IF(COUNTRY_INFO!$H111=1,COUNTRY_INFO!E111,0)))</f>
        <v>0</v>
      </c>
      <c r="E111" s="15">
        <f>IF(INTRO!$E$39&lt;&gt;"Non-endemic", 0, IF(INTRO!$E$37="Non-endemic",0,IF(COUNTRY_INFO!$H111=1,COUNTRY_INFO!F111,0)))</f>
        <v>0</v>
      </c>
      <c r="F111" s="15">
        <f>IF(INTRO!$E$39&lt;&gt;"Non-endemic", 0, IF(INTRO!$E$37="Non-endemic",0,IF(COUNTRY_INFO!$H111=1,COUNTRY_INFO!G111,0)))</f>
        <v>0</v>
      </c>
      <c r="G111" s="15">
        <f t="shared" si="7"/>
        <v>0</v>
      </c>
      <c r="H111" s="16" t="str">
        <f>IF(INTRO!$E$39="Non-endemic",IF(INTRO!$E$37="Non-endemic","Not required",COUNTRY_INFO!P111),"Treat with IVM")</f>
        <v>Treat with IVM</v>
      </c>
      <c r="I111" s="15">
        <f t="shared" si="8"/>
        <v>0</v>
      </c>
      <c r="J111" s="15">
        <f t="shared" si="2"/>
        <v>0</v>
      </c>
      <c r="K111" s="25"/>
      <c r="L111" s="17">
        <f t="shared" si="3"/>
        <v>0</v>
      </c>
      <c r="M111" s="17">
        <f t="shared" si="4"/>
        <v>0</v>
      </c>
    </row>
    <row r="112" spans="1:13" x14ac:dyDescent="0.2">
      <c r="A112" s="14" t="str">
        <f>IF(INTRO!$E$39&lt;&gt;"Non-endemic", " ", IF(INTRO!$E$37="Non-endemic"," ", IF(COUNTRY_INFO!A112=0," ",COUNTRY_INFO!A112)))</f>
        <v xml:space="preserve"> </v>
      </c>
      <c r="B112" s="14" t="str">
        <f>IF(INTRO!$E$39&lt;&gt;"Non-endemic", " ", IF(INTRO!$E$37="Non-endemic"," ", IF(COUNTRY_INFO!B112=0," ",COUNTRY_INFO!B112)))</f>
        <v xml:space="preserve"> </v>
      </c>
      <c r="C112" s="14" t="str">
        <f>IF(INTRO!$E$39&lt;&gt;"Non-endemic", " ", IF(INTRO!$E$37="Non-endemic"," ", IF(COUNTRY_INFO!C112=0," ",COUNTRY_INFO!C112)))</f>
        <v xml:space="preserve"> </v>
      </c>
      <c r="D112" s="15">
        <f>IF(INTRO!$E$39&lt;&gt;"Non-endemic", 0, IF(INTRO!$E$37="Non-endemic",0,IF(COUNTRY_INFO!$H112=1,COUNTRY_INFO!E112,0)))</f>
        <v>0</v>
      </c>
      <c r="E112" s="15">
        <f>IF(INTRO!$E$39&lt;&gt;"Non-endemic", 0, IF(INTRO!$E$37="Non-endemic",0,IF(COUNTRY_INFO!$H112=1,COUNTRY_INFO!F112,0)))</f>
        <v>0</v>
      </c>
      <c r="F112" s="15">
        <f>IF(INTRO!$E$39&lt;&gt;"Non-endemic", 0, IF(INTRO!$E$37="Non-endemic",0,IF(COUNTRY_INFO!$H112=1,COUNTRY_INFO!G112,0)))</f>
        <v>0</v>
      </c>
      <c r="G112" s="15">
        <f t="shared" si="7"/>
        <v>0</v>
      </c>
      <c r="H112" s="16" t="str">
        <f>IF(INTRO!$E$39="Non-endemic",IF(INTRO!$E$37="Non-endemic","Not required",COUNTRY_INFO!P112),"Treat with IVM")</f>
        <v>Treat with IVM</v>
      </c>
      <c r="I112" s="15">
        <f t="shared" si="8"/>
        <v>0</v>
      </c>
      <c r="J112" s="15">
        <f t="shared" si="2"/>
        <v>0</v>
      </c>
      <c r="K112" s="25"/>
      <c r="L112" s="17">
        <f t="shared" si="3"/>
        <v>0</v>
      </c>
      <c r="M112" s="17">
        <f t="shared" si="4"/>
        <v>0</v>
      </c>
    </row>
    <row r="113" spans="1:13" x14ac:dyDescent="0.2">
      <c r="A113" s="14" t="str">
        <f>IF(INTRO!$E$39&lt;&gt;"Non-endemic", " ", IF(INTRO!$E$37="Non-endemic"," ", IF(COUNTRY_INFO!A113=0," ",COUNTRY_INFO!A113)))</f>
        <v xml:space="preserve"> </v>
      </c>
      <c r="B113" s="14" t="str">
        <f>IF(INTRO!$E$39&lt;&gt;"Non-endemic", " ", IF(INTRO!$E$37="Non-endemic"," ", IF(COUNTRY_INFO!B113=0," ",COUNTRY_INFO!B113)))</f>
        <v xml:space="preserve"> </v>
      </c>
      <c r="C113" s="14" t="str">
        <f>IF(INTRO!$E$39&lt;&gt;"Non-endemic", " ", IF(INTRO!$E$37="Non-endemic"," ", IF(COUNTRY_INFO!C113=0," ",COUNTRY_INFO!C113)))</f>
        <v xml:space="preserve"> </v>
      </c>
      <c r="D113" s="15">
        <f>IF(INTRO!$E$39&lt;&gt;"Non-endemic", 0, IF(INTRO!$E$37="Non-endemic",0,IF(COUNTRY_INFO!$H113=1,COUNTRY_INFO!E113,0)))</f>
        <v>0</v>
      </c>
      <c r="E113" s="15">
        <f>IF(INTRO!$E$39&lt;&gt;"Non-endemic", 0, IF(INTRO!$E$37="Non-endemic",0,IF(COUNTRY_INFO!$H113=1,COUNTRY_INFO!F113,0)))</f>
        <v>0</v>
      </c>
      <c r="F113" s="15">
        <f>IF(INTRO!$E$39&lt;&gt;"Non-endemic", 0, IF(INTRO!$E$37="Non-endemic",0,IF(COUNTRY_INFO!$H113=1,COUNTRY_INFO!G113,0)))</f>
        <v>0</v>
      </c>
      <c r="G113" s="15">
        <f t="shared" si="7"/>
        <v>0</v>
      </c>
      <c r="H113" s="16" t="str">
        <f>IF(INTRO!$E$39="Non-endemic",IF(INTRO!$E$37="Non-endemic","Not required",COUNTRY_INFO!P113),"Treat with IVM")</f>
        <v>Treat with IVM</v>
      </c>
      <c r="I113" s="15">
        <f t="shared" si="8"/>
        <v>0</v>
      </c>
      <c r="J113" s="15">
        <f t="shared" si="2"/>
        <v>0</v>
      </c>
      <c r="K113" s="25"/>
      <c r="L113" s="17">
        <f t="shared" si="3"/>
        <v>0</v>
      </c>
      <c r="M113" s="17">
        <f t="shared" si="4"/>
        <v>0</v>
      </c>
    </row>
    <row r="114" spans="1:13" x14ac:dyDescent="0.2">
      <c r="A114" s="14" t="str">
        <f>IF(INTRO!$E$39&lt;&gt;"Non-endemic", " ", IF(INTRO!$E$37="Non-endemic"," ", IF(COUNTRY_INFO!A114=0," ",COUNTRY_INFO!A114)))</f>
        <v xml:space="preserve"> </v>
      </c>
      <c r="B114" s="14" t="str">
        <f>IF(INTRO!$E$39&lt;&gt;"Non-endemic", " ", IF(INTRO!$E$37="Non-endemic"," ", IF(COUNTRY_INFO!B114=0," ",COUNTRY_INFO!B114)))</f>
        <v xml:space="preserve"> </v>
      </c>
      <c r="C114" s="14" t="str">
        <f>IF(INTRO!$E$39&lt;&gt;"Non-endemic", " ", IF(INTRO!$E$37="Non-endemic"," ", IF(COUNTRY_INFO!C114=0," ",COUNTRY_INFO!C114)))</f>
        <v xml:space="preserve"> </v>
      </c>
      <c r="D114" s="15">
        <f>IF(INTRO!$E$39&lt;&gt;"Non-endemic", 0, IF(INTRO!$E$37="Non-endemic",0,IF(COUNTRY_INFO!$H114=1,COUNTRY_INFO!E114,0)))</f>
        <v>0</v>
      </c>
      <c r="E114" s="15">
        <f>IF(INTRO!$E$39&lt;&gt;"Non-endemic", 0, IF(INTRO!$E$37="Non-endemic",0,IF(COUNTRY_INFO!$H114=1,COUNTRY_INFO!F114,0)))</f>
        <v>0</v>
      </c>
      <c r="F114" s="15">
        <f>IF(INTRO!$E$39&lt;&gt;"Non-endemic", 0, IF(INTRO!$E$37="Non-endemic",0,IF(COUNTRY_INFO!$H114=1,COUNTRY_INFO!G114,0)))</f>
        <v>0</v>
      </c>
      <c r="G114" s="15">
        <f t="shared" si="7"/>
        <v>0</v>
      </c>
      <c r="H114" s="16" t="str">
        <f>IF(INTRO!$E$39="Non-endemic",IF(INTRO!$E$37="Non-endemic","Not required",COUNTRY_INFO!P114),"Treat with IVM")</f>
        <v>Treat with IVM</v>
      </c>
      <c r="I114" s="15">
        <f t="shared" si="8"/>
        <v>0</v>
      </c>
      <c r="J114" s="15">
        <f t="shared" si="2"/>
        <v>0</v>
      </c>
      <c r="K114" s="25"/>
      <c r="L114" s="17">
        <f t="shared" si="3"/>
        <v>0</v>
      </c>
      <c r="M114" s="17">
        <f t="shared" si="4"/>
        <v>0</v>
      </c>
    </row>
    <row r="115" spans="1:13" x14ac:dyDescent="0.2">
      <c r="A115" s="14" t="str">
        <f>IF(INTRO!$E$39&lt;&gt;"Non-endemic", " ", IF(INTRO!$E$37="Non-endemic"," ", IF(COUNTRY_INFO!A115=0," ",COUNTRY_INFO!A115)))</f>
        <v xml:space="preserve"> </v>
      </c>
      <c r="B115" s="14" t="str">
        <f>IF(INTRO!$E$39&lt;&gt;"Non-endemic", " ", IF(INTRO!$E$37="Non-endemic"," ", IF(COUNTRY_INFO!B115=0," ",COUNTRY_INFO!B115)))</f>
        <v xml:space="preserve"> </v>
      </c>
      <c r="C115" s="14" t="str">
        <f>IF(INTRO!$E$39&lt;&gt;"Non-endemic", " ", IF(INTRO!$E$37="Non-endemic"," ", IF(COUNTRY_INFO!C115=0," ",COUNTRY_INFO!C115)))</f>
        <v xml:space="preserve"> </v>
      </c>
      <c r="D115" s="15">
        <f>IF(INTRO!$E$39&lt;&gt;"Non-endemic", 0, IF(INTRO!$E$37="Non-endemic",0,IF(COUNTRY_INFO!$H115=1,COUNTRY_INFO!E115,0)))</f>
        <v>0</v>
      </c>
      <c r="E115" s="15">
        <f>IF(INTRO!$E$39&lt;&gt;"Non-endemic", 0, IF(INTRO!$E$37="Non-endemic",0,IF(COUNTRY_INFO!$H115=1,COUNTRY_INFO!F115,0)))</f>
        <v>0</v>
      </c>
      <c r="F115" s="15">
        <f>IF(INTRO!$E$39&lt;&gt;"Non-endemic", 0, IF(INTRO!$E$37="Non-endemic",0,IF(COUNTRY_INFO!$H115=1,COUNTRY_INFO!G115,0)))</f>
        <v>0</v>
      </c>
      <c r="G115" s="15">
        <f t="shared" si="7"/>
        <v>0</v>
      </c>
      <c r="H115" s="16" t="str">
        <f>IF(INTRO!$E$39="Non-endemic",IF(INTRO!$E$37="Non-endemic","Not required",COUNTRY_INFO!P115),"Treat with IVM")</f>
        <v>Treat with IVM</v>
      </c>
      <c r="I115" s="15">
        <f t="shared" si="8"/>
        <v>0</v>
      </c>
      <c r="J115" s="15">
        <f t="shared" si="2"/>
        <v>0</v>
      </c>
      <c r="K115" s="25"/>
      <c r="L115" s="17">
        <f t="shared" si="3"/>
        <v>0</v>
      </c>
      <c r="M115" s="17">
        <f t="shared" si="4"/>
        <v>0</v>
      </c>
    </row>
    <row r="116" spans="1:13" x14ac:dyDescent="0.2">
      <c r="A116" s="14" t="str">
        <f>IF(INTRO!$E$39&lt;&gt;"Non-endemic", " ", IF(INTRO!$E$37="Non-endemic"," ", IF(COUNTRY_INFO!A116=0," ",COUNTRY_INFO!A116)))</f>
        <v xml:space="preserve"> </v>
      </c>
      <c r="B116" s="14" t="str">
        <f>IF(INTRO!$E$39&lt;&gt;"Non-endemic", " ", IF(INTRO!$E$37="Non-endemic"," ", IF(COUNTRY_INFO!B116=0," ",COUNTRY_INFO!B116)))</f>
        <v xml:space="preserve"> </v>
      </c>
      <c r="C116" s="14" t="str">
        <f>IF(INTRO!$E$39&lt;&gt;"Non-endemic", " ", IF(INTRO!$E$37="Non-endemic"," ", IF(COUNTRY_INFO!C116=0," ",COUNTRY_INFO!C116)))</f>
        <v xml:space="preserve"> </v>
      </c>
      <c r="D116" s="15">
        <f>IF(INTRO!$E$39&lt;&gt;"Non-endemic", 0, IF(INTRO!$E$37="Non-endemic",0,IF(COUNTRY_INFO!$H116=1,COUNTRY_INFO!E116,0)))</f>
        <v>0</v>
      </c>
      <c r="E116" s="15">
        <f>IF(INTRO!$E$39&lt;&gt;"Non-endemic", 0, IF(INTRO!$E$37="Non-endemic",0,IF(COUNTRY_INFO!$H116=1,COUNTRY_INFO!F116,0)))</f>
        <v>0</v>
      </c>
      <c r="F116" s="15">
        <f>IF(INTRO!$E$39&lt;&gt;"Non-endemic", 0, IF(INTRO!$E$37="Non-endemic",0,IF(COUNTRY_INFO!$H116=1,COUNTRY_INFO!G116,0)))</f>
        <v>0</v>
      </c>
      <c r="G116" s="15">
        <f t="shared" si="7"/>
        <v>0</v>
      </c>
      <c r="H116" s="16" t="str">
        <f>IF(INTRO!$E$39="Non-endemic",IF(INTRO!$E$37="Non-endemic","Not required",COUNTRY_INFO!P116),"Treat with IVM")</f>
        <v>Treat with IVM</v>
      </c>
      <c r="I116" s="15">
        <f t="shared" si="8"/>
        <v>0</v>
      </c>
      <c r="J116" s="15">
        <f t="shared" si="2"/>
        <v>0</v>
      </c>
      <c r="K116" s="25"/>
      <c r="L116" s="17">
        <f t="shared" si="3"/>
        <v>0</v>
      </c>
      <c r="M116" s="17">
        <f t="shared" si="4"/>
        <v>0</v>
      </c>
    </row>
    <row r="117" spans="1:13" x14ac:dyDescent="0.2">
      <c r="A117" s="14" t="str">
        <f>IF(INTRO!$E$39&lt;&gt;"Non-endemic", " ", IF(INTRO!$E$37="Non-endemic"," ", IF(COUNTRY_INFO!A117=0," ",COUNTRY_INFO!A117)))</f>
        <v xml:space="preserve"> </v>
      </c>
      <c r="B117" s="14" t="str">
        <f>IF(INTRO!$E$39&lt;&gt;"Non-endemic", " ", IF(INTRO!$E$37="Non-endemic"," ", IF(COUNTRY_INFO!B117=0," ",COUNTRY_INFO!B117)))</f>
        <v xml:space="preserve"> </v>
      </c>
      <c r="C117" s="14" t="str">
        <f>IF(INTRO!$E$39&lt;&gt;"Non-endemic", " ", IF(INTRO!$E$37="Non-endemic"," ", IF(COUNTRY_INFO!C117=0," ",COUNTRY_INFO!C117)))</f>
        <v xml:space="preserve"> </v>
      </c>
      <c r="D117" s="15">
        <f>IF(INTRO!$E$39&lt;&gt;"Non-endemic", 0, IF(INTRO!$E$37="Non-endemic",0,IF(COUNTRY_INFO!$H117=1,COUNTRY_INFO!E117,0)))</f>
        <v>0</v>
      </c>
      <c r="E117" s="15">
        <f>IF(INTRO!$E$39&lt;&gt;"Non-endemic", 0, IF(INTRO!$E$37="Non-endemic",0,IF(COUNTRY_INFO!$H117=1,COUNTRY_INFO!F117,0)))</f>
        <v>0</v>
      </c>
      <c r="F117" s="15">
        <f>IF(INTRO!$E$39&lt;&gt;"Non-endemic", 0, IF(INTRO!$E$37="Non-endemic",0,IF(COUNTRY_INFO!$H117=1,COUNTRY_INFO!G117,0)))</f>
        <v>0</v>
      </c>
      <c r="G117" s="15">
        <f t="shared" si="7"/>
        <v>0</v>
      </c>
      <c r="H117" s="16" t="str">
        <f>IF(INTRO!$E$39="Non-endemic",IF(INTRO!$E$37="Non-endemic","Not required",COUNTRY_INFO!P117),"Treat with IVM")</f>
        <v>Treat with IVM</v>
      </c>
      <c r="I117" s="15">
        <f t="shared" si="8"/>
        <v>0</v>
      </c>
      <c r="J117" s="15">
        <f t="shared" si="2"/>
        <v>0</v>
      </c>
      <c r="K117" s="25"/>
      <c r="L117" s="17">
        <f t="shared" si="3"/>
        <v>0</v>
      </c>
      <c r="M117" s="17">
        <f t="shared" si="4"/>
        <v>0</v>
      </c>
    </row>
    <row r="118" spans="1:13" x14ac:dyDescent="0.2">
      <c r="A118" s="14" t="str">
        <f>IF(INTRO!$E$39&lt;&gt;"Non-endemic", " ", IF(INTRO!$E$37="Non-endemic"," ", IF(COUNTRY_INFO!A118=0," ",COUNTRY_INFO!A118)))</f>
        <v xml:space="preserve"> </v>
      </c>
      <c r="B118" s="14" t="str">
        <f>IF(INTRO!$E$39&lt;&gt;"Non-endemic", " ", IF(INTRO!$E$37="Non-endemic"," ", IF(COUNTRY_INFO!B118=0," ",COUNTRY_INFO!B118)))</f>
        <v xml:space="preserve"> </v>
      </c>
      <c r="C118" s="14" t="str">
        <f>IF(INTRO!$E$39&lt;&gt;"Non-endemic", " ", IF(INTRO!$E$37="Non-endemic"," ", IF(COUNTRY_INFO!C118=0," ",COUNTRY_INFO!C118)))</f>
        <v xml:space="preserve"> </v>
      </c>
      <c r="D118" s="15">
        <f>IF(INTRO!$E$39&lt;&gt;"Non-endemic", 0, IF(INTRO!$E$37="Non-endemic",0,IF(COUNTRY_INFO!$H118=1,COUNTRY_INFO!E118,0)))</f>
        <v>0</v>
      </c>
      <c r="E118" s="15">
        <f>IF(INTRO!$E$39&lt;&gt;"Non-endemic", 0, IF(INTRO!$E$37="Non-endemic",0,IF(COUNTRY_INFO!$H118=1,COUNTRY_INFO!F118,0)))</f>
        <v>0</v>
      </c>
      <c r="F118" s="15">
        <f>IF(INTRO!$E$39&lt;&gt;"Non-endemic", 0, IF(INTRO!$E$37="Non-endemic",0,IF(COUNTRY_INFO!$H118=1,COUNTRY_INFO!G118,0)))</f>
        <v>0</v>
      </c>
      <c r="G118" s="15">
        <f t="shared" si="7"/>
        <v>0</v>
      </c>
      <c r="H118" s="16" t="str">
        <f>IF(INTRO!$E$39="Non-endemic",IF(INTRO!$E$37="Non-endemic","Not required",COUNTRY_INFO!P118),"Treat with IVM")</f>
        <v>Treat with IVM</v>
      </c>
      <c r="I118" s="15">
        <f t="shared" si="8"/>
        <v>0</v>
      </c>
      <c r="J118" s="15">
        <f t="shared" si="2"/>
        <v>0</v>
      </c>
      <c r="K118" s="25"/>
      <c r="L118" s="17">
        <f t="shared" si="3"/>
        <v>0</v>
      </c>
      <c r="M118" s="17">
        <f t="shared" si="4"/>
        <v>0</v>
      </c>
    </row>
    <row r="119" spans="1:13" x14ac:dyDescent="0.2">
      <c r="A119" s="14" t="str">
        <f>IF(INTRO!$E$39&lt;&gt;"Non-endemic", " ", IF(INTRO!$E$37="Non-endemic"," ", IF(COUNTRY_INFO!A119=0," ",COUNTRY_INFO!A119)))</f>
        <v xml:space="preserve"> </v>
      </c>
      <c r="B119" s="14" t="str">
        <f>IF(INTRO!$E$39&lt;&gt;"Non-endemic", " ", IF(INTRO!$E$37="Non-endemic"," ", IF(COUNTRY_INFO!B119=0," ",COUNTRY_INFO!B119)))</f>
        <v xml:space="preserve"> </v>
      </c>
      <c r="C119" s="14" t="str">
        <f>IF(INTRO!$E$39&lt;&gt;"Non-endemic", " ", IF(INTRO!$E$37="Non-endemic"," ", IF(COUNTRY_INFO!C119=0," ",COUNTRY_INFO!C119)))</f>
        <v xml:space="preserve"> </v>
      </c>
      <c r="D119" s="15">
        <f>IF(INTRO!$E$39&lt;&gt;"Non-endemic", 0, IF(INTRO!$E$37="Non-endemic",0,IF(COUNTRY_INFO!$H119=1,COUNTRY_INFO!E119,0)))</f>
        <v>0</v>
      </c>
      <c r="E119" s="15">
        <f>IF(INTRO!$E$39&lt;&gt;"Non-endemic", 0, IF(INTRO!$E$37="Non-endemic",0,IF(COUNTRY_INFO!$H119=1,COUNTRY_INFO!F119,0)))</f>
        <v>0</v>
      </c>
      <c r="F119" s="15">
        <f>IF(INTRO!$E$39&lt;&gt;"Non-endemic", 0, IF(INTRO!$E$37="Non-endemic",0,IF(COUNTRY_INFO!$H119=1,COUNTRY_INFO!G119,0)))</f>
        <v>0</v>
      </c>
      <c r="G119" s="15">
        <f t="shared" si="7"/>
        <v>0</v>
      </c>
      <c r="H119" s="16" t="str">
        <f>IF(INTRO!$E$39="Non-endemic",IF(INTRO!$E$37="Non-endemic","Not required",COUNTRY_INFO!P119),"Treat with IVM")</f>
        <v>Treat with IVM</v>
      </c>
      <c r="I119" s="15">
        <f t="shared" si="8"/>
        <v>0</v>
      </c>
      <c r="J119" s="15">
        <f t="shared" si="2"/>
        <v>0</v>
      </c>
      <c r="K119" s="25"/>
      <c r="L119" s="17">
        <f t="shared" si="3"/>
        <v>0</v>
      </c>
      <c r="M119" s="17">
        <f t="shared" si="4"/>
        <v>0</v>
      </c>
    </row>
    <row r="120" spans="1:13" x14ac:dyDescent="0.2">
      <c r="A120" s="14" t="str">
        <f>IF(INTRO!$E$39&lt;&gt;"Non-endemic", " ", IF(INTRO!$E$37="Non-endemic"," ", IF(COUNTRY_INFO!A120=0," ",COUNTRY_INFO!A120)))</f>
        <v xml:space="preserve"> </v>
      </c>
      <c r="B120" s="14" t="str">
        <f>IF(INTRO!$E$39&lt;&gt;"Non-endemic", " ", IF(INTRO!$E$37="Non-endemic"," ", IF(COUNTRY_INFO!B120=0," ",COUNTRY_INFO!B120)))</f>
        <v xml:space="preserve"> </v>
      </c>
      <c r="C120" s="14" t="str">
        <f>IF(INTRO!$E$39&lt;&gt;"Non-endemic", " ", IF(INTRO!$E$37="Non-endemic"," ", IF(COUNTRY_INFO!C120=0," ",COUNTRY_INFO!C120)))</f>
        <v xml:space="preserve"> </v>
      </c>
      <c r="D120" s="15">
        <f>IF(INTRO!$E$39&lt;&gt;"Non-endemic", 0, IF(INTRO!$E$37="Non-endemic",0,IF(COUNTRY_INFO!$H120=1,COUNTRY_INFO!E120,0)))</f>
        <v>0</v>
      </c>
      <c r="E120" s="15">
        <f>IF(INTRO!$E$39&lt;&gt;"Non-endemic", 0, IF(INTRO!$E$37="Non-endemic",0,IF(COUNTRY_INFO!$H120=1,COUNTRY_INFO!F120,0)))</f>
        <v>0</v>
      </c>
      <c r="F120" s="15">
        <f>IF(INTRO!$E$39&lt;&gt;"Non-endemic", 0, IF(INTRO!$E$37="Non-endemic",0,IF(COUNTRY_INFO!$H120=1,COUNTRY_INFO!G120,0)))</f>
        <v>0</v>
      </c>
      <c r="G120" s="15">
        <f t="shared" si="7"/>
        <v>0</v>
      </c>
      <c r="H120" s="16" t="str">
        <f>IF(INTRO!$E$39="Non-endemic",IF(INTRO!$E$37="Non-endemic","Not required",COUNTRY_INFO!P120),"Treat with IVM")</f>
        <v>Treat with IVM</v>
      </c>
      <c r="I120" s="15">
        <f t="shared" si="8"/>
        <v>0</v>
      </c>
      <c r="J120" s="15">
        <f t="shared" si="2"/>
        <v>0</v>
      </c>
      <c r="K120" s="25"/>
      <c r="L120" s="17">
        <f t="shared" si="3"/>
        <v>0</v>
      </c>
      <c r="M120" s="17">
        <f t="shared" si="4"/>
        <v>0</v>
      </c>
    </row>
    <row r="121" spans="1:13" x14ac:dyDescent="0.2">
      <c r="A121" s="14" t="str">
        <f>IF(INTRO!$E$39&lt;&gt;"Non-endemic", " ", IF(INTRO!$E$37="Non-endemic"," ", IF(COUNTRY_INFO!A121=0," ",COUNTRY_INFO!A121)))</f>
        <v xml:space="preserve"> </v>
      </c>
      <c r="B121" s="14" t="str">
        <f>IF(INTRO!$E$39&lt;&gt;"Non-endemic", " ", IF(INTRO!$E$37="Non-endemic"," ", IF(COUNTRY_INFO!B121=0," ",COUNTRY_INFO!B121)))</f>
        <v xml:space="preserve"> </v>
      </c>
      <c r="C121" s="14" t="str">
        <f>IF(INTRO!$E$39&lt;&gt;"Non-endemic", " ", IF(INTRO!$E$37="Non-endemic"," ", IF(COUNTRY_INFO!C121=0," ",COUNTRY_INFO!C121)))</f>
        <v xml:space="preserve"> </v>
      </c>
      <c r="D121" s="15">
        <f>IF(INTRO!$E$39&lt;&gt;"Non-endemic", 0, IF(INTRO!$E$37="Non-endemic",0,IF(COUNTRY_INFO!$H121=1,COUNTRY_INFO!E121,0)))</f>
        <v>0</v>
      </c>
      <c r="E121" s="15">
        <f>IF(INTRO!$E$39&lt;&gt;"Non-endemic", 0, IF(INTRO!$E$37="Non-endemic",0,IF(COUNTRY_INFO!$H121=1,COUNTRY_INFO!F121,0)))</f>
        <v>0</v>
      </c>
      <c r="F121" s="15">
        <f>IF(INTRO!$E$39&lt;&gt;"Non-endemic", 0, IF(INTRO!$E$37="Non-endemic",0,IF(COUNTRY_INFO!$H121=1,COUNTRY_INFO!G121,0)))</f>
        <v>0</v>
      </c>
      <c r="G121" s="15">
        <f t="shared" si="7"/>
        <v>0</v>
      </c>
      <c r="H121" s="16" t="str">
        <f>IF(INTRO!$E$39="Non-endemic",IF(INTRO!$E$37="Non-endemic","Not required",COUNTRY_INFO!P121),"Treat with IVM")</f>
        <v>Treat with IVM</v>
      </c>
      <c r="I121" s="15">
        <f t="shared" si="8"/>
        <v>0</v>
      </c>
      <c r="J121" s="15">
        <f t="shared" si="2"/>
        <v>0</v>
      </c>
      <c r="K121" s="25"/>
      <c r="L121" s="17">
        <f t="shared" si="3"/>
        <v>0</v>
      </c>
      <c r="M121" s="17">
        <f t="shared" si="4"/>
        <v>0</v>
      </c>
    </row>
    <row r="122" spans="1:13" x14ac:dyDescent="0.2">
      <c r="A122" s="14" t="str">
        <f>IF(INTRO!$E$39&lt;&gt;"Non-endemic", " ", IF(INTRO!$E$37="Non-endemic"," ", IF(COUNTRY_INFO!A122=0," ",COUNTRY_INFO!A122)))</f>
        <v xml:space="preserve"> </v>
      </c>
      <c r="B122" s="14" t="str">
        <f>IF(INTRO!$E$39&lt;&gt;"Non-endemic", " ", IF(INTRO!$E$37="Non-endemic"," ", IF(COUNTRY_INFO!B122=0," ",COUNTRY_INFO!B122)))</f>
        <v xml:space="preserve"> </v>
      </c>
      <c r="C122" s="14" t="str">
        <f>IF(INTRO!$E$39&lt;&gt;"Non-endemic", " ", IF(INTRO!$E$37="Non-endemic"," ", IF(COUNTRY_INFO!C122=0," ",COUNTRY_INFO!C122)))</f>
        <v xml:space="preserve"> </v>
      </c>
      <c r="D122" s="15">
        <f>IF(INTRO!$E$39&lt;&gt;"Non-endemic", 0, IF(INTRO!$E$37="Non-endemic",0,IF(COUNTRY_INFO!$H122=1,COUNTRY_INFO!E122,0)))</f>
        <v>0</v>
      </c>
      <c r="E122" s="15">
        <f>IF(INTRO!$E$39&lt;&gt;"Non-endemic", 0, IF(INTRO!$E$37="Non-endemic",0,IF(COUNTRY_INFO!$H122=1,COUNTRY_INFO!F122,0)))</f>
        <v>0</v>
      </c>
      <c r="F122" s="15">
        <f>IF(INTRO!$E$39&lt;&gt;"Non-endemic", 0, IF(INTRO!$E$37="Non-endemic",0,IF(COUNTRY_INFO!$H122=1,COUNTRY_INFO!G122,0)))</f>
        <v>0</v>
      </c>
      <c r="G122" s="15">
        <f t="shared" si="7"/>
        <v>0</v>
      </c>
      <c r="H122" s="16" t="str">
        <f>IF(INTRO!$E$39="Non-endemic",IF(INTRO!$E$37="Non-endemic","Not required",COUNTRY_INFO!P122),"Treat with IVM")</f>
        <v>Treat with IVM</v>
      </c>
      <c r="I122" s="15">
        <f t="shared" si="8"/>
        <v>0</v>
      </c>
      <c r="J122" s="15">
        <f t="shared" si="2"/>
        <v>0</v>
      </c>
      <c r="K122" s="25"/>
      <c r="L122" s="17">
        <f t="shared" si="3"/>
        <v>0</v>
      </c>
      <c r="M122" s="17">
        <f t="shared" si="4"/>
        <v>0</v>
      </c>
    </row>
    <row r="123" spans="1:13" x14ac:dyDescent="0.2">
      <c r="A123" s="14" t="str">
        <f>IF(INTRO!$E$39&lt;&gt;"Non-endemic", " ", IF(INTRO!$E$37="Non-endemic"," ", IF(COUNTRY_INFO!A123=0," ",COUNTRY_INFO!A123)))</f>
        <v xml:space="preserve"> </v>
      </c>
      <c r="B123" s="14" t="str">
        <f>IF(INTRO!$E$39&lt;&gt;"Non-endemic", " ", IF(INTRO!$E$37="Non-endemic"," ", IF(COUNTRY_INFO!B123=0," ",COUNTRY_INFO!B123)))</f>
        <v xml:space="preserve"> </v>
      </c>
      <c r="C123" s="14" t="str">
        <f>IF(INTRO!$E$39&lt;&gt;"Non-endemic", " ", IF(INTRO!$E$37="Non-endemic"," ", IF(COUNTRY_INFO!C123=0," ",COUNTRY_INFO!C123)))</f>
        <v xml:space="preserve"> </v>
      </c>
      <c r="D123" s="15">
        <f>IF(INTRO!$E$39&lt;&gt;"Non-endemic", 0, IF(INTRO!$E$37="Non-endemic",0,IF(COUNTRY_INFO!$H123=1,COUNTRY_INFO!E123,0)))</f>
        <v>0</v>
      </c>
      <c r="E123" s="15">
        <f>IF(INTRO!$E$39&lt;&gt;"Non-endemic", 0, IF(INTRO!$E$37="Non-endemic",0,IF(COUNTRY_INFO!$H123=1,COUNTRY_INFO!F123,0)))</f>
        <v>0</v>
      </c>
      <c r="F123" s="15">
        <f>IF(INTRO!$E$39&lt;&gt;"Non-endemic", 0, IF(INTRO!$E$37="Non-endemic",0,IF(COUNTRY_INFO!$H123=1,COUNTRY_INFO!G123,0)))</f>
        <v>0</v>
      </c>
      <c r="G123" s="15">
        <f t="shared" si="7"/>
        <v>0</v>
      </c>
      <c r="H123" s="16" t="str">
        <f>IF(INTRO!$E$39="Non-endemic",IF(INTRO!$E$37="Non-endemic","Not required",COUNTRY_INFO!P123),"Treat with IVM")</f>
        <v>Treat with IVM</v>
      </c>
      <c r="I123" s="15">
        <f t="shared" si="8"/>
        <v>0</v>
      </c>
      <c r="J123" s="15">
        <f t="shared" si="2"/>
        <v>0</v>
      </c>
      <c r="K123" s="25"/>
      <c r="L123" s="17">
        <f t="shared" si="3"/>
        <v>0</v>
      </c>
      <c r="M123" s="17">
        <f t="shared" si="4"/>
        <v>0</v>
      </c>
    </row>
    <row r="124" spans="1:13" x14ac:dyDescent="0.2">
      <c r="A124" s="14" t="str">
        <f>IF(INTRO!$E$39&lt;&gt;"Non-endemic", " ", IF(INTRO!$E$37="Non-endemic"," ", IF(COUNTRY_INFO!A124=0," ",COUNTRY_INFO!A124)))</f>
        <v xml:space="preserve"> </v>
      </c>
      <c r="B124" s="14" t="str">
        <f>IF(INTRO!$E$39&lt;&gt;"Non-endemic", " ", IF(INTRO!$E$37="Non-endemic"," ", IF(COUNTRY_INFO!B124=0," ",COUNTRY_INFO!B124)))</f>
        <v xml:space="preserve"> </v>
      </c>
      <c r="C124" s="14" t="str">
        <f>IF(INTRO!$E$39&lt;&gt;"Non-endemic", " ", IF(INTRO!$E$37="Non-endemic"," ", IF(COUNTRY_INFO!C124=0," ",COUNTRY_INFO!C124)))</f>
        <v xml:space="preserve"> </v>
      </c>
      <c r="D124" s="15">
        <f>IF(INTRO!$E$39&lt;&gt;"Non-endemic", 0, IF(INTRO!$E$37="Non-endemic",0,IF(COUNTRY_INFO!$H124=1,COUNTRY_INFO!E124,0)))</f>
        <v>0</v>
      </c>
      <c r="E124" s="15">
        <f>IF(INTRO!$E$39&lt;&gt;"Non-endemic", 0, IF(INTRO!$E$37="Non-endemic",0,IF(COUNTRY_INFO!$H124=1,COUNTRY_INFO!F124,0)))</f>
        <v>0</v>
      </c>
      <c r="F124" s="15">
        <f>IF(INTRO!$E$39&lt;&gt;"Non-endemic", 0, IF(INTRO!$E$37="Non-endemic",0,IF(COUNTRY_INFO!$H124=1,COUNTRY_INFO!G124,0)))</f>
        <v>0</v>
      </c>
      <c r="G124" s="15">
        <f t="shared" si="7"/>
        <v>0</v>
      </c>
      <c r="H124" s="16" t="str">
        <f>IF(INTRO!$E$39="Non-endemic",IF(INTRO!$E$37="Non-endemic","Not required",COUNTRY_INFO!P124),"Treat with IVM")</f>
        <v>Treat with IVM</v>
      </c>
      <c r="I124" s="15">
        <f t="shared" si="8"/>
        <v>0</v>
      </c>
      <c r="J124" s="15">
        <f t="shared" si="2"/>
        <v>0</v>
      </c>
      <c r="K124" s="25"/>
      <c r="L124" s="17">
        <f t="shared" si="3"/>
        <v>0</v>
      </c>
      <c r="M124" s="17">
        <f t="shared" si="4"/>
        <v>0</v>
      </c>
    </row>
    <row r="125" spans="1:13" x14ac:dyDescent="0.2">
      <c r="A125" s="14" t="str">
        <f>IF(INTRO!$E$39&lt;&gt;"Non-endemic", " ", IF(INTRO!$E$37="Non-endemic"," ", IF(COUNTRY_INFO!A125=0," ",COUNTRY_INFO!A125)))</f>
        <v xml:space="preserve"> </v>
      </c>
      <c r="B125" s="14" t="str">
        <f>IF(INTRO!$E$39&lt;&gt;"Non-endemic", " ", IF(INTRO!$E$37="Non-endemic"," ", IF(COUNTRY_INFO!B125=0," ",COUNTRY_INFO!B125)))</f>
        <v xml:space="preserve"> </v>
      </c>
      <c r="C125" s="14" t="str">
        <f>IF(INTRO!$E$39&lt;&gt;"Non-endemic", " ", IF(INTRO!$E$37="Non-endemic"," ", IF(COUNTRY_INFO!C125=0," ",COUNTRY_INFO!C125)))</f>
        <v xml:space="preserve"> </v>
      </c>
      <c r="D125" s="15">
        <f>IF(INTRO!$E$39&lt;&gt;"Non-endemic", 0, IF(INTRO!$E$37="Non-endemic",0,IF(COUNTRY_INFO!$H125=1,COUNTRY_INFO!E125,0)))</f>
        <v>0</v>
      </c>
      <c r="E125" s="15">
        <f>IF(INTRO!$E$39&lt;&gt;"Non-endemic", 0, IF(INTRO!$E$37="Non-endemic",0,IF(COUNTRY_INFO!$H125=1,COUNTRY_INFO!F125,0)))</f>
        <v>0</v>
      </c>
      <c r="F125" s="15">
        <f>IF(INTRO!$E$39&lt;&gt;"Non-endemic", 0, IF(INTRO!$E$37="Non-endemic",0,IF(COUNTRY_INFO!$H125=1,COUNTRY_INFO!G125,0)))</f>
        <v>0</v>
      </c>
      <c r="G125" s="15">
        <f t="shared" si="7"/>
        <v>0</v>
      </c>
      <c r="H125" s="16" t="str">
        <f>IF(INTRO!$E$39="Non-endemic",IF(INTRO!$E$37="Non-endemic","Not required",COUNTRY_INFO!P125),"Treat with IVM")</f>
        <v>Treat with IVM</v>
      </c>
      <c r="I125" s="15">
        <f t="shared" si="8"/>
        <v>0</v>
      </c>
      <c r="J125" s="15">
        <f t="shared" si="2"/>
        <v>0</v>
      </c>
      <c r="K125" s="25"/>
      <c r="L125" s="17">
        <f t="shared" si="3"/>
        <v>0</v>
      </c>
      <c r="M125" s="17">
        <f t="shared" si="4"/>
        <v>0</v>
      </c>
    </row>
    <row r="126" spans="1:13" x14ac:dyDescent="0.2">
      <c r="A126" s="14" t="str">
        <f>IF(INTRO!$E$39&lt;&gt;"Non-endemic", " ", IF(INTRO!$E$37="Non-endemic"," ", IF(COUNTRY_INFO!A126=0," ",COUNTRY_INFO!A126)))</f>
        <v xml:space="preserve"> </v>
      </c>
      <c r="B126" s="14" t="str">
        <f>IF(INTRO!$E$39&lt;&gt;"Non-endemic", " ", IF(INTRO!$E$37="Non-endemic"," ", IF(COUNTRY_INFO!B126=0," ",COUNTRY_INFO!B126)))</f>
        <v xml:space="preserve"> </v>
      </c>
      <c r="C126" s="14" t="str">
        <f>IF(INTRO!$E$39&lt;&gt;"Non-endemic", " ", IF(INTRO!$E$37="Non-endemic"," ", IF(COUNTRY_INFO!C126=0," ",COUNTRY_INFO!C126)))</f>
        <v xml:space="preserve"> </v>
      </c>
      <c r="D126" s="15">
        <f>IF(INTRO!$E$39&lt;&gt;"Non-endemic", 0, IF(INTRO!$E$37="Non-endemic",0,IF(COUNTRY_INFO!$H126=1,COUNTRY_INFO!E126,0)))</f>
        <v>0</v>
      </c>
      <c r="E126" s="15">
        <f>IF(INTRO!$E$39&lt;&gt;"Non-endemic", 0, IF(INTRO!$E$37="Non-endemic",0,IF(COUNTRY_INFO!$H126=1,COUNTRY_INFO!F126,0)))</f>
        <v>0</v>
      </c>
      <c r="F126" s="15">
        <f>IF(INTRO!$E$39&lt;&gt;"Non-endemic", 0, IF(INTRO!$E$37="Non-endemic",0,IF(COUNTRY_INFO!$H126=1,COUNTRY_INFO!G126,0)))</f>
        <v>0</v>
      </c>
      <c r="G126" s="15">
        <f t="shared" si="7"/>
        <v>0</v>
      </c>
      <c r="H126" s="16" t="str">
        <f>IF(INTRO!$E$39="Non-endemic",IF(INTRO!$E$37="Non-endemic","Not required",COUNTRY_INFO!P126),"Treat with IVM")</f>
        <v>Treat with IVM</v>
      </c>
      <c r="I126" s="15">
        <f t="shared" si="8"/>
        <v>0</v>
      </c>
      <c r="J126" s="15">
        <f t="shared" si="2"/>
        <v>0</v>
      </c>
      <c r="K126" s="25"/>
      <c r="L126" s="17">
        <f t="shared" si="3"/>
        <v>0</v>
      </c>
      <c r="M126" s="17">
        <f t="shared" si="4"/>
        <v>0</v>
      </c>
    </row>
    <row r="127" spans="1:13" x14ac:dyDescent="0.2">
      <c r="A127" s="14" t="str">
        <f>IF(INTRO!$E$39&lt;&gt;"Non-endemic", " ", IF(INTRO!$E$37="Non-endemic"," ", IF(COUNTRY_INFO!A127=0," ",COUNTRY_INFO!A127)))</f>
        <v xml:space="preserve"> </v>
      </c>
      <c r="B127" s="14" t="str">
        <f>IF(INTRO!$E$39&lt;&gt;"Non-endemic", " ", IF(INTRO!$E$37="Non-endemic"," ", IF(COUNTRY_INFO!B127=0," ",COUNTRY_INFO!B127)))</f>
        <v xml:space="preserve"> </v>
      </c>
      <c r="C127" s="14" t="str">
        <f>IF(INTRO!$E$39&lt;&gt;"Non-endemic", " ", IF(INTRO!$E$37="Non-endemic"," ", IF(COUNTRY_INFO!C127=0," ",COUNTRY_INFO!C127)))</f>
        <v xml:space="preserve"> </v>
      </c>
      <c r="D127" s="15">
        <f>IF(INTRO!$E$39&lt;&gt;"Non-endemic", 0, IF(INTRO!$E$37="Non-endemic",0,IF(COUNTRY_INFO!$H127=1,COUNTRY_INFO!E127,0)))</f>
        <v>0</v>
      </c>
      <c r="E127" s="15">
        <f>IF(INTRO!$E$39&lt;&gt;"Non-endemic", 0, IF(INTRO!$E$37="Non-endemic",0,IF(COUNTRY_INFO!$H127=1,COUNTRY_INFO!F127,0)))</f>
        <v>0</v>
      </c>
      <c r="F127" s="15">
        <f>IF(INTRO!$E$39&lt;&gt;"Non-endemic", 0, IF(INTRO!$E$37="Non-endemic",0,IF(COUNTRY_INFO!$H127=1,COUNTRY_INFO!G127,0)))</f>
        <v>0</v>
      </c>
      <c r="G127" s="15">
        <f t="shared" si="7"/>
        <v>0</v>
      </c>
      <c r="H127" s="16" t="str">
        <f>IF(INTRO!$E$39="Non-endemic",IF(INTRO!$E$37="Non-endemic","Not required",COUNTRY_INFO!P127),"Treat with IVM")</f>
        <v>Treat with IVM</v>
      </c>
      <c r="I127" s="15">
        <f t="shared" si="8"/>
        <v>0</v>
      </c>
      <c r="J127" s="15">
        <f t="shared" si="2"/>
        <v>0</v>
      </c>
      <c r="K127" s="25"/>
      <c r="L127" s="17">
        <f t="shared" si="3"/>
        <v>0</v>
      </c>
      <c r="M127" s="17">
        <f t="shared" si="4"/>
        <v>0</v>
      </c>
    </row>
    <row r="128" spans="1:13" x14ac:dyDescent="0.2">
      <c r="A128" s="14" t="str">
        <f>IF(INTRO!$E$39&lt;&gt;"Non-endemic", " ", IF(INTRO!$E$37="Non-endemic"," ", IF(COUNTRY_INFO!A128=0," ",COUNTRY_INFO!A128)))</f>
        <v xml:space="preserve"> </v>
      </c>
      <c r="B128" s="14" t="str">
        <f>IF(INTRO!$E$39&lt;&gt;"Non-endemic", " ", IF(INTRO!$E$37="Non-endemic"," ", IF(COUNTRY_INFO!B128=0," ",COUNTRY_INFO!B128)))</f>
        <v xml:space="preserve"> </v>
      </c>
      <c r="C128" s="14" t="str">
        <f>IF(INTRO!$E$39&lt;&gt;"Non-endemic", " ", IF(INTRO!$E$37="Non-endemic"," ", IF(COUNTRY_INFO!C128=0," ",COUNTRY_INFO!C128)))</f>
        <v xml:space="preserve"> </v>
      </c>
      <c r="D128" s="15">
        <f>IF(INTRO!$E$39&lt;&gt;"Non-endemic", 0, IF(INTRO!$E$37="Non-endemic",0,IF(COUNTRY_INFO!$H128=1,COUNTRY_INFO!E128,0)))</f>
        <v>0</v>
      </c>
      <c r="E128" s="15">
        <f>IF(INTRO!$E$39&lt;&gt;"Non-endemic", 0, IF(INTRO!$E$37="Non-endemic",0,IF(COUNTRY_INFO!$H128=1,COUNTRY_INFO!F128,0)))</f>
        <v>0</v>
      </c>
      <c r="F128" s="15">
        <f>IF(INTRO!$E$39&lt;&gt;"Non-endemic", 0, IF(INTRO!$E$37="Non-endemic",0,IF(COUNTRY_INFO!$H128=1,COUNTRY_INFO!G128,0)))</f>
        <v>0</v>
      </c>
      <c r="G128" s="15">
        <f t="shared" si="7"/>
        <v>0</v>
      </c>
      <c r="H128" s="16" t="str">
        <f>IF(INTRO!$E$39="Non-endemic",IF(INTRO!$E$37="Non-endemic","Not required",COUNTRY_INFO!P128),"Treat with IVM")</f>
        <v>Treat with IVM</v>
      </c>
      <c r="I128" s="15">
        <f t="shared" si="8"/>
        <v>0</v>
      </c>
      <c r="J128" s="15">
        <f t="shared" si="2"/>
        <v>0</v>
      </c>
      <c r="K128" s="25"/>
      <c r="L128" s="17">
        <f t="shared" si="3"/>
        <v>0</v>
      </c>
      <c r="M128" s="17">
        <f t="shared" si="4"/>
        <v>0</v>
      </c>
    </row>
    <row r="129" spans="1:13" x14ac:dyDescent="0.2">
      <c r="A129" s="14" t="str">
        <f>IF(INTRO!$E$39&lt;&gt;"Non-endemic", " ", IF(INTRO!$E$37="Non-endemic"," ", IF(COUNTRY_INFO!A129=0," ",COUNTRY_INFO!A129)))</f>
        <v xml:space="preserve"> </v>
      </c>
      <c r="B129" s="14" t="str">
        <f>IF(INTRO!$E$39&lt;&gt;"Non-endemic", " ", IF(INTRO!$E$37="Non-endemic"," ", IF(COUNTRY_INFO!B129=0," ",COUNTRY_INFO!B129)))</f>
        <v xml:space="preserve"> </v>
      </c>
      <c r="C129" s="14" t="str">
        <f>IF(INTRO!$E$39&lt;&gt;"Non-endemic", " ", IF(INTRO!$E$37="Non-endemic"," ", IF(COUNTRY_INFO!C129=0," ",COUNTRY_INFO!C129)))</f>
        <v xml:space="preserve"> </v>
      </c>
      <c r="D129" s="15">
        <f>IF(INTRO!$E$39&lt;&gt;"Non-endemic", 0, IF(INTRO!$E$37="Non-endemic",0,IF(COUNTRY_INFO!$H129=1,COUNTRY_INFO!E129,0)))</f>
        <v>0</v>
      </c>
      <c r="E129" s="15">
        <f>IF(INTRO!$E$39&lt;&gt;"Non-endemic", 0, IF(INTRO!$E$37="Non-endemic",0,IF(COUNTRY_INFO!$H129=1,COUNTRY_INFO!F129,0)))</f>
        <v>0</v>
      </c>
      <c r="F129" s="15">
        <f>IF(INTRO!$E$39&lt;&gt;"Non-endemic", 0, IF(INTRO!$E$37="Non-endemic",0,IF(COUNTRY_INFO!$H129=1,COUNTRY_INFO!G129,0)))</f>
        <v>0</v>
      </c>
      <c r="G129" s="15">
        <f t="shared" si="7"/>
        <v>0</v>
      </c>
      <c r="H129" s="16" t="str">
        <f>IF(INTRO!$E$39="Non-endemic",IF(INTRO!$E$37="Non-endemic","Not required",COUNTRY_INFO!P129),"Treat with IVM")</f>
        <v>Treat with IVM</v>
      </c>
      <c r="I129" s="15">
        <f t="shared" si="8"/>
        <v>0</v>
      </c>
      <c r="J129" s="15">
        <f t="shared" si="2"/>
        <v>0</v>
      </c>
      <c r="K129" s="25"/>
      <c r="L129" s="17">
        <f t="shared" si="3"/>
        <v>0</v>
      </c>
      <c r="M129" s="17">
        <f t="shared" si="4"/>
        <v>0</v>
      </c>
    </row>
    <row r="130" spans="1:13" x14ac:dyDescent="0.2">
      <c r="A130" s="14" t="str">
        <f>IF(INTRO!$E$39&lt;&gt;"Non-endemic", " ", IF(INTRO!$E$37="Non-endemic"," ", IF(COUNTRY_INFO!A130=0," ",COUNTRY_INFO!A130)))</f>
        <v xml:space="preserve"> </v>
      </c>
      <c r="B130" s="14" t="str">
        <f>IF(INTRO!$E$39&lt;&gt;"Non-endemic", " ", IF(INTRO!$E$37="Non-endemic"," ", IF(COUNTRY_INFO!B130=0," ",COUNTRY_INFO!B130)))</f>
        <v xml:space="preserve"> </v>
      </c>
      <c r="C130" s="14" t="str">
        <f>IF(INTRO!$E$39&lt;&gt;"Non-endemic", " ", IF(INTRO!$E$37="Non-endemic"," ", IF(COUNTRY_INFO!C130=0," ",COUNTRY_INFO!C130)))</f>
        <v xml:space="preserve"> </v>
      </c>
      <c r="D130" s="15">
        <f>IF(INTRO!$E$39&lt;&gt;"Non-endemic", 0, IF(INTRO!$E$37="Non-endemic",0,IF(COUNTRY_INFO!$H130=1,COUNTRY_INFO!E130,0)))</f>
        <v>0</v>
      </c>
      <c r="E130" s="15">
        <f>IF(INTRO!$E$39&lt;&gt;"Non-endemic", 0, IF(INTRO!$E$37="Non-endemic",0,IF(COUNTRY_INFO!$H130=1,COUNTRY_INFO!F130,0)))</f>
        <v>0</v>
      </c>
      <c r="F130" s="15">
        <f>IF(INTRO!$E$39&lt;&gt;"Non-endemic", 0, IF(INTRO!$E$37="Non-endemic",0,IF(COUNTRY_INFO!$H130=1,COUNTRY_INFO!G130,0)))</f>
        <v>0</v>
      </c>
      <c r="G130" s="15">
        <f t="shared" si="7"/>
        <v>0</v>
      </c>
      <c r="H130" s="16" t="str">
        <f>IF(INTRO!$E$39="Non-endemic",IF(INTRO!$E$37="Non-endemic","Not required",COUNTRY_INFO!P130),"Treat with IVM")</f>
        <v>Treat with IVM</v>
      </c>
      <c r="I130" s="15">
        <f t="shared" si="8"/>
        <v>0</v>
      </c>
      <c r="J130" s="15">
        <f t="shared" si="2"/>
        <v>0</v>
      </c>
      <c r="K130" s="25"/>
      <c r="L130" s="17">
        <f t="shared" si="3"/>
        <v>0</v>
      </c>
      <c r="M130" s="17">
        <f t="shared" si="4"/>
        <v>0</v>
      </c>
    </row>
    <row r="131" spans="1:13" x14ac:dyDescent="0.2">
      <c r="A131" s="14" t="str">
        <f>IF(INTRO!$E$39&lt;&gt;"Non-endemic", " ", IF(INTRO!$E$37="Non-endemic"," ", IF(COUNTRY_INFO!A131=0," ",COUNTRY_INFO!A131)))</f>
        <v xml:space="preserve"> </v>
      </c>
      <c r="B131" s="14" t="str">
        <f>IF(INTRO!$E$39&lt;&gt;"Non-endemic", " ", IF(INTRO!$E$37="Non-endemic"," ", IF(COUNTRY_INFO!B131=0," ",COUNTRY_INFO!B131)))</f>
        <v xml:space="preserve"> </v>
      </c>
      <c r="C131" s="14" t="str">
        <f>IF(INTRO!$E$39&lt;&gt;"Non-endemic", " ", IF(INTRO!$E$37="Non-endemic"," ", IF(COUNTRY_INFO!C131=0," ",COUNTRY_INFO!C131)))</f>
        <v xml:space="preserve"> </v>
      </c>
      <c r="D131" s="15">
        <f>IF(INTRO!$E$39&lt;&gt;"Non-endemic", 0, IF(INTRO!$E$37="Non-endemic",0,IF(COUNTRY_INFO!$H131=1,COUNTRY_INFO!E131,0)))</f>
        <v>0</v>
      </c>
      <c r="E131" s="15">
        <f>IF(INTRO!$E$39&lt;&gt;"Non-endemic", 0, IF(INTRO!$E$37="Non-endemic",0,IF(COUNTRY_INFO!$H131=1,COUNTRY_INFO!F131,0)))</f>
        <v>0</v>
      </c>
      <c r="F131" s="15">
        <f>IF(INTRO!$E$39&lt;&gt;"Non-endemic", 0, IF(INTRO!$E$37="Non-endemic",0,IF(COUNTRY_INFO!$H131=1,COUNTRY_INFO!G131,0)))</f>
        <v>0</v>
      </c>
      <c r="G131" s="15">
        <f t="shared" si="7"/>
        <v>0</v>
      </c>
      <c r="H131" s="16" t="str">
        <f>IF(INTRO!$E$39="Non-endemic",IF(INTRO!$E$37="Non-endemic","Not required",COUNTRY_INFO!P131),"Treat with IVM")</f>
        <v>Treat with IVM</v>
      </c>
      <c r="I131" s="15">
        <f t="shared" si="8"/>
        <v>0</v>
      </c>
      <c r="J131" s="15">
        <f t="shared" si="2"/>
        <v>0</v>
      </c>
      <c r="K131" s="25"/>
      <c r="L131" s="17">
        <f t="shared" si="3"/>
        <v>0</v>
      </c>
      <c r="M131" s="17">
        <f t="shared" si="4"/>
        <v>0</v>
      </c>
    </row>
    <row r="132" spans="1:13" x14ac:dyDescent="0.2">
      <c r="A132" s="14" t="str">
        <f>IF(INTRO!$E$39&lt;&gt;"Non-endemic", " ", IF(INTRO!$E$37="Non-endemic"," ", IF(COUNTRY_INFO!A132=0," ",COUNTRY_INFO!A132)))</f>
        <v xml:space="preserve"> </v>
      </c>
      <c r="B132" s="14" t="str">
        <f>IF(INTRO!$E$39&lt;&gt;"Non-endemic", " ", IF(INTRO!$E$37="Non-endemic"," ", IF(COUNTRY_INFO!B132=0," ",COUNTRY_INFO!B132)))</f>
        <v xml:space="preserve"> </v>
      </c>
      <c r="C132" s="14" t="str">
        <f>IF(INTRO!$E$39&lt;&gt;"Non-endemic", " ", IF(INTRO!$E$37="Non-endemic"," ", IF(COUNTRY_INFO!C132=0," ",COUNTRY_INFO!C132)))</f>
        <v xml:space="preserve"> </v>
      </c>
      <c r="D132" s="15">
        <f>IF(INTRO!$E$39&lt;&gt;"Non-endemic", 0, IF(INTRO!$E$37="Non-endemic",0,IF(COUNTRY_INFO!$H132=1,COUNTRY_INFO!E132,0)))</f>
        <v>0</v>
      </c>
      <c r="E132" s="15">
        <f>IF(INTRO!$E$39&lt;&gt;"Non-endemic", 0, IF(INTRO!$E$37="Non-endemic",0,IF(COUNTRY_INFO!$H132=1,COUNTRY_INFO!F132,0)))</f>
        <v>0</v>
      </c>
      <c r="F132" s="15">
        <f>IF(INTRO!$E$39&lt;&gt;"Non-endemic", 0, IF(INTRO!$E$37="Non-endemic",0,IF(COUNTRY_INFO!$H132=1,COUNTRY_INFO!G132,0)))</f>
        <v>0</v>
      </c>
      <c r="G132" s="15">
        <f t="shared" si="7"/>
        <v>0</v>
      </c>
      <c r="H132" s="16" t="str">
        <f>IF(INTRO!$E$39="Non-endemic",IF(INTRO!$E$37="Non-endemic","Not required",COUNTRY_INFO!P132),"Treat with IVM")</f>
        <v>Treat with IVM</v>
      </c>
      <c r="I132" s="15">
        <f t="shared" si="8"/>
        <v>0</v>
      </c>
      <c r="J132" s="15">
        <f t="shared" si="2"/>
        <v>0</v>
      </c>
      <c r="K132" s="25"/>
      <c r="L132" s="17">
        <f t="shared" si="3"/>
        <v>0</v>
      </c>
      <c r="M132" s="17">
        <f t="shared" si="4"/>
        <v>0</v>
      </c>
    </row>
    <row r="133" spans="1:13" x14ac:dyDescent="0.2">
      <c r="A133" s="14" t="str">
        <f>IF(INTRO!$E$39&lt;&gt;"Non-endemic", " ", IF(INTRO!$E$37="Non-endemic"," ", IF(COUNTRY_INFO!A133=0," ",COUNTRY_INFO!A133)))</f>
        <v xml:space="preserve"> </v>
      </c>
      <c r="B133" s="14" t="str">
        <f>IF(INTRO!$E$39&lt;&gt;"Non-endemic", " ", IF(INTRO!$E$37="Non-endemic"," ", IF(COUNTRY_INFO!B133=0," ",COUNTRY_INFO!B133)))</f>
        <v xml:space="preserve"> </v>
      </c>
      <c r="C133" s="14" t="str">
        <f>IF(INTRO!$E$39&lt;&gt;"Non-endemic", " ", IF(INTRO!$E$37="Non-endemic"," ", IF(COUNTRY_INFO!C133=0," ",COUNTRY_INFO!C133)))</f>
        <v xml:space="preserve"> </v>
      </c>
      <c r="D133" s="15">
        <f>IF(INTRO!$E$39&lt;&gt;"Non-endemic", 0, IF(INTRO!$E$37="Non-endemic",0,IF(COUNTRY_INFO!$H133=1,COUNTRY_INFO!E133,0)))</f>
        <v>0</v>
      </c>
      <c r="E133" s="15">
        <f>IF(INTRO!$E$39&lt;&gt;"Non-endemic", 0, IF(INTRO!$E$37="Non-endemic",0,IF(COUNTRY_INFO!$H133=1,COUNTRY_INFO!F133,0)))</f>
        <v>0</v>
      </c>
      <c r="F133" s="15">
        <f>IF(INTRO!$E$39&lt;&gt;"Non-endemic", 0, IF(INTRO!$E$37="Non-endemic",0,IF(COUNTRY_INFO!$H133=1,COUNTRY_INFO!G133,0)))</f>
        <v>0</v>
      </c>
      <c r="G133" s="15">
        <f t="shared" si="7"/>
        <v>0</v>
      </c>
      <c r="H133" s="16" t="str">
        <f>IF(INTRO!$E$39="Non-endemic",IF(INTRO!$E$37="Non-endemic","Not required",COUNTRY_INFO!P133),"Treat with IVM")</f>
        <v>Treat with IVM</v>
      </c>
      <c r="I133" s="15">
        <f t="shared" si="8"/>
        <v>0</v>
      </c>
      <c r="J133" s="15">
        <f t="shared" si="2"/>
        <v>0</v>
      </c>
      <c r="K133" s="25"/>
      <c r="L133" s="17">
        <f t="shared" si="3"/>
        <v>0</v>
      </c>
      <c r="M133" s="17">
        <f t="shared" si="4"/>
        <v>0</v>
      </c>
    </row>
    <row r="134" spans="1:13" x14ac:dyDescent="0.2">
      <c r="A134" s="14" t="str">
        <f>IF(INTRO!$E$39&lt;&gt;"Non-endemic", " ", IF(INTRO!$E$37="Non-endemic"," ", IF(COUNTRY_INFO!A134=0," ",COUNTRY_INFO!A134)))</f>
        <v xml:space="preserve"> </v>
      </c>
      <c r="B134" s="14" t="str">
        <f>IF(INTRO!$E$39&lt;&gt;"Non-endemic", " ", IF(INTRO!$E$37="Non-endemic"," ", IF(COUNTRY_INFO!B134=0," ",COUNTRY_INFO!B134)))</f>
        <v xml:space="preserve"> </v>
      </c>
      <c r="C134" s="14" t="str">
        <f>IF(INTRO!$E$39&lt;&gt;"Non-endemic", " ", IF(INTRO!$E$37="Non-endemic"," ", IF(COUNTRY_INFO!C134=0," ",COUNTRY_INFO!C134)))</f>
        <v xml:space="preserve"> </v>
      </c>
      <c r="D134" s="15">
        <f>IF(INTRO!$E$39&lt;&gt;"Non-endemic", 0, IF(INTRO!$E$37="Non-endemic",0,IF(COUNTRY_INFO!$H134=1,COUNTRY_INFO!E134,0)))</f>
        <v>0</v>
      </c>
      <c r="E134" s="15">
        <f>IF(INTRO!$E$39&lt;&gt;"Non-endemic", 0, IF(INTRO!$E$37="Non-endemic",0,IF(COUNTRY_INFO!$H134=1,COUNTRY_INFO!F134,0)))</f>
        <v>0</v>
      </c>
      <c r="F134" s="15">
        <f>IF(INTRO!$E$39&lt;&gt;"Non-endemic", 0, IF(INTRO!$E$37="Non-endemic",0,IF(COUNTRY_INFO!$H134=1,COUNTRY_INFO!G134,0)))</f>
        <v>0</v>
      </c>
      <c r="G134" s="15">
        <f t="shared" si="7"/>
        <v>0</v>
      </c>
      <c r="H134" s="16" t="str">
        <f>IF(INTRO!$E$39="Non-endemic",IF(INTRO!$E$37="Non-endemic","Not required",COUNTRY_INFO!P134),"Treat with IVM")</f>
        <v>Treat with IVM</v>
      </c>
      <c r="I134" s="15">
        <f t="shared" si="8"/>
        <v>0</v>
      </c>
      <c r="J134" s="15">
        <f t="shared" si="2"/>
        <v>0</v>
      </c>
      <c r="K134" s="25"/>
      <c r="L134" s="17">
        <f t="shared" si="3"/>
        <v>0</v>
      </c>
      <c r="M134" s="17">
        <f t="shared" si="4"/>
        <v>0</v>
      </c>
    </row>
    <row r="135" spans="1:13" x14ac:dyDescent="0.2">
      <c r="A135" s="14" t="str">
        <f>IF(INTRO!$E$39&lt;&gt;"Non-endemic", " ", IF(INTRO!$E$37="Non-endemic"," ", IF(COUNTRY_INFO!A135=0," ",COUNTRY_INFO!A135)))</f>
        <v xml:space="preserve"> </v>
      </c>
      <c r="B135" s="14" t="str">
        <f>IF(INTRO!$E$39&lt;&gt;"Non-endemic", " ", IF(INTRO!$E$37="Non-endemic"," ", IF(COUNTRY_INFO!B135=0," ",COUNTRY_INFO!B135)))</f>
        <v xml:space="preserve"> </v>
      </c>
      <c r="C135" s="14" t="str">
        <f>IF(INTRO!$E$39&lt;&gt;"Non-endemic", " ", IF(INTRO!$E$37="Non-endemic"," ", IF(COUNTRY_INFO!C135=0," ",COUNTRY_INFO!C135)))</f>
        <v xml:space="preserve"> </v>
      </c>
      <c r="D135" s="15">
        <f>IF(INTRO!$E$39&lt;&gt;"Non-endemic", 0, IF(INTRO!$E$37="Non-endemic",0,IF(COUNTRY_INFO!$H135=1,COUNTRY_INFO!E135,0)))</f>
        <v>0</v>
      </c>
      <c r="E135" s="15">
        <f>IF(INTRO!$E$39&lt;&gt;"Non-endemic", 0, IF(INTRO!$E$37="Non-endemic",0,IF(COUNTRY_INFO!$H135=1,COUNTRY_INFO!F135,0)))</f>
        <v>0</v>
      </c>
      <c r="F135" s="15">
        <f>IF(INTRO!$E$39&lt;&gt;"Non-endemic", 0, IF(INTRO!$E$37="Non-endemic",0,IF(COUNTRY_INFO!$H135=1,COUNTRY_INFO!G135,0)))</f>
        <v>0</v>
      </c>
      <c r="G135" s="15">
        <f t="shared" si="7"/>
        <v>0</v>
      </c>
      <c r="H135" s="16" t="str">
        <f>IF(INTRO!$E$39="Non-endemic",IF(INTRO!$E$37="Non-endemic","Not required",COUNTRY_INFO!P135),"Treat with IVM")</f>
        <v>Treat with IVM</v>
      </c>
      <c r="I135" s="15">
        <f t="shared" si="8"/>
        <v>0</v>
      </c>
      <c r="J135" s="15">
        <f t="shared" si="2"/>
        <v>0</v>
      </c>
      <c r="K135" s="25"/>
      <c r="L135" s="17">
        <f t="shared" si="3"/>
        <v>0</v>
      </c>
      <c r="M135" s="17">
        <f t="shared" si="4"/>
        <v>0</v>
      </c>
    </row>
    <row r="136" spans="1:13" x14ac:dyDescent="0.2">
      <c r="A136" s="14" t="str">
        <f>IF(INTRO!$E$39&lt;&gt;"Non-endemic", " ", IF(INTRO!$E$37="Non-endemic"," ", IF(COUNTRY_INFO!A136=0," ",COUNTRY_INFO!A136)))</f>
        <v xml:space="preserve"> </v>
      </c>
      <c r="B136" s="14" t="str">
        <f>IF(INTRO!$E$39&lt;&gt;"Non-endemic", " ", IF(INTRO!$E$37="Non-endemic"," ", IF(COUNTRY_INFO!B136=0," ",COUNTRY_INFO!B136)))</f>
        <v xml:space="preserve"> </v>
      </c>
      <c r="C136" s="14" t="str">
        <f>IF(INTRO!$E$39&lt;&gt;"Non-endemic", " ", IF(INTRO!$E$37="Non-endemic"," ", IF(COUNTRY_INFO!C136=0," ",COUNTRY_INFO!C136)))</f>
        <v xml:space="preserve"> </v>
      </c>
      <c r="D136" s="15">
        <f>IF(INTRO!$E$39&lt;&gt;"Non-endemic", 0, IF(INTRO!$E$37="Non-endemic",0,IF(COUNTRY_INFO!$H136=1,COUNTRY_INFO!E136,0)))</f>
        <v>0</v>
      </c>
      <c r="E136" s="15">
        <f>IF(INTRO!$E$39&lt;&gt;"Non-endemic", 0, IF(INTRO!$E$37="Non-endemic",0,IF(COUNTRY_INFO!$H136=1,COUNTRY_INFO!F136,0)))</f>
        <v>0</v>
      </c>
      <c r="F136" s="15">
        <f>IF(INTRO!$E$39&lt;&gt;"Non-endemic", 0, IF(INTRO!$E$37="Non-endemic",0,IF(COUNTRY_INFO!$H136=1,COUNTRY_INFO!G136,0)))</f>
        <v>0</v>
      </c>
      <c r="G136" s="15">
        <f t="shared" si="7"/>
        <v>0</v>
      </c>
      <c r="H136" s="16" t="str">
        <f>IF(INTRO!$E$39="Non-endemic",IF(INTRO!$E$37="Non-endemic","Not required",COUNTRY_INFO!P136),"Treat with IVM")</f>
        <v>Treat with IVM</v>
      </c>
      <c r="I136" s="15">
        <f t="shared" si="8"/>
        <v>0</v>
      </c>
      <c r="J136" s="15">
        <f t="shared" si="2"/>
        <v>0</v>
      </c>
      <c r="K136" s="25"/>
      <c r="L136" s="17">
        <f t="shared" si="3"/>
        <v>0</v>
      </c>
      <c r="M136" s="17">
        <f t="shared" si="4"/>
        <v>0</v>
      </c>
    </row>
    <row r="137" spans="1:13" x14ac:dyDescent="0.2">
      <c r="A137" s="14" t="str">
        <f>IF(INTRO!$E$39&lt;&gt;"Non-endemic", " ", IF(INTRO!$E$37="Non-endemic"," ", IF(COUNTRY_INFO!A137=0," ",COUNTRY_INFO!A137)))</f>
        <v xml:space="preserve"> </v>
      </c>
      <c r="B137" s="14" t="str">
        <f>IF(INTRO!$E$39&lt;&gt;"Non-endemic", " ", IF(INTRO!$E$37="Non-endemic"," ", IF(COUNTRY_INFO!B137=0," ",COUNTRY_INFO!B137)))</f>
        <v xml:space="preserve"> </v>
      </c>
      <c r="C137" s="14" t="str">
        <f>IF(INTRO!$E$39&lt;&gt;"Non-endemic", " ", IF(INTRO!$E$37="Non-endemic"," ", IF(COUNTRY_INFO!C137=0," ",COUNTRY_INFO!C137)))</f>
        <v xml:space="preserve"> </v>
      </c>
      <c r="D137" s="15">
        <f>IF(INTRO!$E$39&lt;&gt;"Non-endemic", 0, IF(INTRO!$E$37="Non-endemic",0,IF(COUNTRY_INFO!$H137=1,COUNTRY_INFO!E137,0)))</f>
        <v>0</v>
      </c>
      <c r="E137" s="15">
        <f>IF(INTRO!$E$39&lt;&gt;"Non-endemic", 0, IF(INTRO!$E$37="Non-endemic",0,IF(COUNTRY_INFO!$H137=1,COUNTRY_INFO!F137,0)))</f>
        <v>0</v>
      </c>
      <c r="F137" s="15">
        <f>IF(INTRO!$E$39&lt;&gt;"Non-endemic", 0, IF(INTRO!$E$37="Non-endemic",0,IF(COUNTRY_INFO!$H137=1,COUNTRY_INFO!G137,0)))</f>
        <v>0</v>
      </c>
      <c r="G137" s="15">
        <f t="shared" si="7"/>
        <v>0</v>
      </c>
      <c r="H137" s="16" t="str">
        <f>IF(INTRO!$E$39="Non-endemic",IF(INTRO!$E$37="Non-endemic","Not required",COUNTRY_INFO!P137),"Treat with IVM")</f>
        <v>Treat with IVM</v>
      </c>
      <c r="I137" s="15">
        <f t="shared" si="8"/>
        <v>0</v>
      </c>
      <c r="J137" s="15">
        <f t="shared" si="2"/>
        <v>0</v>
      </c>
      <c r="K137" s="25"/>
      <c r="L137" s="17">
        <f t="shared" si="3"/>
        <v>0</v>
      </c>
      <c r="M137" s="17">
        <f t="shared" si="4"/>
        <v>0</v>
      </c>
    </row>
    <row r="138" spans="1:13" x14ac:dyDescent="0.2">
      <c r="A138" s="14" t="str">
        <f>IF(INTRO!$E$39&lt;&gt;"Non-endemic", " ", IF(INTRO!$E$37="Non-endemic"," ", IF(COUNTRY_INFO!A138=0," ",COUNTRY_INFO!A138)))</f>
        <v xml:space="preserve"> </v>
      </c>
      <c r="B138" s="14" t="str">
        <f>IF(INTRO!$E$39&lt;&gt;"Non-endemic", " ", IF(INTRO!$E$37="Non-endemic"," ", IF(COUNTRY_INFO!B138=0," ",COUNTRY_INFO!B138)))</f>
        <v xml:space="preserve"> </v>
      </c>
      <c r="C138" s="14" t="str">
        <f>IF(INTRO!$E$39&lt;&gt;"Non-endemic", " ", IF(INTRO!$E$37="Non-endemic"," ", IF(COUNTRY_INFO!C138=0," ",COUNTRY_INFO!C138)))</f>
        <v xml:space="preserve"> </v>
      </c>
      <c r="D138" s="15">
        <f>IF(INTRO!$E$39&lt;&gt;"Non-endemic", 0, IF(INTRO!$E$37="Non-endemic",0,IF(COUNTRY_INFO!$H138=1,COUNTRY_INFO!E138,0)))</f>
        <v>0</v>
      </c>
      <c r="E138" s="15">
        <f>IF(INTRO!$E$39&lt;&gt;"Non-endemic", 0, IF(INTRO!$E$37="Non-endemic",0,IF(COUNTRY_INFO!$H138=1,COUNTRY_INFO!F138,0)))</f>
        <v>0</v>
      </c>
      <c r="F138" s="15">
        <f>IF(INTRO!$E$39&lt;&gt;"Non-endemic", 0, IF(INTRO!$E$37="Non-endemic",0,IF(COUNTRY_INFO!$H138=1,COUNTRY_INFO!G138,0)))</f>
        <v>0</v>
      </c>
      <c r="G138" s="15">
        <f t="shared" ref="G138:G201" si="9">SUM(D138:F138)</f>
        <v>0</v>
      </c>
      <c r="H138" s="16" t="str">
        <f>IF(INTRO!$E$39="Non-endemic",IF(INTRO!$E$37="Non-endemic","Not required",COUNTRY_INFO!P138),"Treat with IVM")</f>
        <v>Treat with IVM</v>
      </c>
      <c r="I138" s="15">
        <f t="shared" ref="I138:I201" si="10">IF(H138=1,G138,0)</f>
        <v>0</v>
      </c>
      <c r="J138" s="15">
        <f t="shared" si="2"/>
        <v>0</v>
      </c>
      <c r="K138" s="25"/>
      <c r="L138" s="17">
        <f t="shared" si="3"/>
        <v>0</v>
      </c>
      <c r="M138" s="17">
        <f t="shared" si="4"/>
        <v>0</v>
      </c>
    </row>
    <row r="139" spans="1:13" x14ac:dyDescent="0.2">
      <c r="A139" s="14" t="str">
        <f>IF(INTRO!$E$39&lt;&gt;"Non-endemic", " ", IF(INTRO!$E$37="Non-endemic"," ", IF(COUNTRY_INFO!A139=0," ",COUNTRY_INFO!A139)))</f>
        <v xml:space="preserve"> </v>
      </c>
      <c r="B139" s="14" t="str">
        <f>IF(INTRO!$E$39&lt;&gt;"Non-endemic", " ", IF(INTRO!$E$37="Non-endemic"," ", IF(COUNTRY_INFO!B139=0," ",COUNTRY_INFO!B139)))</f>
        <v xml:space="preserve"> </v>
      </c>
      <c r="C139" s="14" t="str">
        <f>IF(INTRO!$E$39&lt;&gt;"Non-endemic", " ", IF(INTRO!$E$37="Non-endemic"," ", IF(COUNTRY_INFO!C139=0," ",COUNTRY_INFO!C139)))</f>
        <v xml:space="preserve"> </v>
      </c>
      <c r="D139" s="15">
        <f>IF(INTRO!$E$39&lt;&gt;"Non-endemic", 0, IF(INTRO!$E$37="Non-endemic",0,IF(COUNTRY_INFO!$H139=1,COUNTRY_INFO!E139,0)))</f>
        <v>0</v>
      </c>
      <c r="E139" s="15">
        <f>IF(INTRO!$E$39&lt;&gt;"Non-endemic", 0, IF(INTRO!$E$37="Non-endemic",0,IF(COUNTRY_INFO!$H139=1,COUNTRY_INFO!F139,0)))</f>
        <v>0</v>
      </c>
      <c r="F139" s="15">
        <f>IF(INTRO!$E$39&lt;&gt;"Non-endemic", 0, IF(INTRO!$E$37="Non-endemic",0,IF(COUNTRY_INFO!$H139=1,COUNTRY_INFO!G139,0)))</f>
        <v>0</v>
      </c>
      <c r="G139" s="15">
        <f t="shared" si="9"/>
        <v>0</v>
      </c>
      <c r="H139" s="16" t="str">
        <f>IF(INTRO!$E$39="Non-endemic",IF(INTRO!$E$37="Non-endemic","Not required",COUNTRY_INFO!P139),"Treat with IVM")</f>
        <v>Treat with IVM</v>
      </c>
      <c r="I139" s="15">
        <f t="shared" si="10"/>
        <v>0</v>
      </c>
      <c r="J139" s="15">
        <f t="shared" si="2"/>
        <v>0</v>
      </c>
      <c r="K139" s="25"/>
      <c r="L139" s="17">
        <f t="shared" si="3"/>
        <v>0</v>
      </c>
      <c r="M139" s="17">
        <f t="shared" si="4"/>
        <v>0</v>
      </c>
    </row>
    <row r="140" spans="1:13" x14ac:dyDescent="0.2">
      <c r="A140" s="14" t="str">
        <f>IF(INTRO!$E$39&lt;&gt;"Non-endemic", " ", IF(INTRO!$E$37="Non-endemic"," ", IF(COUNTRY_INFO!A140=0," ",COUNTRY_INFO!A140)))</f>
        <v xml:space="preserve"> </v>
      </c>
      <c r="B140" s="14" t="str">
        <f>IF(INTRO!$E$39&lt;&gt;"Non-endemic", " ", IF(INTRO!$E$37="Non-endemic"," ", IF(COUNTRY_INFO!B140=0," ",COUNTRY_INFO!B140)))</f>
        <v xml:space="preserve"> </v>
      </c>
      <c r="C140" s="14" t="str">
        <f>IF(INTRO!$E$39&lt;&gt;"Non-endemic", " ", IF(INTRO!$E$37="Non-endemic"," ", IF(COUNTRY_INFO!C140=0," ",COUNTRY_INFO!C140)))</f>
        <v xml:space="preserve"> </v>
      </c>
      <c r="D140" s="15">
        <f>IF(INTRO!$E$39&lt;&gt;"Non-endemic", 0, IF(INTRO!$E$37="Non-endemic",0,IF(COUNTRY_INFO!$H140=1,COUNTRY_INFO!E140,0)))</f>
        <v>0</v>
      </c>
      <c r="E140" s="15">
        <f>IF(INTRO!$E$39&lt;&gt;"Non-endemic", 0, IF(INTRO!$E$37="Non-endemic",0,IF(COUNTRY_INFO!$H140=1,COUNTRY_INFO!F140,0)))</f>
        <v>0</v>
      </c>
      <c r="F140" s="15">
        <f>IF(INTRO!$E$39&lt;&gt;"Non-endemic", 0, IF(INTRO!$E$37="Non-endemic",0,IF(COUNTRY_INFO!$H140=1,COUNTRY_INFO!G140,0)))</f>
        <v>0</v>
      </c>
      <c r="G140" s="15">
        <f t="shared" si="9"/>
        <v>0</v>
      </c>
      <c r="H140" s="16" t="str">
        <f>IF(INTRO!$E$39="Non-endemic",IF(INTRO!$E$37="Non-endemic","Not required",COUNTRY_INFO!P140),"Treat with IVM")</f>
        <v>Treat with IVM</v>
      </c>
      <c r="I140" s="15">
        <f t="shared" si="10"/>
        <v>0</v>
      </c>
      <c r="J140" s="15">
        <f t="shared" si="2"/>
        <v>0</v>
      </c>
      <c r="K140" s="25"/>
      <c r="L140" s="17">
        <f t="shared" si="3"/>
        <v>0</v>
      </c>
      <c r="M140" s="17">
        <f t="shared" si="4"/>
        <v>0</v>
      </c>
    </row>
    <row r="141" spans="1:13" x14ac:dyDescent="0.2">
      <c r="A141" s="14" t="str">
        <f>IF(INTRO!$E$39&lt;&gt;"Non-endemic", " ", IF(INTRO!$E$37="Non-endemic"," ", IF(COUNTRY_INFO!A141=0," ",COUNTRY_INFO!A141)))</f>
        <v xml:space="preserve"> </v>
      </c>
      <c r="B141" s="14" t="str">
        <f>IF(INTRO!$E$39&lt;&gt;"Non-endemic", " ", IF(INTRO!$E$37="Non-endemic"," ", IF(COUNTRY_INFO!B141=0," ",COUNTRY_INFO!B141)))</f>
        <v xml:space="preserve"> </v>
      </c>
      <c r="C141" s="14" t="str">
        <f>IF(INTRO!$E$39&lt;&gt;"Non-endemic", " ", IF(INTRO!$E$37="Non-endemic"," ", IF(COUNTRY_INFO!C141=0," ",COUNTRY_INFO!C141)))</f>
        <v xml:space="preserve"> </v>
      </c>
      <c r="D141" s="15">
        <f>IF(INTRO!$E$39&lt;&gt;"Non-endemic", 0, IF(INTRO!$E$37="Non-endemic",0,IF(COUNTRY_INFO!$H141=1,COUNTRY_INFO!E141,0)))</f>
        <v>0</v>
      </c>
      <c r="E141" s="15">
        <f>IF(INTRO!$E$39&lt;&gt;"Non-endemic", 0, IF(INTRO!$E$37="Non-endemic",0,IF(COUNTRY_INFO!$H141=1,COUNTRY_INFO!F141,0)))</f>
        <v>0</v>
      </c>
      <c r="F141" s="15">
        <f>IF(INTRO!$E$39&lt;&gt;"Non-endemic", 0, IF(INTRO!$E$37="Non-endemic",0,IF(COUNTRY_INFO!$H141=1,COUNTRY_INFO!G141,0)))</f>
        <v>0</v>
      </c>
      <c r="G141" s="15">
        <f t="shared" si="9"/>
        <v>0</v>
      </c>
      <c r="H141" s="16" t="str">
        <f>IF(INTRO!$E$39="Non-endemic",IF(INTRO!$E$37="Non-endemic","Not required",COUNTRY_INFO!P141),"Treat with IVM")</f>
        <v>Treat with IVM</v>
      </c>
      <c r="I141" s="15">
        <f t="shared" si="10"/>
        <v>0</v>
      </c>
      <c r="J141" s="15">
        <f t="shared" si="2"/>
        <v>0</v>
      </c>
      <c r="K141" s="25"/>
      <c r="L141" s="17">
        <f t="shared" si="3"/>
        <v>0</v>
      </c>
      <c r="M141" s="17">
        <f t="shared" si="4"/>
        <v>0</v>
      </c>
    </row>
    <row r="142" spans="1:13" x14ac:dyDescent="0.2">
      <c r="A142" s="14" t="str">
        <f>IF(INTRO!$E$39&lt;&gt;"Non-endemic", " ", IF(INTRO!$E$37="Non-endemic"," ", IF(COUNTRY_INFO!A142=0," ",COUNTRY_INFO!A142)))</f>
        <v xml:space="preserve"> </v>
      </c>
      <c r="B142" s="14" t="str">
        <f>IF(INTRO!$E$39&lt;&gt;"Non-endemic", " ", IF(INTRO!$E$37="Non-endemic"," ", IF(COUNTRY_INFO!B142=0," ",COUNTRY_INFO!B142)))</f>
        <v xml:space="preserve"> </v>
      </c>
      <c r="C142" s="14" t="str">
        <f>IF(INTRO!$E$39&lt;&gt;"Non-endemic", " ", IF(INTRO!$E$37="Non-endemic"," ", IF(COUNTRY_INFO!C142=0," ",COUNTRY_INFO!C142)))</f>
        <v xml:space="preserve"> </v>
      </c>
      <c r="D142" s="15">
        <f>IF(INTRO!$E$39&lt;&gt;"Non-endemic", 0, IF(INTRO!$E$37="Non-endemic",0,IF(COUNTRY_INFO!$H142=1,COUNTRY_INFO!E142,0)))</f>
        <v>0</v>
      </c>
      <c r="E142" s="15">
        <f>IF(INTRO!$E$39&lt;&gt;"Non-endemic", 0, IF(INTRO!$E$37="Non-endemic",0,IF(COUNTRY_INFO!$H142=1,COUNTRY_INFO!F142,0)))</f>
        <v>0</v>
      </c>
      <c r="F142" s="15">
        <f>IF(INTRO!$E$39&lt;&gt;"Non-endemic", 0, IF(INTRO!$E$37="Non-endemic",0,IF(COUNTRY_INFO!$H142=1,COUNTRY_INFO!G142,0)))</f>
        <v>0</v>
      </c>
      <c r="G142" s="15">
        <f t="shared" si="9"/>
        <v>0</v>
      </c>
      <c r="H142" s="16" t="str">
        <f>IF(INTRO!$E$39="Non-endemic",IF(INTRO!$E$37="Non-endemic","Not required",COUNTRY_INFO!P142),"Treat with IVM")</f>
        <v>Treat with IVM</v>
      </c>
      <c r="I142" s="15">
        <f t="shared" si="10"/>
        <v>0</v>
      </c>
      <c r="J142" s="15">
        <f t="shared" si="2"/>
        <v>0</v>
      </c>
      <c r="K142" s="25"/>
      <c r="L142" s="17">
        <f t="shared" si="3"/>
        <v>0</v>
      </c>
      <c r="M142" s="17">
        <f t="shared" si="4"/>
        <v>0</v>
      </c>
    </row>
    <row r="143" spans="1:13" x14ac:dyDescent="0.2">
      <c r="A143" s="14" t="str">
        <f>IF(INTRO!$E$39&lt;&gt;"Non-endemic", " ", IF(INTRO!$E$37="Non-endemic"," ", IF(COUNTRY_INFO!A143=0," ",COUNTRY_INFO!A143)))</f>
        <v xml:space="preserve"> </v>
      </c>
      <c r="B143" s="14" t="str">
        <f>IF(INTRO!$E$39&lt;&gt;"Non-endemic", " ", IF(INTRO!$E$37="Non-endemic"," ", IF(COUNTRY_INFO!B143=0," ",COUNTRY_INFO!B143)))</f>
        <v xml:space="preserve"> </v>
      </c>
      <c r="C143" s="14" t="str">
        <f>IF(INTRO!$E$39&lt;&gt;"Non-endemic", " ", IF(INTRO!$E$37="Non-endemic"," ", IF(COUNTRY_INFO!C143=0," ",COUNTRY_INFO!C143)))</f>
        <v xml:space="preserve"> </v>
      </c>
      <c r="D143" s="15">
        <f>IF(INTRO!$E$39&lt;&gt;"Non-endemic", 0, IF(INTRO!$E$37="Non-endemic",0,IF(COUNTRY_INFO!$H143=1,COUNTRY_INFO!E143,0)))</f>
        <v>0</v>
      </c>
      <c r="E143" s="15">
        <f>IF(INTRO!$E$39&lt;&gt;"Non-endemic", 0, IF(INTRO!$E$37="Non-endemic",0,IF(COUNTRY_INFO!$H143=1,COUNTRY_INFO!F143,0)))</f>
        <v>0</v>
      </c>
      <c r="F143" s="15">
        <f>IF(INTRO!$E$39&lt;&gt;"Non-endemic", 0, IF(INTRO!$E$37="Non-endemic",0,IF(COUNTRY_INFO!$H143=1,COUNTRY_INFO!G143,0)))</f>
        <v>0</v>
      </c>
      <c r="G143" s="15">
        <f t="shared" si="9"/>
        <v>0</v>
      </c>
      <c r="H143" s="16" t="str">
        <f>IF(INTRO!$E$39="Non-endemic",IF(INTRO!$E$37="Non-endemic","Not required",COUNTRY_INFO!P143),"Treat with IVM")</f>
        <v>Treat with IVM</v>
      </c>
      <c r="I143" s="15">
        <f t="shared" si="10"/>
        <v>0</v>
      </c>
      <c r="J143" s="15">
        <f t="shared" si="2"/>
        <v>0</v>
      </c>
      <c r="K143" s="25"/>
      <c r="L143" s="17">
        <f t="shared" si="3"/>
        <v>0</v>
      </c>
      <c r="M143" s="17">
        <f t="shared" si="4"/>
        <v>0</v>
      </c>
    </row>
    <row r="144" spans="1:13" x14ac:dyDescent="0.2">
      <c r="A144" s="14" t="str">
        <f>IF(INTRO!$E$39&lt;&gt;"Non-endemic", " ", IF(INTRO!$E$37="Non-endemic"," ", IF(COUNTRY_INFO!A144=0," ",COUNTRY_INFO!A144)))</f>
        <v xml:space="preserve"> </v>
      </c>
      <c r="B144" s="14" t="str">
        <f>IF(INTRO!$E$39&lt;&gt;"Non-endemic", " ", IF(INTRO!$E$37="Non-endemic"," ", IF(COUNTRY_INFO!B144=0," ",COUNTRY_INFO!B144)))</f>
        <v xml:space="preserve"> </v>
      </c>
      <c r="C144" s="14" t="str">
        <f>IF(INTRO!$E$39&lt;&gt;"Non-endemic", " ", IF(INTRO!$E$37="Non-endemic"," ", IF(COUNTRY_INFO!C144=0," ",COUNTRY_INFO!C144)))</f>
        <v xml:space="preserve"> </v>
      </c>
      <c r="D144" s="15">
        <f>IF(INTRO!$E$39&lt;&gt;"Non-endemic", 0, IF(INTRO!$E$37="Non-endemic",0,IF(COUNTRY_INFO!$H144=1,COUNTRY_INFO!E144,0)))</f>
        <v>0</v>
      </c>
      <c r="E144" s="15">
        <f>IF(INTRO!$E$39&lt;&gt;"Non-endemic", 0, IF(INTRO!$E$37="Non-endemic",0,IF(COUNTRY_INFO!$H144=1,COUNTRY_INFO!F144,0)))</f>
        <v>0</v>
      </c>
      <c r="F144" s="15">
        <f>IF(INTRO!$E$39&lt;&gt;"Non-endemic", 0, IF(INTRO!$E$37="Non-endemic",0,IF(COUNTRY_INFO!$H144=1,COUNTRY_INFO!G144,0)))</f>
        <v>0</v>
      </c>
      <c r="G144" s="15">
        <f t="shared" si="9"/>
        <v>0</v>
      </c>
      <c r="H144" s="16" t="str">
        <f>IF(INTRO!$E$39="Non-endemic",IF(INTRO!$E$37="Non-endemic","Not required",COUNTRY_INFO!P144),"Treat with IVM")</f>
        <v>Treat with IVM</v>
      </c>
      <c r="I144" s="15">
        <f t="shared" si="10"/>
        <v>0</v>
      </c>
      <c r="J144" s="15">
        <f t="shared" si="2"/>
        <v>0</v>
      </c>
      <c r="K144" s="25"/>
      <c r="L144" s="17">
        <f t="shared" si="3"/>
        <v>0</v>
      </c>
      <c r="M144" s="17">
        <f t="shared" si="4"/>
        <v>0</v>
      </c>
    </row>
    <row r="145" spans="1:13" x14ac:dyDescent="0.2">
      <c r="A145" s="14" t="str">
        <f>IF(INTRO!$E$39&lt;&gt;"Non-endemic", " ", IF(INTRO!$E$37="Non-endemic"," ", IF(COUNTRY_INFO!A145=0," ",COUNTRY_INFO!A145)))</f>
        <v xml:space="preserve"> </v>
      </c>
      <c r="B145" s="14" t="str">
        <f>IF(INTRO!$E$39&lt;&gt;"Non-endemic", " ", IF(INTRO!$E$37="Non-endemic"," ", IF(COUNTRY_INFO!B145=0," ",COUNTRY_INFO!B145)))</f>
        <v xml:space="preserve"> </v>
      </c>
      <c r="C145" s="14" t="str">
        <f>IF(INTRO!$E$39&lt;&gt;"Non-endemic", " ", IF(INTRO!$E$37="Non-endemic"," ", IF(COUNTRY_INFO!C145=0," ",COUNTRY_INFO!C145)))</f>
        <v xml:space="preserve"> </v>
      </c>
      <c r="D145" s="15">
        <f>IF(INTRO!$E$39&lt;&gt;"Non-endemic", 0, IF(INTRO!$E$37="Non-endemic",0,IF(COUNTRY_INFO!$H145=1,COUNTRY_INFO!E145,0)))</f>
        <v>0</v>
      </c>
      <c r="E145" s="15">
        <f>IF(INTRO!$E$39&lt;&gt;"Non-endemic", 0, IF(INTRO!$E$37="Non-endemic",0,IF(COUNTRY_INFO!$H145=1,COUNTRY_INFO!F145,0)))</f>
        <v>0</v>
      </c>
      <c r="F145" s="15">
        <f>IF(INTRO!$E$39&lt;&gt;"Non-endemic", 0, IF(INTRO!$E$37="Non-endemic",0,IF(COUNTRY_INFO!$H145=1,COUNTRY_INFO!G145,0)))</f>
        <v>0</v>
      </c>
      <c r="G145" s="15">
        <f t="shared" si="9"/>
        <v>0</v>
      </c>
      <c r="H145" s="16" t="str">
        <f>IF(INTRO!$E$39="Non-endemic",IF(INTRO!$E$37="Non-endemic","Not required",COUNTRY_INFO!P145),"Treat with IVM")</f>
        <v>Treat with IVM</v>
      </c>
      <c r="I145" s="15">
        <f t="shared" si="10"/>
        <v>0</v>
      </c>
      <c r="J145" s="15">
        <f t="shared" si="2"/>
        <v>0</v>
      </c>
      <c r="K145" s="25"/>
      <c r="L145" s="17">
        <f t="shared" si="3"/>
        <v>0</v>
      </c>
      <c r="M145" s="17">
        <f t="shared" si="4"/>
        <v>0</v>
      </c>
    </row>
    <row r="146" spans="1:13" x14ac:dyDescent="0.2">
      <c r="A146" s="14" t="str">
        <f>IF(INTRO!$E$39&lt;&gt;"Non-endemic", " ", IF(INTRO!$E$37="Non-endemic"," ", IF(COUNTRY_INFO!A146=0," ",COUNTRY_INFO!A146)))</f>
        <v xml:space="preserve"> </v>
      </c>
      <c r="B146" s="14" t="str">
        <f>IF(INTRO!$E$39&lt;&gt;"Non-endemic", " ", IF(INTRO!$E$37="Non-endemic"," ", IF(COUNTRY_INFO!B146=0," ",COUNTRY_INFO!B146)))</f>
        <v xml:space="preserve"> </v>
      </c>
      <c r="C146" s="14" t="str">
        <f>IF(INTRO!$E$39&lt;&gt;"Non-endemic", " ", IF(INTRO!$E$37="Non-endemic"," ", IF(COUNTRY_INFO!C146=0," ",COUNTRY_INFO!C146)))</f>
        <v xml:space="preserve"> </v>
      </c>
      <c r="D146" s="15">
        <f>IF(INTRO!$E$39&lt;&gt;"Non-endemic", 0, IF(INTRO!$E$37="Non-endemic",0,IF(COUNTRY_INFO!$H146=1,COUNTRY_INFO!E146,0)))</f>
        <v>0</v>
      </c>
      <c r="E146" s="15">
        <f>IF(INTRO!$E$39&lt;&gt;"Non-endemic", 0, IF(INTRO!$E$37="Non-endemic",0,IF(COUNTRY_INFO!$H146=1,COUNTRY_INFO!F146,0)))</f>
        <v>0</v>
      </c>
      <c r="F146" s="15">
        <f>IF(INTRO!$E$39&lt;&gt;"Non-endemic", 0, IF(INTRO!$E$37="Non-endemic",0,IF(COUNTRY_INFO!$H146=1,COUNTRY_INFO!G146,0)))</f>
        <v>0</v>
      </c>
      <c r="G146" s="15">
        <f t="shared" si="9"/>
        <v>0</v>
      </c>
      <c r="H146" s="16" t="str">
        <f>IF(INTRO!$E$39="Non-endemic",IF(INTRO!$E$37="Non-endemic","Not required",COUNTRY_INFO!P146),"Treat with IVM")</f>
        <v>Treat with IVM</v>
      </c>
      <c r="I146" s="15">
        <f t="shared" si="10"/>
        <v>0</v>
      </c>
      <c r="J146" s="15">
        <f t="shared" si="2"/>
        <v>0</v>
      </c>
      <c r="K146" s="25"/>
      <c r="L146" s="17">
        <f t="shared" si="3"/>
        <v>0</v>
      </c>
      <c r="M146" s="17">
        <f t="shared" si="4"/>
        <v>0</v>
      </c>
    </row>
    <row r="147" spans="1:13" x14ac:dyDescent="0.2">
      <c r="A147" s="14" t="str">
        <f>IF(INTRO!$E$39&lt;&gt;"Non-endemic", " ", IF(INTRO!$E$37="Non-endemic"," ", IF(COUNTRY_INFO!A147=0," ",COUNTRY_INFO!A147)))</f>
        <v xml:space="preserve"> </v>
      </c>
      <c r="B147" s="14" t="str">
        <f>IF(INTRO!$E$39&lt;&gt;"Non-endemic", " ", IF(INTRO!$E$37="Non-endemic"," ", IF(COUNTRY_INFO!B147=0," ",COUNTRY_INFO!B147)))</f>
        <v xml:space="preserve"> </v>
      </c>
      <c r="C147" s="14" t="str">
        <f>IF(INTRO!$E$39&lt;&gt;"Non-endemic", " ", IF(INTRO!$E$37="Non-endemic"," ", IF(COUNTRY_INFO!C147=0," ",COUNTRY_INFO!C147)))</f>
        <v xml:space="preserve"> </v>
      </c>
      <c r="D147" s="15">
        <f>IF(INTRO!$E$39&lt;&gt;"Non-endemic", 0, IF(INTRO!$E$37="Non-endemic",0,IF(COUNTRY_INFO!$H147=1,COUNTRY_INFO!E147,0)))</f>
        <v>0</v>
      </c>
      <c r="E147" s="15">
        <f>IF(INTRO!$E$39&lt;&gt;"Non-endemic", 0, IF(INTRO!$E$37="Non-endemic",0,IF(COUNTRY_INFO!$H147=1,COUNTRY_INFO!F147,0)))</f>
        <v>0</v>
      </c>
      <c r="F147" s="15">
        <f>IF(INTRO!$E$39&lt;&gt;"Non-endemic", 0, IF(INTRO!$E$37="Non-endemic",0,IF(COUNTRY_INFO!$H147=1,COUNTRY_INFO!G147,0)))</f>
        <v>0</v>
      </c>
      <c r="G147" s="15">
        <f t="shared" si="9"/>
        <v>0</v>
      </c>
      <c r="H147" s="16" t="str">
        <f>IF(INTRO!$E$39="Non-endemic",IF(INTRO!$E$37="Non-endemic","Not required",COUNTRY_INFO!P147),"Treat with IVM")</f>
        <v>Treat with IVM</v>
      </c>
      <c r="I147" s="15">
        <f t="shared" si="10"/>
        <v>0</v>
      </c>
      <c r="J147" s="15">
        <f t="shared" si="2"/>
        <v>0</v>
      </c>
      <c r="K147" s="25"/>
      <c r="L147" s="17">
        <f t="shared" si="3"/>
        <v>0</v>
      </c>
      <c r="M147" s="17">
        <f t="shared" si="4"/>
        <v>0</v>
      </c>
    </row>
    <row r="148" spans="1:13" x14ac:dyDescent="0.2">
      <c r="A148" s="14" t="str">
        <f>IF(INTRO!$E$39&lt;&gt;"Non-endemic", " ", IF(INTRO!$E$37="Non-endemic"," ", IF(COUNTRY_INFO!A148=0," ",COUNTRY_INFO!A148)))</f>
        <v xml:space="preserve"> </v>
      </c>
      <c r="B148" s="14" t="str">
        <f>IF(INTRO!$E$39&lt;&gt;"Non-endemic", " ", IF(INTRO!$E$37="Non-endemic"," ", IF(COUNTRY_INFO!B148=0," ",COUNTRY_INFO!B148)))</f>
        <v xml:space="preserve"> </v>
      </c>
      <c r="C148" s="14" t="str">
        <f>IF(INTRO!$E$39&lt;&gt;"Non-endemic", " ", IF(INTRO!$E$37="Non-endemic"," ", IF(COUNTRY_INFO!C148=0," ",COUNTRY_INFO!C148)))</f>
        <v xml:space="preserve"> </v>
      </c>
      <c r="D148" s="15">
        <f>IF(INTRO!$E$39&lt;&gt;"Non-endemic", 0, IF(INTRO!$E$37="Non-endemic",0,IF(COUNTRY_INFO!$H148=1,COUNTRY_INFO!E148,0)))</f>
        <v>0</v>
      </c>
      <c r="E148" s="15">
        <f>IF(INTRO!$E$39&lt;&gt;"Non-endemic", 0, IF(INTRO!$E$37="Non-endemic",0,IF(COUNTRY_INFO!$H148=1,COUNTRY_INFO!F148,0)))</f>
        <v>0</v>
      </c>
      <c r="F148" s="15">
        <f>IF(INTRO!$E$39&lt;&gt;"Non-endemic", 0, IF(INTRO!$E$37="Non-endemic",0,IF(COUNTRY_INFO!$H148=1,COUNTRY_INFO!G148,0)))</f>
        <v>0</v>
      </c>
      <c r="G148" s="15">
        <f t="shared" si="9"/>
        <v>0</v>
      </c>
      <c r="H148" s="16" t="str">
        <f>IF(INTRO!$E$39="Non-endemic",IF(INTRO!$E$37="Non-endemic","Not required",COUNTRY_INFO!P148),"Treat with IVM")</f>
        <v>Treat with IVM</v>
      </c>
      <c r="I148" s="15">
        <f t="shared" si="10"/>
        <v>0</v>
      </c>
      <c r="J148" s="15">
        <f t="shared" si="2"/>
        <v>0</v>
      </c>
      <c r="K148" s="25"/>
      <c r="L148" s="17">
        <f t="shared" si="3"/>
        <v>0</v>
      </c>
      <c r="M148" s="17">
        <f t="shared" si="4"/>
        <v>0</v>
      </c>
    </row>
    <row r="149" spans="1:13" x14ac:dyDescent="0.2">
      <c r="A149" s="14" t="str">
        <f>IF(INTRO!$E$39&lt;&gt;"Non-endemic", " ", IF(INTRO!$E$37="Non-endemic"," ", IF(COUNTRY_INFO!A149=0," ",COUNTRY_INFO!A149)))</f>
        <v xml:space="preserve"> </v>
      </c>
      <c r="B149" s="14" t="str">
        <f>IF(INTRO!$E$39&lt;&gt;"Non-endemic", " ", IF(INTRO!$E$37="Non-endemic"," ", IF(COUNTRY_INFO!B149=0," ",COUNTRY_INFO!B149)))</f>
        <v xml:space="preserve"> </v>
      </c>
      <c r="C149" s="14" t="str">
        <f>IF(INTRO!$E$39&lt;&gt;"Non-endemic", " ", IF(INTRO!$E$37="Non-endemic"," ", IF(COUNTRY_INFO!C149=0," ",COUNTRY_INFO!C149)))</f>
        <v xml:space="preserve"> </v>
      </c>
      <c r="D149" s="15">
        <f>IF(INTRO!$E$39&lt;&gt;"Non-endemic", 0, IF(INTRO!$E$37="Non-endemic",0,IF(COUNTRY_INFO!$H149=1,COUNTRY_INFO!E149,0)))</f>
        <v>0</v>
      </c>
      <c r="E149" s="15">
        <f>IF(INTRO!$E$39&lt;&gt;"Non-endemic", 0, IF(INTRO!$E$37="Non-endemic",0,IF(COUNTRY_INFO!$H149=1,COUNTRY_INFO!F149,0)))</f>
        <v>0</v>
      </c>
      <c r="F149" s="15">
        <f>IF(INTRO!$E$39&lt;&gt;"Non-endemic", 0, IF(INTRO!$E$37="Non-endemic",0,IF(COUNTRY_INFO!$H149=1,COUNTRY_INFO!G149,0)))</f>
        <v>0</v>
      </c>
      <c r="G149" s="15">
        <f t="shared" si="9"/>
        <v>0</v>
      </c>
      <c r="H149" s="16" t="str">
        <f>IF(INTRO!$E$39="Non-endemic",IF(INTRO!$E$37="Non-endemic","Not required",COUNTRY_INFO!P149),"Treat with IVM")</f>
        <v>Treat with IVM</v>
      </c>
      <c r="I149" s="15">
        <f t="shared" si="10"/>
        <v>0</v>
      </c>
      <c r="J149" s="15">
        <f t="shared" si="2"/>
        <v>0</v>
      </c>
      <c r="K149" s="25"/>
      <c r="L149" s="17">
        <f t="shared" si="3"/>
        <v>0</v>
      </c>
      <c r="M149" s="17">
        <f t="shared" si="4"/>
        <v>0</v>
      </c>
    </row>
    <row r="150" spans="1:13" x14ac:dyDescent="0.2">
      <c r="A150" s="14" t="str">
        <f>IF(INTRO!$E$39&lt;&gt;"Non-endemic", " ", IF(INTRO!$E$37="Non-endemic"," ", IF(COUNTRY_INFO!A150=0," ",COUNTRY_INFO!A150)))</f>
        <v xml:space="preserve"> </v>
      </c>
      <c r="B150" s="14" t="str">
        <f>IF(INTRO!$E$39&lt;&gt;"Non-endemic", " ", IF(INTRO!$E$37="Non-endemic"," ", IF(COUNTRY_INFO!B150=0," ",COUNTRY_INFO!B150)))</f>
        <v xml:space="preserve"> </v>
      </c>
      <c r="C150" s="14" t="str">
        <f>IF(INTRO!$E$39&lt;&gt;"Non-endemic", " ", IF(INTRO!$E$37="Non-endemic"," ", IF(COUNTRY_INFO!C150=0," ",COUNTRY_INFO!C150)))</f>
        <v xml:space="preserve"> </v>
      </c>
      <c r="D150" s="15">
        <f>IF(INTRO!$E$39&lt;&gt;"Non-endemic", 0, IF(INTRO!$E$37="Non-endemic",0,IF(COUNTRY_INFO!$H150=1,COUNTRY_INFO!E150,0)))</f>
        <v>0</v>
      </c>
      <c r="E150" s="15">
        <f>IF(INTRO!$E$39&lt;&gt;"Non-endemic", 0, IF(INTRO!$E$37="Non-endemic",0,IF(COUNTRY_INFO!$H150=1,COUNTRY_INFO!F150,0)))</f>
        <v>0</v>
      </c>
      <c r="F150" s="15">
        <f>IF(INTRO!$E$39&lt;&gt;"Non-endemic", 0, IF(INTRO!$E$37="Non-endemic",0,IF(COUNTRY_INFO!$H150=1,COUNTRY_INFO!G150,0)))</f>
        <v>0</v>
      </c>
      <c r="G150" s="15">
        <f t="shared" si="9"/>
        <v>0</v>
      </c>
      <c r="H150" s="16" t="str">
        <f>IF(INTRO!$E$39="Non-endemic",IF(INTRO!$E$37="Non-endemic","Not required",COUNTRY_INFO!P150),"Treat with IVM")</f>
        <v>Treat with IVM</v>
      </c>
      <c r="I150" s="15">
        <f t="shared" si="10"/>
        <v>0</v>
      </c>
      <c r="J150" s="15">
        <f t="shared" si="2"/>
        <v>0</v>
      </c>
      <c r="K150" s="25"/>
      <c r="L150" s="17">
        <f t="shared" si="3"/>
        <v>0</v>
      </c>
      <c r="M150" s="17">
        <f t="shared" si="4"/>
        <v>0</v>
      </c>
    </row>
    <row r="151" spans="1:13" x14ac:dyDescent="0.2">
      <c r="A151" s="14" t="str">
        <f>IF(INTRO!$E$39&lt;&gt;"Non-endemic", " ", IF(INTRO!$E$37="Non-endemic"," ", IF(COUNTRY_INFO!A151=0," ",COUNTRY_INFO!A151)))</f>
        <v xml:space="preserve"> </v>
      </c>
      <c r="B151" s="14" t="str">
        <f>IF(INTRO!$E$39&lt;&gt;"Non-endemic", " ", IF(INTRO!$E$37="Non-endemic"," ", IF(COUNTRY_INFO!B151=0," ",COUNTRY_INFO!B151)))</f>
        <v xml:space="preserve"> </v>
      </c>
      <c r="C151" s="14" t="str">
        <f>IF(INTRO!$E$39&lt;&gt;"Non-endemic", " ", IF(INTRO!$E$37="Non-endemic"," ", IF(COUNTRY_INFO!C151=0," ",COUNTRY_INFO!C151)))</f>
        <v xml:space="preserve"> </v>
      </c>
      <c r="D151" s="15">
        <f>IF(INTRO!$E$39&lt;&gt;"Non-endemic", 0, IF(INTRO!$E$37="Non-endemic",0,IF(COUNTRY_INFO!$H151=1,COUNTRY_INFO!E151,0)))</f>
        <v>0</v>
      </c>
      <c r="E151" s="15">
        <f>IF(INTRO!$E$39&lt;&gt;"Non-endemic", 0, IF(INTRO!$E$37="Non-endemic",0,IF(COUNTRY_INFO!$H151=1,COUNTRY_INFO!F151,0)))</f>
        <v>0</v>
      </c>
      <c r="F151" s="15">
        <f>IF(INTRO!$E$39&lt;&gt;"Non-endemic", 0, IF(INTRO!$E$37="Non-endemic",0,IF(COUNTRY_INFO!$H151=1,COUNTRY_INFO!G151,0)))</f>
        <v>0</v>
      </c>
      <c r="G151" s="15">
        <f t="shared" si="9"/>
        <v>0</v>
      </c>
      <c r="H151" s="16" t="str">
        <f>IF(INTRO!$E$39="Non-endemic",IF(INTRO!$E$37="Non-endemic","Not required",COUNTRY_INFO!P151),"Treat with IVM")</f>
        <v>Treat with IVM</v>
      </c>
      <c r="I151" s="15">
        <f t="shared" si="10"/>
        <v>0</v>
      </c>
      <c r="J151" s="15">
        <f t="shared" si="2"/>
        <v>0</v>
      </c>
      <c r="K151" s="25"/>
      <c r="L151" s="17">
        <f t="shared" si="3"/>
        <v>0</v>
      </c>
      <c r="M151" s="17">
        <f t="shared" si="4"/>
        <v>0</v>
      </c>
    </row>
    <row r="152" spans="1:13" x14ac:dyDescent="0.2">
      <c r="A152" s="14" t="str">
        <f>IF(INTRO!$E$39&lt;&gt;"Non-endemic", " ", IF(INTRO!$E$37="Non-endemic"," ", IF(COUNTRY_INFO!A152=0," ",COUNTRY_INFO!A152)))</f>
        <v xml:space="preserve"> </v>
      </c>
      <c r="B152" s="14" t="str">
        <f>IF(INTRO!$E$39&lt;&gt;"Non-endemic", " ", IF(INTRO!$E$37="Non-endemic"," ", IF(COUNTRY_INFO!B152=0," ",COUNTRY_INFO!B152)))</f>
        <v xml:space="preserve"> </v>
      </c>
      <c r="C152" s="14" t="str">
        <f>IF(INTRO!$E$39&lt;&gt;"Non-endemic", " ", IF(INTRO!$E$37="Non-endemic"," ", IF(COUNTRY_INFO!C152=0," ",COUNTRY_INFO!C152)))</f>
        <v xml:space="preserve"> </v>
      </c>
      <c r="D152" s="15">
        <f>IF(INTRO!$E$39&lt;&gt;"Non-endemic", 0, IF(INTRO!$E$37="Non-endemic",0,IF(COUNTRY_INFO!$H152=1,COUNTRY_INFO!E152,0)))</f>
        <v>0</v>
      </c>
      <c r="E152" s="15">
        <f>IF(INTRO!$E$39&lt;&gt;"Non-endemic", 0, IF(INTRO!$E$37="Non-endemic",0,IF(COUNTRY_INFO!$H152=1,COUNTRY_INFO!F152,0)))</f>
        <v>0</v>
      </c>
      <c r="F152" s="15">
        <f>IF(INTRO!$E$39&lt;&gt;"Non-endemic", 0, IF(INTRO!$E$37="Non-endemic",0,IF(COUNTRY_INFO!$H152=1,COUNTRY_INFO!G152,0)))</f>
        <v>0</v>
      </c>
      <c r="G152" s="15">
        <f t="shared" si="9"/>
        <v>0</v>
      </c>
      <c r="H152" s="16" t="str">
        <f>IF(INTRO!$E$39="Non-endemic",IF(INTRO!$E$37="Non-endemic","Not required",COUNTRY_INFO!P152),"Treat with IVM")</f>
        <v>Treat with IVM</v>
      </c>
      <c r="I152" s="15">
        <f t="shared" si="10"/>
        <v>0</v>
      </c>
      <c r="J152" s="15">
        <f t="shared" si="2"/>
        <v>0</v>
      </c>
      <c r="K152" s="25"/>
      <c r="L152" s="17">
        <f t="shared" si="3"/>
        <v>0</v>
      </c>
      <c r="M152" s="17">
        <f t="shared" si="4"/>
        <v>0</v>
      </c>
    </row>
    <row r="153" spans="1:13" x14ac:dyDescent="0.2">
      <c r="A153" s="14" t="str">
        <f>IF(INTRO!$E$39&lt;&gt;"Non-endemic", " ", IF(INTRO!$E$37="Non-endemic"," ", IF(COUNTRY_INFO!A153=0," ",COUNTRY_INFO!A153)))</f>
        <v xml:space="preserve"> </v>
      </c>
      <c r="B153" s="14" t="str">
        <f>IF(INTRO!$E$39&lt;&gt;"Non-endemic", " ", IF(INTRO!$E$37="Non-endemic"," ", IF(COUNTRY_INFO!B153=0," ",COUNTRY_INFO!B153)))</f>
        <v xml:space="preserve"> </v>
      </c>
      <c r="C153" s="14" t="str">
        <f>IF(INTRO!$E$39&lt;&gt;"Non-endemic", " ", IF(INTRO!$E$37="Non-endemic"," ", IF(COUNTRY_INFO!C153=0," ",COUNTRY_INFO!C153)))</f>
        <v xml:space="preserve"> </v>
      </c>
      <c r="D153" s="15">
        <f>IF(INTRO!$E$39&lt;&gt;"Non-endemic", 0, IF(INTRO!$E$37="Non-endemic",0,IF(COUNTRY_INFO!$H153=1,COUNTRY_INFO!E153,0)))</f>
        <v>0</v>
      </c>
      <c r="E153" s="15">
        <f>IF(INTRO!$E$39&lt;&gt;"Non-endemic", 0, IF(INTRO!$E$37="Non-endemic",0,IF(COUNTRY_INFO!$H153=1,COUNTRY_INFO!F153,0)))</f>
        <v>0</v>
      </c>
      <c r="F153" s="15">
        <f>IF(INTRO!$E$39&lt;&gt;"Non-endemic", 0, IF(INTRO!$E$37="Non-endemic",0,IF(COUNTRY_INFO!$H153=1,COUNTRY_INFO!G153,0)))</f>
        <v>0</v>
      </c>
      <c r="G153" s="15">
        <f t="shared" si="9"/>
        <v>0</v>
      </c>
      <c r="H153" s="16" t="str">
        <f>IF(INTRO!$E$39="Non-endemic",IF(INTRO!$E$37="Non-endemic","Not required",COUNTRY_INFO!P153),"Treat with IVM")</f>
        <v>Treat with IVM</v>
      </c>
      <c r="I153" s="15">
        <f t="shared" si="10"/>
        <v>0</v>
      </c>
      <c r="J153" s="15">
        <f t="shared" si="2"/>
        <v>0</v>
      </c>
      <c r="K153" s="25"/>
      <c r="L153" s="17">
        <f t="shared" si="3"/>
        <v>0</v>
      </c>
      <c r="M153" s="17">
        <f t="shared" si="4"/>
        <v>0</v>
      </c>
    </row>
    <row r="154" spans="1:13" x14ac:dyDescent="0.2">
      <c r="A154" s="14" t="str">
        <f>IF(INTRO!$E$39&lt;&gt;"Non-endemic", " ", IF(INTRO!$E$37="Non-endemic"," ", IF(COUNTRY_INFO!A154=0," ",COUNTRY_INFO!A154)))</f>
        <v xml:space="preserve"> </v>
      </c>
      <c r="B154" s="14" t="str">
        <f>IF(INTRO!$E$39&lt;&gt;"Non-endemic", " ", IF(INTRO!$E$37="Non-endemic"," ", IF(COUNTRY_INFO!B154=0," ",COUNTRY_INFO!B154)))</f>
        <v xml:space="preserve"> </v>
      </c>
      <c r="C154" s="14" t="str">
        <f>IF(INTRO!$E$39&lt;&gt;"Non-endemic", " ", IF(INTRO!$E$37="Non-endemic"," ", IF(COUNTRY_INFO!C154=0," ",COUNTRY_INFO!C154)))</f>
        <v xml:space="preserve"> </v>
      </c>
      <c r="D154" s="15">
        <f>IF(INTRO!$E$39&lt;&gt;"Non-endemic", 0, IF(INTRO!$E$37="Non-endemic",0,IF(COUNTRY_INFO!$H154=1,COUNTRY_INFO!E154,0)))</f>
        <v>0</v>
      </c>
      <c r="E154" s="15">
        <f>IF(INTRO!$E$39&lt;&gt;"Non-endemic", 0, IF(INTRO!$E$37="Non-endemic",0,IF(COUNTRY_INFO!$H154=1,COUNTRY_INFO!F154,0)))</f>
        <v>0</v>
      </c>
      <c r="F154" s="15">
        <f>IF(INTRO!$E$39&lt;&gt;"Non-endemic", 0, IF(INTRO!$E$37="Non-endemic",0,IF(COUNTRY_INFO!$H154=1,COUNTRY_INFO!G154,0)))</f>
        <v>0</v>
      </c>
      <c r="G154" s="15">
        <f t="shared" si="9"/>
        <v>0</v>
      </c>
      <c r="H154" s="16" t="str">
        <f>IF(INTRO!$E$39="Non-endemic",IF(INTRO!$E$37="Non-endemic","Not required",COUNTRY_INFO!P154),"Treat with IVM")</f>
        <v>Treat with IVM</v>
      </c>
      <c r="I154" s="15">
        <f t="shared" si="10"/>
        <v>0</v>
      </c>
      <c r="J154" s="15">
        <f t="shared" si="2"/>
        <v>0</v>
      </c>
      <c r="K154" s="25"/>
      <c r="L154" s="17">
        <f t="shared" si="3"/>
        <v>0</v>
      </c>
      <c r="M154" s="17">
        <f t="shared" si="4"/>
        <v>0</v>
      </c>
    </row>
    <row r="155" spans="1:13" x14ac:dyDescent="0.2">
      <c r="A155" s="14" t="str">
        <f>IF(INTRO!$E$39&lt;&gt;"Non-endemic", " ", IF(INTRO!$E$37="Non-endemic"," ", IF(COUNTRY_INFO!A155=0," ",COUNTRY_INFO!A155)))</f>
        <v xml:space="preserve"> </v>
      </c>
      <c r="B155" s="14" t="str">
        <f>IF(INTRO!$E$39&lt;&gt;"Non-endemic", " ", IF(INTRO!$E$37="Non-endemic"," ", IF(COUNTRY_INFO!B155=0," ",COUNTRY_INFO!B155)))</f>
        <v xml:space="preserve"> </v>
      </c>
      <c r="C155" s="14" t="str">
        <f>IF(INTRO!$E$39&lt;&gt;"Non-endemic", " ", IF(INTRO!$E$37="Non-endemic"," ", IF(COUNTRY_INFO!C155=0," ",COUNTRY_INFO!C155)))</f>
        <v xml:space="preserve"> </v>
      </c>
      <c r="D155" s="15">
        <f>IF(INTRO!$E$39&lt;&gt;"Non-endemic", 0, IF(INTRO!$E$37="Non-endemic",0,IF(COUNTRY_INFO!$H155=1,COUNTRY_INFO!E155,0)))</f>
        <v>0</v>
      </c>
      <c r="E155" s="15">
        <f>IF(INTRO!$E$39&lt;&gt;"Non-endemic", 0, IF(INTRO!$E$37="Non-endemic",0,IF(COUNTRY_INFO!$H155=1,COUNTRY_INFO!F155,0)))</f>
        <v>0</v>
      </c>
      <c r="F155" s="15">
        <f>IF(INTRO!$E$39&lt;&gt;"Non-endemic", 0, IF(INTRO!$E$37="Non-endemic",0,IF(COUNTRY_INFO!$H155=1,COUNTRY_INFO!G155,0)))</f>
        <v>0</v>
      </c>
      <c r="G155" s="15">
        <f t="shared" si="9"/>
        <v>0</v>
      </c>
      <c r="H155" s="16" t="str">
        <f>IF(INTRO!$E$39="Non-endemic",IF(INTRO!$E$37="Non-endemic","Not required",COUNTRY_INFO!P155),"Treat with IVM")</f>
        <v>Treat with IVM</v>
      </c>
      <c r="I155" s="15">
        <f t="shared" si="10"/>
        <v>0</v>
      </c>
      <c r="J155" s="15">
        <f t="shared" si="2"/>
        <v>0</v>
      </c>
      <c r="K155" s="25"/>
      <c r="L155" s="17">
        <f t="shared" si="3"/>
        <v>0</v>
      </c>
      <c r="M155" s="17">
        <f t="shared" si="4"/>
        <v>0</v>
      </c>
    </row>
    <row r="156" spans="1:13" x14ac:dyDescent="0.2">
      <c r="A156" s="14" t="str">
        <f>IF(INTRO!$E$39&lt;&gt;"Non-endemic", " ", IF(INTRO!$E$37="Non-endemic"," ", IF(COUNTRY_INFO!A156=0," ",COUNTRY_INFO!A156)))</f>
        <v xml:space="preserve"> </v>
      </c>
      <c r="B156" s="14" t="str">
        <f>IF(INTRO!$E$39&lt;&gt;"Non-endemic", " ", IF(INTRO!$E$37="Non-endemic"," ", IF(COUNTRY_INFO!B156=0," ",COUNTRY_INFO!B156)))</f>
        <v xml:space="preserve"> </v>
      </c>
      <c r="C156" s="14" t="str">
        <f>IF(INTRO!$E$39&lt;&gt;"Non-endemic", " ", IF(INTRO!$E$37="Non-endemic"," ", IF(COUNTRY_INFO!C156=0," ",COUNTRY_INFO!C156)))</f>
        <v xml:space="preserve"> </v>
      </c>
      <c r="D156" s="15">
        <f>IF(INTRO!$E$39&lt;&gt;"Non-endemic", 0, IF(INTRO!$E$37="Non-endemic",0,IF(COUNTRY_INFO!$H156=1,COUNTRY_INFO!E156,0)))</f>
        <v>0</v>
      </c>
      <c r="E156" s="15">
        <f>IF(INTRO!$E$39&lt;&gt;"Non-endemic", 0, IF(INTRO!$E$37="Non-endemic",0,IF(COUNTRY_INFO!$H156=1,COUNTRY_INFO!F156,0)))</f>
        <v>0</v>
      </c>
      <c r="F156" s="15">
        <f>IF(INTRO!$E$39&lt;&gt;"Non-endemic", 0, IF(INTRO!$E$37="Non-endemic",0,IF(COUNTRY_INFO!$H156=1,COUNTRY_INFO!G156,0)))</f>
        <v>0</v>
      </c>
      <c r="G156" s="15">
        <f t="shared" si="9"/>
        <v>0</v>
      </c>
      <c r="H156" s="16" t="str">
        <f>IF(INTRO!$E$39="Non-endemic",IF(INTRO!$E$37="Non-endemic","Not required",COUNTRY_INFO!P156),"Treat with IVM")</f>
        <v>Treat with IVM</v>
      </c>
      <c r="I156" s="15">
        <f t="shared" si="10"/>
        <v>0</v>
      </c>
      <c r="J156" s="15">
        <f t="shared" si="2"/>
        <v>0</v>
      </c>
      <c r="K156" s="25"/>
      <c r="L156" s="17">
        <f t="shared" si="3"/>
        <v>0</v>
      </c>
      <c r="M156" s="17">
        <f t="shared" si="4"/>
        <v>0</v>
      </c>
    </row>
    <row r="157" spans="1:13" x14ac:dyDescent="0.2">
      <c r="A157" s="14" t="str">
        <f>IF(INTRO!$E$39&lt;&gt;"Non-endemic", " ", IF(INTRO!$E$37="Non-endemic"," ", IF(COUNTRY_INFO!A157=0," ",COUNTRY_INFO!A157)))</f>
        <v xml:space="preserve"> </v>
      </c>
      <c r="B157" s="14" t="str">
        <f>IF(INTRO!$E$39&lt;&gt;"Non-endemic", " ", IF(INTRO!$E$37="Non-endemic"," ", IF(COUNTRY_INFO!B157=0," ",COUNTRY_INFO!B157)))</f>
        <v xml:space="preserve"> </v>
      </c>
      <c r="C157" s="14" t="str">
        <f>IF(INTRO!$E$39&lt;&gt;"Non-endemic", " ", IF(INTRO!$E$37="Non-endemic"," ", IF(COUNTRY_INFO!C157=0," ",COUNTRY_INFO!C157)))</f>
        <v xml:space="preserve"> </v>
      </c>
      <c r="D157" s="15">
        <f>IF(INTRO!$E$39&lt;&gt;"Non-endemic", 0, IF(INTRO!$E$37="Non-endemic",0,IF(COUNTRY_INFO!$H157=1,COUNTRY_INFO!E157,0)))</f>
        <v>0</v>
      </c>
      <c r="E157" s="15">
        <f>IF(INTRO!$E$39&lt;&gt;"Non-endemic", 0, IF(INTRO!$E$37="Non-endemic",0,IF(COUNTRY_INFO!$H157=1,COUNTRY_INFO!F157,0)))</f>
        <v>0</v>
      </c>
      <c r="F157" s="15">
        <f>IF(INTRO!$E$39&lt;&gt;"Non-endemic", 0, IF(INTRO!$E$37="Non-endemic",0,IF(COUNTRY_INFO!$H157=1,COUNTRY_INFO!G157,0)))</f>
        <v>0</v>
      </c>
      <c r="G157" s="15">
        <f t="shared" si="9"/>
        <v>0</v>
      </c>
      <c r="H157" s="16" t="str">
        <f>IF(INTRO!$E$39="Non-endemic",IF(INTRO!$E$37="Non-endemic","Not required",COUNTRY_INFO!P157),"Treat with IVM")</f>
        <v>Treat with IVM</v>
      </c>
      <c r="I157" s="15">
        <f t="shared" si="10"/>
        <v>0</v>
      </c>
      <c r="J157" s="15">
        <f t="shared" si="2"/>
        <v>0</v>
      </c>
      <c r="K157" s="25"/>
      <c r="L157" s="17">
        <f t="shared" si="3"/>
        <v>0</v>
      </c>
      <c r="M157" s="17">
        <f t="shared" si="4"/>
        <v>0</v>
      </c>
    </row>
    <row r="158" spans="1:13" x14ac:dyDescent="0.2">
      <c r="A158" s="14" t="str">
        <f>IF(INTRO!$E$39&lt;&gt;"Non-endemic", " ", IF(INTRO!$E$37="Non-endemic"," ", IF(COUNTRY_INFO!A158=0," ",COUNTRY_INFO!A158)))</f>
        <v xml:space="preserve"> </v>
      </c>
      <c r="B158" s="14" t="str">
        <f>IF(INTRO!$E$39&lt;&gt;"Non-endemic", " ", IF(INTRO!$E$37="Non-endemic"," ", IF(COUNTRY_INFO!B158=0," ",COUNTRY_INFO!B158)))</f>
        <v xml:space="preserve"> </v>
      </c>
      <c r="C158" s="14" t="str">
        <f>IF(INTRO!$E$39&lt;&gt;"Non-endemic", " ", IF(INTRO!$E$37="Non-endemic"," ", IF(COUNTRY_INFO!C158=0," ",COUNTRY_INFO!C158)))</f>
        <v xml:space="preserve"> </v>
      </c>
      <c r="D158" s="15">
        <f>IF(INTRO!$E$39&lt;&gt;"Non-endemic", 0, IF(INTRO!$E$37="Non-endemic",0,IF(COUNTRY_INFO!$H158=1,COUNTRY_INFO!E158,0)))</f>
        <v>0</v>
      </c>
      <c r="E158" s="15">
        <f>IF(INTRO!$E$39&lt;&gt;"Non-endemic", 0, IF(INTRO!$E$37="Non-endemic",0,IF(COUNTRY_INFO!$H158=1,COUNTRY_INFO!F158,0)))</f>
        <v>0</v>
      </c>
      <c r="F158" s="15">
        <f>IF(INTRO!$E$39&lt;&gt;"Non-endemic", 0, IF(INTRO!$E$37="Non-endemic",0,IF(COUNTRY_INFO!$H158=1,COUNTRY_INFO!G158,0)))</f>
        <v>0</v>
      </c>
      <c r="G158" s="15">
        <f t="shared" si="9"/>
        <v>0</v>
      </c>
      <c r="H158" s="16" t="str">
        <f>IF(INTRO!$E$39="Non-endemic",IF(INTRO!$E$37="Non-endemic","Not required",COUNTRY_INFO!P158),"Treat with IVM")</f>
        <v>Treat with IVM</v>
      </c>
      <c r="I158" s="15">
        <f t="shared" si="10"/>
        <v>0</v>
      </c>
      <c r="J158" s="15">
        <f t="shared" si="2"/>
        <v>0</v>
      </c>
      <c r="K158" s="25"/>
      <c r="L158" s="17">
        <f t="shared" si="3"/>
        <v>0</v>
      </c>
      <c r="M158" s="17">
        <f t="shared" si="4"/>
        <v>0</v>
      </c>
    </row>
    <row r="159" spans="1:13" x14ac:dyDescent="0.2">
      <c r="A159" s="14" t="str">
        <f>IF(INTRO!$E$39&lt;&gt;"Non-endemic", " ", IF(INTRO!$E$37="Non-endemic"," ", IF(COUNTRY_INFO!A159=0," ",COUNTRY_INFO!A159)))</f>
        <v xml:space="preserve"> </v>
      </c>
      <c r="B159" s="14" t="str">
        <f>IF(INTRO!$E$39&lt;&gt;"Non-endemic", " ", IF(INTRO!$E$37="Non-endemic"," ", IF(COUNTRY_INFO!B159=0," ",COUNTRY_INFO!B159)))</f>
        <v xml:space="preserve"> </v>
      </c>
      <c r="C159" s="14" t="str">
        <f>IF(INTRO!$E$39&lt;&gt;"Non-endemic", " ", IF(INTRO!$E$37="Non-endemic"," ", IF(COUNTRY_INFO!C159=0," ",COUNTRY_INFO!C159)))</f>
        <v xml:space="preserve"> </v>
      </c>
      <c r="D159" s="15">
        <f>IF(INTRO!$E$39&lt;&gt;"Non-endemic", 0, IF(INTRO!$E$37="Non-endemic",0,IF(COUNTRY_INFO!$H159=1,COUNTRY_INFO!E159,0)))</f>
        <v>0</v>
      </c>
      <c r="E159" s="15">
        <f>IF(INTRO!$E$39&lt;&gt;"Non-endemic", 0, IF(INTRO!$E$37="Non-endemic",0,IF(COUNTRY_INFO!$H159=1,COUNTRY_INFO!F159,0)))</f>
        <v>0</v>
      </c>
      <c r="F159" s="15">
        <f>IF(INTRO!$E$39&lt;&gt;"Non-endemic", 0, IF(INTRO!$E$37="Non-endemic",0,IF(COUNTRY_INFO!$H159=1,COUNTRY_INFO!G159,0)))</f>
        <v>0</v>
      </c>
      <c r="G159" s="15">
        <f t="shared" si="9"/>
        <v>0</v>
      </c>
      <c r="H159" s="16" t="str">
        <f>IF(INTRO!$E$39="Non-endemic",IF(INTRO!$E$37="Non-endemic","Not required",COUNTRY_INFO!P159),"Treat with IVM")</f>
        <v>Treat with IVM</v>
      </c>
      <c r="I159" s="15">
        <f t="shared" si="10"/>
        <v>0</v>
      </c>
      <c r="J159" s="15">
        <f t="shared" si="2"/>
        <v>0</v>
      </c>
      <c r="K159" s="25"/>
      <c r="L159" s="17">
        <f t="shared" si="3"/>
        <v>0</v>
      </c>
      <c r="M159" s="17">
        <f t="shared" si="4"/>
        <v>0</v>
      </c>
    </row>
    <row r="160" spans="1:13" x14ac:dyDescent="0.2">
      <c r="A160" s="14" t="str">
        <f>IF(INTRO!$E$39&lt;&gt;"Non-endemic", " ", IF(INTRO!$E$37="Non-endemic"," ", IF(COUNTRY_INFO!A160=0," ",COUNTRY_INFO!A160)))</f>
        <v xml:space="preserve"> </v>
      </c>
      <c r="B160" s="14" t="str">
        <f>IF(INTRO!$E$39&lt;&gt;"Non-endemic", " ", IF(INTRO!$E$37="Non-endemic"," ", IF(COUNTRY_INFO!B160=0," ",COUNTRY_INFO!B160)))</f>
        <v xml:space="preserve"> </v>
      </c>
      <c r="C160" s="14" t="str">
        <f>IF(INTRO!$E$39&lt;&gt;"Non-endemic", " ", IF(INTRO!$E$37="Non-endemic"," ", IF(COUNTRY_INFO!C160=0," ",COUNTRY_INFO!C160)))</f>
        <v xml:space="preserve"> </v>
      </c>
      <c r="D160" s="15">
        <f>IF(INTRO!$E$39&lt;&gt;"Non-endemic", 0, IF(INTRO!$E$37="Non-endemic",0,IF(COUNTRY_INFO!$H160=1,COUNTRY_INFO!E160,0)))</f>
        <v>0</v>
      </c>
      <c r="E160" s="15">
        <f>IF(INTRO!$E$39&lt;&gt;"Non-endemic", 0, IF(INTRO!$E$37="Non-endemic",0,IF(COUNTRY_INFO!$H160=1,COUNTRY_INFO!F160,0)))</f>
        <v>0</v>
      </c>
      <c r="F160" s="15">
        <f>IF(INTRO!$E$39&lt;&gt;"Non-endemic", 0, IF(INTRO!$E$37="Non-endemic",0,IF(COUNTRY_INFO!$H160=1,COUNTRY_INFO!G160,0)))</f>
        <v>0</v>
      </c>
      <c r="G160" s="15">
        <f t="shared" si="9"/>
        <v>0</v>
      </c>
      <c r="H160" s="16" t="str">
        <f>IF(INTRO!$E$39="Non-endemic",IF(INTRO!$E$37="Non-endemic","Not required",COUNTRY_INFO!P160),"Treat with IVM")</f>
        <v>Treat with IVM</v>
      </c>
      <c r="I160" s="15">
        <f t="shared" si="10"/>
        <v>0</v>
      </c>
      <c r="J160" s="15">
        <f t="shared" si="2"/>
        <v>0</v>
      </c>
      <c r="K160" s="25"/>
      <c r="L160" s="17">
        <f t="shared" si="3"/>
        <v>0</v>
      </c>
      <c r="M160" s="17">
        <f t="shared" si="4"/>
        <v>0</v>
      </c>
    </row>
    <row r="161" spans="1:13" x14ac:dyDescent="0.2">
      <c r="A161" s="14" t="str">
        <f>IF(INTRO!$E$39&lt;&gt;"Non-endemic", " ", IF(INTRO!$E$37="Non-endemic"," ", IF(COUNTRY_INFO!A161=0," ",COUNTRY_INFO!A161)))</f>
        <v xml:space="preserve"> </v>
      </c>
      <c r="B161" s="14" t="str">
        <f>IF(INTRO!$E$39&lt;&gt;"Non-endemic", " ", IF(INTRO!$E$37="Non-endemic"," ", IF(COUNTRY_INFO!B161=0," ",COUNTRY_INFO!B161)))</f>
        <v xml:space="preserve"> </v>
      </c>
      <c r="C161" s="14" t="str">
        <f>IF(INTRO!$E$39&lt;&gt;"Non-endemic", " ", IF(INTRO!$E$37="Non-endemic"," ", IF(COUNTRY_INFO!C161=0," ",COUNTRY_INFO!C161)))</f>
        <v xml:space="preserve"> </v>
      </c>
      <c r="D161" s="15">
        <f>IF(INTRO!$E$39&lt;&gt;"Non-endemic", 0, IF(INTRO!$E$37="Non-endemic",0,IF(COUNTRY_INFO!$H161=1,COUNTRY_INFO!E161,0)))</f>
        <v>0</v>
      </c>
      <c r="E161" s="15">
        <f>IF(INTRO!$E$39&lt;&gt;"Non-endemic", 0, IF(INTRO!$E$37="Non-endemic",0,IF(COUNTRY_INFO!$H161=1,COUNTRY_INFO!F161,0)))</f>
        <v>0</v>
      </c>
      <c r="F161" s="15">
        <f>IF(INTRO!$E$39&lt;&gt;"Non-endemic", 0, IF(INTRO!$E$37="Non-endemic",0,IF(COUNTRY_INFO!$H161=1,COUNTRY_INFO!G161,0)))</f>
        <v>0</v>
      </c>
      <c r="G161" s="15">
        <f t="shared" si="9"/>
        <v>0</v>
      </c>
      <c r="H161" s="16" t="str">
        <f>IF(INTRO!$E$39="Non-endemic",IF(INTRO!$E$37="Non-endemic","Not required",COUNTRY_INFO!P161),"Treat with IVM")</f>
        <v>Treat with IVM</v>
      </c>
      <c r="I161" s="15">
        <f t="shared" si="10"/>
        <v>0</v>
      </c>
      <c r="J161" s="15">
        <f t="shared" si="2"/>
        <v>0</v>
      </c>
      <c r="K161" s="25"/>
      <c r="L161" s="17">
        <f t="shared" si="3"/>
        <v>0</v>
      </c>
      <c r="M161" s="17">
        <f t="shared" si="4"/>
        <v>0</v>
      </c>
    </row>
    <row r="162" spans="1:13" x14ac:dyDescent="0.2">
      <c r="A162" s="14" t="str">
        <f>IF(INTRO!$E$39&lt;&gt;"Non-endemic", " ", IF(INTRO!$E$37="Non-endemic"," ", IF(COUNTRY_INFO!A162=0," ",COUNTRY_INFO!A162)))</f>
        <v xml:space="preserve"> </v>
      </c>
      <c r="B162" s="14" t="str">
        <f>IF(INTRO!$E$39&lt;&gt;"Non-endemic", " ", IF(INTRO!$E$37="Non-endemic"," ", IF(COUNTRY_INFO!B162=0," ",COUNTRY_INFO!B162)))</f>
        <v xml:space="preserve"> </v>
      </c>
      <c r="C162" s="14" t="str">
        <f>IF(INTRO!$E$39&lt;&gt;"Non-endemic", " ", IF(INTRO!$E$37="Non-endemic"," ", IF(COUNTRY_INFO!C162=0," ",COUNTRY_INFO!C162)))</f>
        <v xml:space="preserve"> </v>
      </c>
      <c r="D162" s="15">
        <f>IF(INTRO!$E$39&lt;&gt;"Non-endemic", 0, IF(INTRO!$E$37="Non-endemic",0,IF(COUNTRY_INFO!$H162=1,COUNTRY_INFO!E162,0)))</f>
        <v>0</v>
      </c>
      <c r="E162" s="15">
        <f>IF(INTRO!$E$39&lt;&gt;"Non-endemic", 0, IF(INTRO!$E$37="Non-endemic",0,IF(COUNTRY_INFO!$H162=1,COUNTRY_INFO!F162,0)))</f>
        <v>0</v>
      </c>
      <c r="F162" s="15">
        <f>IF(INTRO!$E$39&lt;&gt;"Non-endemic", 0, IF(INTRO!$E$37="Non-endemic",0,IF(COUNTRY_INFO!$H162=1,COUNTRY_INFO!G162,0)))</f>
        <v>0</v>
      </c>
      <c r="G162" s="15">
        <f t="shared" si="9"/>
        <v>0</v>
      </c>
      <c r="H162" s="16" t="str">
        <f>IF(INTRO!$E$39="Non-endemic",IF(INTRO!$E$37="Non-endemic","Not required",COUNTRY_INFO!P162),"Treat with IVM")</f>
        <v>Treat with IVM</v>
      </c>
      <c r="I162" s="15">
        <f t="shared" si="10"/>
        <v>0</v>
      </c>
      <c r="J162" s="15">
        <f t="shared" si="2"/>
        <v>0</v>
      </c>
      <c r="K162" s="25"/>
      <c r="L162" s="17">
        <f t="shared" si="3"/>
        <v>0</v>
      </c>
      <c r="M162" s="17">
        <f t="shared" si="4"/>
        <v>0</v>
      </c>
    </row>
    <row r="163" spans="1:13" x14ac:dyDescent="0.2">
      <c r="A163" s="14" t="str">
        <f>IF(INTRO!$E$39&lt;&gt;"Non-endemic", " ", IF(INTRO!$E$37="Non-endemic"," ", IF(COUNTRY_INFO!A163=0," ",COUNTRY_INFO!A163)))</f>
        <v xml:space="preserve"> </v>
      </c>
      <c r="B163" s="14" t="str">
        <f>IF(INTRO!$E$39&lt;&gt;"Non-endemic", " ", IF(INTRO!$E$37="Non-endemic"," ", IF(COUNTRY_INFO!B163=0," ",COUNTRY_INFO!B163)))</f>
        <v xml:space="preserve"> </v>
      </c>
      <c r="C163" s="14" t="str">
        <f>IF(INTRO!$E$39&lt;&gt;"Non-endemic", " ", IF(INTRO!$E$37="Non-endemic"," ", IF(COUNTRY_INFO!C163=0," ",COUNTRY_INFO!C163)))</f>
        <v xml:space="preserve"> </v>
      </c>
      <c r="D163" s="15">
        <f>IF(INTRO!$E$39&lt;&gt;"Non-endemic", 0, IF(INTRO!$E$37="Non-endemic",0,IF(COUNTRY_INFO!$H163=1,COUNTRY_INFO!E163,0)))</f>
        <v>0</v>
      </c>
      <c r="E163" s="15">
        <f>IF(INTRO!$E$39&lt;&gt;"Non-endemic", 0, IF(INTRO!$E$37="Non-endemic",0,IF(COUNTRY_INFO!$H163=1,COUNTRY_INFO!F163,0)))</f>
        <v>0</v>
      </c>
      <c r="F163" s="15">
        <f>IF(INTRO!$E$39&lt;&gt;"Non-endemic", 0, IF(INTRO!$E$37="Non-endemic",0,IF(COUNTRY_INFO!$H163=1,COUNTRY_INFO!G163,0)))</f>
        <v>0</v>
      </c>
      <c r="G163" s="15">
        <f t="shared" si="9"/>
        <v>0</v>
      </c>
      <c r="H163" s="16" t="str">
        <f>IF(INTRO!$E$39="Non-endemic",IF(INTRO!$E$37="Non-endemic","Not required",COUNTRY_INFO!P163),"Treat with IVM")</f>
        <v>Treat with IVM</v>
      </c>
      <c r="I163" s="15">
        <f t="shared" si="10"/>
        <v>0</v>
      </c>
      <c r="J163" s="15">
        <f t="shared" si="2"/>
        <v>0</v>
      </c>
      <c r="K163" s="25"/>
      <c r="L163" s="17">
        <f t="shared" si="3"/>
        <v>0</v>
      </c>
      <c r="M163" s="17">
        <f t="shared" si="4"/>
        <v>0</v>
      </c>
    </row>
    <row r="164" spans="1:13" x14ac:dyDescent="0.2">
      <c r="A164" s="14" t="str">
        <f>IF(INTRO!$E$39&lt;&gt;"Non-endemic", " ", IF(INTRO!$E$37="Non-endemic"," ", IF(COUNTRY_INFO!A164=0," ",COUNTRY_INFO!A164)))</f>
        <v xml:space="preserve"> </v>
      </c>
      <c r="B164" s="14" t="str">
        <f>IF(INTRO!$E$39&lt;&gt;"Non-endemic", " ", IF(INTRO!$E$37="Non-endemic"," ", IF(COUNTRY_INFO!B164=0," ",COUNTRY_INFO!B164)))</f>
        <v xml:space="preserve"> </v>
      </c>
      <c r="C164" s="14" t="str">
        <f>IF(INTRO!$E$39&lt;&gt;"Non-endemic", " ", IF(INTRO!$E$37="Non-endemic"," ", IF(COUNTRY_INFO!C164=0," ",COUNTRY_INFO!C164)))</f>
        <v xml:space="preserve"> </v>
      </c>
      <c r="D164" s="15">
        <f>IF(INTRO!$E$39&lt;&gt;"Non-endemic", 0, IF(INTRO!$E$37="Non-endemic",0,IF(COUNTRY_INFO!$H164=1,COUNTRY_INFO!E164,0)))</f>
        <v>0</v>
      </c>
      <c r="E164" s="15">
        <f>IF(INTRO!$E$39&lt;&gt;"Non-endemic", 0, IF(INTRO!$E$37="Non-endemic",0,IF(COUNTRY_INFO!$H164=1,COUNTRY_INFO!F164,0)))</f>
        <v>0</v>
      </c>
      <c r="F164" s="15">
        <f>IF(INTRO!$E$39&lt;&gt;"Non-endemic", 0, IF(INTRO!$E$37="Non-endemic",0,IF(COUNTRY_INFO!$H164=1,COUNTRY_INFO!G164,0)))</f>
        <v>0</v>
      </c>
      <c r="G164" s="15">
        <f t="shared" si="9"/>
        <v>0</v>
      </c>
      <c r="H164" s="16" t="str">
        <f>IF(INTRO!$E$39="Non-endemic",IF(INTRO!$E$37="Non-endemic","Not required",COUNTRY_INFO!P164),"Treat with IVM")</f>
        <v>Treat with IVM</v>
      </c>
      <c r="I164" s="15">
        <f t="shared" si="10"/>
        <v>0</v>
      </c>
      <c r="J164" s="15">
        <f t="shared" si="2"/>
        <v>0</v>
      </c>
      <c r="K164" s="25"/>
      <c r="L164" s="17">
        <f t="shared" si="3"/>
        <v>0</v>
      </c>
      <c r="M164" s="17">
        <f t="shared" si="4"/>
        <v>0</v>
      </c>
    </row>
    <row r="165" spans="1:13" x14ac:dyDescent="0.2">
      <c r="A165" s="14" t="str">
        <f>IF(INTRO!$E$39&lt;&gt;"Non-endemic", " ", IF(INTRO!$E$37="Non-endemic"," ", IF(COUNTRY_INFO!A165=0," ",COUNTRY_INFO!A165)))</f>
        <v xml:space="preserve"> </v>
      </c>
      <c r="B165" s="14" t="str">
        <f>IF(INTRO!$E$39&lt;&gt;"Non-endemic", " ", IF(INTRO!$E$37="Non-endemic"," ", IF(COUNTRY_INFO!B165=0," ",COUNTRY_INFO!B165)))</f>
        <v xml:space="preserve"> </v>
      </c>
      <c r="C165" s="14" t="str">
        <f>IF(INTRO!$E$39&lt;&gt;"Non-endemic", " ", IF(INTRO!$E$37="Non-endemic"," ", IF(COUNTRY_INFO!C165=0," ",COUNTRY_INFO!C165)))</f>
        <v xml:space="preserve"> </v>
      </c>
      <c r="D165" s="15">
        <f>IF(INTRO!$E$39&lt;&gt;"Non-endemic", 0, IF(INTRO!$E$37="Non-endemic",0,IF(COUNTRY_INFO!$H165=1,COUNTRY_INFO!E165,0)))</f>
        <v>0</v>
      </c>
      <c r="E165" s="15">
        <f>IF(INTRO!$E$39&lt;&gt;"Non-endemic", 0, IF(INTRO!$E$37="Non-endemic",0,IF(COUNTRY_INFO!$H165=1,COUNTRY_INFO!F165,0)))</f>
        <v>0</v>
      </c>
      <c r="F165" s="15">
        <f>IF(INTRO!$E$39&lt;&gt;"Non-endemic", 0, IF(INTRO!$E$37="Non-endemic",0,IF(COUNTRY_INFO!$H165=1,COUNTRY_INFO!G165,0)))</f>
        <v>0</v>
      </c>
      <c r="G165" s="15">
        <f t="shared" si="9"/>
        <v>0</v>
      </c>
      <c r="H165" s="16" t="str">
        <f>IF(INTRO!$E$39="Non-endemic",IF(INTRO!$E$37="Non-endemic","Not required",COUNTRY_INFO!P165),"Treat with IVM")</f>
        <v>Treat with IVM</v>
      </c>
      <c r="I165" s="15">
        <f t="shared" si="10"/>
        <v>0</v>
      </c>
      <c r="J165" s="15">
        <f t="shared" si="2"/>
        <v>0</v>
      </c>
      <c r="K165" s="25"/>
      <c r="L165" s="17">
        <f t="shared" si="3"/>
        <v>0</v>
      </c>
      <c r="M165" s="17">
        <f t="shared" si="4"/>
        <v>0</v>
      </c>
    </row>
    <row r="166" spans="1:13" x14ac:dyDescent="0.2">
      <c r="A166" s="14" t="str">
        <f>IF(INTRO!$E$39&lt;&gt;"Non-endemic", " ", IF(INTRO!$E$37="Non-endemic"," ", IF(COUNTRY_INFO!A166=0," ",COUNTRY_INFO!A166)))</f>
        <v xml:space="preserve"> </v>
      </c>
      <c r="B166" s="14" t="str">
        <f>IF(INTRO!$E$39&lt;&gt;"Non-endemic", " ", IF(INTRO!$E$37="Non-endemic"," ", IF(COUNTRY_INFO!B166=0," ",COUNTRY_INFO!B166)))</f>
        <v xml:space="preserve"> </v>
      </c>
      <c r="C166" s="14" t="str">
        <f>IF(INTRO!$E$39&lt;&gt;"Non-endemic", " ", IF(INTRO!$E$37="Non-endemic"," ", IF(COUNTRY_INFO!C166=0," ",COUNTRY_INFO!C166)))</f>
        <v xml:space="preserve"> </v>
      </c>
      <c r="D166" s="15">
        <f>IF(INTRO!$E$39&lt;&gt;"Non-endemic", 0, IF(INTRO!$E$37="Non-endemic",0,IF(COUNTRY_INFO!$H166=1,COUNTRY_INFO!E166,0)))</f>
        <v>0</v>
      </c>
      <c r="E166" s="15">
        <f>IF(INTRO!$E$39&lt;&gt;"Non-endemic", 0, IF(INTRO!$E$37="Non-endemic",0,IF(COUNTRY_INFO!$H166=1,COUNTRY_INFO!F166,0)))</f>
        <v>0</v>
      </c>
      <c r="F166" s="15">
        <f>IF(INTRO!$E$39&lt;&gt;"Non-endemic", 0, IF(INTRO!$E$37="Non-endemic",0,IF(COUNTRY_INFO!$H166=1,COUNTRY_INFO!G166,0)))</f>
        <v>0</v>
      </c>
      <c r="G166" s="15">
        <f t="shared" si="9"/>
        <v>0</v>
      </c>
      <c r="H166" s="16" t="str">
        <f>IF(INTRO!$E$39="Non-endemic",IF(INTRO!$E$37="Non-endemic","Not required",COUNTRY_INFO!P166),"Treat with IVM")</f>
        <v>Treat with IVM</v>
      </c>
      <c r="I166" s="15">
        <f t="shared" si="10"/>
        <v>0</v>
      </c>
      <c r="J166" s="15">
        <f t="shared" si="2"/>
        <v>0</v>
      </c>
      <c r="K166" s="25"/>
      <c r="L166" s="17">
        <f t="shared" si="3"/>
        <v>0</v>
      </c>
      <c r="M166" s="17">
        <f t="shared" si="4"/>
        <v>0</v>
      </c>
    </row>
    <row r="167" spans="1:13" x14ac:dyDescent="0.2">
      <c r="A167" s="14" t="str">
        <f>IF(INTRO!$E$39&lt;&gt;"Non-endemic", " ", IF(INTRO!$E$37="Non-endemic"," ", IF(COUNTRY_INFO!A167=0," ",COUNTRY_INFO!A167)))</f>
        <v xml:space="preserve"> </v>
      </c>
      <c r="B167" s="14" t="str">
        <f>IF(INTRO!$E$39&lt;&gt;"Non-endemic", " ", IF(INTRO!$E$37="Non-endemic"," ", IF(COUNTRY_INFO!B167=0," ",COUNTRY_INFO!B167)))</f>
        <v xml:space="preserve"> </v>
      </c>
      <c r="C167" s="14" t="str">
        <f>IF(INTRO!$E$39&lt;&gt;"Non-endemic", " ", IF(INTRO!$E$37="Non-endemic"," ", IF(COUNTRY_INFO!C167=0," ",COUNTRY_INFO!C167)))</f>
        <v xml:space="preserve"> </v>
      </c>
      <c r="D167" s="15">
        <f>IF(INTRO!$E$39&lt;&gt;"Non-endemic", 0, IF(INTRO!$E$37="Non-endemic",0,IF(COUNTRY_INFO!$H167=1,COUNTRY_INFO!E167,0)))</f>
        <v>0</v>
      </c>
      <c r="E167" s="15">
        <f>IF(INTRO!$E$39&lt;&gt;"Non-endemic", 0, IF(INTRO!$E$37="Non-endemic",0,IF(COUNTRY_INFO!$H167=1,COUNTRY_INFO!F167,0)))</f>
        <v>0</v>
      </c>
      <c r="F167" s="15">
        <f>IF(INTRO!$E$39&lt;&gt;"Non-endemic", 0, IF(INTRO!$E$37="Non-endemic",0,IF(COUNTRY_INFO!$H167=1,COUNTRY_INFO!G167,0)))</f>
        <v>0</v>
      </c>
      <c r="G167" s="15">
        <f t="shared" si="9"/>
        <v>0</v>
      </c>
      <c r="H167" s="16" t="str">
        <f>IF(INTRO!$E$39="Non-endemic",IF(INTRO!$E$37="Non-endemic","Not required",COUNTRY_INFO!P167),"Treat with IVM")</f>
        <v>Treat with IVM</v>
      </c>
      <c r="I167" s="15">
        <f t="shared" si="10"/>
        <v>0</v>
      </c>
      <c r="J167" s="15">
        <f t="shared" si="2"/>
        <v>0</v>
      </c>
      <c r="K167" s="25"/>
      <c r="L167" s="17">
        <f t="shared" si="3"/>
        <v>0</v>
      </c>
      <c r="M167" s="17">
        <f t="shared" si="4"/>
        <v>0</v>
      </c>
    </row>
    <row r="168" spans="1:13" x14ac:dyDescent="0.2">
      <c r="A168" s="14" t="str">
        <f>IF(INTRO!$E$39&lt;&gt;"Non-endemic", " ", IF(INTRO!$E$37="Non-endemic"," ", IF(COUNTRY_INFO!A168=0," ",COUNTRY_INFO!A168)))</f>
        <v xml:space="preserve"> </v>
      </c>
      <c r="B168" s="14" t="str">
        <f>IF(INTRO!$E$39&lt;&gt;"Non-endemic", " ", IF(INTRO!$E$37="Non-endemic"," ", IF(COUNTRY_INFO!B168=0," ",COUNTRY_INFO!B168)))</f>
        <v xml:space="preserve"> </v>
      </c>
      <c r="C168" s="14" t="str">
        <f>IF(INTRO!$E$39&lt;&gt;"Non-endemic", " ", IF(INTRO!$E$37="Non-endemic"," ", IF(COUNTRY_INFO!C168=0," ",COUNTRY_INFO!C168)))</f>
        <v xml:space="preserve"> </v>
      </c>
      <c r="D168" s="15">
        <f>IF(INTRO!$E$39&lt;&gt;"Non-endemic", 0, IF(INTRO!$E$37="Non-endemic",0,IF(COUNTRY_INFO!$H168=1,COUNTRY_INFO!E168,0)))</f>
        <v>0</v>
      </c>
      <c r="E168" s="15">
        <f>IF(INTRO!$E$39&lt;&gt;"Non-endemic", 0, IF(INTRO!$E$37="Non-endemic",0,IF(COUNTRY_INFO!$H168=1,COUNTRY_INFO!F168,0)))</f>
        <v>0</v>
      </c>
      <c r="F168" s="15">
        <f>IF(INTRO!$E$39&lt;&gt;"Non-endemic", 0, IF(INTRO!$E$37="Non-endemic",0,IF(COUNTRY_INFO!$H168=1,COUNTRY_INFO!G168,0)))</f>
        <v>0</v>
      </c>
      <c r="G168" s="15">
        <f t="shared" si="9"/>
        <v>0</v>
      </c>
      <c r="H168" s="16" t="str">
        <f>IF(INTRO!$E$39="Non-endemic",IF(INTRO!$E$37="Non-endemic","Not required",COUNTRY_INFO!P168),"Treat with IVM")</f>
        <v>Treat with IVM</v>
      </c>
      <c r="I168" s="15">
        <f t="shared" si="10"/>
        <v>0</v>
      </c>
      <c r="J168" s="15">
        <f t="shared" si="2"/>
        <v>0</v>
      </c>
      <c r="K168" s="25"/>
      <c r="L168" s="17">
        <f t="shared" si="3"/>
        <v>0</v>
      </c>
      <c r="M168" s="17">
        <f t="shared" si="4"/>
        <v>0</v>
      </c>
    </row>
    <row r="169" spans="1:13" x14ac:dyDescent="0.2">
      <c r="A169" s="14" t="str">
        <f>IF(INTRO!$E$39&lt;&gt;"Non-endemic", " ", IF(INTRO!$E$37="Non-endemic"," ", IF(COUNTRY_INFO!A169=0," ",COUNTRY_INFO!A169)))</f>
        <v xml:space="preserve"> </v>
      </c>
      <c r="B169" s="14" t="str">
        <f>IF(INTRO!$E$39&lt;&gt;"Non-endemic", " ", IF(INTRO!$E$37="Non-endemic"," ", IF(COUNTRY_INFO!B169=0," ",COUNTRY_INFO!B169)))</f>
        <v xml:space="preserve"> </v>
      </c>
      <c r="C169" s="14" t="str">
        <f>IF(INTRO!$E$39&lt;&gt;"Non-endemic", " ", IF(INTRO!$E$37="Non-endemic"," ", IF(COUNTRY_INFO!C169=0," ",COUNTRY_INFO!C169)))</f>
        <v xml:space="preserve"> </v>
      </c>
      <c r="D169" s="15">
        <f>IF(INTRO!$E$39&lt;&gt;"Non-endemic", 0, IF(INTRO!$E$37="Non-endemic",0,IF(COUNTRY_INFO!$H169=1,COUNTRY_INFO!E169,0)))</f>
        <v>0</v>
      </c>
      <c r="E169" s="15">
        <f>IF(INTRO!$E$39&lt;&gt;"Non-endemic", 0, IF(INTRO!$E$37="Non-endemic",0,IF(COUNTRY_INFO!$H169=1,COUNTRY_INFO!F169,0)))</f>
        <v>0</v>
      </c>
      <c r="F169" s="15">
        <f>IF(INTRO!$E$39&lt;&gt;"Non-endemic", 0, IF(INTRO!$E$37="Non-endemic",0,IF(COUNTRY_INFO!$H169=1,COUNTRY_INFO!G169,0)))</f>
        <v>0</v>
      </c>
      <c r="G169" s="15">
        <f t="shared" si="9"/>
        <v>0</v>
      </c>
      <c r="H169" s="16" t="str">
        <f>IF(INTRO!$E$39="Non-endemic",IF(INTRO!$E$37="Non-endemic","Not required",COUNTRY_INFO!P169),"Treat with IVM")</f>
        <v>Treat with IVM</v>
      </c>
      <c r="I169" s="15">
        <f t="shared" si="10"/>
        <v>0</v>
      </c>
      <c r="J169" s="15">
        <f t="shared" si="2"/>
        <v>0</v>
      </c>
      <c r="K169" s="25"/>
      <c r="L169" s="17">
        <f t="shared" si="3"/>
        <v>0</v>
      </c>
      <c r="M169" s="17">
        <f t="shared" si="4"/>
        <v>0</v>
      </c>
    </row>
    <row r="170" spans="1:13" x14ac:dyDescent="0.2">
      <c r="A170" s="14" t="str">
        <f>IF(INTRO!$E$39&lt;&gt;"Non-endemic", " ", IF(INTRO!$E$37="Non-endemic"," ", IF(COUNTRY_INFO!A170=0," ",COUNTRY_INFO!A170)))</f>
        <v xml:space="preserve"> </v>
      </c>
      <c r="B170" s="14" t="str">
        <f>IF(INTRO!$E$39&lt;&gt;"Non-endemic", " ", IF(INTRO!$E$37="Non-endemic"," ", IF(COUNTRY_INFO!B170=0," ",COUNTRY_INFO!B170)))</f>
        <v xml:space="preserve"> </v>
      </c>
      <c r="C170" s="14" t="str">
        <f>IF(INTRO!$E$39&lt;&gt;"Non-endemic", " ", IF(INTRO!$E$37="Non-endemic"," ", IF(COUNTRY_INFO!C170=0," ",COUNTRY_INFO!C170)))</f>
        <v xml:space="preserve"> </v>
      </c>
      <c r="D170" s="15">
        <f>IF(INTRO!$E$39&lt;&gt;"Non-endemic", 0, IF(INTRO!$E$37="Non-endemic",0,IF(COUNTRY_INFO!$H170=1,COUNTRY_INFO!E170,0)))</f>
        <v>0</v>
      </c>
      <c r="E170" s="15">
        <f>IF(INTRO!$E$39&lt;&gt;"Non-endemic", 0, IF(INTRO!$E$37="Non-endemic",0,IF(COUNTRY_INFO!$H170=1,COUNTRY_INFO!F170,0)))</f>
        <v>0</v>
      </c>
      <c r="F170" s="15">
        <f>IF(INTRO!$E$39&lt;&gt;"Non-endemic", 0, IF(INTRO!$E$37="Non-endemic",0,IF(COUNTRY_INFO!$H170=1,COUNTRY_INFO!G170,0)))</f>
        <v>0</v>
      </c>
      <c r="G170" s="15">
        <f t="shared" si="9"/>
        <v>0</v>
      </c>
      <c r="H170" s="16" t="str">
        <f>IF(INTRO!$E$39="Non-endemic",IF(INTRO!$E$37="Non-endemic","Not required",COUNTRY_INFO!P170),"Treat with IVM")</f>
        <v>Treat with IVM</v>
      </c>
      <c r="I170" s="15">
        <f t="shared" si="10"/>
        <v>0</v>
      </c>
      <c r="J170" s="15">
        <f t="shared" si="2"/>
        <v>0</v>
      </c>
      <c r="K170" s="25"/>
      <c r="L170" s="17">
        <f t="shared" si="3"/>
        <v>0</v>
      </c>
      <c r="M170" s="17">
        <f t="shared" si="4"/>
        <v>0</v>
      </c>
    </row>
    <row r="171" spans="1:13" x14ac:dyDescent="0.2">
      <c r="A171" s="14" t="str">
        <f>IF(INTRO!$E$39&lt;&gt;"Non-endemic", " ", IF(INTRO!$E$37="Non-endemic"," ", IF(COUNTRY_INFO!A171=0," ",COUNTRY_INFO!A171)))</f>
        <v xml:space="preserve"> </v>
      </c>
      <c r="B171" s="14" t="str">
        <f>IF(INTRO!$E$39&lt;&gt;"Non-endemic", " ", IF(INTRO!$E$37="Non-endemic"," ", IF(COUNTRY_INFO!B171=0," ",COUNTRY_INFO!B171)))</f>
        <v xml:space="preserve"> </v>
      </c>
      <c r="C171" s="14" t="str">
        <f>IF(INTRO!$E$39&lt;&gt;"Non-endemic", " ", IF(INTRO!$E$37="Non-endemic"," ", IF(COUNTRY_INFO!C171=0," ",COUNTRY_INFO!C171)))</f>
        <v xml:space="preserve"> </v>
      </c>
      <c r="D171" s="15">
        <f>IF(INTRO!$E$39&lt;&gt;"Non-endemic", 0, IF(INTRO!$E$37="Non-endemic",0,IF(COUNTRY_INFO!$H171=1,COUNTRY_INFO!E171,0)))</f>
        <v>0</v>
      </c>
      <c r="E171" s="15">
        <f>IF(INTRO!$E$39&lt;&gt;"Non-endemic", 0, IF(INTRO!$E$37="Non-endemic",0,IF(COUNTRY_INFO!$H171=1,COUNTRY_INFO!F171,0)))</f>
        <v>0</v>
      </c>
      <c r="F171" s="15">
        <f>IF(INTRO!$E$39&lt;&gt;"Non-endemic", 0, IF(INTRO!$E$37="Non-endemic",0,IF(COUNTRY_INFO!$H171=1,COUNTRY_INFO!G171,0)))</f>
        <v>0</v>
      </c>
      <c r="G171" s="15">
        <f t="shared" si="9"/>
        <v>0</v>
      </c>
      <c r="H171" s="16" t="str">
        <f>IF(INTRO!$E$39="Non-endemic",IF(INTRO!$E$37="Non-endemic","Not required",COUNTRY_INFO!P171),"Treat with IVM")</f>
        <v>Treat with IVM</v>
      </c>
      <c r="I171" s="15">
        <f t="shared" si="10"/>
        <v>0</v>
      </c>
      <c r="J171" s="15">
        <f t="shared" si="2"/>
        <v>0</v>
      </c>
      <c r="K171" s="25"/>
      <c r="L171" s="17">
        <f t="shared" si="3"/>
        <v>0</v>
      </c>
      <c r="M171" s="17">
        <f t="shared" si="4"/>
        <v>0</v>
      </c>
    </row>
    <row r="172" spans="1:13" x14ac:dyDescent="0.2">
      <c r="A172" s="14" t="str">
        <f>IF(INTRO!$E$39&lt;&gt;"Non-endemic", " ", IF(INTRO!$E$37="Non-endemic"," ", IF(COUNTRY_INFO!A172=0," ",COUNTRY_INFO!A172)))</f>
        <v xml:space="preserve"> </v>
      </c>
      <c r="B172" s="14" t="str">
        <f>IF(INTRO!$E$39&lt;&gt;"Non-endemic", " ", IF(INTRO!$E$37="Non-endemic"," ", IF(COUNTRY_INFO!B172=0," ",COUNTRY_INFO!B172)))</f>
        <v xml:space="preserve"> </v>
      </c>
      <c r="C172" s="14" t="str">
        <f>IF(INTRO!$E$39&lt;&gt;"Non-endemic", " ", IF(INTRO!$E$37="Non-endemic"," ", IF(COUNTRY_INFO!C172=0," ",COUNTRY_INFO!C172)))</f>
        <v xml:space="preserve"> </v>
      </c>
      <c r="D172" s="15">
        <f>IF(INTRO!$E$39&lt;&gt;"Non-endemic", 0, IF(INTRO!$E$37="Non-endemic",0,IF(COUNTRY_INFO!$H172=1,COUNTRY_INFO!E172,0)))</f>
        <v>0</v>
      </c>
      <c r="E172" s="15">
        <f>IF(INTRO!$E$39&lt;&gt;"Non-endemic", 0, IF(INTRO!$E$37="Non-endemic",0,IF(COUNTRY_INFO!$H172=1,COUNTRY_INFO!F172,0)))</f>
        <v>0</v>
      </c>
      <c r="F172" s="15">
        <f>IF(INTRO!$E$39&lt;&gt;"Non-endemic", 0, IF(INTRO!$E$37="Non-endemic",0,IF(COUNTRY_INFO!$H172=1,COUNTRY_INFO!G172,0)))</f>
        <v>0</v>
      </c>
      <c r="G172" s="15">
        <f t="shared" si="9"/>
        <v>0</v>
      </c>
      <c r="H172" s="16" t="str">
        <f>IF(INTRO!$E$39="Non-endemic",IF(INTRO!$E$37="Non-endemic","Not required",COUNTRY_INFO!P172),"Treat with IVM")</f>
        <v>Treat with IVM</v>
      </c>
      <c r="I172" s="15">
        <f t="shared" si="10"/>
        <v>0</v>
      </c>
      <c r="J172" s="15">
        <f t="shared" si="2"/>
        <v>0</v>
      </c>
      <c r="K172" s="25"/>
      <c r="L172" s="17">
        <f t="shared" si="3"/>
        <v>0</v>
      </c>
      <c r="M172" s="17">
        <f t="shared" si="4"/>
        <v>0</v>
      </c>
    </row>
    <row r="173" spans="1:13" x14ac:dyDescent="0.2">
      <c r="A173" s="14" t="str">
        <f>IF(INTRO!$E$39&lt;&gt;"Non-endemic", " ", IF(INTRO!$E$37="Non-endemic"," ", IF(COUNTRY_INFO!A173=0," ",COUNTRY_INFO!A173)))</f>
        <v xml:space="preserve"> </v>
      </c>
      <c r="B173" s="14" t="str">
        <f>IF(INTRO!$E$39&lt;&gt;"Non-endemic", " ", IF(INTRO!$E$37="Non-endemic"," ", IF(COUNTRY_INFO!B173=0," ",COUNTRY_INFO!B173)))</f>
        <v xml:space="preserve"> </v>
      </c>
      <c r="C173" s="14" t="str">
        <f>IF(INTRO!$E$39&lt;&gt;"Non-endemic", " ", IF(INTRO!$E$37="Non-endemic"," ", IF(COUNTRY_INFO!C173=0," ",COUNTRY_INFO!C173)))</f>
        <v xml:space="preserve"> </v>
      </c>
      <c r="D173" s="15">
        <f>IF(INTRO!$E$39&lt;&gt;"Non-endemic", 0, IF(INTRO!$E$37="Non-endemic",0,IF(COUNTRY_INFO!$H173=1,COUNTRY_INFO!E173,0)))</f>
        <v>0</v>
      </c>
      <c r="E173" s="15">
        <f>IF(INTRO!$E$39&lt;&gt;"Non-endemic", 0, IF(INTRO!$E$37="Non-endemic",0,IF(COUNTRY_INFO!$H173=1,COUNTRY_INFO!F173,0)))</f>
        <v>0</v>
      </c>
      <c r="F173" s="15">
        <f>IF(INTRO!$E$39&lt;&gt;"Non-endemic", 0, IF(INTRO!$E$37="Non-endemic",0,IF(COUNTRY_INFO!$H173=1,COUNTRY_INFO!G173,0)))</f>
        <v>0</v>
      </c>
      <c r="G173" s="15">
        <f t="shared" si="9"/>
        <v>0</v>
      </c>
      <c r="H173" s="16" t="str">
        <f>IF(INTRO!$E$39="Non-endemic",IF(INTRO!$E$37="Non-endemic","Not required",COUNTRY_INFO!P173),"Treat with IVM")</f>
        <v>Treat with IVM</v>
      </c>
      <c r="I173" s="15">
        <f t="shared" si="10"/>
        <v>0</v>
      </c>
      <c r="J173" s="15">
        <f t="shared" si="2"/>
        <v>0</v>
      </c>
      <c r="K173" s="25"/>
      <c r="L173" s="17">
        <f t="shared" si="3"/>
        <v>0</v>
      </c>
      <c r="M173" s="17">
        <f t="shared" si="4"/>
        <v>0</v>
      </c>
    </row>
    <row r="174" spans="1:13" x14ac:dyDescent="0.2">
      <c r="A174" s="14" t="str">
        <f>IF(INTRO!$E$39&lt;&gt;"Non-endemic", " ", IF(INTRO!$E$37="Non-endemic"," ", IF(COUNTRY_INFO!A174=0," ",COUNTRY_INFO!A174)))</f>
        <v xml:space="preserve"> </v>
      </c>
      <c r="B174" s="14" t="str">
        <f>IF(INTRO!$E$39&lt;&gt;"Non-endemic", " ", IF(INTRO!$E$37="Non-endemic"," ", IF(COUNTRY_INFO!B174=0," ",COUNTRY_INFO!B174)))</f>
        <v xml:space="preserve"> </v>
      </c>
      <c r="C174" s="14" t="str">
        <f>IF(INTRO!$E$39&lt;&gt;"Non-endemic", " ", IF(INTRO!$E$37="Non-endemic"," ", IF(COUNTRY_INFO!C174=0," ",COUNTRY_INFO!C174)))</f>
        <v xml:space="preserve"> </v>
      </c>
      <c r="D174" s="15">
        <f>IF(INTRO!$E$39&lt;&gt;"Non-endemic", 0, IF(INTRO!$E$37="Non-endemic",0,IF(COUNTRY_INFO!$H174=1,COUNTRY_INFO!E174,0)))</f>
        <v>0</v>
      </c>
      <c r="E174" s="15">
        <f>IF(INTRO!$E$39&lt;&gt;"Non-endemic", 0, IF(INTRO!$E$37="Non-endemic",0,IF(COUNTRY_INFO!$H174=1,COUNTRY_INFO!F174,0)))</f>
        <v>0</v>
      </c>
      <c r="F174" s="15">
        <f>IF(INTRO!$E$39&lt;&gt;"Non-endemic", 0, IF(INTRO!$E$37="Non-endemic",0,IF(COUNTRY_INFO!$H174=1,COUNTRY_INFO!G174,0)))</f>
        <v>0</v>
      </c>
      <c r="G174" s="15">
        <f t="shared" si="9"/>
        <v>0</v>
      </c>
      <c r="H174" s="16" t="str">
        <f>IF(INTRO!$E$39="Non-endemic",IF(INTRO!$E$37="Non-endemic","Not required",COUNTRY_INFO!P174),"Treat with IVM")</f>
        <v>Treat with IVM</v>
      </c>
      <c r="I174" s="15">
        <f t="shared" si="10"/>
        <v>0</v>
      </c>
      <c r="J174" s="15">
        <f t="shared" si="2"/>
        <v>0</v>
      </c>
      <c r="K174" s="25"/>
      <c r="L174" s="17">
        <f t="shared" si="3"/>
        <v>0</v>
      </c>
      <c r="M174" s="17">
        <f t="shared" si="4"/>
        <v>0</v>
      </c>
    </row>
    <row r="175" spans="1:13" x14ac:dyDescent="0.2">
      <c r="A175" s="14" t="str">
        <f>IF(INTRO!$E$39&lt;&gt;"Non-endemic", " ", IF(INTRO!$E$37="Non-endemic"," ", IF(COUNTRY_INFO!A175=0," ",COUNTRY_INFO!A175)))</f>
        <v xml:space="preserve"> </v>
      </c>
      <c r="B175" s="14" t="str">
        <f>IF(INTRO!$E$39&lt;&gt;"Non-endemic", " ", IF(INTRO!$E$37="Non-endemic"," ", IF(COUNTRY_INFO!B175=0," ",COUNTRY_INFO!B175)))</f>
        <v xml:space="preserve"> </v>
      </c>
      <c r="C175" s="14" t="str">
        <f>IF(INTRO!$E$39&lt;&gt;"Non-endemic", " ", IF(INTRO!$E$37="Non-endemic"," ", IF(COUNTRY_INFO!C175=0," ",COUNTRY_INFO!C175)))</f>
        <v xml:space="preserve"> </v>
      </c>
      <c r="D175" s="15">
        <f>IF(INTRO!$E$39&lt;&gt;"Non-endemic", 0, IF(INTRO!$E$37="Non-endemic",0,IF(COUNTRY_INFO!$H175=1,COUNTRY_INFO!E175,0)))</f>
        <v>0</v>
      </c>
      <c r="E175" s="15">
        <f>IF(INTRO!$E$39&lt;&gt;"Non-endemic", 0, IF(INTRO!$E$37="Non-endemic",0,IF(COUNTRY_INFO!$H175=1,COUNTRY_INFO!F175,0)))</f>
        <v>0</v>
      </c>
      <c r="F175" s="15">
        <f>IF(INTRO!$E$39&lt;&gt;"Non-endemic", 0, IF(INTRO!$E$37="Non-endemic",0,IF(COUNTRY_INFO!$H175=1,COUNTRY_INFO!G175,0)))</f>
        <v>0</v>
      </c>
      <c r="G175" s="15">
        <f t="shared" si="9"/>
        <v>0</v>
      </c>
      <c r="H175" s="16" t="str">
        <f>IF(INTRO!$E$39="Non-endemic",IF(INTRO!$E$37="Non-endemic","Not required",COUNTRY_INFO!P175),"Treat with IVM")</f>
        <v>Treat with IVM</v>
      </c>
      <c r="I175" s="15">
        <f t="shared" si="10"/>
        <v>0</v>
      </c>
      <c r="J175" s="15">
        <f t="shared" si="2"/>
        <v>0</v>
      </c>
      <c r="K175" s="25"/>
      <c r="L175" s="17">
        <f t="shared" si="3"/>
        <v>0</v>
      </c>
      <c r="M175" s="17">
        <f t="shared" si="4"/>
        <v>0</v>
      </c>
    </row>
    <row r="176" spans="1:13" x14ac:dyDescent="0.2">
      <c r="A176" s="14" t="str">
        <f>IF(INTRO!$E$39&lt;&gt;"Non-endemic", " ", IF(INTRO!$E$37="Non-endemic"," ", IF(COUNTRY_INFO!A176=0," ",COUNTRY_INFO!A176)))</f>
        <v xml:space="preserve"> </v>
      </c>
      <c r="B176" s="14" t="str">
        <f>IF(INTRO!$E$39&lt;&gt;"Non-endemic", " ", IF(INTRO!$E$37="Non-endemic"," ", IF(COUNTRY_INFO!B176=0," ",COUNTRY_INFO!B176)))</f>
        <v xml:space="preserve"> </v>
      </c>
      <c r="C176" s="14" t="str">
        <f>IF(INTRO!$E$39&lt;&gt;"Non-endemic", " ", IF(INTRO!$E$37="Non-endemic"," ", IF(COUNTRY_INFO!C176=0," ",COUNTRY_INFO!C176)))</f>
        <v xml:space="preserve"> </v>
      </c>
      <c r="D176" s="15">
        <f>IF(INTRO!$E$39&lt;&gt;"Non-endemic", 0, IF(INTRO!$E$37="Non-endemic",0,IF(COUNTRY_INFO!$H176=1,COUNTRY_INFO!E176,0)))</f>
        <v>0</v>
      </c>
      <c r="E176" s="15">
        <f>IF(INTRO!$E$39&lt;&gt;"Non-endemic", 0, IF(INTRO!$E$37="Non-endemic",0,IF(COUNTRY_INFO!$H176=1,COUNTRY_INFO!F176,0)))</f>
        <v>0</v>
      </c>
      <c r="F176" s="15">
        <f>IF(INTRO!$E$39&lt;&gt;"Non-endemic", 0, IF(INTRO!$E$37="Non-endemic",0,IF(COUNTRY_INFO!$H176=1,COUNTRY_INFO!G176,0)))</f>
        <v>0</v>
      </c>
      <c r="G176" s="15">
        <f t="shared" si="9"/>
        <v>0</v>
      </c>
      <c r="H176" s="16" t="str">
        <f>IF(INTRO!$E$39="Non-endemic",IF(INTRO!$E$37="Non-endemic","Not required",COUNTRY_INFO!P176),"Treat with IVM")</f>
        <v>Treat with IVM</v>
      </c>
      <c r="I176" s="15">
        <f t="shared" si="10"/>
        <v>0</v>
      </c>
      <c r="J176" s="15">
        <f t="shared" si="2"/>
        <v>0</v>
      </c>
      <c r="K176" s="25"/>
      <c r="L176" s="17">
        <f t="shared" si="3"/>
        <v>0</v>
      </c>
      <c r="M176" s="17">
        <f t="shared" si="4"/>
        <v>0</v>
      </c>
    </row>
    <row r="177" spans="1:13" x14ac:dyDescent="0.2">
      <c r="A177" s="14" t="str">
        <f>IF(INTRO!$E$39&lt;&gt;"Non-endemic", " ", IF(INTRO!$E$37="Non-endemic"," ", IF(COUNTRY_INFO!A177=0," ",COUNTRY_INFO!A177)))</f>
        <v xml:space="preserve"> </v>
      </c>
      <c r="B177" s="14" t="str">
        <f>IF(INTRO!$E$39&lt;&gt;"Non-endemic", " ", IF(INTRO!$E$37="Non-endemic"," ", IF(COUNTRY_INFO!B177=0," ",COUNTRY_INFO!B177)))</f>
        <v xml:space="preserve"> </v>
      </c>
      <c r="C177" s="14" t="str">
        <f>IF(INTRO!$E$39&lt;&gt;"Non-endemic", " ", IF(INTRO!$E$37="Non-endemic"," ", IF(COUNTRY_INFO!C177=0," ",COUNTRY_INFO!C177)))</f>
        <v xml:space="preserve"> </v>
      </c>
      <c r="D177" s="15">
        <f>IF(INTRO!$E$39&lt;&gt;"Non-endemic", 0, IF(INTRO!$E$37="Non-endemic",0,IF(COUNTRY_INFO!$H177=1,COUNTRY_INFO!E177,0)))</f>
        <v>0</v>
      </c>
      <c r="E177" s="15">
        <f>IF(INTRO!$E$39&lt;&gt;"Non-endemic", 0, IF(INTRO!$E$37="Non-endemic",0,IF(COUNTRY_INFO!$H177=1,COUNTRY_INFO!F177,0)))</f>
        <v>0</v>
      </c>
      <c r="F177" s="15">
        <f>IF(INTRO!$E$39&lt;&gt;"Non-endemic", 0, IF(INTRO!$E$37="Non-endemic",0,IF(COUNTRY_INFO!$H177=1,COUNTRY_INFO!G177,0)))</f>
        <v>0</v>
      </c>
      <c r="G177" s="15">
        <f t="shared" si="9"/>
        <v>0</v>
      </c>
      <c r="H177" s="16" t="str">
        <f>IF(INTRO!$E$39="Non-endemic",IF(INTRO!$E$37="Non-endemic","Not required",COUNTRY_INFO!P177),"Treat with IVM")</f>
        <v>Treat with IVM</v>
      </c>
      <c r="I177" s="15">
        <f t="shared" si="10"/>
        <v>0</v>
      </c>
      <c r="J177" s="15">
        <f t="shared" si="2"/>
        <v>0</v>
      </c>
      <c r="K177" s="25"/>
      <c r="L177" s="17">
        <f t="shared" si="3"/>
        <v>0</v>
      </c>
      <c r="M177" s="17">
        <f t="shared" si="4"/>
        <v>0</v>
      </c>
    </row>
    <row r="178" spans="1:13" x14ac:dyDescent="0.2">
      <c r="A178" s="14" t="str">
        <f>IF(INTRO!$E$39&lt;&gt;"Non-endemic", " ", IF(INTRO!$E$37="Non-endemic"," ", IF(COUNTRY_INFO!A178=0," ",COUNTRY_INFO!A178)))</f>
        <v xml:space="preserve"> </v>
      </c>
      <c r="B178" s="14" t="str">
        <f>IF(INTRO!$E$39&lt;&gt;"Non-endemic", " ", IF(INTRO!$E$37="Non-endemic"," ", IF(COUNTRY_INFO!B178=0," ",COUNTRY_INFO!B178)))</f>
        <v xml:space="preserve"> </v>
      </c>
      <c r="C178" s="14" t="str">
        <f>IF(INTRO!$E$39&lt;&gt;"Non-endemic", " ", IF(INTRO!$E$37="Non-endemic"," ", IF(COUNTRY_INFO!C178=0," ",COUNTRY_INFO!C178)))</f>
        <v xml:space="preserve"> </v>
      </c>
      <c r="D178" s="15">
        <f>IF(INTRO!$E$39&lt;&gt;"Non-endemic", 0, IF(INTRO!$E$37="Non-endemic",0,IF(COUNTRY_INFO!$H178=1,COUNTRY_INFO!E178,0)))</f>
        <v>0</v>
      </c>
      <c r="E178" s="15">
        <f>IF(INTRO!$E$39&lt;&gt;"Non-endemic", 0, IF(INTRO!$E$37="Non-endemic",0,IF(COUNTRY_INFO!$H178=1,COUNTRY_INFO!F178,0)))</f>
        <v>0</v>
      </c>
      <c r="F178" s="15">
        <f>IF(INTRO!$E$39&lt;&gt;"Non-endemic", 0, IF(INTRO!$E$37="Non-endemic",0,IF(COUNTRY_INFO!$H178=1,COUNTRY_INFO!G178,0)))</f>
        <v>0</v>
      </c>
      <c r="G178" s="15">
        <f t="shared" si="9"/>
        <v>0</v>
      </c>
      <c r="H178" s="16" t="str">
        <f>IF(INTRO!$E$39="Non-endemic",IF(INTRO!$E$37="Non-endemic","Not required",COUNTRY_INFO!P178),"Treat with IVM")</f>
        <v>Treat with IVM</v>
      </c>
      <c r="I178" s="15">
        <f t="shared" si="10"/>
        <v>0</v>
      </c>
      <c r="J178" s="15">
        <f t="shared" si="2"/>
        <v>0</v>
      </c>
      <c r="K178" s="25"/>
      <c r="L178" s="17">
        <f t="shared" si="3"/>
        <v>0</v>
      </c>
      <c r="M178" s="17">
        <f t="shared" si="4"/>
        <v>0</v>
      </c>
    </row>
    <row r="179" spans="1:13" x14ac:dyDescent="0.2">
      <c r="A179" s="14" t="str">
        <f>IF(INTRO!$E$39&lt;&gt;"Non-endemic", " ", IF(INTRO!$E$37="Non-endemic"," ", IF(COUNTRY_INFO!A179=0," ",COUNTRY_INFO!A179)))</f>
        <v xml:space="preserve"> </v>
      </c>
      <c r="B179" s="14" t="str">
        <f>IF(INTRO!$E$39&lt;&gt;"Non-endemic", " ", IF(INTRO!$E$37="Non-endemic"," ", IF(COUNTRY_INFO!B179=0," ",COUNTRY_INFO!B179)))</f>
        <v xml:space="preserve"> </v>
      </c>
      <c r="C179" s="14" t="str">
        <f>IF(INTRO!$E$39&lt;&gt;"Non-endemic", " ", IF(INTRO!$E$37="Non-endemic"," ", IF(COUNTRY_INFO!C179=0," ",COUNTRY_INFO!C179)))</f>
        <v xml:space="preserve"> </v>
      </c>
      <c r="D179" s="15">
        <f>IF(INTRO!$E$39&lt;&gt;"Non-endemic", 0, IF(INTRO!$E$37="Non-endemic",0,IF(COUNTRY_INFO!$H179=1,COUNTRY_INFO!E179,0)))</f>
        <v>0</v>
      </c>
      <c r="E179" s="15">
        <f>IF(INTRO!$E$39&lt;&gt;"Non-endemic", 0, IF(INTRO!$E$37="Non-endemic",0,IF(COUNTRY_INFO!$H179=1,COUNTRY_INFO!F179,0)))</f>
        <v>0</v>
      </c>
      <c r="F179" s="15">
        <f>IF(INTRO!$E$39&lt;&gt;"Non-endemic", 0, IF(INTRO!$E$37="Non-endemic",0,IF(COUNTRY_INFO!$H179=1,COUNTRY_INFO!G179,0)))</f>
        <v>0</v>
      </c>
      <c r="G179" s="15">
        <f t="shared" si="9"/>
        <v>0</v>
      </c>
      <c r="H179" s="16" t="str">
        <f>IF(INTRO!$E$39="Non-endemic",IF(INTRO!$E$37="Non-endemic","Not required",COUNTRY_INFO!P179),"Treat with IVM")</f>
        <v>Treat with IVM</v>
      </c>
      <c r="I179" s="15">
        <f t="shared" si="10"/>
        <v>0</v>
      </c>
      <c r="J179" s="15">
        <f t="shared" si="2"/>
        <v>0</v>
      </c>
      <c r="K179" s="25"/>
      <c r="L179" s="17">
        <f t="shared" si="3"/>
        <v>0</v>
      </c>
      <c r="M179" s="17">
        <f t="shared" si="4"/>
        <v>0</v>
      </c>
    </row>
    <row r="180" spans="1:13" x14ac:dyDescent="0.2">
      <c r="A180" s="14" t="str">
        <f>IF(INTRO!$E$39&lt;&gt;"Non-endemic", " ", IF(INTRO!$E$37="Non-endemic"," ", IF(COUNTRY_INFO!A180=0," ",COUNTRY_INFO!A180)))</f>
        <v xml:space="preserve"> </v>
      </c>
      <c r="B180" s="14" t="str">
        <f>IF(INTRO!$E$39&lt;&gt;"Non-endemic", " ", IF(INTRO!$E$37="Non-endemic"," ", IF(COUNTRY_INFO!B180=0," ",COUNTRY_INFO!B180)))</f>
        <v xml:space="preserve"> </v>
      </c>
      <c r="C180" s="14" t="str">
        <f>IF(INTRO!$E$39&lt;&gt;"Non-endemic", " ", IF(INTRO!$E$37="Non-endemic"," ", IF(COUNTRY_INFO!C180=0," ",COUNTRY_INFO!C180)))</f>
        <v xml:space="preserve"> </v>
      </c>
      <c r="D180" s="15">
        <f>IF(INTRO!$E$39&lt;&gt;"Non-endemic", 0, IF(INTRO!$E$37="Non-endemic",0,IF(COUNTRY_INFO!$H180=1,COUNTRY_INFO!E180,0)))</f>
        <v>0</v>
      </c>
      <c r="E180" s="15">
        <f>IF(INTRO!$E$39&lt;&gt;"Non-endemic", 0, IF(INTRO!$E$37="Non-endemic",0,IF(COUNTRY_INFO!$H180=1,COUNTRY_INFO!F180,0)))</f>
        <v>0</v>
      </c>
      <c r="F180" s="15">
        <f>IF(INTRO!$E$39&lt;&gt;"Non-endemic", 0, IF(INTRO!$E$37="Non-endemic",0,IF(COUNTRY_INFO!$H180=1,COUNTRY_INFO!G180,0)))</f>
        <v>0</v>
      </c>
      <c r="G180" s="15">
        <f t="shared" si="9"/>
        <v>0</v>
      </c>
      <c r="H180" s="16" t="str">
        <f>IF(INTRO!$E$39="Non-endemic",IF(INTRO!$E$37="Non-endemic","Not required",COUNTRY_INFO!P180),"Treat with IVM")</f>
        <v>Treat with IVM</v>
      </c>
      <c r="I180" s="15">
        <f t="shared" si="10"/>
        <v>0</v>
      </c>
      <c r="J180" s="15">
        <f t="shared" si="2"/>
        <v>0</v>
      </c>
      <c r="K180" s="25"/>
      <c r="L180" s="17">
        <f t="shared" si="3"/>
        <v>0</v>
      </c>
      <c r="M180" s="17">
        <f t="shared" si="4"/>
        <v>0</v>
      </c>
    </row>
    <row r="181" spans="1:13" x14ac:dyDescent="0.2">
      <c r="A181" s="14" t="str">
        <f>IF(INTRO!$E$39&lt;&gt;"Non-endemic", " ", IF(INTRO!$E$37="Non-endemic"," ", IF(COUNTRY_INFO!A181=0," ",COUNTRY_INFO!A181)))</f>
        <v xml:space="preserve"> </v>
      </c>
      <c r="B181" s="14" t="str">
        <f>IF(INTRO!$E$39&lt;&gt;"Non-endemic", " ", IF(INTRO!$E$37="Non-endemic"," ", IF(COUNTRY_INFO!B181=0," ",COUNTRY_INFO!B181)))</f>
        <v xml:space="preserve"> </v>
      </c>
      <c r="C181" s="14" t="str">
        <f>IF(INTRO!$E$39&lt;&gt;"Non-endemic", " ", IF(INTRO!$E$37="Non-endemic"," ", IF(COUNTRY_INFO!C181=0," ",COUNTRY_INFO!C181)))</f>
        <v xml:space="preserve"> </v>
      </c>
      <c r="D181" s="15">
        <f>IF(INTRO!$E$39&lt;&gt;"Non-endemic", 0, IF(INTRO!$E$37="Non-endemic",0,IF(COUNTRY_INFO!$H181=1,COUNTRY_INFO!E181,0)))</f>
        <v>0</v>
      </c>
      <c r="E181" s="15">
        <f>IF(INTRO!$E$39&lt;&gt;"Non-endemic", 0, IF(INTRO!$E$37="Non-endemic",0,IF(COUNTRY_INFO!$H181=1,COUNTRY_INFO!F181,0)))</f>
        <v>0</v>
      </c>
      <c r="F181" s="15">
        <f>IF(INTRO!$E$39&lt;&gt;"Non-endemic", 0, IF(INTRO!$E$37="Non-endemic",0,IF(COUNTRY_INFO!$H181=1,COUNTRY_INFO!G181,0)))</f>
        <v>0</v>
      </c>
      <c r="G181" s="15">
        <f t="shared" si="9"/>
        <v>0</v>
      </c>
      <c r="H181" s="16" t="str">
        <f>IF(INTRO!$E$39="Non-endemic",IF(INTRO!$E$37="Non-endemic","Not required",COUNTRY_INFO!P181),"Treat with IVM")</f>
        <v>Treat with IVM</v>
      </c>
      <c r="I181" s="15">
        <f t="shared" si="10"/>
        <v>0</v>
      </c>
      <c r="J181" s="15">
        <f t="shared" si="2"/>
        <v>0</v>
      </c>
      <c r="K181" s="25"/>
      <c r="L181" s="17">
        <f t="shared" si="3"/>
        <v>0</v>
      </c>
      <c r="M181" s="17">
        <f t="shared" si="4"/>
        <v>0</v>
      </c>
    </row>
    <row r="182" spans="1:13" x14ac:dyDescent="0.2">
      <c r="A182" s="14" t="str">
        <f>IF(INTRO!$E$39&lt;&gt;"Non-endemic", " ", IF(INTRO!$E$37="Non-endemic"," ", IF(COUNTRY_INFO!A182=0," ",COUNTRY_INFO!A182)))</f>
        <v xml:space="preserve"> </v>
      </c>
      <c r="B182" s="14" t="str">
        <f>IF(INTRO!$E$39&lt;&gt;"Non-endemic", " ", IF(INTRO!$E$37="Non-endemic"," ", IF(COUNTRY_INFO!B182=0," ",COUNTRY_INFO!B182)))</f>
        <v xml:space="preserve"> </v>
      </c>
      <c r="C182" s="14" t="str">
        <f>IF(INTRO!$E$39&lt;&gt;"Non-endemic", " ", IF(INTRO!$E$37="Non-endemic"," ", IF(COUNTRY_INFO!C182=0," ",COUNTRY_INFO!C182)))</f>
        <v xml:space="preserve"> </v>
      </c>
      <c r="D182" s="15">
        <f>IF(INTRO!$E$39&lt;&gt;"Non-endemic", 0, IF(INTRO!$E$37="Non-endemic",0,IF(COUNTRY_INFO!$H182=1,COUNTRY_INFO!E182,0)))</f>
        <v>0</v>
      </c>
      <c r="E182" s="15">
        <f>IF(INTRO!$E$39&lt;&gt;"Non-endemic", 0, IF(INTRO!$E$37="Non-endemic",0,IF(COUNTRY_INFO!$H182=1,COUNTRY_INFO!F182,0)))</f>
        <v>0</v>
      </c>
      <c r="F182" s="15">
        <f>IF(INTRO!$E$39&lt;&gt;"Non-endemic", 0, IF(INTRO!$E$37="Non-endemic",0,IF(COUNTRY_INFO!$H182=1,COUNTRY_INFO!G182,0)))</f>
        <v>0</v>
      </c>
      <c r="G182" s="15">
        <f t="shared" si="9"/>
        <v>0</v>
      </c>
      <c r="H182" s="16" t="str">
        <f>IF(INTRO!$E$39="Non-endemic",IF(INTRO!$E$37="Non-endemic","Not required",COUNTRY_INFO!P182),"Treat with IVM")</f>
        <v>Treat with IVM</v>
      </c>
      <c r="I182" s="15">
        <f t="shared" si="10"/>
        <v>0</v>
      </c>
      <c r="J182" s="15">
        <f t="shared" si="2"/>
        <v>0</v>
      </c>
      <c r="K182" s="25"/>
      <c r="L182" s="17">
        <f t="shared" si="3"/>
        <v>0</v>
      </c>
      <c r="M182" s="17">
        <f t="shared" si="4"/>
        <v>0</v>
      </c>
    </row>
    <row r="183" spans="1:13" x14ac:dyDescent="0.2">
      <c r="A183" s="14" t="str">
        <f>IF(INTRO!$E$39&lt;&gt;"Non-endemic", " ", IF(INTRO!$E$37="Non-endemic"," ", IF(COUNTRY_INFO!A183=0," ",COUNTRY_INFO!A183)))</f>
        <v xml:space="preserve"> </v>
      </c>
      <c r="B183" s="14" t="str">
        <f>IF(INTRO!$E$39&lt;&gt;"Non-endemic", " ", IF(INTRO!$E$37="Non-endemic"," ", IF(COUNTRY_INFO!B183=0," ",COUNTRY_INFO!B183)))</f>
        <v xml:space="preserve"> </v>
      </c>
      <c r="C183" s="14" t="str">
        <f>IF(INTRO!$E$39&lt;&gt;"Non-endemic", " ", IF(INTRO!$E$37="Non-endemic"," ", IF(COUNTRY_INFO!C183=0," ",COUNTRY_INFO!C183)))</f>
        <v xml:space="preserve"> </v>
      </c>
      <c r="D183" s="15">
        <f>IF(INTRO!$E$39&lt;&gt;"Non-endemic", 0, IF(INTRO!$E$37="Non-endemic",0,IF(COUNTRY_INFO!$H183=1,COUNTRY_INFO!E183,0)))</f>
        <v>0</v>
      </c>
      <c r="E183" s="15">
        <f>IF(INTRO!$E$39&lt;&gt;"Non-endemic", 0, IF(INTRO!$E$37="Non-endemic",0,IF(COUNTRY_INFO!$H183=1,COUNTRY_INFO!F183,0)))</f>
        <v>0</v>
      </c>
      <c r="F183" s="15">
        <f>IF(INTRO!$E$39&lt;&gt;"Non-endemic", 0, IF(INTRO!$E$37="Non-endemic",0,IF(COUNTRY_INFO!$H183=1,COUNTRY_INFO!G183,0)))</f>
        <v>0</v>
      </c>
      <c r="G183" s="15">
        <f t="shared" si="9"/>
        <v>0</v>
      </c>
      <c r="H183" s="16" t="str">
        <f>IF(INTRO!$E$39="Non-endemic",IF(INTRO!$E$37="Non-endemic","Not required",COUNTRY_INFO!P183),"Treat with IVM")</f>
        <v>Treat with IVM</v>
      </c>
      <c r="I183" s="15">
        <f t="shared" si="10"/>
        <v>0</v>
      </c>
      <c r="J183" s="15">
        <f t="shared" si="2"/>
        <v>0</v>
      </c>
      <c r="K183" s="25"/>
      <c r="L183" s="17">
        <f t="shared" si="3"/>
        <v>0</v>
      </c>
      <c r="M183" s="17">
        <f t="shared" si="4"/>
        <v>0</v>
      </c>
    </row>
    <row r="184" spans="1:13" x14ac:dyDescent="0.2">
      <c r="A184" s="14" t="str">
        <f>IF(INTRO!$E$39&lt;&gt;"Non-endemic", " ", IF(INTRO!$E$37="Non-endemic"," ", IF(COUNTRY_INFO!A184=0," ",COUNTRY_INFO!A184)))</f>
        <v xml:space="preserve"> </v>
      </c>
      <c r="B184" s="14" t="str">
        <f>IF(INTRO!$E$39&lt;&gt;"Non-endemic", " ", IF(INTRO!$E$37="Non-endemic"," ", IF(COUNTRY_INFO!B184=0," ",COUNTRY_INFO!B184)))</f>
        <v xml:space="preserve"> </v>
      </c>
      <c r="C184" s="14" t="str">
        <f>IF(INTRO!$E$39&lt;&gt;"Non-endemic", " ", IF(INTRO!$E$37="Non-endemic"," ", IF(COUNTRY_INFO!C184=0," ",COUNTRY_INFO!C184)))</f>
        <v xml:space="preserve"> </v>
      </c>
      <c r="D184" s="15">
        <f>IF(INTRO!$E$39&lt;&gt;"Non-endemic", 0, IF(INTRO!$E$37="Non-endemic",0,IF(COUNTRY_INFO!$H184=1,COUNTRY_INFO!E184,0)))</f>
        <v>0</v>
      </c>
      <c r="E184" s="15">
        <f>IF(INTRO!$E$39&lt;&gt;"Non-endemic", 0, IF(INTRO!$E$37="Non-endemic",0,IF(COUNTRY_INFO!$H184=1,COUNTRY_INFO!F184,0)))</f>
        <v>0</v>
      </c>
      <c r="F184" s="15">
        <f>IF(INTRO!$E$39&lt;&gt;"Non-endemic", 0, IF(INTRO!$E$37="Non-endemic",0,IF(COUNTRY_INFO!$H184=1,COUNTRY_INFO!G184,0)))</f>
        <v>0</v>
      </c>
      <c r="G184" s="15">
        <f t="shared" si="9"/>
        <v>0</v>
      </c>
      <c r="H184" s="16" t="str">
        <f>IF(INTRO!$E$39="Non-endemic",IF(INTRO!$E$37="Non-endemic","Not required",COUNTRY_INFO!P184),"Treat with IVM")</f>
        <v>Treat with IVM</v>
      </c>
      <c r="I184" s="15">
        <f t="shared" si="10"/>
        <v>0</v>
      </c>
      <c r="J184" s="15">
        <f t="shared" si="2"/>
        <v>0</v>
      </c>
      <c r="K184" s="25"/>
      <c r="L184" s="17">
        <f t="shared" si="3"/>
        <v>0</v>
      </c>
      <c r="M184" s="17">
        <f t="shared" si="4"/>
        <v>0</v>
      </c>
    </row>
    <row r="185" spans="1:13" x14ac:dyDescent="0.2">
      <c r="A185" s="14" t="str">
        <f>IF(INTRO!$E$39&lt;&gt;"Non-endemic", " ", IF(INTRO!$E$37="Non-endemic"," ", IF(COUNTRY_INFO!A185=0," ",COUNTRY_INFO!A185)))</f>
        <v xml:space="preserve"> </v>
      </c>
      <c r="B185" s="14" t="str">
        <f>IF(INTRO!$E$39&lt;&gt;"Non-endemic", " ", IF(INTRO!$E$37="Non-endemic"," ", IF(COUNTRY_INFO!B185=0," ",COUNTRY_INFO!B185)))</f>
        <v xml:space="preserve"> </v>
      </c>
      <c r="C185" s="14" t="str">
        <f>IF(INTRO!$E$39&lt;&gt;"Non-endemic", " ", IF(INTRO!$E$37="Non-endemic"," ", IF(COUNTRY_INFO!C185=0," ",COUNTRY_INFO!C185)))</f>
        <v xml:space="preserve"> </v>
      </c>
      <c r="D185" s="15">
        <f>IF(INTRO!$E$39&lt;&gt;"Non-endemic", 0, IF(INTRO!$E$37="Non-endemic",0,IF(COUNTRY_INFO!$H185=1,COUNTRY_INFO!E185,0)))</f>
        <v>0</v>
      </c>
      <c r="E185" s="15">
        <f>IF(INTRO!$E$39&lt;&gt;"Non-endemic", 0, IF(INTRO!$E$37="Non-endemic",0,IF(COUNTRY_INFO!$H185=1,COUNTRY_INFO!F185,0)))</f>
        <v>0</v>
      </c>
      <c r="F185" s="15">
        <f>IF(INTRO!$E$39&lt;&gt;"Non-endemic", 0, IF(INTRO!$E$37="Non-endemic",0,IF(COUNTRY_INFO!$H185=1,COUNTRY_INFO!G185,0)))</f>
        <v>0</v>
      </c>
      <c r="G185" s="15">
        <f t="shared" si="9"/>
        <v>0</v>
      </c>
      <c r="H185" s="16" t="str">
        <f>IF(INTRO!$E$39="Non-endemic",IF(INTRO!$E$37="Non-endemic","Not required",COUNTRY_INFO!P185),"Treat with IVM")</f>
        <v>Treat with IVM</v>
      </c>
      <c r="I185" s="15">
        <f t="shared" si="10"/>
        <v>0</v>
      </c>
      <c r="J185" s="15">
        <f t="shared" si="2"/>
        <v>0</v>
      </c>
      <c r="K185" s="25"/>
      <c r="L185" s="17">
        <f t="shared" si="3"/>
        <v>0</v>
      </c>
      <c r="M185" s="17">
        <f t="shared" si="4"/>
        <v>0</v>
      </c>
    </row>
    <row r="186" spans="1:13" x14ac:dyDescent="0.2">
      <c r="A186" s="14" t="str">
        <f>IF(INTRO!$E$39&lt;&gt;"Non-endemic", " ", IF(INTRO!$E$37="Non-endemic"," ", IF(COUNTRY_INFO!A186=0," ",COUNTRY_INFO!A186)))</f>
        <v xml:space="preserve"> </v>
      </c>
      <c r="B186" s="14" t="str">
        <f>IF(INTRO!$E$39&lt;&gt;"Non-endemic", " ", IF(INTRO!$E$37="Non-endemic"," ", IF(COUNTRY_INFO!B186=0," ",COUNTRY_INFO!B186)))</f>
        <v xml:space="preserve"> </v>
      </c>
      <c r="C186" s="14" t="str">
        <f>IF(INTRO!$E$39&lt;&gt;"Non-endemic", " ", IF(INTRO!$E$37="Non-endemic"," ", IF(COUNTRY_INFO!C186=0," ",COUNTRY_INFO!C186)))</f>
        <v xml:space="preserve"> </v>
      </c>
      <c r="D186" s="15">
        <f>IF(INTRO!$E$39&lt;&gt;"Non-endemic", 0, IF(INTRO!$E$37="Non-endemic",0,IF(COUNTRY_INFO!$H186=1,COUNTRY_INFO!E186,0)))</f>
        <v>0</v>
      </c>
      <c r="E186" s="15">
        <f>IF(INTRO!$E$39&lt;&gt;"Non-endemic", 0, IF(INTRO!$E$37="Non-endemic",0,IF(COUNTRY_INFO!$H186=1,COUNTRY_INFO!F186,0)))</f>
        <v>0</v>
      </c>
      <c r="F186" s="15">
        <f>IF(INTRO!$E$39&lt;&gt;"Non-endemic", 0, IF(INTRO!$E$37="Non-endemic",0,IF(COUNTRY_INFO!$H186=1,COUNTRY_INFO!G186,0)))</f>
        <v>0</v>
      </c>
      <c r="G186" s="15">
        <f t="shared" si="9"/>
        <v>0</v>
      </c>
      <c r="H186" s="16" t="str">
        <f>IF(INTRO!$E$39="Non-endemic",IF(INTRO!$E$37="Non-endemic","Not required",COUNTRY_INFO!P186),"Treat with IVM")</f>
        <v>Treat with IVM</v>
      </c>
      <c r="I186" s="15">
        <f t="shared" si="10"/>
        <v>0</v>
      </c>
      <c r="J186" s="15">
        <f t="shared" si="2"/>
        <v>0</v>
      </c>
      <c r="K186" s="25"/>
      <c r="L186" s="17">
        <f t="shared" si="3"/>
        <v>0</v>
      </c>
      <c r="M186" s="17">
        <f t="shared" si="4"/>
        <v>0</v>
      </c>
    </row>
    <row r="187" spans="1:13" x14ac:dyDescent="0.2">
      <c r="A187" s="14" t="str">
        <f>IF(INTRO!$E$39&lt;&gt;"Non-endemic", " ", IF(INTRO!$E$37="Non-endemic"," ", IF(COUNTRY_INFO!A187=0," ",COUNTRY_INFO!A187)))</f>
        <v xml:space="preserve"> </v>
      </c>
      <c r="B187" s="14" t="str">
        <f>IF(INTRO!$E$39&lt;&gt;"Non-endemic", " ", IF(INTRO!$E$37="Non-endemic"," ", IF(COUNTRY_INFO!B187=0," ",COUNTRY_INFO!B187)))</f>
        <v xml:space="preserve"> </v>
      </c>
      <c r="C187" s="14" t="str">
        <f>IF(INTRO!$E$39&lt;&gt;"Non-endemic", " ", IF(INTRO!$E$37="Non-endemic"," ", IF(COUNTRY_INFO!C187=0," ",COUNTRY_INFO!C187)))</f>
        <v xml:space="preserve"> </v>
      </c>
      <c r="D187" s="15">
        <f>IF(INTRO!$E$39&lt;&gt;"Non-endemic", 0, IF(INTRO!$E$37="Non-endemic",0,IF(COUNTRY_INFO!$H187=1,COUNTRY_INFO!E187,0)))</f>
        <v>0</v>
      </c>
      <c r="E187" s="15">
        <f>IF(INTRO!$E$39&lt;&gt;"Non-endemic", 0, IF(INTRO!$E$37="Non-endemic",0,IF(COUNTRY_INFO!$H187=1,COUNTRY_INFO!F187,0)))</f>
        <v>0</v>
      </c>
      <c r="F187" s="15">
        <f>IF(INTRO!$E$39&lt;&gt;"Non-endemic", 0, IF(INTRO!$E$37="Non-endemic",0,IF(COUNTRY_INFO!$H187=1,COUNTRY_INFO!G187,0)))</f>
        <v>0</v>
      </c>
      <c r="G187" s="15">
        <f t="shared" si="9"/>
        <v>0</v>
      </c>
      <c r="H187" s="16" t="str">
        <f>IF(INTRO!$E$39="Non-endemic",IF(INTRO!$E$37="Non-endemic","Not required",COUNTRY_INFO!P187),"Treat with IVM")</f>
        <v>Treat with IVM</v>
      </c>
      <c r="I187" s="15">
        <f t="shared" si="10"/>
        <v>0</v>
      </c>
      <c r="J187" s="15">
        <f t="shared" si="2"/>
        <v>0</v>
      </c>
      <c r="K187" s="25"/>
      <c r="L187" s="17">
        <f t="shared" si="3"/>
        <v>0</v>
      </c>
      <c r="M187" s="17">
        <f t="shared" si="4"/>
        <v>0</v>
      </c>
    </row>
    <row r="188" spans="1:13" x14ac:dyDescent="0.2">
      <c r="A188" s="14" t="str">
        <f>IF(INTRO!$E$39&lt;&gt;"Non-endemic", " ", IF(INTRO!$E$37="Non-endemic"," ", IF(COUNTRY_INFO!A188=0," ",COUNTRY_INFO!A188)))</f>
        <v xml:space="preserve"> </v>
      </c>
      <c r="B188" s="14" t="str">
        <f>IF(INTRO!$E$39&lt;&gt;"Non-endemic", " ", IF(INTRO!$E$37="Non-endemic"," ", IF(COUNTRY_INFO!B188=0," ",COUNTRY_INFO!B188)))</f>
        <v xml:space="preserve"> </v>
      </c>
      <c r="C188" s="14" t="str">
        <f>IF(INTRO!$E$39&lt;&gt;"Non-endemic", " ", IF(INTRO!$E$37="Non-endemic"," ", IF(COUNTRY_INFO!C188=0," ",COUNTRY_INFO!C188)))</f>
        <v xml:space="preserve"> </v>
      </c>
      <c r="D188" s="15">
        <f>IF(INTRO!$E$39&lt;&gt;"Non-endemic", 0, IF(INTRO!$E$37="Non-endemic",0,IF(COUNTRY_INFO!$H188=1,COUNTRY_INFO!E188,0)))</f>
        <v>0</v>
      </c>
      <c r="E188" s="15">
        <f>IF(INTRO!$E$39&lt;&gt;"Non-endemic", 0, IF(INTRO!$E$37="Non-endemic",0,IF(COUNTRY_INFO!$H188=1,COUNTRY_INFO!F188,0)))</f>
        <v>0</v>
      </c>
      <c r="F188" s="15">
        <f>IF(INTRO!$E$39&lt;&gt;"Non-endemic", 0, IF(INTRO!$E$37="Non-endemic",0,IF(COUNTRY_INFO!$H188=1,COUNTRY_INFO!G188,0)))</f>
        <v>0</v>
      </c>
      <c r="G188" s="15">
        <f t="shared" si="9"/>
        <v>0</v>
      </c>
      <c r="H188" s="16" t="str">
        <f>IF(INTRO!$E$39="Non-endemic",IF(INTRO!$E$37="Non-endemic","Not required",COUNTRY_INFO!P188),"Treat with IVM")</f>
        <v>Treat with IVM</v>
      </c>
      <c r="I188" s="15">
        <f t="shared" si="10"/>
        <v>0</v>
      </c>
      <c r="J188" s="15">
        <f t="shared" si="2"/>
        <v>0</v>
      </c>
      <c r="K188" s="25"/>
      <c r="L188" s="17">
        <f t="shared" si="3"/>
        <v>0</v>
      </c>
      <c r="M188" s="17">
        <f t="shared" si="4"/>
        <v>0</v>
      </c>
    </row>
    <row r="189" spans="1:13" x14ac:dyDescent="0.2">
      <c r="A189" s="14" t="str">
        <f>IF(INTRO!$E$39&lt;&gt;"Non-endemic", " ", IF(INTRO!$E$37="Non-endemic"," ", IF(COUNTRY_INFO!A189=0," ",COUNTRY_INFO!A189)))</f>
        <v xml:space="preserve"> </v>
      </c>
      <c r="B189" s="14" t="str">
        <f>IF(INTRO!$E$39&lt;&gt;"Non-endemic", " ", IF(INTRO!$E$37="Non-endemic"," ", IF(COUNTRY_INFO!B189=0," ",COUNTRY_INFO!B189)))</f>
        <v xml:space="preserve"> </v>
      </c>
      <c r="C189" s="14" t="str">
        <f>IF(INTRO!$E$39&lt;&gt;"Non-endemic", " ", IF(INTRO!$E$37="Non-endemic"," ", IF(COUNTRY_INFO!C189=0," ",COUNTRY_INFO!C189)))</f>
        <v xml:space="preserve"> </v>
      </c>
      <c r="D189" s="15">
        <f>IF(INTRO!$E$39&lt;&gt;"Non-endemic", 0, IF(INTRO!$E$37="Non-endemic",0,IF(COUNTRY_INFO!$H189=1,COUNTRY_INFO!E189,0)))</f>
        <v>0</v>
      </c>
      <c r="E189" s="15">
        <f>IF(INTRO!$E$39&lt;&gt;"Non-endemic", 0, IF(INTRO!$E$37="Non-endemic",0,IF(COUNTRY_INFO!$H189=1,COUNTRY_INFO!F189,0)))</f>
        <v>0</v>
      </c>
      <c r="F189" s="15">
        <f>IF(INTRO!$E$39&lt;&gt;"Non-endemic", 0, IF(INTRO!$E$37="Non-endemic",0,IF(COUNTRY_INFO!$H189=1,COUNTRY_INFO!G189,0)))</f>
        <v>0</v>
      </c>
      <c r="G189" s="15">
        <f t="shared" si="9"/>
        <v>0</v>
      </c>
      <c r="H189" s="16" t="str">
        <f>IF(INTRO!$E$39="Non-endemic",IF(INTRO!$E$37="Non-endemic","Not required",COUNTRY_INFO!P189),"Treat with IVM")</f>
        <v>Treat with IVM</v>
      </c>
      <c r="I189" s="15">
        <f t="shared" si="10"/>
        <v>0</v>
      </c>
      <c r="J189" s="15">
        <f t="shared" si="2"/>
        <v>0</v>
      </c>
      <c r="K189" s="25"/>
      <c r="L189" s="17">
        <f t="shared" si="3"/>
        <v>0</v>
      </c>
      <c r="M189" s="17">
        <f t="shared" si="4"/>
        <v>0</v>
      </c>
    </row>
    <row r="190" spans="1:13" x14ac:dyDescent="0.2">
      <c r="A190" s="14" t="str">
        <f>IF(INTRO!$E$39&lt;&gt;"Non-endemic", " ", IF(INTRO!$E$37="Non-endemic"," ", IF(COUNTRY_INFO!A190=0," ",COUNTRY_INFO!A190)))</f>
        <v xml:space="preserve"> </v>
      </c>
      <c r="B190" s="14" t="str">
        <f>IF(INTRO!$E$39&lt;&gt;"Non-endemic", " ", IF(INTRO!$E$37="Non-endemic"," ", IF(COUNTRY_INFO!B190=0," ",COUNTRY_INFO!B190)))</f>
        <v xml:space="preserve"> </v>
      </c>
      <c r="C190" s="14" t="str">
        <f>IF(INTRO!$E$39&lt;&gt;"Non-endemic", " ", IF(INTRO!$E$37="Non-endemic"," ", IF(COUNTRY_INFO!C190=0," ",COUNTRY_INFO!C190)))</f>
        <v xml:space="preserve"> </v>
      </c>
      <c r="D190" s="15">
        <f>IF(INTRO!$E$39&lt;&gt;"Non-endemic", 0, IF(INTRO!$E$37="Non-endemic",0,IF(COUNTRY_INFO!$H190=1,COUNTRY_INFO!E190,0)))</f>
        <v>0</v>
      </c>
      <c r="E190" s="15">
        <f>IF(INTRO!$E$39&lt;&gt;"Non-endemic", 0, IF(INTRO!$E$37="Non-endemic",0,IF(COUNTRY_INFO!$H190=1,COUNTRY_INFO!F190,0)))</f>
        <v>0</v>
      </c>
      <c r="F190" s="15">
        <f>IF(INTRO!$E$39&lt;&gt;"Non-endemic", 0, IF(INTRO!$E$37="Non-endemic",0,IF(COUNTRY_INFO!$H190=1,COUNTRY_INFO!G190,0)))</f>
        <v>0</v>
      </c>
      <c r="G190" s="15">
        <f t="shared" si="9"/>
        <v>0</v>
      </c>
      <c r="H190" s="16" t="str">
        <f>IF(INTRO!$E$39="Non-endemic",IF(INTRO!$E$37="Non-endemic","Not required",COUNTRY_INFO!P190),"Treat with IVM")</f>
        <v>Treat with IVM</v>
      </c>
      <c r="I190" s="15">
        <f t="shared" si="10"/>
        <v>0</v>
      </c>
      <c r="J190" s="15">
        <f t="shared" si="2"/>
        <v>0</v>
      </c>
      <c r="K190" s="25"/>
      <c r="L190" s="17">
        <f t="shared" si="3"/>
        <v>0</v>
      </c>
      <c r="M190" s="17">
        <f t="shared" si="4"/>
        <v>0</v>
      </c>
    </row>
    <row r="191" spans="1:13" x14ac:dyDescent="0.2">
      <c r="A191" s="14" t="str">
        <f>IF(INTRO!$E$39&lt;&gt;"Non-endemic", " ", IF(INTRO!$E$37="Non-endemic"," ", IF(COUNTRY_INFO!A191=0," ",COUNTRY_INFO!A191)))</f>
        <v xml:space="preserve"> </v>
      </c>
      <c r="B191" s="14" t="str">
        <f>IF(INTRO!$E$39&lt;&gt;"Non-endemic", " ", IF(INTRO!$E$37="Non-endemic"," ", IF(COUNTRY_INFO!B191=0," ",COUNTRY_INFO!B191)))</f>
        <v xml:space="preserve"> </v>
      </c>
      <c r="C191" s="14" t="str">
        <f>IF(INTRO!$E$39&lt;&gt;"Non-endemic", " ", IF(INTRO!$E$37="Non-endemic"," ", IF(COUNTRY_INFO!C191=0," ",COUNTRY_INFO!C191)))</f>
        <v xml:space="preserve"> </v>
      </c>
      <c r="D191" s="15">
        <f>IF(INTRO!$E$39&lt;&gt;"Non-endemic", 0, IF(INTRO!$E$37="Non-endemic",0,IF(COUNTRY_INFO!$H191=1,COUNTRY_INFO!E191,0)))</f>
        <v>0</v>
      </c>
      <c r="E191" s="15">
        <f>IF(INTRO!$E$39&lt;&gt;"Non-endemic", 0, IF(INTRO!$E$37="Non-endemic",0,IF(COUNTRY_INFO!$H191=1,COUNTRY_INFO!F191,0)))</f>
        <v>0</v>
      </c>
      <c r="F191" s="15">
        <f>IF(INTRO!$E$39&lt;&gt;"Non-endemic", 0, IF(INTRO!$E$37="Non-endemic",0,IF(COUNTRY_INFO!$H191=1,COUNTRY_INFO!G191,0)))</f>
        <v>0</v>
      </c>
      <c r="G191" s="15">
        <f t="shared" si="9"/>
        <v>0</v>
      </c>
      <c r="H191" s="16" t="str">
        <f>IF(INTRO!$E$39="Non-endemic",IF(INTRO!$E$37="Non-endemic","Not required",COUNTRY_INFO!P191),"Treat with IVM")</f>
        <v>Treat with IVM</v>
      </c>
      <c r="I191" s="15">
        <f t="shared" si="10"/>
        <v>0</v>
      </c>
      <c r="J191" s="15">
        <f t="shared" si="2"/>
        <v>0</v>
      </c>
      <c r="K191" s="25"/>
      <c r="L191" s="17">
        <f t="shared" si="3"/>
        <v>0</v>
      </c>
      <c r="M191" s="17">
        <f t="shared" si="4"/>
        <v>0</v>
      </c>
    </row>
    <row r="192" spans="1:13" x14ac:dyDescent="0.2">
      <c r="A192" s="14" t="str">
        <f>IF(INTRO!$E$39&lt;&gt;"Non-endemic", " ", IF(INTRO!$E$37="Non-endemic"," ", IF(COUNTRY_INFO!A192=0," ",COUNTRY_INFO!A192)))</f>
        <v xml:space="preserve"> </v>
      </c>
      <c r="B192" s="14" t="str">
        <f>IF(INTRO!$E$39&lt;&gt;"Non-endemic", " ", IF(INTRO!$E$37="Non-endemic"," ", IF(COUNTRY_INFO!B192=0," ",COUNTRY_INFO!B192)))</f>
        <v xml:space="preserve"> </v>
      </c>
      <c r="C192" s="14" t="str">
        <f>IF(INTRO!$E$39&lt;&gt;"Non-endemic", " ", IF(INTRO!$E$37="Non-endemic"," ", IF(COUNTRY_INFO!C192=0," ",COUNTRY_INFO!C192)))</f>
        <v xml:space="preserve"> </v>
      </c>
      <c r="D192" s="15">
        <f>IF(INTRO!$E$39&lt;&gt;"Non-endemic", 0, IF(INTRO!$E$37="Non-endemic",0,IF(COUNTRY_INFO!$H192=1,COUNTRY_INFO!E192,0)))</f>
        <v>0</v>
      </c>
      <c r="E192" s="15">
        <f>IF(INTRO!$E$39&lt;&gt;"Non-endemic", 0, IF(INTRO!$E$37="Non-endemic",0,IF(COUNTRY_INFO!$H192=1,COUNTRY_INFO!F192,0)))</f>
        <v>0</v>
      </c>
      <c r="F192" s="15">
        <f>IF(INTRO!$E$39&lt;&gt;"Non-endemic", 0, IF(INTRO!$E$37="Non-endemic",0,IF(COUNTRY_INFO!$H192=1,COUNTRY_INFO!G192,0)))</f>
        <v>0</v>
      </c>
      <c r="G192" s="15">
        <f t="shared" si="9"/>
        <v>0</v>
      </c>
      <c r="H192" s="16" t="str">
        <f>IF(INTRO!$E$39="Non-endemic",IF(INTRO!$E$37="Non-endemic","Not required",COUNTRY_INFO!P192),"Treat with IVM")</f>
        <v>Treat with IVM</v>
      </c>
      <c r="I192" s="15">
        <f t="shared" si="10"/>
        <v>0</v>
      </c>
      <c r="J192" s="15">
        <f t="shared" si="2"/>
        <v>0</v>
      </c>
      <c r="K192" s="25"/>
      <c r="L192" s="17">
        <f t="shared" si="3"/>
        <v>0</v>
      </c>
      <c r="M192" s="17">
        <f t="shared" si="4"/>
        <v>0</v>
      </c>
    </row>
    <row r="193" spans="1:13" x14ac:dyDescent="0.2">
      <c r="A193" s="14" t="str">
        <f>IF(INTRO!$E$39&lt;&gt;"Non-endemic", " ", IF(INTRO!$E$37="Non-endemic"," ", IF(COUNTRY_INFO!A193=0," ",COUNTRY_INFO!A193)))</f>
        <v xml:space="preserve"> </v>
      </c>
      <c r="B193" s="14" t="str">
        <f>IF(INTRO!$E$39&lt;&gt;"Non-endemic", " ", IF(INTRO!$E$37="Non-endemic"," ", IF(COUNTRY_INFO!B193=0," ",COUNTRY_INFO!B193)))</f>
        <v xml:space="preserve"> </v>
      </c>
      <c r="C193" s="14" t="str">
        <f>IF(INTRO!$E$39&lt;&gt;"Non-endemic", " ", IF(INTRO!$E$37="Non-endemic"," ", IF(COUNTRY_INFO!C193=0," ",COUNTRY_INFO!C193)))</f>
        <v xml:space="preserve"> </v>
      </c>
      <c r="D193" s="15">
        <f>IF(INTRO!$E$39&lt;&gt;"Non-endemic", 0, IF(INTRO!$E$37="Non-endemic",0,IF(COUNTRY_INFO!$H193=1,COUNTRY_INFO!E193,0)))</f>
        <v>0</v>
      </c>
      <c r="E193" s="15">
        <f>IF(INTRO!$E$39&lt;&gt;"Non-endemic", 0, IF(INTRO!$E$37="Non-endemic",0,IF(COUNTRY_INFO!$H193=1,COUNTRY_INFO!F193,0)))</f>
        <v>0</v>
      </c>
      <c r="F193" s="15">
        <f>IF(INTRO!$E$39&lt;&gt;"Non-endemic", 0, IF(INTRO!$E$37="Non-endemic",0,IF(COUNTRY_INFO!$H193=1,COUNTRY_INFO!G193,0)))</f>
        <v>0</v>
      </c>
      <c r="G193" s="15">
        <f t="shared" si="9"/>
        <v>0</v>
      </c>
      <c r="H193" s="16" t="str">
        <f>IF(INTRO!$E$39="Non-endemic",IF(INTRO!$E$37="Non-endemic","Not required",COUNTRY_INFO!P193),"Treat with IVM")</f>
        <v>Treat with IVM</v>
      </c>
      <c r="I193" s="15">
        <f t="shared" si="10"/>
        <v>0</v>
      </c>
      <c r="J193" s="15">
        <f t="shared" si="2"/>
        <v>0</v>
      </c>
      <c r="K193" s="25"/>
      <c r="L193" s="17">
        <f t="shared" si="3"/>
        <v>0</v>
      </c>
      <c r="M193" s="17">
        <f t="shared" si="4"/>
        <v>0</v>
      </c>
    </row>
    <row r="194" spans="1:13" x14ac:dyDescent="0.2">
      <c r="A194" s="14" t="str">
        <f>IF(INTRO!$E$39&lt;&gt;"Non-endemic", " ", IF(INTRO!$E$37="Non-endemic"," ", IF(COUNTRY_INFO!A194=0," ",COUNTRY_INFO!A194)))</f>
        <v xml:space="preserve"> </v>
      </c>
      <c r="B194" s="14" t="str">
        <f>IF(INTRO!$E$39&lt;&gt;"Non-endemic", " ", IF(INTRO!$E$37="Non-endemic"," ", IF(COUNTRY_INFO!B194=0," ",COUNTRY_INFO!B194)))</f>
        <v xml:space="preserve"> </v>
      </c>
      <c r="C194" s="14" t="str">
        <f>IF(INTRO!$E$39&lt;&gt;"Non-endemic", " ", IF(INTRO!$E$37="Non-endemic"," ", IF(COUNTRY_INFO!C194=0," ",COUNTRY_INFO!C194)))</f>
        <v xml:space="preserve"> </v>
      </c>
      <c r="D194" s="15">
        <f>IF(INTRO!$E$39&lt;&gt;"Non-endemic", 0, IF(INTRO!$E$37="Non-endemic",0,IF(COUNTRY_INFO!$H194=1,COUNTRY_INFO!E194,0)))</f>
        <v>0</v>
      </c>
      <c r="E194" s="15">
        <f>IF(INTRO!$E$39&lt;&gt;"Non-endemic", 0, IF(INTRO!$E$37="Non-endemic",0,IF(COUNTRY_INFO!$H194=1,COUNTRY_INFO!F194,0)))</f>
        <v>0</v>
      </c>
      <c r="F194" s="15">
        <f>IF(INTRO!$E$39&lt;&gt;"Non-endemic", 0, IF(INTRO!$E$37="Non-endemic",0,IF(COUNTRY_INFO!$H194=1,COUNTRY_INFO!G194,0)))</f>
        <v>0</v>
      </c>
      <c r="G194" s="15">
        <f t="shared" si="9"/>
        <v>0</v>
      </c>
      <c r="H194" s="16" t="str">
        <f>IF(INTRO!$E$39="Non-endemic",IF(INTRO!$E$37="Non-endemic","Not required",COUNTRY_INFO!P194),"Treat with IVM")</f>
        <v>Treat with IVM</v>
      </c>
      <c r="I194" s="15">
        <f t="shared" si="10"/>
        <v>0</v>
      </c>
      <c r="J194" s="15">
        <f t="shared" si="2"/>
        <v>0</v>
      </c>
      <c r="K194" s="25"/>
      <c r="L194" s="17">
        <f t="shared" si="3"/>
        <v>0</v>
      </c>
      <c r="M194" s="17">
        <f t="shared" si="4"/>
        <v>0</v>
      </c>
    </row>
    <row r="195" spans="1:13" x14ac:dyDescent="0.2">
      <c r="A195" s="14" t="str">
        <f>IF(INTRO!$E$39&lt;&gt;"Non-endemic", " ", IF(INTRO!$E$37="Non-endemic"," ", IF(COUNTRY_INFO!A195=0," ",COUNTRY_INFO!A195)))</f>
        <v xml:space="preserve"> </v>
      </c>
      <c r="B195" s="14" t="str">
        <f>IF(INTRO!$E$39&lt;&gt;"Non-endemic", " ", IF(INTRO!$E$37="Non-endemic"," ", IF(COUNTRY_INFO!B195=0," ",COUNTRY_INFO!B195)))</f>
        <v xml:space="preserve"> </v>
      </c>
      <c r="C195" s="14" t="str">
        <f>IF(INTRO!$E$39&lt;&gt;"Non-endemic", " ", IF(INTRO!$E$37="Non-endemic"," ", IF(COUNTRY_INFO!C195=0," ",COUNTRY_INFO!C195)))</f>
        <v xml:space="preserve"> </v>
      </c>
      <c r="D195" s="15">
        <f>IF(INTRO!$E$39&lt;&gt;"Non-endemic", 0, IF(INTRO!$E$37="Non-endemic",0,IF(COUNTRY_INFO!$H195=1,COUNTRY_INFO!E195,0)))</f>
        <v>0</v>
      </c>
      <c r="E195" s="15">
        <f>IF(INTRO!$E$39&lt;&gt;"Non-endemic", 0, IF(INTRO!$E$37="Non-endemic",0,IF(COUNTRY_INFO!$H195=1,COUNTRY_INFO!F195,0)))</f>
        <v>0</v>
      </c>
      <c r="F195" s="15">
        <f>IF(INTRO!$E$39&lt;&gt;"Non-endemic", 0, IF(INTRO!$E$37="Non-endemic",0,IF(COUNTRY_INFO!$H195=1,COUNTRY_INFO!G195,0)))</f>
        <v>0</v>
      </c>
      <c r="G195" s="15">
        <f t="shared" si="9"/>
        <v>0</v>
      </c>
      <c r="H195" s="16" t="str">
        <f>IF(INTRO!$E$39="Non-endemic",IF(INTRO!$E$37="Non-endemic","Not required",COUNTRY_INFO!P195),"Treat with IVM")</f>
        <v>Treat with IVM</v>
      </c>
      <c r="I195" s="15">
        <f t="shared" si="10"/>
        <v>0</v>
      </c>
      <c r="J195" s="15">
        <f t="shared" si="2"/>
        <v>0</v>
      </c>
      <c r="K195" s="25"/>
      <c r="L195" s="17">
        <f t="shared" si="3"/>
        <v>0</v>
      </c>
      <c r="M195" s="17">
        <f t="shared" si="4"/>
        <v>0</v>
      </c>
    </row>
    <row r="196" spans="1:13" x14ac:dyDescent="0.2">
      <c r="A196" s="14" t="str">
        <f>IF(INTRO!$E$39&lt;&gt;"Non-endemic", " ", IF(INTRO!$E$37="Non-endemic"," ", IF(COUNTRY_INFO!A196=0," ",COUNTRY_INFO!A196)))</f>
        <v xml:space="preserve"> </v>
      </c>
      <c r="B196" s="14" t="str">
        <f>IF(INTRO!$E$39&lt;&gt;"Non-endemic", " ", IF(INTRO!$E$37="Non-endemic"," ", IF(COUNTRY_INFO!B196=0," ",COUNTRY_INFO!B196)))</f>
        <v xml:space="preserve"> </v>
      </c>
      <c r="C196" s="14" t="str">
        <f>IF(INTRO!$E$39&lt;&gt;"Non-endemic", " ", IF(INTRO!$E$37="Non-endemic"," ", IF(COUNTRY_INFO!C196=0," ",COUNTRY_INFO!C196)))</f>
        <v xml:space="preserve"> </v>
      </c>
      <c r="D196" s="15">
        <f>IF(INTRO!$E$39&lt;&gt;"Non-endemic", 0, IF(INTRO!$E$37="Non-endemic",0,IF(COUNTRY_INFO!$H196=1,COUNTRY_INFO!E196,0)))</f>
        <v>0</v>
      </c>
      <c r="E196" s="15">
        <f>IF(INTRO!$E$39&lt;&gt;"Non-endemic", 0, IF(INTRO!$E$37="Non-endemic",0,IF(COUNTRY_INFO!$H196=1,COUNTRY_INFO!F196,0)))</f>
        <v>0</v>
      </c>
      <c r="F196" s="15">
        <f>IF(INTRO!$E$39&lt;&gt;"Non-endemic", 0, IF(INTRO!$E$37="Non-endemic",0,IF(COUNTRY_INFO!$H196=1,COUNTRY_INFO!G196,0)))</f>
        <v>0</v>
      </c>
      <c r="G196" s="15">
        <f t="shared" si="9"/>
        <v>0</v>
      </c>
      <c r="H196" s="16" t="str">
        <f>IF(INTRO!$E$39="Non-endemic",IF(INTRO!$E$37="Non-endemic","Not required",COUNTRY_INFO!P196),"Treat with IVM")</f>
        <v>Treat with IVM</v>
      </c>
      <c r="I196" s="15">
        <f t="shared" si="10"/>
        <v>0</v>
      </c>
      <c r="J196" s="15">
        <f t="shared" si="2"/>
        <v>0</v>
      </c>
      <c r="K196" s="25"/>
      <c r="L196" s="17">
        <f t="shared" si="3"/>
        <v>0</v>
      </c>
      <c r="M196" s="17">
        <f t="shared" si="4"/>
        <v>0</v>
      </c>
    </row>
    <row r="197" spans="1:13" x14ac:dyDescent="0.2">
      <c r="A197" s="14" t="str">
        <f>IF(INTRO!$E$39&lt;&gt;"Non-endemic", " ", IF(INTRO!$E$37="Non-endemic"," ", IF(COUNTRY_INFO!A197=0," ",COUNTRY_INFO!A197)))</f>
        <v xml:space="preserve"> </v>
      </c>
      <c r="B197" s="14" t="str">
        <f>IF(INTRO!$E$39&lt;&gt;"Non-endemic", " ", IF(INTRO!$E$37="Non-endemic"," ", IF(COUNTRY_INFO!B197=0," ",COUNTRY_INFO!B197)))</f>
        <v xml:space="preserve"> </v>
      </c>
      <c r="C197" s="14" t="str">
        <f>IF(INTRO!$E$39&lt;&gt;"Non-endemic", " ", IF(INTRO!$E$37="Non-endemic"," ", IF(COUNTRY_INFO!C197=0," ",COUNTRY_INFO!C197)))</f>
        <v xml:space="preserve"> </v>
      </c>
      <c r="D197" s="15">
        <f>IF(INTRO!$E$39&lt;&gt;"Non-endemic", 0, IF(INTRO!$E$37="Non-endemic",0,IF(COUNTRY_INFO!$H197=1,COUNTRY_INFO!E197,0)))</f>
        <v>0</v>
      </c>
      <c r="E197" s="15">
        <f>IF(INTRO!$E$39&lt;&gt;"Non-endemic", 0, IF(INTRO!$E$37="Non-endemic",0,IF(COUNTRY_INFO!$H197=1,COUNTRY_INFO!F197,0)))</f>
        <v>0</v>
      </c>
      <c r="F197" s="15">
        <f>IF(INTRO!$E$39&lt;&gt;"Non-endemic", 0, IF(INTRO!$E$37="Non-endemic",0,IF(COUNTRY_INFO!$H197=1,COUNTRY_INFO!G197,0)))</f>
        <v>0</v>
      </c>
      <c r="G197" s="15">
        <f t="shared" si="9"/>
        <v>0</v>
      </c>
      <c r="H197" s="16" t="str">
        <f>IF(INTRO!$E$39="Non-endemic",IF(INTRO!$E$37="Non-endemic","Not required",COUNTRY_INFO!P197),"Treat with IVM")</f>
        <v>Treat with IVM</v>
      </c>
      <c r="I197" s="15">
        <f t="shared" si="10"/>
        <v>0</v>
      </c>
      <c r="J197" s="15">
        <f t="shared" si="2"/>
        <v>0</v>
      </c>
      <c r="K197" s="25"/>
      <c r="L197" s="17">
        <f t="shared" si="3"/>
        <v>0</v>
      </c>
      <c r="M197" s="17">
        <f t="shared" si="4"/>
        <v>0</v>
      </c>
    </row>
    <row r="198" spans="1:13" x14ac:dyDescent="0.2">
      <c r="A198" s="14" t="str">
        <f>IF(INTRO!$E$39&lt;&gt;"Non-endemic", " ", IF(INTRO!$E$37="Non-endemic"," ", IF(COUNTRY_INFO!A198=0," ",COUNTRY_INFO!A198)))</f>
        <v xml:space="preserve"> </v>
      </c>
      <c r="B198" s="14" t="str">
        <f>IF(INTRO!$E$39&lt;&gt;"Non-endemic", " ", IF(INTRO!$E$37="Non-endemic"," ", IF(COUNTRY_INFO!B198=0," ",COUNTRY_INFO!B198)))</f>
        <v xml:space="preserve"> </v>
      </c>
      <c r="C198" s="14" t="str">
        <f>IF(INTRO!$E$39&lt;&gt;"Non-endemic", " ", IF(INTRO!$E$37="Non-endemic"," ", IF(COUNTRY_INFO!C198=0," ",COUNTRY_INFO!C198)))</f>
        <v xml:space="preserve"> </v>
      </c>
      <c r="D198" s="15">
        <f>IF(INTRO!$E$39&lt;&gt;"Non-endemic", 0, IF(INTRO!$E$37="Non-endemic",0,IF(COUNTRY_INFO!$H198=1,COUNTRY_INFO!E198,0)))</f>
        <v>0</v>
      </c>
      <c r="E198" s="15">
        <f>IF(INTRO!$E$39&lt;&gt;"Non-endemic", 0, IF(INTRO!$E$37="Non-endemic",0,IF(COUNTRY_INFO!$H198=1,COUNTRY_INFO!F198,0)))</f>
        <v>0</v>
      </c>
      <c r="F198" s="15">
        <f>IF(INTRO!$E$39&lt;&gt;"Non-endemic", 0, IF(INTRO!$E$37="Non-endemic",0,IF(COUNTRY_INFO!$H198=1,COUNTRY_INFO!G198,0)))</f>
        <v>0</v>
      </c>
      <c r="G198" s="15">
        <f t="shared" si="9"/>
        <v>0</v>
      </c>
      <c r="H198" s="16" t="str">
        <f>IF(INTRO!$E$39="Non-endemic",IF(INTRO!$E$37="Non-endemic","Not required",COUNTRY_INFO!P198),"Treat with IVM")</f>
        <v>Treat with IVM</v>
      </c>
      <c r="I198" s="15">
        <f t="shared" si="10"/>
        <v>0</v>
      </c>
      <c r="J198" s="15">
        <f t="shared" si="2"/>
        <v>0</v>
      </c>
      <c r="K198" s="25"/>
      <c r="L198" s="17">
        <f t="shared" si="3"/>
        <v>0</v>
      </c>
      <c r="M198" s="17">
        <f t="shared" si="4"/>
        <v>0</v>
      </c>
    </row>
    <row r="199" spans="1:13" x14ac:dyDescent="0.2">
      <c r="A199" s="14" t="str">
        <f>IF(INTRO!$E$39&lt;&gt;"Non-endemic", " ", IF(INTRO!$E$37="Non-endemic"," ", IF(COUNTRY_INFO!A199=0," ",COUNTRY_INFO!A199)))</f>
        <v xml:space="preserve"> </v>
      </c>
      <c r="B199" s="14" t="str">
        <f>IF(INTRO!$E$39&lt;&gt;"Non-endemic", " ", IF(INTRO!$E$37="Non-endemic"," ", IF(COUNTRY_INFO!B199=0," ",COUNTRY_INFO!B199)))</f>
        <v xml:space="preserve"> </v>
      </c>
      <c r="C199" s="14" t="str">
        <f>IF(INTRO!$E$39&lt;&gt;"Non-endemic", " ", IF(INTRO!$E$37="Non-endemic"," ", IF(COUNTRY_INFO!C199=0," ",COUNTRY_INFO!C199)))</f>
        <v xml:space="preserve"> </v>
      </c>
      <c r="D199" s="15">
        <f>IF(INTRO!$E$39&lt;&gt;"Non-endemic", 0, IF(INTRO!$E$37="Non-endemic",0,IF(COUNTRY_INFO!$H199=1,COUNTRY_INFO!E199,0)))</f>
        <v>0</v>
      </c>
      <c r="E199" s="15">
        <f>IF(INTRO!$E$39&lt;&gt;"Non-endemic", 0, IF(INTRO!$E$37="Non-endemic",0,IF(COUNTRY_INFO!$H199=1,COUNTRY_INFO!F199,0)))</f>
        <v>0</v>
      </c>
      <c r="F199" s="15">
        <f>IF(INTRO!$E$39&lt;&gt;"Non-endemic", 0, IF(INTRO!$E$37="Non-endemic",0,IF(COUNTRY_INFO!$H199=1,COUNTRY_INFO!G199,0)))</f>
        <v>0</v>
      </c>
      <c r="G199" s="15">
        <f t="shared" si="9"/>
        <v>0</v>
      </c>
      <c r="H199" s="16" t="str">
        <f>IF(INTRO!$E$39="Non-endemic",IF(INTRO!$E$37="Non-endemic","Not required",COUNTRY_INFO!P199),"Treat with IVM")</f>
        <v>Treat with IVM</v>
      </c>
      <c r="I199" s="15">
        <f t="shared" si="10"/>
        <v>0</v>
      </c>
      <c r="J199" s="15">
        <f t="shared" si="2"/>
        <v>0</v>
      </c>
      <c r="K199" s="25"/>
      <c r="L199" s="17">
        <f t="shared" si="3"/>
        <v>0</v>
      </c>
      <c r="M199" s="17">
        <f t="shared" si="4"/>
        <v>0</v>
      </c>
    </row>
    <row r="200" spans="1:13" x14ac:dyDescent="0.2">
      <c r="A200" s="14" t="str">
        <f>IF(INTRO!$E$39&lt;&gt;"Non-endemic", " ", IF(INTRO!$E$37="Non-endemic"," ", IF(COUNTRY_INFO!A200=0," ",COUNTRY_INFO!A200)))</f>
        <v xml:space="preserve"> </v>
      </c>
      <c r="B200" s="14" t="str">
        <f>IF(INTRO!$E$39&lt;&gt;"Non-endemic", " ", IF(INTRO!$E$37="Non-endemic"," ", IF(COUNTRY_INFO!B200=0," ",COUNTRY_INFO!B200)))</f>
        <v xml:space="preserve"> </v>
      </c>
      <c r="C200" s="14" t="str">
        <f>IF(INTRO!$E$39&lt;&gt;"Non-endemic", " ", IF(INTRO!$E$37="Non-endemic"," ", IF(COUNTRY_INFO!C200=0," ",COUNTRY_INFO!C200)))</f>
        <v xml:space="preserve"> </v>
      </c>
      <c r="D200" s="15">
        <f>IF(INTRO!$E$39&lt;&gt;"Non-endemic", 0, IF(INTRO!$E$37="Non-endemic",0,IF(COUNTRY_INFO!$H200=1,COUNTRY_INFO!E200,0)))</f>
        <v>0</v>
      </c>
      <c r="E200" s="15">
        <f>IF(INTRO!$E$39&lt;&gt;"Non-endemic", 0, IF(INTRO!$E$37="Non-endemic",0,IF(COUNTRY_INFO!$H200=1,COUNTRY_INFO!F200,0)))</f>
        <v>0</v>
      </c>
      <c r="F200" s="15">
        <f>IF(INTRO!$E$39&lt;&gt;"Non-endemic", 0, IF(INTRO!$E$37="Non-endemic",0,IF(COUNTRY_INFO!$H200=1,COUNTRY_INFO!G200,0)))</f>
        <v>0</v>
      </c>
      <c r="G200" s="15">
        <f t="shared" si="9"/>
        <v>0</v>
      </c>
      <c r="H200" s="16" t="str">
        <f>IF(INTRO!$E$39="Non-endemic",IF(INTRO!$E$37="Non-endemic","Not required",COUNTRY_INFO!P200),"Treat with IVM")</f>
        <v>Treat with IVM</v>
      </c>
      <c r="I200" s="15">
        <f t="shared" si="10"/>
        <v>0</v>
      </c>
      <c r="J200" s="15">
        <f t="shared" si="2"/>
        <v>0</v>
      </c>
      <c r="K200" s="25"/>
      <c r="L200" s="17">
        <f t="shared" si="3"/>
        <v>0</v>
      </c>
      <c r="M200" s="17">
        <f t="shared" si="4"/>
        <v>0</v>
      </c>
    </row>
    <row r="201" spans="1:13" x14ac:dyDescent="0.2">
      <c r="A201" s="14" t="str">
        <f>IF(INTRO!$E$39&lt;&gt;"Non-endemic", " ", IF(INTRO!$E$37="Non-endemic"," ", IF(COUNTRY_INFO!A201=0," ",COUNTRY_INFO!A201)))</f>
        <v xml:space="preserve"> </v>
      </c>
      <c r="B201" s="14" t="str">
        <f>IF(INTRO!$E$39&lt;&gt;"Non-endemic", " ", IF(INTRO!$E$37="Non-endemic"," ", IF(COUNTRY_INFO!B201=0," ",COUNTRY_INFO!B201)))</f>
        <v xml:space="preserve"> </v>
      </c>
      <c r="C201" s="14" t="str">
        <f>IF(INTRO!$E$39&lt;&gt;"Non-endemic", " ", IF(INTRO!$E$37="Non-endemic"," ", IF(COUNTRY_INFO!C201=0," ",COUNTRY_INFO!C201)))</f>
        <v xml:space="preserve"> </v>
      </c>
      <c r="D201" s="15">
        <f>IF(INTRO!$E$39&lt;&gt;"Non-endemic", 0, IF(INTRO!$E$37="Non-endemic",0,IF(COUNTRY_INFO!$H201=1,COUNTRY_INFO!E201,0)))</f>
        <v>0</v>
      </c>
      <c r="E201" s="15">
        <f>IF(INTRO!$E$39&lt;&gt;"Non-endemic", 0, IF(INTRO!$E$37="Non-endemic",0,IF(COUNTRY_INFO!$H201=1,COUNTRY_INFO!F201,0)))</f>
        <v>0</v>
      </c>
      <c r="F201" s="15">
        <f>IF(INTRO!$E$39&lt;&gt;"Non-endemic", 0, IF(INTRO!$E$37="Non-endemic",0,IF(COUNTRY_INFO!$H201=1,COUNTRY_INFO!G201,0)))</f>
        <v>0</v>
      </c>
      <c r="G201" s="15">
        <f t="shared" si="9"/>
        <v>0</v>
      </c>
      <c r="H201" s="16" t="str">
        <f>IF(INTRO!$E$39="Non-endemic",IF(INTRO!$E$37="Non-endemic","Not required",COUNTRY_INFO!P201),"Treat with IVM")</f>
        <v>Treat with IVM</v>
      </c>
      <c r="I201" s="15">
        <f t="shared" si="10"/>
        <v>0</v>
      </c>
      <c r="J201" s="15">
        <f t="shared" si="2"/>
        <v>0</v>
      </c>
      <c r="K201" s="25"/>
      <c r="L201" s="17">
        <f t="shared" si="3"/>
        <v>0</v>
      </c>
      <c r="M201" s="17">
        <f t="shared" si="4"/>
        <v>0</v>
      </c>
    </row>
    <row r="202" spans="1:13" x14ac:dyDescent="0.2">
      <c r="A202" s="14" t="str">
        <f>IF(INTRO!$E$39&lt;&gt;"Non-endemic", " ", IF(INTRO!$E$37="Non-endemic"," ", IF(COUNTRY_INFO!A202=0," ",COUNTRY_INFO!A202)))</f>
        <v xml:space="preserve"> </v>
      </c>
      <c r="B202" s="14" t="str">
        <f>IF(INTRO!$E$39&lt;&gt;"Non-endemic", " ", IF(INTRO!$E$37="Non-endemic"," ", IF(COUNTRY_INFO!B202=0," ",COUNTRY_INFO!B202)))</f>
        <v xml:space="preserve"> </v>
      </c>
      <c r="C202" s="14" t="str">
        <f>IF(INTRO!$E$39&lt;&gt;"Non-endemic", " ", IF(INTRO!$E$37="Non-endemic"," ", IF(COUNTRY_INFO!C202=0," ",COUNTRY_INFO!C202)))</f>
        <v xml:space="preserve"> </v>
      </c>
      <c r="D202" s="15">
        <f>IF(INTRO!$E$39&lt;&gt;"Non-endemic", 0, IF(INTRO!$E$37="Non-endemic",0,IF(COUNTRY_INFO!$H202=1,COUNTRY_INFO!E202,0)))</f>
        <v>0</v>
      </c>
      <c r="E202" s="15">
        <f>IF(INTRO!$E$39&lt;&gt;"Non-endemic", 0, IF(INTRO!$E$37="Non-endemic",0,IF(COUNTRY_INFO!$H202=1,COUNTRY_INFO!F202,0)))</f>
        <v>0</v>
      </c>
      <c r="F202" s="15">
        <f>IF(INTRO!$E$39&lt;&gt;"Non-endemic", 0, IF(INTRO!$E$37="Non-endemic",0,IF(COUNTRY_INFO!$H202=1,COUNTRY_INFO!G202,0)))</f>
        <v>0</v>
      </c>
      <c r="G202" s="15">
        <f t="shared" ref="G202:G265" si="11">SUM(D202:F202)</f>
        <v>0</v>
      </c>
      <c r="H202" s="16" t="str">
        <f>IF(INTRO!$E$39="Non-endemic",IF(INTRO!$E$37="Non-endemic","Not required",COUNTRY_INFO!P202),"Treat with IVM")</f>
        <v>Treat with IVM</v>
      </c>
      <c r="I202" s="15">
        <f t="shared" ref="I202:I265" si="12">IF(H202=1,G202,0)</f>
        <v>0</v>
      </c>
      <c r="J202" s="15">
        <f t="shared" si="2"/>
        <v>0</v>
      </c>
      <c r="K202" s="25"/>
      <c r="L202" s="17">
        <f t="shared" si="3"/>
        <v>0</v>
      </c>
      <c r="M202" s="17">
        <f t="shared" si="4"/>
        <v>0</v>
      </c>
    </row>
    <row r="203" spans="1:13" x14ac:dyDescent="0.2">
      <c r="A203" s="14" t="str">
        <f>IF(INTRO!$E$39&lt;&gt;"Non-endemic", " ", IF(INTRO!$E$37="Non-endemic"," ", IF(COUNTRY_INFO!A203=0," ",COUNTRY_INFO!A203)))</f>
        <v xml:space="preserve"> </v>
      </c>
      <c r="B203" s="14" t="str">
        <f>IF(INTRO!$E$39&lt;&gt;"Non-endemic", " ", IF(INTRO!$E$37="Non-endemic"," ", IF(COUNTRY_INFO!B203=0," ",COUNTRY_INFO!B203)))</f>
        <v xml:space="preserve"> </v>
      </c>
      <c r="C203" s="14" t="str">
        <f>IF(INTRO!$E$39&lt;&gt;"Non-endemic", " ", IF(INTRO!$E$37="Non-endemic"," ", IF(COUNTRY_INFO!C203=0," ",COUNTRY_INFO!C203)))</f>
        <v xml:space="preserve"> </v>
      </c>
      <c r="D203" s="15">
        <f>IF(INTRO!$E$39&lt;&gt;"Non-endemic", 0, IF(INTRO!$E$37="Non-endemic",0,IF(COUNTRY_INFO!$H203=1,COUNTRY_INFO!E203,0)))</f>
        <v>0</v>
      </c>
      <c r="E203" s="15">
        <f>IF(INTRO!$E$39&lt;&gt;"Non-endemic", 0, IF(INTRO!$E$37="Non-endemic",0,IF(COUNTRY_INFO!$H203=1,COUNTRY_INFO!F203,0)))</f>
        <v>0</v>
      </c>
      <c r="F203" s="15">
        <f>IF(INTRO!$E$39&lt;&gt;"Non-endemic", 0, IF(INTRO!$E$37="Non-endemic",0,IF(COUNTRY_INFO!$H203=1,COUNTRY_INFO!G203,0)))</f>
        <v>0</v>
      </c>
      <c r="G203" s="15">
        <f t="shared" si="11"/>
        <v>0</v>
      </c>
      <c r="H203" s="16" t="str">
        <f>IF(INTRO!$E$39="Non-endemic",IF(INTRO!$E$37="Non-endemic","Not required",COUNTRY_INFO!P203),"Treat with IVM")</f>
        <v>Treat with IVM</v>
      </c>
      <c r="I203" s="15">
        <f t="shared" si="12"/>
        <v>0</v>
      </c>
      <c r="J203" s="15">
        <f t="shared" si="2"/>
        <v>0</v>
      </c>
      <c r="K203" s="25"/>
      <c r="L203" s="17">
        <f t="shared" si="3"/>
        <v>0</v>
      </c>
      <c r="M203" s="17">
        <f t="shared" si="4"/>
        <v>0</v>
      </c>
    </row>
    <row r="204" spans="1:13" x14ac:dyDescent="0.2">
      <c r="A204" s="14" t="str">
        <f>IF(INTRO!$E$39&lt;&gt;"Non-endemic", " ", IF(INTRO!$E$37="Non-endemic"," ", IF(COUNTRY_INFO!A204=0," ",COUNTRY_INFO!A204)))</f>
        <v xml:space="preserve"> </v>
      </c>
      <c r="B204" s="14" t="str">
        <f>IF(INTRO!$E$39&lt;&gt;"Non-endemic", " ", IF(INTRO!$E$37="Non-endemic"," ", IF(COUNTRY_INFO!B204=0," ",COUNTRY_INFO!B204)))</f>
        <v xml:space="preserve"> </v>
      </c>
      <c r="C204" s="14" t="str">
        <f>IF(INTRO!$E$39&lt;&gt;"Non-endemic", " ", IF(INTRO!$E$37="Non-endemic"," ", IF(COUNTRY_INFO!C204=0," ",COUNTRY_INFO!C204)))</f>
        <v xml:space="preserve"> </v>
      </c>
      <c r="D204" s="15">
        <f>IF(INTRO!$E$39&lt;&gt;"Non-endemic", 0, IF(INTRO!$E$37="Non-endemic",0,IF(COUNTRY_INFO!$H204=1,COUNTRY_INFO!E204,0)))</f>
        <v>0</v>
      </c>
      <c r="E204" s="15">
        <f>IF(INTRO!$E$39&lt;&gt;"Non-endemic", 0, IF(INTRO!$E$37="Non-endemic",0,IF(COUNTRY_INFO!$H204=1,COUNTRY_INFO!F204,0)))</f>
        <v>0</v>
      </c>
      <c r="F204" s="15">
        <f>IF(INTRO!$E$39&lt;&gt;"Non-endemic", 0, IF(INTRO!$E$37="Non-endemic",0,IF(COUNTRY_INFO!$H204=1,COUNTRY_INFO!G204,0)))</f>
        <v>0</v>
      </c>
      <c r="G204" s="15">
        <f t="shared" si="11"/>
        <v>0</v>
      </c>
      <c r="H204" s="16" t="str">
        <f>IF(INTRO!$E$39="Non-endemic",IF(INTRO!$E$37="Non-endemic","Not required",COUNTRY_INFO!P204),"Treat with IVM")</f>
        <v>Treat with IVM</v>
      </c>
      <c r="I204" s="15">
        <f t="shared" si="12"/>
        <v>0</v>
      </c>
      <c r="J204" s="15">
        <f t="shared" si="2"/>
        <v>0</v>
      </c>
      <c r="K204" s="25"/>
      <c r="L204" s="17">
        <f t="shared" si="3"/>
        <v>0</v>
      </c>
      <c r="M204" s="17">
        <f t="shared" si="4"/>
        <v>0</v>
      </c>
    </row>
    <row r="205" spans="1:13" x14ac:dyDescent="0.2">
      <c r="A205" s="14" t="str">
        <f>IF(INTRO!$E$39&lt;&gt;"Non-endemic", " ", IF(INTRO!$E$37="Non-endemic"," ", IF(COUNTRY_INFO!A205=0," ",COUNTRY_INFO!A205)))</f>
        <v xml:space="preserve"> </v>
      </c>
      <c r="B205" s="14" t="str">
        <f>IF(INTRO!$E$39&lt;&gt;"Non-endemic", " ", IF(INTRO!$E$37="Non-endemic"," ", IF(COUNTRY_INFO!B205=0," ",COUNTRY_INFO!B205)))</f>
        <v xml:space="preserve"> </v>
      </c>
      <c r="C205" s="14" t="str">
        <f>IF(INTRO!$E$39&lt;&gt;"Non-endemic", " ", IF(INTRO!$E$37="Non-endemic"," ", IF(COUNTRY_INFO!C205=0," ",COUNTRY_INFO!C205)))</f>
        <v xml:space="preserve"> </v>
      </c>
      <c r="D205" s="15">
        <f>IF(INTRO!$E$39&lt;&gt;"Non-endemic", 0, IF(INTRO!$E$37="Non-endemic",0,IF(COUNTRY_INFO!$H205=1,COUNTRY_INFO!E205,0)))</f>
        <v>0</v>
      </c>
      <c r="E205" s="15">
        <f>IF(INTRO!$E$39&lt;&gt;"Non-endemic", 0, IF(INTRO!$E$37="Non-endemic",0,IF(COUNTRY_INFO!$H205=1,COUNTRY_INFO!F205,0)))</f>
        <v>0</v>
      </c>
      <c r="F205" s="15">
        <f>IF(INTRO!$E$39&lt;&gt;"Non-endemic", 0, IF(INTRO!$E$37="Non-endemic",0,IF(COUNTRY_INFO!$H205=1,COUNTRY_INFO!G205,0)))</f>
        <v>0</v>
      </c>
      <c r="G205" s="15">
        <f t="shared" si="11"/>
        <v>0</v>
      </c>
      <c r="H205" s="16" t="str">
        <f>IF(INTRO!$E$39="Non-endemic",IF(INTRO!$E$37="Non-endemic","Not required",COUNTRY_INFO!P205),"Treat with IVM")</f>
        <v>Treat with IVM</v>
      </c>
      <c r="I205" s="15">
        <f t="shared" si="12"/>
        <v>0</v>
      </c>
      <c r="J205" s="15">
        <f t="shared" si="2"/>
        <v>0</v>
      </c>
      <c r="K205" s="25"/>
      <c r="L205" s="17">
        <f t="shared" si="3"/>
        <v>0</v>
      </c>
      <c r="M205" s="17">
        <f t="shared" si="4"/>
        <v>0</v>
      </c>
    </row>
    <row r="206" spans="1:13" x14ac:dyDescent="0.2">
      <c r="A206" s="14" t="str">
        <f>IF(INTRO!$E$39&lt;&gt;"Non-endemic", " ", IF(INTRO!$E$37="Non-endemic"," ", IF(COUNTRY_INFO!A206=0," ",COUNTRY_INFO!A206)))</f>
        <v xml:space="preserve"> </v>
      </c>
      <c r="B206" s="14" t="str">
        <f>IF(INTRO!$E$39&lt;&gt;"Non-endemic", " ", IF(INTRO!$E$37="Non-endemic"," ", IF(COUNTRY_INFO!B206=0," ",COUNTRY_INFO!B206)))</f>
        <v xml:space="preserve"> </v>
      </c>
      <c r="C206" s="14" t="str">
        <f>IF(INTRO!$E$39&lt;&gt;"Non-endemic", " ", IF(INTRO!$E$37="Non-endemic"," ", IF(COUNTRY_INFO!C206=0," ",COUNTRY_INFO!C206)))</f>
        <v xml:space="preserve"> </v>
      </c>
      <c r="D206" s="15">
        <f>IF(INTRO!$E$39&lt;&gt;"Non-endemic", 0, IF(INTRO!$E$37="Non-endemic",0,IF(COUNTRY_INFO!$H206=1,COUNTRY_INFO!E206,0)))</f>
        <v>0</v>
      </c>
      <c r="E206" s="15">
        <f>IF(INTRO!$E$39&lt;&gt;"Non-endemic", 0, IF(INTRO!$E$37="Non-endemic",0,IF(COUNTRY_INFO!$H206=1,COUNTRY_INFO!F206,0)))</f>
        <v>0</v>
      </c>
      <c r="F206" s="15">
        <f>IF(INTRO!$E$39&lt;&gt;"Non-endemic", 0, IF(INTRO!$E$37="Non-endemic",0,IF(COUNTRY_INFO!$H206=1,COUNTRY_INFO!G206,0)))</f>
        <v>0</v>
      </c>
      <c r="G206" s="15">
        <f t="shared" si="11"/>
        <v>0</v>
      </c>
      <c r="H206" s="16" t="str">
        <f>IF(INTRO!$E$39="Non-endemic",IF(INTRO!$E$37="Non-endemic","Not required",COUNTRY_INFO!P206),"Treat with IVM")</f>
        <v>Treat with IVM</v>
      </c>
      <c r="I206" s="15">
        <f t="shared" si="12"/>
        <v>0</v>
      </c>
      <c r="J206" s="15">
        <f t="shared" si="2"/>
        <v>0</v>
      </c>
      <c r="K206" s="25"/>
      <c r="L206" s="17">
        <f t="shared" si="3"/>
        <v>0</v>
      </c>
      <c r="M206" s="17">
        <f t="shared" si="4"/>
        <v>0</v>
      </c>
    </row>
    <row r="207" spans="1:13" x14ac:dyDescent="0.2">
      <c r="A207" s="14" t="str">
        <f>IF(INTRO!$E$39&lt;&gt;"Non-endemic", " ", IF(INTRO!$E$37="Non-endemic"," ", IF(COUNTRY_INFO!A207=0," ",COUNTRY_INFO!A207)))</f>
        <v xml:space="preserve"> </v>
      </c>
      <c r="B207" s="14" t="str">
        <f>IF(INTRO!$E$39&lt;&gt;"Non-endemic", " ", IF(INTRO!$E$37="Non-endemic"," ", IF(COUNTRY_INFO!B207=0," ",COUNTRY_INFO!B207)))</f>
        <v xml:space="preserve"> </v>
      </c>
      <c r="C207" s="14" t="str">
        <f>IF(INTRO!$E$39&lt;&gt;"Non-endemic", " ", IF(INTRO!$E$37="Non-endemic"," ", IF(COUNTRY_INFO!C207=0," ",COUNTRY_INFO!C207)))</f>
        <v xml:space="preserve"> </v>
      </c>
      <c r="D207" s="15">
        <f>IF(INTRO!$E$39&lt;&gt;"Non-endemic", 0, IF(INTRO!$E$37="Non-endemic",0,IF(COUNTRY_INFO!$H207=1,COUNTRY_INFO!E207,0)))</f>
        <v>0</v>
      </c>
      <c r="E207" s="15">
        <f>IF(INTRO!$E$39&lt;&gt;"Non-endemic", 0, IF(INTRO!$E$37="Non-endemic",0,IF(COUNTRY_INFO!$H207=1,COUNTRY_INFO!F207,0)))</f>
        <v>0</v>
      </c>
      <c r="F207" s="15">
        <f>IF(INTRO!$E$39&lt;&gt;"Non-endemic", 0, IF(INTRO!$E$37="Non-endemic",0,IF(COUNTRY_INFO!$H207=1,COUNTRY_INFO!G207,0)))</f>
        <v>0</v>
      </c>
      <c r="G207" s="15">
        <f t="shared" si="11"/>
        <v>0</v>
      </c>
      <c r="H207" s="16" t="str">
        <f>IF(INTRO!$E$39="Non-endemic",IF(INTRO!$E$37="Non-endemic","Not required",COUNTRY_INFO!P207),"Treat with IVM")</f>
        <v>Treat with IVM</v>
      </c>
      <c r="I207" s="15">
        <f t="shared" si="12"/>
        <v>0</v>
      </c>
      <c r="J207" s="15">
        <f t="shared" si="2"/>
        <v>0</v>
      </c>
      <c r="K207" s="25"/>
      <c r="L207" s="17">
        <f t="shared" si="3"/>
        <v>0</v>
      </c>
      <c r="M207" s="17">
        <f t="shared" si="4"/>
        <v>0</v>
      </c>
    </row>
    <row r="208" spans="1:13" x14ac:dyDescent="0.2">
      <c r="A208" s="14" t="str">
        <f>IF(INTRO!$E$39&lt;&gt;"Non-endemic", " ", IF(INTRO!$E$37="Non-endemic"," ", IF(COUNTRY_INFO!A208=0," ",COUNTRY_INFO!A208)))</f>
        <v xml:space="preserve"> </v>
      </c>
      <c r="B208" s="14" t="str">
        <f>IF(INTRO!$E$39&lt;&gt;"Non-endemic", " ", IF(INTRO!$E$37="Non-endemic"," ", IF(COUNTRY_INFO!B208=0," ",COUNTRY_INFO!B208)))</f>
        <v xml:space="preserve"> </v>
      </c>
      <c r="C208" s="14" t="str">
        <f>IF(INTRO!$E$39&lt;&gt;"Non-endemic", " ", IF(INTRO!$E$37="Non-endemic"," ", IF(COUNTRY_INFO!C208=0," ",COUNTRY_INFO!C208)))</f>
        <v xml:space="preserve"> </v>
      </c>
      <c r="D208" s="15">
        <f>IF(INTRO!$E$39&lt;&gt;"Non-endemic", 0, IF(INTRO!$E$37="Non-endemic",0,IF(COUNTRY_INFO!$H208=1,COUNTRY_INFO!E208,0)))</f>
        <v>0</v>
      </c>
      <c r="E208" s="15">
        <f>IF(INTRO!$E$39&lt;&gt;"Non-endemic", 0, IF(INTRO!$E$37="Non-endemic",0,IF(COUNTRY_INFO!$H208=1,COUNTRY_INFO!F208,0)))</f>
        <v>0</v>
      </c>
      <c r="F208" s="15">
        <f>IF(INTRO!$E$39&lt;&gt;"Non-endemic", 0, IF(INTRO!$E$37="Non-endemic",0,IF(COUNTRY_INFO!$H208=1,COUNTRY_INFO!G208,0)))</f>
        <v>0</v>
      </c>
      <c r="G208" s="15">
        <f t="shared" si="11"/>
        <v>0</v>
      </c>
      <c r="H208" s="16" t="str">
        <f>IF(INTRO!$E$39="Non-endemic",IF(INTRO!$E$37="Non-endemic","Not required",COUNTRY_INFO!P208),"Treat with IVM")</f>
        <v>Treat with IVM</v>
      </c>
      <c r="I208" s="15">
        <f t="shared" si="12"/>
        <v>0</v>
      </c>
      <c r="J208" s="15">
        <f t="shared" si="2"/>
        <v>0</v>
      </c>
      <c r="K208" s="25"/>
      <c r="L208" s="17">
        <f t="shared" si="3"/>
        <v>0</v>
      </c>
      <c r="M208" s="17">
        <f t="shared" si="4"/>
        <v>0</v>
      </c>
    </row>
    <row r="209" spans="1:13" x14ac:dyDescent="0.2">
      <c r="A209" s="14" t="str">
        <f>IF(INTRO!$E$39&lt;&gt;"Non-endemic", " ", IF(INTRO!$E$37="Non-endemic"," ", IF(COUNTRY_INFO!A209=0," ",COUNTRY_INFO!A209)))</f>
        <v xml:space="preserve"> </v>
      </c>
      <c r="B209" s="14" t="str">
        <f>IF(INTRO!$E$39&lt;&gt;"Non-endemic", " ", IF(INTRO!$E$37="Non-endemic"," ", IF(COUNTRY_INFO!B209=0," ",COUNTRY_INFO!B209)))</f>
        <v xml:space="preserve"> </v>
      </c>
      <c r="C209" s="14" t="str">
        <f>IF(INTRO!$E$39&lt;&gt;"Non-endemic", " ", IF(INTRO!$E$37="Non-endemic"," ", IF(COUNTRY_INFO!C209=0," ",COUNTRY_INFO!C209)))</f>
        <v xml:space="preserve"> </v>
      </c>
      <c r="D209" s="15">
        <f>IF(INTRO!$E$39&lt;&gt;"Non-endemic", 0, IF(INTRO!$E$37="Non-endemic",0,IF(COUNTRY_INFO!$H209=1,COUNTRY_INFO!E209,0)))</f>
        <v>0</v>
      </c>
      <c r="E209" s="15">
        <f>IF(INTRO!$E$39&lt;&gt;"Non-endemic", 0, IF(INTRO!$E$37="Non-endemic",0,IF(COUNTRY_INFO!$H209=1,COUNTRY_INFO!F209,0)))</f>
        <v>0</v>
      </c>
      <c r="F209" s="15">
        <f>IF(INTRO!$E$39&lt;&gt;"Non-endemic", 0, IF(INTRO!$E$37="Non-endemic",0,IF(COUNTRY_INFO!$H209=1,COUNTRY_INFO!G209,0)))</f>
        <v>0</v>
      </c>
      <c r="G209" s="15">
        <f t="shared" si="11"/>
        <v>0</v>
      </c>
      <c r="H209" s="16" t="str">
        <f>IF(INTRO!$E$39="Non-endemic",IF(INTRO!$E$37="Non-endemic","Not required",COUNTRY_INFO!P209),"Treat with IVM")</f>
        <v>Treat with IVM</v>
      </c>
      <c r="I209" s="15">
        <f t="shared" si="12"/>
        <v>0</v>
      </c>
      <c r="J209" s="15">
        <f t="shared" si="2"/>
        <v>0</v>
      </c>
      <c r="K209" s="25"/>
      <c r="L209" s="17">
        <f t="shared" si="3"/>
        <v>0</v>
      </c>
      <c r="M209" s="17">
        <f t="shared" si="4"/>
        <v>0</v>
      </c>
    </row>
    <row r="210" spans="1:13" x14ac:dyDescent="0.2">
      <c r="A210" s="14" t="str">
        <f>IF(INTRO!$E$39&lt;&gt;"Non-endemic", " ", IF(INTRO!$E$37="Non-endemic"," ", IF(COUNTRY_INFO!A210=0," ",COUNTRY_INFO!A210)))</f>
        <v xml:space="preserve"> </v>
      </c>
      <c r="B210" s="14" t="str">
        <f>IF(INTRO!$E$39&lt;&gt;"Non-endemic", " ", IF(INTRO!$E$37="Non-endemic"," ", IF(COUNTRY_INFO!B210=0," ",COUNTRY_INFO!B210)))</f>
        <v xml:space="preserve"> </v>
      </c>
      <c r="C210" s="14" t="str">
        <f>IF(INTRO!$E$39&lt;&gt;"Non-endemic", " ", IF(INTRO!$E$37="Non-endemic"," ", IF(COUNTRY_INFO!C210=0," ",COUNTRY_INFO!C210)))</f>
        <v xml:space="preserve"> </v>
      </c>
      <c r="D210" s="15">
        <f>IF(INTRO!$E$39&lt;&gt;"Non-endemic", 0, IF(INTRO!$E$37="Non-endemic",0,IF(COUNTRY_INFO!$H210=1,COUNTRY_INFO!E210,0)))</f>
        <v>0</v>
      </c>
      <c r="E210" s="15">
        <f>IF(INTRO!$E$39&lt;&gt;"Non-endemic", 0, IF(INTRO!$E$37="Non-endemic",0,IF(COUNTRY_INFO!$H210=1,COUNTRY_INFO!F210,0)))</f>
        <v>0</v>
      </c>
      <c r="F210" s="15">
        <f>IF(INTRO!$E$39&lt;&gt;"Non-endemic", 0, IF(INTRO!$E$37="Non-endemic",0,IF(COUNTRY_INFO!$H210=1,COUNTRY_INFO!G210,0)))</f>
        <v>0</v>
      </c>
      <c r="G210" s="15">
        <f t="shared" si="11"/>
        <v>0</v>
      </c>
      <c r="H210" s="16" t="str">
        <f>IF(INTRO!$E$39="Non-endemic",IF(INTRO!$E$37="Non-endemic","Not required",COUNTRY_INFO!P210),"Treat with IVM")</f>
        <v>Treat with IVM</v>
      </c>
      <c r="I210" s="15">
        <f t="shared" si="12"/>
        <v>0</v>
      </c>
      <c r="J210" s="15">
        <f t="shared" si="2"/>
        <v>0</v>
      </c>
      <c r="K210" s="25"/>
      <c r="L210" s="17">
        <f t="shared" si="3"/>
        <v>0</v>
      </c>
      <c r="M210" s="17">
        <f t="shared" si="4"/>
        <v>0</v>
      </c>
    </row>
    <row r="211" spans="1:13" x14ac:dyDescent="0.2">
      <c r="A211" s="14" t="str">
        <f>IF(INTRO!$E$39&lt;&gt;"Non-endemic", " ", IF(INTRO!$E$37="Non-endemic"," ", IF(COUNTRY_INFO!A211=0," ",COUNTRY_INFO!A211)))</f>
        <v xml:space="preserve"> </v>
      </c>
      <c r="B211" s="14" t="str">
        <f>IF(INTRO!$E$39&lt;&gt;"Non-endemic", " ", IF(INTRO!$E$37="Non-endemic"," ", IF(COUNTRY_INFO!B211=0," ",COUNTRY_INFO!B211)))</f>
        <v xml:space="preserve"> </v>
      </c>
      <c r="C211" s="14" t="str">
        <f>IF(INTRO!$E$39&lt;&gt;"Non-endemic", " ", IF(INTRO!$E$37="Non-endemic"," ", IF(COUNTRY_INFO!C211=0," ",COUNTRY_INFO!C211)))</f>
        <v xml:space="preserve"> </v>
      </c>
      <c r="D211" s="15">
        <f>IF(INTRO!$E$39&lt;&gt;"Non-endemic", 0, IF(INTRO!$E$37="Non-endemic",0,IF(COUNTRY_INFO!$H211=1,COUNTRY_INFO!E211,0)))</f>
        <v>0</v>
      </c>
      <c r="E211" s="15">
        <f>IF(INTRO!$E$39&lt;&gt;"Non-endemic", 0, IF(INTRO!$E$37="Non-endemic",0,IF(COUNTRY_INFO!$H211=1,COUNTRY_INFO!F211,0)))</f>
        <v>0</v>
      </c>
      <c r="F211" s="15">
        <f>IF(INTRO!$E$39&lt;&gt;"Non-endemic", 0, IF(INTRO!$E$37="Non-endemic",0,IF(COUNTRY_INFO!$H211=1,COUNTRY_INFO!G211,0)))</f>
        <v>0</v>
      </c>
      <c r="G211" s="15">
        <f t="shared" si="11"/>
        <v>0</v>
      </c>
      <c r="H211" s="16" t="str">
        <f>IF(INTRO!$E$39="Non-endemic",IF(INTRO!$E$37="Non-endemic","Not required",COUNTRY_INFO!P211),"Treat with IVM")</f>
        <v>Treat with IVM</v>
      </c>
      <c r="I211" s="15">
        <f t="shared" si="12"/>
        <v>0</v>
      </c>
      <c r="J211" s="15">
        <f t="shared" si="2"/>
        <v>0</v>
      </c>
      <c r="K211" s="25"/>
      <c r="L211" s="17">
        <f t="shared" si="3"/>
        <v>0</v>
      </c>
      <c r="M211" s="17">
        <f t="shared" si="4"/>
        <v>0</v>
      </c>
    </row>
    <row r="212" spans="1:13" x14ac:dyDescent="0.2">
      <c r="A212" s="14" t="str">
        <f>IF(INTRO!$E$39&lt;&gt;"Non-endemic", " ", IF(INTRO!$E$37="Non-endemic"," ", IF(COUNTRY_INFO!A212=0," ",COUNTRY_INFO!A212)))</f>
        <v xml:space="preserve"> </v>
      </c>
      <c r="B212" s="14" t="str">
        <f>IF(INTRO!$E$39&lt;&gt;"Non-endemic", " ", IF(INTRO!$E$37="Non-endemic"," ", IF(COUNTRY_INFO!B212=0," ",COUNTRY_INFO!B212)))</f>
        <v xml:space="preserve"> </v>
      </c>
      <c r="C212" s="14" t="str">
        <f>IF(INTRO!$E$39&lt;&gt;"Non-endemic", " ", IF(INTRO!$E$37="Non-endemic"," ", IF(COUNTRY_INFO!C212=0," ",COUNTRY_INFO!C212)))</f>
        <v xml:space="preserve"> </v>
      </c>
      <c r="D212" s="15">
        <f>IF(INTRO!$E$39&lt;&gt;"Non-endemic", 0, IF(INTRO!$E$37="Non-endemic",0,IF(COUNTRY_INFO!$H212=1,COUNTRY_INFO!E212,0)))</f>
        <v>0</v>
      </c>
      <c r="E212" s="15">
        <f>IF(INTRO!$E$39&lt;&gt;"Non-endemic", 0, IF(INTRO!$E$37="Non-endemic",0,IF(COUNTRY_INFO!$H212=1,COUNTRY_INFO!F212,0)))</f>
        <v>0</v>
      </c>
      <c r="F212" s="15">
        <f>IF(INTRO!$E$39&lt;&gt;"Non-endemic", 0, IF(INTRO!$E$37="Non-endemic",0,IF(COUNTRY_INFO!$H212=1,COUNTRY_INFO!G212,0)))</f>
        <v>0</v>
      </c>
      <c r="G212" s="15">
        <f t="shared" si="11"/>
        <v>0</v>
      </c>
      <c r="H212" s="16" t="str">
        <f>IF(INTRO!$E$39="Non-endemic",IF(INTRO!$E$37="Non-endemic","Not required",COUNTRY_INFO!P212),"Treat with IVM")</f>
        <v>Treat with IVM</v>
      </c>
      <c r="I212" s="15">
        <f t="shared" si="12"/>
        <v>0</v>
      </c>
      <c r="J212" s="15">
        <f t="shared" si="2"/>
        <v>0</v>
      </c>
      <c r="K212" s="25"/>
      <c r="L212" s="17">
        <f t="shared" si="3"/>
        <v>0</v>
      </c>
      <c r="M212" s="17">
        <f t="shared" si="4"/>
        <v>0</v>
      </c>
    </row>
    <row r="213" spans="1:13" x14ac:dyDescent="0.2">
      <c r="A213" s="14" t="str">
        <f>IF(INTRO!$E$39&lt;&gt;"Non-endemic", " ", IF(INTRO!$E$37="Non-endemic"," ", IF(COUNTRY_INFO!A213=0," ",COUNTRY_INFO!A213)))</f>
        <v xml:space="preserve"> </v>
      </c>
      <c r="B213" s="14" t="str">
        <f>IF(INTRO!$E$39&lt;&gt;"Non-endemic", " ", IF(INTRO!$E$37="Non-endemic"," ", IF(COUNTRY_INFO!B213=0," ",COUNTRY_INFO!B213)))</f>
        <v xml:space="preserve"> </v>
      </c>
      <c r="C213" s="14" t="str">
        <f>IF(INTRO!$E$39&lt;&gt;"Non-endemic", " ", IF(INTRO!$E$37="Non-endemic"," ", IF(COUNTRY_INFO!C213=0," ",COUNTRY_INFO!C213)))</f>
        <v xml:space="preserve"> </v>
      </c>
      <c r="D213" s="15">
        <f>IF(INTRO!$E$39&lt;&gt;"Non-endemic", 0, IF(INTRO!$E$37="Non-endemic",0,IF(COUNTRY_INFO!$H213=1,COUNTRY_INFO!E213,0)))</f>
        <v>0</v>
      </c>
      <c r="E213" s="15">
        <f>IF(INTRO!$E$39&lt;&gt;"Non-endemic", 0, IF(INTRO!$E$37="Non-endemic",0,IF(COUNTRY_INFO!$H213=1,COUNTRY_INFO!F213,0)))</f>
        <v>0</v>
      </c>
      <c r="F213" s="15">
        <f>IF(INTRO!$E$39&lt;&gt;"Non-endemic", 0, IF(INTRO!$E$37="Non-endemic",0,IF(COUNTRY_INFO!$H213=1,COUNTRY_INFO!G213,0)))</f>
        <v>0</v>
      </c>
      <c r="G213" s="15">
        <f t="shared" si="11"/>
        <v>0</v>
      </c>
      <c r="H213" s="16" t="str">
        <f>IF(INTRO!$E$39="Non-endemic",IF(INTRO!$E$37="Non-endemic","Not required",COUNTRY_INFO!P213),"Treat with IVM")</f>
        <v>Treat with IVM</v>
      </c>
      <c r="I213" s="15">
        <f t="shared" si="12"/>
        <v>0</v>
      </c>
      <c r="J213" s="15">
        <f t="shared" si="2"/>
        <v>0</v>
      </c>
      <c r="K213" s="25"/>
      <c r="L213" s="17">
        <f t="shared" si="3"/>
        <v>0</v>
      </c>
      <c r="M213" s="17">
        <f t="shared" si="4"/>
        <v>0</v>
      </c>
    </row>
    <row r="214" spans="1:13" x14ac:dyDescent="0.2">
      <c r="A214" s="14" t="str">
        <f>IF(INTRO!$E$39&lt;&gt;"Non-endemic", " ", IF(INTRO!$E$37="Non-endemic"," ", IF(COUNTRY_INFO!A214=0," ",COUNTRY_INFO!A214)))</f>
        <v xml:space="preserve"> </v>
      </c>
      <c r="B214" s="14" t="str">
        <f>IF(INTRO!$E$39&lt;&gt;"Non-endemic", " ", IF(INTRO!$E$37="Non-endemic"," ", IF(COUNTRY_INFO!B214=0," ",COUNTRY_INFO!B214)))</f>
        <v xml:space="preserve"> </v>
      </c>
      <c r="C214" s="14" t="str">
        <f>IF(INTRO!$E$39&lt;&gt;"Non-endemic", " ", IF(INTRO!$E$37="Non-endemic"," ", IF(COUNTRY_INFO!C214=0," ",COUNTRY_INFO!C214)))</f>
        <v xml:space="preserve"> </v>
      </c>
      <c r="D214" s="15">
        <f>IF(INTRO!$E$39&lt;&gt;"Non-endemic", 0, IF(INTRO!$E$37="Non-endemic",0,IF(COUNTRY_INFO!$H214=1,COUNTRY_INFO!E214,0)))</f>
        <v>0</v>
      </c>
      <c r="E214" s="15">
        <f>IF(INTRO!$E$39&lt;&gt;"Non-endemic", 0, IF(INTRO!$E$37="Non-endemic",0,IF(COUNTRY_INFO!$H214=1,COUNTRY_INFO!F214,0)))</f>
        <v>0</v>
      </c>
      <c r="F214" s="15">
        <f>IF(INTRO!$E$39&lt;&gt;"Non-endemic", 0, IF(INTRO!$E$37="Non-endemic",0,IF(COUNTRY_INFO!$H214=1,COUNTRY_INFO!G214,0)))</f>
        <v>0</v>
      </c>
      <c r="G214" s="15">
        <f t="shared" si="11"/>
        <v>0</v>
      </c>
      <c r="H214" s="16" t="str">
        <f>IF(INTRO!$E$39="Non-endemic",IF(INTRO!$E$37="Non-endemic","Not required",COUNTRY_INFO!P214),"Treat with IVM")</f>
        <v>Treat with IVM</v>
      </c>
      <c r="I214" s="15">
        <f t="shared" si="12"/>
        <v>0</v>
      </c>
      <c r="J214" s="15">
        <f t="shared" si="2"/>
        <v>0</v>
      </c>
      <c r="K214" s="25"/>
      <c r="L214" s="17">
        <f t="shared" si="3"/>
        <v>0</v>
      </c>
      <c r="M214" s="17">
        <f t="shared" si="4"/>
        <v>0</v>
      </c>
    </row>
    <row r="215" spans="1:13" x14ac:dyDescent="0.2">
      <c r="A215" s="14" t="str">
        <f>IF(INTRO!$E$39&lt;&gt;"Non-endemic", " ", IF(INTRO!$E$37="Non-endemic"," ", IF(COUNTRY_INFO!A215=0," ",COUNTRY_INFO!A215)))</f>
        <v xml:space="preserve"> </v>
      </c>
      <c r="B215" s="14" t="str">
        <f>IF(INTRO!$E$39&lt;&gt;"Non-endemic", " ", IF(INTRO!$E$37="Non-endemic"," ", IF(COUNTRY_INFO!B215=0," ",COUNTRY_INFO!B215)))</f>
        <v xml:space="preserve"> </v>
      </c>
      <c r="C215" s="14" t="str">
        <f>IF(INTRO!$E$39&lt;&gt;"Non-endemic", " ", IF(INTRO!$E$37="Non-endemic"," ", IF(COUNTRY_INFO!C215=0," ",COUNTRY_INFO!C215)))</f>
        <v xml:space="preserve"> </v>
      </c>
      <c r="D215" s="15">
        <f>IF(INTRO!$E$39&lt;&gt;"Non-endemic", 0, IF(INTRO!$E$37="Non-endemic",0,IF(COUNTRY_INFO!$H215=1,COUNTRY_INFO!E215,0)))</f>
        <v>0</v>
      </c>
      <c r="E215" s="15">
        <f>IF(INTRO!$E$39&lt;&gt;"Non-endemic", 0, IF(INTRO!$E$37="Non-endemic",0,IF(COUNTRY_INFO!$H215=1,COUNTRY_INFO!F215,0)))</f>
        <v>0</v>
      </c>
      <c r="F215" s="15">
        <f>IF(INTRO!$E$39&lt;&gt;"Non-endemic", 0, IF(INTRO!$E$37="Non-endemic",0,IF(COUNTRY_INFO!$H215=1,COUNTRY_INFO!G215,0)))</f>
        <v>0</v>
      </c>
      <c r="G215" s="15">
        <f t="shared" si="11"/>
        <v>0</v>
      </c>
      <c r="H215" s="16" t="str">
        <f>IF(INTRO!$E$39="Non-endemic",IF(INTRO!$E$37="Non-endemic","Not required",COUNTRY_INFO!P215),"Treat with IVM")</f>
        <v>Treat with IVM</v>
      </c>
      <c r="I215" s="15">
        <f t="shared" si="12"/>
        <v>0</v>
      </c>
      <c r="J215" s="15">
        <f t="shared" si="2"/>
        <v>0</v>
      </c>
      <c r="K215" s="25"/>
      <c r="L215" s="17">
        <f t="shared" si="3"/>
        <v>0</v>
      </c>
      <c r="M215" s="17">
        <f t="shared" si="4"/>
        <v>0</v>
      </c>
    </row>
    <row r="216" spans="1:13" x14ac:dyDescent="0.2">
      <c r="A216" s="14" t="str">
        <f>IF(INTRO!$E$39&lt;&gt;"Non-endemic", " ", IF(INTRO!$E$37="Non-endemic"," ", IF(COUNTRY_INFO!A216=0," ",COUNTRY_INFO!A216)))</f>
        <v xml:space="preserve"> </v>
      </c>
      <c r="B216" s="14" t="str">
        <f>IF(INTRO!$E$39&lt;&gt;"Non-endemic", " ", IF(INTRO!$E$37="Non-endemic"," ", IF(COUNTRY_INFO!B216=0," ",COUNTRY_INFO!B216)))</f>
        <v xml:space="preserve"> </v>
      </c>
      <c r="C216" s="14" t="str">
        <f>IF(INTRO!$E$39&lt;&gt;"Non-endemic", " ", IF(INTRO!$E$37="Non-endemic"," ", IF(COUNTRY_INFO!C216=0," ",COUNTRY_INFO!C216)))</f>
        <v xml:space="preserve"> </v>
      </c>
      <c r="D216" s="15">
        <f>IF(INTRO!$E$39&lt;&gt;"Non-endemic", 0, IF(INTRO!$E$37="Non-endemic",0,IF(COUNTRY_INFO!$H216=1,COUNTRY_INFO!E216,0)))</f>
        <v>0</v>
      </c>
      <c r="E216" s="15">
        <f>IF(INTRO!$E$39&lt;&gt;"Non-endemic", 0, IF(INTRO!$E$37="Non-endemic",0,IF(COUNTRY_INFO!$H216=1,COUNTRY_INFO!F216,0)))</f>
        <v>0</v>
      </c>
      <c r="F216" s="15">
        <f>IF(INTRO!$E$39&lt;&gt;"Non-endemic", 0, IF(INTRO!$E$37="Non-endemic",0,IF(COUNTRY_INFO!$H216=1,COUNTRY_INFO!G216,0)))</f>
        <v>0</v>
      </c>
      <c r="G216" s="15">
        <f t="shared" si="11"/>
        <v>0</v>
      </c>
      <c r="H216" s="16" t="str">
        <f>IF(INTRO!$E$39="Non-endemic",IF(INTRO!$E$37="Non-endemic","Not required",COUNTRY_INFO!P216),"Treat with IVM")</f>
        <v>Treat with IVM</v>
      </c>
      <c r="I216" s="15">
        <f t="shared" si="12"/>
        <v>0</v>
      </c>
      <c r="J216" s="15">
        <f t="shared" si="2"/>
        <v>0</v>
      </c>
      <c r="K216" s="25"/>
      <c r="L216" s="17">
        <f t="shared" si="3"/>
        <v>0</v>
      </c>
      <c r="M216" s="17">
        <f t="shared" si="4"/>
        <v>0</v>
      </c>
    </row>
    <row r="217" spans="1:13" x14ac:dyDescent="0.2">
      <c r="A217" s="14" t="str">
        <f>IF(INTRO!$E$39&lt;&gt;"Non-endemic", " ", IF(INTRO!$E$37="Non-endemic"," ", IF(COUNTRY_INFO!A217=0," ",COUNTRY_INFO!A217)))</f>
        <v xml:space="preserve"> </v>
      </c>
      <c r="B217" s="14" t="str">
        <f>IF(INTRO!$E$39&lt;&gt;"Non-endemic", " ", IF(INTRO!$E$37="Non-endemic"," ", IF(COUNTRY_INFO!B217=0," ",COUNTRY_INFO!B217)))</f>
        <v xml:space="preserve"> </v>
      </c>
      <c r="C217" s="14" t="str">
        <f>IF(INTRO!$E$39&lt;&gt;"Non-endemic", " ", IF(INTRO!$E$37="Non-endemic"," ", IF(COUNTRY_INFO!C217=0," ",COUNTRY_INFO!C217)))</f>
        <v xml:space="preserve"> </v>
      </c>
      <c r="D217" s="15">
        <f>IF(INTRO!$E$39&lt;&gt;"Non-endemic", 0, IF(INTRO!$E$37="Non-endemic",0,IF(COUNTRY_INFO!$H217=1,COUNTRY_INFO!E217,0)))</f>
        <v>0</v>
      </c>
      <c r="E217" s="15">
        <f>IF(INTRO!$E$39&lt;&gt;"Non-endemic", 0, IF(INTRO!$E$37="Non-endemic",0,IF(COUNTRY_INFO!$H217=1,COUNTRY_INFO!F217,0)))</f>
        <v>0</v>
      </c>
      <c r="F217" s="15">
        <f>IF(INTRO!$E$39&lt;&gt;"Non-endemic", 0, IF(INTRO!$E$37="Non-endemic",0,IF(COUNTRY_INFO!$H217=1,COUNTRY_INFO!G217,0)))</f>
        <v>0</v>
      </c>
      <c r="G217" s="15">
        <f t="shared" si="11"/>
        <v>0</v>
      </c>
      <c r="H217" s="16" t="str">
        <f>IF(INTRO!$E$39="Non-endemic",IF(INTRO!$E$37="Non-endemic","Not required",COUNTRY_INFO!P217),"Treat with IVM")</f>
        <v>Treat with IVM</v>
      </c>
      <c r="I217" s="15">
        <f t="shared" si="12"/>
        <v>0</v>
      </c>
      <c r="J217" s="15">
        <f t="shared" si="2"/>
        <v>0</v>
      </c>
      <c r="K217" s="25"/>
      <c r="L217" s="17">
        <f t="shared" si="3"/>
        <v>0</v>
      </c>
      <c r="M217" s="17">
        <f t="shared" si="4"/>
        <v>0</v>
      </c>
    </row>
    <row r="218" spans="1:13" x14ac:dyDescent="0.2">
      <c r="A218" s="14" t="str">
        <f>IF(INTRO!$E$39&lt;&gt;"Non-endemic", " ", IF(INTRO!$E$37="Non-endemic"," ", IF(COUNTRY_INFO!A218=0," ",COUNTRY_INFO!A218)))</f>
        <v xml:space="preserve"> </v>
      </c>
      <c r="B218" s="14" t="str">
        <f>IF(INTRO!$E$39&lt;&gt;"Non-endemic", " ", IF(INTRO!$E$37="Non-endemic"," ", IF(COUNTRY_INFO!B218=0," ",COUNTRY_INFO!B218)))</f>
        <v xml:space="preserve"> </v>
      </c>
      <c r="C218" s="14" t="str">
        <f>IF(INTRO!$E$39&lt;&gt;"Non-endemic", " ", IF(INTRO!$E$37="Non-endemic"," ", IF(COUNTRY_INFO!C218=0," ",COUNTRY_INFO!C218)))</f>
        <v xml:space="preserve"> </v>
      </c>
      <c r="D218" s="15">
        <f>IF(INTRO!$E$39&lt;&gt;"Non-endemic", 0, IF(INTRO!$E$37="Non-endemic",0,IF(COUNTRY_INFO!$H218=1,COUNTRY_INFO!E218,0)))</f>
        <v>0</v>
      </c>
      <c r="E218" s="15">
        <f>IF(INTRO!$E$39&lt;&gt;"Non-endemic", 0, IF(INTRO!$E$37="Non-endemic",0,IF(COUNTRY_INFO!$H218=1,COUNTRY_INFO!F218,0)))</f>
        <v>0</v>
      </c>
      <c r="F218" s="15">
        <f>IF(INTRO!$E$39&lt;&gt;"Non-endemic", 0, IF(INTRO!$E$37="Non-endemic",0,IF(COUNTRY_INFO!$H218=1,COUNTRY_INFO!G218,0)))</f>
        <v>0</v>
      </c>
      <c r="G218" s="15">
        <f t="shared" si="11"/>
        <v>0</v>
      </c>
      <c r="H218" s="16" t="str">
        <f>IF(INTRO!$E$39="Non-endemic",IF(INTRO!$E$37="Non-endemic","Not required",COUNTRY_INFO!P218),"Treat with IVM")</f>
        <v>Treat with IVM</v>
      </c>
      <c r="I218" s="15">
        <f t="shared" si="12"/>
        <v>0</v>
      </c>
      <c r="J218" s="15">
        <f t="shared" si="2"/>
        <v>0</v>
      </c>
      <c r="K218" s="25"/>
      <c r="L218" s="17">
        <f t="shared" si="3"/>
        <v>0</v>
      </c>
      <c r="M218" s="17">
        <f t="shared" si="4"/>
        <v>0</v>
      </c>
    </row>
    <row r="219" spans="1:13" x14ac:dyDescent="0.2">
      <c r="A219" s="14" t="str">
        <f>IF(INTRO!$E$39&lt;&gt;"Non-endemic", " ", IF(INTRO!$E$37="Non-endemic"," ", IF(COUNTRY_INFO!A219=0," ",COUNTRY_INFO!A219)))</f>
        <v xml:space="preserve"> </v>
      </c>
      <c r="B219" s="14" t="str">
        <f>IF(INTRO!$E$39&lt;&gt;"Non-endemic", " ", IF(INTRO!$E$37="Non-endemic"," ", IF(COUNTRY_INFO!B219=0," ",COUNTRY_INFO!B219)))</f>
        <v xml:space="preserve"> </v>
      </c>
      <c r="C219" s="14" t="str">
        <f>IF(INTRO!$E$39&lt;&gt;"Non-endemic", " ", IF(INTRO!$E$37="Non-endemic"," ", IF(COUNTRY_INFO!C219=0," ",COUNTRY_INFO!C219)))</f>
        <v xml:space="preserve"> </v>
      </c>
      <c r="D219" s="15">
        <f>IF(INTRO!$E$39&lt;&gt;"Non-endemic", 0, IF(INTRO!$E$37="Non-endemic",0,IF(COUNTRY_INFO!$H219=1,COUNTRY_INFO!E219,0)))</f>
        <v>0</v>
      </c>
      <c r="E219" s="15">
        <f>IF(INTRO!$E$39&lt;&gt;"Non-endemic", 0, IF(INTRO!$E$37="Non-endemic",0,IF(COUNTRY_INFO!$H219=1,COUNTRY_INFO!F219,0)))</f>
        <v>0</v>
      </c>
      <c r="F219" s="15">
        <f>IF(INTRO!$E$39&lt;&gt;"Non-endemic", 0, IF(INTRO!$E$37="Non-endemic",0,IF(COUNTRY_INFO!$H219=1,COUNTRY_INFO!G219,0)))</f>
        <v>0</v>
      </c>
      <c r="G219" s="15">
        <f t="shared" si="11"/>
        <v>0</v>
      </c>
      <c r="H219" s="16" t="str">
        <f>IF(INTRO!$E$39="Non-endemic",IF(INTRO!$E$37="Non-endemic","Not required",COUNTRY_INFO!P219),"Treat with IVM")</f>
        <v>Treat with IVM</v>
      </c>
      <c r="I219" s="15">
        <f t="shared" si="12"/>
        <v>0</v>
      </c>
      <c r="J219" s="15">
        <f t="shared" si="2"/>
        <v>0</v>
      </c>
      <c r="K219" s="25"/>
      <c r="L219" s="17">
        <f t="shared" si="3"/>
        <v>0</v>
      </c>
      <c r="M219" s="17">
        <f t="shared" si="4"/>
        <v>0</v>
      </c>
    </row>
    <row r="220" spans="1:13" x14ac:dyDescent="0.2">
      <c r="A220" s="14" t="str">
        <f>IF(INTRO!$E$39&lt;&gt;"Non-endemic", " ", IF(INTRO!$E$37="Non-endemic"," ", IF(COUNTRY_INFO!A220=0," ",COUNTRY_INFO!A220)))</f>
        <v xml:space="preserve"> </v>
      </c>
      <c r="B220" s="14" t="str">
        <f>IF(INTRO!$E$39&lt;&gt;"Non-endemic", " ", IF(INTRO!$E$37="Non-endemic"," ", IF(COUNTRY_INFO!B220=0," ",COUNTRY_INFO!B220)))</f>
        <v xml:space="preserve"> </v>
      </c>
      <c r="C220" s="14" t="str">
        <f>IF(INTRO!$E$39&lt;&gt;"Non-endemic", " ", IF(INTRO!$E$37="Non-endemic"," ", IF(COUNTRY_INFO!C220=0," ",COUNTRY_INFO!C220)))</f>
        <v xml:space="preserve"> </v>
      </c>
      <c r="D220" s="15">
        <f>IF(INTRO!$E$39&lt;&gt;"Non-endemic", 0, IF(INTRO!$E$37="Non-endemic",0,IF(COUNTRY_INFO!$H220=1,COUNTRY_INFO!E220,0)))</f>
        <v>0</v>
      </c>
      <c r="E220" s="15">
        <f>IF(INTRO!$E$39&lt;&gt;"Non-endemic", 0, IF(INTRO!$E$37="Non-endemic",0,IF(COUNTRY_INFO!$H220=1,COUNTRY_INFO!F220,0)))</f>
        <v>0</v>
      </c>
      <c r="F220" s="15">
        <f>IF(INTRO!$E$39&lt;&gt;"Non-endemic", 0, IF(INTRO!$E$37="Non-endemic",0,IF(COUNTRY_INFO!$H220=1,COUNTRY_INFO!G220,0)))</f>
        <v>0</v>
      </c>
      <c r="G220" s="15">
        <f t="shared" si="11"/>
        <v>0</v>
      </c>
      <c r="H220" s="16" t="str">
        <f>IF(INTRO!$E$39="Non-endemic",IF(INTRO!$E$37="Non-endemic","Not required",COUNTRY_INFO!P220),"Treat with IVM")</f>
        <v>Treat with IVM</v>
      </c>
      <c r="I220" s="15">
        <f t="shared" si="12"/>
        <v>0</v>
      </c>
      <c r="J220" s="15">
        <f t="shared" si="2"/>
        <v>0</v>
      </c>
      <c r="K220" s="25"/>
      <c r="L220" s="17">
        <f t="shared" si="3"/>
        <v>0</v>
      </c>
      <c r="M220" s="17">
        <f t="shared" si="4"/>
        <v>0</v>
      </c>
    </row>
    <row r="221" spans="1:13" x14ac:dyDescent="0.2">
      <c r="A221" s="14" t="str">
        <f>IF(INTRO!$E$39&lt;&gt;"Non-endemic", " ", IF(INTRO!$E$37="Non-endemic"," ", IF(COUNTRY_INFO!A221=0," ",COUNTRY_INFO!A221)))</f>
        <v xml:space="preserve"> </v>
      </c>
      <c r="B221" s="14" t="str">
        <f>IF(INTRO!$E$39&lt;&gt;"Non-endemic", " ", IF(INTRO!$E$37="Non-endemic"," ", IF(COUNTRY_INFO!B221=0," ",COUNTRY_INFO!B221)))</f>
        <v xml:space="preserve"> </v>
      </c>
      <c r="C221" s="14" t="str">
        <f>IF(INTRO!$E$39&lt;&gt;"Non-endemic", " ", IF(INTRO!$E$37="Non-endemic"," ", IF(COUNTRY_INFO!C221=0," ",COUNTRY_INFO!C221)))</f>
        <v xml:space="preserve"> </v>
      </c>
      <c r="D221" s="15">
        <f>IF(INTRO!$E$39&lt;&gt;"Non-endemic", 0, IF(INTRO!$E$37="Non-endemic",0,IF(COUNTRY_INFO!$H221=1,COUNTRY_INFO!E221,0)))</f>
        <v>0</v>
      </c>
      <c r="E221" s="15">
        <f>IF(INTRO!$E$39&lt;&gt;"Non-endemic", 0, IF(INTRO!$E$37="Non-endemic",0,IF(COUNTRY_INFO!$H221=1,COUNTRY_INFO!F221,0)))</f>
        <v>0</v>
      </c>
      <c r="F221" s="15">
        <f>IF(INTRO!$E$39&lt;&gt;"Non-endemic", 0, IF(INTRO!$E$37="Non-endemic",0,IF(COUNTRY_INFO!$H221=1,COUNTRY_INFO!G221,0)))</f>
        <v>0</v>
      </c>
      <c r="G221" s="15">
        <f t="shared" si="11"/>
        <v>0</v>
      </c>
      <c r="H221" s="16" t="str">
        <f>IF(INTRO!$E$39="Non-endemic",IF(INTRO!$E$37="Non-endemic","Not required",COUNTRY_INFO!P221),"Treat with IVM")</f>
        <v>Treat with IVM</v>
      </c>
      <c r="I221" s="15">
        <f t="shared" si="12"/>
        <v>0</v>
      </c>
      <c r="J221" s="15">
        <f t="shared" si="2"/>
        <v>0</v>
      </c>
      <c r="K221" s="25"/>
      <c r="L221" s="17">
        <f t="shared" si="3"/>
        <v>0</v>
      </c>
      <c r="M221" s="17">
        <f t="shared" si="4"/>
        <v>0</v>
      </c>
    </row>
    <row r="222" spans="1:13" x14ac:dyDescent="0.2">
      <c r="A222" s="14" t="str">
        <f>IF(INTRO!$E$39&lt;&gt;"Non-endemic", " ", IF(INTRO!$E$37="Non-endemic"," ", IF(COUNTRY_INFO!A222=0," ",COUNTRY_INFO!A222)))</f>
        <v xml:space="preserve"> </v>
      </c>
      <c r="B222" s="14" t="str">
        <f>IF(INTRO!$E$39&lt;&gt;"Non-endemic", " ", IF(INTRO!$E$37="Non-endemic"," ", IF(COUNTRY_INFO!B222=0," ",COUNTRY_INFO!B222)))</f>
        <v xml:space="preserve"> </v>
      </c>
      <c r="C222" s="14" t="str">
        <f>IF(INTRO!$E$39&lt;&gt;"Non-endemic", " ", IF(INTRO!$E$37="Non-endemic"," ", IF(COUNTRY_INFO!C222=0," ",COUNTRY_INFO!C222)))</f>
        <v xml:space="preserve"> </v>
      </c>
      <c r="D222" s="15">
        <f>IF(INTRO!$E$39&lt;&gt;"Non-endemic", 0, IF(INTRO!$E$37="Non-endemic",0,IF(COUNTRY_INFO!$H222=1,COUNTRY_INFO!E222,0)))</f>
        <v>0</v>
      </c>
      <c r="E222" s="15">
        <f>IF(INTRO!$E$39&lt;&gt;"Non-endemic", 0, IF(INTRO!$E$37="Non-endemic",0,IF(COUNTRY_INFO!$H222=1,COUNTRY_INFO!F222,0)))</f>
        <v>0</v>
      </c>
      <c r="F222" s="15">
        <f>IF(INTRO!$E$39&lt;&gt;"Non-endemic", 0, IF(INTRO!$E$37="Non-endemic",0,IF(COUNTRY_INFO!$H222=1,COUNTRY_INFO!G222,0)))</f>
        <v>0</v>
      </c>
      <c r="G222" s="15">
        <f t="shared" si="11"/>
        <v>0</v>
      </c>
      <c r="H222" s="16" t="str">
        <f>IF(INTRO!$E$39="Non-endemic",IF(INTRO!$E$37="Non-endemic","Not required",COUNTRY_INFO!P222),"Treat with IVM")</f>
        <v>Treat with IVM</v>
      </c>
      <c r="I222" s="15">
        <f t="shared" si="12"/>
        <v>0</v>
      </c>
      <c r="J222" s="15">
        <f t="shared" si="2"/>
        <v>0</v>
      </c>
      <c r="K222" s="25"/>
      <c r="L222" s="17">
        <f t="shared" si="3"/>
        <v>0</v>
      </c>
      <c r="M222" s="17">
        <f t="shared" si="4"/>
        <v>0</v>
      </c>
    </row>
    <row r="223" spans="1:13" x14ac:dyDescent="0.2">
      <c r="A223" s="14" t="str">
        <f>IF(INTRO!$E$39&lt;&gt;"Non-endemic", " ", IF(INTRO!$E$37="Non-endemic"," ", IF(COUNTRY_INFO!A223=0," ",COUNTRY_INFO!A223)))</f>
        <v xml:space="preserve"> </v>
      </c>
      <c r="B223" s="14" t="str">
        <f>IF(INTRO!$E$39&lt;&gt;"Non-endemic", " ", IF(INTRO!$E$37="Non-endemic"," ", IF(COUNTRY_INFO!B223=0," ",COUNTRY_INFO!B223)))</f>
        <v xml:space="preserve"> </v>
      </c>
      <c r="C223" s="14" t="str">
        <f>IF(INTRO!$E$39&lt;&gt;"Non-endemic", " ", IF(INTRO!$E$37="Non-endemic"," ", IF(COUNTRY_INFO!C223=0," ",COUNTRY_INFO!C223)))</f>
        <v xml:space="preserve"> </v>
      </c>
      <c r="D223" s="15">
        <f>IF(INTRO!$E$39&lt;&gt;"Non-endemic", 0, IF(INTRO!$E$37="Non-endemic",0,IF(COUNTRY_INFO!$H223=1,COUNTRY_INFO!E223,0)))</f>
        <v>0</v>
      </c>
      <c r="E223" s="15">
        <f>IF(INTRO!$E$39&lt;&gt;"Non-endemic", 0, IF(INTRO!$E$37="Non-endemic",0,IF(COUNTRY_INFO!$H223=1,COUNTRY_INFO!F223,0)))</f>
        <v>0</v>
      </c>
      <c r="F223" s="15">
        <f>IF(INTRO!$E$39&lt;&gt;"Non-endemic", 0, IF(INTRO!$E$37="Non-endemic",0,IF(COUNTRY_INFO!$H223=1,COUNTRY_INFO!G223,0)))</f>
        <v>0</v>
      </c>
      <c r="G223" s="15">
        <f t="shared" si="11"/>
        <v>0</v>
      </c>
      <c r="H223" s="16" t="str">
        <f>IF(INTRO!$E$39="Non-endemic",IF(INTRO!$E$37="Non-endemic","Not required",COUNTRY_INFO!P223),"Treat with IVM")</f>
        <v>Treat with IVM</v>
      </c>
      <c r="I223" s="15">
        <f t="shared" si="12"/>
        <v>0</v>
      </c>
      <c r="J223" s="15">
        <f t="shared" si="2"/>
        <v>0</v>
      </c>
      <c r="K223" s="25"/>
      <c r="L223" s="17">
        <f t="shared" si="3"/>
        <v>0</v>
      </c>
      <c r="M223" s="17">
        <f t="shared" si="4"/>
        <v>0</v>
      </c>
    </row>
    <row r="224" spans="1:13" x14ac:dyDescent="0.2">
      <c r="A224" s="14" t="str">
        <f>IF(INTRO!$E$39&lt;&gt;"Non-endemic", " ", IF(INTRO!$E$37="Non-endemic"," ", IF(COUNTRY_INFO!A224=0," ",COUNTRY_INFO!A224)))</f>
        <v xml:space="preserve"> </v>
      </c>
      <c r="B224" s="14" t="str">
        <f>IF(INTRO!$E$39&lt;&gt;"Non-endemic", " ", IF(INTRO!$E$37="Non-endemic"," ", IF(COUNTRY_INFO!B224=0," ",COUNTRY_INFO!B224)))</f>
        <v xml:space="preserve"> </v>
      </c>
      <c r="C224" s="14" t="str">
        <f>IF(INTRO!$E$39&lt;&gt;"Non-endemic", " ", IF(INTRO!$E$37="Non-endemic"," ", IF(COUNTRY_INFO!C224=0," ",COUNTRY_INFO!C224)))</f>
        <v xml:space="preserve"> </v>
      </c>
      <c r="D224" s="15">
        <f>IF(INTRO!$E$39&lt;&gt;"Non-endemic", 0, IF(INTRO!$E$37="Non-endemic",0,IF(COUNTRY_INFO!$H224=1,COUNTRY_INFO!E224,0)))</f>
        <v>0</v>
      </c>
      <c r="E224" s="15">
        <f>IF(INTRO!$E$39&lt;&gt;"Non-endemic", 0, IF(INTRO!$E$37="Non-endemic",0,IF(COUNTRY_INFO!$H224=1,COUNTRY_INFO!F224,0)))</f>
        <v>0</v>
      </c>
      <c r="F224" s="15">
        <f>IF(INTRO!$E$39&lt;&gt;"Non-endemic", 0, IF(INTRO!$E$37="Non-endemic",0,IF(COUNTRY_INFO!$H224=1,COUNTRY_INFO!G224,0)))</f>
        <v>0</v>
      </c>
      <c r="G224" s="15">
        <f t="shared" si="11"/>
        <v>0</v>
      </c>
      <c r="H224" s="16" t="str">
        <f>IF(INTRO!$E$39="Non-endemic",IF(INTRO!$E$37="Non-endemic","Not required",COUNTRY_INFO!P224),"Treat with IVM")</f>
        <v>Treat with IVM</v>
      </c>
      <c r="I224" s="15">
        <f t="shared" si="12"/>
        <v>0</v>
      </c>
      <c r="J224" s="15">
        <f t="shared" si="2"/>
        <v>0</v>
      </c>
      <c r="K224" s="25"/>
      <c r="L224" s="17">
        <f t="shared" si="3"/>
        <v>0</v>
      </c>
      <c r="M224" s="17">
        <f t="shared" si="4"/>
        <v>0</v>
      </c>
    </row>
    <row r="225" spans="1:13" x14ac:dyDescent="0.2">
      <c r="A225" s="14" t="str">
        <f>IF(INTRO!$E$39&lt;&gt;"Non-endemic", " ", IF(INTRO!$E$37="Non-endemic"," ", IF(COUNTRY_INFO!A225=0," ",COUNTRY_INFO!A225)))</f>
        <v xml:space="preserve"> </v>
      </c>
      <c r="B225" s="14" t="str">
        <f>IF(INTRO!$E$39&lt;&gt;"Non-endemic", " ", IF(INTRO!$E$37="Non-endemic"," ", IF(COUNTRY_INFO!B225=0," ",COUNTRY_INFO!B225)))</f>
        <v xml:space="preserve"> </v>
      </c>
      <c r="C225" s="14" t="str">
        <f>IF(INTRO!$E$39&lt;&gt;"Non-endemic", " ", IF(INTRO!$E$37="Non-endemic"," ", IF(COUNTRY_INFO!C225=0," ",COUNTRY_INFO!C225)))</f>
        <v xml:space="preserve"> </v>
      </c>
      <c r="D225" s="15">
        <f>IF(INTRO!$E$39&lt;&gt;"Non-endemic", 0, IF(INTRO!$E$37="Non-endemic",0,IF(COUNTRY_INFO!$H225=1,COUNTRY_INFO!E225,0)))</f>
        <v>0</v>
      </c>
      <c r="E225" s="15">
        <f>IF(INTRO!$E$39&lt;&gt;"Non-endemic", 0, IF(INTRO!$E$37="Non-endemic",0,IF(COUNTRY_INFO!$H225=1,COUNTRY_INFO!F225,0)))</f>
        <v>0</v>
      </c>
      <c r="F225" s="15">
        <f>IF(INTRO!$E$39&lt;&gt;"Non-endemic", 0, IF(INTRO!$E$37="Non-endemic",0,IF(COUNTRY_INFO!$H225=1,COUNTRY_INFO!G225,0)))</f>
        <v>0</v>
      </c>
      <c r="G225" s="15">
        <f t="shared" si="11"/>
        <v>0</v>
      </c>
      <c r="H225" s="16" t="str">
        <f>IF(INTRO!$E$39="Non-endemic",IF(INTRO!$E$37="Non-endemic","Not required",COUNTRY_INFO!P225),"Treat with IVM")</f>
        <v>Treat with IVM</v>
      </c>
      <c r="I225" s="15">
        <f t="shared" si="12"/>
        <v>0</v>
      </c>
      <c r="J225" s="15">
        <f t="shared" si="2"/>
        <v>0</v>
      </c>
      <c r="K225" s="25"/>
      <c r="L225" s="17">
        <f t="shared" si="3"/>
        <v>0</v>
      </c>
      <c r="M225" s="17">
        <f t="shared" si="4"/>
        <v>0</v>
      </c>
    </row>
    <row r="226" spans="1:13" x14ac:dyDescent="0.2">
      <c r="A226" s="14" t="str">
        <f>IF(INTRO!$E$39&lt;&gt;"Non-endemic", " ", IF(INTRO!$E$37="Non-endemic"," ", IF(COUNTRY_INFO!A226=0," ",COUNTRY_INFO!A226)))</f>
        <v xml:space="preserve"> </v>
      </c>
      <c r="B226" s="14" t="str">
        <f>IF(INTRO!$E$39&lt;&gt;"Non-endemic", " ", IF(INTRO!$E$37="Non-endemic"," ", IF(COUNTRY_INFO!B226=0," ",COUNTRY_INFO!B226)))</f>
        <v xml:space="preserve"> </v>
      </c>
      <c r="C226" s="14" t="str">
        <f>IF(INTRO!$E$39&lt;&gt;"Non-endemic", " ", IF(INTRO!$E$37="Non-endemic"," ", IF(COUNTRY_INFO!C226=0," ",COUNTRY_INFO!C226)))</f>
        <v xml:space="preserve"> </v>
      </c>
      <c r="D226" s="15">
        <f>IF(INTRO!$E$39&lt;&gt;"Non-endemic", 0, IF(INTRO!$E$37="Non-endemic",0,IF(COUNTRY_INFO!$H226=1,COUNTRY_INFO!E226,0)))</f>
        <v>0</v>
      </c>
      <c r="E226" s="15">
        <f>IF(INTRO!$E$39&lt;&gt;"Non-endemic", 0, IF(INTRO!$E$37="Non-endemic",0,IF(COUNTRY_INFO!$H226=1,COUNTRY_INFO!F226,0)))</f>
        <v>0</v>
      </c>
      <c r="F226" s="15">
        <f>IF(INTRO!$E$39&lt;&gt;"Non-endemic", 0, IF(INTRO!$E$37="Non-endemic",0,IF(COUNTRY_INFO!$H226=1,COUNTRY_INFO!G226,0)))</f>
        <v>0</v>
      </c>
      <c r="G226" s="15">
        <f t="shared" si="11"/>
        <v>0</v>
      </c>
      <c r="H226" s="16" t="str">
        <f>IF(INTRO!$E$39="Non-endemic",IF(INTRO!$E$37="Non-endemic","Not required",COUNTRY_INFO!P226),"Treat with IVM")</f>
        <v>Treat with IVM</v>
      </c>
      <c r="I226" s="15">
        <f t="shared" si="12"/>
        <v>0</v>
      </c>
      <c r="J226" s="15">
        <f t="shared" si="2"/>
        <v>0</v>
      </c>
      <c r="K226" s="25"/>
      <c r="L226" s="17">
        <f t="shared" si="3"/>
        <v>0</v>
      </c>
      <c r="M226" s="17">
        <f t="shared" si="4"/>
        <v>0</v>
      </c>
    </row>
    <row r="227" spans="1:13" x14ac:dyDescent="0.2">
      <c r="A227" s="14" t="str">
        <f>IF(INTRO!$E$39&lt;&gt;"Non-endemic", " ", IF(INTRO!$E$37="Non-endemic"," ", IF(COUNTRY_INFO!A227=0," ",COUNTRY_INFO!A227)))</f>
        <v xml:space="preserve"> </v>
      </c>
      <c r="B227" s="14" t="str">
        <f>IF(INTRO!$E$39&lt;&gt;"Non-endemic", " ", IF(INTRO!$E$37="Non-endemic"," ", IF(COUNTRY_INFO!B227=0," ",COUNTRY_INFO!B227)))</f>
        <v xml:space="preserve"> </v>
      </c>
      <c r="C227" s="14" t="str">
        <f>IF(INTRO!$E$39&lt;&gt;"Non-endemic", " ", IF(INTRO!$E$37="Non-endemic"," ", IF(COUNTRY_INFO!C227=0," ",COUNTRY_INFO!C227)))</f>
        <v xml:space="preserve"> </v>
      </c>
      <c r="D227" s="15">
        <f>IF(INTRO!$E$39&lt;&gt;"Non-endemic", 0, IF(INTRO!$E$37="Non-endemic",0,IF(COUNTRY_INFO!$H227=1,COUNTRY_INFO!E227,0)))</f>
        <v>0</v>
      </c>
      <c r="E227" s="15">
        <f>IF(INTRO!$E$39&lt;&gt;"Non-endemic", 0, IF(INTRO!$E$37="Non-endemic",0,IF(COUNTRY_INFO!$H227=1,COUNTRY_INFO!F227,0)))</f>
        <v>0</v>
      </c>
      <c r="F227" s="15">
        <f>IF(INTRO!$E$39&lt;&gt;"Non-endemic", 0, IF(INTRO!$E$37="Non-endemic",0,IF(COUNTRY_INFO!$H227=1,COUNTRY_INFO!G227,0)))</f>
        <v>0</v>
      </c>
      <c r="G227" s="15">
        <f t="shared" si="11"/>
        <v>0</v>
      </c>
      <c r="H227" s="16" t="str">
        <f>IF(INTRO!$E$39="Non-endemic",IF(INTRO!$E$37="Non-endemic","Not required",COUNTRY_INFO!P227),"Treat with IVM")</f>
        <v>Treat with IVM</v>
      </c>
      <c r="I227" s="15">
        <f t="shared" si="12"/>
        <v>0</v>
      </c>
      <c r="J227" s="15">
        <f t="shared" si="2"/>
        <v>0</v>
      </c>
      <c r="K227" s="25"/>
      <c r="L227" s="17">
        <f t="shared" si="3"/>
        <v>0</v>
      </c>
      <c r="M227" s="17">
        <f t="shared" si="4"/>
        <v>0</v>
      </c>
    </row>
    <row r="228" spans="1:13" x14ac:dyDescent="0.2">
      <c r="A228" s="14" t="str">
        <f>IF(INTRO!$E$39&lt;&gt;"Non-endemic", " ", IF(INTRO!$E$37="Non-endemic"," ", IF(COUNTRY_INFO!A228=0," ",COUNTRY_INFO!A228)))</f>
        <v xml:space="preserve"> </v>
      </c>
      <c r="B228" s="14" t="str">
        <f>IF(INTRO!$E$39&lt;&gt;"Non-endemic", " ", IF(INTRO!$E$37="Non-endemic"," ", IF(COUNTRY_INFO!B228=0," ",COUNTRY_INFO!B228)))</f>
        <v xml:space="preserve"> </v>
      </c>
      <c r="C228" s="14" t="str">
        <f>IF(INTRO!$E$39&lt;&gt;"Non-endemic", " ", IF(INTRO!$E$37="Non-endemic"," ", IF(COUNTRY_INFO!C228=0," ",COUNTRY_INFO!C228)))</f>
        <v xml:space="preserve"> </v>
      </c>
      <c r="D228" s="15">
        <f>IF(INTRO!$E$39&lt;&gt;"Non-endemic", 0, IF(INTRO!$E$37="Non-endemic",0,IF(COUNTRY_INFO!$H228=1,COUNTRY_INFO!E228,0)))</f>
        <v>0</v>
      </c>
      <c r="E228" s="15">
        <f>IF(INTRO!$E$39&lt;&gt;"Non-endemic", 0, IF(INTRO!$E$37="Non-endemic",0,IF(COUNTRY_INFO!$H228=1,COUNTRY_INFO!F228,0)))</f>
        <v>0</v>
      </c>
      <c r="F228" s="15">
        <f>IF(INTRO!$E$39&lt;&gt;"Non-endemic", 0, IF(INTRO!$E$37="Non-endemic",0,IF(COUNTRY_INFO!$H228=1,COUNTRY_INFO!G228,0)))</f>
        <v>0</v>
      </c>
      <c r="G228" s="15">
        <f t="shared" si="11"/>
        <v>0</v>
      </c>
      <c r="H228" s="16" t="str">
        <f>IF(INTRO!$E$39="Non-endemic",IF(INTRO!$E$37="Non-endemic","Not required",COUNTRY_INFO!P228),"Treat with IVM")</f>
        <v>Treat with IVM</v>
      </c>
      <c r="I228" s="15">
        <f t="shared" si="12"/>
        <v>0</v>
      </c>
      <c r="J228" s="15">
        <f t="shared" si="2"/>
        <v>0</v>
      </c>
      <c r="K228" s="25"/>
      <c r="L228" s="17">
        <f t="shared" si="3"/>
        <v>0</v>
      </c>
      <c r="M228" s="17">
        <f t="shared" si="4"/>
        <v>0</v>
      </c>
    </row>
    <row r="229" spans="1:13" x14ac:dyDescent="0.2">
      <c r="A229" s="14" t="str">
        <f>IF(INTRO!$E$39&lt;&gt;"Non-endemic", " ", IF(INTRO!$E$37="Non-endemic"," ", IF(COUNTRY_INFO!A229=0," ",COUNTRY_INFO!A229)))</f>
        <v xml:space="preserve"> </v>
      </c>
      <c r="B229" s="14" t="str">
        <f>IF(INTRO!$E$39&lt;&gt;"Non-endemic", " ", IF(INTRO!$E$37="Non-endemic"," ", IF(COUNTRY_INFO!B229=0," ",COUNTRY_INFO!B229)))</f>
        <v xml:space="preserve"> </v>
      </c>
      <c r="C229" s="14" t="str">
        <f>IF(INTRO!$E$39&lt;&gt;"Non-endemic", " ", IF(INTRO!$E$37="Non-endemic"," ", IF(COUNTRY_INFO!C229=0," ",COUNTRY_INFO!C229)))</f>
        <v xml:space="preserve"> </v>
      </c>
      <c r="D229" s="15">
        <f>IF(INTRO!$E$39&lt;&gt;"Non-endemic", 0, IF(INTRO!$E$37="Non-endemic",0,IF(COUNTRY_INFO!$H229=1,COUNTRY_INFO!E229,0)))</f>
        <v>0</v>
      </c>
      <c r="E229" s="15">
        <f>IF(INTRO!$E$39&lt;&gt;"Non-endemic", 0, IF(INTRO!$E$37="Non-endemic",0,IF(COUNTRY_INFO!$H229=1,COUNTRY_INFO!F229,0)))</f>
        <v>0</v>
      </c>
      <c r="F229" s="15">
        <f>IF(INTRO!$E$39&lt;&gt;"Non-endemic", 0, IF(INTRO!$E$37="Non-endemic",0,IF(COUNTRY_INFO!$H229=1,COUNTRY_INFO!G229,0)))</f>
        <v>0</v>
      </c>
      <c r="G229" s="15">
        <f t="shared" si="11"/>
        <v>0</v>
      </c>
      <c r="H229" s="16" t="str">
        <f>IF(INTRO!$E$39="Non-endemic",IF(INTRO!$E$37="Non-endemic","Not required",COUNTRY_INFO!P229),"Treat with IVM")</f>
        <v>Treat with IVM</v>
      </c>
      <c r="I229" s="15">
        <f t="shared" si="12"/>
        <v>0</v>
      </c>
      <c r="J229" s="15">
        <f t="shared" si="2"/>
        <v>0</v>
      </c>
      <c r="K229" s="25"/>
      <c r="L229" s="17">
        <f t="shared" si="3"/>
        <v>0</v>
      </c>
      <c r="M229" s="17">
        <f t="shared" si="4"/>
        <v>0</v>
      </c>
    </row>
    <row r="230" spans="1:13" x14ac:dyDescent="0.2">
      <c r="A230" s="14" t="str">
        <f>IF(INTRO!$E$39&lt;&gt;"Non-endemic", " ", IF(INTRO!$E$37="Non-endemic"," ", IF(COUNTRY_INFO!A230=0," ",COUNTRY_INFO!A230)))</f>
        <v xml:space="preserve"> </v>
      </c>
      <c r="B230" s="14" t="str">
        <f>IF(INTRO!$E$39&lt;&gt;"Non-endemic", " ", IF(INTRO!$E$37="Non-endemic"," ", IF(COUNTRY_INFO!B230=0," ",COUNTRY_INFO!B230)))</f>
        <v xml:space="preserve"> </v>
      </c>
      <c r="C230" s="14" t="str">
        <f>IF(INTRO!$E$39&lt;&gt;"Non-endemic", " ", IF(INTRO!$E$37="Non-endemic"," ", IF(COUNTRY_INFO!C230=0," ",COUNTRY_INFO!C230)))</f>
        <v xml:space="preserve"> </v>
      </c>
      <c r="D230" s="15">
        <f>IF(INTRO!$E$39&lt;&gt;"Non-endemic", 0, IF(INTRO!$E$37="Non-endemic",0,IF(COUNTRY_INFO!$H230=1,COUNTRY_INFO!E230,0)))</f>
        <v>0</v>
      </c>
      <c r="E230" s="15">
        <f>IF(INTRO!$E$39&lt;&gt;"Non-endemic", 0, IF(INTRO!$E$37="Non-endemic",0,IF(COUNTRY_INFO!$H230=1,COUNTRY_INFO!F230,0)))</f>
        <v>0</v>
      </c>
      <c r="F230" s="15">
        <f>IF(INTRO!$E$39&lt;&gt;"Non-endemic", 0, IF(INTRO!$E$37="Non-endemic",0,IF(COUNTRY_INFO!$H230=1,COUNTRY_INFO!G230,0)))</f>
        <v>0</v>
      </c>
      <c r="G230" s="15">
        <f t="shared" si="11"/>
        <v>0</v>
      </c>
      <c r="H230" s="16" t="str">
        <f>IF(INTRO!$E$39="Non-endemic",IF(INTRO!$E$37="Non-endemic","Not required",COUNTRY_INFO!P230),"Treat with IVM")</f>
        <v>Treat with IVM</v>
      </c>
      <c r="I230" s="15">
        <f t="shared" si="12"/>
        <v>0</v>
      </c>
      <c r="J230" s="15">
        <f t="shared" si="2"/>
        <v>0</v>
      </c>
      <c r="K230" s="25"/>
      <c r="L230" s="17">
        <f t="shared" si="3"/>
        <v>0</v>
      </c>
      <c r="M230" s="17">
        <f t="shared" si="4"/>
        <v>0</v>
      </c>
    </row>
    <row r="231" spans="1:13" x14ac:dyDescent="0.2">
      <c r="A231" s="14" t="str">
        <f>IF(INTRO!$E$39&lt;&gt;"Non-endemic", " ", IF(INTRO!$E$37="Non-endemic"," ", IF(COUNTRY_INFO!A231=0," ",COUNTRY_INFO!A231)))</f>
        <v xml:space="preserve"> </v>
      </c>
      <c r="B231" s="14" t="str">
        <f>IF(INTRO!$E$39&lt;&gt;"Non-endemic", " ", IF(INTRO!$E$37="Non-endemic"," ", IF(COUNTRY_INFO!B231=0," ",COUNTRY_INFO!B231)))</f>
        <v xml:space="preserve"> </v>
      </c>
      <c r="C231" s="14" t="str">
        <f>IF(INTRO!$E$39&lt;&gt;"Non-endemic", " ", IF(INTRO!$E$37="Non-endemic"," ", IF(COUNTRY_INFO!C231=0," ",COUNTRY_INFO!C231)))</f>
        <v xml:space="preserve"> </v>
      </c>
      <c r="D231" s="15">
        <f>IF(INTRO!$E$39&lt;&gt;"Non-endemic", 0, IF(INTRO!$E$37="Non-endemic",0,IF(COUNTRY_INFO!$H231=1,COUNTRY_INFO!E231,0)))</f>
        <v>0</v>
      </c>
      <c r="E231" s="15">
        <f>IF(INTRO!$E$39&lt;&gt;"Non-endemic", 0, IF(INTRO!$E$37="Non-endemic",0,IF(COUNTRY_INFO!$H231=1,COUNTRY_INFO!F231,0)))</f>
        <v>0</v>
      </c>
      <c r="F231" s="15">
        <f>IF(INTRO!$E$39&lt;&gt;"Non-endemic", 0, IF(INTRO!$E$37="Non-endemic",0,IF(COUNTRY_INFO!$H231=1,COUNTRY_INFO!G231,0)))</f>
        <v>0</v>
      </c>
      <c r="G231" s="15">
        <f t="shared" si="11"/>
        <v>0</v>
      </c>
      <c r="H231" s="16" t="str">
        <f>IF(INTRO!$E$39="Non-endemic",IF(INTRO!$E$37="Non-endemic","Not required",COUNTRY_INFO!P231),"Treat with IVM")</f>
        <v>Treat with IVM</v>
      </c>
      <c r="I231" s="15">
        <f t="shared" si="12"/>
        <v>0</v>
      </c>
      <c r="J231" s="15">
        <f t="shared" si="2"/>
        <v>0</v>
      </c>
      <c r="K231" s="25"/>
      <c r="L231" s="17">
        <f t="shared" si="3"/>
        <v>0</v>
      </c>
      <c r="M231" s="17">
        <f t="shared" si="4"/>
        <v>0</v>
      </c>
    </row>
    <row r="232" spans="1:13" x14ac:dyDescent="0.2">
      <c r="A232" s="14" t="str">
        <f>IF(INTRO!$E$39&lt;&gt;"Non-endemic", " ", IF(INTRO!$E$37="Non-endemic"," ", IF(COUNTRY_INFO!A232=0," ",COUNTRY_INFO!A232)))</f>
        <v xml:space="preserve"> </v>
      </c>
      <c r="B232" s="14" t="str">
        <f>IF(INTRO!$E$39&lt;&gt;"Non-endemic", " ", IF(INTRO!$E$37="Non-endemic"," ", IF(COUNTRY_INFO!B232=0," ",COUNTRY_INFO!B232)))</f>
        <v xml:space="preserve"> </v>
      </c>
      <c r="C232" s="14" t="str">
        <f>IF(INTRO!$E$39&lt;&gt;"Non-endemic", " ", IF(INTRO!$E$37="Non-endemic"," ", IF(COUNTRY_INFO!C232=0," ",COUNTRY_INFO!C232)))</f>
        <v xml:space="preserve"> </v>
      </c>
      <c r="D232" s="15">
        <f>IF(INTRO!$E$39&lt;&gt;"Non-endemic", 0, IF(INTRO!$E$37="Non-endemic",0,IF(COUNTRY_INFO!$H232=1,COUNTRY_INFO!E232,0)))</f>
        <v>0</v>
      </c>
      <c r="E232" s="15">
        <f>IF(INTRO!$E$39&lt;&gt;"Non-endemic", 0, IF(INTRO!$E$37="Non-endemic",0,IF(COUNTRY_INFO!$H232=1,COUNTRY_INFO!F232,0)))</f>
        <v>0</v>
      </c>
      <c r="F232" s="15">
        <f>IF(INTRO!$E$39&lt;&gt;"Non-endemic", 0, IF(INTRO!$E$37="Non-endemic",0,IF(COUNTRY_INFO!$H232=1,COUNTRY_INFO!G232,0)))</f>
        <v>0</v>
      </c>
      <c r="G232" s="15">
        <f t="shared" si="11"/>
        <v>0</v>
      </c>
      <c r="H232" s="16" t="str">
        <f>IF(INTRO!$E$39="Non-endemic",IF(INTRO!$E$37="Non-endemic","Not required",COUNTRY_INFO!P232),"Treat with IVM")</f>
        <v>Treat with IVM</v>
      </c>
      <c r="I232" s="15">
        <f t="shared" si="12"/>
        <v>0</v>
      </c>
      <c r="J232" s="15">
        <f t="shared" si="2"/>
        <v>0</v>
      </c>
      <c r="K232" s="25"/>
      <c r="L232" s="17">
        <f t="shared" si="3"/>
        <v>0</v>
      </c>
      <c r="M232" s="17">
        <f t="shared" si="4"/>
        <v>0</v>
      </c>
    </row>
    <row r="233" spans="1:13" x14ac:dyDescent="0.2">
      <c r="A233" s="14" t="str">
        <f>IF(INTRO!$E$39&lt;&gt;"Non-endemic", " ", IF(INTRO!$E$37="Non-endemic"," ", IF(COUNTRY_INFO!A233=0," ",COUNTRY_INFO!A233)))</f>
        <v xml:space="preserve"> </v>
      </c>
      <c r="B233" s="14" t="str">
        <f>IF(INTRO!$E$39&lt;&gt;"Non-endemic", " ", IF(INTRO!$E$37="Non-endemic"," ", IF(COUNTRY_INFO!B233=0," ",COUNTRY_INFO!B233)))</f>
        <v xml:space="preserve"> </v>
      </c>
      <c r="C233" s="14" t="str">
        <f>IF(INTRO!$E$39&lt;&gt;"Non-endemic", " ", IF(INTRO!$E$37="Non-endemic"," ", IF(COUNTRY_INFO!C233=0," ",COUNTRY_INFO!C233)))</f>
        <v xml:space="preserve"> </v>
      </c>
      <c r="D233" s="15">
        <f>IF(INTRO!$E$39&lt;&gt;"Non-endemic", 0, IF(INTRO!$E$37="Non-endemic",0,IF(COUNTRY_INFO!$H233=1,COUNTRY_INFO!E233,0)))</f>
        <v>0</v>
      </c>
      <c r="E233" s="15">
        <f>IF(INTRO!$E$39&lt;&gt;"Non-endemic", 0, IF(INTRO!$E$37="Non-endemic",0,IF(COUNTRY_INFO!$H233=1,COUNTRY_INFO!F233,0)))</f>
        <v>0</v>
      </c>
      <c r="F233" s="15">
        <f>IF(INTRO!$E$39&lt;&gt;"Non-endemic", 0, IF(INTRO!$E$37="Non-endemic",0,IF(COUNTRY_INFO!$H233=1,COUNTRY_INFO!G233,0)))</f>
        <v>0</v>
      </c>
      <c r="G233" s="15">
        <f t="shared" si="11"/>
        <v>0</v>
      </c>
      <c r="H233" s="16" t="str">
        <f>IF(INTRO!$E$39="Non-endemic",IF(INTRO!$E$37="Non-endemic","Not required",COUNTRY_INFO!P233),"Treat with IVM")</f>
        <v>Treat with IVM</v>
      </c>
      <c r="I233" s="15">
        <f t="shared" si="12"/>
        <v>0</v>
      </c>
      <c r="J233" s="15">
        <f t="shared" si="2"/>
        <v>0</v>
      </c>
      <c r="K233" s="25"/>
      <c r="L233" s="17">
        <f t="shared" si="3"/>
        <v>0</v>
      </c>
      <c r="M233" s="17">
        <f t="shared" si="4"/>
        <v>0</v>
      </c>
    </row>
    <row r="234" spans="1:13" x14ac:dyDescent="0.2">
      <c r="A234" s="14" t="str">
        <f>IF(INTRO!$E$39&lt;&gt;"Non-endemic", " ", IF(INTRO!$E$37="Non-endemic"," ", IF(COUNTRY_INFO!A234=0," ",COUNTRY_INFO!A234)))</f>
        <v xml:space="preserve"> </v>
      </c>
      <c r="B234" s="14" t="str">
        <f>IF(INTRO!$E$39&lt;&gt;"Non-endemic", " ", IF(INTRO!$E$37="Non-endemic"," ", IF(COUNTRY_INFO!B234=0," ",COUNTRY_INFO!B234)))</f>
        <v xml:space="preserve"> </v>
      </c>
      <c r="C234" s="14" t="str">
        <f>IF(INTRO!$E$39&lt;&gt;"Non-endemic", " ", IF(INTRO!$E$37="Non-endemic"," ", IF(COUNTRY_INFO!C234=0," ",COUNTRY_INFO!C234)))</f>
        <v xml:space="preserve"> </v>
      </c>
      <c r="D234" s="15">
        <f>IF(INTRO!$E$39&lt;&gt;"Non-endemic", 0, IF(INTRO!$E$37="Non-endemic",0,IF(COUNTRY_INFO!$H234=1,COUNTRY_INFO!E234,0)))</f>
        <v>0</v>
      </c>
      <c r="E234" s="15">
        <f>IF(INTRO!$E$39&lt;&gt;"Non-endemic", 0, IF(INTRO!$E$37="Non-endemic",0,IF(COUNTRY_INFO!$H234=1,COUNTRY_INFO!F234,0)))</f>
        <v>0</v>
      </c>
      <c r="F234" s="15">
        <f>IF(INTRO!$E$39&lt;&gt;"Non-endemic", 0, IF(INTRO!$E$37="Non-endemic",0,IF(COUNTRY_INFO!$H234=1,COUNTRY_INFO!G234,0)))</f>
        <v>0</v>
      </c>
      <c r="G234" s="15">
        <f t="shared" si="11"/>
        <v>0</v>
      </c>
      <c r="H234" s="16" t="str">
        <f>IF(INTRO!$E$39="Non-endemic",IF(INTRO!$E$37="Non-endemic","Not required",COUNTRY_INFO!P234),"Treat with IVM")</f>
        <v>Treat with IVM</v>
      </c>
      <c r="I234" s="15">
        <f t="shared" si="12"/>
        <v>0</v>
      </c>
      <c r="J234" s="15">
        <f t="shared" si="2"/>
        <v>0</v>
      </c>
      <c r="K234" s="25"/>
      <c r="L234" s="17">
        <f t="shared" si="3"/>
        <v>0</v>
      </c>
      <c r="M234" s="17">
        <f t="shared" si="4"/>
        <v>0</v>
      </c>
    </row>
    <row r="235" spans="1:13" x14ac:dyDescent="0.2">
      <c r="A235" s="14" t="str">
        <f>IF(INTRO!$E$39&lt;&gt;"Non-endemic", " ", IF(INTRO!$E$37="Non-endemic"," ", IF(COUNTRY_INFO!A235=0," ",COUNTRY_INFO!A235)))</f>
        <v xml:space="preserve"> </v>
      </c>
      <c r="B235" s="14" t="str">
        <f>IF(INTRO!$E$39&lt;&gt;"Non-endemic", " ", IF(INTRO!$E$37="Non-endemic"," ", IF(COUNTRY_INFO!B235=0," ",COUNTRY_INFO!B235)))</f>
        <v xml:space="preserve"> </v>
      </c>
      <c r="C235" s="14" t="str">
        <f>IF(INTRO!$E$39&lt;&gt;"Non-endemic", " ", IF(INTRO!$E$37="Non-endemic"," ", IF(COUNTRY_INFO!C235=0," ",COUNTRY_INFO!C235)))</f>
        <v xml:space="preserve"> </v>
      </c>
      <c r="D235" s="15">
        <f>IF(INTRO!$E$39&lt;&gt;"Non-endemic", 0, IF(INTRO!$E$37="Non-endemic",0,IF(COUNTRY_INFO!$H235=1,COUNTRY_INFO!E235,0)))</f>
        <v>0</v>
      </c>
      <c r="E235" s="15">
        <f>IF(INTRO!$E$39&lt;&gt;"Non-endemic", 0, IF(INTRO!$E$37="Non-endemic",0,IF(COUNTRY_INFO!$H235=1,COUNTRY_INFO!F235,0)))</f>
        <v>0</v>
      </c>
      <c r="F235" s="15">
        <f>IF(INTRO!$E$39&lt;&gt;"Non-endemic", 0, IF(INTRO!$E$37="Non-endemic",0,IF(COUNTRY_INFO!$H235=1,COUNTRY_INFO!G235,0)))</f>
        <v>0</v>
      </c>
      <c r="G235" s="15">
        <f t="shared" si="11"/>
        <v>0</v>
      </c>
      <c r="H235" s="16" t="str">
        <f>IF(INTRO!$E$39="Non-endemic",IF(INTRO!$E$37="Non-endemic","Not required",COUNTRY_INFO!P235),"Treat with IVM")</f>
        <v>Treat with IVM</v>
      </c>
      <c r="I235" s="15">
        <f t="shared" si="12"/>
        <v>0</v>
      </c>
      <c r="J235" s="15">
        <f t="shared" si="2"/>
        <v>0</v>
      </c>
      <c r="K235" s="25"/>
      <c r="L235" s="17">
        <f t="shared" si="3"/>
        <v>0</v>
      </c>
      <c r="M235" s="17">
        <f t="shared" si="4"/>
        <v>0</v>
      </c>
    </row>
    <row r="236" spans="1:13" x14ac:dyDescent="0.2">
      <c r="A236" s="14" t="str">
        <f>IF(INTRO!$E$39&lt;&gt;"Non-endemic", " ", IF(INTRO!$E$37="Non-endemic"," ", IF(COUNTRY_INFO!A236=0," ",COUNTRY_INFO!A236)))</f>
        <v xml:space="preserve"> </v>
      </c>
      <c r="B236" s="14" t="str">
        <f>IF(INTRO!$E$39&lt;&gt;"Non-endemic", " ", IF(INTRO!$E$37="Non-endemic"," ", IF(COUNTRY_INFO!B236=0," ",COUNTRY_INFO!B236)))</f>
        <v xml:space="preserve"> </v>
      </c>
      <c r="C236" s="14" t="str">
        <f>IF(INTRO!$E$39&lt;&gt;"Non-endemic", " ", IF(INTRO!$E$37="Non-endemic"," ", IF(COUNTRY_INFO!C236=0," ",COUNTRY_INFO!C236)))</f>
        <v xml:space="preserve"> </v>
      </c>
      <c r="D236" s="15">
        <f>IF(INTRO!$E$39&lt;&gt;"Non-endemic", 0, IF(INTRO!$E$37="Non-endemic",0,IF(COUNTRY_INFO!$H236=1,COUNTRY_INFO!E236,0)))</f>
        <v>0</v>
      </c>
      <c r="E236" s="15">
        <f>IF(INTRO!$E$39&lt;&gt;"Non-endemic", 0, IF(INTRO!$E$37="Non-endemic",0,IF(COUNTRY_INFO!$H236=1,COUNTRY_INFO!F236,0)))</f>
        <v>0</v>
      </c>
      <c r="F236" s="15">
        <f>IF(INTRO!$E$39&lt;&gt;"Non-endemic", 0, IF(INTRO!$E$37="Non-endemic",0,IF(COUNTRY_INFO!$H236=1,COUNTRY_INFO!G236,0)))</f>
        <v>0</v>
      </c>
      <c r="G236" s="15">
        <f t="shared" si="11"/>
        <v>0</v>
      </c>
      <c r="H236" s="16" t="str">
        <f>IF(INTRO!$E$39="Non-endemic",IF(INTRO!$E$37="Non-endemic","Not required",COUNTRY_INFO!P236),"Treat with IVM")</f>
        <v>Treat with IVM</v>
      </c>
      <c r="I236" s="15">
        <f t="shared" si="12"/>
        <v>0</v>
      </c>
      <c r="J236" s="15">
        <f t="shared" si="2"/>
        <v>0</v>
      </c>
      <c r="K236" s="25"/>
      <c r="L236" s="17">
        <f t="shared" si="3"/>
        <v>0</v>
      </c>
      <c r="M236" s="17">
        <f t="shared" si="4"/>
        <v>0</v>
      </c>
    </row>
    <row r="237" spans="1:13" x14ac:dyDescent="0.2">
      <c r="A237" s="14" t="str">
        <f>IF(INTRO!$E$39&lt;&gt;"Non-endemic", " ", IF(INTRO!$E$37="Non-endemic"," ", IF(COUNTRY_INFO!A237=0," ",COUNTRY_INFO!A237)))</f>
        <v xml:space="preserve"> </v>
      </c>
      <c r="B237" s="14" t="str">
        <f>IF(INTRO!$E$39&lt;&gt;"Non-endemic", " ", IF(INTRO!$E$37="Non-endemic"," ", IF(COUNTRY_INFO!B237=0," ",COUNTRY_INFO!B237)))</f>
        <v xml:space="preserve"> </v>
      </c>
      <c r="C237" s="14" t="str">
        <f>IF(INTRO!$E$39&lt;&gt;"Non-endemic", " ", IF(INTRO!$E$37="Non-endemic"," ", IF(COUNTRY_INFO!C237=0," ",COUNTRY_INFO!C237)))</f>
        <v xml:space="preserve"> </v>
      </c>
      <c r="D237" s="15">
        <f>IF(INTRO!$E$39&lt;&gt;"Non-endemic", 0, IF(INTRO!$E$37="Non-endemic",0,IF(COUNTRY_INFO!$H237=1,COUNTRY_INFO!E237,0)))</f>
        <v>0</v>
      </c>
      <c r="E237" s="15">
        <f>IF(INTRO!$E$39&lt;&gt;"Non-endemic", 0, IF(INTRO!$E$37="Non-endemic",0,IF(COUNTRY_INFO!$H237=1,COUNTRY_INFO!F237,0)))</f>
        <v>0</v>
      </c>
      <c r="F237" s="15">
        <f>IF(INTRO!$E$39&lt;&gt;"Non-endemic", 0, IF(INTRO!$E$37="Non-endemic",0,IF(COUNTRY_INFO!$H237=1,COUNTRY_INFO!G237,0)))</f>
        <v>0</v>
      </c>
      <c r="G237" s="15">
        <f t="shared" si="11"/>
        <v>0</v>
      </c>
      <c r="H237" s="16" t="str">
        <f>IF(INTRO!$E$39="Non-endemic",IF(INTRO!$E$37="Non-endemic","Not required",COUNTRY_INFO!P237),"Treat with IVM")</f>
        <v>Treat with IVM</v>
      </c>
      <c r="I237" s="15">
        <f t="shared" si="12"/>
        <v>0</v>
      </c>
      <c r="J237" s="15">
        <f t="shared" si="2"/>
        <v>0</v>
      </c>
      <c r="K237" s="25"/>
      <c r="L237" s="17">
        <f t="shared" si="3"/>
        <v>0</v>
      </c>
      <c r="M237" s="17">
        <f t="shared" si="4"/>
        <v>0</v>
      </c>
    </row>
    <row r="238" spans="1:13" x14ac:dyDescent="0.2">
      <c r="A238" s="14" t="str">
        <f>IF(INTRO!$E$39&lt;&gt;"Non-endemic", " ", IF(INTRO!$E$37="Non-endemic"," ", IF(COUNTRY_INFO!A238=0," ",COUNTRY_INFO!A238)))</f>
        <v xml:space="preserve"> </v>
      </c>
      <c r="B238" s="14" t="str">
        <f>IF(INTRO!$E$39&lt;&gt;"Non-endemic", " ", IF(INTRO!$E$37="Non-endemic"," ", IF(COUNTRY_INFO!B238=0," ",COUNTRY_INFO!B238)))</f>
        <v xml:space="preserve"> </v>
      </c>
      <c r="C238" s="14" t="str">
        <f>IF(INTRO!$E$39&lt;&gt;"Non-endemic", " ", IF(INTRO!$E$37="Non-endemic"," ", IF(COUNTRY_INFO!C238=0," ",COUNTRY_INFO!C238)))</f>
        <v xml:space="preserve"> </v>
      </c>
      <c r="D238" s="15">
        <f>IF(INTRO!$E$39&lt;&gt;"Non-endemic", 0, IF(INTRO!$E$37="Non-endemic",0,IF(COUNTRY_INFO!$H238=1,COUNTRY_INFO!E238,0)))</f>
        <v>0</v>
      </c>
      <c r="E238" s="15">
        <f>IF(INTRO!$E$39&lt;&gt;"Non-endemic", 0, IF(INTRO!$E$37="Non-endemic",0,IF(COUNTRY_INFO!$H238=1,COUNTRY_INFO!F238,0)))</f>
        <v>0</v>
      </c>
      <c r="F238" s="15">
        <f>IF(INTRO!$E$39&lt;&gt;"Non-endemic", 0, IF(INTRO!$E$37="Non-endemic",0,IF(COUNTRY_INFO!$H238=1,COUNTRY_INFO!G238,0)))</f>
        <v>0</v>
      </c>
      <c r="G238" s="15">
        <f t="shared" si="11"/>
        <v>0</v>
      </c>
      <c r="H238" s="16" t="str">
        <f>IF(INTRO!$E$39="Non-endemic",IF(INTRO!$E$37="Non-endemic","Not required",COUNTRY_INFO!P238),"Treat with IVM")</f>
        <v>Treat with IVM</v>
      </c>
      <c r="I238" s="15">
        <f t="shared" si="12"/>
        <v>0</v>
      </c>
      <c r="J238" s="15">
        <f t="shared" si="2"/>
        <v>0</v>
      </c>
      <c r="K238" s="25"/>
      <c r="L238" s="17">
        <f t="shared" si="3"/>
        <v>0</v>
      </c>
      <c r="M238" s="17">
        <f t="shared" si="4"/>
        <v>0</v>
      </c>
    </row>
    <row r="239" spans="1:13" x14ac:dyDescent="0.2">
      <c r="A239" s="14" t="str">
        <f>IF(INTRO!$E$39&lt;&gt;"Non-endemic", " ", IF(INTRO!$E$37="Non-endemic"," ", IF(COUNTRY_INFO!A239=0," ",COUNTRY_INFO!A239)))</f>
        <v xml:space="preserve"> </v>
      </c>
      <c r="B239" s="14" t="str">
        <f>IF(INTRO!$E$39&lt;&gt;"Non-endemic", " ", IF(INTRO!$E$37="Non-endemic"," ", IF(COUNTRY_INFO!B239=0," ",COUNTRY_INFO!B239)))</f>
        <v xml:space="preserve"> </v>
      </c>
      <c r="C239" s="14" t="str">
        <f>IF(INTRO!$E$39&lt;&gt;"Non-endemic", " ", IF(INTRO!$E$37="Non-endemic"," ", IF(COUNTRY_INFO!C239=0," ",COUNTRY_INFO!C239)))</f>
        <v xml:space="preserve"> </v>
      </c>
      <c r="D239" s="15">
        <f>IF(INTRO!$E$39&lt;&gt;"Non-endemic", 0, IF(INTRO!$E$37="Non-endemic",0,IF(COUNTRY_INFO!$H239=1,COUNTRY_INFO!E239,0)))</f>
        <v>0</v>
      </c>
      <c r="E239" s="15">
        <f>IF(INTRO!$E$39&lt;&gt;"Non-endemic", 0, IF(INTRO!$E$37="Non-endemic",0,IF(COUNTRY_INFO!$H239=1,COUNTRY_INFO!F239,0)))</f>
        <v>0</v>
      </c>
      <c r="F239" s="15">
        <f>IF(INTRO!$E$39&lt;&gt;"Non-endemic", 0, IF(INTRO!$E$37="Non-endemic",0,IF(COUNTRY_INFO!$H239=1,COUNTRY_INFO!G239,0)))</f>
        <v>0</v>
      </c>
      <c r="G239" s="15">
        <f t="shared" si="11"/>
        <v>0</v>
      </c>
      <c r="H239" s="16" t="str">
        <f>IF(INTRO!$E$39="Non-endemic",IF(INTRO!$E$37="Non-endemic","Not required",COUNTRY_INFO!P239),"Treat with IVM")</f>
        <v>Treat with IVM</v>
      </c>
      <c r="I239" s="15">
        <f t="shared" si="12"/>
        <v>0</v>
      </c>
      <c r="J239" s="15">
        <f t="shared" si="2"/>
        <v>0</v>
      </c>
      <c r="K239" s="25"/>
      <c r="L239" s="17">
        <f t="shared" si="3"/>
        <v>0</v>
      </c>
      <c r="M239" s="17">
        <f t="shared" si="4"/>
        <v>0</v>
      </c>
    </row>
    <row r="240" spans="1:13" x14ac:dyDescent="0.2">
      <c r="A240" s="14" t="str">
        <f>IF(INTRO!$E$39&lt;&gt;"Non-endemic", " ", IF(INTRO!$E$37="Non-endemic"," ", IF(COUNTRY_INFO!A240=0," ",COUNTRY_INFO!A240)))</f>
        <v xml:space="preserve"> </v>
      </c>
      <c r="B240" s="14" t="str">
        <f>IF(INTRO!$E$39&lt;&gt;"Non-endemic", " ", IF(INTRO!$E$37="Non-endemic"," ", IF(COUNTRY_INFO!B240=0," ",COUNTRY_INFO!B240)))</f>
        <v xml:space="preserve"> </v>
      </c>
      <c r="C240" s="14" t="str">
        <f>IF(INTRO!$E$39&lt;&gt;"Non-endemic", " ", IF(INTRO!$E$37="Non-endemic"," ", IF(COUNTRY_INFO!C240=0," ",COUNTRY_INFO!C240)))</f>
        <v xml:space="preserve"> </v>
      </c>
      <c r="D240" s="15">
        <f>IF(INTRO!$E$39&lt;&gt;"Non-endemic", 0, IF(INTRO!$E$37="Non-endemic",0,IF(COUNTRY_INFO!$H240=1,COUNTRY_INFO!E240,0)))</f>
        <v>0</v>
      </c>
      <c r="E240" s="15">
        <f>IF(INTRO!$E$39&lt;&gt;"Non-endemic", 0, IF(INTRO!$E$37="Non-endemic",0,IF(COUNTRY_INFO!$H240=1,COUNTRY_INFO!F240,0)))</f>
        <v>0</v>
      </c>
      <c r="F240" s="15">
        <f>IF(INTRO!$E$39&lt;&gt;"Non-endemic", 0, IF(INTRO!$E$37="Non-endemic",0,IF(COUNTRY_INFO!$H240=1,COUNTRY_INFO!G240,0)))</f>
        <v>0</v>
      </c>
      <c r="G240" s="15">
        <f t="shared" si="11"/>
        <v>0</v>
      </c>
      <c r="H240" s="16" t="str">
        <f>IF(INTRO!$E$39="Non-endemic",IF(INTRO!$E$37="Non-endemic","Not required",COUNTRY_INFO!P240),"Treat with IVM")</f>
        <v>Treat with IVM</v>
      </c>
      <c r="I240" s="15">
        <f t="shared" si="12"/>
        <v>0</v>
      </c>
      <c r="J240" s="15">
        <f t="shared" si="2"/>
        <v>0</v>
      </c>
      <c r="K240" s="25"/>
      <c r="L240" s="17">
        <f t="shared" si="3"/>
        <v>0</v>
      </c>
      <c r="M240" s="17">
        <f t="shared" si="4"/>
        <v>0</v>
      </c>
    </row>
    <row r="241" spans="1:13" x14ac:dyDescent="0.2">
      <c r="A241" s="14" t="str">
        <f>IF(INTRO!$E$39&lt;&gt;"Non-endemic", " ", IF(INTRO!$E$37="Non-endemic"," ", IF(COUNTRY_INFO!A241=0," ",COUNTRY_INFO!A241)))</f>
        <v xml:space="preserve"> </v>
      </c>
      <c r="B241" s="14" t="str">
        <f>IF(INTRO!$E$39&lt;&gt;"Non-endemic", " ", IF(INTRO!$E$37="Non-endemic"," ", IF(COUNTRY_INFO!B241=0," ",COUNTRY_INFO!B241)))</f>
        <v xml:space="preserve"> </v>
      </c>
      <c r="C241" s="14" t="str">
        <f>IF(INTRO!$E$39&lt;&gt;"Non-endemic", " ", IF(INTRO!$E$37="Non-endemic"," ", IF(COUNTRY_INFO!C241=0," ",COUNTRY_INFO!C241)))</f>
        <v xml:space="preserve"> </v>
      </c>
      <c r="D241" s="15">
        <f>IF(INTRO!$E$39&lt;&gt;"Non-endemic", 0, IF(INTRO!$E$37="Non-endemic",0,IF(COUNTRY_INFO!$H241=1,COUNTRY_INFO!E241,0)))</f>
        <v>0</v>
      </c>
      <c r="E241" s="15">
        <f>IF(INTRO!$E$39&lt;&gt;"Non-endemic", 0, IF(INTRO!$E$37="Non-endemic",0,IF(COUNTRY_INFO!$H241=1,COUNTRY_INFO!F241,0)))</f>
        <v>0</v>
      </c>
      <c r="F241" s="15">
        <f>IF(INTRO!$E$39&lt;&gt;"Non-endemic", 0, IF(INTRO!$E$37="Non-endemic",0,IF(COUNTRY_INFO!$H241=1,COUNTRY_INFO!G241,0)))</f>
        <v>0</v>
      </c>
      <c r="G241" s="15">
        <f t="shared" si="11"/>
        <v>0</v>
      </c>
      <c r="H241" s="16" t="str">
        <f>IF(INTRO!$E$39="Non-endemic",IF(INTRO!$E$37="Non-endemic","Not required",COUNTRY_INFO!P241),"Treat with IVM")</f>
        <v>Treat with IVM</v>
      </c>
      <c r="I241" s="15">
        <f t="shared" si="12"/>
        <v>0</v>
      </c>
      <c r="J241" s="15">
        <f t="shared" si="2"/>
        <v>0</v>
      </c>
      <c r="K241" s="25"/>
      <c r="L241" s="17">
        <f t="shared" si="3"/>
        <v>0</v>
      </c>
      <c r="M241" s="17">
        <f t="shared" si="4"/>
        <v>0</v>
      </c>
    </row>
    <row r="242" spans="1:13" x14ac:dyDescent="0.2">
      <c r="A242" s="14" t="str">
        <f>IF(INTRO!$E$39&lt;&gt;"Non-endemic", " ", IF(INTRO!$E$37="Non-endemic"," ", IF(COUNTRY_INFO!A242=0," ",COUNTRY_INFO!A242)))</f>
        <v xml:space="preserve"> </v>
      </c>
      <c r="B242" s="14" t="str">
        <f>IF(INTRO!$E$39&lt;&gt;"Non-endemic", " ", IF(INTRO!$E$37="Non-endemic"," ", IF(COUNTRY_INFO!B242=0," ",COUNTRY_INFO!B242)))</f>
        <v xml:space="preserve"> </v>
      </c>
      <c r="C242" s="14" t="str">
        <f>IF(INTRO!$E$39&lt;&gt;"Non-endemic", " ", IF(INTRO!$E$37="Non-endemic"," ", IF(COUNTRY_INFO!C242=0," ",COUNTRY_INFO!C242)))</f>
        <v xml:space="preserve"> </v>
      </c>
      <c r="D242" s="15">
        <f>IF(INTRO!$E$39&lt;&gt;"Non-endemic", 0, IF(INTRO!$E$37="Non-endemic",0,IF(COUNTRY_INFO!$H242=1,COUNTRY_INFO!E242,0)))</f>
        <v>0</v>
      </c>
      <c r="E242" s="15">
        <f>IF(INTRO!$E$39&lt;&gt;"Non-endemic", 0, IF(INTRO!$E$37="Non-endemic",0,IF(COUNTRY_INFO!$H242=1,COUNTRY_INFO!F242,0)))</f>
        <v>0</v>
      </c>
      <c r="F242" s="15">
        <f>IF(INTRO!$E$39&lt;&gt;"Non-endemic", 0, IF(INTRO!$E$37="Non-endemic",0,IF(COUNTRY_INFO!$H242=1,COUNTRY_INFO!G242,0)))</f>
        <v>0</v>
      </c>
      <c r="G242" s="15">
        <f t="shared" si="11"/>
        <v>0</v>
      </c>
      <c r="H242" s="16" t="str">
        <f>IF(INTRO!$E$39="Non-endemic",IF(INTRO!$E$37="Non-endemic","Not required",COUNTRY_INFO!P242),"Treat with IVM")</f>
        <v>Treat with IVM</v>
      </c>
      <c r="I242" s="15">
        <f t="shared" si="12"/>
        <v>0</v>
      </c>
      <c r="J242" s="15">
        <f t="shared" si="2"/>
        <v>0</v>
      </c>
      <c r="K242" s="25"/>
      <c r="L242" s="17">
        <f t="shared" si="3"/>
        <v>0</v>
      </c>
      <c r="M242" s="17">
        <f t="shared" si="4"/>
        <v>0</v>
      </c>
    </row>
    <row r="243" spans="1:13" x14ac:dyDescent="0.2">
      <c r="A243" s="14" t="str">
        <f>IF(INTRO!$E$39&lt;&gt;"Non-endemic", " ", IF(INTRO!$E$37="Non-endemic"," ", IF(COUNTRY_INFO!A243=0," ",COUNTRY_INFO!A243)))</f>
        <v xml:space="preserve"> </v>
      </c>
      <c r="B243" s="14" t="str">
        <f>IF(INTRO!$E$39&lt;&gt;"Non-endemic", " ", IF(INTRO!$E$37="Non-endemic"," ", IF(COUNTRY_INFO!B243=0," ",COUNTRY_INFO!B243)))</f>
        <v xml:space="preserve"> </v>
      </c>
      <c r="C243" s="14" t="str">
        <f>IF(INTRO!$E$39&lt;&gt;"Non-endemic", " ", IF(INTRO!$E$37="Non-endemic"," ", IF(COUNTRY_INFO!C243=0," ",COUNTRY_INFO!C243)))</f>
        <v xml:space="preserve"> </v>
      </c>
      <c r="D243" s="15">
        <f>IF(INTRO!$E$39&lt;&gt;"Non-endemic", 0, IF(INTRO!$E$37="Non-endemic",0,IF(COUNTRY_INFO!$H243=1,COUNTRY_INFO!E243,0)))</f>
        <v>0</v>
      </c>
      <c r="E243" s="15">
        <f>IF(INTRO!$E$39&lt;&gt;"Non-endemic", 0, IF(INTRO!$E$37="Non-endemic",0,IF(COUNTRY_INFO!$H243=1,COUNTRY_INFO!F243,0)))</f>
        <v>0</v>
      </c>
      <c r="F243" s="15">
        <f>IF(INTRO!$E$39&lt;&gt;"Non-endemic", 0, IF(INTRO!$E$37="Non-endemic",0,IF(COUNTRY_INFO!$H243=1,COUNTRY_INFO!G243,0)))</f>
        <v>0</v>
      </c>
      <c r="G243" s="15">
        <f t="shared" si="11"/>
        <v>0</v>
      </c>
      <c r="H243" s="16" t="str">
        <f>IF(INTRO!$E$39="Non-endemic",IF(INTRO!$E$37="Non-endemic","Not required",COUNTRY_INFO!P243),"Treat with IVM")</f>
        <v>Treat with IVM</v>
      </c>
      <c r="I243" s="15">
        <f t="shared" si="12"/>
        <v>0</v>
      </c>
      <c r="J243" s="15">
        <f t="shared" si="2"/>
        <v>0</v>
      </c>
      <c r="K243" s="25"/>
      <c r="L243" s="17">
        <f t="shared" si="3"/>
        <v>0</v>
      </c>
      <c r="M243" s="17">
        <f t="shared" si="4"/>
        <v>0</v>
      </c>
    </row>
    <row r="244" spans="1:13" x14ac:dyDescent="0.2">
      <c r="A244" s="14" t="str">
        <f>IF(INTRO!$E$39&lt;&gt;"Non-endemic", " ", IF(INTRO!$E$37="Non-endemic"," ", IF(COUNTRY_INFO!A244=0," ",COUNTRY_INFO!A244)))</f>
        <v xml:space="preserve"> </v>
      </c>
      <c r="B244" s="14" t="str">
        <f>IF(INTRO!$E$39&lt;&gt;"Non-endemic", " ", IF(INTRO!$E$37="Non-endemic"," ", IF(COUNTRY_INFO!B244=0," ",COUNTRY_INFO!B244)))</f>
        <v xml:space="preserve"> </v>
      </c>
      <c r="C244" s="14" t="str">
        <f>IF(INTRO!$E$39&lt;&gt;"Non-endemic", " ", IF(INTRO!$E$37="Non-endemic"," ", IF(COUNTRY_INFO!C244=0," ",COUNTRY_INFO!C244)))</f>
        <v xml:space="preserve"> </v>
      </c>
      <c r="D244" s="15">
        <f>IF(INTRO!$E$39&lt;&gt;"Non-endemic", 0, IF(INTRO!$E$37="Non-endemic",0,IF(COUNTRY_INFO!$H244=1,COUNTRY_INFO!E244,0)))</f>
        <v>0</v>
      </c>
      <c r="E244" s="15">
        <f>IF(INTRO!$E$39&lt;&gt;"Non-endemic", 0, IF(INTRO!$E$37="Non-endemic",0,IF(COUNTRY_INFO!$H244=1,COUNTRY_INFO!F244,0)))</f>
        <v>0</v>
      </c>
      <c r="F244" s="15">
        <f>IF(INTRO!$E$39&lt;&gt;"Non-endemic", 0, IF(INTRO!$E$37="Non-endemic",0,IF(COUNTRY_INFO!$H244=1,COUNTRY_INFO!G244,0)))</f>
        <v>0</v>
      </c>
      <c r="G244" s="15">
        <f t="shared" si="11"/>
        <v>0</v>
      </c>
      <c r="H244" s="16" t="str">
        <f>IF(INTRO!$E$39="Non-endemic",IF(INTRO!$E$37="Non-endemic","Not required",COUNTRY_INFO!P244),"Treat with IVM")</f>
        <v>Treat with IVM</v>
      </c>
      <c r="I244" s="15">
        <f t="shared" si="12"/>
        <v>0</v>
      </c>
      <c r="J244" s="15">
        <f t="shared" si="2"/>
        <v>0</v>
      </c>
      <c r="K244" s="25"/>
      <c r="L244" s="17">
        <f t="shared" si="3"/>
        <v>0</v>
      </c>
      <c r="M244" s="17">
        <f t="shared" si="4"/>
        <v>0</v>
      </c>
    </row>
    <row r="245" spans="1:13" x14ac:dyDescent="0.2">
      <c r="A245" s="14" t="str">
        <f>IF(INTRO!$E$39&lt;&gt;"Non-endemic", " ", IF(INTRO!$E$37="Non-endemic"," ", IF(COUNTRY_INFO!A245=0," ",COUNTRY_INFO!A245)))</f>
        <v xml:space="preserve"> </v>
      </c>
      <c r="B245" s="14" t="str">
        <f>IF(INTRO!$E$39&lt;&gt;"Non-endemic", " ", IF(INTRO!$E$37="Non-endemic"," ", IF(COUNTRY_INFO!B245=0," ",COUNTRY_INFO!B245)))</f>
        <v xml:space="preserve"> </v>
      </c>
      <c r="C245" s="14" t="str">
        <f>IF(INTRO!$E$39&lt;&gt;"Non-endemic", " ", IF(INTRO!$E$37="Non-endemic"," ", IF(COUNTRY_INFO!C245=0," ",COUNTRY_INFO!C245)))</f>
        <v xml:space="preserve"> </v>
      </c>
      <c r="D245" s="15">
        <f>IF(INTRO!$E$39&lt;&gt;"Non-endemic", 0, IF(INTRO!$E$37="Non-endemic",0,IF(COUNTRY_INFO!$H245=1,COUNTRY_INFO!E245,0)))</f>
        <v>0</v>
      </c>
      <c r="E245" s="15">
        <f>IF(INTRO!$E$39&lt;&gt;"Non-endemic", 0, IF(INTRO!$E$37="Non-endemic",0,IF(COUNTRY_INFO!$H245=1,COUNTRY_INFO!F245,0)))</f>
        <v>0</v>
      </c>
      <c r="F245" s="15">
        <f>IF(INTRO!$E$39&lt;&gt;"Non-endemic", 0, IF(INTRO!$E$37="Non-endemic",0,IF(COUNTRY_INFO!$H245=1,COUNTRY_INFO!G245,0)))</f>
        <v>0</v>
      </c>
      <c r="G245" s="15">
        <f t="shared" si="11"/>
        <v>0</v>
      </c>
      <c r="H245" s="16" t="str">
        <f>IF(INTRO!$E$39="Non-endemic",IF(INTRO!$E$37="Non-endemic","Not required",COUNTRY_INFO!P245),"Treat with IVM")</f>
        <v>Treat with IVM</v>
      </c>
      <c r="I245" s="15">
        <f t="shared" si="12"/>
        <v>0</v>
      </c>
      <c r="J245" s="15">
        <f t="shared" si="2"/>
        <v>0</v>
      </c>
      <c r="K245" s="25"/>
      <c r="L245" s="17">
        <f t="shared" si="3"/>
        <v>0</v>
      </c>
      <c r="M245" s="17">
        <f t="shared" si="4"/>
        <v>0</v>
      </c>
    </row>
    <row r="246" spans="1:13" x14ac:dyDescent="0.2">
      <c r="A246" s="14" t="str">
        <f>IF(INTRO!$E$39&lt;&gt;"Non-endemic", " ", IF(INTRO!$E$37="Non-endemic"," ", IF(COUNTRY_INFO!A246=0," ",COUNTRY_INFO!A246)))</f>
        <v xml:space="preserve"> </v>
      </c>
      <c r="B246" s="14" t="str">
        <f>IF(INTRO!$E$39&lt;&gt;"Non-endemic", " ", IF(INTRO!$E$37="Non-endemic"," ", IF(COUNTRY_INFO!B246=0," ",COUNTRY_INFO!B246)))</f>
        <v xml:space="preserve"> </v>
      </c>
      <c r="C246" s="14" t="str">
        <f>IF(INTRO!$E$39&lt;&gt;"Non-endemic", " ", IF(INTRO!$E$37="Non-endemic"," ", IF(COUNTRY_INFO!C246=0," ",COUNTRY_INFO!C246)))</f>
        <v xml:space="preserve"> </v>
      </c>
      <c r="D246" s="15">
        <f>IF(INTRO!$E$39&lt;&gt;"Non-endemic", 0, IF(INTRO!$E$37="Non-endemic",0,IF(COUNTRY_INFO!$H246=1,COUNTRY_INFO!E246,0)))</f>
        <v>0</v>
      </c>
      <c r="E246" s="15">
        <f>IF(INTRO!$E$39&lt;&gt;"Non-endemic", 0, IF(INTRO!$E$37="Non-endemic",0,IF(COUNTRY_INFO!$H246=1,COUNTRY_INFO!F246,0)))</f>
        <v>0</v>
      </c>
      <c r="F246" s="15">
        <f>IF(INTRO!$E$39&lt;&gt;"Non-endemic", 0, IF(INTRO!$E$37="Non-endemic",0,IF(COUNTRY_INFO!$H246=1,COUNTRY_INFO!G246,0)))</f>
        <v>0</v>
      </c>
      <c r="G246" s="15">
        <f t="shared" si="11"/>
        <v>0</v>
      </c>
      <c r="H246" s="16" t="str">
        <f>IF(INTRO!$E$39="Non-endemic",IF(INTRO!$E$37="Non-endemic","Not required",COUNTRY_INFO!P246),"Treat with IVM")</f>
        <v>Treat with IVM</v>
      </c>
      <c r="I246" s="15">
        <f t="shared" si="12"/>
        <v>0</v>
      </c>
      <c r="J246" s="15">
        <f t="shared" si="2"/>
        <v>0</v>
      </c>
      <c r="K246" s="25"/>
      <c r="L246" s="17">
        <f t="shared" si="3"/>
        <v>0</v>
      </c>
      <c r="M246" s="17">
        <f t="shared" si="4"/>
        <v>0</v>
      </c>
    </row>
    <row r="247" spans="1:13" x14ac:dyDescent="0.2">
      <c r="A247" s="14" t="str">
        <f>IF(INTRO!$E$39&lt;&gt;"Non-endemic", " ", IF(INTRO!$E$37="Non-endemic"," ", IF(COUNTRY_INFO!A247=0," ",COUNTRY_INFO!A247)))</f>
        <v xml:space="preserve"> </v>
      </c>
      <c r="B247" s="14" t="str">
        <f>IF(INTRO!$E$39&lt;&gt;"Non-endemic", " ", IF(INTRO!$E$37="Non-endemic"," ", IF(COUNTRY_INFO!B247=0," ",COUNTRY_INFO!B247)))</f>
        <v xml:space="preserve"> </v>
      </c>
      <c r="C247" s="14" t="str">
        <f>IF(INTRO!$E$39&lt;&gt;"Non-endemic", " ", IF(INTRO!$E$37="Non-endemic"," ", IF(COUNTRY_INFO!C247=0," ",COUNTRY_INFO!C247)))</f>
        <v xml:space="preserve"> </v>
      </c>
      <c r="D247" s="15">
        <f>IF(INTRO!$E$39&lt;&gt;"Non-endemic", 0, IF(INTRO!$E$37="Non-endemic",0,IF(COUNTRY_INFO!$H247=1,COUNTRY_INFO!E247,0)))</f>
        <v>0</v>
      </c>
      <c r="E247" s="15">
        <f>IF(INTRO!$E$39&lt;&gt;"Non-endemic", 0, IF(INTRO!$E$37="Non-endemic",0,IF(COUNTRY_INFO!$H247=1,COUNTRY_INFO!F247,0)))</f>
        <v>0</v>
      </c>
      <c r="F247" s="15">
        <f>IF(INTRO!$E$39&lt;&gt;"Non-endemic", 0, IF(INTRO!$E$37="Non-endemic",0,IF(COUNTRY_INFO!$H247=1,COUNTRY_INFO!G247,0)))</f>
        <v>0</v>
      </c>
      <c r="G247" s="15">
        <f t="shared" si="11"/>
        <v>0</v>
      </c>
      <c r="H247" s="16" t="str">
        <f>IF(INTRO!$E$39="Non-endemic",IF(INTRO!$E$37="Non-endemic","Not required",COUNTRY_INFO!P247),"Treat with IVM")</f>
        <v>Treat with IVM</v>
      </c>
      <c r="I247" s="15">
        <f t="shared" si="12"/>
        <v>0</v>
      </c>
      <c r="J247" s="15">
        <f t="shared" si="2"/>
        <v>0</v>
      </c>
      <c r="K247" s="25"/>
      <c r="L247" s="17">
        <f t="shared" si="3"/>
        <v>0</v>
      </c>
      <c r="M247" s="17">
        <f t="shared" si="4"/>
        <v>0</v>
      </c>
    </row>
    <row r="248" spans="1:13" x14ac:dyDescent="0.2">
      <c r="A248" s="14" t="str">
        <f>IF(INTRO!$E$39&lt;&gt;"Non-endemic", " ", IF(INTRO!$E$37="Non-endemic"," ", IF(COUNTRY_INFO!A248=0," ",COUNTRY_INFO!A248)))</f>
        <v xml:space="preserve"> </v>
      </c>
      <c r="B248" s="14" t="str">
        <f>IF(INTRO!$E$39&lt;&gt;"Non-endemic", " ", IF(INTRO!$E$37="Non-endemic"," ", IF(COUNTRY_INFO!B248=0," ",COUNTRY_INFO!B248)))</f>
        <v xml:space="preserve"> </v>
      </c>
      <c r="C248" s="14" t="str">
        <f>IF(INTRO!$E$39&lt;&gt;"Non-endemic", " ", IF(INTRO!$E$37="Non-endemic"," ", IF(COUNTRY_INFO!C248=0," ",COUNTRY_INFO!C248)))</f>
        <v xml:space="preserve"> </v>
      </c>
      <c r="D248" s="15">
        <f>IF(INTRO!$E$39&lt;&gt;"Non-endemic", 0, IF(INTRO!$E$37="Non-endemic",0,IF(COUNTRY_INFO!$H248=1,COUNTRY_INFO!E248,0)))</f>
        <v>0</v>
      </c>
      <c r="E248" s="15">
        <f>IF(INTRO!$E$39&lt;&gt;"Non-endemic", 0, IF(INTRO!$E$37="Non-endemic",0,IF(COUNTRY_INFO!$H248=1,COUNTRY_INFO!F248,0)))</f>
        <v>0</v>
      </c>
      <c r="F248" s="15">
        <f>IF(INTRO!$E$39&lt;&gt;"Non-endemic", 0, IF(INTRO!$E$37="Non-endemic",0,IF(COUNTRY_INFO!$H248=1,COUNTRY_INFO!G248,0)))</f>
        <v>0</v>
      </c>
      <c r="G248" s="15">
        <f t="shared" si="11"/>
        <v>0</v>
      </c>
      <c r="H248" s="16" t="str">
        <f>IF(INTRO!$E$39="Non-endemic",IF(INTRO!$E$37="Non-endemic","Not required",COUNTRY_INFO!P248),"Treat with IVM")</f>
        <v>Treat with IVM</v>
      </c>
      <c r="I248" s="15">
        <f t="shared" si="12"/>
        <v>0</v>
      </c>
      <c r="J248" s="15">
        <f t="shared" si="2"/>
        <v>0</v>
      </c>
      <c r="K248" s="25"/>
      <c r="L248" s="17">
        <f t="shared" si="3"/>
        <v>0</v>
      </c>
      <c r="M248" s="17">
        <f t="shared" si="4"/>
        <v>0</v>
      </c>
    </row>
    <row r="249" spans="1:13" x14ac:dyDescent="0.2">
      <c r="A249" s="14" t="str">
        <f>IF(INTRO!$E$39&lt;&gt;"Non-endemic", " ", IF(INTRO!$E$37="Non-endemic"," ", IF(COUNTRY_INFO!A249=0," ",COUNTRY_INFO!A249)))</f>
        <v xml:space="preserve"> </v>
      </c>
      <c r="B249" s="14" t="str">
        <f>IF(INTRO!$E$39&lt;&gt;"Non-endemic", " ", IF(INTRO!$E$37="Non-endemic"," ", IF(COUNTRY_INFO!B249=0," ",COUNTRY_INFO!B249)))</f>
        <v xml:space="preserve"> </v>
      </c>
      <c r="C249" s="14" t="str">
        <f>IF(INTRO!$E$39&lt;&gt;"Non-endemic", " ", IF(INTRO!$E$37="Non-endemic"," ", IF(COUNTRY_INFO!C249=0," ",COUNTRY_INFO!C249)))</f>
        <v xml:space="preserve"> </v>
      </c>
      <c r="D249" s="15">
        <f>IF(INTRO!$E$39&lt;&gt;"Non-endemic", 0, IF(INTRO!$E$37="Non-endemic",0,IF(COUNTRY_INFO!$H249=1,COUNTRY_INFO!E249,0)))</f>
        <v>0</v>
      </c>
      <c r="E249" s="15">
        <f>IF(INTRO!$E$39&lt;&gt;"Non-endemic", 0, IF(INTRO!$E$37="Non-endemic",0,IF(COUNTRY_INFO!$H249=1,COUNTRY_INFO!F249,0)))</f>
        <v>0</v>
      </c>
      <c r="F249" s="15">
        <f>IF(INTRO!$E$39&lt;&gt;"Non-endemic", 0, IF(INTRO!$E$37="Non-endemic",0,IF(COUNTRY_INFO!$H249=1,COUNTRY_INFO!G249,0)))</f>
        <v>0</v>
      </c>
      <c r="G249" s="15">
        <f t="shared" si="11"/>
        <v>0</v>
      </c>
      <c r="H249" s="16" t="str">
        <f>IF(INTRO!$E$39="Non-endemic",IF(INTRO!$E$37="Non-endemic","Not required",COUNTRY_INFO!P249),"Treat with IVM")</f>
        <v>Treat with IVM</v>
      </c>
      <c r="I249" s="15">
        <f t="shared" si="12"/>
        <v>0</v>
      </c>
      <c r="J249" s="15">
        <f t="shared" si="2"/>
        <v>0</v>
      </c>
      <c r="K249" s="25"/>
      <c r="L249" s="17">
        <f t="shared" si="3"/>
        <v>0</v>
      </c>
      <c r="M249" s="17">
        <f t="shared" si="4"/>
        <v>0</v>
      </c>
    </row>
    <row r="250" spans="1:13" x14ac:dyDescent="0.2">
      <c r="A250" s="14" t="str">
        <f>IF(INTRO!$E$39&lt;&gt;"Non-endemic", " ", IF(INTRO!$E$37="Non-endemic"," ", IF(COUNTRY_INFO!A250=0," ",COUNTRY_INFO!A250)))</f>
        <v xml:space="preserve"> </v>
      </c>
      <c r="B250" s="14" t="str">
        <f>IF(INTRO!$E$39&lt;&gt;"Non-endemic", " ", IF(INTRO!$E$37="Non-endemic"," ", IF(COUNTRY_INFO!B250=0," ",COUNTRY_INFO!B250)))</f>
        <v xml:space="preserve"> </v>
      </c>
      <c r="C250" s="14" t="str">
        <f>IF(INTRO!$E$39&lt;&gt;"Non-endemic", " ", IF(INTRO!$E$37="Non-endemic"," ", IF(COUNTRY_INFO!C250=0," ",COUNTRY_INFO!C250)))</f>
        <v xml:space="preserve"> </v>
      </c>
      <c r="D250" s="15">
        <f>IF(INTRO!$E$39&lt;&gt;"Non-endemic", 0, IF(INTRO!$E$37="Non-endemic",0,IF(COUNTRY_INFO!$H250=1,COUNTRY_INFO!E250,0)))</f>
        <v>0</v>
      </c>
      <c r="E250" s="15">
        <f>IF(INTRO!$E$39&lt;&gt;"Non-endemic", 0, IF(INTRO!$E$37="Non-endemic",0,IF(COUNTRY_INFO!$H250=1,COUNTRY_INFO!F250,0)))</f>
        <v>0</v>
      </c>
      <c r="F250" s="15">
        <f>IF(INTRO!$E$39&lt;&gt;"Non-endemic", 0, IF(INTRO!$E$37="Non-endemic",0,IF(COUNTRY_INFO!$H250=1,COUNTRY_INFO!G250,0)))</f>
        <v>0</v>
      </c>
      <c r="G250" s="15">
        <f t="shared" si="11"/>
        <v>0</v>
      </c>
      <c r="H250" s="16" t="str">
        <f>IF(INTRO!$E$39="Non-endemic",IF(INTRO!$E$37="Non-endemic","Not required",COUNTRY_INFO!P250),"Treat with IVM")</f>
        <v>Treat with IVM</v>
      </c>
      <c r="I250" s="15">
        <f t="shared" si="12"/>
        <v>0</v>
      </c>
      <c r="J250" s="15">
        <f t="shared" si="2"/>
        <v>0</v>
      </c>
      <c r="K250" s="25"/>
      <c r="L250" s="17">
        <f t="shared" si="3"/>
        <v>0</v>
      </c>
      <c r="M250" s="17">
        <f t="shared" si="4"/>
        <v>0</v>
      </c>
    </row>
    <row r="251" spans="1:13" x14ac:dyDescent="0.2">
      <c r="A251" s="14" t="str">
        <f>IF(INTRO!$E$39&lt;&gt;"Non-endemic", " ", IF(INTRO!$E$37="Non-endemic"," ", IF(COUNTRY_INFO!A251=0," ",COUNTRY_INFO!A251)))</f>
        <v xml:space="preserve"> </v>
      </c>
      <c r="B251" s="14" t="str">
        <f>IF(INTRO!$E$39&lt;&gt;"Non-endemic", " ", IF(INTRO!$E$37="Non-endemic"," ", IF(COUNTRY_INFO!B251=0," ",COUNTRY_INFO!B251)))</f>
        <v xml:space="preserve"> </v>
      </c>
      <c r="C251" s="14" t="str">
        <f>IF(INTRO!$E$39&lt;&gt;"Non-endemic", " ", IF(INTRO!$E$37="Non-endemic"," ", IF(COUNTRY_INFO!C251=0," ",COUNTRY_INFO!C251)))</f>
        <v xml:space="preserve"> </v>
      </c>
      <c r="D251" s="15">
        <f>IF(INTRO!$E$39&lt;&gt;"Non-endemic", 0, IF(INTRO!$E$37="Non-endemic",0,IF(COUNTRY_INFO!$H251=1,COUNTRY_INFO!E251,0)))</f>
        <v>0</v>
      </c>
      <c r="E251" s="15">
        <f>IF(INTRO!$E$39&lt;&gt;"Non-endemic", 0, IF(INTRO!$E$37="Non-endemic",0,IF(COUNTRY_INFO!$H251=1,COUNTRY_INFO!F251,0)))</f>
        <v>0</v>
      </c>
      <c r="F251" s="15">
        <f>IF(INTRO!$E$39&lt;&gt;"Non-endemic", 0, IF(INTRO!$E$37="Non-endemic",0,IF(COUNTRY_INFO!$H251=1,COUNTRY_INFO!G251,0)))</f>
        <v>0</v>
      </c>
      <c r="G251" s="15">
        <f t="shared" si="11"/>
        <v>0</v>
      </c>
      <c r="H251" s="16" t="str">
        <f>IF(INTRO!$E$39="Non-endemic",IF(INTRO!$E$37="Non-endemic","Not required",COUNTRY_INFO!P251),"Treat with IVM")</f>
        <v>Treat with IVM</v>
      </c>
      <c r="I251" s="15">
        <f t="shared" si="12"/>
        <v>0</v>
      </c>
      <c r="J251" s="15">
        <f t="shared" si="2"/>
        <v>0</v>
      </c>
      <c r="K251" s="25"/>
      <c r="L251" s="17">
        <f t="shared" si="3"/>
        <v>0</v>
      </c>
      <c r="M251" s="17">
        <f t="shared" si="4"/>
        <v>0</v>
      </c>
    </row>
    <row r="252" spans="1:13" x14ac:dyDescent="0.2">
      <c r="A252" s="14" t="str">
        <f>IF(INTRO!$E$39&lt;&gt;"Non-endemic", " ", IF(INTRO!$E$37="Non-endemic"," ", IF(COUNTRY_INFO!A252=0," ",COUNTRY_INFO!A252)))</f>
        <v xml:space="preserve"> </v>
      </c>
      <c r="B252" s="14" t="str">
        <f>IF(INTRO!$E$39&lt;&gt;"Non-endemic", " ", IF(INTRO!$E$37="Non-endemic"," ", IF(COUNTRY_INFO!B252=0," ",COUNTRY_INFO!B252)))</f>
        <v xml:space="preserve"> </v>
      </c>
      <c r="C252" s="14" t="str">
        <f>IF(INTRO!$E$39&lt;&gt;"Non-endemic", " ", IF(INTRO!$E$37="Non-endemic"," ", IF(COUNTRY_INFO!C252=0," ",COUNTRY_INFO!C252)))</f>
        <v xml:space="preserve"> </v>
      </c>
      <c r="D252" s="15">
        <f>IF(INTRO!$E$39&lt;&gt;"Non-endemic", 0, IF(INTRO!$E$37="Non-endemic",0,IF(COUNTRY_INFO!$H252=1,COUNTRY_INFO!E252,0)))</f>
        <v>0</v>
      </c>
      <c r="E252" s="15">
        <f>IF(INTRO!$E$39&lt;&gt;"Non-endemic", 0, IF(INTRO!$E$37="Non-endemic",0,IF(COUNTRY_INFO!$H252=1,COUNTRY_INFO!F252,0)))</f>
        <v>0</v>
      </c>
      <c r="F252" s="15">
        <f>IF(INTRO!$E$39&lt;&gt;"Non-endemic", 0, IF(INTRO!$E$37="Non-endemic",0,IF(COUNTRY_INFO!$H252=1,COUNTRY_INFO!G252,0)))</f>
        <v>0</v>
      </c>
      <c r="G252" s="15">
        <f t="shared" si="11"/>
        <v>0</v>
      </c>
      <c r="H252" s="16" t="str">
        <f>IF(INTRO!$E$39="Non-endemic",IF(INTRO!$E$37="Non-endemic","Not required",COUNTRY_INFO!P252),"Treat with IVM")</f>
        <v>Treat with IVM</v>
      </c>
      <c r="I252" s="15">
        <f t="shared" si="12"/>
        <v>0</v>
      </c>
      <c r="J252" s="15">
        <f t="shared" si="2"/>
        <v>0</v>
      </c>
      <c r="K252" s="25"/>
      <c r="L252" s="17">
        <f t="shared" si="3"/>
        <v>0</v>
      </c>
      <c r="M252" s="17">
        <f t="shared" si="4"/>
        <v>0</v>
      </c>
    </row>
    <row r="253" spans="1:13" x14ac:dyDescent="0.2">
      <c r="A253" s="14" t="str">
        <f>IF(INTRO!$E$39&lt;&gt;"Non-endemic", " ", IF(INTRO!$E$37="Non-endemic"," ", IF(COUNTRY_INFO!A253=0," ",COUNTRY_INFO!A253)))</f>
        <v xml:space="preserve"> </v>
      </c>
      <c r="B253" s="14" t="str">
        <f>IF(INTRO!$E$39&lt;&gt;"Non-endemic", " ", IF(INTRO!$E$37="Non-endemic"," ", IF(COUNTRY_INFO!B253=0," ",COUNTRY_INFO!B253)))</f>
        <v xml:space="preserve"> </v>
      </c>
      <c r="C253" s="14" t="str">
        <f>IF(INTRO!$E$39&lt;&gt;"Non-endemic", " ", IF(INTRO!$E$37="Non-endemic"," ", IF(COUNTRY_INFO!C253=0," ",COUNTRY_INFO!C253)))</f>
        <v xml:space="preserve"> </v>
      </c>
      <c r="D253" s="15">
        <f>IF(INTRO!$E$39&lt;&gt;"Non-endemic", 0, IF(INTRO!$E$37="Non-endemic",0,IF(COUNTRY_INFO!$H253=1,COUNTRY_INFO!E253,0)))</f>
        <v>0</v>
      </c>
      <c r="E253" s="15">
        <f>IF(INTRO!$E$39&lt;&gt;"Non-endemic", 0, IF(INTRO!$E$37="Non-endemic",0,IF(COUNTRY_INFO!$H253=1,COUNTRY_INFO!F253,0)))</f>
        <v>0</v>
      </c>
      <c r="F253" s="15">
        <f>IF(INTRO!$E$39&lt;&gt;"Non-endemic", 0, IF(INTRO!$E$37="Non-endemic",0,IF(COUNTRY_INFO!$H253=1,COUNTRY_INFO!G253,0)))</f>
        <v>0</v>
      </c>
      <c r="G253" s="15">
        <f t="shared" si="11"/>
        <v>0</v>
      </c>
      <c r="H253" s="16" t="str">
        <f>IF(INTRO!$E$39="Non-endemic",IF(INTRO!$E$37="Non-endemic","Not required",COUNTRY_INFO!P253),"Treat with IVM")</f>
        <v>Treat with IVM</v>
      </c>
      <c r="I253" s="15">
        <f t="shared" si="12"/>
        <v>0</v>
      </c>
      <c r="J253" s="15">
        <f t="shared" si="2"/>
        <v>0</v>
      </c>
      <c r="K253" s="25"/>
      <c r="L253" s="17">
        <f t="shared" si="3"/>
        <v>0</v>
      </c>
      <c r="M253" s="17">
        <f t="shared" si="4"/>
        <v>0</v>
      </c>
    </row>
    <row r="254" spans="1:13" x14ac:dyDescent="0.2">
      <c r="A254" s="14" t="str">
        <f>IF(INTRO!$E$39&lt;&gt;"Non-endemic", " ", IF(INTRO!$E$37="Non-endemic"," ", IF(COUNTRY_INFO!A254=0," ",COUNTRY_INFO!A254)))</f>
        <v xml:space="preserve"> </v>
      </c>
      <c r="B254" s="14" t="str">
        <f>IF(INTRO!$E$39&lt;&gt;"Non-endemic", " ", IF(INTRO!$E$37="Non-endemic"," ", IF(COUNTRY_INFO!B254=0," ",COUNTRY_INFO!B254)))</f>
        <v xml:space="preserve"> </v>
      </c>
      <c r="C254" s="14" t="str">
        <f>IF(INTRO!$E$39&lt;&gt;"Non-endemic", " ", IF(INTRO!$E$37="Non-endemic"," ", IF(COUNTRY_INFO!C254=0," ",COUNTRY_INFO!C254)))</f>
        <v xml:space="preserve"> </v>
      </c>
      <c r="D254" s="15">
        <f>IF(INTRO!$E$39&lt;&gt;"Non-endemic", 0, IF(INTRO!$E$37="Non-endemic",0,IF(COUNTRY_INFO!$H254=1,COUNTRY_INFO!E254,0)))</f>
        <v>0</v>
      </c>
      <c r="E254" s="15">
        <f>IF(INTRO!$E$39&lt;&gt;"Non-endemic", 0, IF(INTRO!$E$37="Non-endemic",0,IF(COUNTRY_INFO!$H254=1,COUNTRY_INFO!F254,0)))</f>
        <v>0</v>
      </c>
      <c r="F254" s="15">
        <f>IF(INTRO!$E$39&lt;&gt;"Non-endemic", 0, IF(INTRO!$E$37="Non-endemic",0,IF(COUNTRY_INFO!$H254=1,COUNTRY_INFO!G254,0)))</f>
        <v>0</v>
      </c>
      <c r="G254" s="15">
        <f t="shared" si="11"/>
        <v>0</v>
      </c>
      <c r="H254" s="16" t="str">
        <f>IF(INTRO!$E$39="Non-endemic",IF(INTRO!$E$37="Non-endemic","Not required",COUNTRY_INFO!P254),"Treat with IVM")</f>
        <v>Treat with IVM</v>
      </c>
      <c r="I254" s="15">
        <f t="shared" si="12"/>
        <v>0</v>
      </c>
      <c r="J254" s="15">
        <f t="shared" si="2"/>
        <v>0</v>
      </c>
      <c r="K254" s="25"/>
      <c r="L254" s="17">
        <f t="shared" si="3"/>
        <v>0</v>
      </c>
      <c r="M254" s="17">
        <f t="shared" si="4"/>
        <v>0</v>
      </c>
    </row>
    <row r="255" spans="1:13" x14ac:dyDescent="0.2">
      <c r="A255" s="14" t="str">
        <f>IF(INTRO!$E$39&lt;&gt;"Non-endemic", " ", IF(INTRO!$E$37="Non-endemic"," ", IF(COUNTRY_INFO!A255=0," ",COUNTRY_INFO!A255)))</f>
        <v xml:space="preserve"> </v>
      </c>
      <c r="B255" s="14" t="str">
        <f>IF(INTRO!$E$39&lt;&gt;"Non-endemic", " ", IF(INTRO!$E$37="Non-endemic"," ", IF(COUNTRY_INFO!B255=0," ",COUNTRY_INFO!B255)))</f>
        <v xml:space="preserve"> </v>
      </c>
      <c r="C255" s="14" t="str">
        <f>IF(INTRO!$E$39&lt;&gt;"Non-endemic", " ", IF(INTRO!$E$37="Non-endemic"," ", IF(COUNTRY_INFO!C255=0," ",COUNTRY_INFO!C255)))</f>
        <v xml:space="preserve"> </v>
      </c>
      <c r="D255" s="15">
        <f>IF(INTRO!$E$39&lt;&gt;"Non-endemic", 0, IF(INTRO!$E$37="Non-endemic",0,IF(COUNTRY_INFO!$H255=1,COUNTRY_INFO!E255,0)))</f>
        <v>0</v>
      </c>
      <c r="E255" s="15">
        <f>IF(INTRO!$E$39&lt;&gt;"Non-endemic", 0, IF(INTRO!$E$37="Non-endemic",0,IF(COUNTRY_INFO!$H255=1,COUNTRY_INFO!F255,0)))</f>
        <v>0</v>
      </c>
      <c r="F255" s="15">
        <f>IF(INTRO!$E$39&lt;&gt;"Non-endemic", 0, IF(INTRO!$E$37="Non-endemic",0,IF(COUNTRY_INFO!$H255=1,COUNTRY_INFO!G255,0)))</f>
        <v>0</v>
      </c>
      <c r="G255" s="15">
        <f t="shared" si="11"/>
        <v>0</v>
      </c>
      <c r="H255" s="16" t="str">
        <f>IF(INTRO!$E$39="Non-endemic",IF(INTRO!$E$37="Non-endemic","Not required",COUNTRY_INFO!P255),"Treat with IVM")</f>
        <v>Treat with IVM</v>
      </c>
      <c r="I255" s="15">
        <f t="shared" si="12"/>
        <v>0</v>
      </c>
      <c r="J255" s="15">
        <f t="shared" si="2"/>
        <v>0</v>
      </c>
      <c r="K255" s="25"/>
      <c r="L255" s="17">
        <f t="shared" si="3"/>
        <v>0</v>
      </c>
      <c r="M255" s="17">
        <f t="shared" si="4"/>
        <v>0</v>
      </c>
    </row>
    <row r="256" spans="1:13" x14ac:dyDescent="0.2">
      <c r="A256" s="14" t="str">
        <f>IF(INTRO!$E$39&lt;&gt;"Non-endemic", " ", IF(INTRO!$E$37="Non-endemic"," ", IF(COUNTRY_INFO!A256=0," ",COUNTRY_INFO!A256)))</f>
        <v xml:space="preserve"> </v>
      </c>
      <c r="B256" s="14" t="str">
        <f>IF(INTRO!$E$39&lt;&gt;"Non-endemic", " ", IF(INTRO!$E$37="Non-endemic"," ", IF(COUNTRY_INFO!B256=0," ",COUNTRY_INFO!B256)))</f>
        <v xml:space="preserve"> </v>
      </c>
      <c r="C256" s="14" t="str">
        <f>IF(INTRO!$E$39&lt;&gt;"Non-endemic", " ", IF(INTRO!$E$37="Non-endemic"," ", IF(COUNTRY_INFO!C256=0," ",COUNTRY_INFO!C256)))</f>
        <v xml:space="preserve"> </v>
      </c>
      <c r="D256" s="15">
        <f>IF(INTRO!$E$39&lt;&gt;"Non-endemic", 0, IF(INTRO!$E$37="Non-endemic",0,IF(COUNTRY_INFO!$H256=1,COUNTRY_INFO!E256,0)))</f>
        <v>0</v>
      </c>
      <c r="E256" s="15">
        <f>IF(INTRO!$E$39&lt;&gt;"Non-endemic", 0, IF(INTRO!$E$37="Non-endemic",0,IF(COUNTRY_INFO!$H256=1,COUNTRY_INFO!F256,0)))</f>
        <v>0</v>
      </c>
      <c r="F256" s="15">
        <f>IF(INTRO!$E$39&lt;&gt;"Non-endemic", 0, IF(INTRO!$E$37="Non-endemic",0,IF(COUNTRY_INFO!$H256=1,COUNTRY_INFO!G256,0)))</f>
        <v>0</v>
      </c>
      <c r="G256" s="15">
        <f t="shared" si="11"/>
        <v>0</v>
      </c>
      <c r="H256" s="16" t="str">
        <f>IF(INTRO!$E$39="Non-endemic",IF(INTRO!$E$37="Non-endemic","Not required",COUNTRY_INFO!P256),"Treat with IVM")</f>
        <v>Treat with IVM</v>
      </c>
      <c r="I256" s="15">
        <f t="shared" si="12"/>
        <v>0</v>
      </c>
      <c r="J256" s="15">
        <f t="shared" si="2"/>
        <v>0</v>
      </c>
      <c r="K256" s="25"/>
      <c r="L256" s="17">
        <f t="shared" si="3"/>
        <v>0</v>
      </c>
      <c r="M256" s="17">
        <f t="shared" si="4"/>
        <v>0</v>
      </c>
    </row>
    <row r="257" spans="1:13" x14ac:dyDescent="0.2">
      <c r="A257" s="14" t="str">
        <f>IF(INTRO!$E$39&lt;&gt;"Non-endemic", " ", IF(INTRO!$E$37="Non-endemic"," ", IF(COUNTRY_INFO!A257=0," ",COUNTRY_INFO!A257)))</f>
        <v xml:space="preserve"> </v>
      </c>
      <c r="B257" s="14" t="str">
        <f>IF(INTRO!$E$39&lt;&gt;"Non-endemic", " ", IF(INTRO!$E$37="Non-endemic"," ", IF(COUNTRY_INFO!B257=0," ",COUNTRY_INFO!B257)))</f>
        <v xml:space="preserve"> </v>
      </c>
      <c r="C257" s="14" t="str">
        <f>IF(INTRO!$E$39&lt;&gt;"Non-endemic", " ", IF(INTRO!$E$37="Non-endemic"," ", IF(COUNTRY_INFO!C257=0," ",COUNTRY_INFO!C257)))</f>
        <v xml:space="preserve"> </v>
      </c>
      <c r="D257" s="15">
        <f>IF(INTRO!$E$39&lt;&gt;"Non-endemic", 0, IF(INTRO!$E$37="Non-endemic",0,IF(COUNTRY_INFO!$H257=1,COUNTRY_INFO!E257,0)))</f>
        <v>0</v>
      </c>
      <c r="E257" s="15">
        <f>IF(INTRO!$E$39&lt;&gt;"Non-endemic", 0, IF(INTRO!$E$37="Non-endemic",0,IF(COUNTRY_INFO!$H257=1,COUNTRY_INFO!F257,0)))</f>
        <v>0</v>
      </c>
      <c r="F257" s="15">
        <f>IF(INTRO!$E$39&lt;&gt;"Non-endemic", 0, IF(INTRO!$E$37="Non-endemic",0,IF(COUNTRY_INFO!$H257=1,COUNTRY_INFO!G257,0)))</f>
        <v>0</v>
      </c>
      <c r="G257" s="15">
        <f t="shared" si="11"/>
        <v>0</v>
      </c>
      <c r="H257" s="16" t="str">
        <f>IF(INTRO!$E$39="Non-endemic",IF(INTRO!$E$37="Non-endemic","Not required",COUNTRY_INFO!P257),"Treat with IVM")</f>
        <v>Treat with IVM</v>
      </c>
      <c r="I257" s="15">
        <f t="shared" si="12"/>
        <v>0</v>
      </c>
      <c r="J257" s="15">
        <f t="shared" si="2"/>
        <v>0</v>
      </c>
      <c r="K257" s="25"/>
      <c r="L257" s="17">
        <f t="shared" si="3"/>
        <v>0</v>
      </c>
      <c r="M257" s="17">
        <f t="shared" si="4"/>
        <v>0</v>
      </c>
    </row>
    <row r="258" spans="1:13" x14ac:dyDescent="0.2">
      <c r="A258" s="14" t="str">
        <f>IF(INTRO!$E$39&lt;&gt;"Non-endemic", " ", IF(INTRO!$E$37="Non-endemic"," ", IF(COUNTRY_INFO!A258=0," ",COUNTRY_INFO!A258)))</f>
        <v xml:space="preserve"> </v>
      </c>
      <c r="B258" s="14" t="str">
        <f>IF(INTRO!$E$39&lt;&gt;"Non-endemic", " ", IF(INTRO!$E$37="Non-endemic"," ", IF(COUNTRY_INFO!B258=0," ",COUNTRY_INFO!B258)))</f>
        <v xml:space="preserve"> </v>
      </c>
      <c r="C258" s="14" t="str">
        <f>IF(INTRO!$E$39&lt;&gt;"Non-endemic", " ", IF(INTRO!$E$37="Non-endemic"," ", IF(COUNTRY_INFO!C258=0," ",COUNTRY_INFO!C258)))</f>
        <v xml:space="preserve"> </v>
      </c>
      <c r="D258" s="15">
        <f>IF(INTRO!$E$39&lt;&gt;"Non-endemic", 0, IF(INTRO!$E$37="Non-endemic",0,IF(COUNTRY_INFO!$H258=1,COUNTRY_INFO!E258,0)))</f>
        <v>0</v>
      </c>
      <c r="E258" s="15">
        <f>IF(INTRO!$E$39&lt;&gt;"Non-endemic", 0, IF(INTRO!$E$37="Non-endemic",0,IF(COUNTRY_INFO!$H258=1,COUNTRY_INFO!F258,0)))</f>
        <v>0</v>
      </c>
      <c r="F258" s="15">
        <f>IF(INTRO!$E$39&lt;&gt;"Non-endemic", 0, IF(INTRO!$E$37="Non-endemic",0,IF(COUNTRY_INFO!$H258=1,COUNTRY_INFO!G258,0)))</f>
        <v>0</v>
      </c>
      <c r="G258" s="15">
        <f t="shared" si="11"/>
        <v>0</v>
      </c>
      <c r="H258" s="16" t="str">
        <f>IF(INTRO!$E$39="Non-endemic",IF(INTRO!$E$37="Non-endemic","Not required",COUNTRY_INFO!P258),"Treat with IVM")</f>
        <v>Treat with IVM</v>
      </c>
      <c r="I258" s="15">
        <f t="shared" si="12"/>
        <v>0</v>
      </c>
      <c r="J258" s="15">
        <f t="shared" si="2"/>
        <v>0</v>
      </c>
      <c r="K258" s="25"/>
      <c r="L258" s="17">
        <f t="shared" si="3"/>
        <v>0</v>
      </c>
      <c r="M258" s="17">
        <f t="shared" si="4"/>
        <v>0</v>
      </c>
    </row>
    <row r="259" spans="1:13" x14ac:dyDescent="0.2">
      <c r="A259" s="14" t="str">
        <f>IF(INTRO!$E$39&lt;&gt;"Non-endemic", " ", IF(INTRO!$E$37="Non-endemic"," ", IF(COUNTRY_INFO!A259=0," ",COUNTRY_INFO!A259)))</f>
        <v xml:space="preserve"> </v>
      </c>
      <c r="B259" s="14" t="str">
        <f>IF(INTRO!$E$39&lt;&gt;"Non-endemic", " ", IF(INTRO!$E$37="Non-endemic"," ", IF(COUNTRY_INFO!B259=0," ",COUNTRY_INFO!B259)))</f>
        <v xml:space="preserve"> </v>
      </c>
      <c r="C259" s="14" t="str">
        <f>IF(INTRO!$E$39&lt;&gt;"Non-endemic", " ", IF(INTRO!$E$37="Non-endemic"," ", IF(COUNTRY_INFO!C259=0," ",COUNTRY_INFO!C259)))</f>
        <v xml:space="preserve"> </v>
      </c>
      <c r="D259" s="15">
        <f>IF(INTRO!$E$39&lt;&gt;"Non-endemic", 0, IF(INTRO!$E$37="Non-endemic",0,IF(COUNTRY_INFO!$H259=1,COUNTRY_INFO!E259,0)))</f>
        <v>0</v>
      </c>
      <c r="E259" s="15">
        <f>IF(INTRO!$E$39&lt;&gt;"Non-endemic", 0, IF(INTRO!$E$37="Non-endemic",0,IF(COUNTRY_INFO!$H259=1,COUNTRY_INFO!F259,0)))</f>
        <v>0</v>
      </c>
      <c r="F259" s="15">
        <f>IF(INTRO!$E$39&lt;&gt;"Non-endemic", 0, IF(INTRO!$E$37="Non-endemic",0,IF(COUNTRY_INFO!$H259=1,COUNTRY_INFO!G259,0)))</f>
        <v>0</v>
      </c>
      <c r="G259" s="15">
        <f t="shared" si="11"/>
        <v>0</v>
      </c>
      <c r="H259" s="16" t="str">
        <f>IF(INTRO!$E$39="Non-endemic",IF(INTRO!$E$37="Non-endemic","Not required",COUNTRY_INFO!P259),"Treat with IVM")</f>
        <v>Treat with IVM</v>
      </c>
      <c r="I259" s="15">
        <f t="shared" si="12"/>
        <v>0</v>
      </c>
      <c r="J259" s="15">
        <f t="shared" si="2"/>
        <v>0</v>
      </c>
      <c r="K259" s="25"/>
      <c r="L259" s="17">
        <f t="shared" si="3"/>
        <v>0</v>
      </c>
      <c r="M259" s="17">
        <f t="shared" si="4"/>
        <v>0</v>
      </c>
    </row>
    <row r="260" spans="1:13" x14ac:dyDescent="0.2">
      <c r="A260" s="14" t="str">
        <f>IF(INTRO!$E$39&lt;&gt;"Non-endemic", " ", IF(INTRO!$E$37="Non-endemic"," ", IF(COUNTRY_INFO!A260=0," ",COUNTRY_INFO!A260)))</f>
        <v xml:space="preserve"> </v>
      </c>
      <c r="B260" s="14" t="str">
        <f>IF(INTRO!$E$39&lt;&gt;"Non-endemic", " ", IF(INTRO!$E$37="Non-endemic"," ", IF(COUNTRY_INFO!B260=0," ",COUNTRY_INFO!B260)))</f>
        <v xml:space="preserve"> </v>
      </c>
      <c r="C260" s="14" t="str">
        <f>IF(INTRO!$E$39&lt;&gt;"Non-endemic", " ", IF(INTRO!$E$37="Non-endemic"," ", IF(COUNTRY_INFO!C260=0," ",COUNTRY_INFO!C260)))</f>
        <v xml:space="preserve"> </v>
      </c>
      <c r="D260" s="15">
        <f>IF(INTRO!$E$39&lt;&gt;"Non-endemic", 0, IF(INTRO!$E$37="Non-endemic",0,IF(COUNTRY_INFO!$H260=1,COUNTRY_INFO!E260,0)))</f>
        <v>0</v>
      </c>
      <c r="E260" s="15">
        <f>IF(INTRO!$E$39&lt;&gt;"Non-endemic", 0, IF(INTRO!$E$37="Non-endemic",0,IF(COUNTRY_INFO!$H260=1,COUNTRY_INFO!F260,0)))</f>
        <v>0</v>
      </c>
      <c r="F260" s="15">
        <f>IF(INTRO!$E$39&lt;&gt;"Non-endemic", 0, IF(INTRO!$E$37="Non-endemic",0,IF(COUNTRY_INFO!$H260=1,COUNTRY_INFO!G260,0)))</f>
        <v>0</v>
      </c>
      <c r="G260" s="15">
        <f t="shared" si="11"/>
        <v>0</v>
      </c>
      <c r="H260" s="16" t="str">
        <f>IF(INTRO!$E$39="Non-endemic",IF(INTRO!$E$37="Non-endemic","Not required",COUNTRY_INFO!P260),"Treat with IVM")</f>
        <v>Treat with IVM</v>
      </c>
      <c r="I260" s="15">
        <f t="shared" si="12"/>
        <v>0</v>
      </c>
      <c r="J260" s="15">
        <f t="shared" si="2"/>
        <v>0</v>
      </c>
      <c r="K260" s="25"/>
      <c r="L260" s="17">
        <f t="shared" si="3"/>
        <v>0</v>
      </c>
      <c r="M260" s="17">
        <f t="shared" si="4"/>
        <v>0</v>
      </c>
    </row>
    <row r="261" spans="1:13" x14ac:dyDescent="0.2">
      <c r="A261" s="14" t="str">
        <f>IF(INTRO!$E$39&lt;&gt;"Non-endemic", " ", IF(INTRO!$E$37="Non-endemic"," ", IF(COUNTRY_INFO!A261=0," ",COUNTRY_INFO!A261)))</f>
        <v xml:space="preserve"> </v>
      </c>
      <c r="B261" s="14" t="str">
        <f>IF(INTRO!$E$39&lt;&gt;"Non-endemic", " ", IF(INTRO!$E$37="Non-endemic"," ", IF(COUNTRY_INFO!B261=0," ",COUNTRY_INFO!B261)))</f>
        <v xml:space="preserve"> </v>
      </c>
      <c r="C261" s="14" t="str">
        <f>IF(INTRO!$E$39&lt;&gt;"Non-endemic", " ", IF(INTRO!$E$37="Non-endemic"," ", IF(COUNTRY_INFO!C261=0," ",COUNTRY_INFO!C261)))</f>
        <v xml:space="preserve"> </v>
      </c>
      <c r="D261" s="15">
        <f>IF(INTRO!$E$39&lt;&gt;"Non-endemic", 0, IF(INTRO!$E$37="Non-endemic",0,IF(COUNTRY_INFO!$H261=1,COUNTRY_INFO!E261,0)))</f>
        <v>0</v>
      </c>
      <c r="E261" s="15">
        <f>IF(INTRO!$E$39&lt;&gt;"Non-endemic", 0, IF(INTRO!$E$37="Non-endemic",0,IF(COUNTRY_INFO!$H261=1,COUNTRY_INFO!F261,0)))</f>
        <v>0</v>
      </c>
      <c r="F261" s="15">
        <f>IF(INTRO!$E$39&lt;&gt;"Non-endemic", 0, IF(INTRO!$E$37="Non-endemic",0,IF(COUNTRY_INFO!$H261=1,COUNTRY_INFO!G261,0)))</f>
        <v>0</v>
      </c>
      <c r="G261" s="15">
        <f t="shared" si="11"/>
        <v>0</v>
      </c>
      <c r="H261" s="16" t="str">
        <f>IF(INTRO!$E$39="Non-endemic",IF(INTRO!$E$37="Non-endemic","Not required",COUNTRY_INFO!P261),"Treat with IVM")</f>
        <v>Treat with IVM</v>
      </c>
      <c r="I261" s="15">
        <f t="shared" si="12"/>
        <v>0</v>
      </c>
      <c r="J261" s="15">
        <f t="shared" si="2"/>
        <v>0</v>
      </c>
      <c r="K261" s="25"/>
      <c r="L261" s="17">
        <f t="shared" si="3"/>
        <v>0</v>
      </c>
      <c r="M261" s="17">
        <f t="shared" si="4"/>
        <v>0</v>
      </c>
    </row>
    <row r="262" spans="1:13" x14ac:dyDescent="0.2">
      <c r="A262" s="14" t="str">
        <f>IF(INTRO!$E$39&lt;&gt;"Non-endemic", " ", IF(INTRO!$E$37="Non-endemic"," ", IF(COUNTRY_INFO!A262=0," ",COUNTRY_INFO!A262)))</f>
        <v xml:space="preserve"> </v>
      </c>
      <c r="B262" s="14" t="str">
        <f>IF(INTRO!$E$39&lt;&gt;"Non-endemic", " ", IF(INTRO!$E$37="Non-endemic"," ", IF(COUNTRY_INFO!B262=0," ",COUNTRY_INFO!B262)))</f>
        <v xml:space="preserve"> </v>
      </c>
      <c r="C262" s="14" t="str">
        <f>IF(INTRO!$E$39&lt;&gt;"Non-endemic", " ", IF(INTRO!$E$37="Non-endemic"," ", IF(COUNTRY_INFO!C262=0," ",COUNTRY_INFO!C262)))</f>
        <v xml:space="preserve"> </v>
      </c>
      <c r="D262" s="15">
        <f>IF(INTRO!$E$39&lt;&gt;"Non-endemic", 0, IF(INTRO!$E$37="Non-endemic",0,IF(COUNTRY_INFO!$H262=1,COUNTRY_INFO!E262,0)))</f>
        <v>0</v>
      </c>
      <c r="E262" s="15">
        <f>IF(INTRO!$E$39&lt;&gt;"Non-endemic", 0, IF(INTRO!$E$37="Non-endemic",0,IF(COUNTRY_INFO!$H262=1,COUNTRY_INFO!F262,0)))</f>
        <v>0</v>
      </c>
      <c r="F262" s="15">
        <f>IF(INTRO!$E$39&lt;&gt;"Non-endemic", 0, IF(INTRO!$E$37="Non-endemic",0,IF(COUNTRY_INFO!$H262=1,COUNTRY_INFO!G262,0)))</f>
        <v>0</v>
      </c>
      <c r="G262" s="15">
        <f t="shared" si="11"/>
        <v>0</v>
      </c>
      <c r="H262" s="16" t="str">
        <f>IF(INTRO!$E$39="Non-endemic",IF(INTRO!$E$37="Non-endemic","Not required",COUNTRY_INFO!P262),"Treat with IVM")</f>
        <v>Treat with IVM</v>
      </c>
      <c r="I262" s="15">
        <f t="shared" si="12"/>
        <v>0</v>
      </c>
      <c r="J262" s="15">
        <f t="shared" si="2"/>
        <v>0</v>
      </c>
      <c r="K262" s="25"/>
      <c r="L262" s="17">
        <f t="shared" si="3"/>
        <v>0</v>
      </c>
      <c r="M262" s="17">
        <f t="shared" si="4"/>
        <v>0</v>
      </c>
    </row>
    <row r="263" spans="1:13" x14ac:dyDescent="0.2">
      <c r="A263" s="14" t="str">
        <f>IF(INTRO!$E$39&lt;&gt;"Non-endemic", " ", IF(INTRO!$E$37="Non-endemic"," ", IF(COUNTRY_INFO!A263=0," ",COUNTRY_INFO!A263)))</f>
        <v xml:space="preserve"> </v>
      </c>
      <c r="B263" s="14" t="str">
        <f>IF(INTRO!$E$39&lt;&gt;"Non-endemic", " ", IF(INTRO!$E$37="Non-endemic"," ", IF(COUNTRY_INFO!B263=0," ",COUNTRY_INFO!B263)))</f>
        <v xml:space="preserve"> </v>
      </c>
      <c r="C263" s="14" t="str">
        <f>IF(INTRO!$E$39&lt;&gt;"Non-endemic", " ", IF(INTRO!$E$37="Non-endemic"," ", IF(COUNTRY_INFO!C263=0," ",COUNTRY_INFO!C263)))</f>
        <v xml:space="preserve"> </v>
      </c>
      <c r="D263" s="15">
        <f>IF(INTRO!$E$39&lt;&gt;"Non-endemic", 0, IF(INTRO!$E$37="Non-endemic",0,IF(COUNTRY_INFO!$H263=1,COUNTRY_INFO!E263,0)))</f>
        <v>0</v>
      </c>
      <c r="E263" s="15">
        <f>IF(INTRO!$E$39&lt;&gt;"Non-endemic", 0, IF(INTRO!$E$37="Non-endemic",0,IF(COUNTRY_INFO!$H263=1,COUNTRY_INFO!F263,0)))</f>
        <v>0</v>
      </c>
      <c r="F263" s="15">
        <f>IF(INTRO!$E$39&lt;&gt;"Non-endemic", 0, IF(INTRO!$E$37="Non-endemic",0,IF(COUNTRY_INFO!$H263=1,COUNTRY_INFO!G263,0)))</f>
        <v>0</v>
      </c>
      <c r="G263" s="15">
        <f t="shared" si="11"/>
        <v>0</v>
      </c>
      <c r="H263" s="16" t="str">
        <f>IF(INTRO!$E$39="Non-endemic",IF(INTRO!$E$37="Non-endemic","Not required",COUNTRY_INFO!P263),"Treat with IVM")</f>
        <v>Treat with IVM</v>
      </c>
      <c r="I263" s="15">
        <f t="shared" si="12"/>
        <v>0</v>
      </c>
      <c r="J263" s="15">
        <f t="shared" si="2"/>
        <v>0</v>
      </c>
      <c r="K263" s="25"/>
      <c r="L263" s="17">
        <f t="shared" si="3"/>
        <v>0</v>
      </c>
      <c r="M263" s="17">
        <f t="shared" si="4"/>
        <v>0</v>
      </c>
    </row>
    <row r="264" spans="1:13" x14ac:dyDescent="0.2">
      <c r="A264" s="14" t="str">
        <f>IF(INTRO!$E$39&lt;&gt;"Non-endemic", " ", IF(INTRO!$E$37="Non-endemic"," ", IF(COUNTRY_INFO!A264=0," ",COUNTRY_INFO!A264)))</f>
        <v xml:space="preserve"> </v>
      </c>
      <c r="B264" s="14" t="str">
        <f>IF(INTRO!$E$39&lt;&gt;"Non-endemic", " ", IF(INTRO!$E$37="Non-endemic"," ", IF(COUNTRY_INFO!B264=0," ",COUNTRY_INFO!B264)))</f>
        <v xml:space="preserve"> </v>
      </c>
      <c r="C264" s="14" t="str">
        <f>IF(INTRO!$E$39&lt;&gt;"Non-endemic", " ", IF(INTRO!$E$37="Non-endemic"," ", IF(COUNTRY_INFO!C264=0," ",COUNTRY_INFO!C264)))</f>
        <v xml:space="preserve"> </v>
      </c>
      <c r="D264" s="15">
        <f>IF(INTRO!$E$39&lt;&gt;"Non-endemic", 0, IF(INTRO!$E$37="Non-endemic",0,IF(COUNTRY_INFO!$H264=1,COUNTRY_INFO!E264,0)))</f>
        <v>0</v>
      </c>
      <c r="E264" s="15">
        <f>IF(INTRO!$E$39&lt;&gt;"Non-endemic", 0, IF(INTRO!$E$37="Non-endemic",0,IF(COUNTRY_INFO!$H264=1,COUNTRY_INFO!F264,0)))</f>
        <v>0</v>
      </c>
      <c r="F264" s="15">
        <f>IF(INTRO!$E$39&lt;&gt;"Non-endemic", 0, IF(INTRO!$E$37="Non-endemic",0,IF(COUNTRY_INFO!$H264=1,COUNTRY_INFO!G264,0)))</f>
        <v>0</v>
      </c>
      <c r="G264" s="15">
        <f t="shared" si="11"/>
        <v>0</v>
      </c>
      <c r="H264" s="16" t="str">
        <f>IF(INTRO!$E$39="Non-endemic",IF(INTRO!$E$37="Non-endemic","Not required",COUNTRY_INFO!P264),"Treat with IVM")</f>
        <v>Treat with IVM</v>
      </c>
      <c r="I264" s="15">
        <f t="shared" si="12"/>
        <v>0</v>
      </c>
      <c r="J264" s="15">
        <f t="shared" ref="J264:J327" si="13">IF(I264&gt;0,I264*2.5,0)</f>
        <v>0</v>
      </c>
      <c r="K264" s="25"/>
      <c r="L264" s="17">
        <f t="shared" ref="L264:L327" si="14">IF($J264&gt;$K264,$J264-$K264,0)</f>
        <v>0</v>
      </c>
      <c r="M264" s="17">
        <f t="shared" ref="M264:M327" si="15">ROUNDUP($J264/1000,0)</f>
        <v>0</v>
      </c>
    </row>
    <row r="265" spans="1:13" x14ac:dyDescent="0.2">
      <c r="A265" s="14" t="str">
        <f>IF(INTRO!$E$39&lt;&gt;"Non-endemic", " ", IF(INTRO!$E$37="Non-endemic"," ", IF(COUNTRY_INFO!A265=0," ",COUNTRY_INFO!A265)))</f>
        <v xml:space="preserve"> </v>
      </c>
      <c r="B265" s="14" t="str">
        <f>IF(INTRO!$E$39&lt;&gt;"Non-endemic", " ", IF(INTRO!$E$37="Non-endemic"," ", IF(COUNTRY_INFO!B265=0," ",COUNTRY_INFO!B265)))</f>
        <v xml:space="preserve"> </v>
      </c>
      <c r="C265" s="14" t="str">
        <f>IF(INTRO!$E$39&lt;&gt;"Non-endemic", " ", IF(INTRO!$E$37="Non-endemic"," ", IF(COUNTRY_INFO!C265=0," ",COUNTRY_INFO!C265)))</f>
        <v xml:space="preserve"> </v>
      </c>
      <c r="D265" s="15">
        <f>IF(INTRO!$E$39&lt;&gt;"Non-endemic", 0, IF(INTRO!$E$37="Non-endemic",0,IF(COUNTRY_INFO!$H265=1,COUNTRY_INFO!E265,0)))</f>
        <v>0</v>
      </c>
      <c r="E265" s="15">
        <f>IF(INTRO!$E$39&lt;&gt;"Non-endemic", 0, IF(INTRO!$E$37="Non-endemic",0,IF(COUNTRY_INFO!$H265=1,COUNTRY_INFO!F265,0)))</f>
        <v>0</v>
      </c>
      <c r="F265" s="15">
        <f>IF(INTRO!$E$39&lt;&gt;"Non-endemic", 0, IF(INTRO!$E$37="Non-endemic",0,IF(COUNTRY_INFO!$H265=1,COUNTRY_INFO!G265,0)))</f>
        <v>0</v>
      </c>
      <c r="G265" s="15">
        <f t="shared" si="11"/>
        <v>0</v>
      </c>
      <c r="H265" s="16" t="str">
        <f>IF(INTRO!$E$39="Non-endemic",IF(INTRO!$E$37="Non-endemic","Not required",COUNTRY_INFO!P265),"Treat with IVM")</f>
        <v>Treat with IVM</v>
      </c>
      <c r="I265" s="15">
        <f t="shared" si="12"/>
        <v>0</v>
      </c>
      <c r="J265" s="15">
        <f t="shared" si="13"/>
        <v>0</v>
      </c>
      <c r="K265" s="25"/>
      <c r="L265" s="17">
        <f t="shared" si="14"/>
        <v>0</v>
      </c>
      <c r="M265" s="17">
        <f t="shared" si="15"/>
        <v>0</v>
      </c>
    </row>
    <row r="266" spans="1:13" x14ac:dyDescent="0.2">
      <c r="A266" s="14" t="str">
        <f>IF(INTRO!$E$39&lt;&gt;"Non-endemic", " ", IF(INTRO!$E$37="Non-endemic"," ", IF(COUNTRY_INFO!A266=0," ",COUNTRY_INFO!A266)))</f>
        <v xml:space="preserve"> </v>
      </c>
      <c r="B266" s="14" t="str">
        <f>IF(INTRO!$E$39&lt;&gt;"Non-endemic", " ", IF(INTRO!$E$37="Non-endemic"," ", IF(COUNTRY_INFO!B266=0," ",COUNTRY_INFO!B266)))</f>
        <v xml:space="preserve"> </v>
      </c>
      <c r="C266" s="14" t="str">
        <f>IF(INTRO!$E$39&lt;&gt;"Non-endemic", " ", IF(INTRO!$E$37="Non-endemic"," ", IF(COUNTRY_INFO!C266=0," ",COUNTRY_INFO!C266)))</f>
        <v xml:space="preserve"> </v>
      </c>
      <c r="D266" s="15">
        <f>IF(INTRO!$E$39&lt;&gt;"Non-endemic", 0, IF(INTRO!$E$37="Non-endemic",0,IF(COUNTRY_INFO!$H266=1,COUNTRY_INFO!E266,0)))</f>
        <v>0</v>
      </c>
      <c r="E266" s="15">
        <f>IF(INTRO!$E$39&lt;&gt;"Non-endemic", 0, IF(INTRO!$E$37="Non-endemic",0,IF(COUNTRY_INFO!$H266=1,COUNTRY_INFO!F266,0)))</f>
        <v>0</v>
      </c>
      <c r="F266" s="15">
        <f>IF(INTRO!$E$39&lt;&gt;"Non-endemic", 0, IF(INTRO!$E$37="Non-endemic",0,IF(COUNTRY_INFO!$H266=1,COUNTRY_INFO!G266,0)))</f>
        <v>0</v>
      </c>
      <c r="G266" s="15">
        <f t="shared" ref="G266:G329" si="16">SUM(D266:F266)</f>
        <v>0</v>
      </c>
      <c r="H266" s="16" t="str">
        <f>IF(INTRO!$E$39="Non-endemic",IF(INTRO!$E$37="Non-endemic","Not required",COUNTRY_INFO!P266),"Treat with IVM")</f>
        <v>Treat with IVM</v>
      </c>
      <c r="I266" s="15">
        <f t="shared" ref="I266:I329" si="17">IF(H266=1,G266,0)</f>
        <v>0</v>
      </c>
      <c r="J266" s="15">
        <f t="shared" si="13"/>
        <v>0</v>
      </c>
      <c r="K266" s="25"/>
      <c r="L266" s="17">
        <f t="shared" si="14"/>
        <v>0</v>
      </c>
      <c r="M266" s="17">
        <f t="shared" si="15"/>
        <v>0</v>
      </c>
    </row>
    <row r="267" spans="1:13" x14ac:dyDescent="0.2">
      <c r="A267" s="14" t="str">
        <f>IF(INTRO!$E$39&lt;&gt;"Non-endemic", " ", IF(INTRO!$E$37="Non-endemic"," ", IF(COUNTRY_INFO!A267=0," ",COUNTRY_INFO!A267)))</f>
        <v xml:space="preserve"> </v>
      </c>
      <c r="B267" s="14" t="str">
        <f>IF(INTRO!$E$39&lt;&gt;"Non-endemic", " ", IF(INTRO!$E$37="Non-endemic"," ", IF(COUNTRY_INFO!B267=0," ",COUNTRY_INFO!B267)))</f>
        <v xml:space="preserve"> </v>
      </c>
      <c r="C267" s="14" t="str">
        <f>IF(INTRO!$E$39&lt;&gt;"Non-endemic", " ", IF(INTRO!$E$37="Non-endemic"," ", IF(COUNTRY_INFO!C267=0," ",COUNTRY_INFO!C267)))</f>
        <v xml:space="preserve"> </v>
      </c>
      <c r="D267" s="15">
        <f>IF(INTRO!$E$39&lt;&gt;"Non-endemic", 0, IF(INTRO!$E$37="Non-endemic",0,IF(COUNTRY_INFO!$H267=1,COUNTRY_INFO!E267,0)))</f>
        <v>0</v>
      </c>
      <c r="E267" s="15">
        <f>IF(INTRO!$E$39&lt;&gt;"Non-endemic", 0, IF(INTRO!$E$37="Non-endemic",0,IF(COUNTRY_INFO!$H267=1,COUNTRY_INFO!F267,0)))</f>
        <v>0</v>
      </c>
      <c r="F267" s="15">
        <f>IF(INTRO!$E$39&lt;&gt;"Non-endemic", 0, IF(INTRO!$E$37="Non-endemic",0,IF(COUNTRY_INFO!$H267=1,COUNTRY_INFO!G267,0)))</f>
        <v>0</v>
      </c>
      <c r="G267" s="15">
        <f t="shared" si="16"/>
        <v>0</v>
      </c>
      <c r="H267" s="16" t="str">
        <f>IF(INTRO!$E$39="Non-endemic",IF(INTRO!$E$37="Non-endemic","Not required",COUNTRY_INFO!P267),"Treat with IVM")</f>
        <v>Treat with IVM</v>
      </c>
      <c r="I267" s="15">
        <f t="shared" si="17"/>
        <v>0</v>
      </c>
      <c r="J267" s="15">
        <f t="shared" si="13"/>
        <v>0</v>
      </c>
      <c r="K267" s="25"/>
      <c r="L267" s="17">
        <f t="shared" si="14"/>
        <v>0</v>
      </c>
      <c r="M267" s="17">
        <f t="shared" si="15"/>
        <v>0</v>
      </c>
    </row>
    <row r="268" spans="1:13" x14ac:dyDescent="0.2">
      <c r="A268" s="14" t="str">
        <f>IF(INTRO!$E$39&lt;&gt;"Non-endemic", " ", IF(INTRO!$E$37="Non-endemic"," ", IF(COUNTRY_INFO!A268=0," ",COUNTRY_INFO!A268)))</f>
        <v xml:space="preserve"> </v>
      </c>
      <c r="B268" s="14" t="str">
        <f>IF(INTRO!$E$39&lt;&gt;"Non-endemic", " ", IF(INTRO!$E$37="Non-endemic"," ", IF(COUNTRY_INFO!B268=0," ",COUNTRY_INFO!B268)))</f>
        <v xml:space="preserve"> </v>
      </c>
      <c r="C268" s="14" t="str">
        <f>IF(INTRO!$E$39&lt;&gt;"Non-endemic", " ", IF(INTRO!$E$37="Non-endemic"," ", IF(COUNTRY_INFO!C268=0," ",COUNTRY_INFO!C268)))</f>
        <v xml:space="preserve"> </v>
      </c>
      <c r="D268" s="15">
        <f>IF(INTRO!$E$39&lt;&gt;"Non-endemic", 0, IF(INTRO!$E$37="Non-endemic",0,IF(COUNTRY_INFO!$H268=1,COUNTRY_INFO!E268,0)))</f>
        <v>0</v>
      </c>
      <c r="E268" s="15">
        <f>IF(INTRO!$E$39&lt;&gt;"Non-endemic", 0, IF(INTRO!$E$37="Non-endemic",0,IF(COUNTRY_INFO!$H268=1,COUNTRY_INFO!F268,0)))</f>
        <v>0</v>
      </c>
      <c r="F268" s="15">
        <f>IF(INTRO!$E$39&lt;&gt;"Non-endemic", 0, IF(INTRO!$E$37="Non-endemic",0,IF(COUNTRY_INFO!$H268=1,COUNTRY_INFO!G268,0)))</f>
        <v>0</v>
      </c>
      <c r="G268" s="15">
        <f t="shared" si="16"/>
        <v>0</v>
      </c>
      <c r="H268" s="16" t="str">
        <f>IF(INTRO!$E$39="Non-endemic",IF(INTRO!$E$37="Non-endemic","Not required",COUNTRY_INFO!P268),"Treat with IVM")</f>
        <v>Treat with IVM</v>
      </c>
      <c r="I268" s="15">
        <f t="shared" si="17"/>
        <v>0</v>
      </c>
      <c r="J268" s="15">
        <f t="shared" si="13"/>
        <v>0</v>
      </c>
      <c r="K268" s="25"/>
      <c r="L268" s="17">
        <f t="shared" si="14"/>
        <v>0</v>
      </c>
      <c r="M268" s="17">
        <f t="shared" si="15"/>
        <v>0</v>
      </c>
    </row>
    <row r="269" spans="1:13" x14ac:dyDescent="0.2">
      <c r="A269" s="14" t="str">
        <f>IF(INTRO!$E$39&lt;&gt;"Non-endemic", " ", IF(INTRO!$E$37="Non-endemic"," ", IF(COUNTRY_INFO!A269=0," ",COUNTRY_INFO!A269)))</f>
        <v xml:space="preserve"> </v>
      </c>
      <c r="B269" s="14" t="str">
        <f>IF(INTRO!$E$39&lt;&gt;"Non-endemic", " ", IF(INTRO!$E$37="Non-endemic"," ", IF(COUNTRY_INFO!B269=0," ",COUNTRY_INFO!B269)))</f>
        <v xml:space="preserve"> </v>
      </c>
      <c r="C269" s="14" t="str">
        <f>IF(INTRO!$E$39&lt;&gt;"Non-endemic", " ", IF(INTRO!$E$37="Non-endemic"," ", IF(COUNTRY_INFO!C269=0," ",COUNTRY_INFO!C269)))</f>
        <v xml:space="preserve"> </v>
      </c>
      <c r="D269" s="15">
        <f>IF(INTRO!$E$39&lt;&gt;"Non-endemic", 0, IF(INTRO!$E$37="Non-endemic",0,IF(COUNTRY_INFO!$H269=1,COUNTRY_INFO!E269,0)))</f>
        <v>0</v>
      </c>
      <c r="E269" s="15">
        <f>IF(INTRO!$E$39&lt;&gt;"Non-endemic", 0, IF(INTRO!$E$37="Non-endemic",0,IF(COUNTRY_INFO!$H269=1,COUNTRY_INFO!F269,0)))</f>
        <v>0</v>
      </c>
      <c r="F269" s="15">
        <f>IF(INTRO!$E$39&lt;&gt;"Non-endemic", 0, IF(INTRO!$E$37="Non-endemic",0,IF(COUNTRY_INFO!$H269=1,COUNTRY_INFO!G269,0)))</f>
        <v>0</v>
      </c>
      <c r="G269" s="15">
        <f t="shared" si="16"/>
        <v>0</v>
      </c>
      <c r="H269" s="16" t="str">
        <f>IF(INTRO!$E$39="Non-endemic",IF(INTRO!$E$37="Non-endemic","Not required",COUNTRY_INFO!P269),"Treat with IVM")</f>
        <v>Treat with IVM</v>
      </c>
      <c r="I269" s="15">
        <f t="shared" si="17"/>
        <v>0</v>
      </c>
      <c r="J269" s="15">
        <f t="shared" si="13"/>
        <v>0</v>
      </c>
      <c r="K269" s="25"/>
      <c r="L269" s="17">
        <f t="shared" si="14"/>
        <v>0</v>
      </c>
      <c r="M269" s="17">
        <f t="shared" si="15"/>
        <v>0</v>
      </c>
    </row>
    <row r="270" spans="1:13" x14ac:dyDescent="0.2">
      <c r="A270" s="14" t="str">
        <f>IF(INTRO!$E$39&lt;&gt;"Non-endemic", " ", IF(INTRO!$E$37="Non-endemic"," ", IF(COUNTRY_INFO!A270=0," ",COUNTRY_INFO!A270)))</f>
        <v xml:space="preserve"> </v>
      </c>
      <c r="B270" s="14" t="str">
        <f>IF(INTRO!$E$39&lt;&gt;"Non-endemic", " ", IF(INTRO!$E$37="Non-endemic"," ", IF(COUNTRY_INFO!B270=0," ",COUNTRY_INFO!B270)))</f>
        <v xml:space="preserve"> </v>
      </c>
      <c r="C270" s="14" t="str">
        <f>IF(INTRO!$E$39&lt;&gt;"Non-endemic", " ", IF(INTRO!$E$37="Non-endemic"," ", IF(COUNTRY_INFO!C270=0," ",COUNTRY_INFO!C270)))</f>
        <v xml:space="preserve"> </v>
      </c>
      <c r="D270" s="15">
        <f>IF(INTRO!$E$39&lt;&gt;"Non-endemic", 0, IF(INTRO!$E$37="Non-endemic",0,IF(COUNTRY_INFO!$H270=1,COUNTRY_INFO!E270,0)))</f>
        <v>0</v>
      </c>
      <c r="E270" s="15">
        <f>IF(INTRO!$E$39&lt;&gt;"Non-endemic", 0, IF(INTRO!$E$37="Non-endemic",0,IF(COUNTRY_INFO!$H270=1,COUNTRY_INFO!F270,0)))</f>
        <v>0</v>
      </c>
      <c r="F270" s="15">
        <f>IF(INTRO!$E$39&lt;&gt;"Non-endemic", 0, IF(INTRO!$E$37="Non-endemic",0,IF(COUNTRY_INFO!$H270=1,COUNTRY_INFO!G270,0)))</f>
        <v>0</v>
      </c>
      <c r="G270" s="15">
        <f t="shared" si="16"/>
        <v>0</v>
      </c>
      <c r="H270" s="16" t="str">
        <f>IF(INTRO!$E$39="Non-endemic",IF(INTRO!$E$37="Non-endemic","Not required",COUNTRY_INFO!P270),"Treat with IVM")</f>
        <v>Treat with IVM</v>
      </c>
      <c r="I270" s="15">
        <f t="shared" si="17"/>
        <v>0</v>
      </c>
      <c r="J270" s="15">
        <f t="shared" si="13"/>
        <v>0</v>
      </c>
      <c r="K270" s="25"/>
      <c r="L270" s="17">
        <f t="shared" si="14"/>
        <v>0</v>
      </c>
      <c r="M270" s="17">
        <f t="shared" si="15"/>
        <v>0</v>
      </c>
    </row>
    <row r="271" spans="1:13" x14ac:dyDescent="0.2">
      <c r="A271" s="14" t="str">
        <f>IF(INTRO!$E$39&lt;&gt;"Non-endemic", " ", IF(INTRO!$E$37="Non-endemic"," ", IF(COUNTRY_INFO!A271=0," ",COUNTRY_INFO!A271)))</f>
        <v xml:space="preserve"> </v>
      </c>
      <c r="B271" s="14" t="str">
        <f>IF(INTRO!$E$39&lt;&gt;"Non-endemic", " ", IF(INTRO!$E$37="Non-endemic"," ", IF(COUNTRY_INFO!B271=0," ",COUNTRY_INFO!B271)))</f>
        <v xml:space="preserve"> </v>
      </c>
      <c r="C271" s="14" t="str">
        <f>IF(INTRO!$E$39&lt;&gt;"Non-endemic", " ", IF(INTRO!$E$37="Non-endemic"," ", IF(COUNTRY_INFO!C271=0," ",COUNTRY_INFO!C271)))</f>
        <v xml:space="preserve"> </v>
      </c>
      <c r="D271" s="15">
        <f>IF(INTRO!$E$39&lt;&gt;"Non-endemic", 0, IF(INTRO!$E$37="Non-endemic",0,IF(COUNTRY_INFO!$H271=1,COUNTRY_INFO!E271,0)))</f>
        <v>0</v>
      </c>
      <c r="E271" s="15">
        <f>IF(INTRO!$E$39&lt;&gt;"Non-endemic", 0, IF(INTRO!$E$37="Non-endemic",0,IF(COUNTRY_INFO!$H271=1,COUNTRY_INFO!F271,0)))</f>
        <v>0</v>
      </c>
      <c r="F271" s="15">
        <f>IF(INTRO!$E$39&lt;&gt;"Non-endemic", 0, IF(INTRO!$E$37="Non-endemic",0,IF(COUNTRY_INFO!$H271=1,COUNTRY_INFO!G271,0)))</f>
        <v>0</v>
      </c>
      <c r="G271" s="15">
        <f t="shared" si="16"/>
        <v>0</v>
      </c>
      <c r="H271" s="16" t="str">
        <f>IF(INTRO!$E$39="Non-endemic",IF(INTRO!$E$37="Non-endemic","Not required",COUNTRY_INFO!P271),"Treat with IVM")</f>
        <v>Treat with IVM</v>
      </c>
      <c r="I271" s="15">
        <f t="shared" si="17"/>
        <v>0</v>
      </c>
      <c r="J271" s="15">
        <f t="shared" si="13"/>
        <v>0</v>
      </c>
      <c r="K271" s="25"/>
      <c r="L271" s="17">
        <f t="shared" si="14"/>
        <v>0</v>
      </c>
      <c r="M271" s="17">
        <f t="shared" si="15"/>
        <v>0</v>
      </c>
    </row>
    <row r="272" spans="1:13" x14ac:dyDescent="0.2">
      <c r="A272" s="14" t="str">
        <f>IF(INTRO!$E$39&lt;&gt;"Non-endemic", " ", IF(INTRO!$E$37="Non-endemic"," ", IF(COUNTRY_INFO!A272=0," ",COUNTRY_INFO!A272)))</f>
        <v xml:space="preserve"> </v>
      </c>
      <c r="B272" s="14" t="str">
        <f>IF(INTRO!$E$39&lt;&gt;"Non-endemic", " ", IF(INTRO!$E$37="Non-endemic"," ", IF(COUNTRY_INFO!B272=0," ",COUNTRY_INFO!B272)))</f>
        <v xml:space="preserve"> </v>
      </c>
      <c r="C272" s="14" t="str">
        <f>IF(INTRO!$E$39&lt;&gt;"Non-endemic", " ", IF(INTRO!$E$37="Non-endemic"," ", IF(COUNTRY_INFO!C272=0," ",COUNTRY_INFO!C272)))</f>
        <v xml:space="preserve"> </v>
      </c>
      <c r="D272" s="15">
        <f>IF(INTRO!$E$39&lt;&gt;"Non-endemic", 0, IF(INTRO!$E$37="Non-endemic",0,IF(COUNTRY_INFO!$H272=1,COUNTRY_INFO!E272,0)))</f>
        <v>0</v>
      </c>
      <c r="E272" s="15">
        <f>IF(INTRO!$E$39&lt;&gt;"Non-endemic", 0, IF(INTRO!$E$37="Non-endemic",0,IF(COUNTRY_INFO!$H272=1,COUNTRY_INFO!F272,0)))</f>
        <v>0</v>
      </c>
      <c r="F272" s="15">
        <f>IF(INTRO!$E$39&lt;&gt;"Non-endemic", 0, IF(INTRO!$E$37="Non-endemic",0,IF(COUNTRY_INFO!$H272=1,COUNTRY_INFO!G272,0)))</f>
        <v>0</v>
      </c>
      <c r="G272" s="15">
        <f t="shared" si="16"/>
        <v>0</v>
      </c>
      <c r="H272" s="16" t="str">
        <f>IF(INTRO!$E$39="Non-endemic",IF(INTRO!$E$37="Non-endemic","Not required",COUNTRY_INFO!P272),"Treat with IVM")</f>
        <v>Treat with IVM</v>
      </c>
      <c r="I272" s="15">
        <f t="shared" si="17"/>
        <v>0</v>
      </c>
      <c r="J272" s="15">
        <f t="shared" si="13"/>
        <v>0</v>
      </c>
      <c r="K272" s="25"/>
      <c r="L272" s="17">
        <f t="shared" si="14"/>
        <v>0</v>
      </c>
      <c r="M272" s="17">
        <f t="shared" si="15"/>
        <v>0</v>
      </c>
    </row>
    <row r="273" spans="1:13" x14ac:dyDescent="0.2">
      <c r="A273" s="14" t="str">
        <f>IF(INTRO!$E$39&lt;&gt;"Non-endemic", " ", IF(INTRO!$E$37="Non-endemic"," ", IF(COUNTRY_INFO!A273=0," ",COUNTRY_INFO!A273)))</f>
        <v xml:space="preserve"> </v>
      </c>
      <c r="B273" s="14" t="str">
        <f>IF(INTRO!$E$39&lt;&gt;"Non-endemic", " ", IF(INTRO!$E$37="Non-endemic"," ", IF(COUNTRY_INFO!B273=0," ",COUNTRY_INFO!B273)))</f>
        <v xml:space="preserve"> </v>
      </c>
      <c r="C273" s="14" t="str">
        <f>IF(INTRO!$E$39&lt;&gt;"Non-endemic", " ", IF(INTRO!$E$37="Non-endemic"," ", IF(COUNTRY_INFO!C273=0," ",COUNTRY_INFO!C273)))</f>
        <v xml:space="preserve"> </v>
      </c>
      <c r="D273" s="15">
        <f>IF(INTRO!$E$39&lt;&gt;"Non-endemic", 0, IF(INTRO!$E$37="Non-endemic",0,IF(COUNTRY_INFO!$H273=1,COUNTRY_INFO!E273,0)))</f>
        <v>0</v>
      </c>
      <c r="E273" s="15">
        <f>IF(INTRO!$E$39&lt;&gt;"Non-endemic", 0, IF(INTRO!$E$37="Non-endemic",0,IF(COUNTRY_INFO!$H273=1,COUNTRY_INFO!F273,0)))</f>
        <v>0</v>
      </c>
      <c r="F273" s="15">
        <f>IF(INTRO!$E$39&lt;&gt;"Non-endemic", 0, IF(INTRO!$E$37="Non-endemic",0,IF(COUNTRY_INFO!$H273=1,COUNTRY_INFO!G273,0)))</f>
        <v>0</v>
      </c>
      <c r="G273" s="15">
        <f t="shared" si="16"/>
        <v>0</v>
      </c>
      <c r="H273" s="16" t="str">
        <f>IF(INTRO!$E$39="Non-endemic",IF(INTRO!$E$37="Non-endemic","Not required",COUNTRY_INFO!P273),"Treat with IVM")</f>
        <v>Treat with IVM</v>
      </c>
      <c r="I273" s="15">
        <f t="shared" si="17"/>
        <v>0</v>
      </c>
      <c r="J273" s="15">
        <f t="shared" si="13"/>
        <v>0</v>
      </c>
      <c r="K273" s="25"/>
      <c r="L273" s="17">
        <f t="shared" si="14"/>
        <v>0</v>
      </c>
      <c r="M273" s="17">
        <f t="shared" si="15"/>
        <v>0</v>
      </c>
    </row>
    <row r="274" spans="1:13" x14ac:dyDescent="0.2">
      <c r="A274" s="14" t="str">
        <f>IF(INTRO!$E$39&lt;&gt;"Non-endemic", " ", IF(INTRO!$E$37="Non-endemic"," ", IF(COUNTRY_INFO!A274=0," ",COUNTRY_INFO!A274)))</f>
        <v xml:space="preserve"> </v>
      </c>
      <c r="B274" s="14" t="str">
        <f>IF(INTRO!$E$39&lt;&gt;"Non-endemic", " ", IF(INTRO!$E$37="Non-endemic"," ", IF(COUNTRY_INFO!B274=0," ",COUNTRY_INFO!B274)))</f>
        <v xml:space="preserve"> </v>
      </c>
      <c r="C274" s="14" t="str">
        <f>IF(INTRO!$E$39&lt;&gt;"Non-endemic", " ", IF(INTRO!$E$37="Non-endemic"," ", IF(COUNTRY_INFO!C274=0," ",COUNTRY_INFO!C274)))</f>
        <v xml:space="preserve"> </v>
      </c>
      <c r="D274" s="15">
        <f>IF(INTRO!$E$39&lt;&gt;"Non-endemic", 0, IF(INTRO!$E$37="Non-endemic",0,IF(COUNTRY_INFO!$H274=1,COUNTRY_INFO!E274,0)))</f>
        <v>0</v>
      </c>
      <c r="E274" s="15">
        <f>IF(INTRO!$E$39&lt;&gt;"Non-endemic", 0, IF(INTRO!$E$37="Non-endemic",0,IF(COUNTRY_INFO!$H274=1,COUNTRY_INFO!F274,0)))</f>
        <v>0</v>
      </c>
      <c r="F274" s="15">
        <f>IF(INTRO!$E$39&lt;&gt;"Non-endemic", 0, IF(INTRO!$E$37="Non-endemic",0,IF(COUNTRY_INFO!$H274=1,COUNTRY_INFO!G274,0)))</f>
        <v>0</v>
      </c>
      <c r="G274" s="15">
        <f t="shared" si="16"/>
        <v>0</v>
      </c>
      <c r="H274" s="16" t="str">
        <f>IF(INTRO!$E$39="Non-endemic",IF(INTRO!$E$37="Non-endemic","Not required",COUNTRY_INFO!P274),"Treat with IVM")</f>
        <v>Treat with IVM</v>
      </c>
      <c r="I274" s="15">
        <f t="shared" si="17"/>
        <v>0</v>
      </c>
      <c r="J274" s="15">
        <f t="shared" si="13"/>
        <v>0</v>
      </c>
      <c r="K274" s="25"/>
      <c r="L274" s="17">
        <f t="shared" si="14"/>
        <v>0</v>
      </c>
      <c r="M274" s="17">
        <f t="shared" si="15"/>
        <v>0</v>
      </c>
    </row>
    <row r="275" spans="1:13" x14ac:dyDescent="0.2">
      <c r="A275" s="14" t="str">
        <f>IF(INTRO!$E$39&lt;&gt;"Non-endemic", " ", IF(INTRO!$E$37="Non-endemic"," ", IF(COUNTRY_INFO!A275=0," ",COUNTRY_INFO!A275)))</f>
        <v xml:space="preserve"> </v>
      </c>
      <c r="B275" s="14" t="str">
        <f>IF(INTRO!$E$39&lt;&gt;"Non-endemic", " ", IF(INTRO!$E$37="Non-endemic"," ", IF(COUNTRY_INFO!B275=0," ",COUNTRY_INFO!B275)))</f>
        <v xml:space="preserve"> </v>
      </c>
      <c r="C275" s="14" t="str">
        <f>IF(INTRO!$E$39&lt;&gt;"Non-endemic", " ", IF(INTRO!$E$37="Non-endemic"," ", IF(COUNTRY_INFO!C275=0," ",COUNTRY_INFO!C275)))</f>
        <v xml:space="preserve"> </v>
      </c>
      <c r="D275" s="15">
        <f>IF(INTRO!$E$39&lt;&gt;"Non-endemic", 0, IF(INTRO!$E$37="Non-endemic",0,IF(COUNTRY_INFO!$H275=1,COUNTRY_INFO!E275,0)))</f>
        <v>0</v>
      </c>
      <c r="E275" s="15">
        <f>IF(INTRO!$E$39&lt;&gt;"Non-endemic", 0, IF(INTRO!$E$37="Non-endemic",0,IF(COUNTRY_INFO!$H275=1,COUNTRY_INFO!F275,0)))</f>
        <v>0</v>
      </c>
      <c r="F275" s="15">
        <f>IF(INTRO!$E$39&lt;&gt;"Non-endemic", 0, IF(INTRO!$E$37="Non-endemic",0,IF(COUNTRY_INFO!$H275=1,COUNTRY_INFO!G275,0)))</f>
        <v>0</v>
      </c>
      <c r="G275" s="15">
        <f t="shared" si="16"/>
        <v>0</v>
      </c>
      <c r="H275" s="16" t="str">
        <f>IF(INTRO!$E$39="Non-endemic",IF(INTRO!$E$37="Non-endemic","Not required",COUNTRY_INFO!P275),"Treat with IVM")</f>
        <v>Treat with IVM</v>
      </c>
      <c r="I275" s="15">
        <f t="shared" si="17"/>
        <v>0</v>
      </c>
      <c r="J275" s="15">
        <f t="shared" si="13"/>
        <v>0</v>
      </c>
      <c r="K275" s="25"/>
      <c r="L275" s="17">
        <f t="shared" si="14"/>
        <v>0</v>
      </c>
      <c r="M275" s="17">
        <f t="shared" si="15"/>
        <v>0</v>
      </c>
    </row>
    <row r="276" spans="1:13" x14ac:dyDescent="0.2">
      <c r="A276" s="14" t="str">
        <f>IF(INTRO!$E$39&lt;&gt;"Non-endemic", " ", IF(INTRO!$E$37="Non-endemic"," ", IF(COUNTRY_INFO!A276=0," ",COUNTRY_INFO!A276)))</f>
        <v xml:space="preserve"> </v>
      </c>
      <c r="B276" s="14" t="str">
        <f>IF(INTRO!$E$39&lt;&gt;"Non-endemic", " ", IF(INTRO!$E$37="Non-endemic"," ", IF(COUNTRY_INFO!B276=0," ",COUNTRY_INFO!B276)))</f>
        <v xml:space="preserve"> </v>
      </c>
      <c r="C276" s="14" t="str">
        <f>IF(INTRO!$E$39&lt;&gt;"Non-endemic", " ", IF(INTRO!$E$37="Non-endemic"," ", IF(COUNTRY_INFO!C276=0," ",COUNTRY_INFO!C276)))</f>
        <v xml:space="preserve"> </v>
      </c>
      <c r="D276" s="15">
        <f>IF(INTRO!$E$39&lt;&gt;"Non-endemic", 0, IF(INTRO!$E$37="Non-endemic",0,IF(COUNTRY_INFO!$H276=1,COUNTRY_INFO!E276,0)))</f>
        <v>0</v>
      </c>
      <c r="E276" s="15">
        <f>IF(INTRO!$E$39&lt;&gt;"Non-endemic", 0, IF(INTRO!$E$37="Non-endemic",0,IF(COUNTRY_INFO!$H276=1,COUNTRY_INFO!F276,0)))</f>
        <v>0</v>
      </c>
      <c r="F276" s="15">
        <f>IF(INTRO!$E$39&lt;&gt;"Non-endemic", 0, IF(INTRO!$E$37="Non-endemic",0,IF(COUNTRY_INFO!$H276=1,COUNTRY_INFO!G276,0)))</f>
        <v>0</v>
      </c>
      <c r="G276" s="15">
        <f t="shared" si="16"/>
        <v>0</v>
      </c>
      <c r="H276" s="16" t="str">
        <f>IF(INTRO!$E$39="Non-endemic",IF(INTRO!$E$37="Non-endemic","Not required",COUNTRY_INFO!P276),"Treat with IVM")</f>
        <v>Treat with IVM</v>
      </c>
      <c r="I276" s="15">
        <f t="shared" si="17"/>
        <v>0</v>
      </c>
      <c r="J276" s="15">
        <f t="shared" si="13"/>
        <v>0</v>
      </c>
      <c r="K276" s="25"/>
      <c r="L276" s="17">
        <f t="shared" si="14"/>
        <v>0</v>
      </c>
      <c r="M276" s="17">
        <f t="shared" si="15"/>
        <v>0</v>
      </c>
    </row>
    <row r="277" spans="1:13" x14ac:dyDescent="0.2">
      <c r="A277" s="14" t="str">
        <f>IF(INTRO!$E$39&lt;&gt;"Non-endemic", " ", IF(INTRO!$E$37="Non-endemic"," ", IF(COUNTRY_INFO!A277=0," ",COUNTRY_INFO!A277)))</f>
        <v xml:space="preserve"> </v>
      </c>
      <c r="B277" s="14" t="str">
        <f>IF(INTRO!$E$39&lt;&gt;"Non-endemic", " ", IF(INTRO!$E$37="Non-endemic"," ", IF(COUNTRY_INFO!B277=0," ",COUNTRY_INFO!B277)))</f>
        <v xml:space="preserve"> </v>
      </c>
      <c r="C277" s="14" t="str">
        <f>IF(INTRO!$E$39&lt;&gt;"Non-endemic", " ", IF(INTRO!$E$37="Non-endemic"," ", IF(COUNTRY_INFO!C277=0," ",COUNTRY_INFO!C277)))</f>
        <v xml:space="preserve"> </v>
      </c>
      <c r="D277" s="15">
        <f>IF(INTRO!$E$39&lt;&gt;"Non-endemic", 0, IF(INTRO!$E$37="Non-endemic",0,IF(COUNTRY_INFO!$H277=1,COUNTRY_INFO!E277,0)))</f>
        <v>0</v>
      </c>
      <c r="E277" s="15">
        <f>IF(INTRO!$E$39&lt;&gt;"Non-endemic", 0, IF(INTRO!$E$37="Non-endemic",0,IF(COUNTRY_INFO!$H277=1,COUNTRY_INFO!F277,0)))</f>
        <v>0</v>
      </c>
      <c r="F277" s="15">
        <f>IF(INTRO!$E$39&lt;&gt;"Non-endemic", 0, IF(INTRO!$E$37="Non-endemic",0,IF(COUNTRY_INFO!$H277=1,COUNTRY_INFO!G277,0)))</f>
        <v>0</v>
      </c>
      <c r="G277" s="15">
        <f t="shared" si="16"/>
        <v>0</v>
      </c>
      <c r="H277" s="16" t="str">
        <f>IF(INTRO!$E$39="Non-endemic",IF(INTRO!$E$37="Non-endemic","Not required",COUNTRY_INFO!P277),"Treat with IVM")</f>
        <v>Treat with IVM</v>
      </c>
      <c r="I277" s="15">
        <f t="shared" si="17"/>
        <v>0</v>
      </c>
      <c r="J277" s="15">
        <f t="shared" si="13"/>
        <v>0</v>
      </c>
      <c r="K277" s="25"/>
      <c r="L277" s="17">
        <f t="shared" si="14"/>
        <v>0</v>
      </c>
      <c r="M277" s="17">
        <f t="shared" si="15"/>
        <v>0</v>
      </c>
    </row>
    <row r="278" spans="1:13" x14ac:dyDescent="0.2">
      <c r="A278" s="14" t="str">
        <f>IF(INTRO!$E$39&lt;&gt;"Non-endemic", " ", IF(INTRO!$E$37="Non-endemic"," ", IF(COUNTRY_INFO!A278=0," ",COUNTRY_INFO!A278)))</f>
        <v xml:space="preserve"> </v>
      </c>
      <c r="B278" s="14" t="str">
        <f>IF(INTRO!$E$39&lt;&gt;"Non-endemic", " ", IF(INTRO!$E$37="Non-endemic"," ", IF(COUNTRY_INFO!B278=0," ",COUNTRY_INFO!B278)))</f>
        <v xml:space="preserve"> </v>
      </c>
      <c r="C278" s="14" t="str">
        <f>IF(INTRO!$E$39&lt;&gt;"Non-endemic", " ", IF(INTRO!$E$37="Non-endemic"," ", IF(COUNTRY_INFO!C278=0," ",COUNTRY_INFO!C278)))</f>
        <v xml:space="preserve"> </v>
      </c>
      <c r="D278" s="15">
        <f>IF(INTRO!$E$39&lt;&gt;"Non-endemic", 0, IF(INTRO!$E$37="Non-endemic",0,IF(COUNTRY_INFO!$H278=1,COUNTRY_INFO!E278,0)))</f>
        <v>0</v>
      </c>
      <c r="E278" s="15">
        <f>IF(INTRO!$E$39&lt;&gt;"Non-endemic", 0, IF(INTRO!$E$37="Non-endemic",0,IF(COUNTRY_INFO!$H278=1,COUNTRY_INFO!F278,0)))</f>
        <v>0</v>
      </c>
      <c r="F278" s="15">
        <f>IF(INTRO!$E$39&lt;&gt;"Non-endemic", 0, IF(INTRO!$E$37="Non-endemic",0,IF(COUNTRY_INFO!$H278=1,COUNTRY_INFO!G278,0)))</f>
        <v>0</v>
      </c>
      <c r="G278" s="15">
        <f t="shared" si="16"/>
        <v>0</v>
      </c>
      <c r="H278" s="16" t="str">
        <f>IF(INTRO!$E$39="Non-endemic",IF(INTRO!$E$37="Non-endemic","Not required",COUNTRY_INFO!P278),"Treat with IVM")</f>
        <v>Treat with IVM</v>
      </c>
      <c r="I278" s="15">
        <f t="shared" si="17"/>
        <v>0</v>
      </c>
      <c r="J278" s="15">
        <f t="shared" si="13"/>
        <v>0</v>
      </c>
      <c r="K278" s="25"/>
      <c r="L278" s="17">
        <f t="shared" si="14"/>
        <v>0</v>
      </c>
      <c r="M278" s="17">
        <f t="shared" si="15"/>
        <v>0</v>
      </c>
    </row>
    <row r="279" spans="1:13" x14ac:dyDescent="0.2">
      <c r="A279" s="14" t="str">
        <f>IF(INTRO!$E$39&lt;&gt;"Non-endemic", " ", IF(INTRO!$E$37="Non-endemic"," ", IF(COUNTRY_INFO!A279=0," ",COUNTRY_INFO!A279)))</f>
        <v xml:space="preserve"> </v>
      </c>
      <c r="B279" s="14" t="str">
        <f>IF(INTRO!$E$39&lt;&gt;"Non-endemic", " ", IF(INTRO!$E$37="Non-endemic"," ", IF(COUNTRY_INFO!B279=0," ",COUNTRY_INFO!B279)))</f>
        <v xml:space="preserve"> </v>
      </c>
      <c r="C279" s="14" t="str">
        <f>IF(INTRO!$E$39&lt;&gt;"Non-endemic", " ", IF(INTRO!$E$37="Non-endemic"," ", IF(COUNTRY_INFO!C279=0," ",COUNTRY_INFO!C279)))</f>
        <v xml:space="preserve"> </v>
      </c>
      <c r="D279" s="15">
        <f>IF(INTRO!$E$39&lt;&gt;"Non-endemic", 0, IF(INTRO!$E$37="Non-endemic",0,IF(COUNTRY_INFO!$H279=1,COUNTRY_INFO!E279,0)))</f>
        <v>0</v>
      </c>
      <c r="E279" s="15">
        <f>IF(INTRO!$E$39&lt;&gt;"Non-endemic", 0, IF(INTRO!$E$37="Non-endemic",0,IF(COUNTRY_INFO!$H279=1,COUNTRY_INFO!F279,0)))</f>
        <v>0</v>
      </c>
      <c r="F279" s="15">
        <f>IF(INTRO!$E$39&lt;&gt;"Non-endemic", 0, IF(INTRO!$E$37="Non-endemic",0,IF(COUNTRY_INFO!$H279=1,COUNTRY_INFO!G279,0)))</f>
        <v>0</v>
      </c>
      <c r="G279" s="15">
        <f t="shared" si="16"/>
        <v>0</v>
      </c>
      <c r="H279" s="16" t="str">
        <f>IF(INTRO!$E$39="Non-endemic",IF(INTRO!$E$37="Non-endemic","Not required",COUNTRY_INFO!P279),"Treat with IVM")</f>
        <v>Treat with IVM</v>
      </c>
      <c r="I279" s="15">
        <f t="shared" si="17"/>
        <v>0</v>
      </c>
      <c r="J279" s="15">
        <f t="shared" si="13"/>
        <v>0</v>
      </c>
      <c r="K279" s="25"/>
      <c r="L279" s="17">
        <f t="shared" si="14"/>
        <v>0</v>
      </c>
      <c r="M279" s="17">
        <f t="shared" si="15"/>
        <v>0</v>
      </c>
    </row>
    <row r="280" spans="1:13" x14ac:dyDescent="0.2">
      <c r="A280" s="14" t="str">
        <f>IF(INTRO!$E$39&lt;&gt;"Non-endemic", " ", IF(INTRO!$E$37="Non-endemic"," ", IF(COUNTRY_INFO!A280=0," ",COUNTRY_INFO!A280)))</f>
        <v xml:space="preserve"> </v>
      </c>
      <c r="B280" s="14" t="str">
        <f>IF(INTRO!$E$39&lt;&gt;"Non-endemic", " ", IF(INTRO!$E$37="Non-endemic"," ", IF(COUNTRY_INFO!B280=0," ",COUNTRY_INFO!B280)))</f>
        <v xml:space="preserve"> </v>
      </c>
      <c r="C280" s="14" t="str">
        <f>IF(INTRO!$E$39&lt;&gt;"Non-endemic", " ", IF(INTRO!$E$37="Non-endemic"," ", IF(COUNTRY_INFO!C280=0," ",COUNTRY_INFO!C280)))</f>
        <v xml:space="preserve"> </v>
      </c>
      <c r="D280" s="15">
        <f>IF(INTRO!$E$39&lt;&gt;"Non-endemic", 0, IF(INTRO!$E$37="Non-endemic",0,IF(COUNTRY_INFO!$H280=1,COUNTRY_INFO!E280,0)))</f>
        <v>0</v>
      </c>
      <c r="E280" s="15">
        <f>IF(INTRO!$E$39&lt;&gt;"Non-endemic", 0, IF(INTRO!$E$37="Non-endemic",0,IF(COUNTRY_INFO!$H280=1,COUNTRY_INFO!F280,0)))</f>
        <v>0</v>
      </c>
      <c r="F280" s="15">
        <f>IF(INTRO!$E$39&lt;&gt;"Non-endemic", 0, IF(INTRO!$E$37="Non-endemic",0,IF(COUNTRY_INFO!$H280=1,COUNTRY_INFO!G280,0)))</f>
        <v>0</v>
      </c>
      <c r="G280" s="15">
        <f t="shared" si="16"/>
        <v>0</v>
      </c>
      <c r="H280" s="16" t="str">
        <f>IF(INTRO!$E$39="Non-endemic",IF(INTRO!$E$37="Non-endemic","Not required",COUNTRY_INFO!P280),"Treat with IVM")</f>
        <v>Treat with IVM</v>
      </c>
      <c r="I280" s="15">
        <f t="shared" si="17"/>
        <v>0</v>
      </c>
      <c r="J280" s="15">
        <f t="shared" si="13"/>
        <v>0</v>
      </c>
      <c r="K280" s="25"/>
      <c r="L280" s="17">
        <f t="shared" si="14"/>
        <v>0</v>
      </c>
      <c r="M280" s="17">
        <f t="shared" si="15"/>
        <v>0</v>
      </c>
    </row>
    <row r="281" spans="1:13" x14ac:dyDescent="0.2">
      <c r="A281" s="14" t="str">
        <f>IF(INTRO!$E$39&lt;&gt;"Non-endemic", " ", IF(INTRO!$E$37="Non-endemic"," ", IF(COUNTRY_INFO!A281=0," ",COUNTRY_INFO!A281)))</f>
        <v xml:space="preserve"> </v>
      </c>
      <c r="B281" s="14" t="str">
        <f>IF(INTRO!$E$39&lt;&gt;"Non-endemic", " ", IF(INTRO!$E$37="Non-endemic"," ", IF(COUNTRY_INFO!B281=0," ",COUNTRY_INFO!B281)))</f>
        <v xml:space="preserve"> </v>
      </c>
      <c r="C281" s="14" t="str">
        <f>IF(INTRO!$E$39&lt;&gt;"Non-endemic", " ", IF(INTRO!$E$37="Non-endemic"," ", IF(COUNTRY_INFO!C281=0," ",COUNTRY_INFO!C281)))</f>
        <v xml:space="preserve"> </v>
      </c>
      <c r="D281" s="15">
        <f>IF(INTRO!$E$39&lt;&gt;"Non-endemic", 0, IF(INTRO!$E$37="Non-endemic",0,IF(COUNTRY_INFO!$H281=1,COUNTRY_INFO!E281,0)))</f>
        <v>0</v>
      </c>
      <c r="E281" s="15">
        <f>IF(INTRO!$E$39&lt;&gt;"Non-endemic", 0, IF(INTRO!$E$37="Non-endemic",0,IF(COUNTRY_INFO!$H281=1,COUNTRY_INFO!F281,0)))</f>
        <v>0</v>
      </c>
      <c r="F281" s="15">
        <f>IF(INTRO!$E$39&lt;&gt;"Non-endemic", 0, IF(INTRO!$E$37="Non-endemic",0,IF(COUNTRY_INFO!$H281=1,COUNTRY_INFO!G281,0)))</f>
        <v>0</v>
      </c>
      <c r="G281" s="15">
        <f t="shared" si="16"/>
        <v>0</v>
      </c>
      <c r="H281" s="16" t="str">
        <f>IF(INTRO!$E$39="Non-endemic",IF(INTRO!$E$37="Non-endemic","Not required",COUNTRY_INFO!P281),"Treat with IVM")</f>
        <v>Treat with IVM</v>
      </c>
      <c r="I281" s="15">
        <f t="shared" si="17"/>
        <v>0</v>
      </c>
      <c r="J281" s="15">
        <f t="shared" si="13"/>
        <v>0</v>
      </c>
      <c r="K281" s="25"/>
      <c r="L281" s="17">
        <f t="shared" si="14"/>
        <v>0</v>
      </c>
      <c r="M281" s="17">
        <f t="shared" si="15"/>
        <v>0</v>
      </c>
    </row>
    <row r="282" spans="1:13" x14ac:dyDescent="0.2">
      <c r="A282" s="14" t="str">
        <f>IF(INTRO!$E$39&lt;&gt;"Non-endemic", " ", IF(INTRO!$E$37="Non-endemic"," ", IF(COUNTRY_INFO!A282=0," ",COUNTRY_INFO!A282)))</f>
        <v xml:space="preserve"> </v>
      </c>
      <c r="B282" s="14" t="str">
        <f>IF(INTRO!$E$39&lt;&gt;"Non-endemic", " ", IF(INTRO!$E$37="Non-endemic"," ", IF(COUNTRY_INFO!B282=0," ",COUNTRY_INFO!B282)))</f>
        <v xml:space="preserve"> </v>
      </c>
      <c r="C282" s="14" t="str">
        <f>IF(INTRO!$E$39&lt;&gt;"Non-endemic", " ", IF(INTRO!$E$37="Non-endemic"," ", IF(COUNTRY_INFO!C282=0," ",COUNTRY_INFO!C282)))</f>
        <v xml:space="preserve"> </v>
      </c>
      <c r="D282" s="15">
        <f>IF(INTRO!$E$39&lt;&gt;"Non-endemic", 0, IF(INTRO!$E$37="Non-endemic",0,IF(COUNTRY_INFO!$H282=1,COUNTRY_INFO!E282,0)))</f>
        <v>0</v>
      </c>
      <c r="E282" s="15">
        <f>IF(INTRO!$E$39&lt;&gt;"Non-endemic", 0, IF(INTRO!$E$37="Non-endemic",0,IF(COUNTRY_INFO!$H282=1,COUNTRY_INFO!F282,0)))</f>
        <v>0</v>
      </c>
      <c r="F282" s="15">
        <f>IF(INTRO!$E$39&lt;&gt;"Non-endemic", 0, IF(INTRO!$E$37="Non-endemic",0,IF(COUNTRY_INFO!$H282=1,COUNTRY_INFO!G282,0)))</f>
        <v>0</v>
      </c>
      <c r="G282" s="15">
        <f t="shared" si="16"/>
        <v>0</v>
      </c>
      <c r="H282" s="16" t="str">
        <f>IF(INTRO!$E$39="Non-endemic",IF(INTRO!$E$37="Non-endemic","Not required",COUNTRY_INFO!P282),"Treat with IVM")</f>
        <v>Treat with IVM</v>
      </c>
      <c r="I282" s="15">
        <f t="shared" si="17"/>
        <v>0</v>
      </c>
      <c r="J282" s="15">
        <f t="shared" si="13"/>
        <v>0</v>
      </c>
      <c r="K282" s="25"/>
      <c r="L282" s="17">
        <f t="shared" si="14"/>
        <v>0</v>
      </c>
      <c r="M282" s="17">
        <f t="shared" si="15"/>
        <v>0</v>
      </c>
    </row>
    <row r="283" spans="1:13" x14ac:dyDescent="0.2">
      <c r="A283" s="14" t="str">
        <f>IF(INTRO!$E$39&lt;&gt;"Non-endemic", " ", IF(INTRO!$E$37="Non-endemic"," ", IF(COUNTRY_INFO!A283=0," ",COUNTRY_INFO!A283)))</f>
        <v xml:space="preserve"> </v>
      </c>
      <c r="B283" s="14" t="str">
        <f>IF(INTRO!$E$39&lt;&gt;"Non-endemic", " ", IF(INTRO!$E$37="Non-endemic"," ", IF(COUNTRY_INFO!B283=0," ",COUNTRY_INFO!B283)))</f>
        <v xml:space="preserve"> </v>
      </c>
      <c r="C283" s="14" t="str">
        <f>IF(INTRO!$E$39&lt;&gt;"Non-endemic", " ", IF(INTRO!$E$37="Non-endemic"," ", IF(COUNTRY_INFO!C283=0," ",COUNTRY_INFO!C283)))</f>
        <v xml:space="preserve"> </v>
      </c>
      <c r="D283" s="15">
        <f>IF(INTRO!$E$39&lt;&gt;"Non-endemic", 0, IF(INTRO!$E$37="Non-endemic",0,IF(COUNTRY_INFO!$H283=1,COUNTRY_INFO!E283,0)))</f>
        <v>0</v>
      </c>
      <c r="E283" s="15">
        <f>IF(INTRO!$E$39&lt;&gt;"Non-endemic", 0, IF(INTRO!$E$37="Non-endemic",0,IF(COUNTRY_INFO!$H283=1,COUNTRY_INFO!F283,0)))</f>
        <v>0</v>
      </c>
      <c r="F283" s="15">
        <f>IF(INTRO!$E$39&lt;&gt;"Non-endemic", 0, IF(INTRO!$E$37="Non-endemic",0,IF(COUNTRY_INFO!$H283=1,COUNTRY_INFO!G283,0)))</f>
        <v>0</v>
      </c>
      <c r="G283" s="15">
        <f t="shared" si="16"/>
        <v>0</v>
      </c>
      <c r="H283" s="16" t="str">
        <f>IF(INTRO!$E$39="Non-endemic",IF(INTRO!$E$37="Non-endemic","Not required",COUNTRY_INFO!P283),"Treat with IVM")</f>
        <v>Treat with IVM</v>
      </c>
      <c r="I283" s="15">
        <f t="shared" si="17"/>
        <v>0</v>
      </c>
      <c r="J283" s="15">
        <f t="shared" si="13"/>
        <v>0</v>
      </c>
      <c r="K283" s="25"/>
      <c r="L283" s="17">
        <f t="shared" si="14"/>
        <v>0</v>
      </c>
      <c r="M283" s="17">
        <f t="shared" si="15"/>
        <v>0</v>
      </c>
    </row>
    <row r="284" spans="1:13" x14ac:dyDescent="0.2">
      <c r="A284" s="14" t="str">
        <f>IF(INTRO!$E$39&lt;&gt;"Non-endemic", " ", IF(INTRO!$E$37="Non-endemic"," ", IF(COUNTRY_INFO!A284=0," ",COUNTRY_INFO!A284)))</f>
        <v xml:space="preserve"> </v>
      </c>
      <c r="B284" s="14" t="str">
        <f>IF(INTRO!$E$39&lt;&gt;"Non-endemic", " ", IF(INTRO!$E$37="Non-endemic"," ", IF(COUNTRY_INFO!B284=0," ",COUNTRY_INFO!B284)))</f>
        <v xml:space="preserve"> </v>
      </c>
      <c r="C284" s="14" t="str">
        <f>IF(INTRO!$E$39&lt;&gt;"Non-endemic", " ", IF(INTRO!$E$37="Non-endemic"," ", IF(COUNTRY_INFO!C284=0," ",COUNTRY_INFO!C284)))</f>
        <v xml:space="preserve"> </v>
      </c>
      <c r="D284" s="15">
        <f>IF(INTRO!$E$39&lt;&gt;"Non-endemic", 0, IF(INTRO!$E$37="Non-endemic",0,IF(COUNTRY_INFO!$H284=1,COUNTRY_INFO!E284,0)))</f>
        <v>0</v>
      </c>
      <c r="E284" s="15">
        <f>IF(INTRO!$E$39&lt;&gt;"Non-endemic", 0, IF(INTRO!$E$37="Non-endemic",0,IF(COUNTRY_INFO!$H284=1,COUNTRY_INFO!F284,0)))</f>
        <v>0</v>
      </c>
      <c r="F284" s="15">
        <f>IF(INTRO!$E$39&lt;&gt;"Non-endemic", 0, IF(INTRO!$E$37="Non-endemic",0,IF(COUNTRY_INFO!$H284=1,COUNTRY_INFO!G284,0)))</f>
        <v>0</v>
      </c>
      <c r="G284" s="15">
        <f t="shared" si="16"/>
        <v>0</v>
      </c>
      <c r="H284" s="16" t="str">
        <f>IF(INTRO!$E$39="Non-endemic",IF(INTRO!$E$37="Non-endemic","Not required",COUNTRY_INFO!P284),"Treat with IVM")</f>
        <v>Treat with IVM</v>
      </c>
      <c r="I284" s="15">
        <f t="shared" si="17"/>
        <v>0</v>
      </c>
      <c r="J284" s="15">
        <f t="shared" si="13"/>
        <v>0</v>
      </c>
      <c r="K284" s="25"/>
      <c r="L284" s="17">
        <f t="shared" si="14"/>
        <v>0</v>
      </c>
      <c r="M284" s="17">
        <f t="shared" si="15"/>
        <v>0</v>
      </c>
    </row>
    <row r="285" spans="1:13" x14ac:dyDescent="0.2">
      <c r="A285" s="14" t="str">
        <f>IF(INTRO!$E$39&lt;&gt;"Non-endemic", " ", IF(INTRO!$E$37="Non-endemic"," ", IF(COUNTRY_INFO!A285=0," ",COUNTRY_INFO!A285)))</f>
        <v xml:space="preserve"> </v>
      </c>
      <c r="B285" s="14" t="str">
        <f>IF(INTRO!$E$39&lt;&gt;"Non-endemic", " ", IF(INTRO!$E$37="Non-endemic"," ", IF(COUNTRY_INFO!B285=0," ",COUNTRY_INFO!B285)))</f>
        <v xml:space="preserve"> </v>
      </c>
      <c r="C285" s="14" t="str">
        <f>IF(INTRO!$E$39&lt;&gt;"Non-endemic", " ", IF(INTRO!$E$37="Non-endemic"," ", IF(COUNTRY_INFO!C285=0," ",COUNTRY_INFO!C285)))</f>
        <v xml:space="preserve"> </v>
      </c>
      <c r="D285" s="15">
        <f>IF(INTRO!$E$39&lt;&gt;"Non-endemic", 0, IF(INTRO!$E$37="Non-endemic",0,IF(COUNTRY_INFO!$H285=1,COUNTRY_INFO!E285,0)))</f>
        <v>0</v>
      </c>
      <c r="E285" s="15">
        <f>IF(INTRO!$E$39&lt;&gt;"Non-endemic", 0, IF(INTRO!$E$37="Non-endemic",0,IF(COUNTRY_INFO!$H285=1,COUNTRY_INFO!F285,0)))</f>
        <v>0</v>
      </c>
      <c r="F285" s="15">
        <f>IF(INTRO!$E$39&lt;&gt;"Non-endemic", 0, IF(INTRO!$E$37="Non-endemic",0,IF(COUNTRY_INFO!$H285=1,COUNTRY_INFO!G285,0)))</f>
        <v>0</v>
      </c>
      <c r="G285" s="15">
        <f t="shared" si="16"/>
        <v>0</v>
      </c>
      <c r="H285" s="16" t="str">
        <f>IF(INTRO!$E$39="Non-endemic",IF(INTRO!$E$37="Non-endemic","Not required",COUNTRY_INFO!P285),"Treat with IVM")</f>
        <v>Treat with IVM</v>
      </c>
      <c r="I285" s="15">
        <f t="shared" si="17"/>
        <v>0</v>
      </c>
      <c r="J285" s="15">
        <f t="shared" si="13"/>
        <v>0</v>
      </c>
      <c r="K285" s="25"/>
      <c r="L285" s="17">
        <f t="shared" si="14"/>
        <v>0</v>
      </c>
      <c r="M285" s="17">
        <f t="shared" si="15"/>
        <v>0</v>
      </c>
    </row>
    <row r="286" spans="1:13" x14ac:dyDescent="0.2">
      <c r="A286" s="14" t="str">
        <f>IF(INTRO!$E$39&lt;&gt;"Non-endemic", " ", IF(INTRO!$E$37="Non-endemic"," ", IF(COUNTRY_INFO!A286=0," ",COUNTRY_INFO!A286)))</f>
        <v xml:space="preserve"> </v>
      </c>
      <c r="B286" s="14" t="str">
        <f>IF(INTRO!$E$39&lt;&gt;"Non-endemic", " ", IF(INTRO!$E$37="Non-endemic"," ", IF(COUNTRY_INFO!B286=0," ",COUNTRY_INFO!B286)))</f>
        <v xml:space="preserve"> </v>
      </c>
      <c r="C286" s="14" t="str">
        <f>IF(INTRO!$E$39&lt;&gt;"Non-endemic", " ", IF(INTRO!$E$37="Non-endemic"," ", IF(COUNTRY_INFO!C286=0," ",COUNTRY_INFO!C286)))</f>
        <v xml:space="preserve"> </v>
      </c>
      <c r="D286" s="15">
        <f>IF(INTRO!$E$39&lt;&gt;"Non-endemic", 0, IF(INTRO!$E$37="Non-endemic",0,IF(COUNTRY_INFO!$H286=1,COUNTRY_INFO!E286,0)))</f>
        <v>0</v>
      </c>
      <c r="E286" s="15">
        <f>IF(INTRO!$E$39&lt;&gt;"Non-endemic", 0, IF(INTRO!$E$37="Non-endemic",0,IF(COUNTRY_INFO!$H286=1,COUNTRY_INFO!F286,0)))</f>
        <v>0</v>
      </c>
      <c r="F286" s="15">
        <f>IF(INTRO!$E$39&lt;&gt;"Non-endemic", 0, IF(INTRO!$E$37="Non-endemic",0,IF(COUNTRY_INFO!$H286=1,COUNTRY_INFO!G286,0)))</f>
        <v>0</v>
      </c>
      <c r="G286" s="15">
        <f t="shared" si="16"/>
        <v>0</v>
      </c>
      <c r="H286" s="16" t="str">
        <f>IF(INTRO!$E$39="Non-endemic",IF(INTRO!$E$37="Non-endemic","Not required",COUNTRY_INFO!P286),"Treat with IVM")</f>
        <v>Treat with IVM</v>
      </c>
      <c r="I286" s="15">
        <f t="shared" si="17"/>
        <v>0</v>
      </c>
      <c r="J286" s="15">
        <f t="shared" si="13"/>
        <v>0</v>
      </c>
      <c r="K286" s="25"/>
      <c r="L286" s="17">
        <f t="shared" si="14"/>
        <v>0</v>
      </c>
      <c r="M286" s="17">
        <f t="shared" si="15"/>
        <v>0</v>
      </c>
    </row>
    <row r="287" spans="1:13" x14ac:dyDescent="0.2">
      <c r="A287" s="14" t="str">
        <f>IF(INTRO!$E$39&lt;&gt;"Non-endemic", " ", IF(INTRO!$E$37="Non-endemic"," ", IF(COUNTRY_INFO!A287=0," ",COUNTRY_INFO!A287)))</f>
        <v xml:space="preserve"> </v>
      </c>
      <c r="B287" s="14" t="str">
        <f>IF(INTRO!$E$39&lt;&gt;"Non-endemic", " ", IF(INTRO!$E$37="Non-endemic"," ", IF(COUNTRY_INFO!B287=0," ",COUNTRY_INFO!B287)))</f>
        <v xml:space="preserve"> </v>
      </c>
      <c r="C287" s="14" t="str">
        <f>IF(INTRO!$E$39&lt;&gt;"Non-endemic", " ", IF(INTRO!$E$37="Non-endemic"," ", IF(COUNTRY_INFO!C287=0," ",COUNTRY_INFO!C287)))</f>
        <v xml:space="preserve"> </v>
      </c>
      <c r="D287" s="15">
        <f>IF(INTRO!$E$39&lt;&gt;"Non-endemic", 0, IF(INTRO!$E$37="Non-endemic",0,IF(COUNTRY_INFO!$H287=1,COUNTRY_INFO!E287,0)))</f>
        <v>0</v>
      </c>
      <c r="E287" s="15">
        <f>IF(INTRO!$E$39&lt;&gt;"Non-endemic", 0, IF(INTRO!$E$37="Non-endemic",0,IF(COUNTRY_INFO!$H287=1,COUNTRY_INFO!F287,0)))</f>
        <v>0</v>
      </c>
      <c r="F287" s="15">
        <f>IF(INTRO!$E$39&lt;&gt;"Non-endemic", 0, IF(INTRO!$E$37="Non-endemic",0,IF(COUNTRY_INFO!$H287=1,COUNTRY_INFO!G287,0)))</f>
        <v>0</v>
      </c>
      <c r="G287" s="15">
        <f t="shared" si="16"/>
        <v>0</v>
      </c>
      <c r="H287" s="16" t="str">
        <f>IF(INTRO!$E$39="Non-endemic",IF(INTRO!$E$37="Non-endemic","Not required",COUNTRY_INFO!P287),"Treat with IVM")</f>
        <v>Treat with IVM</v>
      </c>
      <c r="I287" s="15">
        <f t="shared" si="17"/>
        <v>0</v>
      </c>
      <c r="J287" s="15">
        <f t="shared" si="13"/>
        <v>0</v>
      </c>
      <c r="K287" s="25"/>
      <c r="L287" s="17">
        <f t="shared" si="14"/>
        <v>0</v>
      </c>
      <c r="M287" s="17">
        <f t="shared" si="15"/>
        <v>0</v>
      </c>
    </row>
    <row r="288" spans="1:13" x14ac:dyDescent="0.2">
      <c r="A288" s="14" t="str">
        <f>IF(INTRO!$E$39&lt;&gt;"Non-endemic", " ", IF(INTRO!$E$37="Non-endemic"," ", IF(COUNTRY_INFO!A288=0," ",COUNTRY_INFO!A288)))</f>
        <v xml:space="preserve"> </v>
      </c>
      <c r="B288" s="14" t="str">
        <f>IF(INTRO!$E$39&lt;&gt;"Non-endemic", " ", IF(INTRO!$E$37="Non-endemic"," ", IF(COUNTRY_INFO!B288=0," ",COUNTRY_INFO!B288)))</f>
        <v xml:space="preserve"> </v>
      </c>
      <c r="C288" s="14" t="str">
        <f>IF(INTRO!$E$39&lt;&gt;"Non-endemic", " ", IF(INTRO!$E$37="Non-endemic"," ", IF(COUNTRY_INFO!C288=0," ",COUNTRY_INFO!C288)))</f>
        <v xml:space="preserve"> </v>
      </c>
      <c r="D288" s="15">
        <f>IF(INTRO!$E$39&lt;&gt;"Non-endemic", 0, IF(INTRO!$E$37="Non-endemic",0,IF(COUNTRY_INFO!$H288=1,COUNTRY_INFO!E288,0)))</f>
        <v>0</v>
      </c>
      <c r="E288" s="15">
        <f>IF(INTRO!$E$39&lt;&gt;"Non-endemic", 0, IF(INTRO!$E$37="Non-endemic",0,IF(COUNTRY_INFO!$H288=1,COUNTRY_INFO!F288,0)))</f>
        <v>0</v>
      </c>
      <c r="F288" s="15">
        <f>IF(INTRO!$E$39&lt;&gt;"Non-endemic", 0, IF(INTRO!$E$37="Non-endemic",0,IF(COUNTRY_INFO!$H288=1,COUNTRY_INFO!G288,0)))</f>
        <v>0</v>
      </c>
      <c r="G288" s="15">
        <f t="shared" si="16"/>
        <v>0</v>
      </c>
      <c r="H288" s="16" t="str">
        <f>IF(INTRO!$E$39="Non-endemic",IF(INTRO!$E$37="Non-endemic","Not required",COUNTRY_INFO!P288),"Treat with IVM")</f>
        <v>Treat with IVM</v>
      </c>
      <c r="I288" s="15">
        <f t="shared" si="17"/>
        <v>0</v>
      </c>
      <c r="J288" s="15">
        <f t="shared" si="13"/>
        <v>0</v>
      </c>
      <c r="K288" s="25"/>
      <c r="L288" s="17">
        <f t="shared" si="14"/>
        <v>0</v>
      </c>
      <c r="M288" s="17">
        <f t="shared" si="15"/>
        <v>0</v>
      </c>
    </row>
    <row r="289" spans="1:13" x14ac:dyDescent="0.2">
      <c r="A289" s="14" t="str">
        <f>IF(INTRO!$E$39&lt;&gt;"Non-endemic", " ", IF(INTRO!$E$37="Non-endemic"," ", IF(COUNTRY_INFO!A289=0," ",COUNTRY_INFO!A289)))</f>
        <v xml:space="preserve"> </v>
      </c>
      <c r="B289" s="14" t="str">
        <f>IF(INTRO!$E$39&lt;&gt;"Non-endemic", " ", IF(INTRO!$E$37="Non-endemic"," ", IF(COUNTRY_INFO!B289=0," ",COUNTRY_INFO!B289)))</f>
        <v xml:space="preserve"> </v>
      </c>
      <c r="C289" s="14" t="str">
        <f>IF(INTRO!$E$39&lt;&gt;"Non-endemic", " ", IF(INTRO!$E$37="Non-endemic"," ", IF(COUNTRY_INFO!C289=0," ",COUNTRY_INFO!C289)))</f>
        <v xml:space="preserve"> </v>
      </c>
      <c r="D289" s="15">
        <f>IF(INTRO!$E$39&lt;&gt;"Non-endemic", 0, IF(INTRO!$E$37="Non-endemic",0,IF(COUNTRY_INFO!$H289=1,COUNTRY_INFO!E289,0)))</f>
        <v>0</v>
      </c>
      <c r="E289" s="15">
        <f>IF(INTRO!$E$39&lt;&gt;"Non-endemic", 0, IF(INTRO!$E$37="Non-endemic",0,IF(COUNTRY_INFO!$H289=1,COUNTRY_INFO!F289,0)))</f>
        <v>0</v>
      </c>
      <c r="F289" s="15">
        <f>IF(INTRO!$E$39&lt;&gt;"Non-endemic", 0, IF(INTRO!$E$37="Non-endemic",0,IF(COUNTRY_INFO!$H289=1,COUNTRY_INFO!G289,0)))</f>
        <v>0</v>
      </c>
      <c r="G289" s="15">
        <f t="shared" si="16"/>
        <v>0</v>
      </c>
      <c r="H289" s="16" t="str">
        <f>IF(INTRO!$E$39="Non-endemic",IF(INTRO!$E$37="Non-endemic","Not required",COUNTRY_INFO!P289),"Treat with IVM")</f>
        <v>Treat with IVM</v>
      </c>
      <c r="I289" s="15">
        <f t="shared" si="17"/>
        <v>0</v>
      </c>
      <c r="J289" s="15">
        <f t="shared" si="13"/>
        <v>0</v>
      </c>
      <c r="K289" s="25"/>
      <c r="L289" s="17">
        <f t="shared" si="14"/>
        <v>0</v>
      </c>
      <c r="M289" s="17">
        <f t="shared" si="15"/>
        <v>0</v>
      </c>
    </row>
    <row r="290" spans="1:13" x14ac:dyDescent="0.2">
      <c r="A290" s="14" t="str">
        <f>IF(INTRO!$E$39&lt;&gt;"Non-endemic", " ", IF(INTRO!$E$37="Non-endemic"," ", IF(COUNTRY_INFO!A290=0," ",COUNTRY_INFO!A290)))</f>
        <v xml:space="preserve"> </v>
      </c>
      <c r="B290" s="14" t="str">
        <f>IF(INTRO!$E$39&lt;&gt;"Non-endemic", " ", IF(INTRO!$E$37="Non-endemic"," ", IF(COUNTRY_INFO!B290=0," ",COUNTRY_INFO!B290)))</f>
        <v xml:space="preserve"> </v>
      </c>
      <c r="C290" s="14" t="str">
        <f>IF(INTRO!$E$39&lt;&gt;"Non-endemic", " ", IF(INTRO!$E$37="Non-endemic"," ", IF(COUNTRY_INFO!C290=0," ",COUNTRY_INFO!C290)))</f>
        <v xml:space="preserve"> </v>
      </c>
      <c r="D290" s="15">
        <f>IF(INTRO!$E$39&lt;&gt;"Non-endemic", 0, IF(INTRO!$E$37="Non-endemic",0,IF(COUNTRY_INFO!$H290=1,COUNTRY_INFO!E290,0)))</f>
        <v>0</v>
      </c>
      <c r="E290" s="15">
        <f>IF(INTRO!$E$39&lt;&gt;"Non-endemic", 0, IF(INTRO!$E$37="Non-endemic",0,IF(COUNTRY_INFO!$H290=1,COUNTRY_INFO!F290,0)))</f>
        <v>0</v>
      </c>
      <c r="F290" s="15">
        <f>IF(INTRO!$E$39&lt;&gt;"Non-endemic", 0, IF(INTRO!$E$37="Non-endemic",0,IF(COUNTRY_INFO!$H290=1,COUNTRY_INFO!G290,0)))</f>
        <v>0</v>
      </c>
      <c r="G290" s="15">
        <f t="shared" si="16"/>
        <v>0</v>
      </c>
      <c r="H290" s="16" t="str">
        <f>IF(INTRO!$E$39="Non-endemic",IF(INTRO!$E$37="Non-endemic","Not required",COUNTRY_INFO!P290),"Treat with IVM")</f>
        <v>Treat with IVM</v>
      </c>
      <c r="I290" s="15">
        <f t="shared" si="17"/>
        <v>0</v>
      </c>
      <c r="J290" s="15">
        <f t="shared" si="13"/>
        <v>0</v>
      </c>
      <c r="K290" s="25"/>
      <c r="L290" s="17">
        <f t="shared" si="14"/>
        <v>0</v>
      </c>
      <c r="M290" s="17">
        <f t="shared" si="15"/>
        <v>0</v>
      </c>
    </row>
    <row r="291" spans="1:13" x14ac:dyDescent="0.2">
      <c r="A291" s="14" t="str">
        <f>IF(INTRO!$E$39&lt;&gt;"Non-endemic", " ", IF(INTRO!$E$37="Non-endemic"," ", IF(COUNTRY_INFO!A291=0," ",COUNTRY_INFO!A291)))</f>
        <v xml:space="preserve"> </v>
      </c>
      <c r="B291" s="14" t="str">
        <f>IF(INTRO!$E$39&lt;&gt;"Non-endemic", " ", IF(INTRO!$E$37="Non-endemic"," ", IF(COUNTRY_INFO!B291=0," ",COUNTRY_INFO!B291)))</f>
        <v xml:space="preserve"> </v>
      </c>
      <c r="C291" s="14" t="str">
        <f>IF(INTRO!$E$39&lt;&gt;"Non-endemic", " ", IF(INTRO!$E$37="Non-endemic"," ", IF(COUNTRY_INFO!C291=0," ",COUNTRY_INFO!C291)))</f>
        <v xml:space="preserve"> </v>
      </c>
      <c r="D291" s="15">
        <f>IF(INTRO!$E$39&lt;&gt;"Non-endemic", 0, IF(INTRO!$E$37="Non-endemic",0,IF(COUNTRY_INFO!$H291=1,COUNTRY_INFO!E291,0)))</f>
        <v>0</v>
      </c>
      <c r="E291" s="15">
        <f>IF(INTRO!$E$39&lt;&gt;"Non-endemic", 0, IF(INTRO!$E$37="Non-endemic",0,IF(COUNTRY_INFO!$H291=1,COUNTRY_INFO!F291,0)))</f>
        <v>0</v>
      </c>
      <c r="F291" s="15">
        <f>IF(INTRO!$E$39&lt;&gt;"Non-endemic", 0, IF(INTRO!$E$37="Non-endemic",0,IF(COUNTRY_INFO!$H291=1,COUNTRY_INFO!G291,0)))</f>
        <v>0</v>
      </c>
      <c r="G291" s="15">
        <f t="shared" si="16"/>
        <v>0</v>
      </c>
      <c r="H291" s="16" t="str">
        <f>IF(INTRO!$E$39="Non-endemic",IF(INTRO!$E$37="Non-endemic","Not required",COUNTRY_INFO!P291),"Treat with IVM")</f>
        <v>Treat with IVM</v>
      </c>
      <c r="I291" s="15">
        <f t="shared" si="17"/>
        <v>0</v>
      </c>
      <c r="J291" s="15">
        <f t="shared" si="13"/>
        <v>0</v>
      </c>
      <c r="K291" s="25"/>
      <c r="L291" s="17">
        <f t="shared" si="14"/>
        <v>0</v>
      </c>
      <c r="M291" s="17">
        <f t="shared" si="15"/>
        <v>0</v>
      </c>
    </row>
    <row r="292" spans="1:13" x14ac:dyDescent="0.2">
      <c r="A292" s="14" t="str">
        <f>IF(INTRO!$E$39&lt;&gt;"Non-endemic", " ", IF(INTRO!$E$37="Non-endemic"," ", IF(COUNTRY_INFO!A292=0," ",COUNTRY_INFO!A292)))</f>
        <v xml:space="preserve"> </v>
      </c>
      <c r="B292" s="14" t="str">
        <f>IF(INTRO!$E$39&lt;&gt;"Non-endemic", " ", IF(INTRO!$E$37="Non-endemic"," ", IF(COUNTRY_INFO!B292=0," ",COUNTRY_INFO!B292)))</f>
        <v xml:space="preserve"> </v>
      </c>
      <c r="C292" s="14" t="str">
        <f>IF(INTRO!$E$39&lt;&gt;"Non-endemic", " ", IF(INTRO!$E$37="Non-endemic"," ", IF(COUNTRY_INFO!C292=0," ",COUNTRY_INFO!C292)))</f>
        <v xml:space="preserve"> </v>
      </c>
      <c r="D292" s="15">
        <f>IF(INTRO!$E$39&lt;&gt;"Non-endemic", 0, IF(INTRO!$E$37="Non-endemic",0,IF(COUNTRY_INFO!$H292=1,COUNTRY_INFO!E292,0)))</f>
        <v>0</v>
      </c>
      <c r="E292" s="15">
        <f>IF(INTRO!$E$39&lt;&gt;"Non-endemic", 0, IF(INTRO!$E$37="Non-endemic",0,IF(COUNTRY_INFO!$H292=1,COUNTRY_INFO!F292,0)))</f>
        <v>0</v>
      </c>
      <c r="F292" s="15">
        <f>IF(INTRO!$E$39&lt;&gt;"Non-endemic", 0, IF(INTRO!$E$37="Non-endemic",0,IF(COUNTRY_INFO!$H292=1,COUNTRY_INFO!G292,0)))</f>
        <v>0</v>
      </c>
      <c r="G292" s="15">
        <f t="shared" si="16"/>
        <v>0</v>
      </c>
      <c r="H292" s="16" t="str">
        <f>IF(INTRO!$E$39="Non-endemic",IF(INTRO!$E$37="Non-endemic","Not required",COUNTRY_INFO!P292),"Treat with IVM")</f>
        <v>Treat with IVM</v>
      </c>
      <c r="I292" s="15">
        <f t="shared" si="17"/>
        <v>0</v>
      </c>
      <c r="J292" s="15">
        <f t="shared" si="13"/>
        <v>0</v>
      </c>
      <c r="K292" s="25"/>
      <c r="L292" s="17">
        <f t="shared" si="14"/>
        <v>0</v>
      </c>
      <c r="M292" s="17">
        <f t="shared" si="15"/>
        <v>0</v>
      </c>
    </row>
    <row r="293" spans="1:13" x14ac:dyDescent="0.2">
      <c r="A293" s="14" t="str">
        <f>IF(INTRO!$E$39&lt;&gt;"Non-endemic", " ", IF(INTRO!$E$37="Non-endemic"," ", IF(COUNTRY_INFO!A293=0," ",COUNTRY_INFO!A293)))</f>
        <v xml:space="preserve"> </v>
      </c>
      <c r="B293" s="14" t="str">
        <f>IF(INTRO!$E$39&lt;&gt;"Non-endemic", " ", IF(INTRO!$E$37="Non-endemic"," ", IF(COUNTRY_INFO!B293=0," ",COUNTRY_INFO!B293)))</f>
        <v xml:space="preserve"> </v>
      </c>
      <c r="C293" s="14" t="str">
        <f>IF(INTRO!$E$39&lt;&gt;"Non-endemic", " ", IF(INTRO!$E$37="Non-endemic"," ", IF(COUNTRY_INFO!C293=0," ",COUNTRY_INFO!C293)))</f>
        <v xml:space="preserve"> </v>
      </c>
      <c r="D293" s="15">
        <f>IF(INTRO!$E$39&lt;&gt;"Non-endemic", 0, IF(INTRO!$E$37="Non-endemic",0,IF(COUNTRY_INFO!$H293=1,COUNTRY_INFO!E293,0)))</f>
        <v>0</v>
      </c>
      <c r="E293" s="15">
        <f>IF(INTRO!$E$39&lt;&gt;"Non-endemic", 0, IF(INTRO!$E$37="Non-endemic",0,IF(COUNTRY_INFO!$H293=1,COUNTRY_INFO!F293,0)))</f>
        <v>0</v>
      </c>
      <c r="F293" s="15">
        <f>IF(INTRO!$E$39&lt;&gt;"Non-endemic", 0, IF(INTRO!$E$37="Non-endemic",0,IF(COUNTRY_INFO!$H293=1,COUNTRY_INFO!G293,0)))</f>
        <v>0</v>
      </c>
      <c r="G293" s="15">
        <f t="shared" si="16"/>
        <v>0</v>
      </c>
      <c r="H293" s="16" t="str">
        <f>IF(INTRO!$E$39="Non-endemic",IF(INTRO!$E$37="Non-endemic","Not required",COUNTRY_INFO!P293),"Treat with IVM")</f>
        <v>Treat with IVM</v>
      </c>
      <c r="I293" s="15">
        <f t="shared" si="17"/>
        <v>0</v>
      </c>
      <c r="J293" s="15">
        <f t="shared" si="13"/>
        <v>0</v>
      </c>
      <c r="K293" s="25"/>
      <c r="L293" s="17">
        <f t="shared" si="14"/>
        <v>0</v>
      </c>
      <c r="M293" s="17">
        <f t="shared" si="15"/>
        <v>0</v>
      </c>
    </row>
    <row r="294" spans="1:13" x14ac:dyDescent="0.2">
      <c r="A294" s="14" t="str">
        <f>IF(INTRO!$E$39&lt;&gt;"Non-endemic", " ", IF(INTRO!$E$37="Non-endemic"," ", IF(COUNTRY_INFO!A294=0," ",COUNTRY_INFO!A294)))</f>
        <v xml:space="preserve"> </v>
      </c>
      <c r="B294" s="14" t="str">
        <f>IF(INTRO!$E$39&lt;&gt;"Non-endemic", " ", IF(INTRO!$E$37="Non-endemic"," ", IF(COUNTRY_INFO!B294=0," ",COUNTRY_INFO!B294)))</f>
        <v xml:space="preserve"> </v>
      </c>
      <c r="C294" s="14" t="str">
        <f>IF(INTRO!$E$39&lt;&gt;"Non-endemic", " ", IF(INTRO!$E$37="Non-endemic"," ", IF(COUNTRY_INFO!C294=0," ",COUNTRY_INFO!C294)))</f>
        <v xml:space="preserve"> </v>
      </c>
      <c r="D294" s="15">
        <f>IF(INTRO!$E$39&lt;&gt;"Non-endemic", 0, IF(INTRO!$E$37="Non-endemic",0,IF(COUNTRY_INFO!$H294=1,COUNTRY_INFO!E294,0)))</f>
        <v>0</v>
      </c>
      <c r="E294" s="15">
        <f>IF(INTRO!$E$39&lt;&gt;"Non-endemic", 0, IF(INTRO!$E$37="Non-endemic",0,IF(COUNTRY_INFO!$H294=1,COUNTRY_INFO!F294,0)))</f>
        <v>0</v>
      </c>
      <c r="F294" s="15">
        <f>IF(INTRO!$E$39&lt;&gt;"Non-endemic", 0, IF(INTRO!$E$37="Non-endemic",0,IF(COUNTRY_INFO!$H294=1,COUNTRY_INFO!G294,0)))</f>
        <v>0</v>
      </c>
      <c r="G294" s="15">
        <f t="shared" si="16"/>
        <v>0</v>
      </c>
      <c r="H294" s="16" t="str">
        <f>IF(INTRO!$E$39="Non-endemic",IF(INTRO!$E$37="Non-endemic","Not required",COUNTRY_INFO!P294),"Treat with IVM")</f>
        <v>Treat with IVM</v>
      </c>
      <c r="I294" s="15">
        <f t="shared" si="17"/>
        <v>0</v>
      </c>
      <c r="J294" s="15">
        <f t="shared" si="13"/>
        <v>0</v>
      </c>
      <c r="K294" s="25"/>
      <c r="L294" s="17">
        <f t="shared" si="14"/>
        <v>0</v>
      </c>
      <c r="M294" s="17">
        <f t="shared" si="15"/>
        <v>0</v>
      </c>
    </row>
    <row r="295" spans="1:13" x14ac:dyDescent="0.2">
      <c r="A295" s="14" t="str">
        <f>IF(INTRO!$E$39&lt;&gt;"Non-endemic", " ", IF(INTRO!$E$37="Non-endemic"," ", IF(COUNTRY_INFO!A295=0," ",COUNTRY_INFO!A295)))</f>
        <v xml:space="preserve"> </v>
      </c>
      <c r="B295" s="14" t="str">
        <f>IF(INTRO!$E$39&lt;&gt;"Non-endemic", " ", IF(INTRO!$E$37="Non-endemic"," ", IF(COUNTRY_INFO!B295=0," ",COUNTRY_INFO!B295)))</f>
        <v xml:space="preserve"> </v>
      </c>
      <c r="C295" s="14" t="str">
        <f>IF(INTRO!$E$39&lt;&gt;"Non-endemic", " ", IF(INTRO!$E$37="Non-endemic"," ", IF(COUNTRY_INFO!C295=0," ",COUNTRY_INFO!C295)))</f>
        <v xml:space="preserve"> </v>
      </c>
      <c r="D295" s="15">
        <f>IF(INTRO!$E$39&lt;&gt;"Non-endemic", 0, IF(INTRO!$E$37="Non-endemic",0,IF(COUNTRY_INFO!$H295=1,COUNTRY_INFO!E295,0)))</f>
        <v>0</v>
      </c>
      <c r="E295" s="15">
        <f>IF(INTRO!$E$39&lt;&gt;"Non-endemic", 0, IF(INTRO!$E$37="Non-endemic",0,IF(COUNTRY_INFO!$H295=1,COUNTRY_INFO!F295,0)))</f>
        <v>0</v>
      </c>
      <c r="F295" s="15">
        <f>IF(INTRO!$E$39&lt;&gt;"Non-endemic", 0, IF(INTRO!$E$37="Non-endemic",0,IF(COUNTRY_INFO!$H295=1,COUNTRY_INFO!G295,0)))</f>
        <v>0</v>
      </c>
      <c r="G295" s="15">
        <f t="shared" si="16"/>
        <v>0</v>
      </c>
      <c r="H295" s="16" t="str">
        <f>IF(INTRO!$E$39="Non-endemic",IF(INTRO!$E$37="Non-endemic","Not required",COUNTRY_INFO!P295),"Treat with IVM")</f>
        <v>Treat with IVM</v>
      </c>
      <c r="I295" s="15">
        <f t="shared" si="17"/>
        <v>0</v>
      </c>
      <c r="J295" s="15">
        <f t="shared" si="13"/>
        <v>0</v>
      </c>
      <c r="K295" s="25"/>
      <c r="L295" s="17">
        <f t="shared" si="14"/>
        <v>0</v>
      </c>
      <c r="M295" s="17">
        <f t="shared" si="15"/>
        <v>0</v>
      </c>
    </row>
    <row r="296" spans="1:13" x14ac:dyDescent="0.2">
      <c r="A296" s="14" t="str">
        <f>IF(INTRO!$E$39&lt;&gt;"Non-endemic", " ", IF(INTRO!$E$37="Non-endemic"," ", IF(COUNTRY_INFO!A296=0," ",COUNTRY_INFO!A296)))</f>
        <v xml:space="preserve"> </v>
      </c>
      <c r="B296" s="14" t="str">
        <f>IF(INTRO!$E$39&lt;&gt;"Non-endemic", " ", IF(INTRO!$E$37="Non-endemic"," ", IF(COUNTRY_INFO!B296=0," ",COUNTRY_INFO!B296)))</f>
        <v xml:space="preserve"> </v>
      </c>
      <c r="C296" s="14" t="str">
        <f>IF(INTRO!$E$39&lt;&gt;"Non-endemic", " ", IF(INTRO!$E$37="Non-endemic"," ", IF(COUNTRY_INFO!C296=0," ",COUNTRY_INFO!C296)))</f>
        <v xml:space="preserve"> </v>
      </c>
      <c r="D296" s="15">
        <f>IF(INTRO!$E$39&lt;&gt;"Non-endemic", 0, IF(INTRO!$E$37="Non-endemic",0,IF(COUNTRY_INFO!$H296=1,COUNTRY_INFO!E296,0)))</f>
        <v>0</v>
      </c>
      <c r="E296" s="15">
        <f>IF(INTRO!$E$39&lt;&gt;"Non-endemic", 0, IF(INTRO!$E$37="Non-endemic",0,IF(COUNTRY_INFO!$H296=1,COUNTRY_INFO!F296,0)))</f>
        <v>0</v>
      </c>
      <c r="F296" s="15">
        <f>IF(INTRO!$E$39&lt;&gt;"Non-endemic", 0, IF(INTRO!$E$37="Non-endemic",0,IF(COUNTRY_INFO!$H296=1,COUNTRY_INFO!G296,0)))</f>
        <v>0</v>
      </c>
      <c r="G296" s="15">
        <f t="shared" si="16"/>
        <v>0</v>
      </c>
      <c r="H296" s="16" t="str">
        <f>IF(INTRO!$E$39="Non-endemic",IF(INTRO!$E$37="Non-endemic","Not required",COUNTRY_INFO!P296),"Treat with IVM")</f>
        <v>Treat with IVM</v>
      </c>
      <c r="I296" s="15">
        <f t="shared" si="17"/>
        <v>0</v>
      </c>
      <c r="J296" s="15">
        <f t="shared" si="13"/>
        <v>0</v>
      </c>
      <c r="K296" s="25"/>
      <c r="L296" s="17">
        <f t="shared" si="14"/>
        <v>0</v>
      </c>
      <c r="M296" s="17">
        <f t="shared" si="15"/>
        <v>0</v>
      </c>
    </row>
    <row r="297" spans="1:13" x14ac:dyDescent="0.2">
      <c r="A297" s="14" t="str">
        <f>IF(INTRO!$E$39&lt;&gt;"Non-endemic", " ", IF(INTRO!$E$37="Non-endemic"," ", IF(COUNTRY_INFO!A297=0," ",COUNTRY_INFO!A297)))</f>
        <v xml:space="preserve"> </v>
      </c>
      <c r="B297" s="14" t="str">
        <f>IF(INTRO!$E$39&lt;&gt;"Non-endemic", " ", IF(INTRO!$E$37="Non-endemic"," ", IF(COUNTRY_INFO!B297=0," ",COUNTRY_INFO!B297)))</f>
        <v xml:space="preserve"> </v>
      </c>
      <c r="C297" s="14" t="str">
        <f>IF(INTRO!$E$39&lt;&gt;"Non-endemic", " ", IF(INTRO!$E$37="Non-endemic"," ", IF(COUNTRY_INFO!C297=0," ",COUNTRY_INFO!C297)))</f>
        <v xml:space="preserve"> </v>
      </c>
      <c r="D297" s="15">
        <f>IF(INTRO!$E$39&lt;&gt;"Non-endemic", 0, IF(INTRO!$E$37="Non-endemic",0,IF(COUNTRY_INFO!$H297=1,COUNTRY_INFO!E297,0)))</f>
        <v>0</v>
      </c>
      <c r="E297" s="15">
        <f>IF(INTRO!$E$39&lt;&gt;"Non-endemic", 0, IF(INTRO!$E$37="Non-endemic",0,IF(COUNTRY_INFO!$H297=1,COUNTRY_INFO!F297,0)))</f>
        <v>0</v>
      </c>
      <c r="F297" s="15">
        <f>IF(INTRO!$E$39&lt;&gt;"Non-endemic", 0, IF(INTRO!$E$37="Non-endemic",0,IF(COUNTRY_INFO!$H297=1,COUNTRY_INFO!G297,0)))</f>
        <v>0</v>
      </c>
      <c r="G297" s="15">
        <f t="shared" si="16"/>
        <v>0</v>
      </c>
      <c r="H297" s="16" t="str">
        <f>IF(INTRO!$E$39="Non-endemic",IF(INTRO!$E$37="Non-endemic","Not required",COUNTRY_INFO!P297),"Treat with IVM")</f>
        <v>Treat with IVM</v>
      </c>
      <c r="I297" s="15">
        <f t="shared" si="17"/>
        <v>0</v>
      </c>
      <c r="J297" s="15">
        <f t="shared" si="13"/>
        <v>0</v>
      </c>
      <c r="K297" s="25"/>
      <c r="L297" s="17">
        <f t="shared" si="14"/>
        <v>0</v>
      </c>
      <c r="M297" s="17">
        <f t="shared" si="15"/>
        <v>0</v>
      </c>
    </row>
    <row r="298" spans="1:13" x14ac:dyDescent="0.2">
      <c r="A298" s="14" t="str">
        <f>IF(INTRO!$E$39&lt;&gt;"Non-endemic", " ", IF(INTRO!$E$37="Non-endemic"," ", IF(COUNTRY_INFO!A298=0," ",COUNTRY_INFO!A298)))</f>
        <v xml:space="preserve"> </v>
      </c>
      <c r="B298" s="14" t="str">
        <f>IF(INTRO!$E$39&lt;&gt;"Non-endemic", " ", IF(INTRO!$E$37="Non-endemic"," ", IF(COUNTRY_INFO!B298=0," ",COUNTRY_INFO!B298)))</f>
        <v xml:space="preserve"> </v>
      </c>
      <c r="C298" s="14" t="str">
        <f>IF(INTRO!$E$39&lt;&gt;"Non-endemic", " ", IF(INTRO!$E$37="Non-endemic"," ", IF(COUNTRY_INFO!C298=0," ",COUNTRY_INFO!C298)))</f>
        <v xml:space="preserve"> </v>
      </c>
      <c r="D298" s="15">
        <f>IF(INTRO!$E$39&lt;&gt;"Non-endemic", 0, IF(INTRO!$E$37="Non-endemic",0,IF(COUNTRY_INFO!$H298=1,COUNTRY_INFO!E298,0)))</f>
        <v>0</v>
      </c>
      <c r="E298" s="15">
        <f>IF(INTRO!$E$39&lt;&gt;"Non-endemic", 0, IF(INTRO!$E$37="Non-endemic",0,IF(COUNTRY_INFO!$H298=1,COUNTRY_INFO!F298,0)))</f>
        <v>0</v>
      </c>
      <c r="F298" s="15">
        <f>IF(INTRO!$E$39&lt;&gt;"Non-endemic", 0, IF(INTRO!$E$37="Non-endemic",0,IF(COUNTRY_INFO!$H298=1,COUNTRY_INFO!G298,0)))</f>
        <v>0</v>
      </c>
      <c r="G298" s="15">
        <f t="shared" si="16"/>
        <v>0</v>
      </c>
      <c r="H298" s="16" t="str">
        <f>IF(INTRO!$E$39="Non-endemic",IF(INTRO!$E$37="Non-endemic","Not required",COUNTRY_INFO!P298),"Treat with IVM")</f>
        <v>Treat with IVM</v>
      </c>
      <c r="I298" s="15">
        <f t="shared" si="17"/>
        <v>0</v>
      </c>
      <c r="J298" s="15">
        <f t="shared" si="13"/>
        <v>0</v>
      </c>
      <c r="K298" s="25"/>
      <c r="L298" s="17">
        <f t="shared" si="14"/>
        <v>0</v>
      </c>
      <c r="M298" s="17">
        <f t="shared" si="15"/>
        <v>0</v>
      </c>
    </row>
    <row r="299" spans="1:13" x14ac:dyDescent="0.2">
      <c r="A299" s="14" t="str">
        <f>IF(INTRO!$E$39&lt;&gt;"Non-endemic", " ", IF(INTRO!$E$37="Non-endemic"," ", IF(COUNTRY_INFO!A299=0," ",COUNTRY_INFO!A299)))</f>
        <v xml:space="preserve"> </v>
      </c>
      <c r="B299" s="14" t="str">
        <f>IF(INTRO!$E$39&lt;&gt;"Non-endemic", " ", IF(INTRO!$E$37="Non-endemic"," ", IF(COUNTRY_INFO!B299=0," ",COUNTRY_INFO!B299)))</f>
        <v xml:space="preserve"> </v>
      </c>
      <c r="C299" s="14" t="str">
        <f>IF(INTRO!$E$39&lt;&gt;"Non-endemic", " ", IF(INTRO!$E$37="Non-endemic"," ", IF(COUNTRY_INFO!C299=0," ",COUNTRY_INFO!C299)))</f>
        <v xml:space="preserve"> </v>
      </c>
      <c r="D299" s="15">
        <f>IF(INTRO!$E$39&lt;&gt;"Non-endemic", 0, IF(INTRO!$E$37="Non-endemic",0,IF(COUNTRY_INFO!$H299=1,COUNTRY_INFO!E299,0)))</f>
        <v>0</v>
      </c>
      <c r="E299" s="15">
        <f>IF(INTRO!$E$39&lt;&gt;"Non-endemic", 0, IF(INTRO!$E$37="Non-endemic",0,IF(COUNTRY_INFO!$H299=1,COUNTRY_INFO!F299,0)))</f>
        <v>0</v>
      </c>
      <c r="F299" s="15">
        <f>IF(INTRO!$E$39&lt;&gt;"Non-endemic", 0, IF(INTRO!$E$37="Non-endemic",0,IF(COUNTRY_INFO!$H299=1,COUNTRY_INFO!G299,0)))</f>
        <v>0</v>
      </c>
      <c r="G299" s="15">
        <f t="shared" si="16"/>
        <v>0</v>
      </c>
      <c r="H299" s="16" t="str">
        <f>IF(INTRO!$E$39="Non-endemic",IF(INTRO!$E$37="Non-endemic","Not required",COUNTRY_INFO!P299),"Treat with IVM")</f>
        <v>Treat with IVM</v>
      </c>
      <c r="I299" s="15">
        <f t="shared" si="17"/>
        <v>0</v>
      </c>
      <c r="J299" s="15">
        <f t="shared" si="13"/>
        <v>0</v>
      </c>
      <c r="K299" s="25"/>
      <c r="L299" s="17">
        <f t="shared" si="14"/>
        <v>0</v>
      </c>
      <c r="M299" s="17">
        <f t="shared" si="15"/>
        <v>0</v>
      </c>
    </row>
    <row r="300" spans="1:13" x14ac:dyDescent="0.2">
      <c r="A300" s="14" t="str">
        <f>IF(INTRO!$E$39&lt;&gt;"Non-endemic", " ", IF(INTRO!$E$37="Non-endemic"," ", IF(COUNTRY_INFO!A300=0," ",COUNTRY_INFO!A300)))</f>
        <v xml:space="preserve"> </v>
      </c>
      <c r="B300" s="14" t="str">
        <f>IF(INTRO!$E$39&lt;&gt;"Non-endemic", " ", IF(INTRO!$E$37="Non-endemic"," ", IF(COUNTRY_INFO!B300=0," ",COUNTRY_INFO!B300)))</f>
        <v xml:space="preserve"> </v>
      </c>
      <c r="C300" s="14" t="str">
        <f>IF(INTRO!$E$39&lt;&gt;"Non-endemic", " ", IF(INTRO!$E$37="Non-endemic"," ", IF(COUNTRY_INFO!C300=0," ",COUNTRY_INFO!C300)))</f>
        <v xml:space="preserve"> </v>
      </c>
      <c r="D300" s="15">
        <f>IF(INTRO!$E$39&lt;&gt;"Non-endemic", 0, IF(INTRO!$E$37="Non-endemic",0,IF(COUNTRY_INFO!$H300=1,COUNTRY_INFO!E300,0)))</f>
        <v>0</v>
      </c>
      <c r="E300" s="15">
        <f>IF(INTRO!$E$39&lt;&gt;"Non-endemic", 0, IF(INTRO!$E$37="Non-endemic",0,IF(COUNTRY_INFO!$H300=1,COUNTRY_INFO!F300,0)))</f>
        <v>0</v>
      </c>
      <c r="F300" s="15">
        <f>IF(INTRO!$E$39&lt;&gt;"Non-endemic", 0, IF(INTRO!$E$37="Non-endemic",0,IF(COUNTRY_INFO!$H300=1,COUNTRY_INFO!G300,0)))</f>
        <v>0</v>
      </c>
      <c r="G300" s="15">
        <f t="shared" si="16"/>
        <v>0</v>
      </c>
      <c r="H300" s="16" t="str">
        <f>IF(INTRO!$E$39="Non-endemic",IF(INTRO!$E$37="Non-endemic","Not required",COUNTRY_INFO!P300),"Treat with IVM")</f>
        <v>Treat with IVM</v>
      </c>
      <c r="I300" s="15">
        <f t="shared" si="17"/>
        <v>0</v>
      </c>
      <c r="J300" s="15">
        <f t="shared" si="13"/>
        <v>0</v>
      </c>
      <c r="K300" s="25"/>
      <c r="L300" s="17">
        <f t="shared" si="14"/>
        <v>0</v>
      </c>
      <c r="M300" s="17">
        <f t="shared" si="15"/>
        <v>0</v>
      </c>
    </row>
    <row r="301" spans="1:13" x14ac:dyDescent="0.2">
      <c r="A301" s="14" t="str">
        <f>IF(INTRO!$E$39&lt;&gt;"Non-endemic", " ", IF(INTRO!$E$37="Non-endemic"," ", IF(COUNTRY_INFO!A301=0," ",COUNTRY_INFO!A301)))</f>
        <v xml:space="preserve"> </v>
      </c>
      <c r="B301" s="14" t="str">
        <f>IF(INTRO!$E$39&lt;&gt;"Non-endemic", " ", IF(INTRO!$E$37="Non-endemic"," ", IF(COUNTRY_INFO!B301=0," ",COUNTRY_INFO!B301)))</f>
        <v xml:space="preserve"> </v>
      </c>
      <c r="C301" s="14" t="str">
        <f>IF(INTRO!$E$39&lt;&gt;"Non-endemic", " ", IF(INTRO!$E$37="Non-endemic"," ", IF(COUNTRY_INFO!C301=0," ",COUNTRY_INFO!C301)))</f>
        <v xml:space="preserve"> </v>
      </c>
      <c r="D301" s="15">
        <f>IF(INTRO!$E$39&lt;&gt;"Non-endemic", 0, IF(INTRO!$E$37="Non-endemic",0,IF(COUNTRY_INFO!$H301=1,COUNTRY_INFO!E301,0)))</f>
        <v>0</v>
      </c>
      <c r="E301" s="15">
        <f>IF(INTRO!$E$39&lt;&gt;"Non-endemic", 0, IF(INTRO!$E$37="Non-endemic",0,IF(COUNTRY_INFO!$H301=1,COUNTRY_INFO!F301,0)))</f>
        <v>0</v>
      </c>
      <c r="F301" s="15">
        <f>IF(INTRO!$E$39&lt;&gt;"Non-endemic", 0, IF(INTRO!$E$37="Non-endemic",0,IF(COUNTRY_INFO!$H301=1,COUNTRY_INFO!G301,0)))</f>
        <v>0</v>
      </c>
      <c r="G301" s="15">
        <f t="shared" si="16"/>
        <v>0</v>
      </c>
      <c r="H301" s="16" t="str">
        <f>IF(INTRO!$E$39="Non-endemic",IF(INTRO!$E$37="Non-endemic","Not required",COUNTRY_INFO!P301),"Treat with IVM")</f>
        <v>Treat with IVM</v>
      </c>
      <c r="I301" s="15">
        <f t="shared" si="17"/>
        <v>0</v>
      </c>
      <c r="J301" s="15">
        <f t="shared" si="13"/>
        <v>0</v>
      </c>
      <c r="K301" s="25"/>
      <c r="L301" s="17">
        <f t="shared" si="14"/>
        <v>0</v>
      </c>
      <c r="M301" s="17">
        <f t="shared" si="15"/>
        <v>0</v>
      </c>
    </row>
    <row r="302" spans="1:13" x14ac:dyDescent="0.2">
      <c r="A302" s="14" t="str">
        <f>IF(INTRO!$E$39&lt;&gt;"Non-endemic", " ", IF(INTRO!$E$37="Non-endemic"," ", IF(COUNTRY_INFO!A302=0," ",COUNTRY_INFO!A302)))</f>
        <v xml:space="preserve"> </v>
      </c>
      <c r="B302" s="14" t="str">
        <f>IF(INTRO!$E$39&lt;&gt;"Non-endemic", " ", IF(INTRO!$E$37="Non-endemic"," ", IF(COUNTRY_INFO!B302=0," ",COUNTRY_INFO!B302)))</f>
        <v xml:space="preserve"> </v>
      </c>
      <c r="C302" s="14" t="str">
        <f>IF(INTRO!$E$39&lt;&gt;"Non-endemic", " ", IF(INTRO!$E$37="Non-endemic"," ", IF(COUNTRY_INFO!C302=0," ",COUNTRY_INFO!C302)))</f>
        <v xml:space="preserve"> </v>
      </c>
      <c r="D302" s="15">
        <f>IF(INTRO!$E$39&lt;&gt;"Non-endemic", 0, IF(INTRO!$E$37="Non-endemic",0,IF(COUNTRY_INFO!$H302=1,COUNTRY_INFO!E302,0)))</f>
        <v>0</v>
      </c>
      <c r="E302" s="15">
        <f>IF(INTRO!$E$39&lt;&gt;"Non-endemic", 0, IF(INTRO!$E$37="Non-endemic",0,IF(COUNTRY_INFO!$H302=1,COUNTRY_INFO!F302,0)))</f>
        <v>0</v>
      </c>
      <c r="F302" s="15">
        <f>IF(INTRO!$E$39&lt;&gt;"Non-endemic", 0, IF(INTRO!$E$37="Non-endemic",0,IF(COUNTRY_INFO!$H302=1,COUNTRY_INFO!G302,0)))</f>
        <v>0</v>
      </c>
      <c r="G302" s="15">
        <f t="shared" si="16"/>
        <v>0</v>
      </c>
      <c r="H302" s="16" t="str">
        <f>IF(INTRO!$E$39="Non-endemic",IF(INTRO!$E$37="Non-endemic","Not required",COUNTRY_INFO!P302),"Treat with IVM")</f>
        <v>Treat with IVM</v>
      </c>
      <c r="I302" s="15">
        <f t="shared" si="17"/>
        <v>0</v>
      </c>
      <c r="J302" s="15">
        <f t="shared" si="13"/>
        <v>0</v>
      </c>
      <c r="K302" s="25"/>
      <c r="L302" s="17">
        <f t="shared" si="14"/>
        <v>0</v>
      </c>
      <c r="M302" s="17">
        <f t="shared" si="15"/>
        <v>0</v>
      </c>
    </row>
    <row r="303" spans="1:13" x14ac:dyDescent="0.2">
      <c r="A303" s="14" t="str">
        <f>IF(INTRO!$E$39&lt;&gt;"Non-endemic", " ", IF(INTRO!$E$37="Non-endemic"," ", IF(COUNTRY_INFO!A303=0," ",COUNTRY_INFO!A303)))</f>
        <v xml:space="preserve"> </v>
      </c>
      <c r="B303" s="14" t="str">
        <f>IF(INTRO!$E$39&lt;&gt;"Non-endemic", " ", IF(INTRO!$E$37="Non-endemic"," ", IF(COUNTRY_INFO!B303=0," ",COUNTRY_INFO!B303)))</f>
        <v xml:space="preserve"> </v>
      </c>
      <c r="C303" s="14" t="str">
        <f>IF(INTRO!$E$39&lt;&gt;"Non-endemic", " ", IF(INTRO!$E$37="Non-endemic"," ", IF(COUNTRY_INFO!C303=0," ",COUNTRY_INFO!C303)))</f>
        <v xml:space="preserve"> </v>
      </c>
      <c r="D303" s="15">
        <f>IF(INTRO!$E$39&lt;&gt;"Non-endemic", 0, IF(INTRO!$E$37="Non-endemic",0,IF(COUNTRY_INFO!$H303=1,COUNTRY_INFO!E303,0)))</f>
        <v>0</v>
      </c>
      <c r="E303" s="15">
        <f>IF(INTRO!$E$39&lt;&gt;"Non-endemic", 0, IF(INTRO!$E$37="Non-endemic",0,IF(COUNTRY_INFO!$H303=1,COUNTRY_INFO!F303,0)))</f>
        <v>0</v>
      </c>
      <c r="F303" s="15">
        <f>IF(INTRO!$E$39&lt;&gt;"Non-endemic", 0, IF(INTRO!$E$37="Non-endemic",0,IF(COUNTRY_INFO!$H303=1,COUNTRY_INFO!G303,0)))</f>
        <v>0</v>
      </c>
      <c r="G303" s="15">
        <f t="shared" si="16"/>
        <v>0</v>
      </c>
      <c r="H303" s="16" t="str">
        <f>IF(INTRO!$E$39="Non-endemic",IF(INTRO!$E$37="Non-endemic","Not required",COUNTRY_INFO!P303),"Treat with IVM")</f>
        <v>Treat with IVM</v>
      </c>
      <c r="I303" s="15">
        <f t="shared" si="17"/>
        <v>0</v>
      </c>
      <c r="J303" s="15">
        <f t="shared" si="13"/>
        <v>0</v>
      </c>
      <c r="K303" s="25"/>
      <c r="L303" s="17">
        <f t="shared" si="14"/>
        <v>0</v>
      </c>
      <c r="M303" s="17">
        <f t="shared" si="15"/>
        <v>0</v>
      </c>
    </row>
    <row r="304" spans="1:13" x14ac:dyDescent="0.2">
      <c r="A304" s="14" t="str">
        <f>IF(INTRO!$E$39&lt;&gt;"Non-endemic", " ", IF(INTRO!$E$37="Non-endemic"," ", IF(COUNTRY_INFO!A304=0," ",COUNTRY_INFO!A304)))</f>
        <v xml:space="preserve"> </v>
      </c>
      <c r="B304" s="14" t="str">
        <f>IF(INTRO!$E$39&lt;&gt;"Non-endemic", " ", IF(INTRO!$E$37="Non-endemic"," ", IF(COUNTRY_INFO!B304=0," ",COUNTRY_INFO!B304)))</f>
        <v xml:space="preserve"> </v>
      </c>
      <c r="C304" s="14" t="str">
        <f>IF(INTRO!$E$39&lt;&gt;"Non-endemic", " ", IF(INTRO!$E$37="Non-endemic"," ", IF(COUNTRY_INFO!C304=0," ",COUNTRY_INFO!C304)))</f>
        <v xml:space="preserve"> </v>
      </c>
      <c r="D304" s="15">
        <f>IF(INTRO!$E$39&lt;&gt;"Non-endemic", 0, IF(INTRO!$E$37="Non-endemic",0,IF(COUNTRY_INFO!$H304=1,COUNTRY_INFO!E304,0)))</f>
        <v>0</v>
      </c>
      <c r="E304" s="15">
        <f>IF(INTRO!$E$39&lt;&gt;"Non-endemic", 0, IF(INTRO!$E$37="Non-endemic",0,IF(COUNTRY_INFO!$H304=1,COUNTRY_INFO!F304,0)))</f>
        <v>0</v>
      </c>
      <c r="F304" s="15">
        <f>IF(INTRO!$E$39&lt;&gt;"Non-endemic", 0, IF(INTRO!$E$37="Non-endemic",0,IF(COUNTRY_INFO!$H304=1,COUNTRY_INFO!G304,0)))</f>
        <v>0</v>
      </c>
      <c r="G304" s="15">
        <f t="shared" si="16"/>
        <v>0</v>
      </c>
      <c r="H304" s="16" t="str">
        <f>IF(INTRO!$E$39="Non-endemic",IF(INTRO!$E$37="Non-endemic","Not required",COUNTRY_INFO!P304),"Treat with IVM")</f>
        <v>Treat with IVM</v>
      </c>
      <c r="I304" s="15">
        <f t="shared" si="17"/>
        <v>0</v>
      </c>
      <c r="J304" s="15">
        <f t="shared" si="13"/>
        <v>0</v>
      </c>
      <c r="K304" s="25"/>
      <c r="L304" s="17">
        <f t="shared" si="14"/>
        <v>0</v>
      </c>
      <c r="M304" s="17">
        <f t="shared" si="15"/>
        <v>0</v>
      </c>
    </row>
    <row r="305" spans="1:13" x14ac:dyDescent="0.2">
      <c r="A305" s="14" t="str">
        <f>IF(INTRO!$E$39&lt;&gt;"Non-endemic", " ", IF(INTRO!$E$37="Non-endemic"," ", IF(COUNTRY_INFO!A305=0," ",COUNTRY_INFO!A305)))</f>
        <v xml:space="preserve"> </v>
      </c>
      <c r="B305" s="14" t="str">
        <f>IF(INTRO!$E$39&lt;&gt;"Non-endemic", " ", IF(INTRO!$E$37="Non-endemic"," ", IF(COUNTRY_INFO!B305=0," ",COUNTRY_INFO!B305)))</f>
        <v xml:space="preserve"> </v>
      </c>
      <c r="C305" s="14" t="str">
        <f>IF(INTRO!$E$39&lt;&gt;"Non-endemic", " ", IF(INTRO!$E$37="Non-endemic"," ", IF(COUNTRY_INFO!C305=0," ",COUNTRY_INFO!C305)))</f>
        <v xml:space="preserve"> </v>
      </c>
      <c r="D305" s="15">
        <f>IF(INTRO!$E$39&lt;&gt;"Non-endemic", 0, IF(INTRO!$E$37="Non-endemic",0,IF(COUNTRY_INFO!$H305=1,COUNTRY_INFO!E305,0)))</f>
        <v>0</v>
      </c>
      <c r="E305" s="15">
        <f>IF(INTRO!$E$39&lt;&gt;"Non-endemic", 0, IF(INTRO!$E$37="Non-endemic",0,IF(COUNTRY_INFO!$H305=1,COUNTRY_INFO!F305,0)))</f>
        <v>0</v>
      </c>
      <c r="F305" s="15">
        <f>IF(INTRO!$E$39&lt;&gt;"Non-endemic", 0, IF(INTRO!$E$37="Non-endemic",0,IF(COUNTRY_INFO!$H305=1,COUNTRY_INFO!G305,0)))</f>
        <v>0</v>
      </c>
      <c r="G305" s="15">
        <f t="shared" si="16"/>
        <v>0</v>
      </c>
      <c r="H305" s="16" t="str">
        <f>IF(INTRO!$E$39="Non-endemic",IF(INTRO!$E$37="Non-endemic","Not required",COUNTRY_INFO!P305),"Treat with IVM")</f>
        <v>Treat with IVM</v>
      </c>
      <c r="I305" s="15">
        <f t="shared" si="17"/>
        <v>0</v>
      </c>
      <c r="J305" s="15">
        <f t="shared" si="13"/>
        <v>0</v>
      </c>
      <c r="K305" s="25"/>
      <c r="L305" s="17">
        <f t="shared" si="14"/>
        <v>0</v>
      </c>
      <c r="M305" s="17">
        <f t="shared" si="15"/>
        <v>0</v>
      </c>
    </row>
    <row r="306" spans="1:13" x14ac:dyDescent="0.2">
      <c r="A306" s="14" t="str">
        <f>IF(INTRO!$E$39&lt;&gt;"Non-endemic", " ", IF(INTRO!$E$37="Non-endemic"," ", IF(COUNTRY_INFO!A306=0," ",COUNTRY_INFO!A306)))</f>
        <v xml:space="preserve"> </v>
      </c>
      <c r="B306" s="14" t="str">
        <f>IF(INTRO!$E$39&lt;&gt;"Non-endemic", " ", IF(INTRO!$E$37="Non-endemic"," ", IF(COUNTRY_INFO!B306=0," ",COUNTRY_INFO!B306)))</f>
        <v xml:space="preserve"> </v>
      </c>
      <c r="C306" s="14" t="str">
        <f>IF(INTRO!$E$39&lt;&gt;"Non-endemic", " ", IF(INTRO!$E$37="Non-endemic"," ", IF(COUNTRY_INFO!C306=0," ",COUNTRY_INFO!C306)))</f>
        <v xml:space="preserve"> </v>
      </c>
      <c r="D306" s="15">
        <f>IF(INTRO!$E$39&lt;&gt;"Non-endemic", 0, IF(INTRO!$E$37="Non-endemic",0,IF(COUNTRY_INFO!$H306=1,COUNTRY_INFO!E306,0)))</f>
        <v>0</v>
      </c>
      <c r="E306" s="15">
        <f>IF(INTRO!$E$39&lt;&gt;"Non-endemic", 0, IF(INTRO!$E$37="Non-endemic",0,IF(COUNTRY_INFO!$H306=1,COUNTRY_INFO!F306,0)))</f>
        <v>0</v>
      </c>
      <c r="F306" s="15">
        <f>IF(INTRO!$E$39&lt;&gt;"Non-endemic", 0, IF(INTRO!$E$37="Non-endemic",0,IF(COUNTRY_INFO!$H306=1,COUNTRY_INFO!G306,0)))</f>
        <v>0</v>
      </c>
      <c r="G306" s="15">
        <f t="shared" si="16"/>
        <v>0</v>
      </c>
      <c r="H306" s="16" t="str">
        <f>IF(INTRO!$E$39="Non-endemic",IF(INTRO!$E$37="Non-endemic","Not required",COUNTRY_INFO!P306),"Treat with IVM")</f>
        <v>Treat with IVM</v>
      </c>
      <c r="I306" s="15">
        <f t="shared" si="17"/>
        <v>0</v>
      </c>
      <c r="J306" s="15">
        <f t="shared" si="13"/>
        <v>0</v>
      </c>
      <c r="K306" s="25"/>
      <c r="L306" s="17">
        <f t="shared" si="14"/>
        <v>0</v>
      </c>
      <c r="M306" s="17">
        <f t="shared" si="15"/>
        <v>0</v>
      </c>
    </row>
    <row r="307" spans="1:13" x14ac:dyDescent="0.2">
      <c r="A307" s="14" t="str">
        <f>IF(INTRO!$E$39&lt;&gt;"Non-endemic", " ", IF(INTRO!$E$37="Non-endemic"," ", IF(COUNTRY_INFO!A307=0," ",COUNTRY_INFO!A307)))</f>
        <v xml:space="preserve"> </v>
      </c>
      <c r="B307" s="14" t="str">
        <f>IF(INTRO!$E$39&lt;&gt;"Non-endemic", " ", IF(INTRO!$E$37="Non-endemic"," ", IF(COUNTRY_INFO!B307=0," ",COUNTRY_INFO!B307)))</f>
        <v xml:space="preserve"> </v>
      </c>
      <c r="C307" s="14" t="str">
        <f>IF(INTRO!$E$39&lt;&gt;"Non-endemic", " ", IF(INTRO!$E$37="Non-endemic"," ", IF(COUNTRY_INFO!C307=0," ",COUNTRY_INFO!C307)))</f>
        <v xml:space="preserve"> </v>
      </c>
      <c r="D307" s="15">
        <f>IF(INTRO!$E$39&lt;&gt;"Non-endemic", 0, IF(INTRO!$E$37="Non-endemic",0,IF(COUNTRY_INFO!$H307=1,COUNTRY_INFO!E307,0)))</f>
        <v>0</v>
      </c>
      <c r="E307" s="15">
        <f>IF(INTRO!$E$39&lt;&gt;"Non-endemic", 0, IF(INTRO!$E$37="Non-endemic",0,IF(COUNTRY_INFO!$H307=1,COUNTRY_INFO!F307,0)))</f>
        <v>0</v>
      </c>
      <c r="F307" s="15">
        <f>IF(INTRO!$E$39&lt;&gt;"Non-endemic", 0, IF(INTRO!$E$37="Non-endemic",0,IF(COUNTRY_INFO!$H307=1,COUNTRY_INFO!G307,0)))</f>
        <v>0</v>
      </c>
      <c r="G307" s="15">
        <f t="shared" si="16"/>
        <v>0</v>
      </c>
      <c r="H307" s="16" t="str">
        <f>IF(INTRO!$E$39="Non-endemic",IF(INTRO!$E$37="Non-endemic","Not required",COUNTRY_INFO!P307),"Treat with IVM")</f>
        <v>Treat with IVM</v>
      </c>
      <c r="I307" s="15">
        <f t="shared" si="17"/>
        <v>0</v>
      </c>
      <c r="J307" s="15">
        <f t="shared" si="13"/>
        <v>0</v>
      </c>
      <c r="K307" s="25"/>
      <c r="L307" s="17">
        <f t="shared" si="14"/>
        <v>0</v>
      </c>
      <c r="M307" s="17">
        <f t="shared" si="15"/>
        <v>0</v>
      </c>
    </row>
    <row r="308" spans="1:13" x14ac:dyDescent="0.2">
      <c r="A308" s="14" t="str">
        <f>IF(INTRO!$E$39&lt;&gt;"Non-endemic", " ", IF(INTRO!$E$37="Non-endemic"," ", IF(COUNTRY_INFO!A308=0," ",COUNTRY_INFO!A308)))</f>
        <v xml:space="preserve"> </v>
      </c>
      <c r="B308" s="14" t="str">
        <f>IF(INTRO!$E$39&lt;&gt;"Non-endemic", " ", IF(INTRO!$E$37="Non-endemic"," ", IF(COUNTRY_INFO!B308=0," ",COUNTRY_INFO!B308)))</f>
        <v xml:space="preserve"> </v>
      </c>
      <c r="C308" s="14" t="str">
        <f>IF(INTRO!$E$39&lt;&gt;"Non-endemic", " ", IF(INTRO!$E$37="Non-endemic"," ", IF(COUNTRY_INFO!C308=0," ",COUNTRY_INFO!C308)))</f>
        <v xml:space="preserve"> </v>
      </c>
      <c r="D308" s="15">
        <f>IF(INTRO!$E$39&lt;&gt;"Non-endemic", 0, IF(INTRO!$E$37="Non-endemic",0,IF(COUNTRY_INFO!$H308=1,COUNTRY_INFO!E308,0)))</f>
        <v>0</v>
      </c>
      <c r="E308" s="15">
        <f>IF(INTRO!$E$39&lt;&gt;"Non-endemic", 0, IF(INTRO!$E$37="Non-endemic",0,IF(COUNTRY_INFO!$H308=1,COUNTRY_INFO!F308,0)))</f>
        <v>0</v>
      </c>
      <c r="F308" s="15">
        <f>IF(INTRO!$E$39&lt;&gt;"Non-endemic", 0, IF(INTRO!$E$37="Non-endemic",0,IF(COUNTRY_INFO!$H308=1,COUNTRY_INFO!G308,0)))</f>
        <v>0</v>
      </c>
      <c r="G308" s="15">
        <f t="shared" si="16"/>
        <v>0</v>
      </c>
      <c r="H308" s="16" t="str">
        <f>IF(INTRO!$E$39="Non-endemic",IF(INTRO!$E$37="Non-endemic","Not required",COUNTRY_INFO!P308),"Treat with IVM")</f>
        <v>Treat with IVM</v>
      </c>
      <c r="I308" s="15">
        <f t="shared" si="17"/>
        <v>0</v>
      </c>
      <c r="J308" s="15">
        <f t="shared" si="13"/>
        <v>0</v>
      </c>
      <c r="K308" s="25"/>
      <c r="L308" s="17">
        <f t="shared" si="14"/>
        <v>0</v>
      </c>
      <c r="M308" s="17">
        <f t="shared" si="15"/>
        <v>0</v>
      </c>
    </row>
    <row r="309" spans="1:13" x14ac:dyDescent="0.2">
      <c r="A309" s="14" t="str">
        <f>IF(INTRO!$E$39&lt;&gt;"Non-endemic", " ", IF(INTRO!$E$37="Non-endemic"," ", IF(COUNTRY_INFO!A309=0," ",COUNTRY_INFO!A309)))</f>
        <v xml:space="preserve"> </v>
      </c>
      <c r="B309" s="14" t="str">
        <f>IF(INTRO!$E$39&lt;&gt;"Non-endemic", " ", IF(INTRO!$E$37="Non-endemic"," ", IF(COUNTRY_INFO!B309=0," ",COUNTRY_INFO!B309)))</f>
        <v xml:space="preserve"> </v>
      </c>
      <c r="C309" s="14" t="str">
        <f>IF(INTRO!$E$39&lt;&gt;"Non-endemic", " ", IF(INTRO!$E$37="Non-endemic"," ", IF(COUNTRY_INFO!C309=0," ",COUNTRY_INFO!C309)))</f>
        <v xml:space="preserve"> </v>
      </c>
      <c r="D309" s="15">
        <f>IF(INTRO!$E$39&lt;&gt;"Non-endemic", 0, IF(INTRO!$E$37="Non-endemic",0,IF(COUNTRY_INFO!$H309=1,COUNTRY_INFO!E309,0)))</f>
        <v>0</v>
      </c>
      <c r="E309" s="15">
        <f>IF(INTRO!$E$39&lt;&gt;"Non-endemic", 0, IF(INTRO!$E$37="Non-endemic",0,IF(COUNTRY_INFO!$H309=1,COUNTRY_INFO!F309,0)))</f>
        <v>0</v>
      </c>
      <c r="F309" s="15">
        <f>IF(INTRO!$E$39&lt;&gt;"Non-endemic", 0, IF(INTRO!$E$37="Non-endemic",0,IF(COUNTRY_INFO!$H309=1,COUNTRY_INFO!G309,0)))</f>
        <v>0</v>
      </c>
      <c r="G309" s="15">
        <f t="shared" si="16"/>
        <v>0</v>
      </c>
      <c r="H309" s="16" t="str">
        <f>IF(INTRO!$E$39="Non-endemic",IF(INTRO!$E$37="Non-endemic","Not required",COUNTRY_INFO!P309),"Treat with IVM")</f>
        <v>Treat with IVM</v>
      </c>
      <c r="I309" s="15">
        <f t="shared" si="17"/>
        <v>0</v>
      </c>
      <c r="J309" s="15">
        <f t="shared" si="13"/>
        <v>0</v>
      </c>
      <c r="K309" s="25"/>
      <c r="L309" s="17">
        <f t="shared" si="14"/>
        <v>0</v>
      </c>
      <c r="M309" s="17">
        <f t="shared" si="15"/>
        <v>0</v>
      </c>
    </row>
    <row r="310" spans="1:13" x14ac:dyDescent="0.2">
      <c r="A310" s="14" t="str">
        <f>IF(INTRO!$E$39&lt;&gt;"Non-endemic", " ", IF(INTRO!$E$37="Non-endemic"," ", IF(COUNTRY_INFO!A310=0," ",COUNTRY_INFO!A310)))</f>
        <v xml:space="preserve"> </v>
      </c>
      <c r="B310" s="14" t="str">
        <f>IF(INTRO!$E$39&lt;&gt;"Non-endemic", " ", IF(INTRO!$E$37="Non-endemic"," ", IF(COUNTRY_INFO!B310=0," ",COUNTRY_INFO!B310)))</f>
        <v xml:space="preserve"> </v>
      </c>
      <c r="C310" s="14" t="str">
        <f>IF(INTRO!$E$39&lt;&gt;"Non-endemic", " ", IF(INTRO!$E$37="Non-endemic"," ", IF(COUNTRY_INFO!C310=0," ",COUNTRY_INFO!C310)))</f>
        <v xml:space="preserve"> </v>
      </c>
      <c r="D310" s="15">
        <f>IF(INTRO!$E$39&lt;&gt;"Non-endemic", 0, IF(INTRO!$E$37="Non-endemic",0,IF(COUNTRY_INFO!$H310=1,COUNTRY_INFO!E310,0)))</f>
        <v>0</v>
      </c>
      <c r="E310" s="15">
        <f>IF(INTRO!$E$39&lt;&gt;"Non-endemic", 0, IF(INTRO!$E$37="Non-endemic",0,IF(COUNTRY_INFO!$H310=1,COUNTRY_INFO!F310,0)))</f>
        <v>0</v>
      </c>
      <c r="F310" s="15">
        <f>IF(INTRO!$E$39&lt;&gt;"Non-endemic", 0, IF(INTRO!$E$37="Non-endemic",0,IF(COUNTRY_INFO!$H310=1,COUNTRY_INFO!G310,0)))</f>
        <v>0</v>
      </c>
      <c r="G310" s="15">
        <f t="shared" si="16"/>
        <v>0</v>
      </c>
      <c r="H310" s="16" t="str">
        <f>IF(INTRO!$E$39="Non-endemic",IF(INTRO!$E$37="Non-endemic","Not required",COUNTRY_INFO!P310),"Treat with IVM")</f>
        <v>Treat with IVM</v>
      </c>
      <c r="I310" s="15">
        <f t="shared" si="17"/>
        <v>0</v>
      </c>
      <c r="J310" s="15">
        <f t="shared" si="13"/>
        <v>0</v>
      </c>
      <c r="K310" s="25"/>
      <c r="L310" s="17">
        <f t="shared" si="14"/>
        <v>0</v>
      </c>
      <c r="M310" s="17">
        <f t="shared" si="15"/>
        <v>0</v>
      </c>
    </row>
    <row r="311" spans="1:13" x14ac:dyDescent="0.2">
      <c r="A311" s="14" t="str">
        <f>IF(INTRO!$E$39&lt;&gt;"Non-endemic", " ", IF(INTRO!$E$37="Non-endemic"," ", IF(COUNTRY_INFO!A311=0," ",COUNTRY_INFO!A311)))</f>
        <v xml:space="preserve"> </v>
      </c>
      <c r="B311" s="14" t="str">
        <f>IF(INTRO!$E$39&lt;&gt;"Non-endemic", " ", IF(INTRO!$E$37="Non-endemic"," ", IF(COUNTRY_INFO!B311=0," ",COUNTRY_INFO!B311)))</f>
        <v xml:space="preserve"> </v>
      </c>
      <c r="C311" s="14" t="str">
        <f>IF(INTRO!$E$39&lt;&gt;"Non-endemic", " ", IF(INTRO!$E$37="Non-endemic"," ", IF(COUNTRY_INFO!C311=0," ",COUNTRY_INFO!C311)))</f>
        <v xml:space="preserve"> </v>
      </c>
      <c r="D311" s="15">
        <f>IF(INTRO!$E$39&lt;&gt;"Non-endemic", 0, IF(INTRO!$E$37="Non-endemic",0,IF(COUNTRY_INFO!$H311=1,COUNTRY_INFO!E311,0)))</f>
        <v>0</v>
      </c>
      <c r="E311" s="15">
        <f>IF(INTRO!$E$39&lt;&gt;"Non-endemic", 0, IF(INTRO!$E$37="Non-endemic",0,IF(COUNTRY_INFO!$H311=1,COUNTRY_INFO!F311,0)))</f>
        <v>0</v>
      </c>
      <c r="F311" s="15">
        <f>IF(INTRO!$E$39&lt;&gt;"Non-endemic", 0, IF(INTRO!$E$37="Non-endemic",0,IF(COUNTRY_INFO!$H311=1,COUNTRY_INFO!G311,0)))</f>
        <v>0</v>
      </c>
      <c r="G311" s="15">
        <f t="shared" si="16"/>
        <v>0</v>
      </c>
      <c r="H311" s="16" t="str">
        <f>IF(INTRO!$E$39="Non-endemic",IF(INTRO!$E$37="Non-endemic","Not required",COUNTRY_INFO!P311),"Treat with IVM")</f>
        <v>Treat with IVM</v>
      </c>
      <c r="I311" s="15">
        <f t="shared" si="17"/>
        <v>0</v>
      </c>
      <c r="J311" s="15">
        <f t="shared" si="13"/>
        <v>0</v>
      </c>
      <c r="K311" s="25"/>
      <c r="L311" s="17">
        <f t="shared" si="14"/>
        <v>0</v>
      </c>
      <c r="M311" s="17">
        <f t="shared" si="15"/>
        <v>0</v>
      </c>
    </row>
    <row r="312" spans="1:13" x14ac:dyDescent="0.2">
      <c r="A312" s="14" t="str">
        <f>IF(INTRO!$E$39&lt;&gt;"Non-endemic", " ", IF(INTRO!$E$37="Non-endemic"," ", IF(COUNTRY_INFO!A312=0," ",COUNTRY_INFO!A312)))</f>
        <v xml:space="preserve"> </v>
      </c>
      <c r="B312" s="14" t="str">
        <f>IF(INTRO!$E$39&lt;&gt;"Non-endemic", " ", IF(INTRO!$E$37="Non-endemic"," ", IF(COUNTRY_INFO!B312=0," ",COUNTRY_INFO!B312)))</f>
        <v xml:space="preserve"> </v>
      </c>
      <c r="C312" s="14" t="str">
        <f>IF(INTRO!$E$39&lt;&gt;"Non-endemic", " ", IF(INTRO!$E$37="Non-endemic"," ", IF(COUNTRY_INFO!C312=0," ",COUNTRY_INFO!C312)))</f>
        <v xml:space="preserve"> </v>
      </c>
      <c r="D312" s="15">
        <f>IF(INTRO!$E$39&lt;&gt;"Non-endemic", 0, IF(INTRO!$E$37="Non-endemic",0,IF(COUNTRY_INFO!$H312=1,COUNTRY_INFO!E312,0)))</f>
        <v>0</v>
      </c>
      <c r="E312" s="15">
        <f>IF(INTRO!$E$39&lt;&gt;"Non-endemic", 0, IF(INTRO!$E$37="Non-endemic",0,IF(COUNTRY_INFO!$H312=1,COUNTRY_INFO!F312,0)))</f>
        <v>0</v>
      </c>
      <c r="F312" s="15">
        <f>IF(INTRO!$E$39&lt;&gt;"Non-endemic", 0, IF(INTRO!$E$37="Non-endemic",0,IF(COUNTRY_INFO!$H312=1,COUNTRY_INFO!G312,0)))</f>
        <v>0</v>
      </c>
      <c r="G312" s="15">
        <f t="shared" si="16"/>
        <v>0</v>
      </c>
      <c r="H312" s="16" t="str">
        <f>IF(INTRO!$E$39="Non-endemic",IF(INTRO!$E$37="Non-endemic","Not required",COUNTRY_INFO!P312),"Treat with IVM")</f>
        <v>Treat with IVM</v>
      </c>
      <c r="I312" s="15">
        <f t="shared" si="17"/>
        <v>0</v>
      </c>
      <c r="J312" s="15">
        <f t="shared" si="13"/>
        <v>0</v>
      </c>
      <c r="K312" s="25"/>
      <c r="L312" s="17">
        <f t="shared" si="14"/>
        <v>0</v>
      </c>
      <c r="M312" s="17">
        <f t="shared" si="15"/>
        <v>0</v>
      </c>
    </row>
    <row r="313" spans="1:13" x14ac:dyDescent="0.2">
      <c r="A313" s="14" t="str">
        <f>IF(INTRO!$E$39&lt;&gt;"Non-endemic", " ", IF(INTRO!$E$37="Non-endemic"," ", IF(COUNTRY_INFO!A313=0," ",COUNTRY_INFO!A313)))</f>
        <v xml:space="preserve"> </v>
      </c>
      <c r="B313" s="14" t="str">
        <f>IF(INTRO!$E$39&lt;&gt;"Non-endemic", " ", IF(INTRO!$E$37="Non-endemic"," ", IF(COUNTRY_INFO!B313=0," ",COUNTRY_INFO!B313)))</f>
        <v xml:space="preserve"> </v>
      </c>
      <c r="C313" s="14" t="str">
        <f>IF(INTRO!$E$39&lt;&gt;"Non-endemic", " ", IF(INTRO!$E$37="Non-endemic"," ", IF(COUNTRY_INFO!C313=0," ",COUNTRY_INFO!C313)))</f>
        <v xml:space="preserve"> </v>
      </c>
      <c r="D313" s="15">
        <f>IF(INTRO!$E$39&lt;&gt;"Non-endemic", 0, IF(INTRO!$E$37="Non-endemic",0,IF(COUNTRY_INFO!$H313=1,COUNTRY_INFO!E313,0)))</f>
        <v>0</v>
      </c>
      <c r="E313" s="15">
        <f>IF(INTRO!$E$39&lt;&gt;"Non-endemic", 0, IF(INTRO!$E$37="Non-endemic",0,IF(COUNTRY_INFO!$H313=1,COUNTRY_INFO!F313,0)))</f>
        <v>0</v>
      </c>
      <c r="F313" s="15">
        <f>IF(INTRO!$E$39&lt;&gt;"Non-endemic", 0, IF(INTRO!$E$37="Non-endemic",0,IF(COUNTRY_INFO!$H313=1,COUNTRY_INFO!G313,0)))</f>
        <v>0</v>
      </c>
      <c r="G313" s="15">
        <f t="shared" si="16"/>
        <v>0</v>
      </c>
      <c r="H313" s="16" t="str">
        <f>IF(INTRO!$E$39="Non-endemic",IF(INTRO!$E$37="Non-endemic","Not required",COUNTRY_INFO!P313),"Treat with IVM")</f>
        <v>Treat with IVM</v>
      </c>
      <c r="I313" s="15">
        <f t="shared" si="17"/>
        <v>0</v>
      </c>
      <c r="J313" s="15">
        <f t="shared" si="13"/>
        <v>0</v>
      </c>
      <c r="K313" s="25"/>
      <c r="L313" s="17">
        <f t="shared" si="14"/>
        <v>0</v>
      </c>
      <c r="M313" s="17">
        <f t="shared" si="15"/>
        <v>0</v>
      </c>
    </row>
    <row r="314" spans="1:13" x14ac:dyDescent="0.2">
      <c r="A314" s="14" t="str">
        <f>IF(INTRO!$E$39&lt;&gt;"Non-endemic", " ", IF(INTRO!$E$37="Non-endemic"," ", IF(COUNTRY_INFO!A314=0," ",COUNTRY_INFO!A314)))</f>
        <v xml:space="preserve"> </v>
      </c>
      <c r="B314" s="14" t="str">
        <f>IF(INTRO!$E$39&lt;&gt;"Non-endemic", " ", IF(INTRO!$E$37="Non-endemic"," ", IF(COUNTRY_INFO!B314=0," ",COUNTRY_INFO!B314)))</f>
        <v xml:space="preserve"> </v>
      </c>
      <c r="C314" s="14" t="str">
        <f>IF(INTRO!$E$39&lt;&gt;"Non-endemic", " ", IF(INTRO!$E$37="Non-endemic"," ", IF(COUNTRY_INFO!C314=0," ",COUNTRY_INFO!C314)))</f>
        <v xml:space="preserve"> </v>
      </c>
      <c r="D314" s="15">
        <f>IF(INTRO!$E$39&lt;&gt;"Non-endemic", 0, IF(INTRO!$E$37="Non-endemic",0,IF(COUNTRY_INFO!$H314=1,COUNTRY_INFO!E314,0)))</f>
        <v>0</v>
      </c>
      <c r="E314" s="15">
        <f>IF(INTRO!$E$39&lt;&gt;"Non-endemic", 0, IF(INTRO!$E$37="Non-endemic",0,IF(COUNTRY_INFO!$H314=1,COUNTRY_INFO!F314,0)))</f>
        <v>0</v>
      </c>
      <c r="F314" s="15">
        <f>IF(INTRO!$E$39&lt;&gt;"Non-endemic", 0, IF(INTRO!$E$37="Non-endemic",0,IF(COUNTRY_INFO!$H314=1,COUNTRY_INFO!G314,0)))</f>
        <v>0</v>
      </c>
      <c r="G314" s="15">
        <f t="shared" si="16"/>
        <v>0</v>
      </c>
      <c r="H314" s="16" t="str">
        <f>IF(INTRO!$E$39="Non-endemic",IF(INTRO!$E$37="Non-endemic","Not required",COUNTRY_INFO!P314),"Treat with IVM")</f>
        <v>Treat with IVM</v>
      </c>
      <c r="I314" s="15">
        <f t="shared" si="17"/>
        <v>0</v>
      </c>
      <c r="J314" s="15">
        <f t="shared" si="13"/>
        <v>0</v>
      </c>
      <c r="K314" s="25"/>
      <c r="L314" s="17">
        <f t="shared" si="14"/>
        <v>0</v>
      </c>
      <c r="M314" s="17">
        <f t="shared" si="15"/>
        <v>0</v>
      </c>
    </row>
    <row r="315" spans="1:13" x14ac:dyDescent="0.2">
      <c r="A315" s="14" t="str">
        <f>IF(INTRO!$E$39&lt;&gt;"Non-endemic", " ", IF(INTRO!$E$37="Non-endemic"," ", IF(COUNTRY_INFO!A315=0," ",COUNTRY_INFO!A315)))</f>
        <v xml:space="preserve"> </v>
      </c>
      <c r="B315" s="14" t="str">
        <f>IF(INTRO!$E$39&lt;&gt;"Non-endemic", " ", IF(INTRO!$E$37="Non-endemic"," ", IF(COUNTRY_INFO!B315=0," ",COUNTRY_INFO!B315)))</f>
        <v xml:space="preserve"> </v>
      </c>
      <c r="C315" s="14" t="str">
        <f>IF(INTRO!$E$39&lt;&gt;"Non-endemic", " ", IF(INTRO!$E$37="Non-endemic"," ", IF(COUNTRY_INFO!C315=0," ",COUNTRY_INFO!C315)))</f>
        <v xml:space="preserve"> </v>
      </c>
      <c r="D315" s="15">
        <f>IF(INTRO!$E$39&lt;&gt;"Non-endemic", 0, IF(INTRO!$E$37="Non-endemic",0,IF(COUNTRY_INFO!$H315=1,COUNTRY_INFO!E315,0)))</f>
        <v>0</v>
      </c>
      <c r="E315" s="15">
        <f>IF(INTRO!$E$39&lt;&gt;"Non-endemic", 0, IF(INTRO!$E$37="Non-endemic",0,IF(COUNTRY_INFO!$H315=1,COUNTRY_INFO!F315,0)))</f>
        <v>0</v>
      </c>
      <c r="F315" s="15">
        <f>IF(INTRO!$E$39&lt;&gt;"Non-endemic", 0, IF(INTRO!$E$37="Non-endemic",0,IF(COUNTRY_INFO!$H315=1,COUNTRY_INFO!G315,0)))</f>
        <v>0</v>
      </c>
      <c r="G315" s="15">
        <f t="shared" si="16"/>
        <v>0</v>
      </c>
      <c r="H315" s="16" t="str">
        <f>IF(INTRO!$E$39="Non-endemic",IF(INTRO!$E$37="Non-endemic","Not required",COUNTRY_INFO!P315),"Treat with IVM")</f>
        <v>Treat with IVM</v>
      </c>
      <c r="I315" s="15">
        <f t="shared" si="17"/>
        <v>0</v>
      </c>
      <c r="J315" s="15">
        <f t="shared" si="13"/>
        <v>0</v>
      </c>
      <c r="K315" s="25"/>
      <c r="L315" s="17">
        <f t="shared" si="14"/>
        <v>0</v>
      </c>
      <c r="M315" s="17">
        <f t="shared" si="15"/>
        <v>0</v>
      </c>
    </row>
    <row r="316" spans="1:13" x14ac:dyDescent="0.2">
      <c r="A316" s="14" t="str">
        <f>IF(INTRO!$E$39&lt;&gt;"Non-endemic", " ", IF(INTRO!$E$37="Non-endemic"," ", IF(COUNTRY_INFO!A316=0," ",COUNTRY_INFO!A316)))</f>
        <v xml:space="preserve"> </v>
      </c>
      <c r="B316" s="14" t="str">
        <f>IF(INTRO!$E$39&lt;&gt;"Non-endemic", " ", IF(INTRO!$E$37="Non-endemic"," ", IF(COUNTRY_INFO!B316=0," ",COUNTRY_INFO!B316)))</f>
        <v xml:space="preserve"> </v>
      </c>
      <c r="C316" s="14" t="str">
        <f>IF(INTRO!$E$39&lt;&gt;"Non-endemic", " ", IF(INTRO!$E$37="Non-endemic"," ", IF(COUNTRY_INFO!C316=0," ",COUNTRY_INFO!C316)))</f>
        <v xml:space="preserve"> </v>
      </c>
      <c r="D316" s="15">
        <f>IF(INTRO!$E$39&lt;&gt;"Non-endemic", 0, IF(INTRO!$E$37="Non-endemic",0,IF(COUNTRY_INFO!$H316=1,COUNTRY_INFO!E316,0)))</f>
        <v>0</v>
      </c>
      <c r="E316" s="15">
        <f>IF(INTRO!$E$39&lt;&gt;"Non-endemic", 0, IF(INTRO!$E$37="Non-endemic",0,IF(COUNTRY_INFO!$H316=1,COUNTRY_INFO!F316,0)))</f>
        <v>0</v>
      </c>
      <c r="F316" s="15">
        <f>IF(INTRO!$E$39&lt;&gt;"Non-endemic", 0, IF(INTRO!$E$37="Non-endemic",0,IF(COUNTRY_INFO!$H316=1,COUNTRY_INFO!G316,0)))</f>
        <v>0</v>
      </c>
      <c r="G316" s="15">
        <f t="shared" si="16"/>
        <v>0</v>
      </c>
      <c r="H316" s="16" t="str">
        <f>IF(INTRO!$E$39="Non-endemic",IF(INTRO!$E$37="Non-endemic","Not required",COUNTRY_INFO!P316),"Treat with IVM")</f>
        <v>Treat with IVM</v>
      </c>
      <c r="I316" s="15">
        <f t="shared" si="17"/>
        <v>0</v>
      </c>
      <c r="J316" s="15">
        <f t="shared" si="13"/>
        <v>0</v>
      </c>
      <c r="K316" s="25"/>
      <c r="L316" s="17">
        <f t="shared" si="14"/>
        <v>0</v>
      </c>
      <c r="M316" s="17">
        <f t="shared" si="15"/>
        <v>0</v>
      </c>
    </row>
    <row r="317" spans="1:13" x14ac:dyDescent="0.2">
      <c r="A317" s="14" t="str">
        <f>IF(INTRO!$E$39&lt;&gt;"Non-endemic", " ", IF(INTRO!$E$37="Non-endemic"," ", IF(COUNTRY_INFO!A317=0," ",COUNTRY_INFO!A317)))</f>
        <v xml:space="preserve"> </v>
      </c>
      <c r="B317" s="14" t="str">
        <f>IF(INTRO!$E$39&lt;&gt;"Non-endemic", " ", IF(INTRO!$E$37="Non-endemic"," ", IF(COUNTRY_INFO!B317=0," ",COUNTRY_INFO!B317)))</f>
        <v xml:space="preserve"> </v>
      </c>
      <c r="C317" s="14" t="str">
        <f>IF(INTRO!$E$39&lt;&gt;"Non-endemic", " ", IF(INTRO!$E$37="Non-endemic"," ", IF(COUNTRY_INFO!C317=0," ",COUNTRY_INFO!C317)))</f>
        <v xml:space="preserve"> </v>
      </c>
      <c r="D317" s="15">
        <f>IF(INTRO!$E$39&lt;&gt;"Non-endemic", 0, IF(INTRO!$E$37="Non-endemic",0,IF(COUNTRY_INFO!$H317=1,COUNTRY_INFO!E317,0)))</f>
        <v>0</v>
      </c>
      <c r="E317" s="15">
        <f>IF(INTRO!$E$39&lt;&gt;"Non-endemic", 0, IF(INTRO!$E$37="Non-endemic",0,IF(COUNTRY_INFO!$H317=1,COUNTRY_INFO!F317,0)))</f>
        <v>0</v>
      </c>
      <c r="F317" s="15">
        <f>IF(INTRO!$E$39&lt;&gt;"Non-endemic", 0, IF(INTRO!$E$37="Non-endemic",0,IF(COUNTRY_INFO!$H317=1,COUNTRY_INFO!G317,0)))</f>
        <v>0</v>
      </c>
      <c r="G317" s="15">
        <f t="shared" si="16"/>
        <v>0</v>
      </c>
      <c r="H317" s="16" t="str">
        <f>IF(INTRO!$E$39="Non-endemic",IF(INTRO!$E$37="Non-endemic","Not required",COUNTRY_INFO!P317),"Treat with IVM")</f>
        <v>Treat with IVM</v>
      </c>
      <c r="I317" s="15">
        <f t="shared" si="17"/>
        <v>0</v>
      </c>
      <c r="J317" s="15">
        <f t="shared" si="13"/>
        <v>0</v>
      </c>
      <c r="K317" s="25"/>
      <c r="L317" s="17">
        <f t="shared" si="14"/>
        <v>0</v>
      </c>
      <c r="M317" s="17">
        <f t="shared" si="15"/>
        <v>0</v>
      </c>
    </row>
    <row r="318" spans="1:13" x14ac:dyDescent="0.2">
      <c r="A318" s="14" t="str">
        <f>IF(INTRO!$E$39&lt;&gt;"Non-endemic", " ", IF(INTRO!$E$37="Non-endemic"," ", IF(COUNTRY_INFO!A318=0," ",COUNTRY_INFO!A318)))</f>
        <v xml:space="preserve"> </v>
      </c>
      <c r="B318" s="14" t="str">
        <f>IF(INTRO!$E$39&lt;&gt;"Non-endemic", " ", IF(INTRO!$E$37="Non-endemic"," ", IF(COUNTRY_INFO!B318=0," ",COUNTRY_INFO!B318)))</f>
        <v xml:space="preserve"> </v>
      </c>
      <c r="C318" s="14" t="str">
        <f>IF(INTRO!$E$39&lt;&gt;"Non-endemic", " ", IF(INTRO!$E$37="Non-endemic"," ", IF(COUNTRY_INFO!C318=0," ",COUNTRY_INFO!C318)))</f>
        <v xml:space="preserve"> </v>
      </c>
      <c r="D318" s="15">
        <f>IF(INTRO!$E$39&lt;&gt;"Non-endemic", 0, IF(INTRO!$E$37="Non-endemic",0,IF(COUNTRY_INFO!$H318=1,COUNTRY_INFO!E318,0)))</f>
        <v>0</v>
      </c>
      <c r="E318" s="15">
        <f>IF(INTRO!$E$39&lt;&gt;"Non-endemic", 0, IF(INTRO!$E$37="Non-endemic",0,IF(COUNTRY_INFO!$H318=1,COUNTRY_INFO!F318,0)))</f>
        <v>0</v>
      </c>
      <c r="F318" s="15">
        <f>IF(INTRO!$E$39&lt;&gt;"Non-endemic", 0, IF(INTRO!$E$37="Non-endemic",0,IF(COUNTRY_INFO!$H318=1,COUNTRY_INFO!G318,0)))</f>
        <v>0</v>
      </c>
      <c r="G318" s="15">
        <f t="shared" si="16"/>
        <v>0</v>
      </c>
      <c r="H318" s="16" t="str">
        <f>IF(INTRO!$E$39="Non-endemic",IF(INTRO!$E$37="Non-endemic","Not required",COUNTRY_INFO!P318),"Treat with IVM")</f>
        <v>Treat with IVM</v>
      </c>
      <c r="I318" s="15">
        <f t="shared" si="17"/>
        <v>0</v>
      </c>
      <c r="J318" s="15">
        <f t="shared" si="13"/>
        <v>0</v>
      </c>
      <c r="K318" s="25"/>
      <c r="L318" s="17">
        <f t="shared" si="14"/>
        <v>0</v>
      </c>
      <c r="M318" s="17">
        <f t="shared" si="15"/>
        <v>0</v>
      </c>
    </row>
    <row r="319" spans="1:13" x14ac:dyDescent="0.2">
      <c r="A319" s="14" t="str">
        <f>IF(INTRO!$E$39&lt;&gt;"Non-endemic", " ", IF(INTRO!$E$37="Non-endemic"," ", IF(COUNTRY_INFO!A319=0," ",COUNTRY_INFO!A319)))</f>
        <v xml:space="preserve"> </v>
      </c>
      <c r="B319" s="14" t="str">
        <f>IF(INTRO!$E$39&lt;&gt;"Non-endemic", " ", IF(INTRO!$E$37="Non-endemic"," ", IF(COUNTRY_INFO!B319=0," ",COUNTRY_INFO!B319)))</f>
        <v xml:space="preserve"> </v>
      </c>
      <c r="C319" s="14" t="str">
        <f>IF(INTRO!$E$39&lt;&gt;"Non-endemic", " ", IF(INTRO!$E$37="Non-endemic"," ", IF(COUNTRY_INFO!C319=0," ",COUNTRY_INFO!C319)))</f>
        <v xml:space="preserve"> </v>
      </c>
      <c r="D319" s="15">
        <f>IF(INTRO!$E$39&lt;&gt;"Non-endemic", 0, IF(INTRO!$E$37="Non-endemic",0,IF(COUNTRY_INFO!$H319=1,COUNTRY_INFO!E319,0)))</f>
        <v>0</v>
      </c>
      <c r="E319" s="15">
        <f>IF(INTRO!$E$39&lt;&gt;"Non-endemic", 0, IF(INTRO!$E$37="Non-endemic",0,IF(COUNTRY_INFO!$H319=1,COUNTRY_INFO!F319,0)))</f>
        <v>0</v>
      </c>
      <c r="F319" s="15">
        <f>IF(INTRO!$E$39&lt;&gt;"Non-endemic", 0, IF(INTRO!$E$37="Non-endemic",0,IF(COUNTRY_INFO!$H319=1,COUNTRY_INFO!G319,0)))</f>
        <v>0</v>
      </c>
      <c r="G319" s="15">
        <f t="shared" si="16"/>
        <v>0</v>
      </c>
      <c r="H319" s="16" t="str">
        <f>IF(INTRO!$E$39="Non-endemic",IF(INTRO!$E$37="Non-endemic","Not required",COUNTRY_INFO!P319),"Treat with IVM")</f>
        <v>Treat with IVM</v>
      </c>
      <c r="I319" s="15">
        <f t="shared" si="17"/>
        <v>0</v>
      </c>
      <c r="J319" s="15">
        <f t="shared" si="13"/>
        <v>0</v>
      </c>
      <c r="K319" s="25"/>
      <c r="L319" s="17">
        <f t="shared" si="14"/>
        <v>0</v>
      </c>
      <c r="M319" s="17">
        <f t="shared" si="15"/>
        <v>0</v>
      </c>
    </row>
    <row r="320" spans="1:13" x14ac:dyDescent="0.2">
      <c r="A320" s="14" t="str">
        <f>IF(INTRO!$E$39&lt;&gt;"Non-endemic", " ", IF(INTRO!$E$37="Non-endemic"," ", IF(COUNTRY_INFO!A320=0," ",COUNTRY_INFO!A320)))</f>
        <v xml:space="preserve"> </v>
      </c>
      <c r="B320" s="14" t="str">
        <f>IF(INTRO!$E$39&lt;&gt;"Non-endemic", " ", IF(INTRO!$E$37="Non-endemic"," ", IF(COUNTRY_INFO!B320=0," ",COUNTRY_INFO!B320)))</f>
        <v xml:space="preserve"> </v>
      </c>
      <c r="C320" s="14" t="str">
        <f>IF(INTRO!$E$39&lt;&gt;"Non-endemic", " ", IF(INTRO!$E$37="Non-endemic"," ", IF(COUNTRY_INFO!C320=0," ",COUNTRY_INFO!C320)))</f>
        <v xml:space="preserve"> </v>
      </c>
      <c r="D320" s="15">
        <f>IF(INTRO!$E$39&lt;&gt;"Non-endemic", 0, IF(INTRO!$E$37="Non-endemic",0,IF(COUNTRY_INFO!$H320=1,COUNTRY_INFO!E320,0)))</f>
        <v>0</v>
      </c>
      <c r="E320" s="15">
        <f>IF(INTRO!$E$39&lt;&gt;"Non-endemic", 0, IF(INTRO!$E$37="Non-endemic",0,IF(COUNTRY_INFO!$H320=1,COUNTRY_INFO!F320,0)))</f>
        <v>0</v>
      </c>
      <c r="F320" s="15">
        <f>IF(INTRO!$E$39&lt;&gt;"Non-endemic", 0, IF(INTRO!$E$37="Non-endemic",0,IF(COUNTRY_INFO!$H320=1,COUNTRY_INFO!G320,0)))</f>
        <v>0</v>
      </c>
      <c r="G320" s="15">
        <f t="shared" si="16"/>
        <v>0</v>
      </c>
      <c r="H320" s="16" t="str">
        <f>IF(INTRO!$E$39="Non-endemic",IF(INTRO!$E$37="Non-endemic","Not required",COUNTRY_INFO!P320),"Treat with IVM")</f>
        <v>Treat with IVM</v>
      </c>
      <c r="I320" s="15">
        <f t="shared" si="17"/>
        <v>0</v>
      </c>
      <c r="J320" s="15">
        <f t="shared" si="13"/>
        <v>0</v>
      </c>
      <c r="K320" s="25"/>
      <c r="L320" s="17">
        <f t="shared" si="14"/>
        <v>0</v>
      </c>
      <c r="M320" s="17">
        <f t="shared" si="15"/>
        <v>0</v>
      </c>
    </row>
    <row r="321" spans="1:13" x14ac:dyDescent="0.2">
      <c r="A321" s="14" t="str">
        <f>IF(INTRO!$E$39&lt;&gt;"Non-endemic", " ", IF(INTRO!$E$37="Non-endemic"," ", IF(COUNTRY_INFO!A321=0," ",COUNTRY_INFO!A321)))</f>
        <v xml:space="preserve"> </v>
      </c>
      <c r="B321" s="14" t="str">
        <f>IF(INTRO!$E$39&lt;&gt;"Non-endemic", " ", IF(INTRO!$E$37="Non-endemic"," ", IF(COUNTRY_INFO!B321=0," ",COUNTRY_INFO!B321)))</f>
        <v xml:space="preserve"> </v>
      </c>
      <c r="C321" s="14" t="str">
        <f>IF(INTRO!$E$39&lt;&gt;"Non-endemic", " ", IF(INTRO!$E$37="Non-endemic"," ", IF(COUNTRY_INFO!C321=0," ",COUNTRY_INFO!C321)))</f>
        <v xml:space="preserve"> </v>
      </c>
      <c r="D321" s="15">
        <f>IF(INTRO!$E$39&lt;&gt;"Non-endemic", 0, IF(INTRO!$E$37="Non-endemic",0,IF(COUNTRY_INFO!$H321=1,COUNTRY_INFO!E321,0)))</f>
        <v>0</v>
      </c>
      <c r="E321" s="15">
        <f>IF(INTRO!$E$39&lt;&gt;"Non-endemic", 0, IF(INTRO!$E$37="Non-endemic",0,IF(COUNTRY_INFO!$H321=1,COUNTRY_INFO!F321,0)))</f>
        <v>0</v>
      </c>
      <c r="F321" s="15">
        <f>IF(INTRO!$E$39&lt;&gt;"Non-endemic", 0, IF(INTRO!$E$37="Non-endemic",0,IF(COUNTRY_INFO!$H321=1,COUNTRY_INFO!G321,0)))</f>
        <v>0</v>
      </c>
      <c r="G321" s="15">
        <f t="shared" si="16"/>
        <v>0</v>
      </c>
      <c r="H321" s="16" t="str">
        <f>IF(INTRO!$E$39="Non-endemic",IF(INTRO!$E$37="Non-endemic","Not required",COUNTRY_INFO!P321),"Treat with IVM")</f>
        <v>Treat with IVM</v>
      </c>
      <c r="I321" s="15">
        <f t="shared" si="17"/>
        <v>0</v>
      </c>
      <c r="J321" s="15">
        <f t="shared" si="13"/>
        <v>0</v>
      </c>
      <c r="K321" s="25"/>
      <c r="L321" s="17">
        <f t="shared" si="14"/>
        <v>0</v>
      </c>
      <c r="M321" s="17">
        <f t="shared" si="15"/>
        <v>0</v>
      </c>
    </row>
    <row r="322" spans="1:13" x14ac:dyDescent="0.2">
      <c r="A322" s="14" t="str">
        <f>IF(INTRO!$E$39&lt;&gt;"Non-endemic", " ", IF(INTRO!$E$37="Non-endemic"," ", IF(COUNTRY_INFO!A322=0," ",COUNTRY_INFO!A322)))</f>
        <v xml:space="preserve"> </v>
      </c>
      <c r="B322" s="14" t="str">
        <f>IF(INTRO!$E$39&lt;&gt;"Non-endemic", " ", IF(INTRO!$E$37="Non-endemic"," ", IF(COUNTRY_INFO!B322=0," ",COUNTRY_INFO!B322)))</f>
        <v xml:space="preserve"> </v>
      </c>
      <c r="C322" s="14" t="str">
        <f>IF(INTRO!$E$39&lt;&gt;"Non-endemic", " ", IF(INTRO!$E$37="Non-endemic"," ", IF(COUNTRY_INFO!C322=0," ",COUNTRY_INFO!C322)))</f>
        <v xml:space="preserve"> </v>
      </c>
      <c r="D322" s="15">
        <f>IF(INTRO!$E$39&lt;&gt;"Non-endemic", 0, IF(INTRO!$E$37="Non-endemic",0,IF(COUNTRY_INFO!$H322=1,COUNTRY_INFO!E322,0)))</f>
        <v>0</v>
      </c>
      <c r="E322" s="15">
        <f>IF(INTRO!$E$39&lt;&gt;"Non-endemic", 0, IF(INTRO!$E$37="Non-endemic",0,IF(COUNTRY_INFO!$H322=1,COUNTRY_INFO!F322,0)))</f>
        <v>0</v>
      </c>
      <c r="F322" s="15">
        <f>IF(INTRO!$E$39&lt;&gt;"Non-endemic", 0, IF(INTRO!$E$37="Non-endemic",0,IF(COUNTRY_INFO!$H322=1,COUNTRY_INFO!G322,0)))</f>
        <v>0</v>
      </c>
      <c r="G322" s="15">
        <f t="shared" si="16"/>
        <v>0</v>
      </c>
      <c r="H322" s="16" t="str">
        <f>IF(INTRO!$E$39="Non-endemic",IF(INTRO!$E$37="Non-endemic","Not required",COUNTRY_INFO!P322),"Treat with IVM")</f>
        <v>Treat with IVM</v>
      </c>
      <c r="I322" s="15">
        <f t="shared" si="17"/>
        <v>0</v>
      </c>
      <c r="J322" s="15">
        <f t="shared" si="13"/>
        <v>0</v>
      </c>
      <c r="K322" s="25"/>
      <c r="L322" s="17">
        <f t="shared" si="14"/>
        <v>0</v>
      </c>
      <c r="M322" s="17">
        <f t="shared" si="15"/>
        <v>0</v>
      </c>
    </row>
    <row r="323" spans="1:13" x14ac:dyDescent="0.2">
      <c r="A323" s="14" t="str">
        <f>IF(INTRO!$E$39&lt;&gt;"Non-endemic", " ", IF(INTRO!$E$37="Non-endemic"," ", IF(COUNTRY_INFO!A323=0," ",COUNTRY_INFO!A323)))</f>
        <v xml:space="preserve"> </v>
      </c>
      <c r="B323" s="14" t="str">
        <f>IF(INTRO!$E$39&lt;&gt;"Non-endemic", " ", IF(INTRO!$E$37="Non-endemic"," ", IF(COUNTRY_INFO!B323=0," ",COUNTRY_INFO!B323)))</f>
        <v xml:space="preserve"> </v>
      </c>
      <c r="C323" s="14" t="str">
        <f>IF(INTRO!$E$39&lt;&gt;"Non-endemic", " ", IF(INTRO!$E$37="Non-endemic"," ", IF(COUNTRY_INFO!C323=0," ",COUNTRY_INFO!C323)))</f>
        <v xml:space="preserve"> </v>
      </c>
      <c r="D323" s="15">
        <f>IF(INTRO!$E$39&lt;&gt;"Non-endemic", 0, IF(INTRO!$E$37="Non-endemic",0,IF(COUNTRY_INFO!$H323=1,COUNTRY_INFO!E323,0)))</f>
        <v>0</v>
      </c>
      <c r="E323" s="15">
        <f>IF(INTRO!$E$39&lt;&gt;"Non-endemic", 0, IF(INTRO!$E$37="Non-endemic",0,IF(COUNTRY_INFO!$H323=1,COUNTRY_INFO!F323,0)))</f>
        <v>0</v>
      </c>
      <c r="F323" s="15">
        <f>IF(INTRO!$E$39&lt;&gt;"Non-endemic", 0, IF(INTRO!$E$37="Non-endemic",0,IF(COUNTRY_INFO!$H323=1,COUNTRY_INFO!G323,0)))</f>
        <v>0</v>
      </c>
      <c r="G323" s="15">
        <f t="shared" si="16"/>
        <v>0</v>
      </c>
      <c r="H323" s="16" t="str">
        <f>IF(INTRO!$E$39="Non-endemic",IF(INTRO!$E$37="Non-endemic","Not required",COUNTRY_INFO!P323),"Treat with IVM")</f>
        <v>Treat with IVM</v>
      </c>
      <c r="I323" s="15">
        <f t="shared" si="17"/>
        <v>0</v>
      </c>
      <c r="J323" s="15">
        <f t="shared" si="13"/>
        <v>0</v>
      </c>
      <c r="K323" s="25"/>
      <c r="L323" s="17">
        <f t="shared" si="14"/>
        <v>0</v>
      </c>
      <c r="M323" s="17">
        <f t="shared" si="15"/>
        <v>0</v>
      </c>
    </row>
    <row r="324" spans="1:13" x14ac:dyDescent="0.2">
      <c r="A324" s="14" t="str">
        <f>IF(INTRO!$E$39&lt;&gt;"Non-endemic", " ", IF(INTRO!$E$37="Non-endemic"," ", IF(COUNTRY_INFO!A324=0," ",COUNTRY_INFO!A324)))</f>
        <v xml:space="preserve"> </v>
      </c>
      <c r="B324" s="14" t="str">
        <f>IF(INTRO!$E$39&lt;&gt;"Non-endemic", " ", IF(INTRO!$E$37="Non-endemic"," ", IF(COUNTRY_INFO!B324=0," ",COUNTRY_INFO!B324)))</f>
        <v xml:space="preserve"> </v>
      </c>
      <c r="C324" s="14" t="str">
        <f>IF(INTRO!$E$39&lt;&gt;"Non-endemic", " ", IF(INTRO!$E$37="Non-endemic"," ", IF(COUNTRY_INFO!C324=0," ",COUNTRY_INFO!C324)))</f>
        <v xml:space="preserve"> </v>
      </c>
      <c r="D324" s="15">
        <f>IF(INTRO!$E$39&lt;&gt;"Non-endemic", 0, IF(INTRO!$E$37="Non-endemic",0,IF(COUNTRY_INFO!$H324=1,COUNTRY_INFO!E324,0)))</f>
        <v>0</v>
      </c>
      <c r="E324" s="15">
        <f>IF(INTRO!$E$39&lt;&gt;"Non-endemic", 0, IF(INTRO!$E$37="Non-endemic",0,IF(COUNTRY_INFO!$H324=1,COUNTRY_INFO!F324,0)))</f>
        <v>0</v>
      </c>
      <c r="F324" s="15">
        <f>IF(INTRO!$E$39&lt;&gt;"Non-endemic", 0, IF(INTRO!$E$37="Non-endemic",0,IF(COUNTRY_INFO!$H324=1,COUNTRY_INFO!G324,0)))</f>
        <v>0</v>
      </c>
      <c r="G324" s="15">
        <f t="shared" si="16"/>
        <v>0</v>
      </c>
      <c r="H324" s="16" t="str">
        <f>IF(INTRO!$E$39="Non-endemic",IF(INTRO!$E$37="Non-endemic","Not required",COUNTRY_INFO!P324),"Treat with IVM")</f>
        <v>Treat with IVM</v>
      </c>
      <c r="I324" s="15">
        <f t="shared" si="17"/>
        <v>0</v>
      </c>
      <c r="J324" s="15">
        <f t="shared" si="13"/>
        <v>0</v>
      </c>
      <c r="K324" s="25"/>
      <c r="L324" s="17">
        <f t="shared" si="14"/>
        <v>0</v>
      </c>
      <c r="M324" s="17">
        <f t="shared" si="15"/>
        <v>0</v>
      </c>
    </row>
    <row r="325" spans="1:13" x14ac:dyDescent="0.2">
      <c r="A325" s="14" t="str">
        <f>IF(INTRO!$E$39&lt;&gt;"Non-endemic", " ", IF(INTRO!$E$37="Non-endemic"," ", IF(COUNTRY_INFO!A325=0," ",COUNTRY_INFO!A325)))</f>
        <v xml:space="preserve"> </v>
      </c>
      <c r="B325" s="14" t="str">
        <f>IF(INTRO!$E$39&lt;&gt;"Non-endemic", " ", IF(INTRO!$E$37="Non-endemic"," ", IF(COUNTRY_INFO!B325=0," ",COUNTRY_INFO!B325)))</f>
        <v xml:space="preserve"> </v>
      </c>
      <c r="C325" s="14" t="str">
        <f>IF(INTRO!$E$39&lt;&gt;"Non-endemic", " ", IF(INTRO!$E$37="Non-endemic"," ", IF(COUNTRY_INFO!C325=0," ",COUNTRY_INFO!C325)))</f>
        <v xml:space="preserve"> </v>
      </c>
      <c r="D325" s="15">
        <f>IF(INTRO!$E$39&lt;&gt;"Non-endemic", 0, IF(INTRO!$E$37="Non-endemic",0,IF(COUNTRY_INFO!$H325=1,COUNTRY_INFO!E325,0)))</f>
        <v>0</v>
      </c>
      <c r="E325" s="15">
        <f>IF(INTRO!$E$39&lt;&gt;"Non-endemic", 0, IF(INTRO!$E$37="Non-endemic",0,IF(COUNTRY_INFO!$H325=1,COUNTRY_INFO!F325,0)))</f>
        <v>0</v>
      </c>
      <c r="F325" s="15">
        <f>IF(INTRO!$E$39&lt;&gt;"Non-endemic", 0, IF(INTRO!$E$37="Non-endemic",0,IF(COUNTRY_INFO!$H325=1,COUNTRY_INFO!G325,0)))</f>
        <v>0</v>
      </c>
      <c r="G325" s="15">
        <f t="shared" si="16"/>
        <v>0</v>
      </c>
      <c r="H325" s="16" t="str">
        <f>IF(INTRO!$E$39="Non-endemic",IF(INTRO!$E$37="Non-endemic","Not required",COUNTRY_INFO!P325),"Treat with IVM")</f>
        <v>Treat with IVM</v>
      </c>
      <c r="I325" s="15">
        <f t="shared" si="17"/>
        <v>0</v>
      </c>
      <c r="J325" s="15">
        <f t="shared" si="13"/>
        <v>0</v>
      </c>
      <c r="K325" s="25"/>
      <c r="L325" s="17">
        <f t="shared" si="14"/>
        <v>0</v>
      </c>
      <c r="M325" s="17">
        <f t="shared" si="15"/>
        <v>0</v>
      </c>
    </row>
    <row r="326" spans="1:13" x14ac:dyDescent="0.2">
      <c r="A326" s="14" t="str">
        <f>IF(INTRO!$E$39&lt;&gt;"Non-endemic", " ", IF(INTRO!$E$37="Non-endemic"," ", IF(COUNTRY_INFO!A326=0," ",COUNTRY_INFO!A326)))</f>
        <v xml:space="preserve"> </v>
      </c>
      <c r="B326" s="14" t="str">
        <f>IF(INTRO!$E$39&lt;&gt;"Non-endemic", " ", IF(INTRO!$E$37="Non-endemic"," ", IF(COUNTRY_INFO!B326=0," ",COUNTRY_INFO!B326)))</f>
        <v xml:space="preserve"> </v>
      </c>
      <c r="C326" s="14" t="str">
        <f>IF(INTRO!$E$39&lt;&gt;"Non-endemic", " ", IF(INTRO!$E$37="Non-endemic"," ", IF(COUNTRY_INFO!C326=0," ",COUNTRY_INFO!C326)))</f>
        <v xml:space="preserve"> </v>
      </c>
      <c r="D326" s="15">
        <f>IF(INTRO!$E$39&lt;&gt;"Non-endemic", 0, IF(INTRO!$E$37="Non-endemic",0,IF(COUNTRY_INFO!$H326=1,COUNTRY_INFO!E326,0)))</f>
        <v>0</v>
      </c>
      <c r="E326" s="15">
        <f>IF(INTRO!$E$39&lt;&gt;"Non-endemic", 0, IF(INTRO!$E$37="Non-endemic",0,IF(COUNTRY_INFO!$H326=1,COUNTRY_INFO!F326,0)))</f>
        <v>0</v>
      </c>
      <c r="F326" s="15">
        <f>IF(INTRO!$E$39&lt;&gt;"Non-endemic", 0, IF(INTRO!$E$37="Non-endemic",0,IF(COUNTRY_INFO!$H326=1,COUNTRY_INFO!G326,0)))</f>
        <v>0</v>
      </c>
      <c r="G326" s="15">
        <f t="shared" si="16"/>
        <v>0</v>
      </c>
      <c r="H326" s="16" t="str">
        <f>IF(INTRO!$E$39="Non-endemic",IF(INTRO!$E$37="Non-endemic","Not required",COUNTRY_INFO!P326),"Treat with IVM")</f>
        <v>Treat with IVM</v>
      </c>
      <c r="I326" s="15">
        <f t="shared" si="17"/>
        <v>0</v>
      </c>
      <c r="J326" s="15">
        <f t="shared" si="13"/>
        <v>0</v>
      </c>
      <c r="K326" s="25"/>
      <c r="L326" s="17">
        <f t="shared" si="14"/>
        <v>0</v>
      </c>
      <c r="M326" s="17">
        <f t="shared" si="15"/>
        <v>0</v>
      </c>
    </row>
    <row r="327" spans="1:13" x14ac:dyDescent="0.2">
      <c r="A327" s="14" t="str">
        <f>IF(INTRO!$E$39&lt;&gt;"Non-endemic", " ", IF(INTRO!$E$37="Non-endemic"," ", IF(COUNTRY_INFO!A327=0," ",COUNTRY_INFO!A327)))</f>
        <v xml:space="preserve"> </v>
      </c>
      <c r="B327" s="14" t="str">
        <f>IF(INTRO!$E$39&lt;&gt;"Non-endemic", " ", IF(INTRO!$E$37="Non-endemic"," ", IF(COUNTRY_INFO!B327=0," ",COUNTRY_INFO!B327)))</f>
        <v xml:space="preserve"> </v>
      </c>
      <c r="C327" s="14" t="str">
        <f>IF(INTRO!$E$39&lt;&gt;"Non-endemic", " ", IF(INTRO!$E$37="Non-endemic"," ", IF(COUNTRY_INFO!C327=0," ",COUNTRY_INFO!C327)))</f>
        <v xml:space="preserve"> </v>
      </c>
      <c r="D327" s="15">
        <f>IF(INTRO!$E$39&lt;&gt;"Non-endemic", 0, IF(INTRO!$E$37="Non-endemic",0,IF(COUNTRY_INFO!$H327=1,COUNTRY_INFO!E327,0)))</f>
        <v>0</v>
      </c>
      <c r="E327" s="15">
        <f>IF(INTRO!$E$39&lt;&gt;"Non-endemic", 0, IF(INTRO!$E$37="Non-endemic",0,IF(COUNTRY_INFO!$H327=1,COUNTRY_INFO!F327,0)))</f>
        <v>0</v>
      </c>
      <c r="F327" s="15">
        <f>IF(INTRO!$E$39&lt;&gt;"Non-endemic", 0, IF(INTRO!$E$37="Non-endemic",0,IF(COUNTRY_INFO!$H327=1,COUNTRY_INFO!G327,0)))</f>
        <v>0</v>
      </c>
      <c r="G327" s="15">
        <f t="shared" si="16"/>
        <v>0</v>
      </c>
      <c r="H327" s="16" t="str">
        <f>IF(INTRO!$E$39="Non-endemic",IF(INTRO!$E$37="Non-endemic","Not required",COUNTRY_INFO!P327),"Treat with IVM")</f>
        <v>Treat with IVM</v>
      </c>
      <c r="I327" s="15">
        <f t="shared" si="17"/>
        <v>0</v>
      </c>
      <c r="J327" s="15">
        <f t="shared" si="13"/>
        <v>0</v>
      </c>
      <c r="K327" s="25"/>
      <c r="L327" s="17">
        <f t="shared" si="14"/>
        <v>0</v>
      </c>
      <c r="M327" s="17">
        <f t="shared" si="15"/>
        <v>0</v>
      </c>
    </row>
    <row r="328" spans="1:13" x14ac:dyDescent="0.2">
      <c r="A328" s="14" t="str">
        <f>IF(INTRO!$E$39&lt;&gt;"Non-endemic", " ", IF(INTRO!$E$37="Non-endemic"," ", IF(COUNTRY_INFO!A328=0," ",COUNTRY_INFO!A328)))</f>
        <v xml:space="preserve"> </v>
      </c>
      <c r="B328" s="14" t="str">
        <f>IF(INTRO!$E$39&lt;&gt;"Non-endemic", " ", IF(INTRO!$E$37="Non-endemic"," ", IF(COUNTRY_INFO!B328=0," ",COUNTRY_INFO!B328)))</f>
        <v xml:space="preserve"> </v>
      </c>
      <c r="C328" s="14" t="str">
        <f>IF(INTRO!$E$39&lt;&gt;"Non-endemic", " ", IF(INTRO!$E$37="Non-endemic"," ", IF(COUNTRY_INFO!C328=0," ",COUNTRY_INFO!C328)))</f>
        <v xml:space="preserve"> </v>
      </c>
      <c r="D328" s="15">
        <f>IF(INTRO!$E$39&lt;&gt;"Non-endemic", 0, IF(INTRO!$E$37="Non-endemic",0,IF(COUNTRY_INFO!$H328=1,COUNTRY_INFO!E328,0)))</f>
        <v>0</v>
      </c>
      <c r="E328" s="15">
        <f>IF(INTRO!$E$39&lt;&gt;"Non-endemic", 0, IF(INTRO!$E$37="Non-endemic",0,IF(COUNTRY_INFO!$H328=1,COUNTRY_INFO!F328,0)))</f>
        <v>0</v>
      </c>
      <c r="F328" s="15">
        <f>IF(INTRO!$E$39&lt;&gt;"Non-endemic", 0, IF(INTRO!$E$37="Non-endemic",0,IF(COUNTRY_INFO!$H328=1,COUNTRY_INFO!G328,0)))</f>
        <v>0</v>
      </c>
      <c r="G328" s="15">
        <f t="shared" si="16"/>
        <v>0</v>
      </c>
      <c r="H328" s="16" t="str">
        <f>IF(INTRO!$E$39="Non-endemic",IF(INTRO!$E$37="Non-endemic","Not required",COUNTRY_INFO!P328),"Treat with IVM")</f>
        <v>Treat with IVM</v>
      </c>
      <c r="I328" s="15">
        <f t="shared" si="17"/>
        <v>0</v>
      </c>
      <c r="J328" s="15">
        <f t="shared" ref="J328:J391" si="18">IF(I328&gt;0,I328*2.5,0)</f>
        <v>0</v>
      </c>
      <c r="K328" s="25"/>
      <c r="L328" s="17">
        <f t="shared" ref="L328:L391" si="19">IF($J328&gt;$K328,$J328-$K328,0)</f>
        <v>0</v>
      </c>
      <c r="M328" s="17">
        <f t="shared" ref="M328:M391" si="20">ROUNDUP($J328/1000,0)</f>
        <v>0</v>
      </c>
    </row>
    <row r="329" spans="1:13" x14ac:dyDescent="0.2">
      <c r="A329" s="14" t="str">
        <f>IF(INTRO!$E$39&lt;&gt;"Non-endemic", " ", IF(INTRO!$E$37="Non-endemic"," ", IF(COUNTRY_INFO!A329=0," ",COUNTRY_INFO!A329)))</f>
        <v xml:space="preserve"> </v>
      </c>
      <c r="B329" s="14" t="str">
        <f>IF(INTRO!$E$39&lt;&gt;"Non-endemic", " ", IF(INTRO!$E$37="Non-endemic"," ", IF(COUNTRY_INFO!B329=0," ",COUNTRY_INFO!B329)))</f>
        <v xml:space="preserve"> </v>
      </c>
      <c r="C329" s="14" t="str">
        <f>IF(INTRO!$E$39&lt;&gt;"Non-endemic", " ", IF(INTRO!$E$37="Non-endemic"," ", IF(COUNTRY_INFO!C329=0," ",COUNTRY_INFO!C329)))</f>
        <v xml:space="preserve"> </v>
      </c>
      <c r="D329" s="15">
        <f>IF(INTRO!$E$39&lt;&gt;"Non-endemic", 0, IF(INTRO!$E$37="Non-endemic",0,IF(COUNTRY_INFO!$H329=1,COUNTRY_INFO!E329,0)))</f>
        <v>0</v>
      </c>
      <c r="E329" s="15">
        <f>IF(INTRO!$E$39&lt;&gt;"Non-endemic", 0, IF(INTRO!$E$37="Non-endemic",0,IF(COUNTRY_INFO!$H329=1,COUNTRY_INFO!F329,0)))</f>
        <v>0</v>
      </c>
      <c r="F329" s="15">
        <f>IF(INTRO!$E$39&lt;&gt;"Non-endemic", 0, IF(INTRO!$E$37="Non-endemic",0,IF(COUNTRY_INFO!$H329=1,COUNTRY_INFO!G329,0)))</f>
        <v>0</v>
      </c>
      <c r="G329" s="15">
        <f t="shared" si="16"/>
        <v>0</v>
      </c>
      <c r="H329" s="16" t="str">
        <f>IF(INTRO!$E$39="Non-endemic",IF(INTRO!$E$37="Non-endemic","Not required",COUNTRY_INFO!P329),"Treat with IVM")</f>
        <v>Treat with IVM</v>
      </c>
      <c r="I329" s="15">
        <f t="shared" si="17"/>
        <v>0</v>
      </c>
      <c r="J329" s="15">
        <f t="shared" si="18"/>
        <v>0</v>
      </c>
      <c r="K329" s="25"/>
      <c r="L329" s="17">
        <f t="shared" si="19"/>
        <v>0</v>
      </c>
      <c r="M329" s="17">
        <f t="shared" si="20"/>
        <v>0</v>
      </c>
    </row>
    <row r="330" spans="1:13" x14ac:dyDescent="0.2">
      <c r="A330" s="14" t="str">
        <f>IF(INTRO!$E$39&lt;&gt;"Non-endemic", " ", IF(INTRO!$E$37="Non-endemic"," ", IF(COUNTRY_INFO!A330=0," ",COUNTRY_INFO!A330)))</f>
        <v xml:space="preserve"> </v>
      </c>
      <c r="B330" s="14" t="str">
        <f>IF(INTRO!$E$39&lt;&gt;"Non-endemic", " ", IF(INTRO!$E$37="Non-endemic"," ", IF(COUNTRY_INFO!B330=0," ",COUNTRY_INFO!B330)))</f>
        <v xml:space="preserve"> </v>
      </c>
      <c r="C330" s="14" t="str">
        <f>IF(INTRO!$E$39&lt;&gt;"Non-endemic", " ", IF(INTRO!$E$37="Non-endemic"," ", IF(COUNTRY_INFO!C330=0," ",COUNTRY_INFO!C330)))</f>
        <v xml:space="preserve"> </v>
      </c>
      <c r="D330" s="15">
        <f>IF(INTRO!$E$39&lt;&gt;"Non-endemic", 0, IF(INTRO!$E$37="Non-endemic",0,IF(COUNTRY_INFO!$H330=1,COUNTRY_INFO!E330,0)))</f>
        <v>0</v>
      </c>
      <c r="E330" s="15">
        <f>IF(INTRO!$E$39&lt;&gt;"Non-endemic", 0, IF(INTRO!$E$37="Non-endemic",0,IF(COUNTRY_INFO!$H330=1,COUNTRY_INFO!F330,0)))</f>
        <v>0</v>
      </c>
      <c r="F330" s="15">
        <f>IF(INTRO!$E$39&lt;&gt;"Non-endemic", 0, IF(INTRO!$E$37="Non-endemic",0,IF(COUNTRY_INFO!$H330=1,COUNTRY_INFO!G330,0)))</f>
        <v>0</v>
      </c>
      <c r="G330" s="15">
        <f t="shared" ref="G330:G393" si="21">SUM(D330:F330)</f>
        <v>0</v>
      </c>
      <c r="H330" s="16" t="str">
        <f>IF(INTRO!$E$39="Non-endemic",IF(INTRO!$E$37="Non-endemic","Not required",COUNTRY_INFO!P330),"Treat with IVM")</f>
        <v>Treat with IVM</v>
      </c>
      <c r="I330" s="15">
        <f t="shared" ref="I330:I393" si="22">IF(H330=1,G330,0)</f>
        <v>0</v>
      </c>
      <c r="J330" s="15">
        <f t="shared" si="18"/>
        <v>0</v>
      </c>
      <c r="K330" s="25"/>
      <c r="L330" s="17">
        <f t="shared" si="19"/>
        <v>0</v>
      </c>
      <c r="M330" s="17">
        <f t="shared" si="20"/>
        <v>0</v>
      </c>
    </row>
    <row r="331" spans="1:13" x14ac:dyDescent="0.2">
      <c r="A331" s="14" t="str">
        <f>IF(INTRO!$E$39&lt;&gt;"Non-endemic", " ", IF(INTRO!$E$37="Non-endemic"," ", IF(COUNTRY_INFO!A331=0," ",COUNTRY_INFO!A331)))</f>
        <v xml:space="preserve"> </v>
      </c>
      <c r="B331" s="14" t="str">
        <f>IF(INTRO!$E$39&lt;&gt;"Non-endemic", " ", IF(INTRO!$E$37="Non-endemic"," ", IF(COUNTRY_INFO!B331=0," ",COUNTRY_INFO!B331)))</f>
        <v xml:space="preserve"> </v>
      </c>
      <c r="C331" s="14" t="str">
        <f>IF(INTRO!$E$39&lt;&gt;"Non-endemic", " ", IF(INTRO!$E$37="Non-endemic"," ", IF(COUNTRY_INFO!C331=0," ",COUNTRY_INFO!C331)))</f>
        <v xml:space="preserve"> </v>
      </c>
      <c r="D331" s="15">
        <f>IF(INTRO!$E$39&lt;&gt;"Non-endemic", 0, IF(INTRO!$E$37="Non-endemic",0,IF(COUNTRY_INFO!$H331=1,COUNTRY_INFO!E331,0)))</f>
        <v>0</v>
      </c>
      <c r="E331" s="15">
        <f>IF(INTRO!$E$39&lt;&gt;"Non-endemic", 0, IF(INTRO!$E$37="Non-endemic",0,IF(COUNTRY_INFO!$H331=1,COUNTRY_INFO!F331,0)))</f>
        <v>0</v>
      </c>
      <c r="F331" s="15">
        <f>IF(INTRO!$E$39&lt;&gt;"Non-endemic", 0, IF(INTRO!$E$37="Non-endemic",0,IF(COUNTRY_INFO!$H331=1,COUNTRY_INFO!G331,0)))</f>
        <v>0</v>
      </c>
      <c r="G331" s="15">
        <f t="shared" si="21"/>
        <v>0</v>
      </c>
      <c r="H331" s="16" t="str">
        <f>IF(INTRO!$E$39="Non-endemic",IF(INTRO!$E$37="Non-endemic","Not required",COUNTRY_INFO!P331),"Treat with IVM")</f>
        <v>Treat with IVM</v>
      </c>
      <c r="I331" s="15">
        <f t="shared" si="22"/>
        <v>0</v>
      </c>
      <c r="J331" s="15">
        <f t="shared" si="18"/>
        <v>0</v>
      </c>
      <c r="K331" s="25"/>
      <c r="L331" s="17">
        <f t="shared" si="19"/>
        <v>0</v>
      </c>
      <c r="M331" s="17">
        <f t="shared" si="20"/>
        <v>0</v>
      </c>
    </row>
    <row r="332" spans="1:13" x14ac:dyDescent="0.2">
      <c r="A332" s="14" t="str">
        <f>IF(INTRO!$E$39&lt;&gt;"Non-endemic", " ", IF(INTRO!$E$37="Non-endemic"," ", IF(COUNTRY_INFO!A332=0," ",COUNTRY_INFO!A332)))</f>
        <v xml:space="preserve"> </v>
      </c>
      <c r="B332" s="14" t="str">
        <f>IF(INTRO!$E$39&lt;&gt;"Non-endemic", " ", IF(INTRO!$E$37="Non-endemic"," ", IF(COUNTRY_INFO!B332=0," ",COUNTRY_INFO!B332)))</f>
        <v xml:space="preserve"> </v>
      </c>
      <c r="C332" s="14" t="str">
        <f>IF(INTRO!$E$39&lt;&gt;"Non-endemic", " ", IF(INTRO!$E$37="Non-endemic"," ", IF(COUNTRY_INFO!C332=0," ",COUNTRY_INFO!C332)))</f>
        <v xml:space="preserve"> </v>
      </c>
      <c r="D332" s="15">
        <f>IF(INTRO!$E$39&lt;&gt;"Non-endemic", 0, IF(INTRO!$E$37="Non-endemic",0,IF(COUNTRY_INFO!$H332=1,COUNTRY_INFO!E332,0)))</f>
        <v>0</v>
      </c>
      <c r="E332" s="15">
        <f>IF(INTRO!$E$39&lt;&gt;"Non-endemic", 0, IF(INTRO!$E$37="Non-endemic",0,IF(COUNTRY_INFO!$H332=1,COUNTRY_INFO!F332,0)))</f>
        <v>0</v>
      </c>
      <c r="F332" s="15">
        <f>IF(INTRO!$E$39&lt;&gt;"Non-endemic", 0, IF(INTRO!$E$37="Non-endemic",0,IF(COUNTRY_INFO!$H332=1,COUNTRY_INFO!G332,0)))</f>
        <v>0</v>
      </c>
      <c r="G332" s="15">
        <f t="shared" si="21"/>
        <v>0</v>
      </c>
      <c r="H332" s="16" t="str">
        <f>IF(INTRO!$E$39="Non-endemic",IF(INTRO!$E$37="Non-endemic","Not required",COUNTRY_INFO!P332),"Treat with IVM")</f>
        <v>Treat with IVM</v>
      </c>
      <c r="I332" s="15">
        <f t="shared" si="22"/>
        <v>0</v>
      </c>
      <c r="J332" s="15">
        <f t="shared" si="18"/>
        <v>0</v>
      </c>
      <c r="K332" s="25"/>
      <c r="L332" s="17">
        <f t="shared" si="19"/>
        <v>0</v>
      </c>
      <c r="M332" s="17">
        <f t="shared" si="20"/>
        <v>0</v>
      </c>
    </row>
    <row r="333" spans="1:13" x14ac:dyDescent="0.2">
      <c r="A333" s="14" t="str">
        <f>IF(INTRO!$E$39&lt;&gt;"Non-endemic", " ", IF(INTRO!$E$37="Non-endemic"," ", IF(COUNTRY_INFO!A333=0," ",COUNTRY_INFO!A333)))</f>
        <v xml:space="preserve"> </v>
      </c>
      <c r="B333" s="14" t="str">
        <f>IF(INTRO!$E$39&lt;&gt;"Non-endemic", " ", IF(INTRO!$E$37="Non-endemic"," ", IF(COUNTRY_INFO!B333=0," ",COUNTRY_INFO!B333)))</f>
        <v xml:space="preserve"> </v>
      </c>
      <c r="C333" s="14" t="str">
        <f>IF(INTRO!$E$39&lt;&gt;"Non-endemic", " ", IF(INTRO!$E$37="Non-endemic"," ", IF(COUNTRY_INFO!C333=0," ",COUNTRY_INFO!C333)))</f>
        <v xml:space="preserve"> </v>
      </c>
      <c r="D333" s="15">
        <f>IF(INTRO!$E$39&lt;&gt;"Non-endemic", 0, IF(INTRO!$E$37="Non-endemic",0,IF(COUNTRY_INFO!$H333=1,COUNTRY_INFO!E333,0)))</f>
        <v>0</v>
      </c>
      <c r="E333" s="15">
        <f>IF(INTRO!$E$39&lt;&gt;"Non-endemic", 0, IF(INTRO!$E$37="Non-endemic",0,IF(COUNTRY_INFO!$H333=1,COUNTRY_INFO!F333,0)))</f>
        <v>0</v>
      </c>
      <c r="F333" s="15">
        <f>IF(INTRO!$E$39&lt;&gt;"Non-endemic", 0, IF(INTRO!$E$37="Non-endemic",0,IF(COUNTRY_INFO!$H333=1,COUNTRY_INFO!G333,0)))</f>
        <v>0</v>
      </c>
      <c r="G333" s="15">
        <f t="shared" si="21"/>
        <v>0</v>
      </c>
      <c r="H333" s="16" t="str">
        <f>IF(INTRO!$E$39="Non-endemic",IF(INTRO!$E$37="Non-endemic","Not required",COUNTRY_INFO!P333),"Treat with IVM")</f>
        <v>Treat with IVM</v>
      </c>
      <c r="I333" s="15">
        <f t="shared" si="22"/>
        <v>0</v>
      </c>
      <c r="J333" s="15">
        <f t="shared" si="18"/>
        <v>0</v>
      </c>
      <c r="K333" s="25"/>
      <c r="L333" s="17">
        <f t="shared" si="19"/>
        <v>0</v>
      </c>
      <c r="M333" s="17">
        <f t="shared" si="20"/>
        <v>0</v>
      </c>
    </row>
    <row r="334" spans="1:13" x14ac:dyDescent="0.2">
      <c r="A334" s="14" t="str">
        <f>IF(INTRO!$E$39&lt;&gt;"Non-endemic", " ", IF(INTRO!$E$37="Non-endemic"," ", IF(COUNTRY_INFO!A334=0," ",COUNTRY_INFO!A334)))</f>
        <v xml:space="preserve"> </v>
      </c>
      <c r="B334" s="14" t="str">
        <f>IF(INTRO!$E$39&lt;&gt;"Non-endemic", " ", IF(INTRO!$E$37="Non-endemic"," ", IF(COUNTRY_INFO!B334=0," ",COUNTRY_INFO!B334)))</f>
        <v xml:space="preserve"> </v>
      </c>
      <c r="C334" s="14" t="str">
        <f>IF(INTRO!$E$39&lt;&gt;"Non-endemic", " ", IF(INTRO!$E$37="Non-endemic"," ", IF(COUNTRY_INFO!C334=0," ",COUNTRY_INFO!C334)))</f>
        <v xml:space="preserve"> </v>
      </c>
      <c r="D334" s="15">
        <f>IF(INTRO!$E$39&lt;&gt;"Non-endemic", 0, IF(INTRO!$E$37="Non-endemic",0,IF(COUNTRY_INFO!$H334=1,COUNTRY_INFO!E334,0)))</f>
        <v>0</v>
      </c>
      <c r="E334" s="15">
        <f>IF(INTRO!$E$39&lt;&gt;"Non-endemic", 0, IF(INTRO!$E$37="Non-endemic",0,IF(COUNTRY_INFO!$H334=1,COUNTRY_INFO!F334,0)))</f>
        <v>0</v>
      </c>
      <c r="F334" s="15">
        <f>IF(INTRO!$E$39&lt;&gt;"Non-endemic", 0, IF(INTRO!$E$37="Non-endemic",0,IF(COUNTRY_INFO!$H334=1,COUNTRY_INFO!G334,0)))</f>
        <v>0</v>
      </c>
      <c r="G334" s="15">
        <f t="shared" si="21"/>
        <v>0</v>
      </c>
      <c r="H334" s="16" t="str">
        <f>IF(INTRO!$E$39="Non-endemic",IF(INTRO!$E$37="Non-endemic","Not required",COUNTRY_INFO!P334),"Treat with IVM")</f>
        <v>Treat with IVM</v>
      </c>
      <c r="I334" s="15">
        <f t="shared" si="22"/>
        <v>0</v>
      </c>
      <c r="J334" s="15">
        <f t="shared" si="18"/>
        <v>0</v>
      </c>
      <c r="K334" s="25"/>
      <c r="L334" s="17">
        <f t="shared" si="19"/>
        <v>0</v>
      </c>
      <c r="M334" s="17">
        <f t="shared" si="20"/>
        <v>0</v>
      </c>
    </row>
    <row r="335" spans="1:13" x14ac:dyDescent="0.2">
      <c r="A335" s="14" t="str">
        <f>IF(INTRO!$E$39&lt;&gt;"Non-endemic", " ", IF(INTRO!$E$37="Non-endemic"," ", IF(COUNTRY_INFO!A335=0," ",COUNTRY_INFO!A335)))</f>
        <v xml:space="preserve"> </v>
      </c>
      <c r="B335" s="14" t="str">
        <f>IF(INTRO!$E$39&lt;&gt;"Non-endemic", " ", IF(INTRO!$E$37="Non-endemic"," ", IF(COUNTRY_INFO!B335=0," ",COUNTRY_INFO!B335)))</f>
        <v xml:space="preserve"> </v>
      </c>
      <c r="C335" s="14" t="str">
        <f>IF(INTRO!$E$39&lt;&gt;"Non-endemic", " ", IF(INTRO!$E$37="Non-endemic"," ", IF(COUNTRY_INFO!C335=0," ",COUNTRY_INFO!C335)))</f>
        <v xml:space="preserve"> </v>
      </c>
      <c r="D335" s="15">
        <f>IF(INTRO!$E$39&lt;&gt;"Non-endemic", 0, IF(INTRO!$E$37="Non-endemic",0,IF(COUNTRY_INFO!$H335=1,COUNTRY_INFO!E335,0)))</f>
        <v>0</v>
      </c>
      <c r="E335" s="15">
        <f>IF(INTRO!$E$39&lt;&gt;"Non-endemic", 0, IF(INTRO!$E$37="Non-endemic",0,IF(COUNTRY_INFO!$H335=1,COUNTRY_INFO!F335,0)))</f>
        <v>0</v>
      </c>
      <c r="F335" s="15">
        <f>IF(INTRO!$E$39&lt;&gt;"Non-endemic", 0, IF(INTRO!$E$37="Non-endemic",0,IF(COUNTRY_INFO!$H335=1,COUNTRY_INFO!G335,0)))</f>
        <v>0</v>
      </c>
      <c r="G335" s="15">
        <f t="shared" si="21"/>
        <v>0</v>
      </c>
      <c r="H335" s="16" t="str">
        <f>IF(INTRO!$E$39="Non-endemic",IF(INTRO!$E$37="Non-endemic","Not required",COUNTRY_INFO!P335),"Treat with IVM")</f>
        <v>Treat with IVM</v>
      </c>
      <c r="I335" s="15">
        <f t="shared" si="22"/>
        <v>0</v>
      </c>
      <c r="J335" s="15">
        <f t="shared" si="18"/>
        <v>0</v>
      </c>
      <c r="K335" s="25"/>
      <c r="L335" s="17">
        <f t="shared" si="19"/>
        <v>0</v>
      </c>
      <c r="M335" s="17">
        <f t="shared" si="20"/>
        <v>0</v>
      </c>
    </row>
    <row r="336" spans="1:13" x14ac:dyDescent="0.2">
      <c r="A336" s="14" t="str">
        <f>IF(INTRO!$E$39&lt;&gt;"Non-endemic", " ", IF(INTRO!$E$37="Non-endemic"," ", IF(COUNTRY_INFO!A336=0," ",COUNTRY_INFO!A336)))</f>
        <v xml:space="preserve"> </v>
      </c>
      <c r="B336" s="14" t="str">
        <f>IF(INTRO!$E$39&lt;&gt;"Non-endemic", " ", IF(INTRO!$E$37="Non-endemic"," ", IF(COUNTRY_INFO!B336=0," ",COUNTRY_INFO!B336)))</f>
        <v xml:space="preserve"> </v>
      </c>
      <c r="C336" s="14" t="str">
        <f>IF(INTRO!$E$39&lt;&gt;"Non-endemic", " ", IF(INTRO!$E$37="Non-endemic"," ", IF(COUNTRY_INFO!C336=0," ",COUNTRY_INFO!C336)))</f>
        <v xml:space="preserve"> </v>
      </c>
      <c r="D336" s="15">
        <f>IF(INTRO!$E$39&lt;&gt;"Non-endemic", 0, IF(INTRO!$E$37="Non-endemic",0,IF(COUNTRY_INFO!$H336=1,COUNTRY_INFO!E336,0)))</f>
        <v>0</v>
      </c>
      <c r="E336" s="15">
        <f>IF(INTRO!$E$39&lt;&gt;"Non-endemic", 0, IF(INTRO!$E$37="Non-endemic",0,IF(COUNTRY_INFO!$H336=1,COUNTRY_INFO!F336,0)))</f>
        <v>0</v>
      </c>
      <c r="F336" s="15">
        <f>IF(INTRO!$E$39&lt;&gt;"Non-endemic", 0, IF(INTRO!$E$37="Non-endemic",0,IF(COUNTRY_INFO!$H336=1,COUNTRY_INFO!G336,0)))</f>
        <v>0</v>
      </c>
      <c r="G336" s="15">
        <f t="shared" si="21"/>
        <v>0</v>
      </c>
      <c r="H336" s="16" t="str">
        <f>IF(INTRO!$E$39="Non-endemic",IF(INTRO!$E$37="Non-endemic","Not required",COUNTRY_INFO!P336),"Treat with IVM")</f>
        <v>Treat with IVM</v>
      </c>
      <c r="I336" s="15">
        <f t="shared" si="22"/>
        <v>0</v>
      </c>
      <c r="J336" s="15">
        <f t="shared" si="18"/>
        <v>0</v>
      </c>
      <c r="K336" s="25"/>
      <c r="L336" s="17">
        <f t="shared" si="19"/>
        <v>0</v>
      </c>
      <c r="M336" s="17">
        <f t="shared" si="20"/>
        <v>0</v>
      </c>
    </row>
    <row r="337" spans="1:13" x14ac:dyDescent="0.2">
      <c r="A337" s="14" t="str">
        <f>IF(INTRO!$E$39&lt;&gt;"Non-endemic", " ", IF(INTRO!$E$37="Non-endemic"," ", IF(COUNTRY_INFO!A337=0," ",COUNTRY_INFO!A337)))</f>
        <v xml:space="preserve"> </v>
      </c>
      <c r="B337" s="14" t="str">
        <f>IF(INTRO!$E$39&lt;&gt;"Non-endemic", " ", IF(INTRO!$E$37="Non-endemic"," ", IF(COUNTRY_INFO!B337=0," ",COUNTRY_INFO!B337)))</f>
        <v xml:space="preserve"> </v>
      </c>
      <c r="C337" s="14" t="str">
        <f>IF(INTRO!$E$39&lt;&gt;"Non-endemic", " ", IF(INTRO!$E$37="Non-endemic"," ", IF(COUNTRY_INFO!C337=0," ",COUNTRY_INFO!C337)))</f>
        <v xml:space="preserve"> </v>
      </c>
      <c r="D337" s="15">
        <f>IF(INTRO!$E$39&lt;&gt;"Non-endemic", 0, IF(INTRO!$E$37="Non-endemic",0,IF(COUNTRY_INFO!$H337=1,COUNTRY_INFO!E337,0)))</f>
        <v>0</v>
      </c>
      <c r="E337" s="15">
        <f>IF(INTRO!$E$39&lt;&gt;"Non-endemic", 0, IF(INTRO!$E$37="Non-endemic",0,IF(COUNTRY_INFO!$H337=1,COUNTRY_INFO!F337,0)))</f>
        <v>0</v>
      </c>
      <c r="F337" s="15">
        <f>IF(INTRO!$E$39&lt;&gt;"Non-endemic", 0, IF(INTRO!$E$37="Non-endemic",0,IF(COUNTRY_INFO!$H337=1,COUNTRY_INFO!G337,0)))</f>
        <v>0</v>
      </c>
      <c r="G337" s="15">
        <f t="shared" si="21"/>
        <v>0</v>
      </c>
      <c r="H337" s="16" t="str">
        <f>IF(INTRO!$E$39="Non-endemic",IF(INTRO!$E$37="Non-endemic","Not required",COUNTRY_INFO!P337),"Treat with IVM")</f>
        <v>Treat with IVM</v>
      </c>
      <c r="I337" s="15">
        <f t="shared" si="22"/>
        <v>0</v>
      </c>
      <c r="J337" s="15">
        <f t="shared" si="18"/>
        <v>0</v>
      </c>
      <c r="K337" s="25"/>
      <c r="L337" s="17">
        <f t="shared" si="19"/>
        <v>0</v>
      </c>
      <c r="M337" s="17">
        <f t="shared" si="20"/>
        <v>0</v>
      </c>
    </row>
    <row r="338" spans="1:13" x14ac:dyDescent="0.2">
      <c r="A338" s="14" t="str">
        <f>IF(INTRO!$E$39&lt;&gt;"Non-endemic", " ", IF(INTRO!$E$37="Non-endemic"," ", IF(COUNTRY_INFO!A338=0," ",COUNTRY_INFO!A338)))</f>
        <v xml:space="preserve"> </v>
      </c>
      <c r="B338" s="14" t="str">
        <f>IF(INTRO!$E$39&lt;&gt;"Non-endemic", " ", IF(INTRO!$E$37="Non-endemic"," ", IF(COUNTRY_INFO!B338=0," ",COUNTRY_INFO!B338)))</f>
        <v xml:space="preserve"> </v>
      </c>
      <c r="C338" s="14" t="str">
        <f>IF(INTRO!$E$39&lt;&gt;"Non-endemic", " ", IF(INTRO!$E$37="Non-endemic"," ", IF(COUNTRY_INFO!C338=0," ",COUNTRY_INFO!C338)))</f>
        <v xml:space="preserve"> </v>
      </c>
      <c r="D338" s="15">
        <f>IF(INTRO!$E$39&lt;&gt;"Non-endemic", 0, IF(INTRO!$E$37="Non-endemic",0,IF(COUNTRY_INFO!$H338=1,COUNTRY_INFO!E338,0)))</f>
        <v>0</v>
      </c>
      <c r="E338" s="15">
        <f>IF(INTRO!$E$39&lt;&gt;"Non-endemic", 0, IF(INTRO!$E$37="Non-endemic",0,IF(COUNTRY_INFO!$H338=1,COUNTRY_INFO!F338,0)))</f>
        <v>0</v>
      </c>
      <c r="F338" s="15">
        <f>IF(INTRO!$E$39&lt;&gt;"Non-endemic", 0, IF(INTRO!$E$37="Non-endemic",0,IF(COUNTRY_INFO!$H338=1,COUNTRY_INFO!G338,0)))</f>
        <v>0</v>
      </c>
      <c r="G338" s="15">
        <f t="shared" si="21"/>
        <v>0</v>
      </c>
      <c r="H338" s="16" t="str">
        <f>IF(INTRO!$E$39="Non-endemic",IF(INTRO!$E$37="Non-endemic","Not required",COUNTRY_INFO!P338),"Treat with IVM")</f>
        <v>Treat with IVM</v>
      </c>
      <c r="I338" s="15">
        <f t="shared" si="22"/>
        <v>0</v>
      </c>
      <c r="J338" s="15">
        <f t="shared" si="18"/>
        <v>0</v>
      </c>
      <c r="K338" s="25"/>
      <c r="L338" s="17">
        <f t="shared" si="19"/>
        <v>0</v>
      </c>
      <c r="M338" s="17">
        <f t="shared" si="20"/>
        <v>0</v>
      </c>
    </row>
    <row r="339" spans="1:13" x14ac:dyDescent="0.2">
      <c r="A339" s="14" t="str">
        <f>IF(INTRO!$E$39&lt;&gt;"Non-endemic", " ", IF(INTRO!$E$37="Non-endemic"," ", IF(COUNTRY_INFO!A339=0," ",COUNTRY_INFO!A339)))</f>
        <v xml:space="preserve"> </v>
      </c>
      <c r="B339" s="14" t="str">
        <f>IF(INTRO!$E$39&lt;&gt;"Non-endemic", " ", IF(INTRO!$E$37="Non-endemic"," ", IF(COUNTRY_INFO!B339=0," ",COUNTRY_INFO!B339)))</f>
        <v xml:space="preserve"> </v>
      </c>
      <c r="C339" s="14" t="str">
        <f>IF(INTRO!$E$39&lt;&gt;"Non-endemic", " ", IF(INTRO!$E$37="Non-endemic"," ", IF(COUNTRY_INFO!C339=0," ",COUNTRY_INFO!C339)))</f>
        <v xml:space="preserve"> </v>
      </c>
      <c r="D339" s="15">
        <f>IF(INTRO!$E$39&lt;&gt;"Non-endemic", 0, IF(INTRO!$E$37="Non-endemic",0,IF(COUNTRY_INFO!$H339=1,COUNTRY_INFO!E339,0)))</f>
        <v>0</v>
      </c>
      <c r="E339" s="15">
        <f>IF(INTRO!$E$39&lt;&gt;"Non-endemic", 0, IF(INTRO!$E$37="Non-endemic",0,IF(COUNTRY_INFO!$H339=1,COUNTRY_INFO!F339,0)))</f>
        <v>0</v>
      </c>
      <c r="F339" s="15">
        <f>IF(INTRO!$E$39&lt;&gt;"Non-endemic", 0, IF(INTRO!$E$37="Non-endemic",0,IF(COUNTRY_INFO!$H339=1,COUNTRY_INFO!G339,0)))</f>
        <v>0</v>
      </c>
      <c r="G339" s="15">
        <f t="shared" si="21"/>
        <v>0</v>
      </c>
      <c r="H339" s="16" t="str">
        <f>IF(INTRO!$E$39="Non-endemic",IF(INTRO!$E$37="Non-endemic","Not required",COUNTRY_INFO!P339),"Treat with IVM")</f>
        <v>Treat with IVM</v>
      </c>
      <c r="I339" s="15">
        <f t="shared" si="22"/>
        <v>0</v>
      </c>
      <c r="J339" s="15">
        <f t="shared" si="18"/>
        <v>0</v>
      </c>
      <c r="K339" s="25"/>
      <c r="L339" s="17">
        <f t="shared" si="19"/>
        <v>0</v>
      </c>
      <c r="M339" s="17">
        <f t="shared" si="20"/>
        <v>0</v>
      </c>
    </row>
    <row r="340" spans="1:13" x14ac:dyDescent="0.2">
      <c r="A340" s="14" t="str">
        <f>IF(INTRO!$E$39&lt;&gt;"Non-endemic", " ", IF(INTRO!$E$37="Non-endemic"," ", IF(COUNTRY_INFO!A340=0," ",COUNTRY_INFO!A340)))</f>
        <v xml:space="preserve"> </v>
      </c>
      <c r="B340" s="14" t="str">
        <f>IF(INTRO!$E$39&lt;&gt;"Non-endemic", " ", IF(INTRO!$E$37="Non-endemic"," ", IF(COUNTRY_INFO!B340=0," ",COUNTRY_INFO!B340)))</f>
        <v xml:space="preserve"> </v>
      </c>
      <c r="C340" s="14" t="str">
        <f>IF(INTRO!$E$39&lt;&gt;"Non-endemic", " ", IF(INTRO!$E$37="Non-endemic"," ", IF(COUNTRY_INFO!C340=0," ",COUNTRY_INFO!C340)))</f>
        <v xml:space="preserve"> </v>
      </c>
      <c r="D340" s="15">
        <f>IF(INTRO!$E$39&lt;&gt;"Non-endemic", 0, IF(INTRO!$E$37="Non-endemic",0,IF(COUNTRY_INFO!$H340=1,COUNTRY_INFO!E340,0)))</f>
        <v>0</v>
      </c>
      <c r="E340" s="15">
        <f>IF(INTRO!$E$39&lt;&gt;"Non-endemic", 0, IF(INTRO!$E$37="Non-endemic",0,IF(COUNTRY_INFO!$H340=1,COUNTRY_INFO!F340,0)))</f>
        <v>0</v>
      </c>
      <c r="F340" s="15">
        <f>IF(INTRO!$E$39&lt;&gt;"Non-endemic", 0, IF(INTRO!$E$37="Non-endemic",0,IF(COUNTRY_INFO!$H340=1,COUNTRY_INFO!G340,0)))</f>
        <v>0</v>
      </c>
      <c r="G340" s="15">
        <f t="shared" si="21"/>
        <v>0</v>
      </c>
      <c r="H340" s="16" t="str">
        <f>IF(INTRO!$E$39="Non-endemic",IF(INTRO!$E$37="Non-endemic","Not required",COUNTRY_INFO!P340),"Treat with IVM")</f>
        <v>Treat with IVM</v>
      </c>
      <c r="I340" s="15">
        <f t="shared" si="22"/>
        <v>0</v>
      </c>
      <c r="J340" s="15">
        <f t="shared" si="18"/>
        <v>0</v>
      </c>
      <c r="K340" s="25"/>
      <c r="L340" s="17">
        <f t="shared" si="19"/>
        <v>0</v>
      </c>
      <c r="M340" s="17">
        <f t="shared" si="20"/>
        <v>0</v>
      </c>
    </row>
    <row r="341" spans="1:13" x14ac:dyDescent="0.2">
      <c r="A341" s="14" t="str">
        <f>IF(INTRO!$E$39&lt;&gt;"Non-endemic", " ", IF(INTRO!$E$37="Non-endemic"," ", IF(COUNTRY_INFO!A341=0," ",COUNTRY_INFO!A341)))</f>
        <v xml:space="preserve"> </v>
      </c>
      <c r="B341" s="14" t="str">
        <f>IF(INTRO!$E$39&lt;&gt;"Non-endemic", " ", IF(INTRO!$E$37="Non-endemic"," ", IF(COUNTRY_INFO!B341=0," ",COUNTRY_INFO!B341)))</f>
        <v xml:space="preserve"> </v>
      </c>
      <c r="C341" s="14" t="str">
        <f>IF(INTRO!$E$39&lt;&gt;"Non-endemic", " ", IF(INTRO!$E$37="Non-endemic"," ", IF(COUNTRY_INFO!C341=0," ",COUNTRY_INFO!C341)))</f>
        <v xml:space="preserve"> </v>
      </c>
      <c r="D341" s="15">
        <f>IF(INTRO!$E$39&lt;&gt;"Non-endemic", 0, IF(INTRO!$E$37="Non-endemic",0,IF(COUNTRY_INFO!$H341=1,COUNTRY_INFO!E341,0)))</f>
        <v>0</v>
      </c>
      <c r="E341" s="15">
        <f>IF(INTRO!$E$39&lt;&gt;"Non-endemic", 0, IF(INTRO!$E$37="Non-endemic",0,IF(COUNTRY_INFO!$H341=1,COUNTRY_INFO!F341,0)))</f>
        <v>0</v>
      </c>
      <c r="F341" s="15">
        <f>IF(INTRO!$E$39&lt;&gt;"Non-endemic", 0, IF(INTRO!$E$37="Non-endemic",0,IF(COUNTRY_INFO!$H341=1,COUNTRY_INFO!G341,0)))</f>
        <v>0</v>
      </c>
      <c r="G341" s="15">
        <f t="shared" si="21"/>
        <v>0</v>
      </c>
      <c r="H341" s="16" t="str">
        <f>IF(INTRO!$E$39="Non-endemic",IF(INTRO!$E$37="Non-endemic","Not required",COUNTRY_INFO!P341),"Treat with IVM")</f>
        <v>Treat with IVM</v>
      </c>
      <c r="I341" s="15">
        <f t="shared" si="22"/>
        <v>0</v>
      </c>
      <c r="J341" s="15">
        <f t="shared" si="18"/>
        <v>0</v>
      </c>
      <c r="K341" s="25"/>
      <c r="L341" s="17">
        <f t="shared" si="19"/>
        <v>0</v>
      </c>
      <c r="M341" s="17">
        <f t="shared" si="20"/>
        <v>0</v>
      </c>
    </row>
    <row r="342" spans="1:13" x14ac:dyDescent="0.2">
      <c r="A342" s="14" t="str">
        <f>IF(INTRO!$E$39&lt;&gt;"Non-endemic", " ", IF(INTRO!$E$37="Non-endemic"," ", IF(COUNTRY_INFO!A342=0," ",COUNTRY_INFO!A342)))</f>
        <v xml:space="preserve"> </v>
      </c>
      <c r="B342" s="14" t="str">
        <f>IF(INTRO!$E$39&lt;&gt;"Non-endemic", " ", IF(INTRO!$E$37="Non-endemic"," ", IF(COUNTRY_INFO!B342=0," ",COUNTRY_INFO!B342)))</f>
        <v xml:space="preserve"> </v>
      </c>
      <c r="C342" s="14" t="str">
        <f>IF(INTRO!$E$39&lt;&gt;"Non-endemic", " ", IF(INTRO!$E$37="Non-endemic"," ", IF(COUNTRY_INFO!C342=0," ",COUNTRY_INFO!C342)))</f>
        <v xml:space="preserve"> </v>
      </c>
      <c r="D342" s="15">
        <f>IF(INTRO!$E$39&lt;&gt;"Non-endemic", 0, IF(INTRO!$E$37="Non-endemic",0,IF(COUNTRY_INFO!$H342=1,COUNTRY_INFO!E342,0)))</f>
        <v>0</v>
      </c>
      <c r="E342" s="15">
        <f>IF(INTRO!$E$39&lt;&gt;"Non-endemic", 0, IF(INTRO!$E$37="Non-endemic",0,IF(COUNTRY_INFO!$H342=1,COUNTRY_INFO!F342,0)))</f>
        <v>0</v>
      </c>
      <c r="F342" s="15">
        <f>IF(INTRO!$E$39&lt;&gt;"Non-endemic", 0, IF(INTRO!$E$37="Non-endemic",0,IF(COUNTRY_INFO!$H342=1,COUNTRY_INFO!G342,0)))</f>
        <v>0</v>
      </c>
      <c r="G342" s="15">
        <f t="shared" si="21"/>
        <v>0</v>
      </c>
      <c r="H342" s="16" t="str">
        <f>IF(INTRO!$E$39="Non-endemic",IF(INTRO!$E$37="Non-endemic","Not required",COUNTRY_INFO!P342),"Treat with IVM")</f>
        <v>Treat with IVM</v>
      </c>
      <c r="I342" s="15">
        <f t="shared" si="22"/>
        <v>0</v>
      </c>
      <c r="J342" s="15">
        <f t="shared" si="18"/>
        <v>0</v>
      </c>
      <c r="K342" s="25"/>
      <c r="L342" s="17">
        <f t="shared" si="19"/>
        <v>0</v>
      </c>
      <c r="M342" s="17">
        <f t="shared" si="20"/>
        <v>0</v>
      </c>
    </row>
    <row r="343" spans="1:13" x14ac:dyDescent="0.2">
      <c r="A343" s="14" t="str">
        <f>IF(INTRO!$E$39&lt;&gt;"Non-endemic", " ", IF(INTRO!$E$37="Non-endemic"," ", IF(COUNTRY_INFO!A343=0," ",COUNTRY_INFO!A343)))</f>
        <v xml:space="preserve"> </v>
      </c>
      <c r="B343" s="14" t="str">
        <f>IF(INTRO!$E$39&lt;&gt;"Non-endemic", " ", IF(INTRO!$E$37="Non-endemic"," ", IF(COUNTRY_INFO!B343=0," ",COUNTRY_INFO!B343)))</f>
        <v xml:space="preserve"> </v>
      </c>
      <c r="C343" s="14" t="str">
        <f>IF(INTRO!$E$39&lt;&gt;"Non-endemic", " ", IF(INTRO!$E$37="Non-endemic"," ", IF(COUNTRY_INFO!C343=0," ",COUNTRY_INFO!C343)))</f>
        <v xml:space="preserve"> </v>
      </c>
      <c r="D343" s="15">
        <f>IF(INTRO!$E$39&lt;&gt;"Non-endemic", 0, IF(INTRO!$E$37="Non-endemic",0,IF(COUNTRY_INFO!$H343=1,COUNTRY_INFO!E343,0)))</f>
        <v>0</v>
      </c>
      <c r="E343" s="15">
        <f>IF(INTRO!$E$39&lt;&gt;"Non-endemic", 0, IF(INTRO!$E$37="Non-endemic",0,IF(COUNTRY_INFO!$H343=1,COUNTRY_INFO!F343,0)))</f>
        <v>0</v>
      </c>
      <c r="F343" s="15">
        <f>IF(INTRO!$E$39&lt;&gt;"Non-endemic", 0, IF(INTRO!$E$37="Non-endemic",0,IF(COUNTRY_INFO!$H343=1,COUNTRY_INFO!G343,0)))</f>
        <v>0</v>
      </c>
      <c r="G343" s="15">
        <f t="shared" si="21"/>
        <v>0</v>
      </c>
      <c r="H343" s="16" t="str">
        <f>IF(INTRO!$E$39="Non-endemic",IF(INTRO!$E$37="Non-endemic","Not required",COUNTRY_INFO!P343),"Treat with IVM")</f>
        <v>Treat with IVM</v>
      </c>
      <c r="I343" s="15">
        <f t="shared" si="22"/>
        <v>0</v>
      </c>
      <c r="J343" s="15">
        <f t="shared" si="18"/>
        <v>0</v>
      </c>
      <c r="K343" s="25"/>
      <c r="L343" s="17">
        <f t="shared" si="19"/>
        <v>0</v>
      </c>
      <c r="M343" s="17">
        <f t="shared" si="20"/>
        <v>0</v>
      </c>
    </row>
    <row r="344" spans="1:13" x14ac:dyDescent="0.2">
      <c r="A344" s="14" t="str">
        <f>IF(INTRO!$E$39&lt;&gt;"Non-endemic", " ", IF(INTRO!$E$37="Non-endemic"," ", IF(COUNTRY_INFO!A344=0," ",COUNTRY_INFO!A344)))</f>
        <v xml:space="preserve"> </v>
      </c>
      <c r="B344" s="14" t="str">
        <f>IF(INTRO!$E$39&lt;&gt;"Non-endemic", " ", IF(INTRO!$E$37="Non-endemic"," ", IF(COUNTRY_INFO!B344=0," ",COUNTRY_INFO!B344)))</f>
        <v xml:space="preserve"> </v>
      </c>
      <c r="C344" s="14" t="str">
        <f>IF(INTRO!$E$39&lt;&gt;"Non-endemic", " ", IF(INTRO!$E$37="Non-endemic"," ", IF(COUNTRY_INFO!C344=0," ",COUNTRY_INFO!C344)))</f>
        <v xml:space="preserve"> </v>
      </c>
      <c r="D344" s="15">
        <f>IF(INTRO!$E$39&lt;&gt;"Non-endemic", 0, IF(INTRO!$E$37="Non-endemic",0,IF(COUNTRY_INFO!$H344=1,COUNTRY_INFO!E344,0)))</f>
        <v>0</v>
      </c>
      <c r="E344" s="15">
        <f>IF(INTRO!$E$39&lt;&gt;"Non-endemic", 0, IF(INTRO!$E$37="Non-endemic",0,IF(COUNTRY_INFO!$H344=1,COUNTRY_INFO!F344,0)))</f>
        <v>0</v>
      </c>
      <c r="F344" s="15">
        <f>IF(INTRO!$E$39&lt;&gt;"Non-endemic", 0, IF(INTRO!$E$37="Non-endemic",0,IF(COUNTRY_INFO!$H344=1,COUNTRY_INFO!G344,0)))</f>
        <v>0</v>
      </c>
      <c r="G344" s="15">
        <f t="shared" si="21"/>
        <v>0</v>
      </c>
      <c r="H344" s="16" t="str">
        <f>IF(INTRO!$E$39="Non-endemic",IF(INTRO!$E$37="Non-endemic","Not required",COUNTRY_INFO!P344),"Treat with IVM")</f>
        <v>Treat with IVM</v>
      </c>
      <c r="I344" s="15">
        <f t="shared" si="22"/>
        <v>0</v>
      </c>
      <c r="J344" s="15">
        <f t="shared" si="18"/>
        <v>0</v>
      </c>
      <c r="K344" s="25"/>
      <c r="L344" s="17">
        <f t="shared" si="19"/>
        <v>0</v>
      </c>
      <c r="M344" s="17">
        <f t="shared" si="20"/>
        <v>0</v>
      </c>
    </row>
    <row r="345" spans="1:13" x14ac:dyDescent="0.2">
      <c r="A345" s="14" t="str">
        <f>IF(INTRO!$E$39&lt;&gt;"Non-endemic", " ", IF(INTRO!$E$37="Non-endemic"," ", IF(COUNTRY_INFO!A345=0," ",COUNTRY_INFO!A345)))</f>
        <v xml:space="preserve"> </v>
      </c>
      <c r="B345" s="14" t="str">
        <f>IF(INTRO!$E$39&lt;&gt;"Non-endemic", " ", IF(INTRO!$E$37="Non-endemic"," ", IF(COUNTRY_INFO!B345=0," ",COUNTRY_INFO!B345)))</f>
        <v xml:space="preserve"> </v>
      </c>
      <c r="C345" s="14" t="str">
        <f>IF(INTRO!$E$39&lt;&gt;"Non-endemic", " ", IF(INTRO!$E$37="Non-endemic"," ", IF(COUNTRY_INFO!C345=0," ",COUNTRY_INFO!C345)))</f>
        <v xml:space="preserve"> </v>
      </c>
      <c r="D345" s="15">
        <f>IF(INTRO!$E$39&lt;&gt;"Non-endemic", 0, IF(INTRO!$E$37="Non-endemic",0,IF(COUNTRY_INFO!$H345=1,COUNTRY_INFO!E345,0)))</f>
        <v>0</v>
      </c>
      <c r="E345" s="15">
        <f>IF(INTRO!$E$39&lt;&gt;"Non-endemic", 0, IF(INTRO!$E$37="Non-endemic",0,IF(COUNTRY_INFO!$H345=1,COUNTRY_INFO!F345,0)))</f>
        <v>0</v>
      </c>
      <c r="F345" s="15">
        <f>IF(INTRO!$E$39&lt;&gt;"Non-endemic", 0, IF(INTRO!$E$37="Non-endemic",0,IF(COUNTRY_INFO!$H345=1,COUNTRY_INFO!G345,0)))</f>
        <v>0</v>
      </c>
      <c r="G345" s="15">
        <f t="shared" si="21"/>
        <v>0</v>
      </c>
      <c r="H345" s="16" t="str">
        <f>IF(INTRO!$E$39="Non-endemic",IF(INTRO!$E$37="Non-endemic","Not required",COUNTRY_INFO!P345),"Treat with IVM")</f>
        <v>Treat with IVM</v>
      </c>
      <c r="I345" s="15">
        <f t="shared" si="22"/>
        <v>0</v>
      </c>
      <c r="J345" s="15">
        <f t="shared" si="18"/>
        <v>0</v>
      </c>
      <c r="K345" s="25"/>
      <c r="L345" s="17">
        <f t="shared" si="19"/>
        <v>0</v>
      </c>
      <c r="M345" s="17">
        <f t="shared" si="20"/>
        <v>0</v>
      </c>
    </row>
    <row r="346" spans="1:13" x14ac:dyDescent="0.2">
      <c r="A346" s="14" t="str">
        <f>IF(INTRO!$E$39&lt;&gt;"Non-endemic", " ", IF(INTRO!$E$37="Non-endemic"," ", IF(COUNTRY_INFO!A346=0," ",COUNTRY_INFO!A346)))</f>
        <v xml:space="preserve"> </v>
      </c>
      <c r="B346" s="14" t="str">
        <f>IF(INTRO!$E$39&lt;&gt;"Non-endemic", " ", IF(INTRO!$E$37="Non-endemic"," ", IF(COUNTRY_INFO!B346=0," ",COUNTRY_INFO!B346)))</f>
        <v xml:space="preserve"> </v>
      </c>
      <c r="C346" s="14" t="str">
        <f>IF(INTRO!$E$39&lt;&gt;"Non-endemic", " ", IF(INTRO!$E$37="Non-endemic"," ", IF(COUNTRY_INFO!C346=0," ",COUNTRY_INFO!C346)))</f>
        <v xml:space="preserve"> </v>
      </c>
      <c r="D346" s="15">
        <f>IF(INTRO!$E$39&lt;&gt;"Non-endemic", 0, IF(INTRO!$E$37="Non-endemic",0,IF(COUNTRY_INFO!$H346=1,COUNTRY_INFO!E346,0)))</f>
        <v>0</v>
      </c>
      <c r="E346" s="15">
        <f>IF(INTRO!$E$39&lt;&gt;"Non-endemic", 0, IF(INTRO!$E$37="Non-endemic",0,IF(COUNTRY_INFO!$H346=1,COUNTRY_INFO!F346,0)))</f>
        <v>0</v>
      </c>
      <c r="F346" s="15">
        <f>IF(INTRO!$E$39&lt;&gt;"Non-endemic", 0, IF(INTRO!$E$37="Non-endemic",0,IF(COUNTRY_INFO!$H346=1,COUNTRY_INFO!G346,0)))</f>
        <v>0</v>
      </c>
      <c r="G346" s="15">
        <f t="shared" si="21"/>
        <v>0</v>
      </c>
      <c r="H346" s="16" t="str">
        <f>IF(INTRO!$E$39="Non-endemic",IF(INTRO!$E$37="Non-endemic","Not required",COUNTRY_INFO!P346),"Treat with IVM")</f>
        <v>Treat with IVM</v>
      </c>
      <c r="I346" s="15">
        <f t="shared" si="22"/>
        <v>0</v>
      </c>
      <c r="J346" s="15">
        <f t="shared" si="18"/>
        <v>0</v>
      </c>
      <c r="K346" s="25"/>
      <c r="L346" s="17">
        <f t="shared" si="19"/>
        <v>0</v>
      </c>
      <c r="M346" s="17">
        <f t="shared" si="20"/>
        <v>0</v>
      </c>
    </row>
    <row r="347" spans="1:13" x14ac:dyDescent="0.2">
      <c r="A347" s="14" t="str">
        <f>IF(INTRO!$E$39&lt;&gt;"Non-endemic", " ", IF(INTRO!$E$37="Non-endemic"," ", IF(COUNTRY_INFO!A347=0," ",COUNTRY_INFO!A347)))</f>
        <v xml:space="preserve"> </v>
      </c>
      <c r="B347" s="14" t="str">
        <f>IF(INTRO!$E$39&lt;&gt;"Non-endemic", " ", IF(INTRO!$E$37="Non-endemic"," ", IF(COUNTRY_INFO!B347=0," ",COUNTRY_INFO!B347)))</f>
        <v xml:space="preserve"> </v>
      </c>
      <c r="C347" s="14" t="str">
        <f>IF(INTRO!$E$39&lt;&gt;"Non-endemic", " ", IF(INTRO!$E$37="Non-endemic"," ", IF(COUNTRY_INFO!C347=0," ",COUNTRY_INFO!C347)))</f>
        <v xml:space="preserve"> </v>
      </c>
      <c r="D347" s="15">
        <f>IF(INTRO!$E$39&lt;&gt;"Non-endemic", 0, IF(INTRO!$E$37="Non-endemic",0,IF(COUNTRY_INFO!$H347=1,COUNTRY_INFO!E347,0)))</f>
        <v>0</v>
      </c>
      <c r="E347" s="15">
        <f>IF(INTRO!$E$39&lt;&gt;"Non-endemic", 0, IF(INTRO!$E$37="Non-endemic",0,IF(COUNTRY_INFO!$H347=1,COUNTRY_INFO!F347,0)))</f>
        <v>0</v>
      </c>
      <c r="F347" s="15">
        <f>IF(INTRO!$E$39&lt;&gt;"Non-endemic", 0, IF(INTRO!$E$37="Non-endemic",0,IF(COUNTRY_INFO!$H347=1,COUNTRY_INFO!G347,0)))</f>
        <v>0</v>
      </c>
      <c r="G347" s="15">
        <f t="shared" si="21"/>
        <v>0</v>
      </c>
      <c r="H347" s="16" t="str">
        <f>IF(INTRO!$E$39="Non-endemic",IF(INTRO!$E$37="Non-endemic","Not required",COUNTRY_INFO!P347),"Treat with IVM")</f>
        <v>Treat with IVM</v>
      </c>
      <c r="I347" s="15">
        <f t="shared" si="22"/>
        <v>0</v>
      </c>
      <c r="J347" s="15">
        <f t="shared" si="18"/>
        <v>0</v>
      </c>
      <c r="K347" s="25"/>
      <c r="L347" s="17">
        <f t="shared" si="19"/>
        <v>0</v>
      </c>
      <c r="M347" s="17">
        <f t="shared" si="20"/>
        <v>0</v>
      </c>
    </row>
    <row r="348" spans="1:13" x14ac:dyDescent="0.2">
      <c r="A348" s="14" t="str">
        <f>IF(INTRO!$E$39&lt;&gt;"Non-endemic", " ", IF(INTRO!$E$37="Non-endemic"," ", IF(COUNTRY_INFO!A348=0," ",COUNTRY_INFO!A348)))</f>
        <v xml:space="preserve"> </v>
      </c>
      <c r="B348" s="14" t="str">
        <f>IF(INTRO!$E$39&lt;&gt;"Non-endemic", " ", IF(INTRO!$E$37="Non-endemic"," ", IF(COUNTRY_INFO!B348=0," ",COUNTRY_INFO!B348)))</f>
        <v xml:space="preserve"> </v>
      </c>
      <c r="C348" s="14" t="str">
        <f>IF(INTRO!$E$39&lt;&gt;"Non-endemic", " ", IF(INTRO!$E$37="Non-endemic"," ", IF(COUNTRY_INFO!C348=0," ",COUNTRY_INFO!C348)))</f>
        <v xml:space="preserve"> </v>
      </c>
      <c r="D348" s="15">
        <f>IF(INTRO!$E$39&lt;&gt;"Non-endemic", 0, IF(INTRO!$E$37="Non-endemic",0,IF(COUNTRY_INFO!$H348=1,COUNTRY_INFO!E348,0)))</f>
        <v>0</v>
      </c>
      <c r="E348" s="15">
        <f>IF(INTRO!$E$39&lt;&gt;"Non-endemic", 0, IF(INTRO!$E$37="Non-endemic",0,IF(COUNTRY_INFO!$H348=1,COUNTRY_INFO!F348,0)))</f>
        <v>0</v>
      </c>
      <c r="F348" s="15">
        <f>IF(INTRO!$E$39&lt;&gt;"Non-endemic", 0, IF(INTRO!$E$37="Non-endemic",0,IF(COUNTRY_INFO!$H348=1,COUNTRY_INFO!G348,0)))</f>
        <v>0</v>
      </c>
      <c r="G348" s="15">
        <f t="shared" si="21"/>
        <v>0</v>
      </c>
      <c r="H348" s="16" t="str">
        <f>IF(INTRO!$E$39="Non-endemic",IF(INTRO!$E$37="Non-endemic","Not required",COUNTRY_INFO!P348),"Treat with IVM")</f>
        <v>Treat with IVM</v>
      </c>
      <c r="I348" s="15">
        <f t="shared" si="22"/>
        <v>0</v>
      </c>
      <c r="J348" s="15">
        <f t="shared" si="18"/>
        <v>0</v>
      </c>
      <c r="K348" s="25"/>
      <c r="L348" s="17">
        <f t="shared" si="19"/>
        <v>0</v>
      </c>
      <c r="M348" s="17">
        <f t="shared" si="20"/>
        <v>0</v>
      </c>
    </row>
    <row r="349" spans="1:13" x14ac:dyDescent="0.2">
      <c r="A349" s="14" t="str">
        <f>IF(INTRO!$E$39&lt;&gt;"Non-endemic", " ", IF(INTRO!$E$37="Non-endemic"," ", IF(COUNTRY_INFO!A349=0," ",COUNTRY_INFO!A349)))</f>
        <v xml:space="preserve"> </v>
      </c>
      <c r="B349" s="14" t="str">
        <f>IF(INTRO!$E$39&lt;&gt;"Non-endemic", " ", IF(INTRO!$E$37="Non-endemic"," ", IF(COUNTRY_INFO!B349=0," ",COUNTRY_INFO!B349)))</f>
        <v xml:space="preserve"> </v>
      </c>
      <c r="C349" s="14" t="str">
        <f>IF(INTRO!$E$39&lt;&gt;"Non-endemic", " ", IF(INTRO!$E$37="Non-endemic"," ", IF(COUNTRY_INFO!C349=0," ",COUNTRY_INFO!C349)))</f>
        <v xml:space="preserve"> </v>
      </c>
      <c r="D349" s="15">
        <f>IF(INTRO!$E$39&lt;&gt;"Non-endemic", 0, IF(INTRO!$E$37="Non-endemic",0,IF(COUNTRY_INFO!$H349=1,COUNTRY_INFO!E349,0)))</f>
        <v>0</v>
      </c>
      <c r="E349" s="15">
        <f>IF(INTRO!$E$39&lt;&gt;"Non-endemic", 0, IF(INTRO!$E$37="Non-endemic",0,IF(COUNTRY_INFO!$H349=1,COUNTRY_INFO!F349,0)))</f>
        <v>0</v>
      </c>
      <c r="F349" s="15">
        <f>IF(INTRO!$E$39&lt;&gt;"Non-endemic", 0, IF(INTRO!$E$37="Non-endemic",0,IF(COUNTRY_INFO!$H349=1,COUNTRY_INFO!G349,0)))</f>
        <v>0</v>
      </c>
      <c r="G349" s="15">
        <f t="shared" si="21"/>
        <v>0</v>
      </c>
      <c r="H349" s="16" t="str">
        <f>IF(INTRO!$E$39="Non-endemic",IF(INTRO!$E$37="Non-endemic","Not required",COUNTRY_INFO!P349),"Treat with IVM")</f>
        <v>Treat with IVM</v>
      </c>
      <c r="I349" s="15">
        <f t="shared" si="22"/>
        <v>0</v>
      </c>
      <c r="J349" s="15">
        <f t="shared" si="18"/>
        <v>0</v>
      </c>
      <c r="K349" s="25"/>
      <c r="L349" s="17">
        <f t="shared" si="19"/>
        <v>0</v>
      </c>
      <c r="M349" s="17">
        <f t="shared" si="20"/>
        <v>0</v>
      </c>
    </row>
    <row r="350" spans="1:13" x14ac:dyDescent="0.2">
      <c r="A350" s="14" t="str">
        <f>IF(INTRO!$E$39&lt;&gt;"Non-endemic", " ", IF(INTRO!$E$37="Non-endemic"," ", IF(COUNTRY_INFO!A350=0," ",COUNTRY_INFO!A350)))</f>
        <v xml:space="preserve"> </v>
      </c>
      <c r="B350" s="14" t="str">
        <f>IF(INTRO!$E$39&lt;&gt;"Non-endemic", " ", IF(INTRO!$E$37="Non-endemic"," ", IF(COUNTRY_INFO!B350=0," ",COUNTRY_INFO!B350)))</f>
        <v xml:space="preserve"> </v>
      </c>
      <c r="C350" s="14" t="str">
        <f>IF(INTRO!$E$39&lt;&gt;"Non-endemic", " ", IF(INTRO!$E$37="Non-endemic"," ", IF(COUNTRY_INFO!C350=0," ",COUNTRY_INFO!C350)))</f>
        <v xml:space="preserve"> </v>
      </c>
      <c r="D350" s="15">
        <f>IF(INTRO!$E$39&lt;&gt;"Non-endemic", 0, IF(INTRO!$E$37="Non-endemic",0,IF(COUNTRY_INFO!$H350=1,COUNTRY_INFO!E350,0)))</f>
        <v>0</v>
      </c>
      <c r="E350" s="15">
        <f>IF(INTRO!$E$39&lt;&gt;"Non-endemic", 0, IF(INTRO!$E$37="Non-endemic",0,IF(COUNTRY_INFO!$H350=1,COUNTRY_INFO!F350,0)))</f>
        <v>0</v>
      </c>
      <c r="F350" s="15">
        <f>IF(INTRO!$E$39&lt;&gt;"Non-endemic", 0, IF(INTRO!$E$37="Non-endemic",0,IF(COUNTRY_INFO!$H350=1,COUNTRY_INFO!G350,0)))</f>
        <v>0</v>
      </c>
      <c r="G350" s="15">
        <f t="shared" si="21"/>
        <v>0</v>
      </c>
      <c r="H350" s="16" t="str">
        <f>IF(INTRO!$E$39="Non-endemic",IF(INTRO!$E$37="Non-endemic","Not required",COUNTRY_INFO!P350),"Treat with IVM")</f>
        <v>Treat with IVM</v>
      </c>
      <c r="I350" s="15">
        <f t="shared" si="22"/>
        <v>0</v>
      </c>
      <c r="J350" s="15">
        <f t="shared" si="18"/>
        <v>0</v>
      </c>
      <c r="K350" s="25"/>
      <c r="L350" s="17">
        <f t="shared" si="19"/>
        <v>0</v>
      </c>
      <c r="M350" s="17">
        <f t="shared" si="20"/>
        <v>0</v>
      </c>
    </row>
    <row r="351" spans="1:13" x14ac:dyDescent="0.2">
      <c r="A351" s="14" t="str">
        <f>IF(INTRO!$E$39&lt;&gt;"Non-endemic", " ", IF(INTRO!$E$37="Non-endemic"," ", IF(COUNTRY_INFO!A351=0," ",COUNTRY_INFO!A351)))</f>
        <v xml:space="preserve"> </v>
      </c>
      <c r="B351" s="14" t="str">
        <f>IF(INTRO!$E$39&lt;&gt;"Non-endemic", " ", IF(INTRO!$E$37="Non-endemic"," ", IF(COUNTRY_INFO!B351=0," ",COUNTRY_INFO!B351)))</f>
        <v xml:space="preserve"> </v>
      </c>
      <c r="C351" s="14" t="str">
        <f>IF(INTRO!$E$39&lt;&gt;"Non-endemic", " ", IF(INTRO!$E$37="Non-endemic"," ", IF(COUNTRY_INFO!C351=0," ",COUNTRY_INFO!C351)))</f>
        <v xml:space="preserve"> </v>
      </c>
      <c r="D351" s="15">
        <f>IF(INTRO!$E$39&lt;&gt;"Non-endemic", 0, IF(INTRO!$E$37="Non-endemic",0,IF(COUNTRY_INFO!$H351=1,COUNTRY_INFO!E351,0)))</f>
        <v>0</v>
      </c>
      <c r="E351" s="15">
        <f>IF(INTRO!$E$39&lt;&gt;"Non-endemic", 0, IF(INTRO!$E$37="Non-endemic",0,IF(COUNTRY_INFO!$H351=1,COUNTRY_INFO!F351,0)))</f>
        <v>0</v>
      </c>
      <c r="F351" s="15">
        <f>IF(INTRO!$E$39&lt;&gt;"Non-endemic", 0, IF(INTRO!$E$37="Non-endemic",0,IF(COUNTRY_INFO!$H351=1,COUNTRY_INFO!G351,0)))</f>
        <v>0</v>
      </c>
      <c r="G351" s="15">
        <f t="shared" si="21"/>
        <v>0</v>
      </c>
      <c r="H351" s="16" t="str">
        <f>IF(INTRO!$E$39="Non-endemic",IF(INTRO!$E$37="Non-endemic","Not required",COUNTRY_INFO!P351),"Treat with IVM")</f>
        <v>Treat with IVM</v>
      </c>
      <c r="I351" s="15">
        <f t="shared" si="22"/>
        <v>0</v>
      </c>
      <c r="J351" s="15">
        <f t="shared" si="18"/>
        <v>0</v>
      </c>
      <c r="K351" s="25"/>
      <c r="L351" s="17">
        <f t="shared" si="19"/>
        <v>0</v>
      </c>
      <c r="M351" s="17">
        <f t="shared" si="20"/>
        <v>0</v>
      </c>
    </row>
    <row r="352" spans="1:13" x14ac:dyDescent="0.2">
      <c r="A352" s="14" t="str">
        <f>IF(INTRO!$E$39&lt;&gt;"Non-endemic", " ", IF(INTRO!$E$37="Non-endemic"," ", IF(COUNTRY_INFO!A352=0," ",COUNTRY_INFO!A352)))</f>
        <v xml:space="preserve"> </v>
      </c>
      <c r="B352" s="14" t="str">
        <f>IF(INTRO!$E$39&lt;&gt;"Non-endemic", " ", IF(INTRO!$E$37="Non-endemic"," ", IF(COUNTRY_INFO!B352=0," ",COUNTRY_INFO!B352)))</f>
        <v xml:space="preserve"> </v>
      </c>
      <c r="C352" s="14" t="str">
        <f>IF(INTRO!$E$39&lt;&gt;"Non-endemic", " ", IF(INTRO!$E$37="Non-endemic"," ", IF(COUNTRY_INFO!C352=0," ",COUNTRY_INFO!C352)))</f>
        <v xml:space="preserve"> </v>
      </c>
      <c r="D352" s="15">
        <f>IF(INTRO!$E$39&lt;&gt;"Non-endemic", 0, IF(INTRO!$E$37="Non-endemic",0,IF(COUNTRY_INFO!$H352=1,COUNTRY_INFO!E352,0)))</f>
        <v>0</v>
      </c>
      <c r="E352" s="15">
        <f>IF(INTRO!$E$39&lt;&gt;"Non-endemic", 0, IF(INTRO!$E$37="Non-endemic",0,IF(COUNTRY_INFO!$H352=1,COUNTRY_INFO!F352,0)))</f>
        <v>0</v>
      </c>
      <c r="F352" s="15">
        <f>IF(INTRO!$E$39&lt;&gt;"Non-endemic", 0, IF(INTRO!$E$37="Non-endemic",0,IF(COUNTRY_INFO!$H352=1,COUNTRY_INFO!G352,0)))</f>
        <v>0</v>
      </c>
      <c r="G352" s="15">
        <f t="shared" si="21"/>
        <v>0</v>
      </c>
      <c r="H352" s="16" t="str">
        <f>IF(INTRO!$E$39="Non-endemic",IF(INTRO!$E$37="Non-endemic","Not required",COUNTRY_INFO!P352),"Treat with IVM")</f>
        <v>Treat with IVM</v>
      </c>
      <c r="I352" s="15">
        <f t="shared" si="22"/>
        <v>0</v>
      </c>
      <c r="J352" s="15">
        <f t="shared" si="18"/>
        <v>0</v>
      </c>
      <c r="K352" s="25"/>
      <c r="L352" s="17">
        <f t="shared" si="19"/>
        <v>0</v>
      </c>
      <c r="M352" s="17">
        <f t="shared" si="20"/>
        <v>0</v>
      </c>
    </row>
    <row r="353" spans="1:13" x14ac:dyDescent="0.2">
      <c r="A353" s="14" t="str">
        <f>IF(INTRO!$E$39&lt;&gt;"Non-endemic", " ", IF(INTRO!$E$37="Non-endemic"," ", IF(COUNTRY_INFO!A353=0," ",COUNTRY_INFO!A353)))</f>
        <v xml:space="preserve"> </v>
      </c>
      <c r="B353" s="14" t="str">
        <f>IF(INTRO!$E$39&lt;&gt;"Non-endemic", " ", IF(INTRO!$E$37="Non-endemic"," ", IF(COUNTRY_INFO!B353=0," ",COUNTRY_INFO!B353)))</f>
        <v xml:space="preserve"> </v>
      </c>
      <c r="C353" s="14" t="str">
        <f>IF(INTRO!$E$39&lt;&gt;"Non-endemic", " ", IF(INTRO!$E$37="Non-endemic"," ", IF(COUNTRY_INFO!C353=0," ",COUNTRY_INFO!C353)))</f>
        <v xml:space="preserve"> </v>
      </c>
      <c r="D353" s="15">
        <f>IF(INTRO!$E$39&lt;&gt;"Non-endemic", 0, IF(INTRO!$E$37="Non-endemic",0,IF(COUNTRY_INFO!$H353=1,COUNTRY_INFO!E353,0)))</f>
        <v>0</v>
      </c>
      <c r="E353" s="15">
        <f>IF(INTRO!$E$39&lt;&gt;"Non-endemic", 0, IF(INTRO!$E$37="Non-endemic",0,IF(COUNTRY_INFO!$H353=1,COUNTRY_INFO!F353,0)))</f>
        <v>0</v>
      </c>
      <c r="F353" s="15">
        <f>IF(INTRO!$E$39&lt;&gt;"Non-endemic", 0, IF(INTRO!$E$37="Non-endemic",0,IF(COUNTRY_INFO!$H353=1,COUNTRY_INFO!G353,0)))</f>
        <v>0</v>
      </c>
      <c r="G353" s="15">
        <f t="shared" si="21"/>
        <v>0</v>
      </c>
      <c r="H353" s="16" t="str">
        <f>IF(INTRO!$E$39="Non-endemic",IF(INTRO!$E$37="Non-endemic","Not required",COUNTRY_INFO!P353),"Treat with IVM")</f>
        <v>Treat with IVM</v>
      </c>
      <c r="I353" s="15">
        <f t="shared" si="22"/>
        <v>0</v>
      </c>
      <c r="J353" s="15">
        <f t="shared" si="18"/>
        <v>0</v>
      </c>
      <c r="K353" s="25"/>
      <c r="L353" s="17">
        <f t="shared" si="19"/>
        <v>0</v>
      </c>
      <c r="M353" s="17">
        <f t="shared" si="20"/>
        <v>0</v>
      </c>
    </row>
    <row r="354" spans="1:13" x14ac:dyDescent="0.2">
      <c r="A354" s="14" t="str">
        <f>IF(INTRO!$E$39&lt;&gt;"Non-endemic", " ", IF(INTRO!$E$37="Non-endemic"," ", IF(COUNTRY_INFO!A354=0," ",COUNTRY_INFO!A354)))</f>
        <v xml:space="preserve"> </v>
      </c>
      <c r="B354" s="14" t="str">
        <f>IF(INTRO!$E$39&lt;&gt;"Non-endemic", " ", IF(INTRO!$E$37="Non-endemic"," ", IF(COUNTRY_INFO!B354=0," ",COUNTRY_INFO!B354)))</f>
        <v xml:space="preserve"> </v>
      </c>
      <c r="C354" s="14" t="str">
        <f>IF(INTRO!$E$39&lt;&gt;"Non-endemic", " ", IF(INTRO!$E$37="Non-endemic"," ", IF(COUNTRY_INFO!C354=0," ",COUNTRY_INFO!C354)))</f>
        <v xml:space="preserve"> </v>
      </c>
      <c r="D354" s="15">
        <f>IF(INTRO!$E$39&lt;&gt;"Non-endemic", 0, IF(INTRO!$E$37="Non-endemic",0,IF(COUNTRY_INFO!$H354=1,COUNTRY_INFO!E354,0)))</f>
        <v>0</v>
      </c>
      <c r="E354" s="15">
        <f>IF(INTRO!$E$39&lt;&gt;"Non-endemic", 0, IF(INTRO!$E$37="Non-endemic",0,IF(COUNTRY_INFO!$H354=1,COUNTRY_INFO!F354,0)))</f>
        <v>0</v>
      </c>
      <c r="F354" s="15">
        <f>IF(INTRO!$E$39&lt;&gt;"Non-endemic", 0, IF(INTRO!$E$37="Non-endemic",0,IF(COUNTRY_INFO!$H354=1,COUNTRY_INFO!G354,0)))</f>
        <v>0</v>
      </c>
      <c r="G354" s="15">
        <f t="shared" si="21"/>
        <v>0</v>
      </c>
      <c r="H354" s="16" t="str">
        <f>IF(INTRO!$E$39="Non-endemic",IF(INTRO!$E$37="Non-endemic","Not required",COUNTRY_INFO!P354),"Treat with IVM")</f>
        <v>Treat with IVM</v>
      </c>
      <c r="I354" s="15">
        <f t="shared" si="22"/>
        <v>0</v>
      </c>
      <c r="J354" s="15">
        <f t="shared" si="18"/>
        <v>0</v>
      </c>
      <c r="K354" s="25"/>
      <c r="L354" s="17">
        <f t="shared" si="19"/>
        <v>0</v>
      </c>
      <c r="M354" s="17">
        <f t="shared" si="20"/>
        <v>0</v>
      </c>
    </row>
    <row r="355" spans="1:13" x14ac:dyDescent="0.2">
      <c r="A355" s="14" t="str">
        <f>IF(INTRO!$E$39&lt;&gt;"Non-endemic", " ", IF(INTRO!$E$37="Non-endemic"," ", IF(COUNTRY_INFO!A355=0," ",COUNTRY_INFO!A355)))</f>
        <v xml:space="preserve"> </v>
      </c>
      <c r="B355" s="14" t="str">
        <f>IF(INTRO!$E$39&lt;&gt;"Non-endemic", " ", IF(INTRO!$E$37="Non-endemic"," ", IF(COUNTRY_INFO!B355=0," ",COUNTRY_INFO!B355)))</f>
        <v xml:space="preserve"> </v>
      </c>
      <c r="C355" s="14" t="str">
        <f>IF(INTRO!$E$39&lt;&gt;"Non-endemic", " ", IF(INTRO!$E$37="Non-endemic"," ", IF(COUNTRY_INFO!C355=0," ",COUNTRY_INFO!C355)))</f>
        <v xml:space="preserve"> </v>
      </c>
      <c r="D355" s="15">
        <f>IF(INTRO!$E$39&lt;&gt;"Non-endemic", 0, IF(INTRO!$E$37="Non-endemic",0,IF(COUNTRY_INFO!$H355=1,COUNTRY_INFO!E355,0)))</f>
        <v>0</v>
      </c>
      <c r="E355" s="15">
        <f>IF(INTRO!$E$39&lt;&gt;"Non-endemic", 0, IF(INTRO!$E$37="Non-endemic",0,IF(COUNTRY_INFO!$H355=1,COUNTRY_INFO!F355,0)))</f>
        <v>0</v>
      </c>
      <c r="F355" s="15">
        <f>IF(INTRO!$E$39&lt;&gt;"Non-endemic", 0, IF(INTRO!$E$37="Non-endemic",0,IF(COUNTRY_INFO!$H355=1,COUNTRY_INFO!G355,0)))</f>
        <v>0</v>
      </c>
      <c r="G355" s="15">
        <f t="shared" si="21"/>
        <v>0</v>
      </c>
      <c r="H355" s="16" t="str">
        <f>IF(INTRO!$E$39="Non-endemic",IF(INTRO!$E$37="Non-endemic","Not required",COUNTRY_INFO!P355),"Treat with IVM")</f>
        <v>Treat with IVM</v>
      </c>
      <c r="I355" s="15">
        <f t="shared" si="22"/>
        <v>0</v>
      </c>
      <c r="J355" s="15">
        <f t="shared" si="18"/>
        <v>0</v>
      </c>
      <c r="K355" s="25"/>
      <c r="L355" s="17">
        <f t="shared" si="19"/>
        <v>0</v>
      </c>
      <c r="M355" s="17">
        <f t="shared" si="20"/>
        <v>0</v>
      </c>
    </row>
    <row r="356" spans="1:13" x14ac:dyDescent="0.2">
      <c r="A356" s="14" t="str">
        <f>IF(INTRO!$E$39&lt;&gt;"Non-endemic", " ", IF(INTRO!$E$37="Non-endemic"," ", IF(COUNTRY_INFO!A356=0," ",COUNTRY_INFO!A356)))</f>
        <v xml:space="preserve"> </v>
      </c>
      <c r="B356" s="14" t="str">
        <f>IF(INTRO!$E$39&lt;&gt;"Non-endemic", " ", IF(INTRO!$E$37="Non-endemic"," ", IF(COUNTRY_INFO!B356=0," ",COUNTRY_INFO!B356)))</f>
        <v xml:space="preserve"> </v>
      </c>
      <c r="C356" s="14" t="str">
        <f>IF(INTRO!$E$39&lt;&gt;"Non-endemic", " ", IF(INTRO!$E$37="Non-endemic"," ", IF(COUNTRY_INFO!C356=0," ",COUNTRY_INFO!C356)))</f>
        <v xml:space="preserve"> </v>
      </c>
      <c r="D356" s="15">
        <f>IF(INTRO!$E$39&lt;&gt;"Non-endemic", 0, IF(INTRO!$E$37="Non-endemic",0,IF(COUNTRY_INFO!$H356=1,COUNTRY_INFO!E356,0)))</f>
        <v>0</v>
      </c>
      <c r="E356" s="15">
        <f>IF(INTRO!$E$39&lt;&gt;"Non-endemic", 0, IF(INTRO!$E$37="Non-endemic",0,IF(COUNTRY_INFO!$H356=1,COUNTRY_INFO!F356,0)))</f>
        <v>0</v>
      </c>
      <c r="F356" s="15">
        <f>IF(INTRO!$E$39&lt;&gt;"Non-endemic", 0, IF(INTRO!$E$37="Non-endemic",0,IF(COUNTRY_INFO!$H356=1,COUNTRY_INFO!G356,0)))</f>
        <v>0</v>
      </c>
      <c r="G356" s="15">
        <f t="shared" si="21"/>
        <v>0</v>
      </c>
      <c r="H356" s="16" t="str">
        <f>IF(INTRO!$E$39="Non-endemic",IF(INTRO!$E$37="Non-endemic","Not required",COUNTRY_INFO!P356),"Treat with IVM")</f>
        <v>Treat with IVM</v>
      </c>
      <c r="I356" s="15">
        <f t="shared" si="22"/>
        <v>0</v>
      </c>
      <c r="J356" s="15">
        <f t="shared" si="18"/>
        <v>0</v>
      </c>
      <c r="K356" s="25"/>
      <c r="L356" s="17">
        <f t="shared" si="19"/>
        <v>0</v>
      </c>
      <c r="M356" s="17">
        <f t="shared" si="20"/>
        <v>0</v>
      </c>
    </row>
    <row r="357" spans="1:13" x14ac:dyDescent="0.2">
      <c r="A357" s="14" t="str">
        <f>IF(INTRO!$E$39&lt;&gt;"Non-endemic", " ", IF(INTRO!$E$37="Non-endemic"," ", IF(COUNTRY_INFO!A357=0," ",COUNTRY_INFO!A357)))</f>
        <v xml:space="preserve"> </v>
      </c>
      <c r="B357" s="14" t="str">
        <f>IF(INTRO!$E$39&lt;&gt;"Non-endemic", " ", IF(INTRO!$E$37="Non-endemic"," ", IF(COUNTRY_INFO!B357=0," ",COUNTRY_INFO!B357)))</f>
        <v xml:space="preserve"> </v>
      </c>
      <c r="C357" s="14" t="str">
        <f>IF(INTRO!$E$39&lt;&gt;"Non-endemic", " ", IF(INTRO!$E$37="Non-endemic"," ", IF(COUNTRY_INFO!C357=0," ",COUNTRY_INFO!C357)))</f>
        <v xml:space="preserve"> </v>
      </c>
      <c r="D357" s="15">
        <f>IF(INTRO!$E$39&lt;&gt;"Non-endemic", 0, IF(INTRO!$E$37="Non-endemic",0,IF(COUNTRY_INFO!$H357=1,COUNTRY_INFO!E357,0)))</f>
        <v>0</v>
      </c>
      <c r="E357" s="15">
        <f>IF(INTRO!$E$39&lt;&gt;"Non-endemic", 0, IF(INTRO!$E$37="Non-endemic",0,IF(COUNTRY_INFO!$H357=1,COUNTRY_INFO!F357,0)))</f>
        <v>0</v>
      </c>
      <c r="F357" s="15">
        <f>IF(INTRO!$E$39&lt;&gt;"Non-endemic", 0, IF(INTRO!$E$37="Non-endemic",0,IF(COUNTRY_INFO!$H357=1,COUNTRY_INFO!G357,0)))</f>
        <v>0</v>
      </c>
      <c r="G357" s="15">
        <f t="shared" si="21"/>
        <v>0</v>
      </c>
      <c r="H357" s="16" t="str">
        <f>IF(INTRO!$E$39="Non-endemic",IF(INTRO!$E$37="Non-endemic","Not required",COUNTRY_INFO!P357),"Treat with IVM")</f>
        <v>Treat with IVM</v>
      </c>
      <c r="I357" s="15">
        <f t="shared" si="22"/>
        <v>0</v>
      </c>
      <c r="J357" s="15">
        <f t="shared" si="18"/>
        <v>0</v>
      </c>
      <c r="K357" s="25"/>
      <c r="L357" s="17">
        <f t="shared" si="19"/>
        <v>0</v>
      </c>
      <c r="M357" s="17">
        <f t="shared" si="20"/>
        <v>0</v>
      </c>
    </row>
    <row r="358" spans="1:13" x14ac:dyDescent="0.2">
      <c r="A358" s="14" t="str">
        <f>IF(INTRO!$E$39&lt;&gt;"Non-endemic", " ", IF(INTRO!$E$37="Non-endemic"," ", IF(COUNTRY_INFO!A358=0," ",COUNTRY_INFO!A358)))</f>
        <v xml:space="preserve"> </v>
      </c>
      <c r="B358" s="14" t="str">
        <f>IF(INTRO!$E$39&lt;&gt;"Non-endemic", " ", IF(INTRO!$E$37="Non-endemic"," ", IF(COUNTRY_INFO!B358=0," ",COUNTRY_INFO!B358)))</f>
        <v xml:space="preserve"> </v>
      </c>
      <c r="C358" s="14" t="str">
        <f>IF(INTRO!$E$39&lt;&gt;"Non-endemic", " ", IF(INTRO!$E$37="Non-endemic"," ", IF(COUNTRY_INFO!C358=0," ",COUNTRY_INFO!C358)))</f>
        <v xml:space="preserve"> </v>
      </c>
      <c r="D358" s="15">
        <f>IF(INTRO!$E$39&lt;&gt;"Non-endemic", 0, IF(INTRO!$E$37="Non-endemic",0,IF(COUNTRY_INFO!$H358=1,COUNTRY_INFO!E358,0)))</f>
        <v>0</v>
      </c>
      <c r="E358" s="15">
        <f>IF(INTRO!$E$39&lt;&gt;"Non-endemic", 0, IF(INTRO!$E$37="Non-endemic",0,IF(COUNTRY_INFO!$H358=1,COUNTRY_INFO!F358,0)))</f>
        <v>0</v>
      </c>
      <c r="F358" s="15">
        <f>IF(INTRO!$E$39&lt;&gt;"Non-endemic", 0, IF(INTRO!$E$37="Non-endemic",0,IF(COUNTRY_INFO!$H358=1,COUNTRY_INFO!G358,0)))</f>
        <v>0</v>
      </c>
      <c r="G358" s="15">
        <f t="shared" si="21"/>
        <v>0</v>
      </c>
      <c r="H358" s="16" t="str">
        <f>IF(INTRO!$E$39="Non-endemic",IF(INTRO!$E$37="Non-endemic","Not required",COUNTRY_INFO!P358),"Treat with IVM")</f>
        <v>Treat with IVM</v>
      </c>
      <c r="I358" s="15">
        <f t="shared" si="22"/>
        <v>0</v>
      </c>
      <c r="J358" s="15">
        <f t="shared" si="18"/>
        <v>0</v>
      </c>
      <c r="K358" s="25"/>
      <c r="L358" s="17">
        <f t="shared" si="19"/>
        <v>0</v>
      </c>
      <c r="M358" s="17">
        <f t="shared" si="20"/>
        <v>0</v>
      </c>
    </row>
    <row r="359" spans="1:13" x14ac:dyDescent="0.2">
      <c r="A359" s="14" t="str">
        <f>IF(INTRO!$E$39&lt;&gt;"Non-endemic", " ", IF(INTRO!$E$37="Non-endemic"," ", IF(COUNTRY_INFO!A359=0," ",COUNTRY_INFO!A359)))</f>
        <v xml:space="preserve"> </v>
      </c>
      <c r="B359" s="14" t="str">
        <f>IF(INTRO!$E$39&lt;&gt;"Non-endemic", " ", IF(INTRO!$E$37="Non-endemic"," ", IF(COUNTRY_INFO!B359=0," ",COUNTRY_INFO!B359)))</f>
        <v xml:space="preserve"> </v>
      </c>
      <c r="C359" s="14" t="str">
        <f>IF(INTRO!$E$39&lt;&gt;"Non-endemic", " ", IF(INTRO!$E$37="Non-endemic"," ", IF(COUNTRY_INFO!C359=0," ",COUNTRY_INFO!C359)))</f>
        <v xml:space="preserve"> </v>
      </c>
      <c r="D359" s="15">
        <f>IF(INTRO!$E$39&lt;&gt;"Non-endemic", 0, IF(INTRO!$E$37="Non-endemic",0,IF(COUNTRY_INFO!$H359=1,COUNTRY_INFO!E359,0)))</f>
        <v>0</v>
      </c>
      <c r="E359" s="15">
        <f>IF(INTRO!$E$39&lt;&gt;"Non-endemic", 0, IF(INTRO!$E$37="Non-endemic",0,IF(COUNTRY_INFO!$H359=1,COUNTRY_INFO!F359,0)))</f>
        <v>0</v>
      </c>
      <c r="F359" s="15">
        <f>IF(INTRO!$E$39&lt;&gt;"Non-endemic", 0, IF(INTRO!$E$37="Non-endemic",0,IF(COUNTRY_INFO!$H359=1,COUNTRY_INFO!G359,0)))</f>
        <v>0</v>
      </c>
      <c r="G359" s="15">
        <f t="shared" si="21"/>
        <v>0</v>
      </c>
      <c r="H359" s="16" t="str">
        <f>IF(INTRO!$E$39="Non-endemic",IF(INTRO!$E$37="Non-endemic","Not required",COUNTRY_INFO!P359),"Treat with IVM")</f>
        <v>Treat with IVM</v>
      </c>
      <c r="I359" s="15">
        <f t="shared" si="22"/>
        <v>0</v>
      </c>
      <c r="J359" s="15">
        <f t="shared" si="18"/>
        <v>0</v>
      </c>
      <c r="K359" s="25"/>
      <c r="L359" s="17">
        <f t="shared" si="19"/>
        <v>0</v>
      </c>
      <c r="M359" s="17">
        <f t="shared" si="20"/>
        <v>0</v>
      </c>
    </row>
    <row r="360" spans="1:13" x14ac:dyDescent="0.2">
      <c r="A360" s="14" t="str">
        <f>IF(INTRO!$E$39&lt;&gt;"Non-endemic", " ", IF(INTRO!$E$37="Non-endemic"," ", IF(COUNTRY_INFO!A360=0," ",COUNTRY_INFO!A360)))</f>
        <v xml:space="preserve"> </v>
      </c>
      <c r="B360" s="14" t="str">
        <f>IF(INTRO!$E$39&lt;&gt;"Non-endemic", " ", IF(INTRO!$E$37="Non-endemic"," ", IF(COUNTRY_INFO!B360=0," ",COUNTRY_INFO!B360)))</f>
        <v xml:space="preserve"> </v>
      </c>
      <c r="C360" s="14" t="str">
        <f>IF(INTRO!$E$39&lt;&gt;"Non-endemic", " ", IF(INTRO!$E$37="Non-endemic"," ", IF(COUNTRY_INFO!C360=0," ",COUNTRY_INFO!C360)))</f>
        <v xml:space="preserve"> </v>
      </c>
      <c r="D360" s="15">
        <f>IF(INTRO!$E$39&lt;&gt;"Non-endemic", 0, IF(INTRO!$E$37="Non-endemic",0,IF(COUNTRY_INFO!$H360=1,COUNTRY_INFO!E360,0)))</f>
        <v>0</v>
      </c>
      <c r="E360" s="15">
        <f>IF(INTRO!$E$39&lt;&gt;"Non-endemic", 0, IF(INTRO!$E$37="Non-endemic",0,IF(COUNTRY_INFO!$H360=1,COUNTRY_INFO!F360,0)))</f>
        <v>0</v>
      </c>
      <c r="F360" s="15">
        <f>IF(INTRO!$E$39&lt;&gt;"Non-endemic", 0, IF(INTRO!$E$37="Non-endemic",0,IF(COUNTRY_INFO!$H360=1,COUNTRY_INFO!G360,0)))</f>
        <v>0</v>
      </c>
      <c r="G360" s="15">
        <f t="shared" si="21"/>
        <v>0</v>
      </c>
      <c r="H360" s="16" t="str">
        <f>IF(INTRO!$E$39="Non-endemic",IF(INTRO!$E$37="Non-endemic","Not required",COUNTRY_INFO!P360),"Treat with IVM")</f>
        <v>Treat with IVM</v>
      </c>
      <c r="I360" s="15">
        <f t="shared" si="22"/>
        <v>0</v>
      </c>
      <c r="J360" s="15">
        <f t="shared" si="18"/>
        <v>0</v>
      </c>
      <c r="K360" s="25"/>
      <c r="L360" s="17">
        <f t="shared" si="19"/>
        <v>0</v>
      </c>
      <c r="M360" s="17">
        <f t="shared" si="20"/>
        <v>0</v>
      </c>
    </row>
    <row r="361" spans="1:13" x14ac:dyDescent="0.2">
      <c r="A361" s="14" t="str">
        <f>IF(INTRO!$E$39&lt;&gt;"Non-endemic", " ", IF(INTRO!$E$37="Non-endemic"," ", IF(COUNTRY_INFO!A361=0," ",COUNTRY_INFO!A361)))</f>
        <v xml:space="preserve"> </v>
      </c>
      <c r="B361" s="14" t="str">
        <f>IF(INTRO!$E$39&lt;&gt;"Non-endemic", " ", IF(INTRO!$E$37="Non-endemic"," ", IF(COUNTRY_INFO!B361=0," ",COUNTRY_INFO!B361)))</f>
        <v xml:space="preserve"> </v>
      </c>
      <c r="C361" s="14" t="str">
        <f>IF(INTRO!$E$39&lt;&gt;"Non-endemic", " ", IF(INTRO!$E$37="Non-endemic"," ", IF(COUNTRY_INFO!C361=0," ",COUNTRY_INFO!C361)))</f>
        <v xml:space="preserve"> </v>
      </c>
      <c r="D361" s="15">
        <f>IF(INTRO!$E$39&lt;&gt;"Non-endemic", 0, IF(INTRO!$E$37="Non-endemic",0,IF(COUNTRY_INFO!$H361=1,COUNTRY_INFO!E361,0)))</f>
        <v>0</v>
      </c>
      <c r="E361" s="15">
        <f>IF(INTRO!$E$39&lt;&gt;"Non-endemic", 0, IF(INTRO!$E$37="Non-endemic",0,IF(COUNTRY_INFO!$H361=1,COUNTRY_INFO!F361,0)))</f>
        <v>0</v>
      </c>
      <c r="F361" s="15">
        <f>IF(INTRO!$E$39&lt;&gt;"Non-endemic", 0, IF(INTRO!$E$37="Non-endemic",0,IF(COUNTRY_INFO!$H361=1,COUNTRY_INFO!G361,0)))</f>
        <v>0</v>
      </c>
      <c r="G361" s="15">
        <f t="shared" si="21"/>
        <v>0</v>
      </c>
      <c r="H361" s="16" t="str">
        <f>IF(INTRO!$E$39="Non-endemic",IF(INTRO!$E$37="Non-endemic","Not required",COUNTRY_INFO!P361),"Treat with IVM")</f>
        <v>Treat with IVM</v>
      </c>
      <c r="I361" s="15">
        <f t="shared" si="22"/>
        <v>0</v>
      </c>
      <c r="J361" s="15">
        <f t="shared" si="18"/>
        <v>0</v>
      </c>
      <c r="K361" s="25"/>
      <c r="L361" s="17">
        <f t="shared" si="19"/>
        <v>0</v>
      </c>
      <c r="M361" s="17">
        <f t="shared" si="20"/>
        <v>0</v>
      </c>
    </row>
    <row r="362" spans="1:13" x14ac:dyDescent="0.2">
      <c r="A362" s="14" t="str">
        <f>IF(INTRO!$E$39&lt;&gt;"Non-endemic", " ", IF(INTRO!$E$37="Non-endemic"," ", IF(COUNTRY_INFO!A362=0," ",COUNTRY_INFO!A362)))</f>
        <v xml:space="preserve"> </v>
      </c>
      <c r="B362" s="14" t="str">
        <f>IF(INTRO!$E$39&lt;&gt;"Non-endemic", " ", IF(INTRO!$E$37="Non-endemic"," ", IF(COUNTRY_INFO!B362=0," ",COUNTRY_INFO!B362)))</f>
        <v xml:space="preserve"> </v>
      </c>
      <c r="C362" s="14" t="str">
        <f>IF(INTRO!$E$39&lt;&gt;"Non-endemic", " ", IF(INTRO!$E$37="Non-endemic"," ", IF(COUNTRY_INFO!C362=0," ",COUNTRY_INFO!C362)))</f>
        <v xml:space="preserve"> </v>
      </c>
      <c r="D362" s="15">
        <f>IF(INTRO!$E$39&lt;&gt;"Non-endemic", 0, IF(INTRO!$E$37="Non-endemic",0,IF(COUNTRY_INFO!$H362=1,COUNTRY_INFO!E362,0)))</f>
        <v>0</v>
      </c>
      <c r="E362" s="15">
        <f>IF(INTRO!$E$39&lt;&gt;"Non-endemic", 0, IF(INTRO!$E$37="Non-endemic",0,IF(COUNTRY_INFO!$H362=1,COUNTRY_INFO!F362,0)))</f>
        <v>0</v>
      </c>
      <c r="F362" s="15">
        <f>IF(INTRO!$E$39&lt;&gt;"Non-endemic", 0, IF(INTRO!$E$37="Non-endemic",0,IF(COUNTRY_INFO!$H362=1,COUNTRY_INFO!G362,0)))</f>
        <v>0</v>
      </c>
      <c r="G362" s="15">
        <f t="shared" si="21"/>
        <v>0</v>
      </c>
      <c r="H362" s="16" t="str">
        <f>IF(INTRO!$E$39="Non-endemic",IF(INTRO!$E$37="Non-endemic","Not required",COUNTRY_INFO!P362),"Treat with IVM")</f>
        <v>Treat with IVM</v>
      </c>
      <c r="I362" s="15">
        <f t="shared" si="22"/>
        <v>0</v>
      </c>
      <c r="J362" s="15">
        <f t="shared" si="18"/>
        <v>0</v>
      </c>
      <c r="K362" s="25"/>
      <c r="L362" s="17">
        <f t="shared" si="19"/>
        <v>0</v>
      </c>
      <c r="M362" s="17">
        <f t="shared" si="20"/>
        <v>0</v>
      </c>
    </row>
    <row r="363" spans="1:13" x14ac:dyDescent="0.2">
      <c r="A363" s="14" t="str">
        <f>IF(INTRO!$E$39&lt;&gt;"Non-endemic", " ", IF(INTRO!$E$37="Non-endemic"," ", IF(COUNTRY_INFO!A363=0," ",COUNTRY_INFO!A363)))</f>
        <v xml:space="preserve"> </v>
      </c>
      <c r="B363" s="14" t="str">
        <f>IF(INTRO!$E$39&lt;&gt;"Non-endemic", " ", IF(INTRO!$E$37="Non-endemic"," ", IF(COUNTRY_INFO!B363=0," ",COUNTRY_INFO!B363)))</f>
        <v xml:space="preserve"> </v>
      </c>
      <c r="C363" s="14" t="str">
        <f>IF(INTRO!$E$39&lt;&gt;"Non-endemic", " ", IF(INTRO!$E$37="Non-endemic"," ", IF(COUNTRY_INFO!C363=0," ",COUNTRY_INFO!C363)))</f>
        <v xml:space="preserve"> </v>
      </c>
      <c r="D363" s="15">
        <f>IF(INTRO!$E$39&lt;&gt;"Non-endemic", 0, IF(INTRO!$E$37="Non-endemic",0,IF(COUNTRY_INFO!$H363=1,COUNTRY_INFO!E363,0)))</f>
        <v>0</v>
      </c>
      <c r="E363" s="15">
        <f>IF(INTRO!$E$39&lt;&gt;"Non-endemic", 0, IF(INTRO!$E$37="Non-endemic",0,IF(COUNTRY_INFO!$H363=1,COUNTRY_INFO!F363,0)))</f>
        <v>0</v>
      </c>
      <c r="F363" s="15">
        <f>IF(INTRO!$E$39&lt;&gt;"Non-endemic", 0, IF(INTRO!$E$37="Non-endemic",0,IF(COUNTRY_INFO!$H363=1,COUNTRY_INFO!G363,0)))</f>
        <v>0</v>
      </c>
      <c r="G363" s="15">
        <f t="shared" si="21"/>
        <v>0</v>
      </c>
      <c r="H363" s="16" t="str">
        <f>IF(INTRO!$E$39="Non-endemic",IF(INTRO!$E$37="Non-endemic","Not required",COUNTRY_INFO!P363),"Treat with IVM")</f>
        <v>Treat with IVM</v>
      </c>
      <c r="I363" s="15">
        <f t="shared" si="22"/>
        <v>0</v>
      </c>
      <c r="J363" s="15">
        <f t="shared" si="18"/>
        <v>0</v>
      </c>
      <c r="K363" s="25"/>
      <c r="L363" s="17">
        <f t="shared" si="19"/>
        <v>0</v>
      </c>
      <c r="M363" s="17">
        <f t="shared" si="20"/>
        <v>0</v>
      </c>
    </row>
    <row r="364" spans="1:13" x14ac:dyDescent="0.2">
      <c r="A364" s="14" t="str">
        <f>IF(INTRO!$E$39&lt;&gt;"Non-endemic", " ", IF(INTRO!$E$37="Non-endemic"," ", IF(COUNTRY_INFO!A364=0," ",COUNTRY_INFO!A364)))</f>
        <v xml:space="preserve"> </v>
      </c>
      <c r="B364" s="14" t="str">
        <f>IF(INTRO!$E$39&lt;&gt;"Non-endemic", " ", IF(INTRO!$E$37="Non-endemic"," ", IF(COUNTRY_INFO!B364=0," ",COUNTRY_INFO!B364)))</f>
        <v xml:space="preserve"> </v>
      </c>
      <c r="C364" s="14" t="str">
        <f>IF(INTRO!$E$39&lt;&gt;"Non-endemic", " ", IF(INTRO!$E$37="Non-endemic"," ", IF(COUNTRY_INFO!C364=0," ",COUNTRY_INFO!C364)))</f>
        <v xml:space="preserve"> </v>
      </c>
      <c r="D364" s="15">
        <f>IF(INTRO!$E$39&lt;&gt;"Non-endemic", 0, IF(INTRO!$E$37="Non-endemic",0,IF(COUNTRY_INFO!$H364=1,COUNTRY_INFO!E364,0)))</f>
        <v>0</v>
      </c>
      <c r="E364" s="15">
        <f>IF(INTRO!$E$39&lt;&gt;"Non-endemic", 0, IF(INTRO!$E$37="Non-endemic",0,IF(COUNTRY_INFO!$H364=1,COUNTRY_INFO!F364,0)))</f>
        <v>0</v>
      </c>
      <c r="F364" s="15">
        <f>IF(INTRO!$E$39&lt;&gt;"Non-endemic", 0, IF(INTRO!$E$37="Non-endemic",0,IF(COUNTRY_INFO!$H364=1,COUNTRY_INFO!G364,0)))</f>
        <v>0</v>
      </c>
      <c r="G364" s="15">
        <f t="shared" si="21"/>
        <v>0</v>
      </c>
      <c r="H364" s="16" t="str">
        <f>IF(INTRO!$E$39="Non-endemic",IF(INTRO!$E$37="Non-endemic","Not required",COUNTRY_INFO!P364),"Treat with IVM")</f>
        <v>Treat with IVM</v>
      </c>
      <c r="I364" s="15">
        <f t="shared" si="22"/>
        <v>0</v>
      </c>
      <c r="J364" s="15">
        <f t="shared" si="18"/>
        <v>0</v>
      </c>
      <c r="K364" s="25"/>
      <c r="L364" s="17">
        <f t="shared" si="19"/>
        <v>0</v>
      </c>
      <c r="M364" s="17">
        <f t="shared" si="20"/>
        <v>0</v>
      </c>
    </row>
    <row r="365" spans="1:13" x14ac:dyDescent="0.2">
      <c r="A365" s="14" t="str">
        <f>IF(INTRO!$E$39&lt;&gt;"Non-endemic", " ", IF(INTRO!$E$37="Non-endemic"," ", IF(COUNTRY_INFO!A365=0," ",COUNTRY_INFO!A365)))</f>
        <v xml:space="preserve"> </v>
      </c>
      <c r="B365" s="14" t="str">
        <f>IF(INTRO!$E$39&lt;&gt;"Non-endemic", " ", IF(INTRO!$E$37="Non-endemic"," ", IF(COUNTRY_INFO!B365=0," ",COUNTRY_INFO!B365)))</f>
        <v xml:space="preserve"> </v>
      </c>
      <c r="C365" s="14" t="str">
        <f>IF(INTRO!$E$39&lt;&gt;"Non-endemic", " ", IF(INTRO!$E$37="Non-endemic"," ", IF(COUNTRY_INFO!C365=0," ",COUNTRY_INFO!C365)))</f>
        <v xml:space="preserve"> </v>
      </c>
      <c r="D365" s="15">
        <f>IF(INTRO!$E$39&lt;&gt;"Non-endemic", 0, IF(INTRO!$E$37="Non-endemic",0,IF(COUNTRY_INFO!$H365=1,COUNTRY_INFO!E365,0)))</f>
        <v>0</v>
      </c>
      <c r="E365" s="15">
        <f>IF(INTRO!$E$39&lt;&gt;"Non-endemic", 0, IF(INTRO!$E$37="Non-endemic",0,IF(COUNTRY_INFO!$H365=1,COUNTRY_INFO!F365,0)))</f>
        <v>0</v>
      </c>
      <c r="F365" s="15">
        <f>IF(INTRO!$E$39&lt;&gt;"Non-endemic", 0, IF(INTRO!$E$37="Non-endemic",0,IF(COUNTRY_INFO!$H365=1,COUNTRY_INFO!G365,0)))</f>
        <v>0</v>
      </c>
      <c r="G365" s="15">
        <f t="shared" si="21"/>
        <v>0</v>
      </c>
      <c r="H365" s="16" t="str">
        <f>IF(INTRO!$E$39="Non-endemic",IF(INTRO!$E$37="Non-endemic","Not required",COUNTRY_INFO!P365),"Treat with IVM")</f>
        <v>Treat with IVM</v>
      </c>
      <c r="I365" s="15">
        <f t="shared" si="22"/>
        <v>0</v>
      </c>
      <c r="J365" s="15">
        <f t="shared" si="18"/>
        <v>0</v>
      </c>
      <c r="K365" s="25"/>
      <c r="L365" s="17">
        <f t="shared" si="19"/>
        <v>0</v>
      </c>
      <c r="M365" s="17">
        <f t="shared" si="20"/>
        <v>0</v>
      </c>
    </row>
    <row r="366" spans="1:13" x14ac:dyDescent="0.2">
      <c r="A366" s="14" t="str">
        <f>IF(INTRO!$E$39&lt;&gt;"Non-endemic", " ", IF(INTRO!$E$37="Non-endemic"," ", IF(COUNTRY_INFO!A366=0," ",COUNTRY_INFO!A366)))</f>
        <v xml:space="preserve"> </v>
      </c>
      <c r="B366" s="14" t="str">
        <f>IF(INTRO!$E$39&lt;&gt;"Non-endemic", " ", IF(INTRO!$E$37="Non-endemic"," ", IF(COUNTRY_INFO!B366=0," ",COUNTRY_INFO!B366)))</f>
        <v xml:space="preserve"> </v>
      </c>
      <c r="C366" s="14" t="str">
        <f>IF(INTRO!$E$39&lt;&gt;"Non-endemic", " ", IF(INTRO!$E$37="Non-endemic"," ", IF(COUNTRY_INFO!C366=0," ",COUNTRY_INFO!C366)))</f>
        <v xml:space="preserve"> </v>
      </c>
      <c r="D366" s="15">
        <f>IF(INTRO!$E$39&lt;&gt;"Non-endemic", 0, IF(INTRO!$E$37="Non-endemic",0,IF(COUNTRY_INFO!$H366=1,COUNTRY_INFO!E366,0)))</f>
        <v>0</v>
      </c>
      <c r="E366" s="15">
        <f>IF(INTRO!$E$39&lt;&gt;"Non-endemic", 0, IF(INTRO!$E$37="Non-endemic",0,IF(COUNTRY_INFO!$H366=1,COUNTRY_INFO!F366,0)))</f>
        <v>0</v>
      </c>
      <c r="F366" s="15">
        <f>IF(INTRO!$E$39&lt;&gt;"Non-endemic", 0, IF(INTRO!$E$37="Non-endemic",0,IF(COUNTRY_INFO!$H366=1,COUNTRY_INFO!G366,0)))</f>
        <v>0</v>
      </c>
      <c r="G366" s="15">
        <f t="shared" si="21"/>
        <v>0</v>
      </c>
      <c r="H366" s="16" t="str">
        <f>IF(INTRO!$E$39="Non-endemic",IF(INTRO!$E$37="Non-endemic","Not required",COUNTRY_INFO!P366),"Treat with IVM")</f>
        <v>Treat with IVM</v>
      </c>
      <c r="I366" s="15">
        <f t="shared" si="22"/>
        <v>0</v>
      </c>
      <c r="J366" s="15">
        <f t="shared" si="18"/>
        <v>0</v>
      </c>
      <c r="K366" s="25"/>
      <c r="L366" s="17">
        <f t="shared" si="19"/>
        <v>0</v>
      </c>
      <c r="M366" s="17">
        <f t="shared" si="20"/>
        <v>0</v>
      </c>
    </row>
    <row r="367" spans="1:13" x14ac:dyDescent="0.2">
      <c r="A367" s="14" t="str">
        <f>IF(INTRO!$E$39&lt;&gt;"Non-endemic", " ", IF(INTRO!$E$37="Non-endemic"," ", IF(COUNTRY_INFO!A367=0," ",COUNTRY_INFO!A367)))</f>
        <v xml:space="preserve"> </v>
      </c>
      <c r="B367" s="14" t="str">
        <f>IF(INTRO!$E$39&lt;&gt;"Non-endemic", " ", IF(INTRO!$E$37="Non-endemic"," ", IF(COUNTRY_INFO!B367=0," ",COUNTRY_INFO!B367)))</f>
        <v xml:space="preserve"> </v>
      </c>
      <c r="C367" s="14" t="str">
        <f>IF(INTRO!$E$39&lt;&gt;"Non-endemic", " ", IF(INTRO!$E$37="Non-endemic"," ", IF(COUNTRY_INFO!C367=0," ",COUNTRY_INFO!C367)))</f>
        <v xml:space="preserve"> </v>
      </c>
      <c r="D367" s="15">
        <f>IF(INTRO!$E$39&lt;&gt;"Non-endemic", 0, IF(INTRO!$E$37="Non-endemic",0,IF(COUNTRY_INFO!$H367=1,COUNTRY_INFO!E367,0)))</f>
        <v>0</v>
      </c>
      <c r="E367" s="15">
        <f>IF(INTRO!$E$39&lt;&gt;"Non-endemic", 0, IF(INTRO!$E$37="Non-endemic",0,IF(COUNTRY_INFO!$H367=1,COUNTRY_INFO!F367,0)))</f>
        <v>0</v>
      </c>
      <c r="F367" s="15">
        <f>IF(INTRO!$E$39&lt;&gt;"Non-endemic", 0, IF(INTRO!$E$37="Non-endemic",0,IF(COUNTRY_INFO!$H367=1,COUNTRY_INFO!G367,0)))</f>
        <v>0</v>
      </c>
      <c r="G367" s="15">
        <f t="shared" si="21"/>
        <v>0</v>
      </c>
      <c r="H367" s="16" t="str">
        <f>IF(INTRO!$E$39="Non-endemic",IF(INTRO!$E$37="Non-endemic","Not required",COUNTRY_INFO!P367),"Treat with IVM")</f>
        <v>Treat with IVM</v>
      </c>
      <c r="I367" s="15">
        <f t="shared" si="22"/>
        <v>0</v>
      </c>
      <c r="J367" s="15">
        <f t="shared" si="18"/>
        <v>0</v>
      </c>
      <c r="K367" s="25"/>
      <c r="L367" s="17">
        <f t="shared" si="19"/>
        <v>0</v>
      </c>
      <c r="M367" s="17">
        <f t="shared" si="20"/>
        <v>0</v>
      </c>
    </row>
    <row r="368" spans="1:13" x14ac:dyDescent="0.2">
      <c r="A368" s="14" t="str">
        <f>IF(INTRO!$E$39&lt;&gt;"Non-endemic", " ", IF(INTRO!$E$37="Non-endemic"," ", IF(COUNTRY_INFO!A368=0," ",COUNTRY_INFO!A368)))</f>
        <v xml:space="preserve"> </v>
      </c>
      <c r="B368" s="14" t="str">
        <f>IF(INTRO!$E$39&lt;&gt;"Non-endemic", " ", IF(INTRO!$E$37="Non-endemic"," ", IF(COUNTRY_INFO!B368=0," ",COUNTRY_INFO!B368)))</f>
        <v xml:space="preserve"> </v>
      </c>
      <c r="C368" s="14" t="str">
        <f>IF(INTRO!$E$39&lt;&gt;"Non-endemic", " ", IF(INTRO!$E$37="Non-endemic"," ", IF(COUNTRY_INFO!C368=0," ",COUNTRY_INFO!C368)))</f>
        <v xml:space="preserve"> </v>
      </c>
      <c r="D368" s="15">
        <f>IF(INTRO!$E$39&lt;&gt;"Non-endemic", 0, IF(INTRO!$E$37="Non-endemic",0,IF(COUNTRY_INFO!$H368=1,COUNTRY_INFO!E368,0)))</f>
        <v>0</v>
      </c>
      <c r="E368" s="15">
        <f>IF(INTRO!$E$39&lt;&gt;"Non-endemic", 0, IF(INTRO!$E$37="Non-endemic",0,IF(COUNTRY_INFO!$H368=1,COUNTRY_INFO!F368,0)))</f>
        <v>0</v>
      </c>
      <c r="F368" s="15">
        <f>IF(INTRO!$E$39&lt;&gt;"Non-endemic", 0, IF(INTRO!$E$37="Non-endemic",0,IF(COUNTRY_INFO!$H368=1,COUNTRY_INFO!G368,0)))</f>
        <v>0</v>
      </c>
      <c r="G368" s="15">
        <f t="shared" si="21"/>
        <v>0</v>
      </c>
      <c r="H368" s="16" t="str">
        <f>IF(INTRO!$E$39="Non-endemic",IF(INTRO!$E$37="Non-endemic","Not required",COUNTRY_INFO!P368),"Treat with IVM")</f>
        <v>Treat with IVM</v>
      </c>
      <c r="I368" s="15">
        <f t="shared" si="22"/>
        <v>0</v>
      </c>
      <c r="J368" s="15">
        <f t="shared" si="18"/>
        <v>0</v>
      </c>
      <c r="K368" s="25"/>
      <c r="L368" s="17">
        <f t="shared" si="19"/>
        <v>0</v>
      </c>
      <c r="M368" s="17">
        <f t="shared" si="20"/>
        <v>0</v>
      </c>
    </row>
    <row r="369" spans="1:13" x14ac:dyDescent="0.2">
      <c r="A369" s="14" t="str">
        <f>IF(INTRO!$E$39&lt;&gt;"Non-endemic", " ", IF(INTRO!$E$37="Non-endemic"," ", IF(COUNTRY_INFO!A369=0," ",COUNTRY_INFO!A369)))</f>
        <v xml:space="preserve"> </v>
      </c>
      <c r="B369" s="14" t="str">
        <f>IF(INTRO!$E$39&lt;&gt;"Non-endemic", " ", IF(INTRO!$E$37="Non-endemic"," ", IF(COUNTRY_INFO!B369=0," ",COUNTRY_INFO!B369)))</f>
        <v xml:space="preserve"> </v>
      </c>
      <c r="C369" s="14" t="str">
        <f>IF(INTRO!$E$39&lt;&gt;"Non-endemic", " ", IF(INTRO!$E$37="Non-endemic"," ", IF(COUNTRY_INFO!C369=0," ",COUNTRY_INFO!C369)))</f>
        <v xml:space="preserve"> </v>
      </c>
      <c r="D369" s="15">
        <f>IF(INTRO!$E$39&lt;&gt;"Non-endemic", 0, IF(INTRO!$E$37="Non-endemic",0,IF(COUNTRY_INFO!$H369=1,COUNTRY_INFO!E369,0)))</f>
        <v>0</v>
      </c>
      <c r="E369" s="15">
        <f>IF(INTRO!$E$39&lt;&gt;"Non-endemic", 0, IF(INTRO!$E$37="Non-endemic",0,IF(COUNTRY_INFO!$H369=1,COUNTRY_INFO!F369,0)))</f>
        <v>0</v>
      </c>
      <c r="F369" s="15">
        <f>IF(INTRO!$E$39&lt;&gt;"Non-endemic", 0, IF(INTRO!$E$37="Non-endemic",0,IF(COUNTRY_INFO!$H369=1,COUNTRY_INFO!G369,0)))</f>
        <v>0</v>
      </c>
      <c r="G369" s="15">
        <f t="shared" si="21"/>
        <v>0</v>
      </c>
      <c r="H369" s="16" t="str">
        <f>IF(INTRO!$E$39="Non-endemic",IF(INTRO!$E$37="Non-endemic","Not required",COUNTRY_INFO!P369),"Treat with IVM")</f>
        <v>Treat with IVM</v>
      </c>
      <c r="I369" s="15">
        <f t="shared" si="22"/>
        <v>0</v>
      </c>
      <c r="J369" s="15">
        <f t="shared" si="18"/>
        <v>0</v>
      </c>
      <c r="K369" s="25"/>
      <c r="L369" s="17">
        <f t="shared" si="19"/>
        <v>0</v>
      </c>
      <c r="M369" s="17">
        <f t="shared" si="20"/>
        <v>0</v>
      </c>
    </row>
    <row r="370" spans="1:13" x14ac:dyDescent="0.2">
      <c r="A370" s="14" t="str">
        <f>IF(INTRO!$E$39&lt;&gt;"Non-endemic", " ", IF(INTRO!$E$37="Non-endemic"," ", IF(COUNTRY_INFO!A370=0," ",COUNTRY_INFO!A370)))</f>
        <v xml:space="preserve"> </v>
      </c>
      <c r="B370" s="14" t="str">
        <f>IF(INTRO!$E$39&lt;&gt;"Non-endemic", " ", IF(INTRO!$E$37="Non-endemic"," ", IF(COUNTRY_INFO!B370=0," ",COUNTRY_INFO!B370)))</f>
        <v xml:space="preserve"> </v>
      </c>
      <c r="C370" s="14" t="str">
        <f>IF(INTRO!$E$39&lt;&gt;"Non-endemic", " ", IF(INTRO!$E$37="Non-endemic"," ", IF(COUNTRY_INFO!C370=0," ",COUNTRY_INFO!C370)))</f>
        <v xml:space="preserve"> </v>
      </c>
      <c r="D370" s="15">
        <f>IF(INTRO!$E$39&lt;&gt;"Non-endemic", 0, IF(INTRO!$E$37="Non-endemic",0,IF(COUNTRY_INFO!$H370=1,COUNTRY_INFO!E370,0)))</f>
        <v>0</v>
      </c>
      <c r="E370" s="15">
        <f>IF(INTRO!$E$39&lt;&gt;"Non-endemic", 0, IF(INTRO!$E$37="Non-endemic",0,IF(COUNTRY_INFO!$H370=1,COUNTRY_INFO!F370,0)))</f>
        <v>0</v>
      </c>
      <c r="F370" s="15">
        <f>IF(INTRO!$E$39&lt;&gt;"Non-endemic", 0, IF(INTRO!$E$37="Non-endemic",0,IF(COUNTRY_INFO!$H370=1,COUNTRY_INFO!G370,0)))</f>
        <v>0</v>
      </c>
      <c r="G370" s="15">
        <f t="shared" si="21"/>
        <v>0</v>
      </c>
      <c r="H370" s="16" t="str">
        <f>IF(INTRO!$E$39="Non-endemic",IF(INTRO!$E$37="Non-endemic","Not required",COUNTRY_INFO!P370),"Treat with IVM")</f>
        <v>Treat with IVM</v>
      </c>
      <c r="I370" s="15">
        <f t="shared" si="22"/>
        <v>0</v>
      </c>
      <c r="J370" s="15">
        <f t="shared" si="18"/>
        <v>0</v>
      </c>
      <c r="K370" s="25"/>
      <c r="L370" s="17">
        <f t="shared" si="19"/>
        <v>0</v>
      </c>
      <c r="M370" s="17">
        <f t="shared" si="20"/>
        <v>0</v>
      </c>
    </row>
    <row r="371" spans="1:13" x14ac:dyDescent="0.2">
      <c r="A371" s="14" t="str">
        <f>IF(INTRO!$E$39&lt;&gt;"Non-endemic", " ", IF(INTRO!$E$37="Non-endemic"," ", IF(COUNTRY_INFO!A371=0," ",COUNTRY_INFO!A371)))</f>
        <v xml:space="preserve"> </v>
      </c>
      <c r="B371" s="14" t="str">
        <f>IF(INTRO!$E$39&lt;&gt;"Non-endemic", " ", IF(INTRO!$E$37="Non-endemic"," ", IF(COUNTRY_INFO!B371=0," ",COUNTRY_INFO!B371)))</f>
        <v xml:space="preserve"> </v>
      </c>
      <c r="C371" s="14" t="str">
        <f>IF(INTRO!$E$39&lt;&gt;"Non-endemic", " ", IF(INTRO!$E$37="Non-endemic"," ", IF(COUNTRY_INFO!C371=0," ",COUNTRY_INFO!C371)))</f>
        <v xml:space="preserve"> </v>
      </c>
      <c r="D371" s="15">
        <f>IF(INTRO!$E$39&lt;&gt;"Non-endemic", 0, IF(INTRO!$E$37="Non-endemic",0,IF(COUNTRY_INFO!$H371=1,COUNTRY_INFO!E371,0)))</f>
        <v>0</v>
      </c>
      <c r="E371" s="15">
        <f>IF(INTRO!$E$39&lt;&gt;"Non-endemic", 0, IF(INTRO!$E$37="Non-endemic",0,IF(COUNTRY_INFO!$H371=1,COUNTRY_INFO!F371,0)))</f>
        <v>0</v>
      </c>
      <c r="F371" s="15">
        <f>IF(INTRO!$E$39&lt;&gt;"Non-endemic", 0, IF(INTRO!$E$37="Non-endemic",0,IF(COUNTRY_INFO!$H371=1,COUNTRY_INFO!G371,0)))</f>
        <v>0</v>
      </c>
      <c r="G371" s="15">
        <f t="shared" si="21"/>
        <v>0</v>
      </c>
      <c r="H371" s="16" t="str">
        <f>IF(INTRO!$E$39="Non-endemic",IF(INTRO!$E$37="Non-endemic","Not required",COUNTRY_INFO!P371),"Treat with IVM")</f>
        <v>Treat with IVM</v>
      </c>
      <c r="I371" s="15">
        <f t="shared" si="22"/>
        <v>0</v>
      </c>
      <c r="J371" s="15">
        <f t="shared" si="18"/>
        <v>0</v>
      </c>
      <c r="K371" s="25"/>
      <c r="L371" s="17">
        <f t="shared" si="19"/>
        <v>0</v>
      </c>
      <c r="M371" s="17">
        <f t="shared" si="20"/>
        <v>0</v>
      </c>
    </row>
    <row r="372" spans="1:13" x14ac:dyDescent="0.2">
      <c r="A372" s="14" t="str">
        <f>IF(INTRO!$E$39&lt;&gt;"Non-endemic", " ", IF(INTRO!$E$37="Non-endemic"," ", IF(COUNTRY_INFO!A372=0," ",COUNTRY_INFO!A372)))</f>
        <v xml:space="preserve"> </v>
      </c>
      <c r="B372" s="14" t="str">
        <f>IF(INTRO!$E$39&lt;&gt;"Non-endemic", " ", IF(INTRO!$E$37="Non-endemic"," ", IF(COUNTRY_INFO!B372=0," ",COUNTRY_INFO!B372)))</f>
        <v xml:space="preserve"> </v>
      </c>
      <c r="C372" s="14" t="str">
        <f>IF(INTRO!$E$39&lt;&gt;"Non-endemic", " ", IF(INTRO!$E$37="Non-endemic"," ", IF(COUNTRY_INFO!C372=0," ",COUNTRY_INFO!C372)))</f>
        <v xml:space="preserve"> </v>
      </c>
      <c r="D372" s="15">
        <f>IF(INTRO!$E$39&lt;&gt;"Non-endemic", 0, IF(INTRO!$E$37="Non-endemic",0,IF(COUNTRY_INFO!$H372=1,COUNTRY_INFO!E372,0)))</f>
        <v>0</v>
      </c>
      <c r="E372" s="15">
        <f>IF(INTRO!$E$39&lt;&gt;"Non-endemic", 0, IF(INTRO!$E$37="Non-endemic",0,IF(COUNTRY_INFO!$H372=1,COUNTRY_INFO!F372,0)))</f>
        <v>0</v>
      </c>
      <c r="F372" s="15">
        <f>IF(INTRO!$E$39&lt;&gt;"Non-endemic", 0, IF(INTRO!$E$37="Non-endemic",0,IF(COUNTRY_INFO!$H372=1,COUNTRY_INFO!G372,0)))</f>
        <v>0</v>
      </c>
      <c r="G372" s="15">
        <f t="shared" si="21"/>
        <v>0</v>
      </c>
      <c r="H372" s="16" t="str">
        <f>IF(INTRO!$E$39="Non-endemic",IF(INTRO!$E$37="Non-endemic","Not required",COUNTRY_INFO!P372),"Treat with IVM")</f>
        <v>Treat with IVM</v>
      </c>
      <c r="I372" s="15">
        <f t="shared" si="22"/>
        <v>0</v>
      </c>
      <c r="J372" s="15">
        <f t="shared" si="18"/>
        <v>0</v>
      </c>
      <c r="K372" s="25"/>
      <c r="L372" s="17">
        <f t="shared" si="19"/>
        <v>0</v>
      </c>
      <c r="M372" s="17">
        <f t="shared" si="20"/>
        <v>0</v>
      </c>
    </row>
    <row r="373" spans="1:13" x14ac:dyDescent="0.2">
      <c r="A373" s="14" t="str">
        <f>IF(INTRO!$E$39&lt;&gt;"Non-endemic", " ", IF(INTRO!$E$37="Non-endemic"," ", IF(COUNTRY_INFO!A373=0," ",COUNTRY_INFO!A373)))</f>
        <v xml:space="preserve"> </v>
      </c>
      <c r="B373" s="14" t="str">
        <f>IF(INTRO!$E$39&lt;&gt;"Non-endemic", " ", IF(INTRO!$E$37="Non-endemic"," ", IF(COUNTRY_INFO!B373=0," ",COUNTRY_INFO!B373)))</f>
        <v xml:space="preserve"> </v>
      </c>
      <c r="C373" s="14" t="str">
        <f>IF(INTRO!$E$39&lt;&gt;"Non-endemic", " ", IF(INTRO!$E$37="Non-endemic"," ", IF(COUNTRY_INFO!C373=0," ",COUNTRY_INFO!C373)))</f>
        <v xml:space="preserve"> </v>
      </c>
      <c r="D373" s="15">
        <f>IF(INTRO!$E$39&lt;&gt;"Non-endemic", 0, IF(INTRO!$E$37="Non-endemic",0,IF(COUNTRY_INFO!$H373=1,COUNTRY_INFO!E373,0)))</f>
        <v>0</v>
      </c>
      <c r="E373" s="15">
        <f>IF(INTRO!$E$39&lt;&gt;"Non-endemic", 0, IF(INTRO!$E$37="Non-endemic",0,IF(COUNTRY_INFO!$H373=1,COUNTRY_INFO!F373,0)))</f>
        <v>0</v>
      </c>
      <c r="F373" s="15">
        <f>IF(INTRO!$E$39&lt;&gt;"Non-endemic", 0, IF(INTRO!$E$37="Non-endemic",0,IF(COUNTRY_INFO!$H373=1,COUNTRY_INFO!G373,0)))</f>
        <v>0</v>
      </c>
      <c r="G373" s="15">
        <f t="shared" si="21"/>
        <v>0</v>
      </c>
      <c r="H373" s="16" t="str">
        <f>IF(INTRO!$E$39="Non-endemic",IF(INTRO!$E$37="Non-endemic","Not required",COUNTRY_INFO!P373),"Treat with IVM")</f>
        <v>Treat with IVM</v>
      </c>
      <c r="I373" s="15">
        <f t="shared" si="22"/>
        <v>0</v>
      </c>
      <c r="J373" s="15">
        <f t="shared" si="18"/>
        <v>0</v>
      </c>
      <c r="K373" s="25"/>
      <c r="L373" s="17">
        <f t="shared" si="19"/>
        <v>0</v>
      </c>
      <c r="M373" s="17">
        <f t="shared" si="20"/>
        <v>0</v>
      </c>
    </row>
    <row r="374" spans="1:13" x14ac:dyDescent="0.2">
      <c r="A374" s="14" t="str">
        <f>IF(INTRO!$E$39&lt;&gt;"Non-endemic", " ", IF(INTRO!$E$37="Non-endemic"," ", IF(COUNTRY_INFO!A374=0," ",COUNTRY_INFO!A374)))</f>
        <v xml:space="preserve"> </v>
      </c>
      <c r="B374" s="14" t="str">
        <f>IF(INTRO!$E$39&lt;&gt;"Non-endemic", " ", IF(INTRO!$E$37="Non-endemic"," ", IF(COUNTRY_INFO!B374=0," ",COUNTRY_INFO!B374)))</f>
        <v xml:space="preserve"> </v>
      </c>
      <c r="C374" s="14" t="str">
        <f>IF(INTRO!$E$39&lt;&gt;"Non-endemic", " ", IF(INTRO!$E$37="Non-endemic"," ", IF(COUNTRY_INFO!C374=0," ",COUNTRY_INFO!C374)))</f>
        <v xml:space="preserve"> </v>
      </c>
      <c r="D374" s="15">
        <f>IF(INTRO!$E$39&lt;&gt;"Non-endemic", 0, IF(INTRO!$E$37="Non-endemic",0,IF(COUNTRY_INFO!$H374=1,COUNTRY_INFO!E374,0)))</f>
        <v>0</v>
      </c>
      <c r="E374" s="15">
        <f>IF(INTRO!$E$39&lt;&gt;"Non-endemic", 0, IF(INTRO!$E$37="Non-endemic",0,IF(COUNTRY_INFO!$H374=1,COUNTRY_INFO!F374,0)))</f>
        <v>0</v>
      </c>
      <c r="F374" s="15">
        <f>IF(INTRO!$E$39&lt;&gt;"Non-endemic", 0, IF(INTRO!$E$37="Non-endemic",0,IF(COUNTRY_INFO!$H374=1,COUNTRY_INFO!G374,0)))</f>
        <v>0</v>
      </c>
      <c r="G374" s="15">
        <f t="shared" si="21"/>
        <v>0</v>
      </c>
      <c r="H374" s="16" t="str">
        <f>IF(INTRO!$E$39="Non-endemic",IF(INTRO!$E$37="Non-endemic","Not required",COUNTRY_INFO!P374),"Treat with IVM")</f>
        <v>Treat with IVM</v>
      </c>
      <c r="I374" s="15">
        <f t="shared" si="22"/>
        <v>0</v>
      </c>
      <c r="J374" s="15">
        <f t="shared" si="18"/>
        <v>0</v>
      </c>
      <c r="K374" s="25"/>
      <c r="L374" s="17">
        <f t="shared" si="19"/>
        <v>0</v>
      </c>
      <c r="M374" s="17">
        <f t="shared" si="20"/>
        <v>0</v>
      </c>
    </row>
    <row r="375" spans="1:13" x14ac:dyDescent="0.2">
      <c r="A375" s="14" t="str">
        <f>IF(INTRO!$E$39&lt;&gt;"Non-endemic", " ", IF(INTRO!$E$37="Non-endemic"," ", IF(COUNTRY_INFO!A375=0," ",COUNTRY_INFO!A375)))</f>
        <v xml:space="preserve"> </v>
      </c>
      <c r="B375" s="14" t="str">
        <f>IF(INTRO!$E$39&lt;&gt;"Non-endemic", " ", IF(INTRO!$E$37="Non-endemic"," ", IF(COUNTRY_INFO!B375=0," ",COUNTRY_INFO!B375)))</f>
        <v xml:space="preserve"> </v>
      </c>
      <c r="C375" s="14" t="str">
        <f>IF(INTRO!$E$39&lt;&gt;"Non-endemic", " ", IF(INTRO!$E$37="Non-endemic"," ", IF(COUNTRY_INFO!C375=0," ",COUNTRY_INFO!C375)))</f>
        <v xml:space="preserve"> </v>
      </c>
      <c r="D375" s="15">
        <f>IF(INTRO!$E$39&lt;&gt;"Non-endemic", 0, IF(INTRO!$E$37="Non-endemic",0,IF(COUNTRY_INFO!$H375=1,COUNTRY_INFO!E375,0)))</f>
        <v>0</v>
      </c>
      <c r="E375" s="15">
        <f>IF(INTRO!$E$39&lt;&gt;"Non-endemic", 0, IF(INTRO!$E$37="Non-endemic",0,IF(COUNTRY_INFO!$H375=1,COUNTRY_INFO!F375,0)))</f>
        <v>0</v>
      </c>
      <c r="F375" s="15">
        <f>IF(INTRO!$E$39&lt;&gt;"Non-endemic", 0, IF(INTRO!$E$37="Non-endemic",0,IF(COUNTRY_INFO!$H375=1,COUNTRY_INFO!G375,0)))</f>
        <v>0</v>
      </c>
      <c r="G375" s="15">
        <f t="shared" si="21"/>
        <v>0</v>
      </c>
      <c r="H375" s="16" t="str">
        <f>IF(INTRO!$E$39="Non-endemic",IF(INTRO!$E$37="Non-endemic","Not required",COUNTRY_INFO!P375),"Treat with IVM")</f>
        <v>Treat with IVM</v>
      </c>
      <c r="I375" s="15">
        <f t="shared" si="22"/>
        <v>0</v>
      </c>
      <c r="J375" s="15">
        <f t="shared" si="18"/>
        <v>0</v>
      </c>
      <c r="K375" s="25"/>
      <c r="L375" s="17">
        <f t="shared" si="19"/>
        <v>0</v>
      </c>
      <c r="M375" s="17">
        <f t="shared" si="20"/>
        <v>0</v>
      </c>
    </row>
    <row r="376" spans="1:13" x14ac:dyDescent="0.2">
      <c r="A376" s="14" t="str">
        <f>IF(INTRO!$E$39&lt;&gt;"Non-endemic", " ", IF(INTRO!$E$37="Non-endemic"," ", IF(COUNTRY_INFO!A376=0," ",COUNTRY_INFO!A376)))</f>
        <v xml:space="preserve"> </v>
      </c>
      <c r="B376" s="14" t="str">
        <f>IF(INTRO!$E$39&lt;&gt;"Non-endemic", " ", IF(INTRO!$E$37="Non-endemic"," ", IF(COUNTRY_INFO!B376=0," ",COUNTRY_INFO!B376)))</f>
        <v xml:space="preserve"> </v>
      </c>
      <c r="C376" s="14" t="str">
        <f>IF(INTRO!$E$39&lt;&gt;"Non-endemic", " ", IF(INTRO!$E$37="Non-endemic"," ", IF(COUNTRY_INFO!C376=0," ",COUNTRY_INFO!C376)))</f>
        <v xml:space="preserve"> </v>
      </c>
      <c r="D376" s="15">
        <f>IF(INTRO!$E$39&lt;&gt;"Non-endemic", 0, IF(INTRO!$E$37="Non-endemic",0,IF(COUNTRY_INFO!$H376=1,COUNTRY_INFO!E376,0)))</f>
        <v>0</v>
      </c>
      <c r="E376" s="15">
        <f>IF(INTRO!$E$39&lt;&gt;"Non-endemic", 0, IF(INTRO!$E$37="Non-endemic",0,IF(COUNTRY_INFO!$H376=1,COUNTRY_INFO!F376,0)))</f>
        <v>0</v>
      </c>
      <c r="F376" s="15">
        <f>IF(INTRO!$E$39&lt;&gt;"Non-endemic", 0, IF(INTRO!$E$37="Non-endemic",0,IF(COUNTRY_INFO!$H376=1,COUNTRY_INFO!G376,0)))</f>
        <v>0</v>
      </c>
      <c r="G376" s="15">
        <f t="shared" si="21"/>
        <v>0</v>
      </c>
      <c r="H376" s="16" t="str">
        <f>IF(INTRO!$E$39="Non-endemic",IF(INTRO!$E$37="Non-endemic","Not required",COUNTRY_INFO!P376),"Treat with IVM")</f>
        <v>Treat with IVM</v>
      </c>
      <c r="I376" s="15">
        <f t="shared" si="22"/>
        <v>0</v>
      </c>
      <c r="J376" s="15">
        <f t="shared" si="18"/>
        <v>0</v>
      </c>
      <c r="K376" s="25"/>
      <c r="L376" s="17">
        <f t="shared" si="19"/>
        <v>0</v>
      </c>
      <c r="M376" s="17">
        <f t="shared" si="20"/>
        <v>0</v>
      </c>
    </row>
    <row r="377" spans="1:13" x14ac:dyDescent="0.2">
      <c r="A377" s="14" t="str">
        <f>IF(INTRO!$E$39&lt;&gt;"Non-endemic", " ", IF(INTRO!$E$37="Non-endemic"," ", IF(COUNTRY_INFO!A377=0," ",COUNTRY_INFO!A377)))</f>
        <v xml:space="preserve"> </v>
      </c>
      <c r="B377" s="14" t="str">
        <f>IF(INTRO!$E$39&lt;&gt;"Non-endemic", " ", IF(INTRO!$E$37="Non-endemic"," ", IF(COUNTRY_INFO!B377=0," ",COUNTRY_INFO!B377)))</f>
        <v xml:space="preserve"> </v>
      </c>
      <c r="C377" s="14" t="str">
        <f>IF(INTRO!$E$39&lt;&gt;"Non-endemic", " ", IF(INTRO!$E$37="Non-endemic"," ", IF(COUNTRY_INFO!C377=0," ",COUNTRY_INFO!C377)))</f>
        <v xml:space="preserve"> </v>
      </c>
      <c r="D377" s="15">
        <f>IF(INTRO!$E$39&lt;&gt;"Non-endemic", 0, IF(INTRO!$E$37="Non-endemic",0,IF(COUNTRY_INFO!$H377=1,COUNTRY_INFO!E377,0)))</f>
        <v>0</v>
      </c>
      <c r="E377" s="15">
        <f>IF(INTRO!$E$39&lt;&gt;"Non-endemic", 0, IF(INTRO!$E$37="Non-endemic",0,IF(COUNTRY_INFO!$H377=1,COUNTRY_INFO!F377,0)))</f>
        <v>0</v>
      </c>
      <c r="F377" s="15">
        <f>IF(INTRO!$E$39&lt;&gt;"Non-endemic", 0, IF(INTRO!$E$37="Non-endemic",0,IF(COUNTRY_INFO!$H377=1,COUNTRY_INFO!G377,0)))</f>
        <v>0</v>
      </c>
      <c r="G377" s="15">
        <f t="shared" si="21"/>
        <v>0</v>
      </c>
      <c r="H377" s="16" t="str">
        <f>IF(INTRO!$E$39="Non-endemic",IF(INTRO!$E$37="Non-endemic","Not required",COUNTRY_INFO!P377),"Treat with IVM")</f>
        <v>Treat with IVM</v>
      </c>
      <c r="I377" s="15">
        <f t="shared" si="22"/>
        <v>0</v>
      </c>
      <c r="J377" s="15">
        <f t="shared" si="18"/>
        <v>0</v>
      </c>
      <c r="K377" s="25"/>
      <c r="L377" s="17">
        <f t="shared" si="19"/>
        <v>0</v>
      </c>
      <c r="M377" s="17">
        <f t="shared" si="20"/>
        <v>0</v>
      </c>
    </row>
    <row r="378" spans="1:13" x14ac:dyDescent="0.2">
      <c r="A378" s="14" t="str">
        <f>IF(INTRO!$E$39&lt;&gt;"Non-endemic", " ", IF(INTRO!$E$37="Non-endemic"," ", IF(COUNTRY_INFO!A378=0," ",COUNTRY_INFO!A378)))</f>
        <v xml:space="preserve"> </v>
      </c>
      <c r="B378" s="14" t="str">
        <f>IF(INTRO!$E$39&lt;&gt;"Non-endemic", " ", IF(INTRO!$E$37="Non-endemic"," ", IF(COUNTRY_INFO!B378=0," ",COUNTRY_INFO!B378)))</f>
        <v xml:space="preserve"> </v>
      </c>
      <c r="C378" s="14" t="str">
        <f>IF(INTRO!$E$39&lt;&gt;"Non-endemic", " ", IF(INTRO!$E$37="Non-endemic"," ", IF(COUNTRY_INFO!C378=0," ",COUNTRY_INFO!C378)))</f>
        <v xml:space="preserve"> </v>
      </c>
      <c r="D378" s="15">
        <f>IF(INTRO!$E$39&lt;&gt;"Non-endemic", 0, IF(INTRO!$E$37="Non-endemic",0,IF(COUNTRY_INFO!$H378=1,COUNTRY_INFO!E378,0)))</f>
        <v>0</v>
      </c>
      <c r="E378" s="15">
        <f>IF(INTRO!$E$39&lt;&gt;"Non-endemic", 0, IF(INTRO!$E$37="Non-endemic",0,IF(COUNTRY_INFO!$H378=1,COUNTRY_INFO!F378,0)))</f>
        <v>0</v>
      </c>
      <c r="F378" s="15">
        <f>IF(INTRO!$E$39&lt;&gt;"Non-endemic", 0, IF(INTRO!$E$37="Non-endemic",0,IF(COUNTRY_INFO!$H378=1,COUNTRY_INFO!G378,0)))</f>
        <v>0</v>
      </c>
      <c r="G378" s="15">
        <f t="shared" si="21"/>
        <v>0</v>
      </c>
      <c r="H378" s="16" t="str">
        <f>IF(INTRO!$E$39="Non-endemic",IF(INTRO!$E$37="Non-endemic","Not required",COUNTRY_INFO!P378),"Treat with IVM")</f>
        <v>Treat with IVM</v>
      </c>
      <c r="I378" s="15">
        <f t="shared" si="22"/>
        <v>0</v>
      </c>
      <c r="J378" s="15">
        <f t="shared" si="18"/>
        <v>0</v>
      </c>
      <c r="K378" s="25"/>
      <c r="L378" s="17">
        <f t="shared" si="19"/>
        <v>0</v>
      </c>
      <c r="M378" s="17">
        <f t="shared" si="20"/>
        <v>0</v>
      </c>
    </row>
    <row r="379" spans="1:13" x14ac:dyDescent="0.2">
      <c r="A379" s="14" t="str">
        <f>IF(INTRO!$E$39&lt;&gt;"Non-endemic", " ", IF(INTRO!$E$37="Non-endemic"," ", IF(COUNTRY_INFO!A379=0," ",COUNTRY_INFO!A379)))</f>
        <v xml:space="preserve"> </v>
      </c>
      <c r="B379" s="14" t="str">
        <f>IF(INTRO!$E$39&lt;&gt;"Non-endemic", " ", IF(INTRO!$E$37="Non-endemic"," ", IF(COUNTRY_INFO!B379=0," ",COUNTRY_INFO!B379)))</f>
        <v xml:space="preserve"> </v>
      </c>
      <c r="C379" s="14" t="str">
        <f>IF(INTRO!$E$39&lt;&gt;"Non-endemic", " ", IF(INTRO!$E$37="Non-endemic"," ", IF(COUNTRY_INFO!C379=0," ",COUNTRY_INFO!C379)))</f>
        <v xml:space="preserve"> </v>
      </c>
      <c r="D379" s="15">
        <f>IF(INTRO!$E$39&lt;&gt;"Non-endemic", 0, IF(INTRO!$E$37="Non-endemic",0,IF(COUNTRY_INFO!$H379=1,COUNTRY_INFO!E379,0)))</f>
        <v>0</v>
      </c>
      <c r="E379" s="15">
        <f>IF(INTRO!$E$39&lt;&gt;"Non-endemic", 0, IF(INTRO!$E$37="Non-endemic",0,IF(COUNTRY_INFO!$H379=1,COUNTRY_INFO!F379,0)))</f>
        <v>0</v>
      </c>
      <c r="F379" s="15">
        <f>IF(INTRO!$E$39&lt;&gt;"Non-endemic", 0, IF(INTRO!$E$37="Non-endemic",0,IF(COUNTRY_INFO!$H379=1,COUNTRY_INFO!G379,0)))</f>
        <v>0</v>
      </c>
      <c r="G379" s="15">
        <f t="shared" si="21"/>
        <v>0</v>
      </c>
      <c r="H379" s="16" t="str">
        <f>IF(INTRO!$E$39="Non-endemic",IF(INTRO!$E$37="Non-endemic","Not required",COUNTRY_INFO!P379),"Treat with IVM")</f>
        <v>Treat with IVM</v>
      </c>
      <c r="I379" s="15">
        <f t="shared" si="22"/>
        <v>0</v>
      </c>
      <c r="J379" s="15">
        <f t="shared" si="18"/>
        <v>0</v>
      </c>
      <c r="K379" s="25"/>
      <c r="L379" s="17">
        <f t="shared" si="19"/>
        <v>0</v>
      </c>
      <c r="M379" s="17">
        <f t="shared" si="20"/>
        <v>0</v>
      </c>
    </row>
    <row r="380" spans="1:13" x14ac:dyDescent="0.2">
      <c r="A380" s="14" t="str">
        <f>IF(INTRO!$E$39&lt;&gt;"Non-endemic", " ", IF(INTRO!$E$37="Non-endemic"," ", IF(COUNTRY_INFO!A380=0," ",COUNTRY_INFO!A380)))</f>
        <v xml:space="preserve"> </v>
      </c>
      <c r="B380" s="14" t="str">
        <f>IF(INTRO!$E$39&lt;&gt;"Non-endemic", " ", IF(INTRO!$E$37="Non-endemic"," ", IF(COUNTRY_INFO!B380=0," ",COUNTRY_INFO!B380)))</f>
        <v xml:space="preserve"> </v>
      </c>
      <c r="C380" s="14" t="str">
        <f>IF(INTRO!$E$39&lt;&gt;"Non-endemic", " ", IF(INTRO!$E$37="Non-endemic"," ", IF(COUNTRY_INFO!C380=0," ",COUNTRY_INFO!C380)))</f>
        <v xml:space="preserve"> </v>
      </c>
      <c r="D380" s="15">
        <f>IF(INTRO!$E$39&lt;&gt;"Non-endemic", 0, IF(INTRO!$E$37="Non-endemic",0,IF(COUNTRY_INFO!$H380=1,COUNTRY_INFO!E380,0)))</f>
        <v>0</v>
      </c>
      <c r="E380" s="15">
        <f>IF(INTRO!$E$39&lt;&gt;"Non-endemic", 0, IF(INTRO!$E$37="Non-endemic",0,IF(COUNTRY_INFO!$H380=1,COUNTRY_INFO!F380,0)))</f>
        <v>0</v>
      </c>
      <c r="F380" s="15">
        <f>IF(INTRO!$E$39&lt;&gt;"Non-endemic", 0, IF(INTRO!$E$37="Non-endemic",0,IF(COUNTRY_INFO!$H380=1,COUNTRY_INFO!G380,0)))</f>
        <v>0</v>
      </c>
      <c r="G380" s="15">
        <f t="shared" si="21"/>
        <v>0</v>
      </c>
      <c r="H380" s="16" t="str">
        <f>IF(INTRO!$E$39="Non-endemic",IF(INTRO!$E$37="Non-endemic","Not required",COUNTRY_INFO!P380),"Treat with IVM")</f>
        <v>Treat with IVM</v>
      </c>
      <c r="I380" s="15">
        <f t="shared" si="22"/>
        <v>0</v>
      </c>
      <c r="J380" s="15">
        <f t="shared" si="18"/>
        <v>0</v>
      </c>
      <c r="K380" s="25"/>
      <c r="L380" s="17">
        <f t="shared" si="19"/>
        <v>0</v>
      </c>
      <c r="M380" s="17">
        <f t="shared" si="20"/>
        <v>0</v>
      </c>
    </row>
    <row r="381" spans="1:13" x14ac:dyDescent="0.2">
      <c r="A381" s="14" t="str">
        <f>IF(INTRO!$E$39&lt;&gt;"Non-endemic", " ", IF(INTRO!$E$37="Non-endemic"," ", IF(COUNTRY_INFO!A381=0," ",COUNTRY_INFO!A381)))</f>
        <v xml:space="preserve"> </v>
      </c>
      <c r="B381" s="14" t="str">
        <f>IF(INTRO!$E$39&lt;&gt;"Non-endemic", " ", IF(INTRO!$E$37="Non-endemic"," ", IF(COUNTRY_INFO!B381=0," ",COUNTRY_INFO!B381)))</f>
        <v xml:space="preserve"> </v>
      </c>
      <c r="C381" s="14" t="str">
        <f>IF(INTRO!$E$39&lt;&gt;"Non-endemic", " ", IF(INTRO!$E$37="Non-endemic"," ", IF(COUNTRY_INFO!C381=0," ",COUNTRY_INFO!C381)))</f>
        <v xml:space="preserve"> </v>
      </c>
      <c r="D381" s="15">
        <f>IF(INTRO!$E$39&lt;&gt;"Non-endemic", 0, IF(INTRO!$E$37="Non-endemic",0,IF(COUNTRY_INFO!$H381=1,COUNTRY_INFO!E381,0)))</f>
        <v>0</v>
      </c>
      <c r="E381" s="15">
        <f>IF(INTRO!$E$39&lt;&gt;"Non-endemic", 0, IF(INTRO!$E$37="Non-endemic",0,IF(COUNTRY_INFO!$H381=1,COUNTRY_INFO!F381,0)))</f>
        <v>0</v>
      </c>
      <c r="F381" s="15">
        <f>IF(INTRO!$E$39&lt;&gt;"Non-endemic", 0, IF(INTRO!$E$37="Non-endemic",0,IF(COUNTRY_INFO!$H381=1,COUNTRY_INFO!G381,0)))</f>
        <v>0</v>
      </c>
      <c r="G381" s="15">
        <f t="shared" si="21"/>
        <v>0</v>
      </c>
      <c r="H381" s="16" t="str">
        <f>IF(INTRO!$E$39="Non-endemic",IF(INTRO!$E$37="Non-endemic","Not required",COUNTRY_INFO!P381),"Treat with IVM")</f>
        <v>Treat with IVM</v>
      </c>
      <c r="I381" s="15">
        <f t="shared" si="22"/>
        <v>0</v>
      </c>
      <c r="J381" s="15">
        <f t="shared" si="18"/>
        <v>0</v>
      </c>
      <c r="K381" s="25"/>
      <c r="L381" s="17">
        <f t="shared" si="19"/>
        <v>0</v>
      </c>
      <c r="M381" s="17">
        <f t="shared" si="20"/>
        <v>0</v>
      </c>
    </row>
    <row r="382" spans="1:13" x14ac:dyDescent="0.2">
      <c r="A382" s="14" t="str">
        <f>IF(INTRO!$E$39&lt;&gt;"Non-endemic", " ", IF(INTRO!$E$37="Non-endemic"," ", IF(COUNTRY_INFO!A382=0," ",COUNTRY_INFO!A382)))</f>
        <v xml:space="preserve"> </v>
      </c>
      <c r="B382" s="14" t="str">
        <f>IF(INTRO!$E$39&lt;&gt;"Non-endemic", " ", IF(INTRO!$E$37="Non-endemic"," ", IF(COUNTRY_INFO!B382=0," ",COUNTRY_INFO!B382)))</f>
        <v xml:space="preserve"> </v>
      </c>
      <c r="C382" s="14" t="str">
        <f>IF(INTRO!$E$39&lt;&gt;"Non-endemic", " ", IF(INTRO!$E$37="Non-endemic"," ", IF(COUNTRY_INFO!C382=0," ",COUNTRY_INFO!C382)))</f>
        <v xml:space="preserve"> </v>
      </c>
      <c r="D382" s="15">
        <f>IF(INTRO!$E$39&lt;&gt;"Non-endemic", 0, IF(INTRO!$E$37="Non-endemic",0,IF(COUNTRY_INFO!$H382=1,COUNTRY_INFO!E382,0)))</f>
        <v>0</v>
      </c>
      <c r="E382" s="15">
        <f>IF(INTRO!$E$39&lt;&gt;"Non-endemic", 0, IF(INTRO!$E$37="Non-endemic",0,IF(COUNTRY_INFO!$H382=1,COUNTRY_INFO!F382,0)))</f>
        <v>0</v>
      </c>
      <c r="F382" s="15">
        <f>IF(INTRO!$E$39&lt;&gt;"Non-endemic", 0, IF(INTRO!$E$37="Non-endemic",0,IF(COUNTRY_INFO!$H382=1,COUNTRY_INFO!G382,0)))</f>
        <v>0</v>
      </c>
      <c r="G382" s="15">
        <f t="shared" si="21"/>
        <v>0</v>
      </c>
      <c r="H382" s="16" t="str">
        <f>IF(INTRO!$E$39="Non-endemic",IF(INTRO!$E$37="Non-endemic","Not required",COUNTRY_INFO!P382),"Treat with IVM")</f>
        <v>Treat with IVM</v>
      </c>
      <c r="I382" s="15">
        <f t="shared" si="22"/>
        <v>0</v>
      </c>
      <c r="J382" s="15">
        <f t="shared" si="18"/>
        <v>0</v>
      </c>
      <c r="K382" s="25"/>
      <c r="L382" s="17">
        <f t="shared" si="19"/>
        <v>0</v>
      </c>
      <c r="M382" s="17">
        <f t="shared" si="20"/>
        <v>0</v>
      </c>
    </row>
    <row r="383" spans="1:13" x14ac:dyDescent="0.2">
      <c r="A383" s="14" t="str">
        <f>IF(INTRO!$E$39&lt;&gt;"Non-endemic", " ", IF(INTRO!$E$37="Non-endemic"," ", IF(COUNTRY_INFO!A383=0," ",COUNTRY_INFO!A383)))</f>
        <v xml:space="preserve"> </v>
      </c>
      <c r="B383" s="14" t="str">
        <f>IF(INTRO!$E$39&lt;&gt;"Non-endemic", " ", IF(INTRO!$E$37="Non-endemic"," ", IF(COUNTRY_INFO!B383=0," ",COUNTRY_INFO!B383)))</f>
        <v xml:space="preserve"> </v>
      </c>
      <c r="C383" s="14" t="str">
        <f>IF(INTRO!$E$39&lt;&gt;"Non-endemic", " ", IF(INTRO!$E$37="Non-endemic"," ", IF(COUNTRY_INFO!C383=0," ",COUNTRY_INFO!C383)))</f>
        <v xml:space="preserve"> </v>
      </c>
      <c r="D383" s="15">
        <f>IF(INTRO!$E$39&lt;&gt;"Non-endemic", 0, IF(INTRO!$E$37="Non-endemic",0,IF(COUNTRY_INFO!$H383=1,COUNTRY_INFO!E383,0)))</f>
        <v>0</v>
      </c>
      <c r="E383" s="15">
        <f>IF(INTRO!$E$39&lt;&gt;"Non-endemic", 0, IF(INTRO!$E$37="Non-endemic",0,IF(COUNTRY_INFO!$H383=1,COUNTRY_INFO!F383,0)))</f>
        <v>0</v>
      </c>
      <c r="F383" s="15">
        <f>IF(INTRO!$E$39&lt;&gt;"Non-endemic", 0, IF(INTRO!$E$37="Non-endemic",0,IF(COUNTRY_INFO!$H383=1,COUNTRY_INFO!G383,0)))</f>
        <v>0</v>
      </c>
      <c r="G383" s="15">
        <f t="shared" si="21"/>
        <v>0</v>
      </c>
      <c r="H383" s="16" t="str">
        <f>IF(INTRO!$E$39="Non-endemic",IF(INTRO!$E$37="Non-endemic","Not required",COUNTRY_INFO!P383),"Treat with IVM")</f>
        <v>Treat with IVM</v>
      </c>
      <c r="I383" s="15">
        <f t="shared" si="22"/>
        <v>0</v>
      </c>
      <c r="J383" s="15">
        <f t="shared" si="18"/>
        <v>0</v>
      </c>
      <c r="K383" s="25"/>
      <c r="L383" s="17">
        <f t="shared" si="19"/>
        <v>0</v>
      </c>
      <c r="M383" s="17">
        <f t="shared" si="20"/>
        <v>0</v>
      </c>
    </row>
    <row r="384" spans="1:13" x14ac:dyDescent="0.2">
      <c r="A384" s="14" t="str">
        <f>IF(INTRO!$E$39&lt;&gt;"Non-endemic", " ", IF(INTRO!$E$37="Non-endemic"," ", IF(COUNTRY_INFO!A384=0," ",COUNTRY_INFO!A384)))</f>
        <v xml:space="preserve"> </v>
      </c>
      <c r="B384" s="14" t="str">
        <f>IF(INTRO!$E$39&lt;&gt;"Non-endemic", " ", IF(INTRO!$E$37="Non-endemic"," ", IF(COUNTRY_INFO!B384=0," ",COUNTRY_INFO!B384)))</f>
        <v xml:space="preserve"> </v>
      </c>
      <c r="C384" s="14" t="str">
        <f>IF(INTRO!$E$39&lt;&gt;"Non-endemic", " ", IF(INTRO!$E$37="Non-endemic"," ", IF(COUNTRY_INFO!C384=0," ",COUNTRY_INFO!C384)))</f>
        <v xml:space="preserve"> </v>
      </c>
      <c r="D384" s="15">
        <f>IF(INTRO!$E$39&lt;&gt;"Non-endemic", 0, IF(INTRO!$E$37="Non-endemic",0,IF(COUNTRY_INFO!$H384=1,COUNTRY_INFO!E384,0)))</f>
        <v>0</v>
      </c>
      <c r="E384" s="15">
        <f>IF(INTRO!$E$39&lt;&gt;"Non-endemic", 0, IF(INTRO!$E$37="Non-endemic",0,IF(COUNTRY_INFO!$H384=1,COUNTRY_INFO!F384,0)))</f>
        <v>0</v>
      </c>
      <c r="F384" s="15">
        <f>IF(INTRO!$E$39&lt;&gt;"Non-endemic", 0, IF(INTRO!$E$37="Non-endemic",0,IF(COUNTRY_INFO!$H384=1,COUNTRY_INFO!G384,0)))</f>
        <v>0</v>
      </c>
      <c r="G384" s="15">
        <f t="shared" si="21"/>
        <v>0</v>
      </c>
      <c r="H384" s="16" t="str">
        <f>IF(INTRO!$E$39="Non-endemic",IF(INTRO!$E$37="Non-endemic","Not required",COUNTRY_INFO!P384),"Treat with IVM")</f>
        <v>Treat with IVM</v>
      </c>
      <c r="I384" s="15">
        <f t="shared" si="22"/>
        <v>0</v>
      </c>
      <c r="J384" s="15">
        <f t="shared" si="18"/>
        <v>0</v>
      </c>
      <c r="K384" s="25"/>
      <c r="L384" s="17">
        <f t="shared" si="19"/>
        <v>0</v>
      </c>
      <c r="M384" s="17">
        <f t="shared" si="20"/>
        <v>0</v>
      </c>
    </row>
    <row r="385" spans="1:13" x14ac:dyDescent="0.2">
      <c r="A385" s="14" t="str">
        <f>IF(INTRO!$E$39&lt;&gt;"Non-endemic", " ", IF(INTRO!$E$37="Non-endemic"," ", IF(COUNTRY_INFO!A385=0," ",COUNTRY_INFO!A385)))</f>
        <v xml:space="preserve"> </v>
      </c>
      <c r="B385" s="14" t="str">
        <f>IF(INTRO!$E$39&lt;&gt;"Non-endemic", " ", IF(INTRO!$E$37="Non-endemic"," ", IF(COUNTRY_INFO!B385=0," ",COUNTRY_INFO!B385)))</f>
        <v xml:space="preserve"> </v>
      </c>
      <c r="C385" s="14" t="str">
        <f>IF(INTRO!$E$39&lt;&gt;"Non-endemic", " ", IF(INTRO!$E$37="Non-endemic"," ", IF(COUNTRY_INFO!C385=0," ",COUNTRY_INFO!C385)))</f>
        <v xml:space="preserve"> </v>
      </c>
      <c r="D385" s="15">
        <f>IF(INTRO!$E$39&lt;&gt;"Non-endemic", 0, IF(INTRO!$E$37="Non-endemic",0,IF(COUNTRY_INFO!$H385=1,COUNTRY_INFO!E385,0)))</f>
        <v>0</v>
      </c>
      <c r="E385" s="15">
        <f>IF(INTRO!$E$39&lt;&gt;"Non-endemic", 0, IF(INTRO!$E$37="Non-endemic",0,IF(COUNTRY_INFO!$H385=1,COUNTRY_INFO!F385,0)))</f>
        <v>0</v>
      </c>
      <c r="F385" s="15">
        <f>IF(INTRO!$E$39&lt;&gt;"Non-endemic", 0, IF(INTRO!$E$37="Non-endemic",0,IF(COUNTRY_INFO!$H385=1,COUNTRY_INFO!G385,0)))</f>
        <v>0</v>
      </c>
      <c r="G385" s="15">
        <f t="shared" si="21"/>
        <v>0</v>
      </c>
      <c r="H385" s="16" t="str">
        <f>IF(INTRO!$E$39="Non-endemic",IF(INTRO!$E$37="Non-endemic","Not required",COUNTRY_INFO!P385),"Treat with IVM")</f>
        <v>Treat with IVM</v>
      </c>
      <c r="I385" s="15">
        <f t="shared" si="22"/>
        <v>0</v>
      </c>
      <c r="J385" s="15">
        <f t="shared" si="18"/>
        <v>0</v>
      </c>
      <c r="K385" s="25"/>
      <c r="L385" s="17">
        <f t="shared" si="19"/>
        <v>0</v>
      </c>
      <c r="M385" s="17">
        <f t="shared" si="20"/>
        <v>0</v>
      </c>
    </row>
    <row r="386" spans="1:13" x14ac:dyDescent="0.2">
      <c r="A386" s="14" t="str">
        <f>IF(INTRO!$E$39&lt;&gt;"Non-endemic", " ", IF(INTRO!$E$37="Non-endemic"," ", IF(COUNTRY_INFO!A386=0," ",COUNTRY_INFO!A386)))</f>
        <v xml:space="preserve"> </v>
      </c>
      <c r="B386" s="14" t="str">
        <f>IF(INTRO!$E$39&lt;&gt;"Non-endemic", " ", IF(INTRO!$E$37="Non-endemic"," ", IF(COUNTRY_INFO!B386=0," ",COUNTRY_INFO!B386)))</f>
        <v xml:space="preserve"> </v>
      </c>
      <c r="C386" s="14" t="str">
        <f>IF(INTRO!$E$39&lt;&gt;"Non-endemic", " ", IF(INTRO!$E$37="Non-endemic"," ", IF(COUNTRY_INFO!C386=0," ",COUNTRY_INFO!C386)))</f>
        <v xml:space="preserve"> </v>
      </c>
      <c r="D386" s="15">
        <f>IF(INTRO!$E$39&lt;&gt;"Non-endemic", 0, IF(INTRO!$E$37="Non-endemic",0,IF(COUNTRY_INFO!$H386=1,COUNTRY_INFO!E386,0)))</f>
        <v>0</v>
      </c>
      <c r="E386" s="15">
        <f>IF(INTRO!$E$39&lt;&gt;"Non-endemic", 0, IF(INTRO!$E$37="Non-endemic",0,IF(COUNTRY_INFO!$H386=1,COUNTRY_INFO!F386,0)))</f>
        <v>0</v>
      </c>
      <c r="F386" s="15">
        <f>IF(INTRO!$E$39&lt;&gt;"Non-endemic", 0, IF(INTRO!$E$37="Non-endemic",0,IF(COUNTRY_INFO!$H386=1,COUNTRY_INFO!G386,0)))</f>
        <v>0</v>
      </c>
      <c r="G386" s="15">
        <f t="shared" si="21"/>
        <v>0</v>
      </c>
      <c r="H386" s="16" t="str">
        <f>IF(INTRO!$E$39="Non-endemic",IF(INTRO!$E$37="Non-endemic","Not required",COUNTRY_INFO!P386),"Treat with IVM")</f>
        <v>Treat with IVM</v>
      </c>
      <c r="I386" s="15">
        <f t="shared" si="22"/>
        <v>0</v>
      </c>
      <c r="J386" s="15">
        <f t="shared" si="18"/>
        <v>0</v>
      </c>
      <c r="K386" s="25"/>
      <c r="L386" s="17">
        <f t="shared" si="19"/>
        <v>0</v>
      </c>
      <c r="M386" s="17">
        <f t="shared" si="20"/>
        <v>0</v>
      </c>
    </row>
    <row r="387" spans="1:13" x14ac:dyDescent="0.2">
      <c r="A387" s="14" t="str">
        <f>IF(INTRO!$E$39&lt;&gt;"Non-endemic", " ", IF(INTRO!$E$37="Non-endemic"," ", IF(COUNTRY_INFO!A387=0," ",COUNTRY_INFO!A387)))</f>
        <v xml:space="preserve"> </v>
      </c>
      <c r="B387" s="14" t="str">
        <f>IF(INTRO!$E$39&lt;&gt;"Non-endemic", " ", IF(INTRO!$E$37="Non-endemic"," ", IF(COUNTRY_INFO!B387=0," ",COUNTRY_INFO!B387)))</f>
        <v xml:space="preserve"> </v>
      </c>
      <c r="C387" s="14" t="str">
        <f>IF(INTRO!$E$39&lt;&gt;"Non-endemic", " ", IF(INTRO!$E$37="Non-endemic"," ", IF(COUNTRY_INFO!C387=0," ",COUNTRY_INFO!C387)))</f>
        <v xml:space="preserve"> </v>
      </c>
      <c r="D387" s="15">
        <f>IF(INTRO!$E$39&lt;&gt;"Non-endemic", 0, IF(INTRO!$E$37="Non-endemic",0,IF(COUNTRY_INFO!$H387=1,COUNTRY_INFO!E387,0)))</f>
        <v>0</v>
      </c>
      <c r="E387" s="15">
        <f>IF(INTRO!$E$39&lt;&gt;"Non-endemic", 0, IF(INTRO!$E$37="Non-endemic",0,IF(COUNTRY_INFO!$H387=1,COUNTRY_INFO!F387,0)))</f>
        <v>0</v>
      </c>
      <c r="F387" s="15">
        <f>IF(INTRO!$E$39&lt;&gt;"Non-endemic", 0, IF(INTRO!$E$37="Non-endemic",0,IF(COUNTRY_INFO!$H387=1,COUNTRY_INFO!G387,0)))</f>
        <v>0</v>
      </c>
      <c r="G387" s="15">
        <f t="shared" si="21"/>
        <v>0</v>
      </c>
      <c r="H387" s="16" t="str">
        <f>IF(INTRO!$E$39="Non-endemic",IF(INTRO!$E$37="Non-endemic","Not required",COUNTRY_INFO!P387),"Treat with IVM")</f>
        <v>Treat with IVM</v>
      </c>
      <c r="I387" s="15">
        <f t="shared" si="22"/>
        <v>0</v>
      </c>
      <c r="J387" s="15">
        <f t="shared" si="18"/>
        <v>0</v>
      </c>
      <c r="K387" s="25"/>
      <c r="L387" s="17">
        <f t="shared" si="19"/>
        <v>0</v>
      </c>
      <c r="M387" s="17">
        <f t="shared" si="20"/>
        <v>0</v>
      </c>
    </row>
    <row r="388" spans="1:13" x14ac:dyDescent="0.2">
      <c r="A388" s="14" t="str">
        <f>IF(INTRO!$E$39&lt;&gt;"Non-endemic", " ", IF(INTRO!$E$37="Non-endemic"," ", IF(COUNTRY_INFO!A388=0," ",COUNTRY_INFO!A388)))</f>
        <v xml:space="preserve"> </v>
      </c>
      <c r="B388" s="14" t="str">
        <f>IF(INTRO!$E$39&lt;&gt;"Non-endemic", " ", IF(INTRO!$E$37="Non-endemic"," ", IF(COUNTRY_INFO!B388=0," ",COUNTRY_INFO!B388)))</f>
        <v xml:space="preserve"> </v>
      </c>
      <c r="C388" s="14" t="str">
        <f>IF(INTRO!$E$39&lt;&gt;"Non-endemic", " ", IF(INTRO!$E$37="Non-endemic"," ", IF(COUNTRY_INFO!C388=0," ",COUNTRY_INFO!C388)))</f>
        <v xml:space="preserve"> </v>
      </c>
      <c r="D388" s="15">
        <f>IF(INTRO!$E$39&lt;&gt;"Non-endemic", 0, IF(INTRO!$E$37="Non-endemic",0,IF(COUNTRY_INFO!$H388=1,COUNTRY_INFO!E388,0)))</f>
        <v>0</v>
      </c>
      <c r="E388" s="15">
        <f>IF(INTRO!$E$39&lt;&gt;"Non-endemic", 0, IF(INTRO!$E$37="Non-endemic",0,IF(COUNTRY_INFO!$H388=1,COUNTRY_INFO!F388,0)))</f>
        <v>0</v>
      </c>
      <c r="F388" s="15">
        <f>IF(INTRO!$E$39&lt;&gt;"Non-endemic", 0, IF(INTRO!$E$37="Non-endemic",0,IF(COUNTRY_INFO!$H388=1,COUNTRY_INFO!G388,0)))</f>
        <v>0</v>
      </c>
      <c r="G388" s="15">
        <f t="shared" si="21"/>
        <v>0</v>
      </c>
      <c r="H388" s="16" t="str">
        <f>IF(INTRO!$E$39="Non-endemic",IF(INTRO!$E$37="Non-endemic","Not required",COUNTRY_INFO!P388),"Treat with IVM")</f>
        <v>Treat with IVM</v>
      </c>
      <c r="I388" s="15">
        <f t="shared" si="22"/>
        <v>0</v>
      </c>
      <c r="J388" s="15">
        <f t="shared" si="18"/>
        <v>0</v>
      </c>
      <c r="K388" s="25"/>
      <c r="L388" s="17">
        <f t="shared" si="19"/>
        <v>0</v>
      </c>
      <c r="M388" s="17">
        <f t="shared" si="20"/>
        <v>0</v>
      </c>
    </row>
    <row r="389" spans="1:13" x14ac:dyDescent="0.2">
      <c r="A389" s="14" t="str">
        <f>IF(INTRO!$E$39&lt;&gt;"Non-endemic", " ", IF(INTRO!$E$37="Non-endemic"," ", IF(COUNTRY_INFO!A389=0," ",COUNTRY_INFO!A389)))</f>
        <v xml:space="preserve"> </v>
      </c>
      <c r="B389" s="14" t="str">
        <f>IF(INTRO!$E$39&lt;&gt;"Non-endemic", " ", IF(INTRO!$E$37="Non-endemic"," ", IF(COUNTRY_INFO!B389=0," ",COUNTRY_INFO!B389)))</f>
        <v xml:space="preserve"> </v>
      </c>
      <c r="C389" s="14" t="str">
        <f>IF(INTRO!$E$39&lt;&gt;"Non-endemic", " ", IF(INTRO!$E$37="Non-endemic"," ", IF(COUNTRY_INFO!C389=0," ",COUNTRY_INFO!C389)))</f>
        <v xml:space="preserve"> </v>
      </c>
      <c r="D389" s="15">
        <f>IF(INTRO!$E$39&lt;&gt;"Non-endemic", 0, IF(INTRO!$E$37="Non-endemic",0,IF(COUNTRY_INFO!$H389=1,COUNTRY_INFO!E389,0)))</f>
        <v>0</v>
      </c>
      <c r="E389" s="15">
        <f>IF(INTRO!$E$39&lt;&gt;"Non-endemic", 0, IF(INTRO!$E$37="Non-endemic",0,IF(COUNTRY_INFO!$H389=1,COUNTRY_INFO!F389,0)))</f>
        <v>0</v>
      </c>
      <c r="F389" s="15">
        <f>IF(INTRO!$E$39&lt;&gt;"Non-endemic", 0, IF(INTRO!$E$37="Non-endemic",0,IF(COUNTRY_INFO!$H389=1,COUNTRY_INFO!G389,0)))</f>
        <v>0</v>
      </c>
      <c r="G389" s="15">
        <f t="shared" si="21"/>
        <v>0</v>
      </c>
      <c r="H389" s="16" t="str">
        <f>IF(INTRO!$E$39="Non-endemic",IF(INTRO!$E$37="Non-endemic","Not required",COUNTRY_INFO!P389),"Treat with IVM")</f>
        <v>Treat with IVM</v>
      </c>
      <c r="I389" s="15">
        <f t="shared" si="22"/>
        <v>0</v>
      </c>
      <c r="J389" s="15">
        <f t="shared" si="18"/>
        <v>0</v>
      </c>
      <c r="K389" s="25"/>
      <c r="L389" s="17">
        <f t="shared" si="19"/>
        <v>0</v>
      </c>
      <c r="M389" s="17">
        <f t="shared" si="20"/>
        <v>0</v>
      </c>
    </row>
    <row r="390" spans="1:13" x14ac:dyDescent="0.2">
      <c r="A390" s="14" t="str">
        <f>IF(INTRO!$E$39&lt;&gt;"Non-endemic", " ", IF(INTRO!$E$37="Non-endemic"," ", IF(COUNTRY_INFO!A390=0," ",COUNTRY_INFO!A390)))</f>
        <v xml:space="preserve"> </v>
      </c>
      <c r="B390" s="14" t="str">
        <f>IF(INTRO!$E$39&lt;&gt;"Non-endemic", " ", IF(INTRO!$E$37="Non-endemic"," ", IF(COUNTRY_INFO!B390=0," ",COUNTRY_INFO!B390)))</f>
        <v xml:space="preserve"> </v>
      </c>
      <c r="C390" s="14" t="str">
        <f>IF(INTRO!$E$39&lt;&gt;"Non-endemic", " ", IF(INTRO!$E$37="Non-endemic"," ", IF(COUNTRY_INFO!C390=0," ",COUNTRY_INFO!C390)))</f>
        <v xml:space="preserve"> </v>
      </c>
      <c r="D390" s="15">
        <f>IF(INTRO!$E$39&lt;&gt;"Non-endemic", 0, IF(INTRO!$E$37="Non-endemic",0,IF(COUNTRY_INFO!$H390=1,COUNTRY_INFO!E390,0)))</f>
        <v>0</v>
      </c>
      <c r="E390" s="15">
        <f>IF(INTRO!$E$39&lt;&gt;"Non-endemic", 0, IF(INTRO!$E$37="Non-endemic",0,IF(COUNTRY_INFO!$H390=1,COUNTRY_INFO!F390,0)))</f>
        <v>0</v>
      </c>
      <c r="F390" s="15">
        <f>IF(INTRO!$E$39&lt;&gt;"Non-endemic", 0, IF(INTRO!$E$37="Non-endemic",0,IF(COUNTRY_INFO!$H390=1,COUNTRY_INFO!G390,0)))</f>
        <v>0</v>
      </c>
      <c r="G390" s="15">
        <f t="shared" si="21"/>
        <v>0</v>
      </c>
      <c r="H390" s="16" t="str">
        <f>IF(INTRO!$E$39="Non-endemic",IF(INTRO!$E$37="Non-endemic","Not required",COUNTRY_INFO!P390),"Treat with IVM")</f>
        <v>Treat with IVM</v>
      </c>
      <c r="I390" s="15">
        <f t="shared" si="22"/>
        <v>0</v>
      </c>
      <c r="J390" s="15">
        <f t="shared" si="18"/>
        <v>0</v>
      </c>
      <c r="K390" s="25"/>
      <c r="L390" s="17">
        <f t="shared" si="19"/>
        <v>0</v>
      </c>
      <c r="M390" s="17">
        <f t="shared" si="20"/>
        <v>0</v>
      </c>
    </row>
    <row r="391" spans="1:13" x14ac:dyDescent="0.2">
      <c r="A391" s="14" t="str">
        <f>IF(INTRO!$E$39&lt;&gt;"Non-endemic", " ", IF(INTRO!$E$37="Non-endemic"," ", IF(COUNTRY_INFO!A391=0," ",COUNTRY_INFO!A391)))</f>
        <v xml:space="preserve"> </v>
      </c>
      <c r="B391" s="14" t="str">
        <f>IF(INTRO!$E$39&lt;&gt;"Non-endemic", " ", IF(INTRO!$E$37="Non-endemic"," ", IF(COUNTRY_INFO!B391=0," ",COUNTRY_INFO!B391)))</f>
        <v xml:space="preserve"> </v>
      </c>
      <c r="C391" s="14" t="str">
        <f>IF(INTRO!$E$39&lt;&gt;"Non-endemic", " ", IF(INTRO!$E$37="Non-endemic"," ", IF(COUNTRY_INFO!C391=0," ",COUNTRY_INFO!C391)))</f>
        <v xml:space="preserve"> </v>
      </c>
      <c r="D391" s="15">
        <f>IF(INTRO!$E$39&lt;&gt;"Non-endemic", 0, IF(INTRO!$E$37="Non-endemic",0,IF(COUNTRY_INFO!$H391=1,COUNTRY_INFO!E391,0)))</f>
        <v>0</v>
      </c>
      <c r="E391" s="15">
        <f>IF(INTRO!$E$39&lt;&gt;"Non-endemic", 0, IF(INTRO!$E$37="Non-endemic",0,IF(COUNTRY_INFO!$H391=1,COUNTRY_INFO!F391,0)))</f>
        <v>0</v>
      </c>
      <c r="F391" s="15">
        <f>IF(INTRO!$E$39&lt;&gt;"Non-endemic", 0, IF(INTRO!$E$37="Non-endemic",0,IF(COUNTRY_INFO!$H391=1,COUNTRY_INFO!G391,0)))</f>
        <v>0</v>
      </c>
      <c r="G391" s="15">
        <f t="shared" si="21"/>
        <v>0</v>
      </c>
      <c r="H391" s="16" t="str">
        <f>IF(INTRO!$E$39="Non-endemic",IF(INTRO!$E$37="Non-endemic","Not required",COUNTRY_INFO!P391),"Treat with IVM")</f>
        <v>Treat with IVM</v>
      </c>
      <c r="I391" s="15">
        <f t="shared" si="22"/>
        <v>0</v>
      </c>
      <c r="J391" s="15">
        <f t="shared" si="18"/>
        <v>0</v>
      </c>
      <c r="K391" s="25"/>
      <c r="L391" s="17">
        <f t="shared" si="19"/>
        <v>0</v>
      </c>
      <c r="M391" s="17">
        <f t="shared" si="20"/>
        <v>0</v>
      </c>
    </row>
    <row r="392" spans="1:13" x14ac:dyDescent="0.2">
      <c r="A392" s="14" t="str">
        <f>IF(INTRO!$E$39&lt;&gt;"Non-endemic", " ", IF(INTRO!$E$37="Non-endemic"," ", IF(COUNTRY_INFO!A392=0," ",COUNTRY_INFO!A392)))</f>
        <v xml:space="preserve"> </v>
      </c>
      <c r="B392" s="14" t="str">
        <f>IF(INTRO!$E$39&lt;&gt;"Non-endemic", " ", IF(INTRO!$E$37="Non-endemic"," ", IF(COUNTRY_INFO!B392=0," ",COUNTRY_INFO!B392)))</f>
        <v xml:space="preserve"> </v>
      </c>
      <c r="C392" s="14" t="str">
        <f>IF(INTRO!$E$39&lt;&gt;"Non-endemic", " ", IF(INTRO!$E$37="Non-endemic"," ", IF(COUNTRY_INFO!C392=0," ",COUNTRY_INFO!C392)))</f>
        <v xml:space="preserve"> </v>
      </c>
      <c r="D392" s="15">
        <f>IF(INTRO!$E$39&lt;&gt;"Non-endemic", 0, IF(INTRO!$E$37="Non-endemic",0,IF(COUNTRY_INFO!$H392=1,COUNTRY_INFO!E392,0)))</f>
        <v>0</v>
      </c>
      <c r="E392" s="15">
        <f>IF(INTRO!$E$39&lt;&gt;"Non-endemic", 0, IF(INTRO!$E$37="Non-endemic",0,IF(COUNTRY_INFO!$H392=1,COUNTRY_INFO!F392,0)))</f>
        <v>0</v>
      </c>
      <c r="F392" s="15">
        <f>IF(INTRO!$E$39&lt;&gt;"Non-endemic", 0, IF(INTRO!$E$37="Non-endemic",0,IF(COUNTRY_INFO!$H392=1,COUNTRY_INFO!G392,0)))</f>
        <v>0</v>
      </c>
      <c r="G392" s="15">
        <f t="shared" si="21"/>
        <v>0</v>
      </c>
      <c r="H392" s="16" t="str">
        <f>IF(INTRO!$E$39="Non-endemic",IF(INTRO!$E$37="Non-endemic","Not required",COUNTRY_INFO!P392),"Treat with IVM")</f>
        <v>Treat with IVM</v>
      </c>
      <c r="I392" s="15">
        <f t="shared" si="22"/>
        <v>0</v>
      </c>
      <c r="J392" s="15">
        <f t="shared" ref="J392:J455" si="23">IF(I392&gt;0,I392*2.5,0)</f>
        <v>0</v>
      </c>
      <c r="K392" s="25"/>
      <c r="L392" s="17">
        <f t="shared" ref="L392:L455" si="24">IF($J392&gt;$K392,$J392-$K392,0)</f>
        <v>0</v>
      </c>
      <c r="M392" s="17">
        <f t="shared" ref="M392:M455" si="25">ROUNDUP($J392/1000,0)</f>
        <v>0</v>
      </c>
    </row>
    <row r="393" spans="1:13" x14ac:dyDescent="0.2">
      <c r="A393" s="14" t="str">
        <f>IF(INTRO!$E$39&lt;&gt;"Non-endemic", " ", IF(INTRO!$E$37="Non-endemic"," ", IF(COUNTRY_INFO!A393=0," ",COUNTRY_INFO!A393)))</f>
        <v xml:space="preserve"> </v>
      </c>
      <c r="B393" s="14" t="str">
        <f>IF(INTRO!$E$39&lt;&gt;"Non-endemic", " ", IF(INTRO!$E$37="Non-endemic"," ", IF(COUNTRY_INFO!B393=0," ",COUNTRY_INFO!B393)))</f>
        <v xml:space="preserve"> </v>
      </c>
      <c r="C393" s="14" t="str">
        <f>IF(INTRO!$E$39&lt;&gt;"Non-endemic", " ", IF(INTRO!$E$37="Non-endemic"," ", IF(COUNTRY_INFO!C393=0," ",COUNTRY_INFO!C393)))</f>
        <v xml:space="preserve"> </v>
      </c>
      <c r="D393" s="15">
        <f>IF(INTRO!$E$39&lt;&gt;"Non-endemic", 0, IF(INTRO!$E$37="Non-endemic",0,IF(COUNTRY_INFO!$H393=1,COUNTRY_INFO!E393,0)))</f>
        <v>0</v>
      </c>
      <c r="E393" s="15">
        <f>IF(INTRO!$E$39&lt;&gt;"Non-endemic", 0, IF(INTRO!$E$37="Non-endemic",0,IF(COUNTRY_INFO!$H393=1,COUNTRY_INFO!F393,0)))</f>
        <v>0</v>
      </c>
      <c r="F393" s="15">
        <f>IF(INTRO!$E$39&lt;&gt;"Non-endemic", 0, IF(INTRO!$E$37="Non-endemic",0,IF(COUNTRY_INFO!$H393=1,COUNTRY_INFO!G393,0)))</f>
        <v>0</v>
      </c>
      <c r="G393" s="15">
        <f t="shared" si="21"/>
        <v>0</v>
      </c>
      <c r="H393" s="16" t="str">
        <f>IF(INTRO!$E$39="Non-endemic",IF(INTRO!$E$37="Non-endemic","Not required",COUNTRY_INFO!P393),"Treat with IVM")</f>
        <v>Treat with IVM</v>
      </c>
      <c r="I393" s="15">
        <f t="shared" si="22"/>
        <v>0</v>
      </c>
      <c r="J393" s="15">
        <f t="shared" si="23"/>
        <v>0</v>
      </c>
      <c r="K393" s="25"/>
      <c r="L393" s="17">
        <f t="shared" si="24"/>
        <v>0</v>
      </c>
      <c r="M393" s="17">
        <f t="shared" si="25"/>
        <v>0</v>
      </c>
    </row>
    <row r="394" spans="1:13" x14ac:dyDescent="0.2">
      <c r="A394" s="14" t="str">
        <f>IF(INTRO!$E$39&lt;&gt;"Non-endemic", " ", IF(INTRO!$E$37="Non-endemic"," ", IF(COUNTRY_INFO!A394=0," ",COUNTRY_INFO!A394)))</f>
        <v xml:space="preserve"> </v>
      </c>
      <c r="B394" s="14" t="str">
        <f>IF(INTRO!$E$39&lt;&gt;"Non-endemic", " ", IF(INTRO!$E$37="Non-endemic"," ", IF(COUNTRY_INFO!B394=0," ",COUNTRY_INFO!B394)))</f>
        <v xml:space="preserve"> </v>
      </c>
      <c r="C394" s="14" t="str">
        <f>IF(INTRO!$E$39&lt;&gt;"Non-endemic", " ", IF(INTRO!$E$37="Non-endemic"," ", IF(COUNTRY_INFO!C394=0," ",COUNTRY_INFO!C394)))</f>
        <v xml:space="preserve"> </v>
      </c>
      <c r="D394" s="15">
        <f>IF(INTRO!$E$39&lt;&gt;"Non-endemic", 0, IF(INTRO!$E$37="Non-endemic",0,IF(COUNTRY_INFO!$H394=1,COUNTRY_INFO!E394,0)))</f>
        <v>0</v>
      </c>
      <c r="E394" s="15">
        <f>IF(INTRO!$E$39&lt;&gt;"Non-endemic", 0, IF(INTRO!$E$37="Non-endemic",0,IF(COUNTRY_INFO!$H394=1,COUNTRY_INFO!F394,0)))</f>
        <v>0</v>
      </c>
      <c r="F394" s="15">
        <f>IF(INTRO!$E$39&lt;&gt;"Non-endemic", 0, IF(INTRO!$E$37="Non-endemic",0,IF(COUNTRY_INFO!$H394=1,COUNTRY_INFO!G394,0)))</f>
        <v>0</v>
      </c>
      <c r="G394" s="15">
        <f t="shared" ref="G394:G457" si="26">SUM(D394:F394)</f>
        <v>0</v>
      </c>
      <c r="H394" s="16" t="str">
        <f>IF(INTRO!$E$39="Non-endemic",IF(INTRO!$E$37="Non-endemic","Not required",COUNTRY_INFO!P394),"Treat with IVM")</f>
        <v>Treat with IVM</v>
      </c>
      <c r="I394" s="15">
        <f t="shared" ref="I394:I457" si="27">IF(H394=1,G394,0)</f>
        <v>0</v>
      </c>
      <c r="J394" s="15">
        <f t="shared" si="23"/>
        <v>0</v>
      </c>
      <c r="K394" s="25"/>
      <c r="L394" s="17">
        <f t="shared" si="24"/>
        <v>0</v>
      </c>
      <c r="M394" s="17">
        <f t="shared" si="25"/>
        <v>0</v>
      </c>
    </row>
    <row r="395" spans="1:13" x14ac:dyDescent="0.2">
      <c r="A395" s="14" t="str">
        <f>IF(INTRO!$E$39&lt;&gt;"Non-endemic", " ", IF(INTRO!$E$37="Non-endemic"," ", IF(COUNTRY_INFO!A395=0," ",COUNTRY_INFO!A395)))</f>
        <v xml:space="preserve"> </v>
      </c>
      <c r="B395" s="14" t="str">
        <f>IF(INTRO!$E$39&lt;&gt;"Non-endemic", " ", IF(INTRO!$E$37="Non-endemic"," ", IF(COUNTRY_INFO!B395=0," ",COUNTRY_INFO!B395)))</f>
        <v xml:space="preserve"> </v>
      </c>
      <c r="C395" s="14" t="str">
        <f>IF(INTRO!$E$39&lt;&gt;"Non-endemic", " ", IF(INTRO!$E$37="Non-endemic"," ", IF(COUNTRY_INFO!C395=0," ",COUNTRY_INFO!C395)))</f>
        <v xml:space="preserve"> </v>
      </c>
      <c r="D395" s="15">
        <f>IF(INTRO!$E$39&lt;&gt;"Non-endemic", 0, IF(INTRO!$E$37="Non-endemic",0,IF(COUNTRY_INFO!$H395=1,COUNTRY_INFO!E395,0)))</f>
        <v>0</v>
      </c>
      <c r="E395" s="15">
        <f>IF(INTRO!$E$39&lt;&gt;"Non-endemic", 0, IF(INTRO!$E$37="Non-endemic",0,IF(COUNTRY_INFO!$H395=1,COUNTRY_INFO!F395,0)))</f>
        <v>0</v>
      </c>
      <c r="F395" s="15">
        <f>IF(INTRO!$E$39&lt;&gt;"Non-endemic", 0, IF(INTRO!$E$37="Non-endemic",0,IF(COUNTRY_INFO!$H395=1,COUNTRY_INFO!G395,0)))</f>
        <v>0</v>
      </c>
      <c r="G395" s="15">
        <f t="shared" si="26"/>
        <v>0</v>
      </c>
      <c r="H395" s="16" t="str">
        <f>IF(INTRO!$E$39="Non-endemic",IF(INTRO!$E$37="Non-endemic","Not required",COUNTRY_INFO!P395),"Treat with IVM")</f>
        <v>Treat with IVM</v>
      </c>
      <c r="I395" s="15">
        <f t="shared" si="27"/>
        <v>0</v>
      </c>
      <c r="J395" s="15">
        <f t="shared" si="23"/>
        <v>0</v>
      </c>
      <c r="K395" s="25"/>
      <c r="L395" s="17">
        <f t="shared" si="24"/>
        <v>0</v>
      </c>
      <c r="M395" s="17">
        <f t="shared" si="25"/>
        <v>0</v>
      </c>
    </row>
    <row r="396" spans="1:13" x14ac:dyDescent="0.2">
      <c r="A396" s="14" t="str">
        <f>IF(INTRO!$E$39&lt;&gt;"Non-endemic", " ", IF(INTRO!$E$37="Non-endemic"," ", IF(COUNTRY_INFO!A396=0," ",COUNTRY_INFO!A396)))</f>
        <v xml:space="preserve"> </v>
      </c>
      <c r="B396" s="14" t="str">
        <f>IF(INTRO!$E$39&lt;&gt;"Non-endemic", " ", IF(INTRO!$E$37="Non-endemic"," ", IF(COUNTRY_INFO!B396=0," ",COUNTRY_INFO!B396)))</f>
        <v xml:space="preserve"> </v>
      </c>
      <c r="C396" s="14" t="str">
        <f>IF(INTRO!$E$39&lt;&gt;"Non-endemic", " ", IF(INTRO!$E$37="Non-endemic"," ", IF(COUNTRY_INFO!C396=0," ",COUNTRY_INFO!C396)))</f>
        <v xml:space="preserve"> </v>
      </c>
      <c r="D396" s="15">
        <f>IF(INTRO!$E$39&lt;&gt;"Non-endemic", 0, IF(INTRO!$E$37="Non-endemic",0,IF(COUNTRY_INFO!$H396=1,COUNTRY_INFO!E396,0)))</f>
        <v>0</v>
      </c>
      <c r="E396" s="15">
        <f>IF(INTRO!$E$39&lt;&gt;"Non-endemic", 0, IF(INTRO!$E$37="Non-endemic",0,IF(COUNTRY_INFO!$H396=1,COUNTRY_INFO!F396,0)))</f>
        <v>0</v>
      </c>
      <c r="F396" s="15">
        <f>IF(INTRO!$E$39&lt;&gt;"Non-endemic", 0, IF(INTRO!$E$37="Non-endemic",0,IF(COUNTRY_INFO!$H396=1,COUNTRY_INFO!G396,0)))</f>
        <v>0</v>
      </c>
      <c r="G396" s="15">
        <f t="shared" si="26"/>
        <v>0</v>
      </c>
      <c r="H396" s="16" t="str">
        <f>IF(INTRO!$E$39="Non-endemic",IF(INTRO!$E$37="Non-endemic","Not required",COUNTRY_INFO!P396),"Treat with IVM")</f>
        <v>Treat with IVM</v>
      </c>
      <c r="I396" s="15">
        <f t="shared" si="27"/>
        <v>0</v>
      </c>
      <c r="J396" s="15">
        <f t="shared" si="23"/>
        <v>0</v>
      </c>
      <c r="K396" s="25"/>
      <c r="L396" s="17">
        <f t="shared" si="24"/>
        <v>0</v>
      </c>
      <c r="M396" s="17">
        <f t="shared" si="25"/>
        <v>0</v>
      </c>
    </row>
    <row r="397" spans="1:13" x14ac:dyDescent="0.2">
      <c r="A397" s="14" t="str">
        <f>IF(INTRO!$E$39&lt;&gt;"Non-endemic", " ", IF(INTRO!$E$37="Non-endemic"," ", IF(COUNTRY_INFO!A397=0," ",COUNTRY_INFO!A397)))</f>
        <v xml:space="preserve"> </v>
      </c>
      <c r="B397" s="14" t="str">
        <f>IF(INTRO!$E$39&lt;&gt;"Non-endemic", " ", IF(INTRO!$E$37="Non-endemic"," ", IF(COUNTRY_INFO!B397=0," ",COUNTRY_INFO!B397)))</f>
        <v xml:space="preserve"> </v>
      </c>
      <c r="C397" s="14" t="str">
        <f>IF(INTRO!$E$39&lt;&gt;"Non-endemic", " ", IF(INTRO!$E$37="Non-endemic"," ", IF(COUNTRY_INFO!C397=0," ",COUNTRY_INFO!C397)))</f>
        <v xml:space="preserve"> </v>
      </c>
      <c r="D397" s="15">
        <f>IF(INTRO!$E$39&lt;&gt;"Non-endemic", 0, IF(INTRO!$E$37="Non-endemic",0,IF(COUNTRY_INFO!$H397=1,COUNTRY_INFO!E397,0)))</f>
        <v>0</v>
      </c>
      <c r="E397" s="15">
        <f>IF(INTRO!$E$39&lt;&gt;"Non-endemic", 0, IF(INTRO!$E$37="Non-endemic",0,IF(COUNTRY_INFO!$H397=1,COUNTRY_INFO!F397,0)))</f>
        <v>0</v>
      </c>
      <c r="F397" s="15">
        <f>IF(INTRO!$E$39&lt;&gt;"Non-endemic", 0, IF(INTRO!$E$37="Non-endemic",0,IF(COUNTRY_INFO!$H397=1,COUNTRY_INFO!G397,0)))</f>
        <v>0</v>
      </c>
      <c r="G397" s="15">
        <f t="shared" si="26"/>
        <v>0</v>
      </c>
      <c r="H397" s="16" t="str">
        <f>IF(INTRO!$E$39="Non-endemic",IF(INTRO!$E$37="Non-endemic","Not required",COUNTRY_INFO!P397),"Treat with IVM")</f>
        <v>Treat with IVM</v>
      </c>
      <c r="I397" s="15">
        <f t="shared" si="27"/>
        <v>0</v>
      </c>
      <c r="J397" s="15">
        <f t="shared" si="23"/>
        <v>0</v>
      </c>
      <c r="K397" s="25"/>
      <c r="L397" s="17">
        <f t="shared" si="24"/>
        <v>0</v>
      </c>
      <c r="M397" s="17">
        <f t="shared" si="25"/>
        <v>0</v>
      </c>
    </row>
    <row r="398" spans="1:13" x14ac:dyDescent="0.2">
      <c r="A398" s="14" t="str">
        <f>IF(INTRO!$E$39&lt;&gt;"Non-endemic", " ", IF(INTRO!$E$37="Non-endemic"," ", IF(COUNTRY_INFO!A398=0," ",COUNTRY_INFO!A398)))</f>
        <v xml:space="preserve"> </v>
      </c>
      <c r="B398" s="14" t="str">
        <f>IF(INTRO!$E$39&lt;&gt;"Non-endemic", " ", IF(INTRO!$E$37="Non-endemic"," ", IF(COUNTRY_INFO!B398=0," ",COUNTRY_INFO!B398)))</f>
        <v xml:space="preserve"> </v>
      </c>
      <c r="C398" s="14" t="str">
        <f>IF(INTRO!$E$39&lt;&gt;"Non-endemic", " ", IF(INTRO!$E$37="Non-endemic"," ", IF(COUNTRY_INFO!C398=0," ",COUNTRY_INFO!C398)))</f>
        <v xml:space="preserve"> </v>
      </c>
      <c r="D398" s="15">
        <f>IF(INTRO!$E$39&lt;&gt;"Non-endemic", 0, IF(INTRO!$E$37="Non-endemic",0,IF(COUNTRY_INFO!$H398=1,COUNTRY_INFO!E398,0)))</f>
        <v>0</v>
      </c>
      <c r="E398" s="15">
        <f>IF(INTRO!$E$39&lt;&gt;"Non-endemic", 0, IF(INTRO!$E$37="Non-endemic",0,IF(COUNTRY_INFO!$H398=1,COUNTRY_INFO!F398,0)))</f>
        <v>0</v>
      </c>
      <c r="F398" s="15">
        <f>IF(INTRO!$E$39&lt;&gt;"Non-endemic", 0, IF(INTRO!$E$37="Non-endemic",0,IF(COUNTRY_INFO!$H398=1,COUNTRY_INFO!G398,0)))</f>
        <v>0</v>
      </c>
      <c r="G398" s="15">
        <f t="shared" si="26"/>
        <v>0</v>
      </c>
      <c r="H398" s="16" t="str">
        <f>IF(INTRO!$E$39="Non-endemic",IF(INTRO!$E$37="Non-endemic","Not required",COUNTRY_INFO!P398),"Treat with IVM")</f>
        <v>Treat with IVM</v>
      </c>
      <c r="I398" s="15">
        <f t="shared" si="27"/>
        <v>0</v>
      </c>
      <c r="J398" s="15">
        <f t="shared" si="23"/>
        <v>0</v>
      </c>
      <c r="K398" s="25"/>
      <c r="L398" s="17">
        <f t="shared" si="24"/>
        <v>0</v>
      </c>
      <c r="M398" s="17">
        <f t="shared" si="25"/>
        <v>0</v>
      </c>
    </row>
    <row r="399" spans="1:13" x14ac:dyDescent="0.2">
      <c r="A399" s="14" t="str">
        <f>IF(INTRO!$E$39&lt;&gt;"Non-endemic", " ", IF(INTRO!$E$37="Non-endemic"," ", IF(COUNTRY_INFO!A399=0," ",COUNTRY_INFO!A399)))</f>
        <v xml:space="preserve"> </v>
      </c>
      <c r="B399" s="14" t="str">
        <f>IF(INTRO!$E$39&lt;&gt;"Non-endemic", " ", IF(INTRO!$E$37="Non-endemic"," ", IF(COUNTRY_INFO!B399=0," ",COUNTRY_INFO!B399)))</f>
        <v xml:space="preserve"> </v>
      </c>
      <c r="C399" s="14" t="str">
        <f>IF(INTRO!$E$39&lt;&gt;"Non-endemic", " ", IF(INTRO!$E$37="Non-endemic"," ", IF(COUNTRY_INFO!C399=0," ",COUNTRY_INFO!C399)))</f>
        <v xml:space="preserve"> </v>
      </c>
      <c r="D399" s="15">
        <f>IF(INTRO!$E$39&lt;&gt;"Non-endemic", 0, IF(INTRO!$E$37="Non-endemic",0,IF(COUNTRY_INFO!$H399=1,COUNTRY_INFO!E399,0)))</f>
        <v>0</v>
      </c>
      <c r="E399" s="15">
        <f>IF(INTRO!$E$39&lt;&gt;"Non-endemic", 0, IF(INTRO!$E$37="Non-endemic",0,IF(COUNTRY_INFO!$H399=1,COUNTRY_INFO!F399,0)))</f>
        <v>0</v>
      </c>
      <c r="F399" s="15">
        <f>IF(INTRO!$E$39&lt;&gt;"Non-endemic", 0, IF(INTRO!$E$37="Non-endemic",0,IF(COUNTRY_INFO!$H399=1,COUNTRY_INFO!G399,0)))</f>
        <v>0</v>
      </c>
      <c r="G399" s="15">
        <f t="shared" si="26"/>
        <v>0</v>
      </c>
      <c r="H399" s="16" t="str">
        <f>IF(INTRO!$E$39="Non-endemic",IF(INTRO!$E$37="Non-endemic","Not required",COUNTRY_INFO!P399),"Treat with IVM")</f>
        <v>Treat with IVM</v>
      </c>
      <c r="I399" s="15">
        <f t="shared" si="27"/>
        <v>0</v>
      </c>
      <c r="J399" s="15">
        <f t="shared" si="23"/>
        <v>0</v>
      </c>
      <c r="K399" s="25"/>
      <c r="L399" s="17">
        <f t="shared" si="24"/>
        <v>0</v>
      </c>
      <c r="M399" s="17">
        <f t="shared" si="25"/>
        <v>0</v>
      </c>
    </row>
    <row r="400" spans="1:13" x14ac:dyDescent="0.2">
      <c r="A400" s="14" t="str">
        <f>IF(INTRO!$E$39&lt;&gt;"Non-endemic", " ", IF(INTRO!$E$37="Non-endemic"," ", IF(COUNTRY_INFO!A400=0," ",COUNTRY_INFO!A400)))</f>
        <v xml:space="preserve"> </v>
      </c>
      <c r="B400" s="14" t="str">
        <f>IF(INTRO!$E$39&lt;&gt;"Non-endemic", " ", IF(INTRO!$E$37="Non-endemic"," ", IF(COUNTRY_INFO!B400=0," ",COUNTRY_INFO!B400)))</f>
        <v xml:space="preserve"> </v>
      </c>
      <c r="C400" s="14" t="str">
        <f>IF(INTRO!$E$39&lt;&gt;"Non-endemic", " ", IF(INTRO!$E$37="Non-endemic"," ", IF(COUNTRY_INFO!C400=0," ",COUNTRY_INFO!C400)))</f>
        <v xml:space="preserve"> </v>
      </c>
      <c r="D400" s="15">
        <f>IF(INTRO!$E$39&lt;&gt;"Non-endemic", 0, IF(INTRO!$E$37="Non-endemic",0,IF(COUNTRY_INFO!$H400=1,COUNTRY_INFO!E400,0)))</f>
        <v>0</v>
      </c>
      <c r="E400" s="15">
        <f>IF(INTRO!$E$39&lt;&gt;"Non-endemic", 0, IF(INTRO!$E$37="Non-endemic",0,IF(COUNTRY_INFO!$H400=1,COUNTRY_INFO!F400,0)))</f>
        <v>0</v>
      </c>
      <c r="F400" s="15">
        <f>IF(INTRO!$E$39&lt;&gt;"Non-endemic", 0, IF(INTRO!$E$37="Non-endemic",0,IF(COUNTRY_INFO!$H400=1,COUNTRY_INFO!G400,0)))</f>
        <v>0</v>
      </c>
      <c r="G400" s="15">
        <f t="shared" si="26"/>
        <v>0</v>
      </c>
      <c r="H400" s="16" t="str">
        <f>IF(INTRO!$E$39="Non-endemic",IF(INTRO!$E$37="Non-endemic","Not required",COUNTRY_INFO!P400),"Treat with IVM")</f>
        <v>Treat with IVM</v>
      </c>
      <c r="I400" s="15">
        <f t="shared" si="27"/>
        <v>0</v>
      </c>
      <c r="J400" s="15">
        <f t="shared" si="23"/>
        <v>0</v>
      </c>
      <c r="K400" s="25"/>
      <c r="L400" s="17">
        <f t="shared" si="24"/>
        <v>0</v>
      </c>
      <c r="M400" s="17">
        <f t="shared" si="25"/>
        <v>0</v>
      </c>
    </row>
    <row r="401" spans="1:13" x14ac:dyDescent="0.2">
      <c r="A401" s="14" t="str">
        <f>IF(INTRO!$E$39&lt;&gt;"Non-endemic", " ", IF(INTRO!$E$37="Non-endemic"," ", IF(COUNTRY_INFO!A401=0," ",COUNTRY_INFO!A401)))</f>
        <v xml:space="preserve"> </v>
      </c>
      <c r="B401" s="14" t="str">
        <f>IF(INTRO!$E$39&lt;&gt;"Non-endemic", " ", IF(INTRO!$E$37="Non-endemic"," ", IF(COUNTRY_INFO!B401=0," ",COUNTRY_INFO!B401)))</f>
        <v xml:space="preserve"> </v>
      </c>
      <c r="C401" s="14" t="str">
        <f>IF(INTRO!$E$39&lt;&gt;"Non-endemic", " ", IF(INTRO!$E$37="Non-endemic"," ", IF(COUNTRY_INFO!C401=0," ",COUNTRY_INFO!C401)))</f>
        <v xml:space="preserve"> </v>
      </c>
      <c r="D401" s="15">
        <f>IF(INTRO!$E$39&lt;&gt;"Non-endemic", 0, IF(INTRO!$E$37="Non-endemic",0,IF(COUNTRY_INFO!$H401=1,COUNTRY_INFO!E401,0)))</f>
        <v>0</v>
      </c>
      <c r="E401" s="15">
        <f>IF(INTRO!$E$39&lt;&gt;"Non-endemic", 0, IF(INTRO!$E$37="Non-endemic",0,IF(COUNTRY_INFO!$H401=1,COUNTRY_INFO!F401,0)))</f>
        <v>0</v>
      </c>
      <c r="F401" s="15">
        <f>IF(INTRO!$E$39&lt;&gt;"Non-endemic", 0, IF(INTRO!$E$37="Non-endemic",0,IF(COUNTRY_INFO!$H401=1,COUNTRY_INFO!G401,0)))</f>
        <v>0</v>
      </c>
      <c r="G401" s="15">
        <f t="shared" si="26"/>
        <v>0</v>
      </c>
      <c r="H401" s="16" t="str">
        <f>IF(INTRO!$E$39="Non-endemic",IF(INTRO!$E$37="Non-endemic","Not required",COUNTRY_INFO!P401),"Treat with IVM")</f>
        <v>Treat with IVM</v>
      </c>
      <c r="I401" s="15">
        <f t="shared" si="27"/>
        <v>0</v>
      </c>
      <c r="J401" s="15">
        <f t="shared" si="23"/>
        <v>0</v>
      </c>
      <c r="K401" s="25"/>
      <c r="L401" s="17">
        <f t="shared" si="24"/>
        <v>0</v>
      </c>
      <c r="M401" s="17">
        <f t="shared" si="25"/>
        <v>0</v>
      </c>
    </row>
    <row r="402" spans="1:13" x14ac:dyDescent="0.2">
      <c r="A402" s="14" t="str">
        <f>IF(INTRO!$E$39&lt;&gt;"Non-endemic", " ", IF(INTRO!$E$37="Non-endemic"," ", IF(COUNTRY_INFO!A402=0," ",COUNTRY_INFO!A402)))</f>
        <v xml:space="preserve"> </v>
      </c>
      <c r="B402" s="14" t="str">
        <f>IF(INTRO!$E$39&lt;&gt;"Non-endemic", " ", IF(INTRO!$E$37="Non-endemic"," ", IF(COUNTRY_INFO!B402=0," ",COUNTRY_INFO!B402)))</f>
        <v xml:space="preserve"> </v>
      </c>
      <c r="C402" s="14" t="str">
        <f>IF(INTRO!$E$39&lt;&gt;"Non-endemic", " ", IF(INTRO!$E$37="Non-endemic"," ", IF(COUNTRY_INFO!C402=0," ",COUNTRY_INFO!C402)))</f>
        <v xml:space="preserve"> </v>
      </c>
      <c r="D402" s="15">
        <f>IF(INTRO!$E$39&lt;&gt;"Non-endemic", 0, IF(INTRO!$E$37="Non-endemic",0,IF(COUNTRY_INFO!$H402=1,COUNTRY_INFO!E402,0)))</f>
        <v>0</v>
      </c>
      <c r="E402" s="15">
        <f>IF(INTRO!$E$39&lt;&gt;"Non-endemic", 0, IF(INTRO!$E$37="Non-endemic",0,IF(COUNTRY_INFO!$H402=1,COUNTRY_INFO!F402,0)))</f>
        <v>0</v>
      </c>
      <c r="F402" s="15">
        <f>IF(INTRO!$E$39&lt;&gt;"Non-endemic", 0, IF(INTRO!$E$37="Non-endemic",0,IF(COUNTRY_INFO!$H402=1,COUNTRY_INFO!G402,0)))</f>
        <v>0</v>
      </c>
      <c r="G402" s="15">
        <f t="shared" si="26"/>
        <v>0</v>
      </c>
      <c r="H402" s="16" t="str">
        <f>IF(INTRO!$E$39="Non-endemic",IF(INTRO!$E$37="Non-endemic","Not required",COUNTRY_INFO!P402),"Treat with IVM")</f>
        <v>Treat with IVM</v>
      </c>
      <c r="I402" s="15">
        <f t="shared" si="27"/>
        <v>0</v>
      </c>
      <c r="J402" s="15">
        <f t="shared" si="23"/>
        <v>0</v>
      </c>
      <c r="K402" s="25"/>
      <c r="L402" s="17">
        <f t="shared" si="24"/>
        <v>0</v>
      </c>
      <c r="M402" s="17">
        <f t="shared" si="25"/>
        <v>0</v>
      </c>
    </row>
    <row r="403" spans="1:13" x14ac:dyDescent="0.2">
      <c r="A403" s="14" t="str">
        <f>IF(INTRO!$E$39&lt;&gt;"Non-endemic", " ", IF(INTRO!$E$37="Non-endemic"," ", IF(COUNTRY_INFO!A403=0," ",COUNTRY_INFO!A403)))</f>
        <v xml:space="preserve"> </v>
      </c>
      <c r="B403" s="14" t="str">
        <f>IF(INTRO!$E$39&lt;&gt;"Non-endemic", " ", IF(INTRO!$E$37="Non-endemic"," ", IF(COUNTRY_INFO!B403=0," ",COUNTRY_INFO!B403)))</f>
        <v xml:space="preserve"> </v>
      </c>
      <c r="C403" s="14" t="str">
        <f>IF(INTRO!$E$39&lt;&gt;"Non-endemic", " ", IF(INTRO!$E$37="Non-endemic"," ", IF(COUNTRY_INFO!C403=0," ",COUNTRY_INFO!C403)))</f>
        <v xml:space="preserve"> </v>
      </c>
      <c r="D403" s="15">
        <f>IF(INTRO!$E$39&lt;&gt;"Non-endemic", 0, IF(INTRO!$E$37="Non-endemic",0,IF(COUNTRY_INFO!$H403=1,COUNTRY_INFO!E403,0)))</f>
        <v>0</v>
      </c>
      <c r="E403" s="15">
        <f>IF(INTRO!$E$39&lt;&gt;"Non-endemic", 0, IF(INTRO!$E$37="Non-endemic",0,IF(COUNTRY_INFO!$H403=1,COUNTRY_INFO!F403,0)))</f>
        <v>0</v>
      </c>
      <c r="F403" s="15">
        <f>IF(INTRO!$E$39&lt;&gt;"Non-endemic", 0, IF(INTRO!$E$37="Non-endemic",0,IF(COUNTRY_INFO!$H403=1,COUNTRY_INFO!G403,0)))</f>
        <v>0</v>
      </c>
      <c r="G403" s="15">
        <f t="shared" si="26"/>
        <v>0</v>
      </c>
      <c r="H403" s="16" t="str">
        <f>IF(INTRO!$E$39="Non-endemic",IF(INTRO!$E$37="Non-endemic","Not required",COUNTRY_INFO!P403),"Treat with IVM")</f>
        <v>Treat with IVM</v>
      </c>
      <c r="I403" s="15">
        <f t="shared" si="27"/>
        <v>0</v>
      </c>
      <c r="J403" s="15">
        <f t="shared" si="23"/>
        <v>0</v>
      </c>
      <c r="K403" s="25"/>
      <c r="L403" s="17">
        <f t="shared" si="24"/>
        <v>0</v>
      </c>
      <c r="M403" s="17">
        <f t="shared" si="25"/>
        <v>0</v>
      </c>
    </row>
    <row r="404" spans="1:13" x14ac:dyDescent="0.2">
      <c r="A404" s="14" t="str">
        <f>IF(INTRO!$E$39&lt;&gt;"Non-endemic", " ", IF(INTRO!$E$37="Non-endemic"," ", IF(COUNTRY_INFO!A404=0," ",COUNTRY_INFO!A404)))</f>
        <v xml:space="preserve"> </v>
      </c>
      <c r="B404" s="14" t="str">
        <f>IF(INTRO!$E$39&lt;&gt;"Non-endemic", " ", IF(INTRO!$E$37="Non-endemic"," ", IF(COUNTRY_INFO!B404=0," ",COUNTRY_INFO!B404)))</f>
        <v xml:space="preserve"> </v>
      </c>
      <c r="C404" s="14" t="str">
        <f>IF(INTRO!$E$39&lt;&gt;"Non-endemic", " ", IF(INTRO!$E$37="Non-endemic"," ", IF(COUNTRY_INFO!C404=0," ",COUNTRY_INFO!C404)))</f>
        <v xml:space="preserve"> </v>
      </c>
      <c r="D404" s="15">
        <f>IF(INTRO!$E$39&lt;&gt;"Non-endemic", 0, IF(INTRO!$E$37="Non-endemic",0,IF(COUNTRY_INFO!$H404=1,COUNTRY_INFO!E404,0)))</f>
        <v>0</v>
      </c>
      <c r="E404" s="15">
        <f>IF(INTRO!$E$39&lt;&gt;"Non-endemic", 0, IF(INTRO!$E$37="Non-endemic",0,IF(COUNTRY_INFO!$H404=1,COUNTRY_INFO!F404,0)))</f>
        <v>0</v>
      </c>
      <c r="F404" s="15">
        <f>IF(INTRO!$E$39&lt;&gt;"Non-endemic", 0, IF(INTRO!$E$37="Non-endemic",0,IF(COUNTRY_INFO!$H404=1,COUNTRY_INFO!G404,0)))</f>
        <v>0</v>
      </c>
      <c r="G404" s="15">
        <f t="shared" si="26"/>
        <v>0</v>
      </c>
      <c r="H404" s="16" t="str">
        <f>IF(INTRO!$E$39="Non-endemic",IF(INTRO!$E$37="Non-endemic","Not required",COUNTRY_INFO!P404),"Treat with IVM")</f>
        <v>Treat with IVM</v>
      </c>
      <c r="I404" s="15">
        <f t="shared" si="27"/>
        <v>0</v>
      </c>
      <c r="J404" s="15">
        <f t="shared" si="23"/>
        <v>0</v>
      </c>
      <c r="K404" s="25"/>
      <c r="L404" s="17">
        <f t="shared" si="24"/>
        <v>0</v>
      </c>
      <c r="M404" s="17">
        <f t="shared" si="25"/>
        <v>0</v>
      </c>
    </row>
    <row r="405" spans="1:13" x14ac:dyDescent="0.2">
      <c r="A405" s="14" t="str">
        <f>IF(INTRO!$E$39&lt;&gt;"Non-endemic", " ", IF(INTRO!$E$37="Non-endemic"," ", IF(COUNTRY_INFO!A405=0," ",COUNTRY_INFO!A405)))</f>
        <v xml:space="preserve"> </v>
      </c>
      <c r="B405" s="14" t="str">
        <f>IF(INTRO!$E$39&lt;&gt;"Non-endemic", " ", IF(INTRO!$E$37="Non-endemic"," ", IF(COUNTRY_INFO!B405=0," ",COUNTRY_INFO!B405)))</f>
        <v xml:space="preserve"> </v>
      </c>
      <c r="C405" s="14" t="str">
        <f>IF(INTRO!$E$39&lt;&gt;"Non-endemic", " ", IF(INTRO!$E$37="Non-endemic"," ", IF(COUNTRY_INFO!C405=0," ",COUNTRY_INFO!C405)))</f>
        <v xml:space="preserve"> </v>
      </c>
      <c r="D405" s="15">
        <f>IF(INTRO!$E$39&lt;&gt;"Non-endemic", 0, IF(INTRO!$E$37="Non-endemic",0,IF(COUNTRY_INFO!$H405=1,COUNTRY_INFO!E405,0)))</f>
        <v>0</v>
      </c>
      <c r="E405" s="15">
        <f>IF(INTRO!$E$39&lt;&gt;"Non-endemic", 0, IF(INTRO!$E$37="Non-endemic",0,IF(COUNTRY_INFO!$H405=1,COUNTRY_INFO!F405,0)))</f>
        <v>0</v>
      </c>
      <c r="F405" s="15">
        <f>IF(INTRO!$E$39&lt;&gt;"Non-endemic", 0, IF(INTRO!$E$37="Non-endemic",0,IF(COUNTRY_INFO!$H405=1,COUNTRY_INFO!G405,0)))</f>
        <v>0</v>
      </c>
      <c r="G405" s="15">
        <f t="shared" si="26"/>
        <v>0</v>
      </c>
      <c r="H405" s="16" t="str">
        <f>IF(INTRO!$E$39="Non-endemic",IF(INTRO!$E$37="Non-endemic","Not required",COUNTRY_INFO!P405),"Treat with IVM")</f>
        <v>Treat with IVM</v>
      </c>
      <c r="I405" s="15">
        <f t="shared" si="27"/>
        <v>0</v>
      </c>
      <c r="J405" s="15">
        <f t="shared" si="23"/>
        <v>0</v>
      </c>
      <c r="K405" s="25"/>
      <c r="L405" s="17">
        <f t="shared" si="24"/>
        <v>0</v>
      </c>
      <c r="M405" s="17">
        <f t="shared" si="25"/>
        <v>0</v>
      </c>
    </row>
    <row r="406" spans="1:13" x14ac:dyDescent="0.2">
      <c r="A406" s="14" t="str">
        <f>IF(INTRO!$E$39&lt;&gt;"Non-endemic", " ", IF(INTRO!$E$37="Non-endemic"," ", IF(COUNTRY_INFO!A406=0," ",COUNTRY_INFO!A406)))</f>
        <v xml:space="preserve"> </v>
      </c>
      <c r="B406" s="14" t="str">
        <f>IF(INTRO!$E$39&lt;&gt;"Non-endemic", " ", IF(INTRO!$E$37="Non-endemic"," ", IF(COUNTRY_INFO!B406=0," ",COUNTRY_INFO!B406)))</f>
        <v xml:space="preserve"> </v>
      </c>
      <c r="C406" s="14" t="str">
        <f>IF(INTRO!$E$39&lt;&gt;"Non-endemic", " ", IF(INTRO!$E$37="Non-endemic"," ", IF(COUNTRY_INFO!C406=0," ",COUNTRY_INFO!C406)))</f>
        <v xml:space="preserve"> </v>
      </c>
      <c r="D406" s="15">
        <f>IF(INTRO!$E$39&lt;&gt;"Non-endemic", 0, IF(INTRO!$E$37="Non-endemic",0,IF(COUNTRY_INFO!$H406=1,COUNTRY_INFO!E406,0)))</f>
        <v>0</v>
      </c>
      <c r="E406" s="15">
        <f>IF(INTRO!$E$39&lt;&gt;"Non-endemic", 0, IF(INTRO!$E$37="Non-endemic",0,IF(COUNTRY_INFO!$H406=1,COUNTRY_INFO!F406,0)))</f>
        <v>0</v>
      </c>
      <c r="F406" s="15">
        <f>IF(INTRO!$E$39&lt;&gt;"Non-endemic", 0, IF(INTRO!$E$37="Non-endemic",0,IF(COUNTRY_INFO!$H406=1,COUNTRY_INFO!G406,0)))</f>
        <v>0</v>
      </c>
      <c r="G406" s="15">
        <f t="shared" si="26"/>
        <v>0</v>
      </c>
      <c r="H406" s="16" t="str">
        <f>IF(INTRO!$E$39="Non-endemic",IF(INTRO!$E$37="Non-endemic","Not required",COUNTRY_INFO!P406),"Treat with IVM")</f>
        <v>Treat with IVM</v>
      </c>
      <c r="I406" s="15">
        <f t="shared" si="27"/>
        <v>0</v>
      </c>
      <c r="J406" s="15">
        <f t="shared" si="23"/>
        <v>0</v>
      </c>
      <c r="K406" s="25"/>
      <c r="L406" s="17">
        <f t="shared" si="24"/>
        <v>0</v>
      </c>
      <c r="M406" s="17">
        <f t="shared" si="25"/>
        <v>0</v>
      </c>
    </row>
    <row r="407" spans="1:13" x14ac:dyDescent="0.2">
      <c r="A407" s="14" t="str">
        <f>IF(INTRO!$E$39&lt;&gt;"Non-endemic", " ", IF(INTRO!$E$37="Non-endemic"," ", IF(COUNTRY_INFO!A407=0," ",COUNTRY_INFO!A407)))</f>
        <v xml:space="preserve"> </v>
      </c>
      <c r="B407" s="14" t="str">
        <f>IF(INTRO!$E$39&lt;&gt;"Non-endemic", " ", IF(INTRO!$E$37="Non-endemic"," ", IF(COUNTRY_INFO!B407=0," ",COUNTRY_INFO!B407)))</f>
        <v xml:space="preserve"> </v>
      </c>
      <c r="C407" s="14" t="str">
        <f>IF(INTRO!$E$39&lt;&gt;"Non-endemic", " ", IF(INTRO!$E$37="Non-endemic"," ", IF(COUNTRY_INFO!C407=0," ",COUNTRY_INFO!C407)))</f>
        <v xml:space="preserve"> </v>
      </c>
      <c r="D407" s="15">
        <f>IF(INTRO!$E$39&lt;&gt;"Non-endemic", 0, IF(INTRO!$E$37="Non-endemic",0,IF(COUNTRY_INFO!$H407=1,COUNTRY_INFO!E407,0)))</f>
        <v>0</v>
      </c>
      <c r="E407" s="15">
        <f>IF(INTRO!$E$39&lt;&gt;"Non-endemic", 0, IF(INTRO!$E$37="Non-endemic",0,IF(COUNTRY_INFO!$H407=1,COUNTRY_INFO!F407,0)))</f>
        <v>0</v>
      </c>
      <c r="F407" s="15">
        <f>IF(INTRO!$E$39&lt;&gt;"Non-endemic", 0, IF(INTRO!$E$37="Non-endemic",0,IF(COUNTRY_INFO!$H407=1,COUNTRY_INFO!G407,0)))</f>
        <v>0</v>
      </c>
      <c r="G407" s="15">
        <f t="shared" si="26"/>
        <v>0</v>
      </c>
      <c r="H407" s="16" t="str">
        <f>IF(INTRO!$E$39="Non-endemic",IF(INTRO!$E$37="Non-endemic","Not required",COUNTRY_INFO!P407),"Treat with IVM")</f>
        <v>Treat with IVM</v>
      </c>
      <c r="I407" s="15">
        <f t="shared" si="27"/>
        <v>0</v>
      </c>
      <c r="J407" s="15">
        <f t="shared" si="23"/>
        <v>0</v>
      </c>
      <c r="K407" s="25"/>
      <c r="L407" s="17">
        <f t="shared" si="24"/>
        <v>0</v>
      </c>
      <c r="M407" s="17">
        <f t="shared" si="25"/>
        <v>0</v>
      </c>
    </row>
    <row r="408" spans="1:13" x14ac:dyDescent="0.2">
      <c r="A408" s="14" t="str">
        <f>IF(INTRO!$E$39&lt;&gt;"Non-endemic", " ", IF(INTRO!$E$37="Non-endemic"," ", IF(COUNTRY_INFO!A408=0," ",COUNTRY_INFO!A408)))</f>
        <v xml:space="preserve"> </v>
      </c>
      <c r="B408" s="14" t="str">
        <f>IF(INTRO!$E$39&lt;&gt;"Non-endemic", " ", IF(INTRO!$E$37="Non-endemic"," ", IF(COUNTRY_INFO!B408=0," ",COUNTRY_INFO!B408)))</f>
        <v xml:space="preserve"> </v>
      </c>
      <c r="C408" s="14" t="str">
        <f>IF(INTRO!$E$39&lt;&gt;"Non-endemic", " ", IF(INTRO!$E$37="Non-endemic"," ", IF(COUNTRY_INFO!C408=0," ",COUNTRY_INFO!C408)))</f>
        <v xml:space="preserve"> </v>
      </c>
      <c r="D408" s="15">
        <f>IF(INTRO!$E$39&lt;&gt;"Non-endemic", 0, IF(INTRO!$E$37="Non-endemic",0,IF(COUNTRY_INFO!$H408=1,COUNTRY_INFO!E408,0)))</f>
        <v>0</v>
      </c>
      <c r="E408" s="15">
        <f>IF(INTRO!$E$39&lt;&gt;"Non-endemic", 0, IF(INTRO!$E$37="Non-endemic",0,IF(COUNTRY_INFO!$H408=1,COUNTRY_INFO!F408,0)))</f>
        <v>0</v>
      </c>
      <c r="F408" s="15">
        <f>IF(INTRO!$E$39&lt;&gt;"Non-endemic", 0, IF(INTRO!$E$37="Non-endemic",0,IF(COUNTRY_INFO!$H408=1,COUNTRY_INFO!G408,0)))</f>
        <v>0</v>
      </c>
      <c r="G408" s="15">
        <f t="shared" si="26"/>
        <v>0</v>
      </c>
      <c r="H408" s="16" t="str">
        <f>IF(INTRO!$E$39="Non-endemic",IF(INTRO!$E$37="Non-endemic","Not required",COUNTRY_INFO!P408),"Treat with IVM")</f>
        <v>Treat with IVM</v>
      </c>
      <c r="I408" s="15">
        <f t="shared" si="27"/>
        <v>0</v>
      </c>
      <c r="J408" s="15">
        <f t="shared" si="23"/>
        <v>0</v>
      </c>
      <c r="K408" s="25"/>
      <c r="L408" s="17">
        <f t="shared" si="24"/>
        <v>0</v>
      </c>
      <c r="M408" s="17">
        <f t="shared" si="25"/>
        <v>0</v>
      </c>
    </row>
    <row r="409" spans="1:13" x14ac:dyDescent="0.2">
      <c r="A409" s="14" t="str">
        <f>IF(INTRO!$E$39&lt;&gt;"Non-endemic", " ", IF(INTRO!$E$37="Non-endemic"," ", IF(COUNTRY_INFO!A409=0," ",COUNTRY_INFO!A409)))</f>
        <v xml:space="preserve"> </v>
      </c>
      <c r="B409" s="14" t="str">
        <f>IF(INTRO!$E$39&lt;&gt;"Non-endemic", " ", IF(INTRO!$E$37="Non-endemic"," ", IF(COUNTRY_INFO!B409=0," ",COUNTRY_INFO!B409)))</f>
        <v xml:space="preserve"> </v>
      </c>
      <c r="C409" s="14" t="str">
        <f>IF(INTRO!$E$39&lt;&gt;"Non-endemic", " ", IF(INTRO!$E$37="Non-endemic"," ", IF(COUNTRY_INFO!C409=0," ",COUNTRY_INFO!C409)))</f>
        <v xml:space="preserve"> </v>
      </c>
      <c r="D409" s="15">
        <f>IF(INTRO!$E$39&lt;&gt;"Non-endemic", 0, IF(INTRO!$E$37="Non-endemic",0,IF(COUNTRY_INFO!$H409=1,COUNTRY_INFO!E409,0)))</f>
        <v>0</v>
      </c>
      <c r="E409" s="15">
        <f>IF(INTRO!$E$39&lt;&gt;"Non-endemic", 0, IF(INTRO!$E$37="Non-endemic",0,IF(COUNTRY_INFO!$H409=1,COUNTRY_INFO!F409,0)))</f>
        <v>0</v>
      </c>
      <c r="F409" s="15">
        <f>IF(INTRO!$E$39&lt;&gt;"Non-endemic", 0, IF(INTRO!$E$37="Non-endemic",0,IF(COUNTRY_INFO!$H409=1,COUNTRY_INFO!G409,0)))</f>
        <v>0</v>
      </c>
      <c r="G409" s="15">
        <f t="shared" si="26"/>
        <v>0</v>
      </c>
      <c r="H409" s="16" t="str">
        <f>IF(INTRO!$E$39="Non-endemic",IF(INTRO!$E$37="Non-endemic","Not required",COUNTRY_INFO!P409),"Treat with IVM")</f>
        <v>Treat with IVM</v>
      </c>
      <c r="I409" s="15">
        <f t="shared" si="27"/>
        <v>0</v>
      </c>
      <c r="J409" s="15">
        <f t="shared" si="23"/>
        <v>0</v>
      </c>
      <c r="K409" s="25"/>
      <c r="L409" s="17">
        <f t="shared" si="24"/>
        <v>0</v>
      </c>
      <c r="M409" s="17">
        <f t="shared" si="25"/>
        <v>0</v>
      </c>
    </row>
    <row r="410" spans="1:13" x14ac:dyDescent="0.2">
      <c r="A410" s="14" t="str">
        <f>IF(INTRO!$E$39&lt;&gt;"Non-endemic", " ", IF(INTRO!$E$37="Non-endemic"," ", IF(COUNTRY_INFO!A410=0," ",COUNTRY_INFO!A410)))</f>
        <v xml:space="preserve"> </v>
      </c>
      <c r="B410" s="14" t="str">
        <f>IF(INTRO!$E$39&lt;&gt;"Non-endemic", " ", IF(INTRO!$E$37="Non-endemic"," ", IF(COUNTRY_INFO!B410=0," ",COUNTRY_INFO!B410)))</f>
        <v xml:space="preserve"> </v>
      </c>
      <c r="C410" s="14" t="str">
        <f>IF(INTRO!$E$39&lt;&gt;"Non-endemic", " ", IF(INTRO!$E$37="Non-endemic"," ", IF(COUNTRY_INFO!C410=0," ",COUNTRY_INFO!C410)))</f>
        <v xml:space="preserve"> </v>
      </c>
      <c r="D410" s="15">
        <f>IF(INTRO!$E$39&lt;&gt;"Non-endemic", 0, IF(INTRO!$E$37="Non-endemic",0,IF(COUNTRY_INFO!$H410=1,COUNTRY_INFO!E410,0)))</f>
        <v>0</v>
      </c>
      <c r="E410" s="15">
        <f>IF(INTRO!$E$39&lt;&gt;"Non-endemic", 0, IF(INTRO!$E$37="Non-endemic",0,IF(COUNTRY_INFO!$H410=1,COUNTRY_INFO!F410,0)))</f>
        <v>0</v>
      </c>
      <c r="F410" s="15">
        <f>IF(INTRO!$E$39&lt;&gt;"Non-endemic", 0, IF(INTRO!$E$37="Non-endemic",0,IF(COUNTRY_INFO!$H410=1,COUNTRY_INFO!G410,0)))</f>
        <v>0</v>
      </c>
      <c r="G410" s="15">
        <f t="shared" si="26"/>
        <v>0</v>
      </c>
      <c r="H410" s="16" t="str">
        <f>IF(INTRO!$E$39="Non-endemic",IF(INTRO!$E$37="Non-endemic","Not required",COUNTRY_INFO!P410),"Treat with IVM")</f>
        <v>Treat with IVM</v>
      </c>
      <c r="I410" s="15">
        <f t="shared" si="27"/>
        <v>0</v>
      </c>
      <c r="J410" s="15">
        <f t="shared" si="23"/>
        <v>0</v>
      </c>
      <c r="K410" s="25"/>
      <c r="L410" s="17">
        <f t="shared" si="24"/>
        <v>0</v>
      </c>
      <c r="M410" s="17">
        <f t="shared" si="25"/>
        <v>0</v>
      </c>
    </row>
    <row r="411" spans="1:13" x14ac:dyDescent="0.2">
      <c r="A411" s="14" t="str">
        <f>IF(INTRO!$E$39&lt;&gt;"Non-endemic", " ", IF(INTRO!$E$37="Non-endemic"," ", IF(COUNTRY_INFO!A411=0," ",COUNTRY_INFO!A411)))</f>
        <v xml:space="preserve"> </v>
      </c>
      <c r="B411" s="14" t="str">
        <f>IF(INTRO!$E$39&lt;&gt;"Non-endemic", " ", IF(INTRO!$E$37="Non-endemic"," ", IF(COUNTRY_INFO!B411=0," ",COUNTRY_INFO!B411)))</f>
        <v xml:space="preserve"> </v>
      </c>
      <c r="C411" s="14" t="str">
        <f>IF(INTRO!$E$39&lt;&gt;"Non-endemic", " ", IF(INTRO!$E$37="Non-endemic"," ", IF(COUNTRY_INFO!C411=0," ",COUNTRY_INFO!C411)))</f>
        <v xml:space="preserve"> </v>
      </c>
      <c r="D411" s="15">
        <f>IF(INTRO!$E$39&lt;&gt;"Non-endemic", 0, IF(INTRO!$E$37="Non-endemic",0,IF(COUNTRY_INFO!$H411=1,COUNTRY_INFO!E411,0)))</f>
        <v>0</v>
      </c>
      <c r="E411" s="15">
        <f>IF(INTRO!$E$39&lt;&gt;"Non-endemic", 0, IF(INTRO!$E$37="Non-endemic",0,IF(COUNTRY_INFO!$H411=1,COUNTRY_INFO!F411,0)))</f>
        <v>0</v>
      </c>
      <c r="F411" s="15">
        <f>IF(INTRO!$E$39&lt;&gt;"Non-endemic", 0, IF(INTRO!$E$37="Non-endemic",0,IF(COUNTRY_INFO!$H411=1,COUNTRY_INFO!G411,0)))</f>
        <v>0</v>
      </c>
      <c r="G411" s="15">
        <f t="shared" si="26"/>
        <v>0</v>
      </c>
      <c r="H411" s="16" t="str">
        <f>IF(INTRO!$E$39="Non-endemic",IF(INTRO!$E$37="Non-endemic","Not required",COUNTRY_INFO!P411),"Treat with IVM")</f>
        <v>Treat with IVM</v>
      </c>
      <c r="I411" s="15">
        <f t="shared" si="27"/>
        <v>0</v>
      </c>
      <c r="J411" s="15">
        <f t="shared" si="23"/>
        <v>0</v>
      </c>
      <c r="K411" s="25"/>
      <c r="L411" s="17">
        <f t="shared" si="24"/>
        <v>0</v>
      </c>
      <c r="M411" s="17">
        <f t="shared" si="25"/>
        <v>0</v>
      </c>
    </row>
    <row r="412" spans="1:13" x14ac:dyDescent="0.2">
      <c r="A412" s="14" t="str">
        <f>IF(INTRO!$E$39&lt;&gt;"Non-endemic", " ", IF(INTRO!$E$37="Non-endemic"," ", IF(COUNTRY_INFO!A412=0," ",COUNTRY_INFO!A412)))</f>
        <v xml:space="preserve"> </v>
      </c>
      <c r="B412" s="14" t="str">
        <f>IF(INTRO!$E$39&lt;&gt;"Non-endemic", " ", IF(INTRO!$E$37="Non-endemic"," ", IF(COUNTRY_INFO!B412=0," ",COUNTRY_INFO!B412)))</f>
        <v xml:space="preserve"> </v>
      </c>
      <c r="C412" s="14" t="str">
        <f>IF(INTRO!$E$39&lt;&gt;"Non-endemic", " ", IF(INTRO!$E$37="Non-endemic"," ", IF(COUNTRY_INFO!C412=0," ",COUNTRY_INFO!C412)))</f>
        <v xml:space="preserve"> </v>
      </c>
      <c r="D412" s="15">
        <f>IF(INTRO!$E$39&lt;&gt;"Non-endemic", 0, IF(INTRO!$E$37="Non-endemic",0,IF(COUNTRY_INFO!$H412=1,COUNTRY_INFO!E412,0)))</f>
        <v>0</v>
      </c>
      <c r="E412" s="15">
        <f>IF(INTRO!$E$39&lt;&gt;"Non-endemic", 0, IF(INTRO!$E$37="Non-endemic",0,IF(COUNTRY_INFO!$H412=1,COUNTRY_INFO!F412,0)))</f>
        <v>0</v>
      </c>
      <c r="F412" s="15">
        <f>IF(INTRO!$E$39&lt;&gt;"Non-endemic", 0, IF(INTRO!$E$37="Non-endemic",0,IF(COUNTRY_INFO!$H412=1,COUNTRY_INFO!G412,0)))</f>
        <v>0</v>
      </c>
      <c r="G412" s="15">
        <f t="shared" si="26"/>
        <v>0</v>
      </c>
      <c r="H412" s="16" t="str">
        <f>IF(INTRO!$E$39="Non-endemic",IF(INTRO!$E$37="Non-endemic","Not required",COUNTRY_INFO!P412),"Treat with IVM")</f>
        <v>Treat with IVM</v>
      </c>
      <c r="I412" s="15">
        <f t="shared" si="27"/>
        <v>0</v>
      </c>
      <c r="J412" s="15">
        <f t="shared" si="23"/>
        <v>0</v>
      </c>
      <c r="K412" s="25"/>
      <c r="L412" s="17">
        <f t="shared" si="24"/>
        <v>0</v>
      </c>
      <c r="M412" s="17">
        <f t="shared" si="25"/>
        <v>0</v>
      </c>
    </row>
    <row r="413" spans="1:13" x14ac:dyDescent="0.2">
      <c r="A413" s="14" t="str">
        <f>IF(INTRO!$E$39&lt;&gt;"Non-endemic", " ", IF(INTRO!$E$37="Non-endemic"," ", IF(COUNTRY_INFO!A413=0," ",COUNTRY_INFO!A413)))</f>
        <v xml:space="preserve"> </v>
      </c>
      <c r="B413" s="14" t="str">
        <f>IF(INTRO!$E$39&lt;&gt;"Non-endemic", " ", IF(INTRO!$E$37="Non-endemic"," ", IF(COUNTRY_INFO!B413=0," ",COUNTRY_INFO!B413)))</f>
        <v xml:space="preserve"> </v>
      </c>
      <c r="C413" s="14" t="str">
        <f>IF(INTRO!$E$39&lt;&gt;"Non-endemic", " ", IF(INTRO!$E$37="Non-endemic"," ", IF(COUNTRY_INFO!C413=0," ",COUNTRY_INFO!C413)))</f>
        <v xml:space="preserve"> </v>
      </c>
      <c r="D413" s="15">
        <f>IF(INTRO!$E$39&lt;&gt;"Non-endemic", 0, IF(INTRO!$E$37="Non-endemic",0,IF(COUNTRY_INFO!$H413=1,COUNTRY_INFO!E413,0)))</f>
        <v>0</v>
      </c>
      <c r="E413" s="15">
        <f>IF(INTRO!$E$39&lt;&gt;"Non-endemic", 0, IF(INTRO!$E$37="Non-endemic",0,IF(COUNTRY_INFO!$H413=1,COUNTRY_INFO!F413,0)))</f>
        <v>0</v>
      </c>
      <c r="F413" s="15">
        <f>IF(INTRO!$E$39&lt;&gt;"Non-endemic", 0, IF(INTRO!$E$37="Non-endemic",0,IF(COUNTRY_INFO!$H413=1,COUNTRY_INFO!G413,0)))</f>
        <v>0</v>
      </c>
      <c r="G413" s="15">
        <f t="shared" si="26"/>
        <v>0</v>
      </c>
      <c r="H413" s="16" t="str">
        <f>IF(INTRO!$E$39="Non-endemic",IF(INTRO!$E$37="Non-endemic","Not required",COUNTRY_INFO!P413),"Treat with IVM")</f>
        <v>Treat with IVM</v>
      </c>
      <c r="I413" s="15">
        <f t="shared" si="27"/>
        <v>0</v>
      </c>
      <c r="J413" s="15">
        <f t="shared" si="23"/>
        <v>0</v>
      </c>
      <c r="K413" s="25"/>
      <c r="L413" s="17">
        <f t="shared" si="24"/>
        <v>0</v>
      </c>
      <c r="M413" s="17">
        <f t="shared" si="25"/>
        <v>0</v>
      </c>
    </row>
    <row r="414" spans="1:13" x14ac:dyDescent="0.2">
      <c r="A414" s="14" t="str">
        <f>IF(INTRO!$E$39&lt;&gt;"Non-endemic", " ", IF(INTRO!$E$37="Non-endemic"," ", IF(COUNTRY_INFO!A414=0," ",COUNTRY_INFO!A414)))</f>
        <v xml:space="preserve"> </v>
      </c>
      <c r="B414" s="14" t="str">
        <f>IF(INTRO!$E$39&lt;&gt;"Non-endemic", " ", IF(INTRO!$E$37="Non-endemic"," ", IF(COUNTRY_INFO!B414=0," ",COUNTRY_INFO!B414)))</f>
        <v xml:space="preserve"> </v>
      </c>
      <c r="C414" s="14" t="str">
        <f>IF(INTRO!$E$39&lt;&gt;"Non-endemic", " ", IF(INTRO!$E$37="Non-endemic"," ", IF(COUNTRY_INFO!C414=0," ",COUNTRY_INFO!C414)))</f>
        <v xml:space="preserve"> </v>
      </c>
      <c r="D414" s="15">
        <f>IF(INTRO!$E$39&lt;&gt;"Non-endemic", 0, IF(INTRO!$E$37="Non-endemic",0,IF(COUNTRY_INFO!$H414=1,COUNTRY_INFO!E414,0)))</f>
        <v>0</v>
      </c>
      <c r="E414" s="15">
        <f>IF(INTRO!$E$39&lt;&gt;"Non-endemic", 0, IF(INTRO!$E$37="Non-endemic",0,IF(COUNTRY_INFO!$H414=1,COUNTRY_INFO!F414,0)))</f>
        <v>0</v>
      </c>
      <c r="F414" s="15">
        <f>IF(INTRO!$E$39&lt;&gt;"Non-endemic", 0, IF(INTRO!$E$37="Non-endemic",0,IF(COUNTRY_INFO!$H414=1,COUNTRY_INFO!G414,0)))</f>
        <v>0</v>
      </c>
      <c r="G414" s="15">
        <f t="shared" si="26"/>
        <v>0</v>
      </c>
      <c r="H414" s="16" t="str">
        <f>IF(INTRO!$E$39="Non-endemic",IF(INTRO!$E$37="Non-endemic","Not required",COUNTRY_INFO!P414),"Treat with IVM")</f>
        <v>Treat with IVM</v>
      </c>
      <c r="I414" s="15">
        <f t="shared" si="27"/>
        <v>0</v>
      </c>
      <c r="J414" s="15">
        <f t="shared" si="23"/>
        <v>0</v>
      </c>
      <c r="K414" s="25"/>
      <c r="L414" s="17">
        <f t="shared" si="24"/>
        <v>0</v>
      </c>
      <c r="M414" s="17">
        <f t="shared" si="25"/>
        <v>0</v>
      </c>
    </row>
    <row r="415" spans="1:13" x14ac:dyDescent="0.2">
      <c r="A415" s="14" t="str">
        <f>IF(INTRO!$E$39&lt;&gt;"Non-endemic", " ", IF(INTRO!$E$37="Non-endemic"," ", IF(COUNTRY_INFO!A415=0," ",COUNTRY_INFO!A415)))</f>
        <v xml:space="preserve"> </v>
      </c>
      <c r="B415" s="14" t="str">
        <f>IF(INTRO!$E$39&lt;&gt;"Non-endemic", " ", IF(INTRO!$E$37="Non-endemic"," ", IF(COUNTRY_INFO!B415=0," ",COUNTRY_INFO!B415)))</f>
        <v xml:space="preserve"> </v>
      </c>
      <c r="C415" s="14" t="str">
        <f>IF(INTRO!$E$39&lt;&gt;"Non-endemic", " ", IF(INTRO!$E$37="Non-endemic"," ", IF(COUNTRY_INFO!C415=0," ",COUNTRY_INFO!C415)))</f>
        <v xml:space="preserve"> </v>
      </c>
      <c r="D415" s="15">
        <f>IF(INTRO!$E$39&lt;&gt;"Non-endemic", 0, IF(INTRO!$E$37="Non-endemic",0,IF(COUNTRY_INFO!$H415=1,COUNTRY_INFO!E415,0)))</f>
        <v>0</v>
      </c>
      <c r="E415" s="15">
        <f>IF(INTRO!$E$39&lt;&gt;"Non-endemic", 0, IF(INTRO!$E$37="Non-endemic",0,IF(COUNTRY_INFO!$H415=1,COUNTRY_INFO!F415,0)))</f>
        <v>0</v>
      </c>
      <c r="F415" s="15">
        <f>IF(INTRO!$E$39&lt;&gt;"Non-endemic", 0, IF(INTRO!$E$37="Non-endemic",0,IF(COUNTRY_INFO!$H415=1,COUNTRY_INFO!G415,0)))</f>
        <v>0</v>
      </c>
      <c r="G415" s="15">
        <f t="shared" si="26"/>
        <v>0</v>
      </c>
      <c r="H415" s="16" t="str">
        <f>IF(INTRO!$E$39="Non-endemic",IF(INTRO!$E$37="Non-endemic","Not required",COUNTRY_INFO!P415),"Treat with IVM")</f>
        <v>Treat with IVM</v>
      </c>
      <c r="I415" s="15">
        <f t="shared" si="27"/>
        <v>0</v>
      </c>
      <c r="J415" s="15">
        <f t="shared" si="23"/>
        <v>0</v>
      </c>
      <c r="K415" s="25"/>
      <c r="L415" s="17">
        <f t="shared" si="24"/>
        <v>0</v>
      </c>
      <c r="M415" s="17">
        <f t="shared" si="25"/>
        <v>0</v>
      </c>
    </row>
    <row r="416" spans="1:13" x14ac:dyDescent="0.2">
      <c r="A416" s="14" t="str">
        <f>IF(INTRO!$E$39&lt;&gt;"Non-endemic", " ", IF(INTRO!$E$37="Non-endemic"," ", IF(COUNTRY_INFO!A416=0," ",COUNTRY_INFO!A416)))</f>
        <v xml:space="preserve"> </v>
      </c>
      <c r="B416" s="14" t="str">
        <f>IF(INTRO!$E$39&lt;&gt;"Non-endemic", " ", IF(INTRO!$E$37="Non-endemic"," ", IF(COUNTRY_INFO!B416=0," ",COUNTRY_INFO!B416)))</f>
        <v xml:space="preserve"> </v>
      </c>
      <c r="C416" s="14" t="str">
        <f>IF(INTRO!$E$39&lt;&gt;"Non-endemic", " ", IF(INTRO!$E$37="Non-endemic"," ", IF(COUNTRY_INFO!C416=0," ",COUNTRY_INFO!C416)))</f>
        <v xml:space="preserve"> </v>
      </c>
      <c r="D416" s="15">
        <f>IF(INTRO!$E$39&lt;&gt;"Non-endemic", 0, IF(INTRO!$E$37="Non-endemic",0,IF(COUNTRY_INFO!$H416=1,COUNTRY_INFO!E416,0)))</f>
        <v>0</v>
      </c>
      <c r="E416" s="15">
        <f>IF(INTRO!$E$39&lt;&gt;"Non-endemic", 0, IF(INTRO!$E$37="Non-endemic",0,IF(COUNTRY_INFO!$H416=1,COUNTRY_INFO!F416,0)))</f>
        <v>0</v>
      </c>
      <c r="F416" s="15">
        <f>IF(INTRO!$E$39&lt;&gt;"Non-endemic", 0, IF(INTRO!$E$37="Non-endemic",0,IF(COUNTRY_INFO!$H416=1,COUNTRY_INFO!G416,0)))</f>
        <v>0</v>
      </c>
      <c r="G416" s="15">
        <f t="shared" si="26"/>
        <v>0</v>
      </c>
      <c r="H416" s="16" t="str">
        <f>IF(INTRO!$E$39="Non-endemic",IF(INTRO!$E$37="Non-endemic","Not required",COUNTRY_INFO!P416),"Treat with IVM")</f>
        <v>Treat with IVM</v>
      </c>
      <c r="I416" s="15">
        <f t="shared" si="27"/>
        <v>0</v>
      </c>
      <c r="J416" s="15">
        <f t="shared" si="23"/>
        <v>0</v>
      </c>
      <c r="K416" s="25"/>
      <c r="L416" s="17">
        <f t="shared" si="24"/>
        <v>0</v>
      </c>
      <c r="M416" s="17">
        <f t="shared" si="25"/>
        <v>0</v>
      </c>
    </row>
    <row r="417" spans="1:13" x14ac:dyDescent="0.2">
      <c r="A417" s="14" t="str">
        <f>IF(INTRO!$E$39&lt;&gt;"Non-endemic", " ", IF(INTRO!$E$37="Non-endemic"," ", IF(COUNTRY_INFO!A417=0," ",COUNTRY_INFO!A417)))</f>
        <v xml:space="preserve"> </v>
      </c>
      <c r="B417" s="14" t="str">
        <f>IF(INTRO!$E$39&lt;&gt;"Non-endemic", " ", IF(INTRO!$E$37="Non-endemic"," ", IF(COUNTRY_INFO!B417=0," ",COUNTRY_INFO!B417)))</f>
        <v xml:space="preserve"> </v>
      </c>
      <c r="C417" s="14" t="str">
        <f>IF(INTRO!$E$39&lt;&gt;"Non-endemic", " ", IF(INTRO!$E$37="Non-endemic"," ", IF(COUNTRY_INFO!C417=0," ",COUNTRY_INFO!C417)))</f>
        <v xml:space="preserve"> </v>
      </c>
      <c r="D417" s="15">
        <f>IF(INTRO!$E$39&lt;&gt;"Non-endemic", 0, IF(INTRO!$E$37="Non-endemic",0,IF(COUNTRY_INFO!$H417=1,COUNTRY_INFO!E417,0)))</f>
        <v>0</v>
      </c>
      <c r="E417" s="15">
        <f>IF(INTRO!$E$39&lt;&gt;"Non-endemic", 0, IF(INTRO!$E$37="Non-endemic",0,IF(COUNTRY_INFO!$H417=1,COUNTRY_INFO!F417,0)))</f>
        <v>0</v>
      </c>
      <c r="F417" s="15">
        <f>IF(INTRO!$E$39&lt;&gt;"Non-endemic", 0, IF(INTRO!$E$37="Non-endemic",0,IF(COUNTRY_INFO!$H417=1,COUNTRY_INFO!G417,0)))</f>
        <v>0</v>
      </c>
      <c r="G417" s="15">
        <f t="shared" si="26"/>
        <v>0</v>
      </c>
      <c r="H417" s="16" t="str">
        <f>IF(INTRO!$E$39="Non-endemic",IF(INTRO!$E$37="Non-endemic","Not required",COUNTRY_INFO!P417),"Treat with IVM")</f>
        <v>Treat with IVM</v>
      </c>
      <c r="I417" s="15">
        <f t="shared" si="27"/>
        <v>0</v>
      </c>
      <c r="J417" s="15">
        <f t="shared" si="23"/>
        <v>0</v>
      </c>
      <c r="K417" s="25"/>
      <c r="L417" s="17">
        <f t="shared" si="24"/>
        <v>0</v>
      </c>
      <c r="M417" s="17">
        <f t="shared" si="25"/>
        <v>0</v>
      </c>
    </row>
    <row r="418" spans="1:13" x14ac:dyDescent="0.2">
      <c r="A418" s="14" t="str">
        <f>IF(INTRO!$E$39&lt;&gt;"Non-endemic", " ", IF(INTRO!$E$37="Non-endemic"," ", IF(COUNTRY_INFO!A418=0," ",COUNTRY_INFO!A418)))</f>
        <v xml:space="preserve"> </v>
      </c>
      <c r="B418" s="14" t="str">
        <f>IF(INTRO!$E$39&lt;&gt;"Non-endemic", " ", IF(INTRO!$E$37="Non-endemic"," ", IF(COUNTRY_INFO!B418=0," ",COUNTRY_INFO!B418)))</f>
        <v xml:space="preserve"> </v>
      </c>
      <c r="C418" s="14" t="str">
        <f>IF(INTRO!$E$39&lt;&gt;"Non-endemic", " ", IF(INTRO!$E$37="Non-endemic"," ", IF(COUNTRY_INFO!C418=0," ",COUNTRY_INFO!C418)))</f>
        <v xml:space="preserve"> </v>
      </c>
      <c r="D418" s="15">
        <f>IF(INTRO!$E$39&lt;&gt;"Non-endemic", 0, IF(INTRO!$E$37="Non-endemic",0,IF(COUNTRY_INFO!$H418=1,COUNTRY_INFO!E418,0)))</f>
        <v>0</v>
      </c>
      <c r="E418" s="15">
        <f>IF(INTRO!$E$39&lt;&gt;"Non-endemic", 0, IF(INTRO!$E$37="Non-endemic",0,IF(COUNTRY_INFO!$H418=1,COUNTRY_INFO!F418,0)))</f>
        <v>0</v>
      </c>
      <c r="F418" s="15">
        <f>IF(INTRO!$E$39&lt;&gt;"Non-endemic", 0, IF(INTRO!$E$37="Non-endemic",0,IF(COUNTRY_INFO!$H418=1,COUNTRY_INFO!G418,0)))</f>
        <v>0</v>
      </c>
      <c r="G418" s="15">
        <f t="shared" si="26"/>
        <v>0</v>
      </c>
      <c r="H418" s="16" t="str">
        <f>IF(INTRO!$E$39="Non-endemic",IF(INTRO!$E$37="Non-endemic","Not required",COUNTRY_INFO!P418),"Treat with IVM")</f>
        <v>Treat with IVM</v>
      </c>
      <c r="I418" s="15">
        <f t="shared" si="27"/>
        <v>0</v>
      </c>
      <c r="J418" s="15">
        <f t="shared" si="23"/>
        <v>0</v>
      </c>
      <c r="K418" s="25"/>
      <c r="L418" s="17">
        <f t="shared" si="24"/>
        <v>0</v>
      </c>
      <c r="M418" s="17">
        <f t="shared" si="25"/>
        <v>0</v>
      </c>
    </row>
    <row r="419" spans="1:13" x14ac:dyDescent="0.2">
      <c r="A419" s="14" t="str">
        <f>IF(INTRO!$E$39&lt;&gt;"Non-endemic", " ", IF(INTRO!$E$37="Non-endemic"," ", IF(COUNTRY_INFO!A419=0," ",COUNTRY_INFO!A419)))</f>
        <v xml:space="preserve"> </v>
      </c>
      <c r="B419" s="14" t="str">
        <f>IF(INTRO!$E$39&lt;&gt;"Non-endemic", " ", IF(INTRO!$E$37="Non-endemic"," ", IF(COUNTRY_INFO!B419=0," ",COUNTRY_INFO!B419)))</f>
        <v xml:space="preserve"> </v>
      </c>
      <c r="C419" s="14" t="str">
        <f>IF(INTRO!$E$39&lt;&gt;"Non-endemic", " ", IF(INTRO!$E$37="Non-endemic"," ", IF(COUNTRY_INFO!C419=0," ",COUNTRY_INFO!C419)))</f>
        <v xml:space="preserve"> </v>
      </c>
      <c r="D419" s="15">
        <f>IF(INTRO!$E$39&lt;&gt;"Non-endemic", 0, IF(INTRO!$E$37="Non-endemic",0,IF(COUNTRY_INFO!$H419=1,COUNTRY_INFO!E419,0)))</f>
        <v>0</v>
      </c>
      <c r="E419" s="15">
        <f>IF(INTRO!$E$39&lt;&gt;"Non-endemic", 0, IF(INTRO!$E$37="Non-endemic",0,IF(COUNTRY_INFO!$H419=1,COUNTRY_INFO!F419,0)))</f>
        <v>0</v>
      </c>
      <c r="F419" s="15">
        <f>IF(INTRO!$E$39&lt;&gt;"Non-endemic", 0, IF(INTRO!$E$37="Non-endemic",0,IF(COUNTRY_INFO!$H419=1,COUNTRY_INFO!G419,0)))</f>
        <v>0</v>
      </c>
      <c r="G419" s="15">
        <f t="shared" si="26"/>
        <v>0</v>
      </c>
      <c r="H419" s="16" t="str">
        <f>IF(INTRO!$E$39="Non-endemic",IF(INTRO!$E$37="Non-endemic","Not required",COUNTRY_INFO!P419),"Treat with IVM")</f>
        <v>Treat with IVM</v>
      </c>
      <c r="I419" s="15">
        <f t="shared" si="27"/>
        <v>0</v>
      </c>
      <c r="J419" s="15">
        <f t="shared" si="23"/>
        <v>0</v>
      </c>
      <c r="K419" s="25"/>
      <c r="L419" s="17">
        <f t="shared" si="24"/>
        <v>0</v>
      </c>
      <c r="M419" s="17">
        <f t="shared" si="25"/>
        <v>0</v>
      </c>
    </row>
    <row r="420" spans="1:13" x14ac:dyDescent="0.2">
      <c r="A420" s="14" t="str">
        <f>IF(INTRO!$E$39&lt;&gt;"Non-endemic", " ", IF(INTRO!$E$37="Non-endemic"," ", IF(COUNTRY_INFO!A420=0," ",COUNTRY_INFO!A420)))</f>
        <v xml:space="preserve"> </v>
      </c>
      <c r="B420" s="14" t="str">
        <f>IF(INTRO!$E$39&lt;&gt;"Non-endemic", " ", IF(INTRO!$E$37="Non-endemic"," ", IF(COUNTRY_INFO!B420=0," ",COUNTRY_INFO!B420)))</f>
        <v xml:space="preserve"> </v>
      </c>
      <c r="C420" s="14" t="str">
        <f>IF(INTRO!$E$39&lt;&gt;"Non-endemic", " ", IF(INTRO!$E$37="Non-endemic"," ", IF(COUNTRY_INFO!C420=0," ",COUNTRY_INFO!C420)))</f>
        <v xml:space="preserve"> </v>
      </c>
      <c r="D420" s="15">
        <f>IF(INTRO!$E$39&lt;&gt;"Non-endemic", 0, IF(INTRO!$E$37="Non-endemic",0,IF(COUNTRY_INFO!$H420=1,COUNTRY_INFO!E420,0)))</f>
        <v>0</v>
      </c>
      <c r="E420" s="15">
        <f>IF(INTRO!$E$39&lt;&gt;"Non-endemic", 0, IF(INTRO!$E$37="Non-endemic",0,IF(COUNTRY_INFO!$H420=1,COUNTRY_INFO!F420,0)))</f>
        <v>0</v>
      </c>
      <c r="F420" s="15">
        <f>IF(INTRO!$E$39&lt;&gt;"Non-endemic", 0, IF(INTRO!$E$37="Non-endemic",0,IF(COUNTRY_INFO!$H420=1,COUNTRY_INFO!G420,0)))</f>
        <v>0</v>
      </c>
      <c r="G420" s="15">
        <f t="shared" si="26"/>
        <v>0</v>
      </c>
      <c r="H420" s="16" t="str">
        <f>IF(INTRO!$E$39="Non-endemic",IF(INTRO!$E$37="Non-endemic","Not required",COUNTRY_INFO!P420),"Treat with IVM")</f>
        <v>Treat with IVM</v>
      </c>
      <c r="I420" s="15">
        <f t="shared" si="27"/>
        <v>0</v>
      </c>
      <c r="J420" s="15">
        <f t="shared" si="23"/>
        <v>0</v>
      </c>
      <c r="K420" s="25"/>
      <c r="L420" s="17">
        <f t="shared" si="24"/>
        <v>0</v>
      </c>
      <c r="M420" s="17">
        <f t="shared" si="25"/>
        <v>0</v>
      </c>
    </row>
    <row r="421" spans="1:13" x14ac:dyDescent="0.2">
      <c r="A421" s="14" t="str">
        <f>IF(INTRO!$E$39&lt;&gt;"Non-endemic", " ", IF(INTRO!$E$37="Non-endemic"," ", IF(COUNTRY_INFO!A421=0," ",COUNTRY_INFO!A421)))</f>
        <v xml:space="preserve"> </v>
      </c>
      <c r="B421" s="14" t="str">
        <f>IF(INTRO!$E$39&lt;&gt;"Non-endemic", " ", IF(INTRO!$E$37="Non-endemic"," ", IF(COUNTRY_INFO!B421=0," ",COUNTRY_INFO!B421)))</f>
        <v xml:space="preserve"> </v>
      </c>
      <c r="C421" s="14" t="str">
        <f>IF(INTRO!$E$39&lt;&gt;"Non-endemic", " ", IF(INTRO!$E$37="Non-endemic"," ", IF(COUNTRY_INFO!C421=0," ",COUNTRY_INFO!C421)))</f>
        <v xml:space="preserve"> </v>
      </c>
      <c r="D421" s="15">
        <f>IF(INTRO!$E$39&lt;&gt;"Non-endemic", 0, IF(INTRO!$E$37="Non-endemic",0,IF(COUNTRY_INFO!$H421=1,COUNTRY_INFO!E421,0)))</f>
        <v>0</v>
      </c>
      <c r="E421" s="15">
        <f>IF(INTRO!$E$39&lt;&gt;"Non-endemic", 0, IF(INTRO!$E$37="Non-endemic",0,IF(COUNTRY_INFO!$H421=1,COUNTRY_INFO!F421,0)))</f>
        <v>0</v>
      </c>
      <c r="F421" s="15">
        <f>IF(INTRO!$E$39&lt;&gt;"Non-endemic", 0, IF(INTRO!$E$37="Non-endemic",0,IF(COUNTRY_INFO!$H421=1,COUNTRY_INFO!G421,0)))</f>
        <v>0</v>
      </c>
      <c r="G421" s="15">
        <f t="shared" si="26"/>
        <v>0</v>
      </c>
      <c r="H421" s="16" t="str">
        <f>IF(INTRO!$E$39="Non-endemic",IF(INTRO!$E$37="Non-endemic","Not required",COUNTRY_INFO!P421),"Treat with IVM")</f>
        <v>Treat with IVM</v>
      </c>
      <c r="I421" s="15">
        <f t="shared" si="27"/>
        <v>0</v>
      </c>
      <c r="J421" s="15">
        <f t="shared" si="23"/>
        <v>0</v>
      </c>
      <c r="K421" s="25"/>
      <c r="L421" s="17">
        <f t="shared" si="24"/>
        <v>0</v>
      </c>
      <c r="M421" s="17">
        <f t="shared" si="25"/>
        <v>0</v>
      </c>
    </row>
    <row r="422" spans="1:13" x14ac:dyDescent="0.2">
      <c r="A422" s="14" t="str">
        <f>IF(INTRO!$E$39&lt;&gt;"Non-endemic", " ", IF(INTRO!$E$37="Non-endemic"," ", IF(COUNTRY_INFO!A422=0," ",COUNTRY_INFO!A422)))</f>
        <v xml:space="preserve"> </v>
      </c>
      <c r="B422" s="14" t="str">
        <f>IF(INTRO!$E$39&lt;&gt;"Non-endemic", " ", IF(INTRO!$E$37="Non-endemic"," ", IF(COUNTRY_INFO!B422=0," ",COUNTRY_INFO!B422)))</f>
        <v xml:space="preserve"> </v>
      </c>
      <c r="C422" s="14" t="str">
        <f>IF(INTRO!$E$39&lt;&gt;"Non-endemic", " ", IF(INTRO!$E$37="Non-endemic"," ", IF(COUNTRY_INFO!C422=0," ",COUNTRY_INFO!C422)))</f>
        <v xml:space="preserve"> </v>
      </c>
      <c r="D422" s="15">
        <f>IF(INTRO!$E$39&lt;&gt;"Non-endemic", 0, IF(INTRO!$E$37="Non-endemic",0,IF(COUNTRY_INFO!$H422=1,COUNTRY_INFO!E422,0)))</f>
        <v>0</v>
      </c>
      <c r="E422" s="15">
        <f>IF(INTRO!$E$39&lt;&gt;"Non-endemic", 0, IF(INTRO!$E$37="Non-endemic",0,IF(COUNTRY_INFO!$H422=1,COUNTRY_INFO!F422,0)))</f>
        <v>0</v>
      </c>
      <c r="F422" s="15">
        <f>IF(INTRO!$E$39&lt;&gt;"Non-endemic", 0, IF(INTRO!$E$37="Non-endemic",0,IF(COUNTRY_INFO!$H422=1,COUNTRY_INFO!G422,0)))</f>
        <v>0</v>
      </c>
      <c r="G422" s="15">
        <f t="shared" si="26"/>
        <v>0</v>
      </c>
      <c r="H422" s="16" t="str">
        <f>IF(INTRO!$E$39="Non-endemic",IF(INTRO!$E$37="Non-endemic","Not required",COUNTRY_INFO!P422),"Treat with IVM")</f>
        <v>Treat with IVM</v>
      </c>
      <c r="I422" s="15">
        <f t="shared" si="27"/>
        <v>0</v>
      </c>
      <c r="J422" s="15">
        <f t="shared" si="23"/>
        <v>0</v>
      </c>
      <c r="K422" s="25"/>
      <c r="L422" s="17">
        <f t="shared" si="24"/>
        <v>0</v>
      </c>
      <c r="M422" s="17">
        <f t="shared" si="25"/>
        <v>0</v>
      </c>
    </row>
    <row r="423" spans="1:13" x14ac:dyDescent="0.2">
      <c r="A423" s="14" t="str">
        <f>IF(INTRO!$E$39&lt;&gt;"Non-endemic", " ", IF(INTRO!$E$37="Non-endemic"," ", IF(COUNTRY_INFO!A423=0," ",COUNTRY_INFO!A423)))</f>
        <v xml:space="preserve"> </v>
      </c>
      <c r="B423" s="14" t="str">
        <f>IF(INTRO!$E$39&lt;&gt;"Non-endemic", " ", IF(INTRO!$E$37="Non-endemic"," ", IF(COUNTRY_INFO!B423=0," ",COUNTRY_INFO!B423)))</f>
        <v xml:space="preserve"> </v>
      </c>
      <c r="C423" s="14" t="str">
        <f>IF(INTRO!$E$39&lt;&gt;"Non-endemic", " ", IF(INTRO!$E$37="Non-endemic"," ", IF(COUNTRY_INFO!C423=0," ",COUNTRY_INFO!C423)))</f>
        <v xml:space="preserve"> </v>
      </c>
      <c r="D423" s="15">
        <f>IF(INTRO!$E$39&lt;&gt;"Non-endemic", 0, IF(INTRO!$E$37="Non-endemic",0,IF(COUNTRY_INFO!$H423=1,COUNTRY_INFO!E423,0)))</f>
        <v>0</v>
      </c>
      <c r="E423" s="15">
        <f>IF(INTRO!$E$39&lt;&gt;"Non-endemic", 0, IF(INTRO!$E$37="Non-endemic",0,IF(COUNTRY_INFO!$H423=1,COUNTRY_INFO!F423,0)))</f>
        <v>0</v>
      </c>
      <c r="F423" s="15">
        <f>IF(INTRO!$E$39&lt;&gt;"Non-endemic", 0, IF(INTRO!$E$37="Non-endemic",0,IF(COUNTRY_INFO!$H423=1,COUNTRY_INFO!G423,0)))</f>
        <v>0</v>
      </c>
      <c r="G423" s="15">
        <f t="shared" si="26"/>
        <v>0</v>
      </c>
      <c r="H423" s="16" t="str">
        <f>IF(INTRO!$E$39="Non-endemic",IF(INTRO!$E$37="Non-endemic","Not required",COUNTRY_INFO!P423),"Treat with IVM")</f>
        <v>Treat with IVM</v>
      </c>
      <c r="I423" s="15">
        <f t="shared" si="27"/>
        <v>0</v>
      </c>
      <c r="J423" s="15">
        <f t="shared" si="23"/>
        <v>0</v>
      </c>
      <c r="K423" s="25"/>
      <c r="L423" s="17">
        <f t="shared" si="24"/>
        <v>0</v>
      </c>
      <c r="M423" s="17">
        <f t="shared" si="25"/>
        <v>0</v>
      </c>
    </row>
    <row r="424" spans="1:13" x14ac:dyDescent="0.2">
      <c r="A424" s="14" t="str">
        <f>IF(INTRO!$E$39&lt;&gt;"Non-endemic", " ", IF(INTRO!$E$37="Non-endemic"," ", IF(COUNTRY_INFO!A424=0," ",COUNTRY_INFO!A424)))</f>
        <v xml:space="preserve"> </v>
      </c>
      <c r="B424" s="14" t="str">
        <f>IF(INTRO!$E$39&lt;&gt;"Non-endemic", " ", IF(INTRO!$E$37="Non-endemic"," ", IF(COUNTRY_INFO!B424=0," ",COUNTRY_INFO!B424)))</f>
        <v xml:space="preserve"> </v>
      </c>
      <c r="C424" s="14" t="str">
        <f>IF(INTRO!$E$39&lt;&gt;"Non-endemic", " ", IF(INTRO!$E$37="Non-endemic"," ", IF(COUNTRY_INFO!C424=0," ",COUNTRY_INFO!C424)))</f>
        <v xml:space="preserve"> </v>
      </c>
      <c r="D424" s="15">
        <f>IF(INTRO!$E$39&lt;&gt;"Non-endemic", 0, IF(INTRO!$E$37="Non-endemic",0,IF(COUNTRY_INFO!$H424=1,COUNTRY_INFO!E424,0)))</f>
        <v>0</v>
      </c>
      <c r="E424" s="15">
        <f>IF(INTRO!$E$39&lt;&gt;"Non-endemic", 0, IF(INTRO!$E$37="Non-endemic",0,IF(COUNTRY_INFO!$H424=1,COUNTRY_INFO!F424,0)))</f>
        <v>0</v>
      </c>
      <c r="F424" s="15">
        <f>IF(INTRO!$E$39&lt;&gt;"Non-endemic", 0, IF(INTRO!$E$37="Non-endemic",0,IF(COUNTRY_INFO!$H424=1,COUNTRY_INFO!G424,0)))</f>
        <v>0</v>
      </c>
      <c r="G424" s="15">
        <f t="shared" si="26"/>
        <v>0</v>
      </c>
      <c r="H424" s="16" t="str">
        <f>IF(INTRO!$E$39="Non-endemic",IF(INTRO!$E$37="Non-endemic","Not required",COUNTRY_INFO!P424),"Treat with IVM")</f>
        <v>Treat with IVM</v>
      </c>
      <c r="I424" s="15">
        <f t="shared" si="27"/>
        <v>0</v>
      </c>
      <c r="J424" s="15">
        <f t="shared" si="23"/>
        <v>0</v>
      </c>
      <c r="K424" s="25"/>
      <c r="L424" s="17">
        <f t="shared" si="24"/>
        <v>0</v>
      </c>
      <c r="M424" s="17">
        <f t="shared" si="25"/>
        <v>0</v>
      </c>
    </row>
    <row r="425" spans="1:13" x14ac:dyDescent="0.2">
      <c r="A425" s="14" t="str">
        <f>IF(INTRO!$E$39&lt;&gt;"Non-endemic", " ", IF(INTRO!$E$37="Non-endemic"," ", IF(COUNTRY_INFO!A425=0," ",COUNTRY_INFO!A425)))</f>
        <v xml:space="preserve"> </v>
      </c>
      <c r="B425" s="14" t="str">
        <f>IF(INTRO!$E$39&lt;&gt;"Non-endemic", " ", IF(INTRO!$E$37="Non-endemic"," ", IF(COUNTRY_INFO!B425=0," ",COUNTRY_INFO!B425)))</f>
        <v xml:space="preserve"> </v>
      </c>
      <c r="C425" s="14" t="str">
        <f>IF(INTRO!$E$39&lt;&gt;"Non-endemic", " ", IF(INTRO!$E$37="Non-endemic"," ", IF(COUNTRY_INFO!C425=0," ",COUNTRY_INFO!C425)))</f>
        <v xml:space="preserve"> </v>
      </c>
      <c r="D425" s="15">
        <f>IF(INTRO!$E$39&lt;&gt;"Non-endemic", 0, IF(INTRO!$E$37="Non-endemic",0,IF(COUNTRY_INFO!$H425=1,COUNTRY_INFO!E425,0)))</f>
        <v>0</v>
      </c>
      <c r="E425" s="15">
        <f>IF(INTRO!$E$39&lt;&gt;"Non-endemic", 0, IF(INTRO!$E$37="Non-endemic",0,IF(COUNTRY_INFO!$H425=1,COUNTRY_INFO!F425,0)))</f>
        <v>0</v>
      </c>
      <c r="F425" s="15">
        <f>IF(INTRO!$E$39&lt;&gt;"Non-endemic", 0, IF(INTRO!$E$37="Non-endemic",0,IF(COUNTRY_INFO!$H425=1,COUNTRY_INFO!G425,0)))</f>
        <v>0</v>
      </c>
      <c r="G425" s="15">
        <f t="shared" si="26"/>
        <v>0</v>
      </c>
      <c r="H425" s="16" t="str">
        <f>IF(INTRO!$E$39="Non-endemic",IF(INTRO!$E$37="Non-endemic","Not required",COUNTRY_INFO!P425),"Treat with IVM")</f>
        <v>Treat with IVM</v>
      </c>
      <c r="I425" s="15">
        <f t="shared" si="27"/>
        <v>0</v>
      </c>
      <c r="J425" s="15">
        <f t="shared" si="23"/>
        <v>0</v>
      </c>
      <c r="K425" s="25"/>
      <c r="L425" s="17">
        <f t="shared" si="24"/>
        <v>0</v>
      </c>
      <c r="M425" s="17">
        <f t="shared" si="25"/>
        <v>0</v>
      </c>
    </row>
    <row r="426" spans="1:13" x14ac:dyDescent="0.2">
      <c r="A426" s="14" t="str">
        <f>IF(INTRO!$E$39&lt;&gt;"Non-endemic", " ", IF(INTRO!$E$37="Non-endemic"," ", IF(COUNTRY_INFO!A426=0," ",COUNTRY_INFO!A426)))</f>
        <v xml:space="preserve"> </v>
      </c>
      <c r="B426" s="14" t="str">
        <f>IF(INTRO!$E$39&lt;&gt;"Non-endemic", " ", IF(INTRO!$E$37="Non-endemic"," ", IF(COUNTRY_INFO!B426=0," ",COUNTRY_INFO!B426)))</f>
        <v xml:space="preserve"> </v>
      </c>
      <c r="C426" s="14" t="str">
        <f>IF(INTRO!$E$39&lt;&gt;"Non-endemic", " ", IF(INTRO!$E$37="Non-endemic"," ", IF(COUNTRY_INFO!C426=0," ",COUNTRY_INFO!C426)))</f>
        <v xml:space="preserve"> </v>
      </c>
      <c r="D426" s="15">
        <f>IF(INTRO!$E$39&lt;&gt;"Non-endemic", 0, IF(INTRO!$E$37="Non-endemic",0,IF(COUNTRY_INFO!$H426=1,COUNTRY_INFO!E426,0)))</f>
        <v>0</v>
      </c>
      <c r="E426" s="15">
        <f>IF(INTRO!$E$39&lt;&gt;"Non-endemic", 0, IF(INTRO!$E$37="Non-endemic",0,IF(COUNTRY_INFO!$H426=1,COUNTRY_INFO!F426,0)))</f>
        <v>0</v>
      </c>
      <c r="F426" s="15">
        <f>IF(INTRO!$E$39&lt;&gt;"Non-endemic", 0, IF(INTRO!$E$37="Non-endemic",0,IF(COUNTRY_INFO!$H426=1,COUNTRY_INFO!G426,0)))</f>
        <v>0</v>
      </c>
      <c r="G426" s="15">
        <f t="shared" si="26"/>
        <v>0</v>
      </c>
      <c r="H426" s="16" t="str">
        <f>IF(INTRO!$E$39="Non-endemic",IF(INTRO!$E$37="Non-endemic","Not required",COUNTRY_INFO!P426),"Treat with IVM")</f>
        <v>Treat with IVM</v>
      </c>
      <c r="I426" s="15">
        <f t="shared" si="27"/>
        <v>0</v>
      </c>
      <c r="J426" s="15">
        <f t="shared" si="23"/>
        <v>0</v>
      </c>
      <c r="K426" s="25"/>
      <c r="L426" s="17">
        <f t="shared" si="24"/>
        <v>0</v>
      </c>
      <c r="M426" s="17">
        <f t="shared" si="25"/>
        <v>0</v>
      </c>
    </row>
    <row r="427" spans="1:13" x14ac:dyDescent="0.2">
      <c r="A427" s="14" t="str">
        <f>IF(INTRO!$E$39&lt;&gt;"Non-endemic", " ", IF(INTRO!$E$37="Non-endemic"," ", IF(COUNTRY_INFO!A427=0," ",COUNTRY_INFO!A427)))</f>
        <v xml:space="preserve"> </v>
      </c>
      <c r="B427" s="14" t="str">
        <f>IF(INTRO!$E$39&lt;&gt;"Non-endemic", " ", IF(INTRO!$E$37="Non-endemic"," ", IF(COUNTRY_INFO!B427=0," ",COUNTRY_INFO!B427)))</f>
        <v xml:space="preserve"> </v>
      </c>
      <c r="C427" s="14" t="str">
        <f>IF(INTRO!$E$39&lt;&gt;"Non-endemic", " ", IF(INTRO!$E$37="Non-endemic"," ", IF(COUNTRY_INFO!C427=0," ",COUNTRY_INFO!C427)))</f>
        <v xml:space="preserve"> </v>
      </c>
      <c r="D427" s="15">
        <f>IF(INTRO!$E$39&lt;&gt;"Non-endemic", 0, IF(INTRO!$E$37="Non-endemic",0,IF(COUNTRY_INFO!$H427=1,COUNTRY_INFO!E427,0)))</f>
        <v>0</v>
      </c>
      <c r="E427" s="15">
        <f>IF(INTRO!$E$39&lt;&gt;"Non-endemic", 0, IF(INTRO!$E$37="Non-endemic",0,IF(COUNTRY_INFO!$H427=1,COUNTRY_INFO!F427,0)))</f>
        <v>0</v>
      </c>
      <c r="F427" s="15">
        <f>IF(INTRO!$E$39&lt;&gt;"Non-endemic", 0, IF(INTRO!$E$37="Non-endemic",0,IF(COUNTRY_INFO!$H427=1,COUNTRY_INFO!G427,0)))</f>
        <v>0</v>
      </c>
      <c r="G427" s="15">
        <f t="shared" si="26"/>
        <v>0</v>
      </c>
      <c r="H427" s="16" t="str">
        <f>IF(INTRO!$E$39="Non-endemic",IF(INTRO!$E$37="Non-endemic","Not required",COUNTRY_INFO!P427),"Treat with IVM")</f>
        <v>Treat with IVM</v>
      </c>
      <c r="I427" s="15">
        <f t="shared" si="27"/>
        <v>0</v>
      </c>
      <c r="J427" s="15">
        <f t="shared" si="23"/>
        <v>0</v>
      </c>
      <c r="K427" s="25"/>
      <c r="L427" s="17">
        <f t="shared" si="24"/>
        <v>0</v>
      </c>
      <c r="M427" s="17">
        <f t="shared" si="25"/>
        <v>0</v>
      </c>
    </row>
    <row r="428" spans="1:13" x14ac:dyDescent="0.2">
      <c r="A428" s="14" t="str">
        <f>IF(INTRO!$E$39&lt;&gt;"Non-endemic", " ", IF(INTRO!$E$37="Non-endemic"," ", IF(COUNTRY_INFO!A428=0," ",COUNTRY_INFO!A428)))</f>
        <v xml:space="preserve"> </v>
      </c>
      <c r="B428" s="14" t="str">
        <f>IF(INTRO!$E$39&lt;&gt;"Non-endemic", " ", IF(INTRO!$E$37="Non-endemic"," ", IF(COUNTRY_INFO!B428=0," ",COUNTRY_INFO!B428)))</f>
        <v xml:space="preserve"> </v>
      </c>
      <c r="C428" s="14" t="str">
        <f>IF(INTRO!$E$39&lt;&gt;"Non-endemic", " ", IF(INTRO!$E$37="Non-endemic"," ", IF(COUNTRY_INFO!C428=0," ",COUNTRY_INFO!C428)))</f>
        <v xml:space="preserve"> </v>
      </c>
      <c r="D428" s="15">
        <f>IF(INTRO!$E$39&lt;&gt;"Non-endemic", 0, IF(INTRO!$E$37="Non-endemic",0,IF(COUNTRY_INFO!$H428=1,COUNTRY_INFO!E428,0)))</f>
        <v>0</v>
      </c>
      <c r="E428" s="15">
        <f>IF(INTRO!$E$39&lt;&gt;"Non-endemic", 0, IF(INTRO!$E$37="Non-endemic",0,IF(COUNTRY_INFO!$H428=1,COUNTRY_INFO!F428,0)))</f>
        <v>0</v>
      </c>
      <c r="F428" s="15">
        <f>IF(INTRO!$E$39&lt;&gt;"Non-endemic", 0, IF(INTRO!$E$37="Non-endemic",0,IF(COUNTRY_INFO!$H428=1,COUNTRY_INFO!G428,0)))</f>
        <v>0</v>
      </c>
      <c r="G428" s="15">
        <f t="shared" si="26"/>
        <v>0</v>
      </c>
      <c r="H428" s="16" t="str">
        <f>IF(INTRO!$E$39="Non-endemic",IF(INTRO!$E$37="Non-endemic","Not required",COUNTRY_INFO!P428),"Treat with IVM")</f>
        <v>Treat with IVM</v>
      </c>
      <c r="I428" s="15">
        <f t="shared" si="27"/>
        <v>0</v>
      </c>
      <c r="J428" s="15">
        <f t="shared" si="23"/>
        <v>0</v>
      </c>
      <c r="K428" s="25"/>
      <c r="L428" s="17">
        <f t="shared" si="24"/>
        <v>0</v>
      </c>
      <c r="M428" s="17">
        <f t="shared" si="25"/>
        <v>0</v>
      </c>
    </row>
    <row r="429" spans="1:13" x14ac:dyDescent="0.2">
      <c r="A429" s="14" t="str">
        <f>IF(INTRO!$E$39&lt;&gt;"Non-endemic", " ", IF(INTRO!$E$37="Non-endemic"," ", IF(COUNTRY_INFO!A429=0," ",COUNTRY_INFO!A429)))</f>
        <v xml:space="preserve"> </v>
      </c>
      <c r="B429" s="14" t="str">
        <f>IF(INTRO!$E$39&lt;&gt;"Non-endemic", " ", IF(INTRO!$E$37="Non-endemic"," ", IF(COUNTRY_INFO!B429=0," ",COUNTRY_INFO!B429)))</f>
        <v xml:space="preserve"> </v>
      </c>
      <c r="C429" s="14" t="str">
        <f>IF(INTRO!$E$39&lt;&gt;"Non-endemic", " ", IF(INTRO!$E$37="Non-endemic"," ", IF(COUNTRY_INFO!C429=0," ",COUNTRY_INFO!C429)))</f>
        <v xml:space="preserve"> </v>
      </c>
      <c r="D429" s="15">
        <f>IF(INTRO!$E$39&lt;&gt;"Non-endemic", 0, IF(INTRO!$E$37="Non-endemic",0,IF(COUNTRY_INFO!$H429=1,COUNTRY_INFO!E429,0)))</f>
        <v>0</v>
      </c>
      <c r="E429" s="15">
        <f>IF(INTRO!$E$39&lt;&gt;"Non-endemic", 0, IF(INTRO!$E$37="Non-endemic",0,IF(COUNTRY_INFO!$H429=1,COUNTRY_INFO!F429,0)))</f>
        <v>0</v>
      </c>
      <c r="F429" s="15">
        <f>IF(INTRO!$E$39&lt;&gt;"Non-endemic", 0, IF(INTRO!$E$37="Non-endemic",0,IF(COUNTRY_INFO!$H429=1,COUNTRY_INFO!G429,0)))</f>
        <v>0</v>
      </c>
      <c r="G429" s="15">
        <f t="shared" si="26"/>
        <v>0</v>
      </c>
      <c r="H429" s="16" t="str">
        <f>IF(INTRO!$E$39="Non-endemic",IF(INTRO!$E$37="Non-endemic","Not required",COUNTRY_INFO!P429),"Treat with IVM")</f>
        <v>Treat with IVM</v>
      </c>
      <c r="I429" s="15">
        <f t="shared" si="27"/>
        <v>0</v>
      </c>
      <c r="J429" s="15">
        <f t="shared" si="23"/>
        <v>0</v>
      </c>
      <c r="K429" s="25"/>
      <c r="L429" s="17">
        <f t="shared" si="24"/>
        <v>0</v>
      </c>
      <c r="M429" s="17">
        <f t="shared" si="25"/>
        <v>0</v>
      </c>
    </row>
    <row r="430" spans="1:13" x14ac:dyDescent="0.2">
      <c r="A430" s="14" t="str">
        <f>IF(INTRO!$E$39&lt;&gt;"Non-endemic", " ", IF(INTRO!$E$37="Non-endemic"," ", IF(COUNTRY_INFO!A430=0," ",COUNTRY_INFO!A430)))</f>
        <v xml:space="preserve"> </v>
      </c>
      <c r="B430" s="14" t="str">
        <f>IF(INTRO!$E$39&lt;&gt;"Non-endemic", " ", IF(INTRO!$E$37="Non-endemic"," ", IF(COUNTRY_INFO!B430=0," ",COUNTRY_INFO!B430)))</f>
        <v xml:space="preserve"> </v>
      </c>
      <c r="C430" s="14" t="str">
        <f>IF(INTRO!$E$39&lt;&gt;"Non-endemic", " ", IF(INTRO!$E$37="Non-endemic"," ", IF(COUNTRY_INFO!C430=0," ",COUNTRY_INFO!C430)))</f>
        <v xml:space="preserve"> </v>
      </c>
      <c r="D430" s="15">
        <f>IF(INTRO!$E$39&lt;&gt;"Non-endemic", 0, IF(INTRO!$E$37="Non-endemic",0,IF(COUNTRY_INFO!$H430=1,COUNTRY_INFO!E430,0)))</f>
        <v>0</v>
      </c>
      <c r="E430" s="15">
        <f>IF(INTRO!$E$39&lt;&gt;"Non-endemic", 0, IF(INTRO!$E$37="Non-endemic",0,IF(COUNTRY_INFO!$H430=1,COUNTRY_INFO!F430,0)))</f>
        <v>0</v>
      </c>
      <c r="F430" s="15">
        <f>IF(INTRO!$E$39&lt;&gt;"Non-endemic", 0, IF(INTRO!$E$37="Non-endemic",0,IF(COUNTRY_INFO!$H430=1,COUNTRY_INFO!G430,0)))</f>
        <v>0</v>
      </c>
      <c r="G430" s="15">
        <f t="shared" si="26"/>
        <v>0</v>
      </c>
      <c r="H430" s="16" t="str">
        <f>IF(INTRO!$E$39="Non-endemic",IF(INTRO!$E$37="Non-endemic","Not required",COUNTRY_INFO!P430),"Treat with IVM")</f>
        <v>Treat with IVM</v>
      </c>
      <c r="I430" s="15">
        <f t="shared" si="27"/>
        <v>0</v>
      </c>
      <c r="J430" s="15">
        <f t="shared" si="23"/>
        <v>0</v>
      </c>
      <c r="K430" s="25"/>
      <c r="L430" s="17">
        <f t="shared" si="24"/>
        <v>0</v>
      </c>
      <c r="M430" s="17">
        <f t="shared" si="25"/>
        <v>0</v>
      </c>
    </row>
    <row r="431" spans="1:13" x14ac:dyDescent="0.2">
      <c r="A431" s="14" t="str">
        <f>IF(INTRO!$E$39&lt;&gt;"Non-endemic", " ", IF(INTRO!$E$37="Non-endemic"," ", IF(COUNTRY_INFO!A431=0," ",COUNTRY_INFO!A431)))</f>
        <v xml:space="preserve"> </v>
      </c>
      <c r="B431" s="14" t="str">
        <f>IF(INTRO!$E$39&lt;&gt;"Non-endemic", " ", IF(INTRO!$E$37="Non-endemic"," ", IF(COUNTRY_INFO!B431=0," ",COUNTRY_INFO!B431)))</f>
        <v xml:space="preserve"> </v>
      </c>
      <c r="C431" s="14" t="str">
        <f>IF(INTRO!$E$39&lt;&gt;"Non-endemic", " ", IF(INTRO!$E$37="Non-endemic"," ", IF(COUNTRY_INFO!C431=0," ",COUNTRY_INFO!C431)))</f>
        <v xml:space="preserve"> </v>
      </c>
      <c r="D431" s="15">
        <f>IF(INTRO!$E$39&lt;&gt;"Non-endemic", 0, IF(INTRO!$E$37="Non-endemic",0,IF(COUNTRY_INFO!$H431=1,COUNTRY_INFO!E431,0)))</f>
        <v>0</v>
      </c>
      <c r="E431" s="15">
        <f>IF(INTRO!$E$39&lt;&gt;"Non-endemic", 0, IF(INTRO!$E$37="Non-endemic",0,IF(COUNTRY_INFO!$H431=1,COUNTRY_INFO!F431,0)))</f>
        <v>0</v>
      </c>
      <c r="F431" s="15">
        <f>IF(INTRO!$E$39&lt;&gt;"Non-endemic", 0, IF(INTRO!$E$37="Non-endemic",0,IF(COUNTRY_INFO!$H431=1,COUNTRY_INFO!G431,0)))</f>
        <v>0</v>
      </c>
      <c r="G431" s="15">
        <f t="shared" si="26"/>
        <v>0</v>
      </c>
      <c r="H431" s="16" t="str">
        <f>IF(INTRO!$E$39="Non-endemic",IF(INTRO!$E$37="Non-endemic","Not required",COUNTRY_INFO!P431),"Treat with IVM")</f>
        <v>Treat with IVM</v>
      </c>
      <c r="I431" s="15">
        <f t="shared" si="27"/>
        <v>0</v>
      </c>
      <c r="J431" s="15">
        <f t="shared" si="23"/>
        <v>0</v>
      </c>
      <c r="K431" s="25"/>
      <c r="L431" s="17">
        <f t="shared" si="24"/>
        <v>0</v>
      </c>
      <c r="M431" s="17">
        <f t="shared" si="25"/>
        <v>0</v>
      </c>
    </row>
    <row r="432" spans="1:13" x14ac:dyDescent="0.2">
      <c r="A432" s="14" t="str">
        <f>IF(INTRO!$E$39&lt;&gt;"Non-endemic", " ", IF(INTRO!$E$37="Non-endemic"," ", IF(COUNTRY_INFO!A432=0," ",COUNTRY_INFO!A432)))</f>
        <v xml:space="preserve"> </v>
      </c>
      <c r="B432" s="14" t="str">
        <f>IF(INTRO!$E$39&lt;&gt;"Non-endemic", " ", IF(INTRO!$E$37="Non-endemic"," ", IF(COUNTRY_INFO!B432=0," ",COUNTRY_INFO!B432)))</f>
        <v xml:space="preserve"> </v>
      </c>
      <c r="C432" s="14" t="str">
        <f>IF(INTRO!$E$39&lt;&gt;"Non-endemic", " ", IF(INTRO!$E$37="Non-endemic"," ", IF(COUNTRY_INFO!C432=0," ",COUNTRY_INFO!C432)))</f>
        <v xml:space="preserve"> </v>
      </c>
      <c r="D432" s="15">
        <f>IF(INTRO!$E$39&lt;&gt;"Non-endemic", 0, IF(INTRO!$E$37="Non-endemic",0,IF(COUNTRY_INFO!$H432=1,COUNTRY_INFO!E432,0)))</f>
        <v>0</v>
      </c>
      <c r="E432" s="15">
        <f>IF(INTRO!$E$39&lt;&gt;"Non-endemic", 0, IF(INTRO!$E$37="Non-endemic",0,IF(COUNTRY_INFO!$H432=1,COUNTRY_INFO!F432,0)))</f>
        <v>0</v>
      </c>
      <c r="F432" s="15">
        <f>IF(INTRO!$E$39&lt;&gt;"Non-endemic", 0, IF(INTRO!$E$37="Non-endemic",0,IF(COUNTRY_INFO!$H432=1,COUNTRY_INFO!G432,0)))</f>
        <v>0</v>
      </c>
      <c r="G432" s="15">
        <f t="shared" si="26"/>
        <v>0</v>
      </c>
      <c r="H432" s="16" t="str">
        <f>IF(INTRO!$E$39="Non-endemic",IF(INTRO!$E$37="Non-endemic","Not required",COUNTRY_INFO!P432),"Treat with IVM")</f>
        <v>Treat with IVM</v>
      </c>
      <c r="I432" s="15">
        <f t="shared" si="27"/>
        <v>0</v>
      </c>
      <c r="J432" s="15">
        <f t="shared" si="23"/>
        <v>0</v>
      </c>
      <c r="K432" s="25"/>
      <c r="L432" s="17">
        <f t="shared" si="24"/>
        <v>0</v>
      </c>
      <c r="M432" s="17">
        <f t="shared" si="25"/>
        <v>0</v>
      </c>
    </row>
    <row r="433" spans="1:13" x14ac:dyDescent="0.2">
      <c r="A433" s="14" t="str">
        <f>IF(INTRO!$E$39&lt;&gt;"Non-endemic", " ", IF(INTRO!$E$37="Non-endemic"," ", IF(COUNTRY_INFO!A433=0," ",COUNTRY_INFO!A433)))</f>
        <v xml:space="preserve"> </v>
      </c>
      <c r="B433" s="14" t="str">
        <f>IF(INTRO!$E$39&lt;&gt;"Non-endemic", " ", IF(INTRO!$E$37="Non-endemic"," ", IF(COUNTRY_INFO!B433=0," ",COUNTRY_INFO!B433)))</f>
        <v xml:space="preserve"> </v>
      </c>
      <c r="C433" s="14" t="str">
        <f>IF(INTRO!$E$39&lt;&gt;"Non-endemic", " ", IF(INTRO!$E$37="Non-endemic"," ", IF(COUNTRY_INFO!C433=0," ",COUNTRY_INFO!C433)))</f>
        <v xml:space="preserve"> </v>
      </c>
      <c r="D433" s="15">
        <f>IF(INTRO!$E$39&lt;&gt;"Non-endemic", 0, IF(INTRO!$E$37="Non-endemic",0,IF(COUNTRY_INFO!$H433=1,COUNTRY_INFO!E433,0)))</f>
        <v>0</v>
      </c>
      <c r="E433" s="15">
        <f>IF(INTRO!$E$39&lt;&gt;"Non-endemic", 0, IF(INTRO!$E$37="Non-endemic",0,IF(COUNTRY_INFO!$H433=1,COUNTRY_INFO!F433,0)))</f>
        <v>0</v>
      </c>
      <c r="F433" s="15">
        <f>IF(INTRO!$E$39&lt;&gt;"Non-endemic", 0, IF(INTRO!$E$37="Non-endemic",0,IF(COUNTRY_INFO!$H433=1,COUNTRY_INFO!G433,0)))</f>
        <v>0</v>
      </c>
      <c r="G433" s="15">
        <f t="shared" si="26"/>
        <v>0</v>
      </c>
      <c r="H433" s="16" t="str">
        <f>IF(INTRO!$E$39="Non-endemic",IF(INTRO!$E$37="Non-endemic","Not required",COUNTRY_INFO!P433),"Treat with IVM")</f>
        <v>Treat with IVM</v>
      </c>
      <c r="I433" s="15">
        <f t="shared" si="27"/>
        <v>0</v>
      </c>
      <c r="J433" s="15">
        <f t="shared" si="23"/>
        <v>0</v>
      </c>
      <c r="K433" s="25"/>
      <c r="L433" s="17">
        <f t="shared" si="24"/>
        <v>0</v>
      </c>
      <c r="M433" s="17">
        <f t="shared" si="25"/>
        <v>0</v>
      </c>
    </row>
    <row r="434" spans="1:13" x14ac:dyDescent="0.2">
      <c r="A434" s="14" t="str">
        <f>IF(INTRO!$E$39&lt;&gt;"Non-endemic", " ", IF(INTRO!$E$37="Non-endemic"," ", IF(COUNTRY_INFO!A434=0," ",COUNTRY_INFO!A434)))</f>
        <v xml:space="preserve"> </v>
      </c>
      <c r="B434" s="14" t="str">
        <f>IF(INTRO!$E$39&lt;&gt;"Non-endemic", " ", IF(INTRO!$E$37="Non-endemic"," ", IF(COUNTRY_INFO!B434=0," ",COUNTRY_INFO!B434)))</f>
        <v xml:space="preserve"> </v>
      </c>
      <c r="C434" s="14" t="str">
        <f>IF(INTRO!$E$39&lt;&gt;"Non-endemic", " ", IF(INTRO!$E$37="Non-endemic"," ", IF(COUNTRY_INFO!C434=0," ",COUNTRY_INFO!C434)))</f>
        <v xml:space="preserve"> </v>
      </c>
      <c r="D434" s="15">
        <f>IF(INTRO!$E$39&lt;&gt;"Non-endemic", 0, IF(INTRO!$E$37="Non-endemic",0,IF(COUNTRY_INFO!$H434=1,COUNTRY_INFO!E434,0)))</f>
        <v>0</v>
      </c>
      <c r="E434" s="15">
        <f>IF(INTRO!$E$39&lt;&gt;"Non-endemic", 0, IF(INTRO!$E$37="Non-endemic",0,IF(COUNTRY_INFO!$H434=1,COUNTRY_INFO!F434,0)))</f>
        <v>0</v>
      </c>
      <c r="F434" s="15">
        <f>IF(INTRO!$E$39&lt;&gt;"Non-endemic", 0, IF(INTRO!$E$37="Non-endemic",0,IF(COUNTRY_INFO!$H434=1,COUNTRY_INFO!G434,0)))</f>
        <v>0</v>
      </c>
      <c r="G434" s="15">
        <f t="shared" si="26"/>
        <v>0</v>
      </c>
      <c r="H434" s="16" t="str">
        <f>IF(INTRO!$E$39="Non-endemic",IF(INTRO!$E$37="Non-endemic","Not required",COUNTRY_INFO!P434),"Treat with IVM")</f>
        <v>Treat with IVM</v>
      </c>
      <c r="I434" s="15">
        <f t="shared" si="27"/>
        <v>0</v>
      </c>
      <c r="J434" s="15">
        <f t="shared" si="23"/>
        <v>0</v>
      </c>
      <c r="K434" s="25"/>
      <c r="L434" s="17">
        <f t="shared" si="24"/>
        <v>0</v>
      </c>
      <c r="M434" s="17">
        <f t="shared" si="25"/>
        <v>0</v>
      </c>
    </row>
    <row r="435" spans="1:13" x14ac:dyDescent="0.2">
      <c r="A435" s="14" t="str">
        <f>IF(INTRO!$E$39&lt;&gt;"Non-endemic", " ", IF(INTRO!$E$37="Non-endemic"," ", IF(COUNTRY_INFO!A435=0," ",COUNTRY_INFO!A435)))</f>
        <v xml:space="preserve"> </v>
      </c>
      <c r="B435" s="14" t="str">
        <f>IF(INTRO!$E$39&lt;&gt;"Non-endemic", " ", IF(INTRO!$E$37="Non-endemic"," ", IF(COUNTRY_INFO!B435=0," ",COUNTRY_INFO!B435)))</f>
        <v xml:space="preserve"> </v>
      </c>
      <c r="C435" s="14" t="str">
        <f>IF(INTRO!$E$39&lt;&gt;"Non-endemic", " ", IF(INTRO!$E$37="Non-endemic"," ", IF(COUNTRY_INFO!C435=0," ",COUNTRY_INFO!C435)))</f>
        <v xml:space="preserve"> </v>
      </c>
      <c r="D435" s="15">
        <f>IF(INTRO!$E$39&lt;&gt;"Non-endemic", 0, IF(INTRO!$E$37="Non-endemic",0,IF(COUNTRY_INFO!$H435=1,COUNTRY_INFO!E435,0)))</f>
        <v>0</v>
      </c>
      <c r="E435" s="15">
        <f>IF(INTRO!$E$39&lt;&gt;"Non-endemic", 0, IF(INTRO!$E$37="Non-endemic",0,IF(COUNTRY_INFO!$H435=1,COUNTRY_INFO!F435,0)))</f>
        <v>0</v>
      </c>
      <c r="F435" s="15">
        <f>IF(INTRO!$E$39&lt;&gt;"Non-endemic", 0, IF(INTRO!$E$37="Non-endemic",0,IF(COUNTRY_INFO!$H435=1,COUNTRY_INFO!G435,0)))</f>
        <v>0</v>
      </c>
      <c r="G435" s="15">
        <f t="shared" si="26"/>
        <v>0</v>
      </c>
      <c r="H435" s="16" t="str">
        <f>IF(INTRO!$E$39="Non-endemic",IF(INTRO!$E$37="Non-endemic","Not required",COUNTRY_INFO!P435),"Treat with IVM")</f>
        <v>Treat with IVM</v>
      </c>
      <c r="I435" s="15">
        <f t="shared" si="27"/>
        <v>0</v>
      </c>
      <c r="J435" s="15">
        <f t="shared" si="23"/>
        <v>0</v>
      </c>
      <c r="K435" s="25"/>
      <c r="L435" s="17">
        <f t="shared" si="24"/>
        <v>0</v>
      </c>
      <c r="M435" s="17">
        <f t="shared" si="25"/>
        <v>0</v>
      </c>
    </row>
    <row r="436" spans="1:13" x14ac:dyDescent="0.2">
      <c r="A436" s="14" t="str">
        <f>IF(INTRO!$E$39&lt;&gt;"Non-endemic", " ", IF(INTRO!$E$37="Non-endemic"," ", IF(COUNTRY_INFO!A436=0," ",COUNTRY_INFO!A436)))</f>
        <v xml:space="preserve"> </v>
      </c>
      <c r="B436" s="14" t="str">
        <f>IF(INTRO!$E$39&lt;&gt;"Non-endemic", " ", IF(INTRO!$E$37="Non-endemic"," ", IF(COUNTRY_INFO!B436=0," ",COUNTRY_INFO!B436)))</f>
        <v xml:space="preserve"> </v>
      </c>
      <c r="C436" s="14" t="str">
        <f>IF(INTRO!$E$39&lt;&gt;"Non-endemic", " ", IF(INTRO!$E$37="Non-endemic"," ", IF(COUNTRY_INFO!C436=0," ",COUNTRY_INFO!C436)))</f>
        <v xml:space="preserve"> </v>
      </c>
      <c r="D436" s="15">
        <f>IF(INTRO!$E$39&lt;&gt;"Non-endemic", 0, IF(INTRO!$E$37="Non-endemic",0,IF(COUNTRY_INFO!$H436=1,COUNTRY_INFO!E436,0)))</f>
        <v>0</v>
      </c>
      <c r="E436" s="15">
        <f>IF(INTRO!$E$39&lt;&gt;"Non-endemic", 0, IF(INTRO!$E$37="Non-endemic",0,IF(COUNTRY_INFO!$H436=1,COUNTRY_INFO!F436,0)))</f>
        <v>0</v>
      </c>
      <c r="F436" s="15">
        <f>IF(INTRO!$E$39&lt;&gt;"Non-endemic", 0, IF(INTRO!$E$37="Non-endemic",0,IF(COUNTRY_INFO!$H436=1,COUNTRY_INFO!G436,0)))</f>
        <v>0</v>
      </c>
      <c r="G436" s="15">
        <f t="shared" si="26"/>
        <v>0</v>
      </c>
      <c r="H436" s="16" t="str">
        <f>IF(INTRO!$E$39="Non-endemic",IF(INTRO!$E$37="Non-endemic","Not required",COUNTRY_INFO!P436),"Treat with IVM")</f>
        <v>Treat with IVM</v>
      </c>
      <c r="I436" s="15">
        <f t="shared" si="27"/>
        <v>0</v>
      </c>
      <c r="J436" s="15">
        <f t="shared" si="23"/>
        <v>0</v>
      </c>
      <c r="K436" s="25"/>
      <c r="L436" s="17">
        <f t="shared" si="24"/>
        <v>0</v>
      </c>
      <c r="M436" s="17">
        <f t="shared" si="25"/>
        <v>0</v>
      </c>
    </row>
    <row r="437" spans="1:13" x14ac:dyDescent="0.2">
      <c r="A437" s="14" t="str">
        <f>IF(INTRO!$E$39&lt;&gt;"Non-endemic", " ", IF(INTRO!$E$37="Non-endemic"," ", IF(COUNTRY_INFO!A437=0," ",COUNTRY_INFO!A437)))</f>
        <v xml:space="preserve"> </v>
      </c>
      <c r="B437" s="14" t="str">
        <f>IF(INTRO!$E$39&lt;&gt;"Non-endemic", " ", IF(INTRO!$E$37="Non-endemic"," ", IF(COUNTRY_INFO!B437=0," ",COUNTRY_INFO!B437)))</f>
        <v xml:space="preserve"> </v>
      </c>
      <c r="C437" s="14" t="str">
        <f>IF(INTRO!$E$39&lt;&gt;"Non-endemic", " ", IF(INTRO!$E$37="Non-endemic"," ", IF(COUNTRY_INFO!C437=0," ",COUNTRY_INFO!C437)))</f>
        <v xml:space="preserve"> </v>
      </c>
      <c r="D437" s="15">
        <f>IF(INTRO!$E$39&lt;&gt;"Non-endemic", 0, IF(INTRO!$E$37="Non-endemic",0,IF(COUNTRY_INFO!$H437=1,COUNTRY_INFO!E437,0)))</f>
        <v>0</v>
      </c>
      <c r="E437" s="15">
        <f>IF(INTRO!$E$39&lt;&gt;"Non-endemic", 0, IF(INTRO!$E$37="Non-endemic",0,IF(COUNTRY_INFO!$H437=1,COUNTRY_INFO!F437,0)))</f>
        <v>0</v>
      </c>
      <c r="F437" s="15">
        <f>IF(INTRO!$E$39&lt;&gt;"Non-endemic", 0, IF(INTRO!$E$37="Non-endemic",0,IF(COUNTRY_INFO!$H437=1,COUNTRY_INFO!G437,0)))</f>
        <v>0</v>
      </c>
      <c r="G437" s="15">
        <f t="shared" si="26"/>
        <v>0</v>
      </c>
      <c r="H437" s="16" t="str">
        <f>IF(INTRO!$E$39="Non-endemic",IF(INTRO!$E$37="Non-endemic","Not required",COUNTRY_INFO!P437),"Treat with IVM")</f>
        <v>Treat with IVM</v>
      </c>
      <c r="I437" s="15">
        <f t="shared" si="27"/>
        <v>0</v>
      </c>
      <c r="J437" s="15">
        <f t="shared" si="23"/>
        <v>0</v>
      </c>
      <c r="K437" s="25"/>
      <c r="L437" s="17">
        <f t="shared" si="24"/>
        <v>0</v>
      </c>
      <c r="M437" s="17">
        <f t="shared" si="25"/>
        <v>0</v>
      </c>
    </row>
    <row r="438" spans="1:13" x14ac:dyDescent="0.2">
      <c r="A438" s="14" t="str">
        <f>IF(INTRO!$E$39&lt;&gt;"Non-endemic", " ", IF(INTRO!$E$37="Non-endemic"," ", IF(COUNTRY_INFO!A438=0," ",COUNTRY_INFO!A438)))</f>
        <v xml:space="preserve"> </v>
      </c>
      <c r="B438" s="14" t="str">
        <f>IF(INTRO!$E$39&lt;&gt;"Non-endemic", " ", IF(INTRO!$E$37="Non-endemic"," ", IF(COUNTRY_INFO!B438=0," ",COUNTRY_INFO!B438)))</f>
        <v xml:space="preserve"> </v>
      </c>
      <c r="C438" s="14" t="str">
        <f>IF(INTRO!$E$39&lt;&gt;"Non-endemic", " ", IF(INTRO!$E$37="Non-endemic"," ", IF(COUNTRY_INFO!C438=0," ",COUNTRY_INFO!C438)))</f>
        <v xml:space="preserve"> </v>
      </c>
      <c r="D438" s="15">
        <f>IF(INTRO!$E$39&lt;&gt;"Non-endemic", 0, IF(INTRO!$E$37="Non-endemic",0,IF(COUNTRY_INFO!$H438=1,COUNTRY_INFO!E438,0)))</f>
        <v>0</v>
      </c>
      <c r="E438" s="15">
        <f>IF(INTRO!$E$39&lt;&gt;"Non-endemic", 0, IF(INTRO!$E$37="Non-endemic",0,IF(COUNTRY_INFO!$H438=1,COUNTRY_INFO!F438,0)))</f>
        <v>0</v>
      </c>
      <c r="F438" s="15">
        <f>IF(INTRO!$E$39&lt;&gt;"Non-endemic", 0, IF(INTRO!$E$37="Non-endemic",0,IF(COUNTRY_INFO!$H438=1,COUNTRY_INFO!G438,0)))</f>
        <v>0</v>
      </c>
      <c r="G438" s="15">
        <f t="shared" si="26"/>
        <v>0</v>
      </c>
      <c r="H438" s="16" t="str">
        <f>IF(INTRO!$E$39="Non-endemic",IF(INTRO!$E$37="Non-endemic","Not required",COUNTRY_INFO!P438),"Treat with IVM")</f>
        <v>Treat with IVM</v>
      </c>
      <c r="I438" s="15">
        <f t="shared" si="27"/>
        <v>0</v>
      </c>
      <c r="J438" s="15">
        <f t="shared" si="23"/>
        <v>0</v>
      </c>
      <c r="K438" s="25"/>
      <c r="L438" s="17">
        <f t="shared" si="24"/>
        <v>0</v>
      </c>
      <c r="M438" s="17">
        <f t="shared" si="25"/>
        <v>0</v>
      </c>
    </row>
    <row r="439" spans="1:13" x14ac:dyDescent="0.2">
      <c r="A439" s="14" t="str">
        <f>IF(INTRO!$E$39&lt;&gt;"Non-endemic", " ", IF(INTRO!$E$37="Non-endemic"," ", IF(COUNTRY_INFO!A439=0," ",COUNTRY_INFO!A439)))</f>
        <v xml:space="preserve"> </v>
      </c>
      <c r="B439" s="14" t="str">
        <f>IF(INTRO!$E$39&lt;&gt;"Non-endemic", " ", IF(INTRO!$E$37="Non-endemic"," ", IF(COUNTRY_INFO!B439=0," ",COUNTRY_INFO!B439)))</f>
        <v xml:space="preserve"> </v>
      </c>
      <c r="C439" s="14" t="str">
        <f>IF(INTRO!$E$39&lt;&gt;"Non-endemic", " ", IF(INTRO!$E$37="Non-endemic"," ", IF(COUNTRY_INFO!C439=0," ",COUNTRY_INFO!C439)))</f>
        <v xml:space="preserve"> </v>
      </c>
      <c r="D439" s="15">
        <f>IF(INTRO!$E$39&lt;&gt;"Non-endemic", 0, IF(INTRO!$E$37="Non-endemic",0,IF(COUNTRY_INFO!$H439=1,COUNTRY_INFO!E439,0)))</f>
        <v>0</v>
      </c>
      <c r="E439" s="15">
        <f>IF(INTRO!$E$39&lt;&gt;"Non-endemic", 0, IF(INTRO!$E$37="Non-endemic",0,IF(COUNTRY_INFO!$H439=1,COUNTRY_INFO!F439,0)))</f>
        <v>0</v>
      </c>
      <c r="F439" s="15">
        <f>IF(INTRO!$E$39&lt;&gt;"Non-endemic", 0, IF(INTRO!$E$37="Non-endemic",0,IF(COUNTRY_INFO!$H439=1,COUNTRY_INFO!G439,0)))</f>
        <v>0</v>
      </c>
      <c r="G439" s="15">
        <f t="shared" si="26"/>
        <v>0</v>
      </c>
      <c r="H439" s="16" t="str">
        <f>IF(INTRO!$E$39="Non-endemic",IF(INTRO!$E$37="Non-endemic","Not required",COUNTRY_INFO!P439),"Treat with IVM")</f>
        <v>Treat with IVM</v>
      </c>
      <c r="I439" s="15">
        <f t="shared" si="27"/>
        <v>0</v>
      </c>
      <c r="J439" s="15">
        <f t="shared" si="23"/>
        <v>0</v>
      </c>
      <c r="K439" s="25"/>
      <c r="L439" s="17">
        <f t="shared" si="24"/>
        <v>0</v>
      </c>
      <c r="M439" s="17">
        <f t="shared" si="25"/>
        <v>0</v>
      </c>
    </row>
    <row r="440" spans="1:13" x14ac:dyDescent="0.2">
      <c r="A440" s="14" t="str">
        <f>IF(INTRO!$E$39&lt;&gt;"Non-endemic", " ", IF(INTRO!$E$37="Non-endemic"," ", IF(COUNTRY_INFO!A440=0," ",COUNTRY_INFO!A440)))</f>
        <v xml:space="preserve"> </v>
      </c>
      <c r="B440" s="14" t="str">
        <f>IF(INTRO!$E$39&lt;&gt;"Non-endemic", " ", IF(INTRO!$E$37="Non-endemic"," ", IF(COUNTRY_INFO!B440=0," ",COUNTRY_INFO!B440)))</f>
        <v xml:space="preserve"> </v>
      </c>
      <c r="C440" s="14" t="str">
        <f>IF(INTRO!$E$39&lt;&gt;"Non-endemic", " ", IF(INTRO!$E$37="Non-endemic"," ", IF(COUNTRY_INFO!C440=0," ",COUNTRY_INFO!C440)))</f>
        <v xml:space="preserve"> </v>
      </c>
      <c r="D440" s="15">
        <f>IF(INTRO!$E$39&lt;&gt;"Non-endemic", 0, IF(INTRO!$E$37="Non-endemic",0,IF(COUNTRY_INFO!$H440=1,COUNTRY_INFO!E440,0)))</f>
        <v>0</v>
      </c>
      <c r="E440" s="15">
        <f>IF(INTRO!$E$39&lt;&gt;"Non-endemic", 0, IF(INTRO!$E$37="Non-endemic",0,IF(COUNTRY_INFO!$H440=1,COUNTRY_INFO!F440,0)))</f>
        <v>0</v>
      </c>
      <c r="F440" s="15">
        <f>IF(INTRO!$E$39&lt;&gt;"Non-endemic", 0, IF(INTRO!$E$37="Non-endemic",0,IF(COUNTRY_INFO!$H440=1,COUNTRY_INFO!G440,0)))</f>
        <v>0</v>
      </c>
      <c r="G440" s="15">
        <f t="shared" si="26"/>
        <v>0</v>
      </c>
      <c r="H440" s="16" t="str">
        <f>IF(INTRO!$E$39="Non-endemic",IF(INTRO!$E$37="Non-endemic","Not required",COUNTRY_INFO!P440),"Treat with IVM")</f>
        <v>Treat with IVM</v>
      </c>
      <c r="I440" s="15">
        <f t="shared" si="27"/>
        <v>0</v>
      </c>
      <c r="J440" s="15">
        <f t="shared" si="23"/>
        <v>0</v>
      </c>
      <c r="K440" s="25"/>
      <c r="L440" s="17">
        <f t="shared" si="24"/>
        <v>0</v>
      </c>
      <c r="M440" s="17">
        <f t="shared" si="25"/>
        <v>0</v>
      </c>
    </row>
    <row r="441" spans="1:13" x14ac:dyDescent="0.2">
      <c r="A441" s="14" t="str">
        <f>IF(INTRO!$E$39&lt;&gt;"Non-endemic", " ", IF(INTRO!$E$37="Non-endemic"," ", IF(COUNTRY_INFO!A441=0," ",COUNTRY_INFO!A441)))</f>
        <v xml:space="preserve"> </v>
      </c>
      <c r="B441" s="14" t="str">
        <f>IF(INTRO!$E$39&lt;&gt;"Non-endemic", " ", IF(INTRO!$E$37="Non-endemic"," ", IF(COUNTRY_INFO!B441=0," ",COUNTRY_INFO!B441)))</f>
        <v xml:space="preserve"> </v>
      </c>
      <c r="C441" s="14" t="str">
        <f>IF(INTRO!$E$39&lt;&gt;"Non-endemic", " ", IF(INTRO!$E$37="Non-endemic"," ", IF(COUNTRY_INFO!C441=0," ",COUNTRY_INFO!C441)))</f>
        <v xml:space="preserve"> </v>
      </c>
      <c r="D441" s="15">
        <f>IF(INTRO!$E$39&lt;&gt;"Non-endemic", 0, IF(INTRO!$E$37="Non-endemic",0,IF(COUNTRY_INFO!$H441=1,COUNTRY_INFO!E441,0)))</f>
        <v>0</v>
      </c>
      <c r="E441" s="15">
        <f>IF(INTRO!$E$39&lt;&gt;"Non-endemic", 0, IF(INTRO!$E$37="Non-endemic",0,IF(COUNTRY_INFO!$H441=1,COUNTRY_INFO!F441,0)))</f>
        <v>0</v>
      </c>
      <c r="F441" s="15">
        <f>IF(INTRO!$E$39&lt;&gt;"Non-endemic", 0, IF(INTRO!$E$37="Non-endemic",0,IF(COUNTRY_INFO!$H441=1,COUNTRY_INFO!G441,0)))</f>
        <v>0</v>
      </c>
      <c r="G441" s="15">
        <f t="shared" si="26"/>
        <v>0</v>
      </c>
      <c r="H441" s="16" t="str">
        <f>IF(INTRO!$E$39="Non-endemic",IF(INTRO!$E$37="Non-endemic","Not required",COUNTRY_INFO!P441),"Treat with IVM")</f>
        <v>Treat with IVM</v>
      </c>
      <c r="I441" s="15">
        <f t="shared" si="27"/>
        <v>0</v>
      </c>
      <c r="J441" s="15">
        <f t="shared" si="23"/>
        <v>0</v>
      </c>
      <c r="K441" s="25"/>
      <c r="L441" s="17">
        <f t="shared" si="24"/>
        <v>0</v>
      </c>
      <c r="M441" s="17">
        <f t="shared" si="25"/>
        <v>0</v>
      </c>
    </row>
    <row r="442" spans="1:13" x14ac:dyDescent="0.2">
      <c r="A442" s="14" t="str">
        <f>IF(INTRO!$E$39&lt;&gt;"Non-endemic", " ", IF(INTRO!$E$37="Non-endemic"," ", IF(COUNTRY_INFO!A442=0," ",COUNTRY_INFO!A442)))</f>
        <v xml:space="preserve"> </v>
      </c>
      <c r="B442" s="14" t="str">
        <f>IF(INTRO!$E$39&lt;&gt;"Non-endemic", " ", IF(INTRO!$E$37="Non-endemic"," ", IF(COUNTRY_INFO!B442=0," ",COUNTRY_INFO!B442)))</f>
        <v xml:space="preserve"> </v>
      </c>
      <c r="C442" s="14" t="str">
        <f>IF(INTRO!$E$39&lt;&gt;"Non-endemic", " ", IF(INTRO!$E$37="Non-endemic"," ", IF(COUNTRY_INFO!C442=0," ",COUNTRY_INFO!C442)))</f>
        <v xml:space="preserve"> </v>
      </c>
      <c r="D442" s="15">
        <f>IF(INTRO!$E$39&lt;&gt;"Non-endemic", 0, IF(INTRO!$E$37="Non-endemic",0,IF(COUNTRY_INFO!$H442=1,COUNTRY_INFO!E442,0)))</f>
        <v>0</v>
      </c>
      <c r="E442" s="15">
        <f>IF(INTRO!$E$39&lt;&gt;"Non-endemic", 0, IF(INTRO!$E$37="Non-endemic",0,IF(COUNTRY_INFO!$H442=1,COUNTRY_INFO!F442,0)))</f>
        <v>0</v>
      </c>
      <c r="F442" s="15">
        <f>IF(INTRO!$E$39&lt;&gt;"Non-endemic", 0, IF(INTRO!$E$37="Non-endemic",0,IF(COUNTRY_INFO!$H442=1,COUNTRY_INFO!G442,0)))</f>
        <v>0</v>
      </c>
      <c r="G442" s="15">
        <f t="shared" si="26"/>
        <v>0</v>
      </c>
      <c r="H442" s="16" t="str">
        <f>IF(INTRO!$E$39="Non-endemic",IF(INTRO!$E$37="Non-endemic","Not required",COUNTRY_INFO!P442),"Treat with IVM")</f>
        <v>Treat with IVM</v>
      </c>
      <c r="I442" s="15">
        <f t="shared" si="27"/>
        <v>0</v>
      </c>
      <c r="J442" s="15">
        <f t="shared" si="23"/>
        <v>0</v>
      </c>
      <c r="K442" s="25"/>
      <c r="L442" s="17">
        <f t="shared" si="24"/>
        <v>0</v>
      </c>
      <c r="M442" s="17">
        <f t="shared" si="25"/>
        <v>0</v>
      </c>
    </row>
    <row r="443" spans="1:13" x14ac:dyDescent="0.2">
      <c r="A443" s="14" t="str">
        <f>IF(INTRO!$E$39&lt;&gt;"Non-endemic", " ", IF(INTRO!$E$37="Non-endemic"," ", IF(COUNTRY_INFO!A443=0," ",COUNTRY_INFO!A443)))</f>
        <v xml:space="preserve"> </v>
      </c>
      <c r="B443" s="14" t="str">
        <f>IF(INTRO!$E$39&lt;&gt;"Non-endemic", " ", IF(INTRO!$E$37="Non-endemic"," ", IF(COUNTRY_INFO!B443=0," ",COUNTRY_INFO!B443)))</f>
        <v xml:space="preserve"> </v>
      </c>
      <c r="C443" s="14" t="str">
        <f>IF(INTRO!$E$39&lt;&gt;"Non-endemic", " ", IF(INTRO!$E$37="Non-endemic"," ", IF(COUNTRY_INFO!C443=0," ",COUNTRY_INFO!C443)))</f>
        <v xml:space="preserve"> </v>
      </c>
      <c r="D443" s="15">
        <f>IF(INTRO!$E$39&lt;&gt;"Non-endemic", 0, IF(INTRO!$E$37="Non-endemic",0,IF(COUNTRY_INFO!$H443=1,COUNTRY_INFO!E443,0)))</f>
        <v>0</v>
      </c>
      <c r="E443" s="15">
        <f>IF(INTRO!$E$39&lt;&gt;"Non-endemic", 0, IF(INTRO!$E$37="Non-endemic",0,IF(COUNTRY_INFO!$H443=1,COUNTRY_INFO!F443,0)))</f>
        <v>0</v>
      </c>
      <c r="F443" s="15">
        <f>IF(INTRO!$E$39&lt;&gt;"Non-endemic", 0, IF(INTRO!$E$37="Non-endemic",0,IF(COUNTRY_INFO!$H443=1,COUNTRY_INFO!G443,0)))</f>
        <v>0</v>
      </c>
      <c r="G443" s="15">
        <f t="shared" si="26"/>
        <v>0</v>
      </c>
      <c r="H443" s="16" t="str">
        <f>IF(INTRO!$E$39="Non-endemic",IF(INTRO!$E$37="Non-endemic","Not required",COUNTRY_INFO!P443),"Treat with IVM")</f>
        <v>Treat with IVM</v>
      </c>
      <c r="I443" s="15">
        <f t="shared" si="27"/>
        <v>0</v>
      </c>
      <c r="J443" s="15">
        <f t="shared" si="23"/>
        <v>0</v>
      </c>
      <c r="K443" s="25"/>
      <c r="L443" s="17">
        <f t="shared" si="24"/>
        <v>0</v>
      </c>
      <c r="M443" s="17">
        <f t="shared" si="25"/>
        <v>0</v>
      </c>
    </row>
    <row r="444" spans="1:13" x14ac:dyDescent="0.2">
      <c r="A444" s="14" t="str">
        <f>IF(INTRO!$E$39&lt;&gt;"Non-endemic", " ", IF(INTRO!$E$37="Non-endemic"," ", IF(COUNTRY_INFO!A444=0," ",COUNTRY_INFO!A444)))</f>
        <v xml:space="preserve"> </v>
      </c>
      <c r="B444" s="14" t="str">
        <f>IF(INTRO!$E$39&lt;&gt;"Non-endemic", " ", IF(INTRO!$E$37="Non-endemic"," ", IF(COUNTRY_INFO!B444=0," ",COUNTRY_INFO!B444)))</f>
        <v xml:space="preserve"> </v>
      </c>
      <c r="C444" s="14" t="str">
        <f>IF(INTRO!$E$39&lt;&gt;"Non-endemic", " ", IF(INTRO!$E$37="Non-endemic"," ", IF(COUNTRY_INFO!C444=0," ",COUNTRY_INFO!C444)))</f>
        <v xml:space="preserve"> </v>
      </c>
      <c r="D444" s="15">
        <f>IF(INTRO!$E$39&lt;&gt;"Non-endemic", 0, IF(INTRO!$E$37="Non-endemic",0,IF(COUNTRY_INFO!$H444=1,COUNTRY_INFO!E444,0)))</f>
        <v>0</v>
      </c>
      <c r="E444" s="15">
        <f>IF(INTRO!$E$39&lt;&gt;"Non-endemic", 0, IF(INTRO!$E$37="Non-endemic",0,IF(COUNTRY_INFO!$H444=1,COUNTRY_INFO!F444,0)))</f>
        <v>0</v>
      </c>
      <c r="F444" s="15">
        <f>IF(INTRO!$E$39&lt;&gt;"Non-endemic", 0, IF(INTRO!$E$37="Non-endemic",0,IF(COUNTRY_INFO!$H444=1,COUNTRY_INFO!G444,0)))</f>
        <v>0</v>
      </c>
      <c r="G444" s="15">
        <f t="shared" si="26"/>
        <v>0</v>
      </c>
      <c r="H444" s="16" t="str">
        <f>IF(INTRO!$E$39="Non-endemic",IF(INTRO!$E$37="Non-endemic","Not required",COUNTRY_INFO!P444),"Treat with IVM")</f>
        <v>Treat with IVM</v>
      </c>
      <c r="I444" s="15">
        <f t="shared" si="27"/>
        <v>0</v>
      </c>
      <c r="J444" s="15">
        <f t="shared" si="23"/>
        <v>0</v>
      </c>
      <c r="K444" s="25"/>
      <c r="L444" s="17">
        <f t="shared" si="24"/>
        <v>0</v>
      </c>
      <c r="M444" s="17">
        <f t="shared" si="25"/>
        <v>0</v>
      </c>
    </row>
    <row r="445" spans="1:13" x14ac:dyDescent="0.2">
      <c r="A445" s="14" t="str">
        <f>IF(INTRO!$E$39&lt;&gt;"Non-endemic", " ", IF(INTRO!$E$37="Non-endemic"," ", IF(COUNTRY_INFO!A445=0," ",COUNTRY_INFO!A445)))</f>
        <v xml:space="preserve"> </v>
      </c>
      <c r="B445" s="14" t="str">
        <f>IF(INTRO!$E$39&lt;&gt;"Non-endemic", " ", IF(INTRO!$E$37="Non-endemic"," ", IF(COUNTRY_INFO!B445=0," ",COUNTRY_INFO!B445)))</f>
        <v xml:space="preserve"> </v>
      </c>
      <c r="C445" s="14" t="str">
        <f>IF(INTRO!$E$39&lt;&gt;"Non-endemic", " ", IF(INTRO!$E$37="Non-endemic"," ", IF(COUNTRY_INFO!C445=0," ",COUNTRY_INFO!C445)))</f>
        <v xml:space="preserve"> </v>
      </c>
      <c r="D445" s="15">
        <f>IF(INTRO!$E$39&lt;&gt;"Non-endemic", 0, IF(INTRO!$E$37="Non-endemic",0,IF(COUNTRY_INFO!$H445=1,COUNTRY_INFO!E445,0)))</f>
        <v>0</v>
      </c>
      <c r="E445" s="15">
        <f>IF(INTRO!$E$39&lt;&gt;"Non-endemic", 0, IF(INTRO!$E$37="Non-endemic",0,IF(COUNTRY_INFO!$H445=1,COUNTRY_INFO!F445,0)))</f>
        <v>0</v>
      </c>
      <c r="F445" s="15">
        <f>IF(INTRO!$E$39&lt;&gt;"Non-endemic", 0, IF(INTRO!$E$37="Non-endemic",0,IF(COUNTRY_INFO!$H445=1,COUNTRY_INFO!G445,0)))</f>
        <v>0</v>
      </c>
      <c r="G445" s="15">
        <f t="shared" si="26"/>
        <v>0</v>
      </c>
      <c r="H445" s="16" t="str">
        <f>IF(INTRO!$E$39="Non-endemic",IF(INTRO!$E$37="Non-endemic","Not required",COUNTRY_INFO!P445),"Treat with IVM")</f>
        <v>Treat with IVM</v>
      </c>
      <c r="I445" s="15">
        <f t="shared" si="27"/>
        <v>0</v>
      </c>
      <c r="J445" s="15">
        <f t="shared" si="23"/>
        <v>0</v>
      </c>
      <c r="K445" s="25"/>
      <c r="L445" s="17">
        <f t="shared" si="24"/>
        <v>0</v>
      </c>
      <c r="M445" s="17">
        <f t="shared" si="25"/>
        <v>0</v>
      </c>
    </row>
    <row r="446" spans="1:13" x14ac:dyDescent="0.2">
      <c r="A446" s="14" t="str">
        <f>IF(INTRO!$E$39&lt;&gt;"Non-endemic", " ", IF(INTRO!$E$37="Non-endemic"," ", IF(COUNTRY_INFO!A446=0," ",COUNTRY_INFO!A446)))</f>
        <v xml:space="preserve"> </v>
      </c>
      <c r="B446" s="14" t="str">
        <f>IF(INTRO!$E$39&lt;&gt;"Non-endemic", " ", IF(INTRO!$E$37="Non-endemic"," ", IF(COUNTRY_INFO!B446=0," ",COUNTRY_INFO!B446)))</f>
        <v xml:space="preserve"> </v>
      </c>
      <c r="C446" s="14" t="str">
        <f>IF(INTRO!$E$39&lt;&gt;"Non-endemic", " ", IF(INTRO!$E$37="Non-endemic"," ", IF(COUNTRY_INFO!C446=0," ",COUNTRY_INFO!C446)))</f>
        <v xml:space="preserve"> </v>
      </c>
      <c r="D446" s="15">
        <f>IF(INTRO!$E$39&lt;&gt;"Non-endemic", 0, IF(INTRO!$E$37="Non-endemic",0,IF(COUNTRY_INFO!$H446=1,COUNTRY_INFO!E446,0)))</f>
        <v>0</v>
      </c>
      <c r="E446" s="15">
        <f>IF(INTRO!$E$39&lt;&gt;"Non-endemic", 0, IF(INTRO!$E$37="Non-endemic",0,IF(COUNTRY_INFO!$H446=1,COUNTRY_INFO!F446,0)))</f>
        <v>0</v>
      </c>
      <c r="F446" s="15">
        <f>IF(INTRO!$E$39&lt;&gt;"Non-endemic", 0, IF(INTRO!$E$37="Non-endemic",0,IF(COUNTRY_INFO!$H446=1,COUNTRY_INFO!G446,0)))</f>
        <v>0</v>
      </c>
      <c r="G446" s="15">
        <f t="shared" si="26"/>
        <v>0</v>
      </c>
      <c r="H446" s="16" t="str">
        <f>IF(INTRO!$E$39="Non-endemic",IF(INTRO!$E$37="Non-endemic","Not required",COUNTRY_INFO!P446),"Treat with IVM")</f>
        <v>Treat with IVM</v>
      </c>
      <c r="I446" s="15">
        <f t="shared" si="27"/>
        <v>0</v>
      </c>
      <c r="J446" s="15">
        <f t="shared" si="23"/>
        <v>0</v>
      </c>
      <c r="K446" s="25"/>
      <c r="L446" s="17">
        <f t="shared" si="24"/>
        <v>0</v>
      </c>
      <c r="M446" s="17">
        <f t="shared" si="25"/>
        <v>0</v>
      </c>
    </row>
    <row r="447" spans="1:13" x14ac:dyDescent="0.2">
      <c r="A447" s="14" t="str">
        <f>IF(INTRO!$E$39&lt;&gt;"Non-endemic", " ", IF(INTRO!$E$37="Non-endemic"," ", IF(COUNTRY_INFO!A447=0," ",COUNTRY_INFO!A447)))</f>
        <v xml:space="preserve"> </v>
      </c>
      <c r="B447" s="14" t="str">
        <f>IF(INTRO!$E$39&lt;&gt;"Non-endemic", " ", IF(INTRO!$E$37="Non-endemic"," ", IF(COUNTRY_INFO!B447=0," ",COUNTRY_INFO!B447)))</f>
        <v xml:space="preserve"> </v>
      </c>
      <c r="C447" s="14" t="str">
        <f>IF(INTRO!$E$39&lt;&gt;"Non-endemic", " ", IF(INTRO!$E$37="Non-endemic"," ", IF(COUNTRY_INFO!C447=0," ",COUNTRY_INFO!C447)))</f>
        <v xml:space="preserve"> </v>
      </c>
      <c r="D447" s="15">
        <f>IF(INTRO!$E$39&lt;&gt;"Non-endemic", 0, IF(INTRO!$E$37="Non-endemic",0,IF(COUNTRY_INFO!$H447=1,COUNTRY_INFO!E447,0)))</f>
        <v>0</v>
      </c>
      <c r="E447" s="15">
        <f>IF(INTRO!$E$39&lt;&gt;"Non-endemic", 0, IF(INTRO!$E$37="Non-endemic",0,IF(COUNTRY_INFO!$H447=1,COUNTRY_INFO!F447,0)))</f>
        <v>0</v>
      </c>
      <c r="F447" s="15">
        <f>IF(INTRO!$E$39&lt;&gt;"Non-endemic", 0, IF(INTRO!$E$37="Non-endemic",0,IF(COUNTRY_INFO!$H447=1,COUNTRY_INFO!G447,0)))</f>
        <v>0</v>
      </c>
      <c r="G447" s="15">
        <f t="shared" si="26"/>
        <v>0</v>
      </c>
      <c r="H447" s="16" t="str">
        <f>IF(INTRO!$E$39="Non-endemic",IF(INTRO!$E$37="Non-endemic","Not required",COUNTRY_INFO!P447),"Treat with IVM")</f>
        <v>Treat with IVM</v>
      </c>
      <c r="I447" s="15">
        <f t="shared" si="27"/>
        <v>0</v>
      </c>
      <c r="J447" s="15">
        <f t="shared" si="23"/>
        <v>0</v>
      </c>
      <c r="K447" s="25"/>
      <c r="L447" s="17">
        <f t="shared" si="24"/>
        <v>0</v>
      </c>
      <c r="M447" s="17">
        <f t="shared" si="25"/>
        <v>0</v>
      </c>
    </row>
    <row r="448" spans="1:13" x14ac:dyDescent="0.2">
      <c r="A448" s="14" t="str">
        <f>IF(INTRO!$E$39&lt;&gt;"Non-endemic", " ", IF(INTRO!$E$37="Non-endemic"," ", IF(COUNTRY_INFO!A448=0," ",COUNTRY_INFO!A448)))</f>
        <v xml:space="preserve"> </v>
      </c>
      <c r="B448" s="14" t="str">
        <f>IF(INTRO!$E$39&lt;&gt;"Non-endemic", " ", IF(INTRO!$E$37="Non-endemic"," ", IF(COUNTRY_INFO!B448=0," ",COUNTRY_INFO!B448)))</f>
        <v xml:space="preserve"> </v>
      </c>
      <c r="C448" s="14" t="str">
        <f>IF(INTRO!$E$39&lt;&gt;"Non-endemic", " ", IF(INTRO!$E$37="Non-endemic"," ", IF(COUNTRY_INFO!C448=0," ",COUNTRY_INFO!C448)))</f>
        <v xml:space="preserve"> </v>
      </c>
      <c r="D448" s="15">
        <f>IF(INTRO!$E$39&lt;&gt;"Non-endemic", 0, IF(INTRO!$E$37="Non-endemic",0,IF(COUNTRY_INFO!$H448=1,COUNTRY_INFO!E448,0)))</f>
        <v>0</v>
      </c>
      <c r="E448" s="15">
        <f>IF(INTRO!$E$39&lt;&gt;"Non-endemic", 0, IF(INTRO!$E$37="Non-endemic",0,IF(COUNTRY_INFO!$H448=1,COUNTRY_INFO!F448,0)))</f>
        <v>0</v>
      </c>
      <c r="F448" s="15">
        <f>IF(INTRO!$E$39&lt;&gt;"Non-endemic", 0, IF(INTRO!$E$37="Non-endemic",0,IF(COUNTRY_INFO!$H448=1,COUNTRY_INFO!G448,0)))</f>
        <v>0</v>
      </c>
      <c r="G448" s="15">
        <f t="shared" si="26"/>
        <v>0</v>
      </c>
      <c r="H448" s="16" t="str">
        <f>IF(INTRO!$E$39="Non-endemic",IF(INTRO!$E$37="Non-endemic","Not required",COUNTRY_INFO!P448),"Treat with IVM")</f>
        <v>Treat with IVM</v>
      </c>
      <c r="I448" s="15">
        <f t="shared" si="27"/>
        <v>0</v>
      </c>
      <c r="J448" s="15">
        <f t="shared" si="23"/>
        <v>0</v>
      </c>
      <c r="K448" s="25"/>
      <c r="L448" s="17">
        <f t="shared" si="24"/>
        <v>0</v>
      </c>
      <c r="M448" s="17">
        <f t="shared" si="25"/>
        <v>0</v>
      </c>
    </row>
    <row r="449" spans="1:13" x14ac:dyDescent="0.2">
      <c r="A449" s="14" t="str">
        <f>IF(INTRO!$E$39&lt;&gt;"Non-endemic", " ", IF(INTRO!$E$37="Non-endemic"," ", IF(COUNTRY_INFO!A449=0," ",COUNTRY_INFO!A449)))</f>
        <v xml:space="preserve"> </v>
      </c>
      <c r="B449" s="14" t="str">
        <f>IF(INTRO!$E$39&lt;&gt;"Non-endemic", " ", IF(INTRO!$E$37="Non-endemic"," ", IF(COUNTRY_INFO!B449=0," ",COUNTRY_INFO!B449)))</f>
        <v xml:space="preserve"> </v>
      </c>
      <c r="C449" s="14" t="str">
        <f>IF(INTRO!$E$39&lt;&gt;"Non-endemic", " ", IF(INTRO!$E$37="Non-endemic"," ", IF(COUNTRY_INFO!C449=0," ",COUNTRY_INFO!C449)))</f>
        <v xml:space="preserve"> </v>
      </c>
      <c r="D449" s="15">
        <f>IF(INTRO!$E$39&lt;&gt;"Non-endemic", 0, IF(INTRO!$E$37="Non-endemic",0,IF(COUNTRY_INFO!$H449=1,COUNTRY_INFO!E449,0)))</f>
        <v>0</v>
      </c>
      <c r="E449" s="15">
        <f>IF(INTRO!$E$39&lt;&gt;"Non-endemic", 0, IF(INTRO!$E$37="Non-endemic",0,IF(COUNTRY_INFO!$H449=1,COUNTRY_INFO!F449,0)))</f>
        <v>0</v>
      </c>
      <c r="F449" s="15">
        <f>IF(INTRO!$E$39&lt;&gt;"Non-endemic", 0, IF(INTRO!$E$37="Non-endemic",0,IF(COUNTRY_INFO!$H449=1,COUNTRY_INFO!G449,0)))</f>
        <v>0</v>
      </c>
      <c r="G449" s="15">
        <f t="shared" si="26"/>
        <v>0</v>
      </c>
      <c r="H449" s="16" t="str">
        <f>IF(INTRO!$E$39="Non-endemic",IF(INTRO!$E$37="Non-endemic","Not required",COUNTRY_INFO!P449),"Treat with IVM")</f>
        <v>Treat with IVM</v>
      </c>
      <c r="I449" s="15">
        <f t="shared" si="27"/>
        <v>0</v>
      </c>
      <c r="J449" s="15">
        <f t="shared" si="23"/>
        <v>0</v>
      </c>
      <c r="K449" s="25"/>
      <c r="L449" s="17">
        <f t="shared" si="24"/>
        <v>0</v>
      </c>
      <c r="M449" s="17">
        <f t="shared" si="25"/>
        <v>0</v>
      </c>
    </row>
    <row r="450" spans="1:13" x14ac:dyDescent="0.2">
      <c r="A450" s="14" t="str">
        <f>IF(INTRO!$E$39&lt;&gt;"Non-endemic", " ", IF(INTRO!$E$37="Non-endemic"," ", IF(COUNTRY_INFO!A450=0," ",COUNTRY_INFO!A450)))</f>
        <v xml:space="preserve"> </v>
      </c>
      <c r="B450" s="14" t="str">
        <f>IF(INTRO!$E$39&lt;&gt;"Non-endemic", " ", IF(INTRO!$E$37="Non-endemic"," ", IF(COUNTRY_INFO!B450=0," ",COUNTRY_INFO!B450)))</f>
        <v xml:space="preserve"> </v>
      </c>
      <c r="C450" s="14" t="str">
        <f>IF(INTRO!$E$39&lt;&gt;"Non-endemic", " ", IF(INTRO!$E$37="Non-endemic"," ", IF(COUNTRY_INFO!C450=0," ",COUNTRY_INFO!C450)))</f>
        <v xml:space="preserve"> </v>
      </c>
      <c r="D450" s="15">
        <f>IF(INTRO!$E$39&lt;&gt;"Non-endemic", 0, IF(INTRO!$E$37="Non-endemic",0,IF(COUNTRY_INFO!$H450=1,COUNTRY_INFO!E450,0)))</f>
        <v>0</v>
      </c>
      <c r="E450" s="15">
        <f>IF(INTRO!$E$39&lt;&gt;"Non-endemic", 0, IF(INTRO!$E$37="Non-endemic",0,IF(COUNTRY_INFO!$H450=1,COUNTRY_INFO!F450,0)))</f>
        <v>0</v>
      </c>
      <c r="F450" s="15">
        <f>IF(INTRO!$E$39&lt;&gt;"Non-endemic", 0, IF(INTRO!$E$37="Non-endemic",0,IF(COUNTRY_INFO!$H450=1,COUNTRY_INFO!G450,0)))</f>
        <v>0</v>
      </c>
      <c r="G450" s="15">
        <f t="shared" si="26"/>
        <v>0</v>
      </c>
      <c r="H450" s="16" t="str">
        <f>IF(INTRO!$E$39="Non-endemic",IF(INTRO!$E$37="Non-endemic","Not required",COUNTRY_INFO!P450),"Treat with IVM")</f>
        <v>Treat with IVM</v>
      </c>
      <c r="I450" s="15">
        <f t="shared" si="27"/>
        <v>0</v>
      </c>
      <c r="J450" s="15">
        <f t="shared" si="23"/>
        <v>0</v>
      </c>
      <c r="K450" s="25"/>
      <c r="L450" s="17">
        <f t="shared" si="24"/>
        <v>0</v>
      </c>
      <c r="M450" s="17">
        <f t="shared" si="25"/>
        <v>0</v>
      </c>
    </row>
    <row r="451" spans="1:13" x14ac:dyDescent="0.2">
      <c r="A451" s="14" t="str">
        <f>IF(INTRO!$E$39&lt;&gt;"Non-endemic", " ", IF(INTRO!$E$37="Non-endemic"," ", IF(COUNTRY_INFO!A451=0," ",COUNTRY_INFO!A451)))</f>
        <v xml:space="preserve"> </v>
      </c>
      <c r="B451" s="14" t="str">
        <f>IF(INTRO!$E$39&lt;&gt;"Non-endemic", " ", IF(INTRO!$E$37="Non-endemic"," ", IF(COUNTRY_INFO!B451=0," ",COUNTRY_INFO!B451)))</f>
        <v xml:space="preserve"> </v>
      </c>
      <c r="C451" s="14" t="str">
        <f>IF(INTRO!$E$39&lt;&gt;"Non-endemic", " ", IF(INTRO!$E$37="Non-endemic"," ", IF(COUNTRY_INFO!C451=0," ",COUNTRY_INFO!C451)))</f>
        <v xml:space="preserve"> </v>
      </c>
      <c r="D451" s="15">
        <f>IF(INTRO!$E$39&lt;&gt;"Non-endemic", 0, IF(INTRO!$E$37="Non-endemic",0,IF(COUNTRY_INFO!$H451=1,COUNTRY_INFO!E451,0)))</f>
        <v>0</v>
      </c>
      <c r="E451" s="15">
        <f>IF(INTRO!$E$39&lt;&gt;"Non-endemic", 0, IF(INTRO!$E$37="Non-endemic",0,IF(COUNTRY_INFO!$H451=1,COUNTRY_INFO!F451,0)))</f>
        <v>0</v>
      </c>
      <c r="F451" s="15">
        <f>IF(INTRO!$E$39&lt;&gt;"Non-endemic", 0, IF(INTRO!$E$37="Non-endemic",0,IF(COUNTRY_INFO!$H451=1,COUNTRY_INFO!G451,0)))</f>
        <v>0</v>
      </c>
      <c r="G451" s="15">
        <f t="shared" si="26"/>
        <v>0</v>
      </c>
      <c r="H451" s="16" t="str">
        <f>IF(INTRO!$E$39="Non-endemic",IF(INTRO!$E$37="Non-endemic","Not required",COUNTRY_INFO!P451),"Treat with IVM")</f>
        <v>Treat with IVM</v>
      </c>
      <c r="I451" s="15">
        <f t="shared" si="27"/>
        <v>0</v>
      </c>
      <c r="J451" s="15">
        <f t="shared" si="23"/>
        <v>0</v>
      </c>
      <c r="K451" s="25"/>
      <c r="L451" s="17">
        <f t="shared" si="24"/>
        <v>0</v>
      </c>
      <c r="M451" s="17">
        <f t="shared" si="25"/>
        <v>0</v>
      </c>
    </row>
    <row r="452" spans="1:13" x14ac:dyDescent="0.2">
      <c r="A452" s="14" t="str">
        <f>IF(INTRO!$E$39&lt;&gt;"Non-endemic", " ", IF(INTRO!$E$37="Non-endemic"," ", IF(COUNTRY_INFO!A452=0," ",COUNTRY_INFO!A452)))</f>
        <v xml:space="preserve"> </v>
      </c>
      <c r="B452" s="14" t="str">
        <f>IF(INTRO!$E$39&lt;&gt;"Non-endemic", " ", IF(INTRO!$E$37="Non-endemic"," ", IF(COUNTRY_INFO!B452=0," ",COUNTRY_INFO!B452)))</f>
        <v xml:space="preserve"> </v>
      </c>
      <c r="C452" s="14" t="str">
        <f>IF(INTRO!$E$39&lt;&gt;"Non-endemic", " ", IF(INTRO!$E$37="Non-endemic"," ", IF(COUNTRY_INFO!C452=0," ",COUNTRY_INFO!C452)))</f>
        <v xml:space="preserve"> </v>
      </c>
      <c r="D452" s="15">
        <f>IF(INTRO!$E$39&lt;&gt;"Non-endemic", 0, IF(INTRO!$E$37="Non-endemic",0,IF(COUNTRY_INFO!$H452=1,COUNTRY_INFO!E452,0)))</f>
        <v>0</v>
      </c>
      <c r="E452" s="15">
        <f>IF(INTRO!$E$39&lt;&gt;"Non-endemic", 0, IF(INTRO!$E$37="Non-endemic",0,IF(COUNTRY_INFO!$H452=1,COUNTRY_INFO!F452,0)))</f>
        <v>0</v>
      </c>
      <c r="F452" s="15">
        <f>IF(INTRO!$E$39&lt;&gt;"Non-endemic", 0, IF(INTRO!$E$37="Non-endemic",0,IF(COUNTRY_INFO!$H452=1,COUNTRY_INFO!G452,0)))</f>
        <v>0</v>
      </c>
      <c r="G452" s="15">
        <f t="shared" si="26"/>
        <v>0</v>
      </c>
      <c r="H452" s="16" t="str">
        <f>IF(INTRO!$E$39="Non-endemic",IF(INTRO!$E$37="Non-endemic","Not required",COUNTRY_INFO!P452),"Treat with IVM")</f>
        <v>Treat with IVM</v>
      </c>
      <c r="I452" s="15">
        <f t="shared" si="27"/>
        <v>0</v>
      </c>
      <c r="J452" s="15">
        <f t="shared" si="23"/>
        <v>0</v>
      </c>
      <c r="K452" s="25"/>
      <c r="L452" s="17">
        <f t="shared" si="24"/>
        <v>0</v>
      </c>
      <c r="M452" s="17">
        <f t="shared" si="25"/>
        <v>0</v>
      </c>
    </row>
    <row r="453" spans="1:13" x14ac:dyDescent="0.2">
      <c r="A453" s="14" t="str">
        <f>IF(INTRO!$E$39&lt;&gt;"Non-endemic", " ", IF(INTRO!$E$37="Non-endemic"," ", IF(COUNTRY_INFO!A453=0," ",COUNTRY_INFO!A453)))</f>
        <v xml:space="preserve"> </v>
      </c>
      <c r="B453" s="14" t="str">
        <f>IF(INTRO!$E$39&lt;&gt;"Non-endemic", " ", IF(INTRO!$E$37="Non-endemic"," ", IF(COUNTRY_INFO!B453=0," ",COUNTRY_INFO!B453)))</f>
        <v xml:space="preserve"> </v>
      </c>
      <c r="C453" s="14" t="str">
        <f>IF(INTRO!$E$39&lt;&gt;"Non-endemic", " ", IF(INTRO!$E$37="Non-endemic"," ", IF(COUNTRY_INFO!C453=0," ",COUNTRY_INFO!C453)))</f>
        <v xml:space="preserve"> </v>
      </c>
      <c r="D453" s="15">
        <f>IF(INTRO!$E$39&lt;&gt;"Non-endemic", 0, IF(INTRO!$E$37="Non-endemic",0,IF(COUNTRY_INFO!$H453=1,COUNTRY_INFO!E453,0)))</f>
        <v>0</v>
      </c>
      <c r="E453" s="15">
        <f>IF(INTRO!$E$39&lt;&gt;"Non-endemic", 0, IF(INTRO!$E$37="Non-endemic",0,IF(COUNTRY_INFO!$H453=1,COUNTRY_INFO!F453,0)))</f>
        <v>0</v>
      </c>
      <c r="F453" s="15">
        <f>IF(INTRO!$E$39&lt;&gt;"Non-endemic", 0, IF(INTRO!$E$37="Non-endemic",0,IF(COUNTRY_INFO!$H453=1,COUNTRY_INFO!G453,0)))</f>
        <v>0</v>
      </c>
      <c r="G453" s="15">
        <f t="shared" si="26"/>
        <v>0</v>
      </c>
      <c r="H453" s="16" t="str">
        <f>IF(INTRO!$E$39="Non-endemic",IF(INTRO!$E$37="Non-endemic","Not required",COUNTRY_INFO!P453),"Treat with IVM")</f>
        <v>Treat with IVM</v>
      </c>
      <c r="I453" s="15">
        <f t="shared" si="27"/>
        <v>0</v>
      </c>
      <c r="J453" s="15">
        <f t="shared" si="23"/>
        <v>0</v>
      </c>
      <c r="K453" s="25"/>
      <c r="L453" s="17">
        <f t="shared" si="24"/>
        <v>0</v>
      </c>
      <c r="M453" s="17">
        <f t="shared" si="25"/>
        <v>0</v>
      </c>
    </row>
    <row r="454" spans="1:13" x14ac:dyDescent="0.2">
      <c r="A454" s="14" t="str">
        <f>IF(INTRO!$E$39&lt;&gt;"Non-endemic", " ", IF(INTRO!$E$37="Non-endemic"," ", IF(COUNTRY_INFO!A454=0," ",COUNTRY_INFO!A454)))</f>
        <v xml:space="preserve"> </v>
      </c>
      <c r="B454" s="14" t="str">
        <f>IF(INTRO!$E$39&lt;&gt;"Non-endemic", " ", IF(INTRO!$E$37="Non-endemic"," ", IF(COUNTRY_INFO!B454=0," ",COUNTRY_INFO!B454)))</f>
        <v xml:space="preserve"> </v>
      </c>
      <c r="C454" s="14" t="str">
        <f>IF(INTRO!$E$39&lt;&gt;"Non-endemic", " ", IF(INTRO!$E$37="Non-endemic"," ", IF(COUNTRY_INFO!C454=0," ",COUNTRY_INFO!C454)))</f>
        <v xml:space="preserve"> </v>
      </c>
      <c r="D454" s="15">
        <f>IF(INTRO!$E$39&lt;&gt;"Non-endemic", 0, IF(INTRO!$E$37="Non-endemic",0,IF(COUNTRY_INFO!$H454=1,COUNTRY_INFO!E454,0)))</f>
        <v>0</v>
      </c>
      <c r="E454" s="15">
        <f>IF(INTRO!$E$39&lt;&gt;"Non-endemic", 0, IF(INTRO!$E$37="Non-endemic",0,IF(COUNTRY_INFO!$H454=1,COUNTRY_INFO!F454,0)))</f>
        <v>0</v>
      </c>
      <c r="F454" s="15">
        <f>IF(INTRO!$E$39&lt;&gt;"Non-endemic", 0, IF(INTRO!$E$37="Non-endemic",0,IF(COUNTRY_INFO!$H454=1,COUNTRY_INFO!G454,0)))</f>
        <v>0</v>
      </c>
      <c r="G454" s="15">
        <f t="shared" si="26"/>
        <v>0</v>
      </c>
      <c r="H454" s="16" t="str">
        <f>IF(INTRO!$E$39="Non-endemic",IF(INTRO!$E$37="Non-endemic","Not required",COUNTRY_INFO!P454),"Treat with IVM")</f>
        <v>Treat with IVM</v>
      </c>
      <c r="I454" s="15">
        <f t="shared" si="27"/>
        <v>0</v>
      </c>
      <c r="J454" s="15">
        <f t="shared" si="23"/>
        <v>0</v>
      </c>
      <c r="K454" s="25"/>
      <c r="L454" s="17">
        <f t="shared" si="24"/>
        <v>0</v>
      </c>
      <c r="M454" s="17">
        <f t="shared" si="25"/>
        <v>0</v>
      </c>
    </row>
    <row r="455" spans="1:13" x14ac:dyDescent="0.2">
      <c r="A455" s="14" t="str">
        <f>IF(INTRO!$E$39&lt;&gt;"Non-endemic", " ", IF(INTRO!$E$37="Non-endemic"," ", IF(COUNTRY_INFO!A455=0," ",COUNTRY_INFO!A455)))</f>
        <v xml:space="preserve"> </v>
      </c>
      <c r="B455" s="14" t="str">
        <f>IF(INTRO!$E$39&lt;&gt;"Non-endemic", " ", IF(INTRO!$E$37="Non-endemic"," ", IF(COUNTRY_INFO!B455=0," ",COUNTRY_INFO!B455)))</f>
        <v xml:space="preserve"> </v>
      </c>
      <c r="C455" s="14" t="str">
        <f>IF(INTRO!$E$39&lt;&gt;"Non-endemic", " ", IF(INTRO!$E$37="Non-endemic"," ", IF(COUNTRY_INFO!C455=0," ",COUNTRY_INFO!C455)))</f>
        <v xml:space="preserve"> </v>
      </c>
      <c r="D455" s="15">
        <f>IF(INTRO!$E$39&lt;&gt;"Non-endemic", 0, IF(INTRO!$E$37="Non-endemic",0,IF(COUNTRY_INFO!$H455=1,COUNTRY_INFO!E455,0)))</f>
        <v>0</v>
      </c>
      <c r="E455" s="15">
        <f>IF(INTRO!$E$39&lt;&gt;"Non-endemic", 0, IF(INTRO!$E$37="Non-endemic",0,IF(COUNTRY_INFO!$H455=1,COUNTRY_INFO!F455,0)))</f>
        <v>0</v>
      </c>
      <c r="F455" s="15">
        <f>IF(INTRO!$E$39&lt;&gt;"Non-endemic", 0, IF(INTRO!$E$37="Non-endemic",0,IF(COUNTRY_INFO!$H455=1,COUNTRY_INFO!G455,0)))</f>
        <v>0</v>
      </c>
      <c r="G455" s="15">
        <f t="shared" si="26"/>
        <v>0</v>
      </c>
      <c r="H455" s="16" t="str">
        <f>IF(INTRO!$E$39="Non-endemic",IF(INTRO!$E$37="Non-endemic","Not required",COUNTRY_INFO!P455),"Treat with IVM")</f>
        <v>Treat with IVM</v>
      </c>
      <c r="I455" s="15">
        <f t="shared" si="27"/>
        <v>0</v>
      </c>
      <c r="J455" s="15">
        <f t="shared" si="23"/>
        <v>0</v>
      </c>
      <c r="K455" s="25"/>
      <c r="L455" s="17">
        <f t="shared" si="24"/>
        <v>0</v>
      </c>
      <c r="M455" s="17">
        <f t="shared" si="25"/>
        <v>0</v>
      </c>
    </row>
    <row r="456" spans="1:13" x14ac:dyDescent="0.2">
      <c r="A456" s="14" t="str">
        <f>IF(INTRO!$E$39&lt;&gt;"Non-endemic", " ", IF(INTRO!$E$37="Non-endemic"," ", IF(COUNTRY_INFO!A456=0," ",COUNTRY_INFO!A456)))</f>
        <v xml:space="preserve"> </v>
      </c>
      <c r="B456" s="14" t="str">
        <f>IF(INTRO!$E$39&lt;&gt;"Non-endemic", " ", IF(INTRO!$E$37="Non-endemic"," ", IF(COUNTRY_INFO!B456=0," ",COUNTRY_INFO!B456)))</f>
        <v xml:space="preserve"> </v>
      </c>
      <c r="C456" s="14" t="str">
        <f>IF(INTRO!$E$39&lt;&gt;"Non-endemic", " ", IF(INTRO!$E$37="Non-endemic"," ", IF(COUNTRY_INFO!C456=0," ",COUNTRY_INFO!C456)))</f>
        <v xml:space="preserve"> </v>
      </c>
      <c r="D456" s="15">
        <f>IF(INTRO!$E$39&lt;&gt;"Non-endemic", 0, IF(INTRO!$E$37="Non-endemic",0,IF(COUNTRY_INFO!$H456=1,COUNTRY_INFO!E456,0)))</f>
        <v>0</v>
      </c>
      <c r="E456" s="15">
        <f>IF(INTRO!$E$39&lt;&gt;"Non-endemic", 0, IF(INTRO!$E$37="Non-endemic",0,IF(COUNTRY_INFO!$H456=1,COUNTRY_INFO!F456,0)))</f>
        <v>0</v>
      </c>
      <c r="F456" s="15">
        <f>IF(INTRO!$E$39&lt;&gt;"Non-endemic", 0, IF(INTRO!$E$37="Non-endemic",0,IF(COUNTRY_INFO!$H456=1,COUNTRY_INFO!G456,0)))</f>
        <v>0</v>
      </c>
      <c r="G456" s="15">
        <f t="shared" si="26"/>
        <v>0</v>
      </c>
      <c r="H456" s="16" t="str">
        <f>IF(INTRO!$E$39="Non-endemic",IF(INTRO!$E$37="Non-endemic","Not required",COUNTRY_INFO!P456),"Treat with IVM")</f>
        <v>Treat with IVM</v>
      </c>
      <c r="I456" s="15">
        <f t="shared" si="27"/>
        <v>0</v>
      </c>
      <c r="J456" s="15">
        <f t="shared" ref="J456:J519" si="28">IF(I456&gt;0,I456*2.5,0)</f>
        <v>0</v>
      </c>
      <c r="K456" s="25"/>
      <c r="L456" s="17">
        <f t="shared" ref="L456:L519" si="29">IF($J456&gt;$K456,$J456-$K456,0)</f>
        <v>0</v>
      </c>
      <c r="M456" s="17">
        <f t="shared" ref="M456:M519" si="30">ROUNDUP($J456/1000,0)</f>
        <v>0</v>
      </c>
    </row>
    <row r="457" spans="1:13" x14ac:dyDescent="0.2">
      <c r="A457" s="14" t="str">
        <f>IF(INTRO!$E$39&lt;&gt;"Non-endemic", " ", IF(INTRO!$E$37="Non-endemic"," ", IF(COUNTRY_INFO!A457=0," ",COUNTRY_INFO!A457)))</f>
        <v xml:space="preserve"> </v>
      </c>
      <c r="B457" s="14" t="str">
        <f>IF(INTRO!$E$39&lt;&gt;"Non-endemic", " ", IF(INTRO!$E$37="Non-endemic"," ", IF(COUNTRY_INFO!B457=0," ",COUNTRY_INFO!B457)))</f>
        <v xml:space="preserve"> </v>
      </c>
      <c r="C457" s="14" t="str">
        <f>IF(INTRO!$E$39&lt;&gt;"Non-endemic", " ", IF(INTRO!$E$37="Non-endemic"," ", IF(COUNTRY_INFO!C457=0," ",COUNTRY_INFO!C457)))</f>
        <v xml:space="preserve"> </v>
      </c>
      <c r="D457" s="15">
        <f>IF(INTRO!$E$39&lt;&gt;"Non-endemic", 0, IF(INTRO!$E$37="Non-endemic",0,IF(COUNTRY_INFO!$H457=1,COUNTRY_INFO!E457,0)))</f>
        <v>0</v>
      </c>
      <c r="E457" s="15">
        <f>IF(INTRO!$E$39&lt;&gt;"Non-endemic", 0, IF(INTRO!$E$37="Non-endemic",0,IF(COUNTRY_INFO!$H457=1,COUNTRY_INFO!F457,0)))</f>
        <v>0</v>
      </c>
      <c r="F457" s="15">
        <f>IF(INTRO!$E$39&lt;&gt;"Non-endemic", 0, IF(INTRO!$E$37="Non-endemic",0,IF(COUNTRY_INFO!$H457=1,COUNTRY_INFO!G457,0)))</f>
        <v>0</v>
      </c>
      <c r="G457" s="15">
        <f t="shared" si="26"/>
        <v>0</v>
      </c>
      <c r="H457" s="16" t="str">
        <f>IF(INTRO!$E$39="Non-endemic",IF(INTRO!$E$37="Non-endemic","Not required",COUNTRY_INFO!P457),"Treat with IVM")</f>
        <v>Treat with IVM</v>
      </c>
      <c r="I457" s="15">
        <f t="shared" si="27"/>
        <v>0</v>
      </c>
      <c r="J457" s="15">
        <f t="shared" si="28"/>
        <v>0</v>
      </c>
      <c r="K457" s="25"/>
      <c r="L457" s="17">
        <f t="shared" si="29"/>
        <v>0</v>
      </c>
      <c r="M457" s="17">
        <f t="shared" si="30"/>
        <v>0</v>
      </c>
    </row>
    <row r="458" spans="1:13" x14ac:dyDescent="0.2">
      <c r="A458" s="14" t="str">
        <f>IF(INTRO!$E$39&lt;&gt;"Non-endemic", " ", IF(INTRO!$E$37="Non-endemic"," ", IF(COUNTRY_INFO!A458=0," ",COUNTRY_INFO!A458)))</f>
        <v xml:space="preserve"> </v>
      </c>
      <c r="B458" s="14" t="str">
        <f>IF(INTRO!$E$39&lt;&gt;"Non-endemic", " ", IF(INTRO!$E$37="Non-endemic"," ", IF(COUNTRY_INFO!B458=0," ",COUNTRY_INFO!B458)))</f>
        <v xml:space="preserve"> </v>
      </c>
      <c r="C458" s="14" t="str">
        <f>IF(INTRO!$E$39&lt;&gt;"Non-endemic", " ", IF(INTRO!$E$37="Non-endemic"," ", IF(COUNTRY_INFO!C458=0," ",COUNTRY_INFO!C458)))</f>
        <v xml:space="preserve"> </v>
      </c>
      <c r="D458" s="15">
        <f>IF(INTRO!$E$39&lt;&gt;"Non-endemic", 0, IF(INTRO!$E$37="Non-endemic",0,IF(COUNTRY_INFO!$H458=1,COUNTRY_INFO!E458,0)))</f>
        <v>0</v>
      </c>
      <c r="E458" s="15">
        <f>IF(INTRO!$E$39&lt;&gt;"Non-endemic", 0, IF(INTRO!$E$37="Non-endemic",0,IF(COUNTRY_INFO!$H458=1,COUNTRY_INFO!F458,0)))</f>
        <v>0</v>
      </c>
      <c r="F458" s="15">
        <f>IF(INTRO!$E$39&lt;&gt;"Non-endemic", 0, IF(INTRO!$E$37="Non-endemic",0,IF(COUNTRY_INFO!$H458=1,COUNTRY_INFO!G458,0)))</f>
        <v>0</v>
      </c>
      <c r="G458" s="15">
        <f t="shared" ref="G458:G521" si="31">SUM(D458:F458)</f>
        <v>0</v>
      </c>
      <c r="H458" s="16" t="str">
        <f>IF(INTRO!$E$39="Non-endemic",IF(INTRO!$E$37="Non-endemic","Not required",COUNTRY_INFO!P458),"Treat with IVM")</f>
        <v>Treat with IVM</v>
      </c>
      <c r="I458" s="15">
        <f t="shared" ref="I458:I521" si="32">IF(H458=1,G458,0)</f>
        <v>0</v>
      </c>
      <c r="J458" s="15">
        <f t="shared" si="28"/>
        <v>0</v>
      </c>
      <c r="K458" s="25"/>
      <c r="L458" s="17">
        <f t="shared" si="29"/>
        <v>0</v>
      </c>
      <c r="M458" s="17">
        <f t="shared" si="30"/>
        <v>0</v>
      </c>
    </row>
    <row r="459" spans="1:13" x14ac:dyDescent="0.2">
      <c r="A459" s="14" t="str">
        <f>IF(INTRO!$E$39&lt;&gt;"Non-endemic", " ", IF(INTRO!$E$37="Non-endemic"," ", IF(COUNTRY_INFO!A459=0," ",COUNTRY_INFO!A459)))</f>
        <v xml:space="preserve"> </v>
      </c>
      <c r="B459" s="14" t="str">
        <f>IF(INTRO!$E$39&lt;&gt;"Non-endemic", " ", IF(INTRO!$E$37="Non-endemic"," ", IF(COUNTRY_INFO!B459=0," ",COUNTRY_INFO!B459)))</f>
        <v xml:space="preserve"> </v>
      </c>
      <c r="C459" s="14" t="str">
        <f>IF(INTRO!$E$39&lt;&gt;"Non-endemic", " ", IF(INTRO!$E$37="Non-endemic"," ", IF(COUNTRY_INFO!C459=0," ",COUNTRY_INFO!C459)))</f>
        <v xml:space="preserve"> </v>
      </c>
      <c r="D459" s="15">
        <f>IF(INTRO!$E$39&lt;&gt;"Non-endemic", 0, IF(INTRO!$E$37="Non-endemic",0,IF(COUNTRY_INFO!$H459=1,COUNTRY_INFO!E459,0)))</f>
        <v>0</v>
      </c>
      <c r="E459" s="15">
        <f>IF(INTRO!$E$39&lt;&gt;"Non-endemic", 0, IF(INTRO!$E$37="Non-endemic",0,IF(COUNTRY_INFO!$H459=1,COUNTRY_INFO!F459,0)))</f>
        <v>0</v>
      </c>
      <c r="F459" s="15">
        <f>IF(INTRO!$E$39&lt;&gt;"Non-endemic", 0, IF(INTRO!$E$37="Non-endemic",0,IF(COUNTRY_INFO!$H459=1,COUNTRY_INFO!G459,0)))</f>
        <v>0</v>
      </c>
      <c r="G459" s="15">
        <f t="shared" si="31"/>
        <v>0</v>
      </c>
      <c r="H459" s="16" t="str">
        <f>IF(INTRO!$E$39="Non-endemic",IF(INTRO!$E$37="Non-endemic","Not required",COUNTRY_INFO!P459),"Treat with IVM")</f>
        <v>Treat with IVM</v>
      </c>
      <c r="I459" s="15">
        <f t="shared" si="32"/>
        <v>0</v>
      </c>
      <c r="J459" s="15">
        <f t="shared" si="28"/>
        <v>0</v>
      </c>
      <c r="K459" s="25"/>
      <c r="L459" s="17">
        <f t="shared" si="29"/>
        <v>0</v>
      </c>
      <c r="M459" s="17">
        <f t="shared" si="30"/>
        <v>0</v>
      </c>
    </row>
    <row r="460" spans="1:13" x14ac:dyDescent="0.2">
      <c r="A460" s="14" t="str">
        <f>IF(INTRO!$E$39&lt;&gt;"Non-endemic", " ", IF(INTRO!$E$37="Non-endemic"," ", IF(COUNTRY_INFO!A460=0," ",COUNTRY_INFO!A460)))</f>
        <v xml:space="preserve"> </v>
      </c>
      <c r="B460" s="14" t="str">
        <f>IF(INTRO!$E$39&lt;&gt;"Non-endemic", " ", IF(INTRO!$E$37="Non-endemic"," ", IF(COUNTRY_INFO!B460=0," ",COUNTRY_INFO!B460)))</f>
        <v xml:space="preserve"> </v>
      </c>
      <c r="C460" s="14" t="str">
        <f>IF(INTRO!$E$39&lt;&gt;"Non-endemic", " ", IF(INTRO!$E$37="Non-endemic"," ", IF(COUNTRY_INFO!C460=0," ",COUNTRY_INFO!C460)))</f>
        <v xml:space="preserve"> </v>
      </c>
      <c r="D460" s="15">
        <f>IF(INTRO!$E$39&lt;&gt;"Non-endemic", 0, IF(INTRO!$E$37="Non-endemic",0,IF(COUNTRY_INFO!$H460=1,COUNTRY_INFO!E460,0)))</f>
        <v>0</v>
      </c>
      <c r="E460" s="15">
        <f>IF(INTRO!$E$39&lt;&gt;"Non-endemic", 0, IF(INTRO!$E$37="Non-endemic",0,IF(COUNTRY_INFO!$H460=1,COUNTRY_INFO!F460,0)))</f>
        <v>0</v>
      </c>
      <c r="F460" s="15">
        <f>IF(INTRO!$E$39&lt;&gt;"Non-endemic", 0, IF(INTRO!$E$37="Non-endemic",0,IF(COUNTRY_INFO!$H460=1,COUNTRY_INFO!G460,0)))</f>
        <v>0</v>
      </c>
      <c r="G460" s="15">
        <f t="shared" si="31"/>
        <v>0</v>
      </c>
      <c r="H460" s="16" t="str">
        <f>IF(INTRO!$E$39="Non-endemic",IF(INTRO!$E$37="Non-endemic","Not required",COUNTRY_INFO!P460),"Treat with IVM")</f>
        <v>Treat with IVM</v>
      </c>
      <c r="I460" s="15">
        <f t="shared" si="32"/>
        <v>0</v>
      </c>
      <c r="J460" s="15">
        <f t="shared" si="28"/>
        <v>0</v>
      </c>
      <c r="K460" s="25"/>
      <c r="L460" s="17">
        <f t="shared" si="29"/>
        <v>0</v>
      </c>
      <c r="M460" s="17">
        <f t="shared" si="30"/>
        <v>0</v>
      </c>
    </row>
    <row r="461" spans="1:13" x14ac:dyDescent="0.2">
      <c r="A461" s="14" t="str">
        <f>IF(INTRO!$E$39&lt;&gt;"Non-endemic", " ", IF(INTRO!$E$37="Non-endemic"," ", IF(COUNTRY_INFO!A461=0," ",COUNTRY_INFO!A461)))</f>
        <v xml:space="preserve"> </v>
      </c>
      <c r="B461" s="14" t="str">
        <f>IF(INTRO!$E$39&lt;&gt;"Non-endemic", " ", IF(INTRO!$E$37="Non-endemic"," ", IF(COUNTRY_INFO!B461=0," ",COUNTRY_INFO!B461)))</f>
        <v xml:space="preserve"> </v>
      </c>
      <c r="C461" s="14" t="str">
        <f>IF(INTRO!$E$39&lt;&gt;"Non-endemic", " ", IF(INTRO!$E$37="Non-endemic"," ", IF(COUNTRY_INFO!C461=0," ",COUNTRY_INFO!C461)))</f>
        <v xml:space="preserve"> </v>
      </c>
      <c r="D461" s="15">
        <f>IF(INTRO!$E$39&lt;&gt;"Non-endemic", 0, IF(INTRO!$E$37="Non-endemic",0,IF(COUNTRY_INFO!$H461=1,COUNTRY_INFO!E461,0)))</f>
        <v>0</v>
      </c>
      <c r="E461" s="15">
        <f>IF(INTRO!$E$39&lt;&gt;"Non-endemic", 0, IF(INTRO!$E$37="Non-endemic",0,IF(COUNTRY_INFO!$H461=1,COUNTRY_INFO!F461,0)))</f>
        <v>0</v>
      </c>
      <c r="F461" s="15">
        <f>IF(INTRO!$E$39&lt;&gt;"Non-endemic", 0, IF(INTRO!$E$37="Non-endemic",0,IF(COUNTRY_INFO!$H461=1,COUNTRY_INFO!G461,0)))</f>
        <v>0</v>
      </c>
      <c r="G461" s="15">
        <f t="shared" si="31"/>
        <v>0</v>
      </c>
      <c r="H461" s="16" t="str">
        <f>IF(INTRO!$E$39="Non-endemic",IF(INTRO!$E$37="Non-endemic","Not required",COUNTRY_INFO!P461),"Treat with IVM")</f>
        <v>Treat with IVM</v>
      </c>
      <c r="I461" s="15">
        <f t="shared" si="32"/>
        <v>0</v>
      </c>
      <c r="J461" s="15">
        <f t="shared" si="28"/>
        <v>0</v>
      </c>
      <c r="K461" s="25"/>
      <c r="L461" s="17">
        <f t="shared" si="29"/>
        <v>0</v>
      </c>
      <c r="M461" s="17">
        <f t="shared" si="30"/>
        <v>0</v>
      </c>
    </row>
    <row r="462" spans="1:13" x14ac:dyDescent="0.2">
      <c r="A462" s="14" t="str">
        <f>IF(INTRO!$E$39&lt;&gt;"Non-endemic", " ", IF(INTRO!$E$37="Non-endemic"," ", IF(COUNTRY_INFO!A462=0," ",COUNTRY_INFO!A462)))</f>
        <v xml:space="preserve"> </v>
      </c>
      <c r="B462" s="14" t="str">
        <f>IF(INTRO!$E$39&lt;&gt;"Non-endemic", " ", IF(INTRO!$E$37="Non-endemic"," ", IF(COUNTRY_INFO!B462=0," ",COUNTRY_INFO!B462)))</f>
        <v xml:space="preserve"> </v>
      </c>
      <c r="C462" s="14" t="str">
        <f>IF(INTRO!$E$39&lt;&gt;"Non-endemic", " ", IF(INTRO!$E$37="Non-endemic"," ", IF(COUNTRY_INFO!C462=0," ",COUNTRY_INFO!C462)))</f>
        <v xml:space="preserve"> </v>
      </c>
      <c r="D462" s="15">
        <f>IF(INTRO!$E$39&lt;&gt;"Non-endemic", 0, IF(INTRO!$E$37="Non-endemic",0,IF(COUNTRY_INFO!$H462=1,COUNTRY_INFO!E462,0)))</f>
        <v>0</v>
      </c>
      <c r="E462" s="15">
        <f>IF(INTRO!$E$39&lt;&gt;"Non-endemic", 0, IF(INTRO!$E$37="Non-endemic",0,IF(COUNTRY_INFO!$H462=1,COUNTRY_INFO!F462,0)))</f>
        <v>0</v>
      </c>
      <c r="F462" s="15">
        <f>IF(INTRO!$E$39&lt;&gt;"Non-endemic", 0, IF(INTRO!$E$37="Non-endemic",0,IF(COUNTRY_INFO!$H462=1,COUNTRY_INFO!G462,0)))</f>
        <v>0</v>
      </c>
      <c r="G462" s="15">
        <f t="shared" si="31"/>
        <v>0</v>
      </c>
      <c r="H462" s="16" t="str">
        <f>IF(INTRO!$E$39="Non-endemic",IF(INTRO!$E$37="Non-endemic","Not required",COUNTRY_INFO!P462),"Treat with IVM")</f>
        <v>Treat with IVM</v>
      </c>
      <c r="I462" s="15">
        <f t="shared" si="32"/>
        <v>0</v>
      </c>
      <c r="J462" s="15">
        <f t="shared" si="28"/>
        <v>0</v>
      </c>
      <c r="K462" s="25"/>
      <c r="L462" s="17">
        <f t="shared" si="29"/>
        <v>0</v>
      </c>
      <c r="M462" s="17">
        <f t="shared" si="30"/>
        <v>0</v>
      </c>
    </row>
    <row r="463" spans="1:13" x14ac:dyDescent="0.2">
      <c r="A463" s="14" t="str">
        <f>IF(INTRO!$E$39&lt;&gt;"Non-endemic", " ", IF(INTRO!$E$37="Non-endemic"," ", IF(COUNTRY_INFO!A463=0," ",COUNTRY_INFO!A463)))</f>
        <v xml:space="preserve"> </v>
      </c>
      <c r="B463" s="14" t="str">
        <f>IF(INTRO!$E$39&lt;&gt;"Non-endemic", " ", IF(INTRO!$E$37="Non-endemic"," ", IF(COUNTRY_INFO!B463=0," ",COUNTRY_INFO!B463)))</f>
        <v xml:space="preserve"> </v>
      </c>
      <c r="C463" s="14" t="str">
        <f>IF(INTRO!$E$39&lt;&gt;"Non-endemic", " ", IF(INTRO!$E$37="Non-endemic"," ", IF(COUNTRY_INFO!C463=0," ",COUNTRY_INFO!C463)))</f>
        <v xml:space="preserve"> </v>
      </c>
      <c r="D463" s="15">
        <f>IF(INTRO!$E$39&lt;&gt;"Non-endemic", 0, IF(INTRO!$E$37="Non-endemic",0,IF(COUNTRY_INFO!$H463=1,COUNTRY_INFO!E463,0)))</f>
        <v>0</v>
      </c>
      <c r="E463" s="15">
        <f>IF(INTRO!$E$39&lt;&gt;"Non-endemic", 0, IF(INTRO!$E$37="Non-endemic",0,IF(COUNTRY_INFO!$H463=1,COUNTRY_INFO!F463,0)))</f>
        <v>0</v>
      </c>
      <c r="F463" s="15">
        <f>IF(INTRO!$E$39&lt;&gt;"Non-endemic", 0, IF(INTRO!$E$37="Non-endemic",0,IF(COUNTRY_INFO!$H463=1,COUNTRY_INFO!G463,0)))</f>
        <v>0</v>
      </c>
      <c r="G463" s="15">
        <f t="shared" si="31"/>
        <v>0</v>
      </c>
      <c r="H463" s="16" t="str">
        <f>IF(INTRO!$E$39="Non-endemic",IF(INTRO!$E$37="Non-endemic","Not required",COUNTRY_INFO!P463),"Treat with IVM")</f>
        <v>Treat with IVM</v>
      </c>
      <c r="I463" s="15">
        <f t="shared" si="32"/>
        <v>0</v>
      </c>
      <c r="J463" s="15">
        <f t="shared" si="28"/>
        <v>0</v>
      </c>
      <c r="K463" s="25"/>
      <c r="L463" s="17">
        <f t="shared" si="29"/>
        <v>0</v>
      </c>
      <c r="M463" s="17">
        <f t="shared" si="30"/>
        <v>0</v>
      </c>
    </row>
    <row r="464" spans="1:13" x14ac:dyDescent="0.2">
      <c r="A464" s="14" t="str">
        <f>IF(INTRO!$E$39&lt;&gt;"Non-endemic", " ", IF(INTRO!$E$37="Non-endemic"," ", IF(COUNTRY_INFO!A464=0," ",COUNTRY_INFO!A464)))</f>
        <v xml:space="preserve"> </v>
      </c>
      <c r="B464" s="14" t="str">
        <f>IF(INTRO!$E$39&lt;&gt;"Non-endemic", " ", IF(INTRO!$E$37="Non-endemic"," ", IF(COUNTRY_INFO!B464=0," ",COUNTRY_INFO!B464)))</f>
        <v xml:space="preserve"> </v>
      </c>
      <c r="C464" s="14" t="str">
        <f>IF(INTRO!$E$39&lt;&gt;"Non-endemic", " ", IF(INTRO!$E$37="Non-endemic"," ", IF(COUNTRY_INFO!C464=0," ",COUNTRY_INFO!C464)))</f>
        <v xml:space="preserve"> </v>
      </c>
      <c r="D464" s="15">
        <f>IF(INTRO!$E$39&lt;&gt;"Non-endemic", 0, IF(INTRO!$E$37="Non-endemic",0,IF(COUNTRY_INFO!$H464=1,COUNTRY_INFO!E464,0)))</f>
        <v>0</v>
      </c>
      <c r="E464" s="15">
        <f>IF(INTRO!$E$39&lt;&gt;"Non-endemic", 0, IF(INTRO!$E$37="Non-endemic",0,IF(COUNTRY_INFO!$H464=1,COUNTRY_INFO!F464,0)))</f>
        <v>0</v>
      </c>
      <c r="F464" s="15">
        <f>IF(INTRO!$E$39&lt;&gt;"Non-endemic", 0, IF(INTRO!$E$37="Non-endemic",0,IF(COUNTRY_INFO!$H464=1,COUNTRY_INFO!G464,0)))</f>
        <v>0</v>
      </c>
      <c r="G464" s="15">
        <f t="shared" si="31"/>
        <v>0</v>
      </c>
      <c r="H464" s="16" t="str">
        <f>IF(INTRO!$E$39="Non-endemic",IF(INTRO!$E$37="Non-endemic","Not required",COUNTRY_INFO!P464),"Treat with IVM")</f>
        <v>Treat with IVM</v>
      </c>
      <c r="I464" s="15">
        <f t="shared" si="32"/>
        <v>0</v>
      </c>
      <c r="J464" s="15">
        <f t="shared" si="28"/>
        <v>0</v>
      </c>
      <c r="K464" s="25"/>
      <c r="L464" s="17">
        <f t="shared" si="29"/>
        <v>0</v>
      </c>
      <c r="M464" s="17">
        <f t="shared" si="30"/>
        <v>0</v>
      </c>
    </row>
    <row r="465" spans="1:13" x14ac:dyDescent="0.2">
      <c r="A465" s="14" t="str">
        <f>IF(INTRO!$E$39&lt;&gt;"Non-endemic", " ", IF(INTRO!$E$37="Non-endemic"," ", IF(COUNTRY_INFO!A465=0," ",COUNTRY_INFO!A465)))</f>
        <v xml:space="preserve"> </v>
      </c>
      <c r="B465" s="14" t="str">
        <f>IF(INTRO!$E$39&lt;&gt;"Non-endemic", " ", IF(INTRO!$E$37="Non-endemic"," ", IF(COUNTRY_INFO!B465=0," ",COUNTRY_INFO!B465)))</f>
        <v xml:space="preserve"> </v>
      </c>
      <c r="C465" s="14" t="str">
        <f>IF(INTRO!$E$39&lt;&gt;"Non-endemic", " ", IF(INTRO!$E$37="Non-endemic"," ", IF(COUNTRY_INFO!C465=0," ",COUNTRY_INFO!C465)))</f>
        <v xml:space="preserve"> </v>
      </c>
      <c r="D465" s="15">
        <f>IF(INTRO!$E$39&lt;&gt;"Non-endemic", 0, IF(INTRO!$E$37="Non-endemic",0,IF(COUNTRY_INFO!$H465=1,COUNTRY_INFO!E465,0)))</f>
        <v>0</v>
      </c>
      <c r="E465" s="15">
        <f>IF(INTRO!$E$39&lt;&gt;"Non-endemic", 0, IF(INTRO!$E$37="Non-endemic",0,IF(COUNTRY_INFO!$H465=1,COUNTRY_INFO!F465,0)))</f>
        <v>0</v>
      </c>
      <c r="F465" s="15">
        <f>IF(INTRO!$E$39&lt;&gt;"Non-endemic", 0, IF(INTRO!$E$37="Non-endemic",0,IF(COUNTRY_INFO!$H465=1,COUNTRY_INFO!G465,0)))</f>
        <v>0</v>
      </c>
      <c r="G465" s="15">
        <f t="shared" si="31"/>
        <v>0</v>
      </c>
      <c r="H465" s="16" t="str">
        <f>IF(INTRO!$E$39="Non-endemic",IF(INTRO!$E$37="Non-endemic","Not required",COUNTRY_INFO!P465),"Treat with IVM")</f>
        <v>Treat with IVM</v>
      </c>
      <c r="I465" s="15">
        <f t="shared" si="32"/>
        <v>0</v>
      </c>
      <c r="J465" s="15">
        <f t="shared" si="28"/>
        <v>0</v>
      </c>
      <c r="K465" s="25"/>
      <c r="L465" s="17">
        <f t="shared" si="29"/>
        <v>0</v>
      </c>
      <c r="M465" s="17">
        <f t="shared" si="30"/>
        <v>0</v>
      </c>
    </row>
    <row r="466" spans="1:13" x14ac:dyDescent="0.2">
      <c r="A466" s="14" t="str">
        <f>IF(INTRO!$E$39&lt;&gt;"Non-endemic", " ", IF(INTRO!$E$37="Non-endemic"," ", IF(COUNTRY_INFO!A466=0," ",COUNTRY_INFO!A466)))</f>
        <v xml:space="preserve"> </v>
      </c>
      <c r="B466" s="14" t="str">
        <f>IF(INTRO!$E$39&lt;&gt;"Non-endemic", " ", IF(INTRO!$E$37="Non-endemic"," ", IF(COUNTRY_INFO!B466=0," ",COUNTRY_INFO!B466)))</f>
        <v xml:space="preserve"> </v>
      </c>
      <c r="C466" s="14" t="str">
        <f>IF(INTRO!$E$39&lt;&gt;"Non-endemic", " ", IF(INTRO!$E$37="Non-endemic"," ", IF(COUNTRY_INFO!C466=0," ",COUNTRY_INFO!C466)))</f>
        <v xml:space="preserve"> </v>
      </c>
      <c r="D466" s="15">
        <f>IF(INTRO!$E$39&lt;&gt;"Non-endemic", 0, IF(INTRO!$E$37="Non-endemic",0,IF(COUNTRY_INFO!$H466=1,COUNTRY_INFO!E466,0)))</f>
        <v>0</v>
      </c>
      <c r="E466" s="15">
        <f>IF(INTRO!$E$39&lt;&gt;"Non-endemic", 0, IF(INTRO!$E$37="Non-endemic",0,IF(COUNTRY_INFO!$H466=1,COUNTRY_INFO!F466,0)))</f>
        <v>0</v>
      </c>
      <c r="F466" s="15">
        <f>IF(INTRO!$E$39&lt;&gt;"Non-endemic", 0, IF(INTRO!$E$37="Non-endemic",0,IF(COUNTRY_INFO!$H466=1,COUNTRY_INFO!G466,0)))</f>
        <v>0</v>
      </c>
      <c r="G466" s="15">
        <f t="shared" si="31"/>
        <v>0</v>
      </c>
      <c r="H466" s="16" t="str">
        <f>IF(INTRO!$E$39="Non-endemic",IF(INTRO!$E$37="Non-endemic","Not required",COUNTRY_INFO!P466),"Treat with IVM")</f>
        <v>Treat with IVM</v>
      </c>
      <c r="I466" s="15">
        <f t="shared" si="32"/>
        <v>0</v>
      </c>
      <c r="J466" s="15">
        <f t="shared" si="28"/>
        <v>0</v>
      </c>
      <c r="K466" s="25"/>
      <c r="L466" s="17">
        <f t="shared" si="29"/>
        <v>0</v>
      </c>
      <c r="M466" s="17">
        <f t="shared" si="30"/>
        <v>0</v>
      </c>
    </row>
    <row r="467" spans="1:13" x14ac:dyDescent="0.2">
      <c r="A467" s="14" t="str">
        <f>IF(INTRO!$E$39&lt;&gt;"Non-endemic", " ", IF(INTRO!$E$37="Non-endemic"," ", IF(COUNTRY_INFO!A467=0," ",COUNTRY_INFO!A467)))</f>
        <v xml:space="preserve"> </v>
      </c>
      <c r="B467" s="14" t="str">
        <f>IF(INTRO!$E$39&lt;&gt;"Non-endemic", " ", IF(INTRO!$E$37="Non-endemic"," ", IF(COUNTRY_INFO!B467=0," ",COUNTRY_INFO!B467)))</f>
        <v xml:space="preserve"> </v>
      </c>
      <c r="C467" s="14" t="str">
        <f>IF(INTRO!$E$39&lt;&gt;"Non-endemic", " ", IF(INTRO!$E$37="Non-endemic"," ", IF(COUNTRY_INFO!C467=0," ",COUNTRY_INFO!C467)))</f>
        <v xml:space="preserve"> </v>
      </c>
      <c r="D467" s="15">
        <f>IF(INTRO!$E$39&lt;&gt;"Non-endemic", 0, IF(INTRO!$E$37="Non-endemic",0,IF(COUNTRY_INFO!$H467=1,COUNTRY_INFO!E467,0)))</f>
        <v>0</v>
      </c>
      <c r="E467" s="15">
        <f>IF(INTRO!$E$39&lt;&gt;"Non-endemic", 0, IF(INTRO!$E$37="Non-endemic",0,IF(COUNTRY_INFO!$H467=1,COUNTRY_INFO!F467,0)))</f>
        <v>0</v>
      </c>
      <c r="F467" s="15">
        <f>IF(INTRO!$E$39&lt;&gt;"Non-endemic", 0, IF(INTRO!$E$37="Non-endemic",0,IF(COUNTRY_INFO!$H467=1,COUNTRY_INFO!G467,0)))</f>
        <v>0</v>
      </c>
      <c r="G467" s="15">
        <f t="shared" si="31"/>
        <v>0</v>
      </c>
      <c r="H467" s="16" t="str">
        <f>IF(INTRO!$E$39="Non-endemic",IF(INTRO!$E$37="Non-endemic","Not required",COUNTRY_INFO!P467),"Treat with IVM")</f>
        <v>Treat with IVM</v>
      </c>
      <c r="I467" s="15">
        <f t="shared" si="32"/>
        <v>0</v>
      </c>
      <c r="J467" s="15">
        <f t="shared" si="28"/>
        <v>0</v>
      </c>
      <c r="K467" s="25"/>
      <c r="L467" s="17">
        <f t="shared" si="29"/>
        <v>0</v>
      </c>
      <c r="M467" s="17">
        <f t="shared" si="30"/>
        <v>0</v>
      </c>
    </row>
    <row r="468" spans="1:13" x14ac:dyDescent="0.2">
      <c r="A468" s="14" t="str">
        <f>IF(INTRO!$E$39&lt;&gt;"Non-endemic", " ", IF(INTRO!$E$37="Non-endemic"," ", IF(COUNTRY_INFO!A468=0," ",COUNTRY_INFO!A468)))</f>
        <v xml:space="preserve"> </v>
      </c>
      <c r="B468" s="14" t="str">
        <f>IF(INTRO!$E$39&lt;&gt;"Non-endemic", " ", IF(INTRO!$E$37="Non-endemic"," ", IF(COUNTRY_INFO!B468=0," ",COUNTRY_INFO!B468)))</f>
        <v xml:space="preserve"> </v>
      </c>
      <c r="C468" s="14" t="str">
        <f>IF(INTRO!$E$39&lt;&gt;"Non-endemic", " ", IF(INTRO!$E$37="Non-endemic"," ", IF(COUNTRY_INFO!C468=0," ",COUNTRY_INFO!C468)))</f>
        <v xml:space="preserve"> </v>
      </c>
      <c r="D468" s="15">
        <f>IF(INTRO!$E$39&lt;&gt;"Non-endemic", 0, IF(INTRO!$E$37="Non-endemic",0,IF(COUNTRY_INFO!$H468=1,COUNTRY_INFO!E468,0)))</f>
        <v>0</v>
      </c>
      <c r="E468" s="15">
        <f>IF(INTRO!$E$39&lt;&gt;"Non-endemic", 0, IF(INTRO!$E$37="Non-endemic",0,IF(COUNTRY_INFO!$H468=1,COUNTRY_INFO!F468,0)))</f>
        <v>0</v>
      </c>
      <c r="F468" s="15">
        <f>IF(INTRO!$E$39&lt;&gt;"Non-endemic", 0, IF(INTRO!$E$37="Non-endemic",0,IF(COUNTRY_INFO!$H468=1,COUNTRY_INFO!G468,0)))</f>
        <v>0</v>
      </c>
      <c r="G468" s="15">
        <f t="shared" si="31"/>
        <v>0</v>
      </c>
      <c r="H468" s="16" t="str">
        <f>IF(INTRO!$E$39="Non-endemic",IF(INTRO!$E$37="Non-endemic","Not required",COUNTRY_INFO!P468),"Treat with IVM")</f>
        <v>Treat with IVM</v>
      </c>
      <c r="I468" s="15">
        <f t="shared" si="32"/>
        <v>0</v>
      </c>
      <c r="J468" s="15">
        <f t="shared" si="28"/>
        <v>0</v>
      </c>
      <c r="K468" s="25"/>
      <c r="L468" s="17">
        <f t="shared" si="29"/>
        <v>0</v>
      </c>
      <c r="M468" s="17">
        <f t="shared" si="30"/>
        <v>0</v>
      </c>
    </row>
    <row r="469" spans="1:13" x14ac:dyDescent="0.2">
      <c r="A469" s="14" t="str">
        <f>IF(INTRO!$E$39&lt;&gt;"Non-endemic", " ", IF(INTRO!$E$37="Non-endemic"," ", IF(COUNTRY_INFO!A469=0," ",COUNTRY_INFO!A469)))</f>
        <v xml:space="preserve"> </v>
      </c>
      <c r="B469" s="14" t="str">
        <f>IF(INTRO!$E$39&lt;&gt;"Non-endemic", " ", IF(INTRO!$E$37="Non-endemic"," ", IF(COUNTRY_INFO!B469=0," ",COUNTRY_INFO!B469)))</f>
        <v xml:space="preserve"> </v>
      </c>
      <c r="C469" s="14" t="str">
        <f>IF(INTRO!$E$39&lt;&gt;"Non-endemic", " ", IF(INTRO!$E$37="Non-endemic"," ", IF(COUNTRY_INFO!C469=0," ",COUNTRY_INFO!C469)))</f>
        <v xml:space="preserve"> </v>
      </c>
      <c r="D469" s="15">
        <f>IF(INTRO!$E$39&lt;&gt;"Non-endemic", 0, IF(INTRO!$E$37="Non-endemic",0,IF(COUNTRY_INFO!$H469=1,COUNTRY_INFO!E469,0)))</f>
        <v>0</v>
      </c>
      <c r="E469" s="15">
        <f>IF(INTRO!$E$39&lt;&gt;"Non-endemic", 0, IF(INTRO!$E$37="Non-endemic",0,IF(COUNTRY_INFO!$H469=1,COUNTRY_INFO!F469,0)))</f>
        <v>0</v>
      </c>
      <c r="F469" s="15">
        <f>IF(INTRO!$E$39&lt;&gt;"Non-endemic", 0, IF(INTRO!$E$37="Non-endemic",0,IF(COUNTRY_INFO!$H469=1,COUNTRY_INFO!G469,0)))</f>
        <v>0</v>
      </c>
      <c r="G469" s="15">
        <f t="shared" si="31"/>
        <v>0</v>
      </c>
      <c r="H469" s="16" t="str">
        <f>IF(INTRO!$E$39="Non-endemic",IF(INTRO!$E$37="Non-endemic","Not required",COUNTRY_INFO!P469),"Treat with IVM")</f>
        <v>Treat with IVM</v>
      </c>
      <c r="I469" s="15">
        <f t="shared" si="32"/>
        <v>0</v>
      </c>
      <c r="J469" s="15">
        <f t="shared" si="28"/>
        <v>0</v>
      </c>
      <c r="K469" s="25"/>
      <c r="L469" s="17">
        <f t="shared" si="29"/>
        <v>0</v>
      </c>
      <c r="M469" s="17">
        <f t="shared" si="30"/>
        <v>0</v>
      </c>
    </row>
    <row r="470" spans="1:13" x14ac:dyDescent="0.2">
      <c r="A470" s="14" t="str">
        <f>IF(INTRO!$E$39&lt;&gt;"Non-endemic", " ", IF(INTRO!$E$37="Non-endemic"," ", IF(COUNTRY_INFO!A470=0," ",COUNTRY_INFO!A470)))</f>
        <v xml:space="preserve"> </v>
      </c>
      <c r="B470" s="14" t="str">
        <f>IF(INTRO!$E$39&lt;&gt;"Non-endemic", " ", IF(INTRO!$E$37="Non-endemic"," ", IF(COUNTRY_INFO!B470=0," ",COUNTRY_INFO!B470)))</f>
        <v xml:space="preserve"> </v>
      </c>
      <c r="C470" s="14" t="str">
        <f>IF(INTRO!$E$39&lt;&gt;"Non-endemic", " ", IF(INTRO!$E$37="Non-endemic"," ", IF(COUNTRY_INFO!C470=0," ",COUNTRY_INFO!C470)))</f>
        <v xml:space="preserve"> </v>
      </c>
      <c r="D470" s="15">
        <f>IF(INTRO!$E$39&lt;&gt;"Non-endemic", 0, IF(INTRO!$E$37="Non-endemic",0,IF(COUNTRY_INFO!$H470=1,COUNTRY_INFO!E470,0)))</f>
        <v>0</v>
      </c>
      <c r="E470" s="15">
        <f>IF(INTRO!$E$39&lt;&gt;"Non-endemic", 0, IF(INTRO!$E$37="Non-endemic",0,IF(COUNTRY_INFO!$H470=1,COUNTRY_INFO!F470,0)))</f>
        <v>0</v>
      </c>
      <c r="F470" s="15">
        <f>IF(INTRO!$E$39&lt;&gt;"Non-endemic", 0, IF(INTRO!$E$37="Non-endemic",0,IF(COUNTRY_INFO!$H470=1,COUNTRY_INFO!G470,0)))</f>
        <v>0</v>
      </c>
      <c r="G470" s="15">
        <f t="shared" si="31"/>
        <v>0</v>
      </c>
      <c r="H470" s="16" t="str">
        <f>IF(INTRO!$E$39="Non-endemic",IF(INTRO!$E$37="Non-endemic","Not required",COUNTRY_INFO!P470),"Treat with IVM")</f>
        <v>Treat with IVM</v>
      </c>
      <c r="I470" s="15">
        <f t="shared" si="32"/>
        <v>0</v>
      </c>
      <c r="J470" s="15">
        <f t="shared" si="28"/>
        <v>0</v>
      </c>
      <c r="K470" s="25"/>
      <c r="L470" s="17">
        <f t="shared" si="29"/>
        <v>0</v>
      </c>
      <c r="M470" s="17">
        <f t="shared" si="30"/>
        <v>0</v>
      </c>
    </row>
    <row r="471" spans="1:13" x14ac:dyDescent="0.2">
      <c r="A471" s="14" t="str">
        <f>IF(INTRO!$E$39&lt;&gt;"Non-endemic", " ", IF(INTRO!$E$37="Non-endemic"," ", IF(COUNTRY_INFO!A471=0," ",COUNTRY_INFO!A471)))</f>
        <v xml:space="preserve"> </v>
      </c>
      <c r="B471" s="14" t="str">
        <f>IF(INTRO!$E$39&lt;&gt;"Non-endemic", " ", IF(INTRO!$E$37="Non-endemic"," ", IF(COUNTRY_INFO!B471=0," ",COUNTRY_INFO!B471)))</f>
        <v xml:space="preserve"> </v>
      </c>
      <c r="C471" s="14" t="str">
        <f>IF(INTRO!$E$39&lt;&gt;"Non-endemic", " ", IF(INTRO!$E$37="Non-endemic"," ", IF(COUNTRY_INFO!C471=0," ",COUNTRY_INFO!C471)))</f>
        <v xml:space="preserve"> </v>
      </c>
      <c r="D471" s="15">
        <f>IF(INTRO!$E$39&lt;&gt;"Non-endemic", 0, IF(INTRO!$E$37="Non-endemic",0,IF(COUNTRY_INFO!$H471=1,COUNTRY_INFO!E471,0)))</f>
        <v>0</v>
      </c>
      <c r="E471" s="15">
        <f>IF(INTRO!$E$39&lt;&gt;"Non-endemic", 0, IF(INTRO!$E$37="Non-endemic",0,IF(COUNTRY_INFO!$H471=1,COUNTRY_INFO!F471,0)))</f>
        <v>0</v>
      </c>
      <c r="F471" s="15">
        <f>IF(INTRO!$E$39&lt;&gt;"Non-endemic", 0, IF(INTRO!$E$37="Non-endemic",0,IF(COUNTRY_INFO!$H471=1,COUNTRY_INFO!G471,0)))</f>
        <v>0</v>
      </c>
      <c r="G471" s="15">
        <f t="shared" si="31"/>
        <v>0</v>
      </c>
      <c r="H471" s="16" t="str">
        <f>IF(INTRO!$E$39="Non-endemic",IF(INTRO!$E$37="Non-endemic","Not required",COUNTRY_INFO!P471),"Treat with IVM")</f>
        <v>Treat with IVM</v>
      </c>
      <c r="I471" s="15">
        <f t="shared" si="32"/>
        <v>0</v>
      </c>
      <c r="J471" s="15">
        <f t="shared" si="28"/>
        <v>0</v>
      </c>
      <c r="K471" s="25"/>
      <c r="L471" s="17">
        <f t="shared" si="29"/>
        <v>0</v>
      </c>
      <c r="M471" s="17">
        <f t="shared" si="30"/>
        <v>0</v>
      </c>
    </row>
    <row r="472" spans="1:13" x14ac:dyDescent="0.2">
      <c r="A472" s="14" t="str">
        <f>IF(INTRO!$E$39&lt;&gt;"Non-endemic", " ", IF(INTRO!$E$37="Non-endemic"," ", IF(COUNTRY_INFO!A472=0," ",COUNTRY_INFO!A472)))</f>
        <v xml:space="preserve"> </v>
      </c>
      <c r="B472" s="14" t="str">
        <f>IF(INTRO!$E$39&lt;&gt;"Non-endemic", " ", IF(INTRO!$E$37="Non-endemic"," ", IF(COUNTRY_INFO!B472=0," ",COUNTRY_INFO!B472)))</f>
        <v xml:space="preserve"> </v>
      </c>
      <c r="C472" s="14" t="str">
        <f>IF(INTRO!$E$39&lt;&gt;"Non-endemic", " ", IF(INTRO!$E$37="Non-endemic"," ", IF(COUNTRY_INFO!C472=0," ",COUNTRY_INFO!C472)))</f>
        <v xml:space="preserve"> </v>
      </c>
      <c r="D472" s="15">
        <f>IF(INTRO!$E$39&lt;&gt;"Non-endemic", 0, IF(INTRO!$E$37="Non-endemic",0,IF(COUNTRY_INFO!$H472=1,COUNTRY_INFO!E472,0)))</f>
        <v>0</v>
      </c>
      <c r="E472" s="15">
        <f>IF(INTRO!$E$39&lt;&gt;"Non-endemic", 0, IF(INTRO!$E$37="Non-endemic",0,IF(COUNTRY_INFO!$H472=1,COUNTRY_INFO!F472,0)))</f>
        <v>0</v>
      </c>
      <c r="F472" s="15">
        <f>IF(INTRO!$E$39&lt;&gt;"Non-endemic", 0, IF(INTRO!$E$37="Non-endemic",0,IF(COUNTRY_INFO!$H472=1,COUNTRY_INFO!G472,0)))</f>
        <v>0</v>
      </c>
      <c r="G472" s="15">
        <f t="shared" si="31"/>
        <v>0</v>
      </c>
      <c r="H472" s="16" t="str">
        <f>IF(INTRO!$E$39="Non-endemic",IF(INTRO!$E$37="Non-endemic","Not required",COUNTRY_INFO!P472),"Treat with IVM")</f>
        <v>Treat with IVM</v>
      </c>
      <c r="I472" s="15">
        <f t="shared" si="32"/>
        <v>0</v>
      </c>
      <c r="J472" s="15">
        <f t="shared" si="28"/>
        <v>0</v>
      </c>
      <c r="K472" s="25"/>
      <c r="L472" s="17">
        <f t="shared" si="29"/>
        <v>0</v>
      </c>
      <c r="M472" s="17">
        <f t="shared" si="30"/>
        <v>0</v>
      </c>
    </row>
    <row r="473" spans="1:13" x14ac:dyDescent="0.2">
      <c r="A473" s="14" t="str">
        <f>IF(INTRO!$E$39&lt;&gt;"Non-endemic", " ", IF(INTRO!$E$37="Non-endemic"," ", IF(COUNTRY_INFO!A473=0," ",COUNTRY_INFO!A473)))</f>
        <v xml:space="preserve"> </v>
      </c>
      <c r="B473" s="14" t="str">
        <f>IF(INTRO!$E$39&lt;&gt;"Non-endemic", " ", IF(INTRO!$E$37="Non-endemic"," ", IF(COUNTRY_INFO!B473=0," ",COUNTRY_INFO!B473)))</f>
        <v xml:space="preserve"> </v>
      </c>
      <c r="C473" s="14" t="str">
        <f>IF(INTRO!$E$39&lt;&gt;"Non-endemic", " ", IF(INTRO!$E$37="Non-endemic"," ", IF(COUNTRY_INFO!C473=0," ",COUNTRY_INFO!C473)))</f>
        <v xml:space="preserve"> </v>
      </c>
      <c r="D473" s="15">
        <f>IF(INTRO!$E$39&lt;&gt;"Non-endemic", 0, IF(INTRO!$E$37="Non-endemic",0,IF(COUNTRY_INFO!$H473=1,COUNTRY_INFO!E473,0)))</f>
        <v>0</v>
      </c>
      <c r="E473" s="15">
        <f>IF(INTRO!$E$39&lt;&gt;"Non-endemic", 0, IF(INTRO!$E$37="Non-endemic",0,IF(COUNTRY_INFO!$H473=1,COUNTRY_INFO!F473,0)))</f>
        <v>0</v>
      </c>
      <c r="F473" s="15">
        <f>IF(INTRO!$E$39&lt;&gt;"Non-endemic", 0, IF(INTRO!$E$37="Non-endemic",0,IF(COUNTRY_INFO!$H473=1,COUNTRY_INFO!G473,0)))</f>
        <v>0</v>
      </c>
      <c r="G473" s="15">
        <f t="shared" si="31"/>
        <v>0</v>
      </c>
      <c r="H473" s="16" t="str">
        <f>IF(INTRO!$E$39="Non-endemic",IF(INTRO!$E$37="Non-endemic","Not required",COUNTRY_INFO!P473),"Treat with IVM")</f>
        <v>Treat with IVM</v>
      </c>
      <c r="I473" s="15">
        <f t="shared" si="32"/>
        <v>0</v>
      </c>
      <c r="J473" s="15">
        <f t="shared" si="28"/>
        <v>0</v>
      </c>
      <c r="K473" s="25"/>
      <c r="L473" s="17">
        <f t="shared" si="29"/>
        <v>0</v>
      </c>
      <c r="M473" s="17">
        <f t="shared" si="30"/>
        <v>0</v>
      </c>
    </row>
    <row r="474" spans="1:13" x14ac:dyDescent="0.2">
      <c r="A474" s="14" t="str">
        <f>IF(INTRO!$E$39&lt;&gt;"Non-endemic", " ", IF(INTRO!$E$37="Non-endemic"," ", IF(COUNTRY_INFO!A474=0," ",COUNTRY_INFO!A474)))</f>
        <v xml:space="preserve"> </v>
      </c>
      <c r="B474" s="14" t="str">
        <f>IF(INTRO!$E$39&lt;&gt;"Non-endemic", " ", IF(INTRO!$E$37="Non-endemic"," ", IF(COUNTRY_INFO!B474=0," ",COUNTRY_INFO!B474)))</f>
        <v xml:space="preserve"> </v>
      </c>
      <c r="C474" s="14" t="str">
        <f>IF(INTRO!$E$39&lt;&gt;"Non-endemic", " ", IF(INTRO!$E$37="Non-endemic"," ", IF(COUNTRY_INFO!C474=0," ",COUNTRY_INFO!C474)))</f>
        <v xml:space="preserve"> </v>
      </c>
      <c r="D474" s="15">
        <f>IF(INTRO!$E$39&lt;&gt;"Non-endemic", 0, IF(INTRO!$E$37="Non-endemic",0,IF(COUNTRY_INFO!$H474=1,COUNTRY_INFO!E474,0)))</f>
        <v>0</v>
      </c>
      <c r="E474" s="15">
        <f>IF(INTRO!$E$39&lt;&gt;"Non-endemic", 0, IF(INTRO!$E$37="Non-endemic",0,IF(COUNTRY_INFO!$H474=1,COUNTRY_INFO!F474,0)))</f>
        <v>0</v>
      </c>
      <c r="F474" s="15">
        <f>IF(INTRO!$E$39&lt;&gt;"Non-endemic", 0, IF(INTRO!$E$37="Non-endemic",0,IF(COUNTRY_INFO!$H474=1,COUNTRY_INFO!G474,0)))</f>
        <v>0</v>
      </c>
      <c r="G474" s="15">
        <f t="shared" si="31"/>
        <v>0</v>
      </c>
      <c r="H474" s="16" t="str">
        <f>IF(INTRO!$E$39="Non-endemic",IF(INTRO!$E$37="Non-endemic","Not required",COUNTRY_INFO!P474),"Treat with IVM")</f>
        <v>Treat with IVM</v>
      </c>
      <c r="I474" s="15">
        <f t="shared" si="32"/>
        <v>0</v>
      </c>
      <c r="J474" s="15">
        <f t="shared" si="28"/>
        <v>0</v>
      </c>
      <c r="K474" s="25"/>
      <c r="L474" s="17">
        <f t="shared" si="29"/>
        <v>0</v>
      </c>
      <c r="M474" s="17">
        <f t="shared" si="30"/>
        <v>0</v>
      </c>
    </row>
    <row r="475" spans="1:13" x14ac:dyDescent="0.2">
      <c r="A475" s="14" t="str">
        <f>IF(INTRO!$E$39&lt;&gt;"Non-endemic", " ", IF(INTRO!$E$37="Non-endemic"," ", IF(COUNTRY_INFO!A475=0," ",COUNTRY_INFO!A475)))</f>
        <v xml:space="preserve"> </v>
      </c>
      <c r="B475" s="14" t="str">
        <f>IF(INTRO!$E$39&lt;&gt;"Non-endemic", " ", IF(INTRO!$E$37="Non-endemic"," ", IF(COUNTRY_INFO!B475=0," ",COUNTRY_INFO!B475)))</f>
        <v xml:space="preserve"> </v>
      </c>
      <c r="C475" s="14" t="str">
        <f>IF(INTRO!$E$39&lt;&gt;"Non-endemic", " ", IF(INTRO!$E$37="Non-endemic"," ", IF(COUNTRY_INFO!C475=0," ",COUNTRY_INFO!C475)))</f>
        <v xml:space="preserve"> </v>
      </c>
      <c r="D475" s="15">
        <f>IF(INTRO!$E$39&lt;&gt;"Non-endemic", 0, IF(INTRO!$E$37="Non-endemic",0,IF(COUNTRY_INFO!$H475=1,COUNTRY_INFO!E475,0)))</f>
        <v>0</v>
      </c>
      <c r="E475" s="15">
        <f>IF(INTRO!$E$39&lt;&gt;"Non-endemic", 0, IF(INTRO!$E$37="Non-endemic",0,IF(COUNTRY_INFO!$H475=1,COUNTRY_INFO!F475,0)))</f>
        <v>0</v>
      </c>
      <c r="F475" s="15">
        <f>IF(INTRO!$E$39&lt;&gt;"Non-endemic", 0, IF(INTRO!$E$37="Non-endemic",0,IF(COUNTRY_INFO!$H475=1,COUNTRY_INFO!G475,0)))</f>
        <v>0</v>
      </c>
      <c r="G475" s="15">
        <f t="shared" si="31"/>
        <v>0</v>
      </c>
      <c r="H475" s="16" t="str">
        <f>IF(INTRO!$E$39="Non-endemic",IF(INTRO!$E$37="Non-endemic","Not required",COUNTRY_INFO!P475),"Treat with IVM")</f>
        <v>Treat with IVM</v>
      </c>
      <c r="I475" s="15">
        <f t="shared" si="32"/>
        <v>0</v>
      </c>
      <c r="J475" s="15">
        <f t="shared" si="28"/>
        <v>0</v>
      </c>
      <c r="K475" s="25"/>
      <c r="L475" s="17">
        <f t="shared" si="29"/>
        <v>0</v>
      </c>
      <c r="M475" s="17">
        <f t="shared" si="30"/>
        <v>0</v>
      </c>
    </row>
    <row r="476" spans="1:13" x14ac:dyDescent="0.2">
      <c r="A476" s="14" t="str">
        <f>IF(INTRO!$E$39&lt;&gt;"Non-endemic", " ", IF(INTRO!$E$37="Non-endemic"," ", IF(COUNTRY_INFO!A476=0," ",COUNTRY_INFO!A476)))</f>
        <v xml:space="preserve"> </v>
      </c>
      <c r="B476" s="14" t="str">
        <f>IF(INTRO!$E$39&lt;&gt;"Non-endemic", " ", IF(INTRO!$E$37="Non-endemic"," ", IF(COUNTRY_INFO!B476=0," ",COUNTRY_INFO!B476)))</f>
        <v xml:space="preserve"> </v>
      </c>
      <c r="C476" s="14" t="str">
        <f>IF(INTRO!$E$39&lt;&gt;"Non-endemic", " ", IF(INTRO!$E$37="Non-endemic"," ", IF(COUNTRY_INFO!C476=0," ",COUNTRY_INFO!C476)))</f>
        <v xml:space="preserve"> </v>
      </c>
      <c r="D476" s="15">
        <f>IF(INTRO!$E$39&lt;&gt;"Non-endemic", 0, IF(INTRO!$E$37="Non-endemic",0,IF(COUNTRY_INFO!$H476=1,COUNTRY_INFO!E476,0)))</f>
        <v>0</v>
      </c>
      <c r="E476" s="15">
        <f>IF(INTRO!$E$39&lt;&gt;"Non-endemic", 0, IF(INTRO!$E$37="Non-endemic",0,IF(COUNTRY_INFO!$H476=1,COUNTRY_INFO!F476,0)))</f>
        <v>0</v>
      </c>
      <c r="F476" s="15">
        <f>IF(INTRO!$E$39&lt;&gt;"Non-endemic", 0, IF(INTRO!$E$37="Non-endemic",0,IF(COUNTRY_INFO!$H476=1,COUNTRY_INFO!G476,0)))</f>
        <v>0</v>
      </c>
      <c r="G476" s="15">
        <f t="shared" si="31"/>
        <v>0</v>
      </c>
      <c r="H476" s="16" t="str">
        <f>IF(INTRO!$E$39="Non-endemic",IF(INTRO!$E$37="Non-endemic","Not required",COUNTRY_INFO!P476),"Treat with IVM")</f>
        <v>Treat with IVM</v>
      </c>
      <c r="I476" s="15">
        <f t="shared" si="32"/>
        <v>0</v>
      </c>
      <c r="J476" s="15">
        <f t="shared" si="28"/>
        <v>0</v>
      </c>
      <c r="K476" s="25"/>
      <c r="L476" s="17">
        <f t="shared" si="29"/>
        <v>0</v>
      </c>
      <c r="M476" s="17">
        <f t="shared" si="30"/>
        <v>0</v>
      </c>
    </row>
    <row r="477" spans="1:13" x14ac:dyDescent="0.2">
      <c r="A477" s="14" t="str">
        <f>IF(INTRO!$E$39&lt;&gt;"Non-endemic", " ", IF(INTRO!$E$37="Non-endemic"," ", IF(COUNTRY_INFO!A477=0," ",COUNTRY_INFO!A477)))</f>
        <v xml:space="preserve"> </v>
      </c>
      <c r="B477" s="14" t="str">
        <f>IF(INTRO!$E$39&lt;&gt;"Non-endemic", " ", IF(INTRO!$E$37="Non-endemic"," ", IF(COUNTRY_INFO!B477=0," ",COUNTRY_INFO!B477)))</f>
        <v xml:space="preserve"> </v>
      </c>
      <c r="C477" s="14" t="str">
        <f>IF(INTRO!$E$39&lt;&gt;"Non-endemic", " ", IF(INTRO!$E$37="Non-endemic"," ", IF(COUNTRY_INFO!C477=0," ",COUNTRY_INFO!C477)))</f>
        <v xml:space="preserve"> </v>
      </c>
      <c r="D477" s="15">
        <f>IF(INTRO!$E$39&lt;&gt;"Non-endemic", 0, IF(INTRO!$E$37="Non-endemic",0,IF(COUNTRY_INFO!$H477=1,COUNTRY_INFO!E477,0)))</f>
        <v>0</v>
      </c>
      <c r="E477" s="15">
        <f>IF(INTRO!$E$39&lt;&gt;"Non-endemic", 0, IF(INTRO!$E$37="Non-endemic",0,IF(COUNTRY_INFO!$H477=1,COUNTRY_INFO!F477,0)))</f>
        <v>0</v>
      </c>
      <c r="F477" s="15">
        <f>IF(INTRO!$E$39&lt;&gt;"Non-endemic", 0, IF(INTRO!$E$37="Non-endemic",0,IF(COUNTRY_INFO!$H477=1,COUNTRY_INFO!G477,0)))</f>
        <v>0</v>
      </c>
      <c r="G477" s="15">
        <f t="shared" si="31"/>
        <v>0</v>
      </c>
      <c r="H477" s="16" t="str">
        <f>IF(INTRO!$E$39="Non-endemic",IF(INTRO!$E$37="Non-endemic","Not required",COUNTRY_INFO!P477),"Treat with IVM")</f>
        <v>Treat with IVM</v>
      </c>
      <c r="I477" s="15">
        <f t="shared" si="32"/>
        <v>0</v>
      </c>
      <c r="J477" s="15">
        <f t="shared" si="28"/>
        <v>0</v>
      </c>
      <c r="K477" s="25"/>
      <c r="L477" s="17">
        <f t="shared" si="29"/>
        <v>0</v>
      </c>
      <c r="M477" s="17">
        <f t="shared" si="30"/>
        <v>0</v>
      </c>
    </row>
    <row r="478" spans="1:13" x14ac:dyDescent="0.2">
      <c r="A478" s="14" t="str">
        <f>IF(INTRO!$E$39&lt;&gt;"Non-endemic", " ", IF(INTRO!$E$37="Non-endemic"," ", IF(COUNTRY_INFO!A478=0," ",COUNTRY_INFO!A478)))</f>
        <v xml:space="preserve"> </v>
      </c>
      <c r="B478" s="14" t="str">
        <f>IF(INTRO!$E$39&lt;&gt;"Non-endemic", " ", IF(INTRO!$E$37="Non-endemic"," ", IF(COUNTRY_INFO!B478=0," ",COUNTRY_INFO!B478)))</f>
        <v xml:space="preserve"> </v>
      </c>
      <c r="C478" s="14" t="str">
        <f>IF(INTRO!$E$39&lt;&gt;"Non-endemic", " ", IF(INTRO!$E$37="Non-endemic"," ", IF(COUNTRY_INFO!C478=0," ",COUNTRY_INFO!C478)))</f>
        <v xml:space="preserve"> </v>
      </c>
      <c r="D478" s="15">
        <f>IF(INTRO!$E$39&lt;&gt;"Non-endemic", 0, IF(INTRO!$E$37="Non-endemic",0,IF(COUNTRY_INFO!$H478=1,COUNTRY_INFO!E478,0)))</f>
        <v>0</v>
      </c>
      <c r="E478" s="15">
        <f>IF(INTRO!$E$39&lt;&gt;"Non-endemic", 0, IF(INTRO!$E$37="Non-endemic",0,IF(COUNTRY_INFO!$H478=1,COUNTRY_INFO!F478,0)))</f>
        <v>0</v>
      </c>
      <c r="F478" s="15">
        <f>IF(INTRO!$E$39&lt;&gt;"Non-endemic", 0, IF(INTRO!$E$37="Non-endemic",0,IF(COUNTRY_INFO!$H478=1,COUNTRY_INFO!G478,0)))</f>
        <v>0</v>
      </c>
      <c r="G478" s="15">
        <f t="shared" si="31"/>
        <v>0</v>
      </c>
      <c r="H478" s="16" t="str">
        <f>IF(INTRO!$E$39="Non-endemic",IF(INTRO!$E$37="Non-endemic","Not required",COUNTRY_INFO!P478),"Treat with IVM")</f>
        <v>Treat with IVM</v>
      </c>
      <c r="I478" s="15">
        <f t="shared" si="32"/>
        <v>0</v>
      </c>
      <c r="J478" s="15">
        <f t="shared" si="28"/>
        <v>0</v>
      </c>
      <c r="K478" s="25"/>
      <c r="L478" s="17">
        <f t="shared" si="29"/>
        <v>0</v>
      </c>
      <c r="M478" s="17">
        <f t="shared" si="30"/>
        <v>0</v>
      </c>
    </row>
    <row r="479" spans="1:13" x14ac:dyDescent="0.2">
      <c r="A479" s="14" t="str">
        <f>IF(INTRO!$E$39&lt;&gt;"Non-endemic", " ", IF(INTRO!$E$37="Non-endemic"," ", IF(COUNTRY_INFO!A479=0," ",COUNTRY_INFO!A479)))</f>
        <v xml:space="preserve"> </v>
      </c>
      <c r="B479" s="14" t="str">
        <f>IF(INTRO!$E$39&lt;&gt;"Non-endemic", " ", IF(INTRO!$E$37="Non-endemic"," ", IF(COUNTRY_INFO!B479=0," ",COUNTRY_INFO!B479)))</f>
        <v xml:space="preserve"> </v>
      </c>
      <c r="C479" s="14" t="str">
        <f>IF(INTRO!$E$39&lt;&gt;"Non-endemic", " ", IF(INTRO!$E$37="Non-endemic"," ", IF(COUNTRY_INFO!C479=0," ",COUNTRY_INFO!C479)))</f>
        <v xml:space="preserve"> </v>
      </c>
      <c r="D479" s="15">
        <f>IF(INTRO!$E$39&lt;&gt;"Non-endemic", 0, IF(INTRO!$E$37="Non-endemic",0,IF(COUNTRY_INFO!$H479=1,COUNTRY_INFO!E479,0)))</f>
        <v>0</v>
      </c>
      <c r="E479" s="15">
        <f>IF(INTRO!$E$39&lt;&gt;"Non-endemic", 0, IF(INTRO!$E$37="Non-endemic",0,IF(COUNTRY_INFO!$H479=1,COUNTRY_INFO!F479,0)))</f>
        <v>0</v>
      </c>
      <c r="F479" s="15">
        <f>IF(INTRO!$E$39&lt;&gt;"Non-endemic", 0, IF(INTRO!$E$37="Non-endemic",0,IF(COUNTRY_INFO!$H479=1,COUNTRY_INFO!G479,0)))</f>
        <v>0</v>
      </c>
      <c r="G479" s="15">
        <f t="shared" si="31"/>
        <v>0</v>
      </c>
      <c r="H479" s="16" t="str">
        <f>IF(INTRO!$E$39="Non-endemic",IF(INTRO!$E$37="Non-endemic","Not required",COUNTRY_INFO!P479),"Treat with IVM")</f>
        <v>Treat with IVM</v>
      </c>
      <c r="I479" s="15">
        <f t="shared" si="32"/>
        <v>0</v>
      </c>
      <c r="J479" s="15">
        <f t="shared" si="28"/>
        <v>0</v>
      </c>
      <c r="K479" s="25"/>
      <c r="L479" s="17">
        <f t="shared" si="29"/>
        <v>0</v>
      </c>
      <c r="M479" s="17">
        <f t="shared" si="30"/>
        <v>0</v>
      </c>
    </row>
    <row r="480" spans="1:13" x14ac:dyDescent="0.2">
      <c r="A480" s="14" t="str">
        <f>IF(INTRO!$E$39&lt;&gt;"Non-endemic", " ", IF(INTRO!$E$37="Non-endemic"," ", IF(COUNTRY_INFO!A480=0," ",COUNTRY_INFO!A480)))</f>
        <v xml:space="preserve"> </v>
      </c>
      <c r="B480" s="14" t="str">
        <f>IF(INTRO!$E$39&lt;&gt;"Non-endemic", " ", IF(INTRO!$E$37="Non-endemic"," ", IF(COUNTRY_INFO!B480=0," ",COUNTRY_INFO!B480)))</f>
        <v xml:space="preserve"> </v>
      </c>
      <c r="C480" s="14" t="str">
        <f>IF(INTRO!$E$39&lt;&gt;"Non-endemic", " ", IF(INTRO!$E$37="Non-endemic"," ", IF(COUNTRY_INFO!C480=0," ",COUNTRY_INFO!C480)))</f>
        <v xml:space="preserve"> </v>
      </c>
      <c r="D480" s="15">
        <f>IF(INTRO!$E$39&lt;&gt;"Non-endemic", 0, IF(INTRO!$E$37="Non-endemic",0,IF(COUNTRY_INFO!$H480=1,COUNTRY_INFO!E480,0)))</f>
        <v>0</v>
      </c>
      <c r="E480" s="15">
        <f>IF(INTRO!$E$39&lt;&gt;"Non-endemic", 0, IF(INTRO!$E$37="Non-endemic",0,IF(COUNTRY_INFO!$H480=1,COUNTRY_INFO!F480,0)))</f>
        <v>0</v>
      </c>
      <c r="F480" s="15">
        <f>IF(INTRO!$E$39&lt;&gt;"Non-endemic", 0, IF(INTRO!$E$37="Non-endemic",0,IF(COUNTRY_INFO!$H480=1,COUNTRY_INFO!G480,0)))</f>
        <v>0</v>
      </c>
      <c r="G480" s="15">
        <f t="shared" si="31"/>
        <v>0</v>
      </c>
      <c r="H480" s="16" t="str">
        <f>IF(INTRO!$E$39="Non-endemic",IF(INTRO!$E$37="Non-endemic","Not required",COUNTRY_INFO!P480),"Treat with IVM")</f>
        <v>Treat with IVM</v>
      </c>
      <c r="I480" s="15">
        <f t="shared" si="32"/>
        <v>0</v>
      </c>
      <c r="J480" s="15">
        <f t="shared" si="28"/>
        <v>0</v>
      </c>
      <c r="K480" s="25"/>
      <c r="L480" s="17">
        <f t="shared" si="29"/>
        <v>0</v>
      </c>
      <c r="M480" s="17">
        <f t="shared" si="30"/>
        <v>0</v>
      </c>
    </row>
    <row r="481" spans="1:13" x14ac:dyDescent="0.2">
      <c r="A481" s="14" t="str">
        <f>IF(INTRO!$E$39&lt;&gt;"Non-endemic", " ", IF(INTRO!$E$37="Non-endemic"," ", IF(COUNTRY_INFO!A481=0," ",COUNTRY_INFO!A481)))</f>
        <v xml:space="preserve"> </v>
      </c>
      <c r="B481" s="14" t="str">
        <f>IF(INTRO!$E$39&lt;&gt;"Non-endemic", " ", IF(INTRO!$E$37="Non-endemic"," ", IF(COUNTRY_INFO!B481=0," ",COUNTRY_INFO!B481)))</f>
        <v xml:space="preserve"> </v>
      </c>
      <c r="C481" s="14" t="str">
        <f>IF(INTRO!$E$39&lt;&gt;"Non-endemic", " ", IF(INTRO!$E$37="Non-endemic"," ", IF(COUNTRY_INFO!C481=0," ",COUNTRY_INFO!C481)))</f>
        <v xml:space="preserve"> </v>
      </c>
      <c r="D481" s="15">
        <f>IF(INTRO!$E$39&lt;&gt;"Non-endemic", 0, IF(INTRO!$E$37="Non-endemic",0,IF(COUNTRY_INFO!$H481=1,COUNTRY_INFO!E481,0)))</f>
        <v>0</v>
      </c>
      <c r="E481" s="15">
        <f>IF(INTRO!$E$39&lt;&gt;"Non-endemic", 0, IF(INTRO!$E$37="Non-endemic",0,IF(COUNTRY_INFO!$H481=1,COUNTRY_INFO!F481,0)))</f>
        <v>0</v>
      </c>
      <c r="F481" s="15">
        <f>IF(INTRO!$E$39&lt;&gt;"Non-endemic", 0, IF(INTRO!$E$37="Non-endemic",0,IF(COUNTRY_INFO!$H481=1,COUNTRY_INFO!G481,0)))</f>
        <v>0</v>
      </c>
      <c r="G481" s="15">
        <f t="shared" si="31"/>
        <v>0</v>
      </c>
      <c r="H481" s="16" t="str">
        <f>IF(INTRO!$E$39="Non-endemic",IF(INTRO!$E$37="Non-endemic","Not required",COUNTRY_INFO!P481),"Treat with IVM")</f>
        <v>Treat with IVM</v>
      </c>
      <c r="I481" s="15">
        <f t="shared" si="32"/>
        <v>0</v>
      </c>
      <c r="J481" s="15">
        <f t="shared" si="28"/>
        <v>0</v>
      </c>
      <c r="K481" s="25"/>
      <c r="L481" s="17">
        <f t="shared" si="29"/>
        <v>0</v>
      </c>
      <c r="M481" s="17">
        <f t="shared" si="30"/>
        <v>0</v>
      </c>
    </row>
    <row r="482" spans="1:13" x14ac:dyDescent="0.2">
      <c r="A482" s="14" t="str">
        <f>IF(INTRO!$E$39&lt;&gt;"Non-endemic", " ", IF(INTRO!$E$37="Non-endemic"," ", IF(COUNTRY_INFO!A482=0," ",COUNTRY_INFO!A482)))</f>
        <v xml:space="preserve"> </v>
      </c>
      <c r="B482" s="14" t="str">
        <f>IF(INTRO!$E$39&lt;&gt;"Non-endemic", " ", IF(INTRO!$E$37="Non-endemic"," ", IF(COUNTRY_INFO!B482=0," ",COUNTRY_INFO!B482)))</f>
        <v xml:space="preserve"> </v>
      </c>
      <c r="C482" s="14" t="str">
        <f>IF(INTRO!$E$39&lt;&gt;"Non-endemic", " ", IF(INTRO!$E$37="Non-endemic"," ", IF(COUNTRY_INFO!C482=0," ",COUNTRY_INFO!C482)))</f>
        <v xml:space="preserve"> </v>
      </c>
      <c r="D482" s="15">
        <f>IF(INTRO!$E$39&lt;&gt;"Non-endemic", 0, IF(INTRO!$E$37="Non-endemic",0,IF(COUNTRY_INFO!$H482=1,COUNTRY_INFO!E482,0)))</f>
        <v>0</v>
      </c>
      <c r="E482" s="15">
        <f>IF(INTRO!$E$39&lt;&gt;"Non-endemic", 0, IF(INTRO!$E$37="Non-endemic",0,IF(COUNTRY_INFO!$H482=1,COUNTRY_INFO!F482,0)))</f>
        <v>0</v>
      </c>
      <c r="F482" s="15">
        <f>IF(INTRO!$E$39&lt;&gt;"Non-endemic", 0, IF(INTRO!$E$37="Non-endemic",0,IF(COUNTRY_INFO!$H482=1,COUNTRY_INFO!G482,0)))</f>
        <v>0</v>
      </c>
      <c r="G482" s="15">
        <f t="shared" si="31"/>
        <v>0</v>
      </c>
      <c r="H482" s="16" t="str">
        <f>IF(INTRO!$E$39="Non-endemic",IF(INTRO!$E$37="Non-endemic","Not required",COUNTRY_INFO!P482),"Treat with IVM")</f>
        <v>Treat with IVM</v>
      </c>
      <c r="I482" s="15">
        <f t="shared" si="32"/>
        <v>0</v>
      </c>
      <c r="J482" s="15">
        <f t="shared" si="28"/>
        <v>0</v>
      </c>
      <c r="K482" s="25"/>
      <c r="L482" s="17">
        <f t="shared" si="29"/>
        <v>0</v>
      </c>
      <c r="M482" s="17">
        <f t="shared" si="30"/>
        <v>0</v>
      </c>
    </row>
    <row r="483" spans="1:13" x14ac:dyDescent="0.2">
      <c r="A483" s="14" t="str">
        <f>IF(INTRO!$E$39&lt;&gt;"Non-endemic", " ", IF(INTRO!$E$37="Non-endemic"," ", IF(COUNTRY_INFO!A483=0," ",COUNTRY_INFO!A483)))</f>
        <v xml:space="preserve"> </v>
      </c>
      <c r="B483" s="14" t="str">
        <f>IF(INTRO!$E$39&lt;&gt;"Non-endemic", " ", IF(INTRO!$E$37="Non-endemic"," ", IF(COUNTRY_INFO!B483=0," ",COUNTRY_INFO!B483)))</f>
        <v xml:space="preserve"> </v>
      </c>
      <c r="C483" s="14" t="str">
        <f>IF(INTRO!$E$39&lt;&gt;"Non-endemic", " ", IF(INTRO!$E$37="Non-endemic"," ", IF(COUNTRY_INFO!C483=0," ",COUNTRY_INFO!C483)))</f>
        <v xml:space="preserve"> </v>
      </c>
      <c r="D483" s="15">
        <f>IF(INTRO!$E$39&lt;&gt;"Non-endemic", 0, IF(INTRO!$E$37="Non-endemic",0,IF(COUNTRY_INFO!$H483=1,COUNTRY_INFO!E483,0)))</f>
        <v>0</v>
      </c>
      <c r="E483" s="15">
        <f>IF(INTRO!$E$39&lt;&gt;"Non-endemic", 0, IF(INTRO!$E$37="Non-endemic",0,IF(COUNTRY_INFO!$H483=1,COUNTRY_INFO!F483,0)))</f>
        <v>0</v>
      </c>
      <c r="F483" s="15">
        <f>IF(INTRO!$E$39&lt;&gt;"Non-endemic", 0, IF(INTRO!$E$37="Non-endemic",0,IF(COUNTRY_INFO!$H483=1,COUNTRY_INFO!G483,0)))</f>
        <v>0</v>
      </c>
      <c r="G483" s="15">
        <f t="shared" si="31"/>
        <v>0</v>
      </c>
      <c r="H483" s="16" t="str">
        <f>IF(INTRO!$E$39="Non-endemic",IF(INTRO!$E$37="Non-endemic","Not required",COUNTRY_INFO!P483),"Treat with IVM")</f>
        <v>Treat with IVM</v>
      </c>
      <c r="I483" s="15">
        <f t="shared" si="32"/>
        <v>0</v>
      </c>
      <c r="J483" s="15">
        <f t="shared" si="28"/>
        <v>0</v>
      </c>
      <c r="K483" s="25"/>
      <c r="L483" s="17">
        <f t="shared" si="29"/>
        <v>0</v>
      </c>
      <c r="M483" s="17">
        <f t="shared" si="30"/>
        <v>0</v>
      </c>
    </row>
    <row r="484" spans="1:13" x14ac:dyDescent="0.2">
      <c r="A484" s="14" t="str">
        <f>IF(INTRO!$E$39&lt;&gt;"Non-endemic", " ", IF(INTRO!$E$37="Non-endemic"," ", IF(COUNTRY_INFO!A484=0," ",COUNTRY_INFO!A484)))</f>
        <v xml:space="preserve"> </v>
      </c>
      <c r="B484" s="14" t="str">
        <f>IF(INTRO!$E$39&lt;&gt;"Non-endemic", " ", IF(INTRO!$E$37="Non-endemic"," ", IF(COUNTRY_INFO!B484=0," ",COUNTRY_INFO!B484)))</f>
        <v xml:space="preserve"> </v>
      </c>
      <c r="C484" s="14" t="str">
        <f>IF(INTRO!$E$39&lt;&gt;"Non-endemic", " ", IF(INTRO!$E$37="Non-endemic"," ", IF(COUNTRY_INFO!C484=0," ",COUNTRY_INFO!C484)))</f>
        <v xml:space="preserve"> </v>
      </c>
      <c r="D484" s="15">
        <f>IF(INTRO!$E$39&lt;&gt;"Non-endemic", 0, IF(INTRO!$E$37="Non-endemic",0,IF(COUNTRY_INFO!$H484=1,COUNTRY_INFO!E484,0)))</f>
        <v>0</v>
      </c>
      <c r="E484" s="15">
        <f>IF(INTRO!$E$39&lt;&gt;"Non-endemic", 0, IF(INTRO!$E$37="Non-endemic",0,IF(COUNTRY_INFO!$H484=1,COUNTRY_INFO!F484,0)))</f>
        <v>0</v>
      </c>
      <c r="F484" s="15">
        <f>IF(INTRO!$E$39&lt;&gt;"Non-endemic", 0, IF(INTRO!$E$37="Non-endemic",0,IF(COUNTRY_INFO!$H484=1,COUNTRY_INFO!G484,0)))</f>
        <v>0</v>
      </c>
      <c r="G484" s="15">
        <f t="shared" si="31"/>
        <v>0</v>
      </c>
      <c r="H484" s="16" t="str">
        <f>IF(INTRO!$E$39="Non-endemic",IF(INTRO!$E$37="Non-endemic","Not required",COUNTRY_INFO!P484),"Treat with IVM")</f>
        <v>Treat with IVM</v>
      </c>
      <c r="I484" s="15">
        <f t="shared" si="32"/>
        <v>0</v>
      </c>
      <c r="J484" s="15">
        <f t="shared" si="28"/>
        <v>0</v>
      </c>
      <c r="K484" s="25"/>
      <c r="L484" s="17">
        <f t="shared" si="29"/>
        <v>0</v>
      </c>
      <c r="M484" s="17">
        <f t="shared" si="30"/>
        <v>0</v>
      </c>
    </row>
    <row r="485" spans="1:13" x14ac:dyDescent="0.2">
      <c r="A485" s="14" t="str">
        <f>IF(INTRO!$E$39&lt;&gt;"Non-endemic", " ", IF(INTRO!$E$37="Non-endemic"," ", IF(COUNTRY_INFO!A485=0," ",COUNTRY_INFO!A485)))</f>
        <v xml:space="preserve"> </v>
      </c>
      <c r="B485" s="14" t="str">
        <f>IF(INTRO!$E$39&lt;&gt;"Non-endemic", " ", IF(INTRO!$E$37="Non-endemic"," ", IF(COUNTRY_INFO!B485=0," ",COUNTRY_INFO!B485)))</f>
        <v xml:space="preserve"> </v>
      </c>
      <c r="C485" s="14" t="str">
        <f>IF(INTRO!$E$39&lt;&gt;"Non-endemic", " ", IF(INTRO!$E$37="Non-endemic"," ", IF(COUNTRY_INFO!C485=0," ",COUNTRY_INFO!C485)))</f>
        <v xml:space="preserve"> </v>
      </c>
      <c r="D485" s="15">
        <f>IF(INTRO!$E$39&lt;&gt;"Non-endemic", 0, IF(INTRO!$E$37="Non-endemic",0,IF(COUNTRY_INFO!$H485=1,COUNTRY_INFO!E485,0)))</f>
        <v>0</v>
      </c>
      <c r="E485" s="15">
        <f>IF(INTRO!$E$39&lt;&gt;"Non-endemic", 0, IF(INTRO!$E$37="Non-endemic",0,IF(COUNTRY_INFO!$H485=1,COUNTRY_INFO!F485,0)))</f>
        <v>0</v>
      </c>
      <c r="F485" s="15">
        <f>IF(INTRO!$E$39&lt;&gt;"Non-endemic", 0, IF(INTRO!$E$37="Non-endemic",0,IF(COUNTRY_INFO!$H485=1,COUNTRY_INFO!G485,0)))</f>
        <v>0</v>
      </c>
      <c r="G485" s="15">
        <f t="shared" si="31"/>
        <v>0</v>
      </c>
      <c r="H485" s="16" t="str">
        <f>IF(INTRO!$E$39="Non-endemic",IF(INTRO!$E$37="Non-endemic","Not required",COUNTRY_INFO!P485),"Treat with IVM")</f>
        <v>Treat with IVM</v>
      </c>
      <c r="I485" s="15">
        <f t="shared" si="32"/>
        <v>0</v>
      </c>
      <c r="J485" s="15">
        <f t="shared" si="28"/>
        <v>0</v>
      </c>
      <c r="K485" s="25"/>
      <c r="L485" s="17">
        <f t="shared" si="29"/>
        <v>0</v>
      </c>
      <c r="M485" s="17">
        <f t="shared" si="30"/>
        <v>0</v>
      </c>
    </row>
    <row r="486" spans="1:13" x14ac:dyDescent="0.2">
      <c r="A486" s="14" t="str">
        <f>IF(INTRO!$E$39&lt;&gt;"Non-endemic", " ", IF(INTRO!$E$37="Non-endemic"," ", IF(COUNTRY_INFO!A486=0," ",COUNTRY_INFO!A486)))</f>
        <v xml:space="preserve"> </v>
      </c>
      <c r="B486" s="14" t="str">
        <f>IF(INTRO!$E$39&lt;&gt;"Non-endemic", " ", IF(INTRO!$E$37="Non-endemic"," ", IF(COUNTRY_INFO!B486=0," ",COUNTRY_INFO!B486)))</f>
        <v xml:space="preserve"> </v>
      </c>
      <c r="C486" s="14" t="str">
        <f>IF(INTRO!$E$39&lt;&gt;"Non-endemic", " ", IF(INTRO!$E$37="Non-endemic"," ", IF(COUNTRY_INFO!C486=0," ",COUNTRY_INFO!C486)))</f>
        <v xml:space="preserve"> </v>
      </c>
      <c r="D486" s="15">
        <f>IF(INTRO!$E$39&lt;&gt;"Non-endemic", 0, IF(INTRO!$E$37="Non-endemic",0,IF(COUNTRY_INFO!$H486=1,COUNTRY_INFO!E486,0)))</f>
        <v>0</v>
      </c>
      <c r="E486" s="15">
        <f>IF(INTRO!$E$39&lt;&gt;"Non-endemic", 0, IF(INTRO!$E$37="Non-endemic",0,IF(COUNTRY_INFO!$H486=1,COUNTRY_INFO!F486,0)))</f>
        <v>0</v>
      </c>
      <c r="F486" s="15">
        <f>IF(INTRO!$E$39&lt;&gt;"Non-endemic", 0, IF(INTRO!$E$37="Non-endemic",0,IF(COUNTRY_INFO!$H486=1,COUNTRY_INFO!G486,0)))</f>
        <v>0</v>
      </c>
      <c r="G486" s="15">
        <f t="shared" si="31"/>
        <v>0</v>
      </c>
      <c r="H486" s="16" t="str">
        <f>IF(INTRO!$E$39="Non-endemic",IF(INTRO!$E$37="Non-endemic","Not required",COUNTRY_INFO!P486),"Treat with IVM")</f>
        <v>Treat with IVM</v>
      </c>
      <c r="I486" s="15">
        <f t="shared" si="32"/>
        <v>0</v>
      </c>
      <c r="J486" s="15">
        <f t="shared" si="28"/>
        <v>0</v>
      </c>
      <c r="K486" s="25"/>
      <c r="L486" s="17">
        <f t="shared" si="29"/>
        <v>0</v>
      </c>
      <c r="M486" s="17">
        <f t="shared" si="30"/>
        <v>0</v>
      </c>
    </row>
    <row r="487" spans="1:13" x14ac:dyDescent="0.2">
      <c r="A487" s="14" t="str">
        <f>IF(INTRO!$E$39&lt;&gt;"Non-endemic", " ", IF(INTRO!$E$37="Non-endemic"," ", IF(COUNTRY_INFO!A487=0," ",COUNTRY_INFO!A487)))</f>
        <v xml:space="preserve"> </v>
      </c>
      <c r="B487" s="14" t="str">
        <f>IF(INTRO!$E$39&lt;&gt;"Non-endemic", " ", IF(INTRO!$E$37="Non-endemic"," ", IF(COUNTRY_INFO!B487=0," ",COUNTRY_INFO!B487)))</f>
        <v xml:space="preserve"> </v>
      </c>
      <c r="C487" s="14" t="str">
        <f>IF(INTRO!$E$39&lt;&gt;"Non-endemic", " ", IF(INTRO!$E$37="Non-endemic"," ", IF(COUNTRY_INFO!C487=0," ",COUNTRY_INFO!C487)))</f>
        <v xml:space="preserve"> </v>
      </c>
      <c r="D487" s="15">
        <f>IF(INTRO!$E$39&lt;&gt;"Non-endemic", 0, IF(INTRO!$E$37="Non-endemic",0,IF(COUNTRY_INFO!$H487=1,COUNTRY_INFO!E487,0)))</f>
        <v>0</v>
      </c>
      <c r="E487" s="15">
        <f>IF(INTRO!$E$39&lt;&gt;"Non-endemic", 0, IF(INTRO!$E$37="Non-endemic",0,IF(COUNTRY_INFO!$H487=1,COUNTRY_INFO!F487,0)))</f>
        <v>0</v>
      </c>
      <c r="F487" s="15">
        <f>IF(INTRO!$E$39&lt;&gt;"Non-endemic", 0, IF(INTRO!$E$37="Non-endemic",0,IF(COUNTRY_INFO!$H487=1,COUNTRY_INFO!G487,0)))</f>
        <v>0</v>
      </c>
      <c r="G487" s="15">
        <f t="shared" si="31"/>
        <v>0</v>
      </c>
      <c r="H487" s="16" t="str">
        <f>IF(INTRO!$E$39="Non-endemic",IF(INTRO!$E$37="Non-endemic","Not required",COUNTRY_INFO!P487),"Treat with IVM")</f>
        <v>Treat with IVM</v>
      </c>
      <c r="I487" s="15">
        <f t="shared" si="32"/>
        <v>0</v>
      </c>
      <c r="J487" s="15">
        <f t="shared" si="28"/>
        <v>0</v>
      </c>
      <c r="K487" s="25"/>
      <c r="L487" s="17">
        <f t="shared" si="29"/>
        <v>0</v>
      </c>
      <c r="M487" s="17">
        <f t="shared" si="30"/>
        <v>0</v>
      </c>
    </row>
    <row r="488" spans="1:13" x14ac:dyDescent="0.2">
      <c r="A488" s="14" t="str">
        <f>IF(INTRO!$E$39&lt;&gt;"Non-endemic", " ", IF(INTRO!$E$37="Non-endemic"," ", IF(COUNTRY_INFO!A488=0," ",COUNTRY_INFO!A488)))</f>
        <v xml:space="preserve"> </v>
      </c>
      <c r="B488" s="14" t="str">
        <f>IF(INTRO!$E$39&lt;&gt;"Non-endemic", " ", IF(INTRO!$E$37="Non-endemic"," ", IF(COUNTRY_INFO!B488=0," ",COUNTRY_INFO!B488)))</f>
        <v xml:space="preserve"> </v>
      </c>
      <c r="C488" s="14" t="str">
        <f>IF(INTRO!$E$39&lt;&gt;"Non-endemic", " ", IF(INTRO!$E$37="Non-endemic"," ", IF(COUNTRY_INFO!C488=0," ",COUNTRY_INFO!C488)))</f>
        <v xml:space="preserve"> </v>
      </c>
      <c r="D488" s="15">
        <f>IF(INTRO!$E$39&lt;&gt;"Non-endemic", 0, IF(INTRO!$E$37="Non-endemic",0,IF(COUNTRY_INFO!$H488=1,COUNTRY_INFO!E488,0)))</f>
        <v>0</v>
      </c>
      <c r="E488" s="15">
        <f>IF(INTRO!$E$39&lt;&gt;"Non-endemic", 0, IF(INTRO!$E$37="Non-endemic",0,IF(COUNTRY_INFO!$H488=1,COUNTRY_INFO!F488,0)))</f>
        <v>0</v>
      </c>
      <c r="F488" s="15">
        <f>IF(INTRO!$E$39&lt;&gt;"Non-endemic", 0, IF(INTRO!$E$37="Non-endemic",0,IF(COUNTRY_INFO!$H488=1,COUNTRY_INFO!G488,0)))</f>
        <v>0</v>
      </c>
      <c r="G488" s="15">
        <f t="shared" si="31"/>
        <v>0</v>
      </c>
      <c r="H488" s="16" t="str">
        <f>IF(INTRO!$E$39="Non-endemic",IF(INTRO!$E$37="Non-endemic","Not required",COUNTRY_INFO!P488),"Treat with IVM")</f>
        <v>Treat with IVM</v>
      </c>
      <c r="I488" s="15">
        <f t="shared" si="32"/>
        <v>0</v>
      </c>
      <c r="J488" s="15">
        <f t="shared" si="28"/>
        <v>0</v>
      </c>
      <c r="K488" s="25"/>
      <c r="L488" s="17">
        <f t="shared" si="29"/>
        <v>0</v>
      </c>
      <c r="M488" s="17">
        <f t="shared" si="30"/>
        <v>0</v>
      </c>
    </row>
    <row r="489" spans="1:13" x14ac:dyDescent="0.2">
      <c r="A489" s="14" t="str">
        <f>IF(INTRO!$E$39&lt;&gt;"Non-endemic", " ", IF(INTRO!$E$37="Non-endemic"," ", IF(COUNTRY_INFO!A489=0," ",COUNTRY_INFO!A489)))</f>
        <v xml:space="preserve"> </v>
      </c>
      <c r="B489" s="14" t="str">
        <f>IF(INTRO!$E$39&lt;&gt;"Non-endemic", " ", IF(INTRO!$E$37="Non-endemic"," ", IF(COUNTRY_INFO!B489=0," ",COUNTRY_INFO!B489)))</f>
        <v xml:space="preserve"> </v>
      </c>
      <c r="C489" s="14" t="str">
        <f>IF(INTRO!$E$39&lt;&gt;"Non-endemic", " ", IF(INTRO!$E$37="Non-endemic"," ", IF(COUNTRY_INFO!C489=0," ",COUNTRY_INFO!C489)))</f>
        <v xml:space="preserve"> </v>
      </c>
      <c r="D489" s="15">
        <f>IF(INTRO!$E$39&lt;&gt;"Non-endemic", 0, IF(INTRO!$E$37="Non-endemic",0,IF(COUNTRY_INFO!$H489=1,COUNTRY_INFO!E489,0)))</f>
        <v>0</v>
      </c>
      <c r="E489" s="15">
        <f>IF(INTRO!$E$39&lt;&gt;"Non-endemic", 0, IF(INTRO!$E$37="Non-endemic",0,IF(COUNTRY_INFO!$H489=1,COUNTRY_INFO!F489,0)))</f>
        <v>0</v>
      </c>
      <c r="F489" s="15">
        <f>IF(INTRO!$E$39&lt;&gt;"Non-endemic", 0, IF(INTRO!$E$37="Non-endemic",0,IF(COUNTRY_INFO!$H489=1,COUNTRY_INFO!G489,0)))</f>
        <v>0</v>
      </c>
      <c r="G489" s="15">
        <f t="shared" si="31"/>
        <v>0</v>
      </c>
      <c r="H489" s="16" t="str">
        <f>IF(INTRO!$E$39="Non-endemic",IF(INTRO!$E$37="Non-endemic","Not required",COUNTRY_INFO!P489),"Treat with IVM")</f>
        <v>Treat with IVM</v>
      </c>
      <c r="I489" s="15">
        <f t="shared" si="32"/>
        <v>0</v>
      </c>
      <c r="J489" s="15">
        <f t="shared" si="28"/>
        <v>0</v>
      </c>
      <c r="K489" s="25"/>
      <c r="L489" s="17">
        <f t="shared" si="29"/>
        <v>0</v>
      </c>
      <c r="M489" s="17">
        <f t="shared" si="30"/>
        <v>0</v>
      </c>
    </row>
    <row r="490" spans="1:13" x14ac:dyDescent="0.2">
      <c r="A490" s="14" t="str">
        <f>IF(INTRO!$E$39&lt;&gt;"Non-endemic", " ", IF(INTRO!$E$37="Non-endemic"," ", IF(COUNTRY_INFO!A490=0," ",COUNTRY_INFO!A490)))</f>
        <v xml:space="preserve"> </v>
      </c>
      <c r="B490" s="14" t="str">
        <f>IF(INTRO!$E$39&lt;&gt;"Non-endemic", " ", IF(INTRO!$E$37="Non-endemic"," ", IF(COUNTRY_INFO!B490=0," ",COUNTRY_INFO!B490)))</f>
        <v xml:space="preserve"> </v>
      </c>
      <c r="C490" s="14" t="str">
        <f>IF(INTRO!$E$39&lt;&gt;"Non-endemic", " ", IF(INTRO!$E$37="Non-endemic"," ", IF(COUNTRY_INFO!C490=0," ",COUNTRY_INFO!C490)))</f>
        <v xml:space="preserve"> </v>
      </c>
      <c r="D490" s="15">
        <f>IF(INTRO!$E$39&lt;&gt;"Non-endemic", 0, IF(INTRO!$E$37="Non-endemic",0,IF(COUNTRY_INFO!$H490=1,COUNTRY_INFO!E490,0)))</f>
        <v>0</v>
      </c>
      <c r="E490" s="15">
        <f>IF(INTRO!$E$39&lt;&gt;"Non-endemic", 0, IF(INTRO!$E$37="Non-endemic",0,IF(COUNTRY_INFO!$H490=1,COUNTRY_INFO!F490,0)))</f>
        <v>0</v>
      </c>
      <c r="F490" s="15">
        <f>IF(INTRO!$E$39&lt;&gt;"Non-endemic", 0, IF(INTRO!$E$37="Non-endemic",0,IF(COUNTRY_INFO!$H490=1,COUNTRY_INFO!G490,0)))</f>
        <v>0</v>
      </c>
      <c r="G490" s="15">
        <f t="shared" si="31"/>
        <v>0</v>
      </c>
      <c r="H490" s="16" t="str">
        <f>IF(INTRO!$E$39="Non-endemic",IF(INTRO!$E$37="Non-endemic","Not required",COUNTRY_INFO!P490),"Treat with IVM")</f>
        <v>Treat with IVM</v>
      </c>
      <c r="I490" s="15">
        <f t="shared" si="32"/>
        <v>0</v>
      </c>
      <c r="J490" s="15">
        <f t="shared" si="28"/>
        <v>0</v>
      </c>
      <c r="K490" s="25"/>
      <c r="L490" s="17">
        <f t="shared" si="29"/>
        <v>0</v>
      </c>
      <c r="M490" s="17">
        <f t="shared" si="30"/>
        <v>0</v>
      </c>
    </row>
    <row r="491" spans="1:13" x14ac:dyDescent="0.2">
      <c r="A491" s="14" t="str">
        <f>IF(INTRO!$E$39&lt;&gt;"Non-endemic", " ", IF(INTRO!$E$37="Non-endemic"," ", IF(COUNTRY_INFO!A491=0," ",COUNTRY_INFO!A491)))</f>
        <v xml:space="preserve"> </v>
      </c>
      <c r="B491" s="14" t="str">
        <f>IF(INTRO!$E$39&lt;&gt;"Non-endemic", " ", IF(INTRO!$E$37="Non-endemic"," ", IF(COUNTRY_INFO!B491=0," ",COUNTRY_INFO!B491)))</f>
        <v xml:space="preserve"> </v>
      </c>
      <c r="C491" s="14" t="str">
        <f>IF(INTRO!$E$39&lt;&gt;"Non-endemic", " ", IF(INTRO!$E$37="Non-endemic"," ", IF(COUNTRY_INFO!C491=0," ",COUNTRY_INFO!C491)))</f>
        <v xml:space="preserve"> </v>
      </c>
      <c r="D491" s="15">
        <f>IF(INTRO!$E$39&lt;&gt;"Non-endemic", 0, IF(INTRO!$E$37="Non-endemic",0,IF(COUNTRY_INFO!$H491=1,COUNTRY_INFO!E491,0)))</f>
        <v>0</v>
      </c>
      <c r="E491" s="15">
        <f>IF(INTRO!$E$39&lt;&gt;"Non-endemic", 0, IF(INTRO!$E$37="Non-endemic",0,IF(COUNTRY_INFO!$H491=1,COUNTRY_INFO!F491,0)))</f>
        <v>0</v>
      </c>
      <c r="F491" s="15">
        <f>IF(INTRO!$E$39&lt;&gt;"Non-endemic", 0, IF(INTRO!$E$37="Non-endemic",0,IF(COUNTRY_INFO!$H491=1,COUNTRY_INFO!G491,0)))</f>
        <v>0</v>
      </c>
      <c r="G491" s="15">
        <f t="shared" si="31"/>
        <v>0</v>
      </c>
      <c r="H491" s="16" t="str">
        <f>IF(INTRO!$E$39="Non-endemic",IF(INTRO!$E$37="Non-endemic","Not required",COUNTRY_INFO!P491),"Treat with IVM")</f>
        <v>Treat with IVM</v>
      </c>
      <c r="I491" s="15">
        <f t="shared" si="32"/>
        <v>0</v>
      </c>
      <c r="J491" s="15">
        <f t="shared" si="28"/>
        <v>0</v>
      </c>
      <c r="K491" s="25"/>
      <c r="L491" s="17">
        <f t="shared" si="29"/>
        <v>0</v>
      </c>
      <c r="M491" s="17">
        <f t="shared" si="30"/>
        <v>0</v>
      </c>
    </row>
    <row r="492" spans="1:13" x14ac:dyDescent="0.2">
      <c r="A492" s="14" t="str">
        <f>IF(INTRO!$E$39&lt;&gt;"Non-endemic", " ", IF(INTRO!$E$37="Non-endemic"," ", IF(COUNTRY_INFO!A492=0," ",COUNTRY_INFO!A492)))</f>
        <v xml:space="preserve"> </v>
      </c>
      <c r="B492" s="14" t="str">
        <f>IF(INTRO!$E$39&lt;&gt;"Non-endemic", " ", IF(INTRO!$E$37="Non-endemic"," ", IF(COUNTRY_INFO!B492=0," ",COUNTRY_INFO!B492)))</f>
        <v xml:space="preserve"> </v>
      </c>
      <c r="C492" s="14" t="str">
        <f>IF(INTRO!$E$39&lt;&gt;"Non-endemic", " ", IF(INTRO!$E$37="Non-endemic"," ", IF(COUNTRY_INFO!C492=0," ",COUNTRY_INFO!C492)))</f>
        <v xml:space="preserve"> </v>
      </c>
      <c r="D492" s="15">
        <f>IF(INTRO!$E$39&lt;&gt;"Non-endemic", 0, IF(INTRO!$E$37="Non-endemic",0,IF(COUNTRY_INFO!$H492=1,COUNTRY_INFO!E492,0)))</f>
        <v>0</v>
      </c>
      <c r="E492" s="15">
        <f>IF(INTRO!$E$39&lt;&gt;"Non-endemic", 0, IF(INTRO!$E$37="Non-endemic",0,IF(COUNTRY_INFO!$H492=1,COUNTRY_INFO!F492,0)))</f>
        <v>0</v>
      </c>
      <c r="F492" s="15">
        <f>IF(INTRO!$E$39&lt;&gt;"Non-endemic", 0, IF(INTRO!$E$37="Non-endemic",0,IF(COUNTRY_INFO!$H492=1,COUNTRY_INFO!G492,0)))</f>
        <v>0</v>
      </c>
      <c r="G492" s="15">
        <f t="shared" si="31"/>
        <v>0</v>
      </c>
      <c r="H492" s="16" t="str">
        <f>IF(INTRO!$E$39="Non-endemic",IF(INTRO!$E$37="Non-endemic","Not required",COUNTRY_INFO!P492),"Treat with IVM")</f>
        <v>Treat with IVM</v>
      </c>
      <c r="I492" s="15">
        <f t="shared" si="32"/>
        <v>0</v>
      </c>
      <c r="J492" s="15">
        <f t="shared" si="28"/>
        <v>0</v>
      </c>
      <c r="K492" s="25"/>
      <c r="L492" s="17">
        <f t="shared" si="29"/>
        <v>0</v>
      </c>
      <c r="M492" s="17">
        <f t="shared" si="30"/>
        <v>0</v>
      </c>
    </row>
    <row r="493" spans="1:13" x14ac:dyDescent="0.2">
      <c r="A493" s="14" t="str">
        <f>IF(INTRO!$E$39&lt;&gt;"Non-endemic", " ", IF(INTRO!$E$37="Non-endemic"," ", IF(COUNTRY_INFO!A493=0," ",COUNTRY_INFO!A493)))</f>
        <v xml:space="preserve"> </v>
      </c>
      <c r="B493" s="14" t="str">
        <f>IF(INTRO!$E$39&lt;&gt;"Non-endemic", " ", IF(INTRO!$E$37="Non-endemic"," ", IF(COUNTRY_INFO!B493=0," ",COUNTRY_INFO!B493)))</f>
        <v xml:space="preserve"> </v>
      </c>
      <c r="C493" s="14" t="str">
        <f>IF(INTRO!$E$39&lt;&gt;"Non-endemic", " ", IF(INTRO!$E$37="Non-endemic"," ", IF(COUNTRY_INFO!C493=0," ",COUNTRY_INFO!C493)))</f>
        <v xml:space="preserve"> </v>
      </c>
      <c r="D493" s="15">
        <f>IF(INTRO!$E$39&lt;&gt;"Non-endemic", 0, IF(INTRO!$E$37="Non-endemic",0,IF(COUNTRY_INFO!$H493=1,COUNTRY_INFO!E493,0)))</f>
        <v>0</v>
      </c>
      <c r="E493" s="15">
        <f>IF(INTRO!$E$39&lt;&gt;"Non-endemic", 0, IF(INTRO!$E$37="Non-endemic",0,IF(COUNTRY_INFO!$H493=1,COUNTRY_INFO!F493,0)))</f>
        <v>0</v>
      </c>
      <c r="F493" s="15">
        <f>IF(INTRO!$E$39&lt;&gt;"Non-endemic", 0, IF(INTRO!$E$37="Non-endemic",0,IF(COUNTRY_INFO!$H493=1,COUNTRY_INFO!G493,0)))</f>
        <v>0</v>
      </c>
      <c r="G493" s="15">
        <f t="shared" si="31"/>
        <v>0</v>
      </c>
      <c r="H493" s="16" t="str">
        <f>IF(INTRO!$E$39="Non-endemic",IF(INTRO!$E$37="Non-endemic","Not required",COUNTRY_INFO!P493),"Treat with IVM")</f>
        <v>Treat with IVM</v>
      </c>
      <c r="I493" s="15">
        <f t="shared" si="32"/>
        <v>0</v>
      </c>
      <c r="J493" s="15">
        <f t="shared" si="28"/>
        <v>0</v>
      </c>
      <c r="K493" s="25"/>
      <c r="L493" s="17">
        <f t="shared" si="29"/>
        <v>0</v>
      </c>
      <c r="M493" s="17">
        <f t="shared" si="30"/>
        <v>0</v>
      </c>
    </row>
    <row r="494" spans="1:13" x14ac:dyDescent="0.2">
      <c r="A494" s="14" t="str">
        <f>IF(INTRO!$E$39&lt;&gt;"Non-endemic", " ", IF(INTRO!$E$37="Non-endemic"," ", IF(COUNTRY_INFO!A494=0," ",COUNTRY_INFO!A494)))</f>
        <v xml:space="preserve"> </v>
      </c>
      <c r="B494" s="14" t="str">
        <f>IF(INTRO!$E$39&lt;&gt;"Non-endemic", " ", IF(INTRO!$E$37="Non-endemic"," ", IF(COUNTRY_INFO!B494=0," ",COUNTRY_INFO!B494)))</f>
        <v xml:space="preserve"> </v>
      </c>
      <c r="C494" s="14" t="str">
        <f>IF(INTRO!$E$39&lt;&gt;"Non-endemic", " ", IF(INTRO!$E$37="Non-endemic"," ", IF(COUNTRY_INFO!C494=0," ",COUNTRY_INFO!C494)))</f>
        <v xml:space="preserve"> </v>
      </c>
      <c r="D494" s="15">
        <f>IF(INTRO!$E$39&lt;&gt;"Non-endemic", 0, IF(INTRO!$E$37="Non-endemic",0,IF(COUNTRY_INFO!$H494=1,COUNTRY_INFO!E494,0)))</f>
        <v>0</v>
      </c>
      <c r="E494" s="15">
        <f>IF(INTRO!$E$39&lt;&gt;"Non-endemic", 0, IF(INTRO!$E$37="Non-endemic",0,IF(COUNTRY_INFO!$H494=1,COUNTRY_INFO!F494,0)))</f>
        <v>0</v>
      </c>
      <c r="F494" s="15">
        <f>IF(INTRO!$E$39&lt;&gt;"Non-endemic", 0, IF(INTRO!$E$37="Non-endemic",0,IF(COUNTRY_INFO!$H494=1,COUNTRY_INFO!G494,0)))</f>
        <v>0</v>
      </c>
      <c r="G494" s="15">
        <f t="shared" si="31"/>
        <v>0</v>
      </c>
      <c r="H494" s="16" t="str">
        <f>IF(INTRO!$E$39="Non-endemic",IF(INTRO!$E$37="Non-endemic","Not required",COUNTRY_INFO!P494),"Treat with IVM")</f>
        <v>Treat with IVM</v>
      </c>
      <c r="I494" s="15">
        <f t="shared" si="32"/>
        <v>0</v>
      </c>
      <c r="J494" s="15">
        <f t="shared" si="28"/>
        <v>0</v>
      </c>
      <c r="K494" s="25"/>
      <c r="L494" s="17">
        <f t="shared" si="29"/>
        <v>0</v>
      </c>
      <c r="M494" s="17">
        <f t="shared" si="30"/>
        <v>0</v>
      </c>
    </row>
    <row r="495" spans="1:13" x14ac:dyDescent="0.2">
      <c r="A495" s="14" t="str">
        <f>IF(INTRO!$E$39&lt;&gt;"Non-endemic", " ", IF(INTRO!$E$37="Non-endemic"," ", IF(COUNTRY_INFO!A495=0," ",COUNTRY_INFO!A495)))</f>
        <v xml:space="preserve"> </v>
      </c>
      <c r="B495" s="14" t="str">
        <f>IF(INTRO!$E$39&lt;&gt;"Non-endemic", " ", IF(INTRO!$E$37="Non-endemic"," ", IF(COUNTRY_INFO!B495=0," ",COUNTRY_INFO!B495)))</f>
        <v xml:space="preserve"> </v>
      </c>
      <c r="C495" s="14" t="str">
        <f>IF(INTRO!$E$39&lt;&gt;"Non-endemic", " ", IF(INTRO!$E$37="Non-endemic"," ", IF(COUNTRY_INFO!C495=0," ",COUNTRY_INFO!C495)))</f>
        <v xml:space="preserve"> </v>
      </c>
      <c r="D495" s="15">
        <f>IF(INTRO!$E$39&lt;&gt;"Non-endemic", 0, IF(INTRO!$E$37="Non-endemic",0,IF(COUNTRY_INFO!$H495=1,COUNTRY_INFO!E495,0)))</f>
        <v>0</v>
      </c>
      <c r="E495" s="15">
        <f>IF(INTRO!$E$39&lt;&gt;"Non-endemic", 0, IF(INTRO!$E$37="Non-endemic",0,IF(COUNTRY_INFO!$H495=1,COUNTRY_INFO!F495,0)))</f>
        <v>0</v>
      </c>
      <c r="F495" s="15">
        <f>IF(INTRO!$E$39&lt;&gt;"Non-endemic", 0, IF(INTRO!$E$37="Non-endemic",0,IF(COUNTRY_INFO!$H495=1,COUNTRY_INFO!G495,0)))</f>
        <v>0</v>
      </c>
      <c r="G495" s="15">
        <f t="shared" si="31"/>
        <v>0</v>
      </c>
      <c r="H495" s="16" t="str">
        <f>IF(INTRO!$E$39="Non-endemic",IF(INTRO!$E$37="Non-endemic","Not required",COUNTRY_INFO!P495),"Treat with IVM")</f>
        <v>Treat with IVM</v>
      </c>
      <c r="I495" s="15">
        <f t="shared" si="32"/>
        <v>0</v>
      </c>
      <c r="J495" s="15">
        <f t="shared" si="28"/>
        <v>0</v>
      </c>
      <c r="K495" s="25"/>
      <c r="L495" s="17">
        <f t="shared" si="29"/>
        <v>0</v>
      </c>
      <c r="M495" s="17">
        <f t="shared" si="30"/>
        <v>0</v>
      </c>
    </row>
    <row r="496" spans="1:13" x14ac:dyDescent="0.2">
      <c r="A496" s="14" t="str">
        <f>IF(INTRO!$E$39&lt;&gt;"Non-endemic", " ", IF(INTRO!$E$37="Non-endemic"," ", IF(COUNTRY_INFO!A496=0," ",COUNTRY_INFO!A496)))</f>
        <v xml:space="preserve"> </v>
      </c>
      <c r="B496" s="14" t="str">
        <f>IF(INTRO!$E$39&lt;&gt;"Non-endemic", " ", IF(INTRO!$E$37="Non-endemic"," ", IF(COUNTRY_INFO!B496=0," ",COUNTRY_INFO!B496)))</f>
        <v xml:space="preserve"> </v>
      </c>
      <c r="C496" s="14" t="str">
        <f>IF(INTRO!$E$39&lt;&gt;"Non-endemic", " ", IF(INTRO!$E$37="Non-endemic"," ", IF(COUNTRY_INFO!C496=0," ",COUNTRY_INFO!C496)))</f>
        <v xml:space="preserve"> </v>
      </c>
      <c r="D496" s="15">
        <f>IF(INTRO!$E$39&lt;&gt;"Non-endemic", 0, IF(INTRO!$E$37="Non-endemic",0,IF(COUNTRY_INFO!$H496=1,COUNTRY_INFO!E496,0)))</f>
        <v>0</v>
      </c>
      <c r="E496" s="15">
        <f>IF(INTRO!$E$39&lt;&gt;"Non-endemic", 0, IF(INTRO!$E$37="Non-endemic",0,IF(COUNTRY_INFO!$H496=1,COUNTRY_INFO!F496,0)))</f>
        <v>0</v>
      </c>
      <c r="F496" s="15">
        <f>IF(INTRO!$E$39&lt;&gt;"Non-endemic", 0, IF(INTRO!$E$37="Non-endemic",0,IF(COUNTRY_INFO!$H496=1,COUNTRY_INFO!G496,0)))</f>
        <v>0</v>
      </c>
      <c r="G496" s="15">
        <f t="shared" si="31"/>
        <v>0</v>
      </c>
      <c r="H496" s="16" t="str">
        <f>IF(INTRO!$E$39="Non-endemic",IF(INTRO!$E$37="Non-endemic","Not required",COUNTRY_INFO!P496),"Treat with IVM")</f>
        <v>Treat with IVM</v>
      </c>
      <c r="I496" s="15">
        <f t="shared" si="32"/>
        <v>0</v>
      </c>
      <c r="J496" s="15">
        <f t="shared" si="28"/>
        <v>0</v>
      </c>
      <c r="K496" s="25"/>
      <c r="L496" s="17">
        <f t="shared" si="29"/>
        <v>0</v>
      </c>
      <c r="M496" s="17">
        <f t="shared" si="30"/>
        <v>0</v>
      </c>
    </row>
    <row r="497" spans="1:13" x14ac:dyDescent="0.2">
      <c r="A497" s="14" t="str">
        <f>IF(INTRO!$E$39&lt;&gt;"Non-endemic", " ", IF(INTRO!$E$37="Non-endemic"," ", IF(COUNTRY_INFO!A497=0," ",COUNTRY_INFO!A497)))</f>
        <v xml:space="preserve"> </v>
      </c>
      <c r="B497" s="14" t="str">
        <f>IF(INTRO!$E$39&lt;&gt;"Non-endemic", " ", IF(INTRO!$E$37="Non-endemic"," ", IF(COUNTRY_INFO!B497=0," ",COUNTRY_INFO!B497)))</f>
        <v xml:space="preserve"> </v>
      </c>
      <c r="C497" s="14" t="str">
        <f>IF(INTRO!$E$39&lt;&gt;"Non-endemic", " ", IF(INTRO!$E$37="Non-endemic"," ", IF(COUNTRY_INFO!C497=0," ",COUNTRY_INFO!C497)))</f>
        <v xml:space="preserve"> </v>
      </c>
      <c r="D497" s="15">
        <f>IF(INTRO!$E$39&lt;&gt;"Non-endemic", 0, IF(INTRO!$E$37="Non-endemic",0,IF(COUNTRY_INFO!$H497=1,COUNTRY_INFO!E497,0)))</f>
        <v>0</v>
      </c>
      <c r="E497" s="15">
        <f>IF(INTRO!$E$39&lt;&gt;"Non-endemic", 0, IF(INTRO!$E$37="Non-endemic",0,IF(COUNTRY_INFO!$H497=1,COUNTRY_INFO!F497,0)))</f>
        <v>0</v>
      </c>
      <c r="F497" s="15">
        <f>IF(INTRO!$E$39&lt;&gt;"Non-endemic", 0, IF(INTRO!$E$37="Non-endemic",0,IF(COUNTRY_INFO!$H497=1,COUNTRY_INFO!G497,0)))</f>
        <v>0</v>
      </c>
      <c r="G497" s="15">
        <f t="shared" si="31"/>
        <v>0</v>
      </c>
      <c r="H497" s="16" t="str">
        <f>IF(INTRO!$E$39="Non-endemic",IF(INTRO!$E$37="Non-endemic","Not required",COUNTRY_INFO!P497),"Treat with IVM")</f>
        <v>Treat with IVM</v>
      </c>
      <c r="I497" s="15">
        <f t="shared" si="32"/>
        <v>0</v>
      </c>
      <c r="J497" s="15">
        <f t="shared" si="28"/>
        <v>0</v>
      </c>
      <c r="K497" s="25"/>
      <c r="L497" s="17">
        <f t="shared" si="29"/>
        <v>0</v>
      </c>
      <c r="M497" s="17">
        <f t="shared" si="30"/>
        <v>0</v>
      </c>
    </row>
    <row r="498" spans="1:13" x14ac:dyDescent="0.2">
      <c r="A498" s="14" t="str">
        <f>IF(INTRO!$E$39&lt;&gt;"Non-endemic", " ", IF(INTRO!$E$37="Non-endemic"," ", IF(COUNTRY_INFO!A498=0," ",COUNTRY_INFO!A498)))</f>
        <v xml:space="preserve"> </v>
      </c>
      <c r="B498" s="14" t="str">
        <f>IF(INTRO!$E$39&lt;&gt;"Non-endemic", " ", IF(INTRO!$E$37="Non-endemic"," ", IF(COUNTRY_INFO!B498=0," ",COUNTRY_INFO!B498)))</f>
        <v xml:space="preserve"> </v>
      </c>
      <c r="C498" s="14" t="str">
        <f>IF(INTRO!$E$39&lt;&gt;"Non-endemic", " ", IF(INTRO!$E$37="Non-endemic"," ", IF(COUNTRY_INFO!C498=0," ",COUNTRY_INFO!C498)))</f>
        <v xml:space="preserve"> </v>
      </c>
      <c r="D498" s="15">
        <f>IF(INTRO!$E$39&lt;&gt;"Non-endemic", 0, IF(INTRO!$E$37="Non-endemic",0,IF(COUNTRY_INFO!$H498=1,COUNTRY_INFO!E498,0)))</f>
        <v>0</v>
      </c>
      <c r="E498" s="15">
        <f>IF(INTRO!$E$39&lt;&gt;"Non-endemic", 0, IF(INTRO!$E$37="Non-endemic",0,IF(COUNTRY_INFO!$H498=1,COUNTRY_INFO!F498,0)))</f>
        <v>0</v>
      </c>
      <c r="F498" s="15">
        <f>IF(INTRO!$E$39&lt;&gt;"Non-endemic", 0, IF(INTRO!$E$37="Non-endemic",0,IF(COUNTRY_INFO!$H498=1,COUNTRY_INFO!G498,0)))</f>
        <v>0</v>
      </c>
      <c r="G498" s="15">
        <f t="shared" si="31"/>
        <v>0</v>
      </c>
      <c r="H498" s="16" t="str">
        <f>IF(INTRO!$E$39="Non-endemic",IF(INTRO!$E$37="Non-endemic","Not required",COUNTRY_INFO!P498),"Treat with IVM")</f>
        <v>Treat with IVM</v>
      </c>
      <c r="I498" s="15">
        <f t="shared" si="32"/>
        <v>0</v>
      </c>
      <c r="J498" s="15">
        <f t="shared" si="28"/>
        <v>0</v>
      </c>
      <c r="K498" s="25"/>
      <c r="L498" s="17">
        <f t="shared" si="29"/>
        <v>0</v>
      </c>
      <c r="M498" s="17">
        <f t="shared" si="30"/>
        <v>0</v>
      </c>
    </row>
    <row r="499" spans="1:13" x14ac:dyDescent="0.2">
      <c r="A499" s="14" t="str">
        <f>IF(INTRO!$E$39&lt;&gt;"Non-endemic", " ", IF(INTRO!$E$37="Non-endemic"," ", IF(COUNTRY_INFO!A499=0," ",COUNTRY_INFO!A499)))</f>
        <v xml:space="preserve"> </v>
      </c>
      <c r="B499" s="14" t="str">
        <f>IF(INTRO!$E$39&lt;&gt;"Non-endemic", " ", IF(INTRO!$E$37="Non-endemic"," ", IF(COUNTRY_INFO!B499=0," ",COUNTRY_INFO!B499)))</f>
        <v xml:space="preserve"> </v>
      </c>
      <c r="C499" s="14" t="str">
        <f>IF(INTRO!$E$39&lt;&gt;"Non-endemic", " ", IF(INTRO!$E$37="Non-endemic"," ", IF(COUNTRY_INFO!C499=0," ",COUNTRY_INFO!C499)))</f>
        <v xml:space="preserve"> </v>
      </c>
      <c r="D499" s="15">
        <f>IF(INTRO!$E$39&lt;&gt;"Non-endemic", 0, IF(INTRO!$E$37="Non-endemic",0,IF(COUNTRY_INFO!$H499=1,COUNTRY_INFO!E499,0)))</f>
        <v>0</v>
      </c>
      <c r="E499" s="15">
        <f>IF(INTRO!$E$39&lt;&gt;"Non-endemic", 0, IF(INTRO!$E$37="Non-endemic",0,IF(COUNTRY_INFO!$H499=1,COUNTRY_INFO!F499,0)))</f>
        <v>0</v>
      </c>
      <c r="F499" s="15">
        <f>IF(INTRO!$E$39&lt;&gt;"Non-endemic", 0, IF(INTRO!$E$37="Non-endemic",0,IF(COUNTRY_INFO!$H499=1,COUNTRY_INFO!G499,0)))</f>
        <v>0</v>
      </c>
      <c r="G499" s="15">
        <f t="shared" si="31"/>
        <v>0</v>
      </c>
      <c r="H499" s="16" t="str">
        <f>IF(INTRO!$E$39="Non-endemic",IF(INTRO!$E$37="Non-endemic","Not required",COUNTRY_INFO!P499),"Treat with IVM")</f>
        <v>Treat with IVM</v>
      </c>
      <c r="I499" s="15">
        <f t="shared" si="32"/>
        <v>0</v>
      </c>
      <c r="J499" s="15">
        <f t="shared" si="28"/>
        <v>0</v>
      </c>
      <c r="K499" s="25"/>
      <c r="L499" s="17">
        <f t="shared" si="29"/>
        <v>0</v>
      </c>
      <c r="M499" s="17">
        <f t="shared" si="30"/>
        <v>0</v>
      </c>
    </row>
    <row r="500" spans="1:13" x14ac:dyDescent="0.2">
      <c r="A500" s="14" t="str">
        <f>IF(INTRO!$E$39&lt;&gt;"Non-endemic", " ", IF(INTRO!$E$37="Non-endemic"," ", IF(COUNTRY_INFO!A500=0," ",COUNTRY_INFO!A500)))</f>
        <v xml:space="preserve"> </v>
      </c>
      <c r="B500" s="14" t="str">
        <f>IF(INTRO!$E$39&lt;&gt;"Non-endemic", " ", IF(INTRO!$E$37="Non-endemic"," ", IF(COUNTRY_INFO!B500=0," ",COUNTRY_INFO!B500)))</f>
        <v xml:space="preserve"> </v>
      </c>
      <c r="C500" s="14" t="str">
        <f>IF(INTRO!$E$39&lt;&gt;"Non-endemic", " ", IF(INTRO!$E$37="Non-endemic"," ", IF(COUNTRY_INFO!C500=0," ",COUNTRY_INFO!C500)))</f>
        <v xml:space="preserve"> </v>
      </c>
      <c r="D500" s="15">
        <f>IF(INTRO!$E$39&lt;&gt;"Non-endemic", 0, IF(INTRO!$E$37="Non-endemic",0,IF(COUNTRY_INFO!$H500=1,COUNTRY_INFO!E500,0)))</f>
        <v>0</v>
      </c>
      <c r="E500" s="15">
        <f>IF(INTRO!$E$39&lt;&gt;"Non-endemic", 0, IF(INTRO!$E$37="Non-endemic",0,IF(COUNTRY_INFO!$H500=1,COUNTRY_INFO!F500,0)))</f>
        <v>0</v>
      </c>
      <c r="F500" s="15">
        <f>IF(INTRO!$E$39&lt;&gt;"Non-endemic", 0, IF(INTRO!$E$37="Non-endemic",0,IF(COUNTRY_INFO!$H500=1,COUNTRY_INFO!G500,0)))</f>
        <v>0</v>
      </c>
      <c r="G500" s="15">
        <f t="shared" si="31"/>
        <v>0</v>
      </c>
      <c r="H500" s="16" t="str">
        <f>IF(INTRO!$E$39="Non-endemic",IF(INTRO!$E$37="Non-endemic","Not required",COUNTRY_INFO!P500),"Treat with IVM")</f>
        <v>Treat with IVM</v>
      </c>
      <c r="I500" s="15">
        <f t="shared" si="32"/>
        <v>0</v>
      </c>
      <c r="J500" s="15">
        <f t="shared" si="28"/>
        <v>0</v>
      </c>
      <c r="K500" s="25"/>
      <c r="L500" s="17">
        <f t="shared" si="29"/>
        <v>0</v>
      </c>
      <c r="M500" s="17">
        <f t="shared" si="30"/>
        <v>0</v>
      </c>
    </row>
    <row r="501" spans="1:13" x14ac:dyDescent="0.2">
      <c r="A501" s="14" t="str">
        <f>IF(INTRO!$E$39&lt;&gt;"Non-endemic", " ", IF(INTRO!$E$37="Non-endemic"," ", IF(COUNTRY_INFO!A501=0," ",COUNTRY_INFO!A501)))</f>
        <v xml:space="preserve"> </v>
      </c>
      <c r="B501" s="14" t="str">
        <f>IF(INTRO!$E$39&lt;&gt;"Non-endemic", " ", IF(INTRO!$E$37="Non-endemic"," ", IF(COUNTRY_INFO!B501=0," ",COUNTRY_INFO!B501)))</f>
        <v xml:space="preserve"> </v>
      </c>
      <c r="C501" s="14" t="str">
        <f>IF(INTRO!$E$39&lt;&gt;"Non-endemic", " ", IF(INTRO!$E$37="Non-endemic"," ", IF(COUNTRY_INFO!C501=0," ",COUNTRY_INFO!C501)))</f>
        <v xml:space="preserve"> </v>
      </c>
      <c r="D501" s="15">
        <f>IF(INTRO!$E$39&lt;&gt;"Non-endemic", 0, IF(INTRO!$E$37="Non-endemic",0,IF(COUNTRY_INFO!$H501=1,COUNTRY_INFO!E501,0)))</f>
        <v>0</v>
      </c>
      <c r="E501" s="15">
        <f>IF(INTRO!$E$39&lt;&gt;"Non-endemic", 0, IF(INTRO!$E$37="Non-endemic",0,IF(COUNTRY_INFO!$H501=1,COUNTRY_INFO!F501,0)))</f>
        <v>0</v>
      </c>
      <c r="F501" s="15">
        <f>IF(INTRO!$E$39&lt;&gt;"Non-endemic", 0, IF(INTRO!$E$37="Non-endemic",0,IF(COUNTRY_INFO!$H501=1,COUNTRY_INFO!G501,0)))</f>
        <v>0</v>
      </c>
      <c r="G501" s="15">
        <f t="shared" si="31"/>
        <v>0</v>
      </c>
      <c r="H501" s="16" t="str">
        <f>IF(INTRO!$E$39="Non-endemic",IF(INTRO!$E$37="Non-endemic","Not required",COUNTRY_INFO!P501),"Treat with IVM")</f>
        <v>Treat with IVM</v>
      </c>
      <c r="I501" s="15">
        <f t="shared" si="32"/>
        <v>0</v>
      </c>
      <c r="J501" s="15">
        <f t="shared" si="28"/>
        <v>0</v>
      </c>
      <c r="K501" s="25"/>
      <c r="L501" s="17">
        <f t="shared" si="29"/>
        <v>0</v>
      </c>
      <c r="M501" s="17">
        <f t="shared" si="30"/>
        <v>0</v>
      </c>
    </row>
    <row r="502" spans="1:13" x14ac:dyDescent="0.2">
      <c r="A502" s="14" t="str">
        <f>IF(INTRO!$E$39&lt;&gt;"Non-endemic", " ", IF(INTRO!$E$37="Non-endemic"," ", IF(COUNTRY_INFO!A502=0," ",COUNTRY_INFO!A502)))</f>
        <v xml:space="preserve"> </v>
      </c>
      <c r="B502" s="14" t="str">
        <f>IF(INTRO!$E$39&lt;&gt;"Non-endemic", " ", IF(INTRO!$E$37="Non-endemic"," ", IF(COUNTRY_INFO!B502=0," ",COUNTRY_INFO!B502)))</f>
        <v xml:space="preserve"> </v>
      </c>
      <c r="C502" s="14" t="str">
        <f>IF(INTRO!$E$39&lt;&gt;"Non-endemic", " ", IF(INTRO!$E$37="Non-endemic"," ", IF(COUNTRY_INFO!C502=0," ",COUNTRY_INFO!C502)))</f>
        <v xml:space="preserve"> </v>
      </c>
      <c r="D502" s="15">
        <f>IF(INTRO!$E$39&lt;&gt;"Non-endemic", 0, IF(INTRO!$E$37="Non-endemic",0,IF(COUNTRY_INFO!$H502=1,COUNTRY_INFO!E502,0)))</f>
        <v>0</v>
      </c>
      <c r="E502" s="15">
        <f>IF(INTRO!$E$39&lt;&gt;"Non-endemic", 0, IF(INTRO!$E$37="Non-endemic",0,IF(COUNTRY_INFO!$H502=1,COUNTRY_INFO!F502,0)))</f>
        <v>0</v>
      </c>
      <c r="F502" s="15">
        <f>IF(INTRO!$E$39&lt;&gt;"Non-endemic", 0, IF(INTRO!$E$37="Non-endemic",0,IF(COUNTRY_INFO!$H502=1,COUNTRY_INFO!G502,0)))</f>
        <v>0</v>
      </c>
      <c r="G502" s="15">
        <f t="shared" si="31"/>
        <v>0</v>
      </c>
      <c r="H502" s="16" t="str">
        <f>IF(INTRO!$E$39="Non-endemic",IF(INTRO!$E$37="Non-endemic","Not required",COUNTRY_INFO!P502),"Treat with IVM")</f>
        <v>Treat with IVM</v>
      </c>
      <c r="I502" s="15">
        <f t="shared" si="32"/>
        <v>0</v>
      </c>
      <c r="J502" s="15">
        <f t="shared" si="28"/>
        <v>0</v>
      </c>
      <c r="K502" s="25"/>
      <c r="L502" s="17">
        <f t="shared" si="29"/>
        <v>0</v>
      </c>
      <c r="M502" s="17">
        <f t="shared" si="30"/>
        <v>0</v>
      </c>
    </row>
    <row r="503" spans="1:13" x14ac:dyDescent="0.2">
      <c r="A503" s="14" t="str">
        <f>IF(INTRO!$E$39&lt;&gt;"Non-endemic", " ", IF(INTRO!$E$37="Non-endemic"," ", IF(COUNTRY_INFO!A503=0," ",COUNTRY_INFO!A503)))</f>
        <v xml:space="preserve"> </v>
      </c>
      <c r="B503" s="14" t="str">
        <f>IF(INTRO!$E$39&lt;&gt;"Non-endemic", " ", IF(INTRO!$E$37="Non-endemic"," ", IF(COUNTRY_INFO!B503=0," ",COUNTRY_INFO!B503)))</f>
        <v xml:space="preserve"> </v>
      </c>
      <c r="C503" s="14" t="str">
        <f>IF(INTRO!$E$39&lt;&gt;"Non-endemic", " ", IF(INTRO!$E$37="Non-endemic"," ", IF(COUNTRY_INFO!C503=0," ",COUNTRY_INFO!C503)))</f>
        <v xml:space="preserve"> </v>
      </c>
      <c r="D503" s="15">
        <f>IF(INTRO!$E$39&lt;&gt;"Non-endemic", 0, IF(INTRO!$E$37="Non-endemic",0,IF(COUNTRY_INFO!$H503=1,COUNTRY_INFO!E503,0)))</f>
        <v>0</v>
      </c>
      <c r="E503" s="15">
        <f>IF(INTRO!$E$39&lt;&gt;"Non-endemic", 0, IF(INTRO!$E$37="Non-endemic",0,IF(COUNTRY_INFO!$H503=1,COUNTRY_INFO!F503,0)))</f>
        <v>0</v>
      </c>
      <c r="F503" s="15">
        <f>IF(INTRO!$E$39&lt;&gt;"Non-endemic", 0, IF(INTRO!$E$37="Non-endemic",0,IF(COUNTRY_INFO!$H503=1,COUNTRY_INFO!G503,0)))</f>
        <v>0</v>
      </c>
      <c r="G503" s="15">
        <f t="shared" si="31"/>
        <v>0</v>
      </c>
      <c r="H503" s="16" t="str">
        <f>IF(INTRO!$E$39="Non-endemic",IF(INTRO!$E$37="Non-endemic","Not required",COUNTRY_INFO!P503),"Treat with IVM")</f>
        <v>Treat with IVM</v>
      </c>
      <c r="I503" s="15">
        <f t="shared" si="32"/>
        <v>0</v>
      </c>
      <c r="J503" s="15">
        <f t="shared" si="28"/>
        <v>0</v>
      </c>
      <c r="K503" s="25"/>
      <c r="L503" s="17">
        <f t="shared" si="29"/>
        <v>0</v>
      </c>
      <c r="M503" s="17">
        <f t="shared" si="30"/>
        <v>0</v>
      </c>
    </row>
    <row r="504" spans="1:13" x14ac:dyDescent="0.2">
      <c r="A504" s="14" t="str">
        <f>IF(INTRO!$E$39&lt;&gt;"Non-endemic", " ", IF(INTRO!$E$37="Non-endemic"," ", IF(COUNTRY_INFO!A504=0," ",COUNTRY_INFO!A504)))</f>
        <v xml:space="preserve"> </v>
      </c>
      <c r="B504" s="14" t="str">
        <f>IF(INTRO!$E$39&lt;&gt;"Non-endemic", " ", IF(INTRO!$E$37="Non-endemic"," ", IF(COUNTRY_INFO!B504=0," ",COUNTRY_INFO!B504)))</f>
        <v xml:space="preserve"> </v>
      </c>
      <c r="C504" s="14" t="str">
        <f>IF(INTRO!$E$39&lt;&gt;"Non-endemic", " ", IF(INTRO!$E$37="Non-endemic"," ", IF(COUNTRY_INFO!C504=0," ",COUNTRY_INFO!C504)))</f>
        <v xml:space="preserve"> </v>
      </c>
      <c r="D504" s="15">
        <f>IF(INTRO!$E$39&lt;&gt;"Non-endemic", 0, IF(INTRO!$E$37="Non-endemic",0,IF(COUNTRY_INFO!$H504=1,COUNTRY_INFO!E504,0)))</f>
        <v>0</v>
      </c>
      <c r="E504" s="15">
        <f>IF(INTRO!$E$39&lt;&gt;"Non-endemic", 0, IF(INTRO!$E$37="Non-endemic",0,IF(COUNTRY_INFO!$H504=1,COUNTRY_INFO!F504,0)))</f>
        <v>0</v>
      </c>
      <c r="F504" s="15">
        <f>IF(INTRO!$E$39&lt;&gt;"Non-endemic", 0, IF(INTRO!$E$37="Non-endemic",0,IF(COUNTRY_INFO!$H504=1,COUNTRY_INFO!G504,0)))</f>
        <v>0</v>
      </c>
      <c r="G504" s="15">
        <f t="shared" si="31"/>
        <v>0</v>
      </c>
      <c r="H504" s="16" t="str">
        <f>IF(INTRO!$E$39="Non-endemic",IF(INTRO!$E$37="Non-endemic","Not required",COUNTRY_INFO!P504),"Treat with IVM")</f>
        <v>Treat with IVM</v>
      </c>
      <c r="I504" s="15">
        <f t="shared" si="32"/>
        <v>0</v>
      </c>
      <c r="J504" s="15">
        <f t="shared" si="28"/>
        <v>0</v>
      </c>
      <c r="K504" s="25"/>
      <c r="L504" s="17">
        <f t="shared" si="29"/>
        <v>0</v>
      </c>
      <c r="M504" s="17">
        <f t="shared" si="30"/>
        <v>0</v>
      </c>
    </row>
    <row r="505" spans="1:13" x14ac:dyDescent="0.2">
      <c r="A505" s="14" t="str">
        <f>IF(INTRO!$E$39&lt;&gt;"Non-endemic", " ", IF(INTRO!$E$37="Non-endemic"," ", IF(COUNTRY_INFO!A505=0," ",COUNTRY_INFO!A505)))</f>
        <v xml:space="preserve"> </v>
      </c>
      <c r="B505" s="14" t="str">
        <f>IF(INTRO!$E$39&lt;&gt;"Non-endemic", " ", IF(INTRO!$E$37="Non-endemic"," ", IF(COUNTRY_INFO!B505=0," ",COUNTRY_INFO!B505)))</f>
        <v xml:space="preserve"> </v>
      </c>
      <c r="C505" s="14" t="str">
        <f>IF(INTRO!$E$39&lt;&gt;"Non-endemic", " ", IF(INTRO!$E$37="Non-endemic"," ", IF(COUNTRY_INFO!C505=0," ",COUNTRY_INFO!C505)))</f>
        <v xml:space="preserve"> </v>
      </c>
      <c r="D505" s="15">
        <f>IF(INTRO!$E$39&lt;&gt;"Non-endemic", 0, IF(INTRO!$E$37="Non-endemic",0,IF(COUNTRY_INFO!$H505=1,COUNTRY_INFO!E505,0)))</f>
        <v>0</v>
      </c>
      <c r="E505" s="15">
        <f>IF(INTRO!$E$39&lt;&gt;"Non-endemic", 0, IF(INTRO!$E$37="Non-endemic",0,IF(COUNTRY_INFO!$H505=1,COUNTRY_INFO!F505,0)))</f>
        <v>0</v>
      </c>
      <c r="F505" s="15">
        <f>IF(INTRO!$E$39&lt;&gt;"Non-endemic", 0, IF(INTRO!$E$37="Non-endemic",0,IF(COUNTRY_INFO!$H505=1,COUNTRY_INFO!G505,0)))</f>
        <v>0</v>
      </c>
      <c r="G505" s="15">
        <f t="shared" si="31"/>
        <v>0</v>
      </c>
      <c r="H505" s="16" t="str">
        <f>IF(INTRO!$E$39="Non-endemic",IF(INTRO!$E$37="Non-endemic","Not required",COUNTRY_INFO!P505),"Treat with IVM")</f>
        <v>Treat with IVM</v>
      </c>
      <c r="I505" s="15">
        <f t="shared" si="32"/>
        <v>0</v>
      </c>
      <c r="J505" s="15">
        <f t="shared" si="28"/>
        <v>0</v>
      </c>
      <c r="K505" s="25"/>
      <c r="L505" s="17">
        <f t="shared" si="29"/>
        <v>0</v>
      </c>
      <c r="M505" s="17">
        <f t="shared" si="30"/>
        <v>0</v>
      </c>
    </row>
    <row r="506" spans="1:13" x14ac:dyDescent="0.2">
      <c r="A506" s="14" t="str">
        <f>IF(INTRO!$E$39&lt;&gt;"Non-endemic", " ", IF(INTRO!$E$37="Non-endemic"," ", IF(COUNTRY_INFO!A506=0," ",COUNTRY_INFO!A506)))</f>
        <v xml:space="preserve"> </v>
      </c>
      <c r="B506" s="14" t="str">
        <f>IF(INTRO!$E$39&lt;&gt;"Non-endemic", " ", IF(INTRO!$E$37="Non-endemic"," ", IF(COUNTRY_INFO!B506=0," ",COUNTRY_INFO!B506)))</f>
        <v xml:space="preserve"> </v>
      </c>
      <c r="C506" s="14" t="str">
        <f>IF(INTRO!$E$39&lt;&gt;"Non-endemic", " ", IF(INTRO!$E$37="Non-endemic"," ", IF(COUNTRY_INFO!C506=0," ",COUNTRY_INFO!C506)))</f>
        <v xml:space="preserve"> </v>
      </c>
      <c r="D506" s="15">
        <f>IF(INTRO!$E$39&lt;&gt;"Non-endemic", 0, IF(INTRO!$E$37="Non-endemic",0,IF(COUNTRY_INFO!$H506=1,COUNTRY_INFO!E506,0)))</f>
        <v>0</v>
      </c>
      <c r="E506" s="15">
        <f>IF(INTRO!$E$39&lt;&gt;"Non-endemic", 0, IF(INTRO!$E$37="Non-endemic",0,IF(COUNTRY_INFO!$H506=1,COUNTRY_INFO!F506,0)))</f>
        <v>0</v>
      </c>
      <c r="F506" s="15">
        <f>IF(INTRO!$E$39&lt;&gt;"Non-endemic", 0, IF(INTRO!$E$37="Non-endemic",0,IF(COUNTRY_INFO!$H506=1,COUNTRY_INFO!G506,0)))</f>
        <v>0</v>
      </c>
      <c r="G506" s="15">
        <f t="shared" si="31"/>
        <v>0</v>
      </c>
      <c r="H506" s="16" t="str">
        <f>IF(INTRO!$E$39="Non-endemic",IF(INTRO!$E$37="Non-endemic","Not required",COUNTRY_INFO!P506),"Treat with IVM")</f>
        <v>Treat with IVM</v>
      </c>
      <c r="I506" s="15">
        <f t="shared" si="32"/>
        <v>0</v>
      </c>
      <c r="J506" s="15">
        <f t="shared" si="28"/>
        <v>0</v>
      </c>
      <c r="K506" s="25"/>
      <c r="L506" s="17">
        <f t="shared" si="29"/>
        <v>0</v>
      </c>
      <c r="M506" s="17">
        <f t="shared" si="30"/>
        <v>0</v>
      </c>
    </row>
    <row r="507" spans="1:13" x14ac:dyDescent="0.2">
      <c r="A507" s="14" t="str">
        <f>IF(INTRO!$E$39&lt;&gt;"Non-endemic", " ", IF(INTRO!$E$37="Non-endemic"," ", IF(COUNTRY_INFO!A507=0," ",COUNTRY_INFO!A507)))</f>
        <v xml:space="preserve"> </v>
      </c>
      <c r="B507" s="14" t="str">
        <f>IF(INTRO!$E$39&lt;&gt;"Non-endemic", " ", IF(INTRO!$E$37="Non-endemic"," ", IF(COUNTRY_INFO!B507=0," ",COUNTRY_INFO!B507)))</f>
        <v xml:space="preserve"> </v>
      </c>
      <c r="C507" s="14" t="str">
        <f>IF(INTRO!$E$39&lt;&gt;"Non-endemic", " ", IF(INTRO!$E$37="Non-endemic"," ", IF(COUNTRY_INFO!C507=0," ",COUNTRY_INFO!C507)))</f>
        <v xml:space="preserve"> </v>
      </c>
      <c r="D507" s="15">
        <f>IF(INTRO!$E$39&lt;&gt;"Non-endemic", 0, IF(INTRO!$E$37="Non-endemic",0,IF(COUNTRY_INFO!$H507=1,COUNTRY_INFO!E507,0)))</f>
        <v>0</v>
      </c>
      <c r="E507" s="15">
        <f>IF(INTRO!$E$39&lt;&gt;"Non-endemic", 0, IF(INTRO!$E$37="Non-endemic",0,IF(COUNTRY_INFO!$H507=1,COUNTRY_INFO!F507,0)))</f>
        <v>0</v>
      </c>
      <c r="F507" s="15">
        <f>IF(INTRO!$E$39&lt;&gt;"Non-endemic", 0, IF(INTRO!$E$37="Non-endemic",0,IF(COUNTRY_INFO!$H507=1,COUNTRY_INFO!G507,0)))</f>
        <v>0</v>
      </c>
      <c r="G507" s="15">
        <f t="shared" si="31"/>
        <v>0</v>
      </c>
      <c r="H507" s="16" t="str">
        <f>IF(INTRO!$E$39="Non-endemic",IF(INTRO!$E$37="Non-endemic","Not required",COUNTRY_INFO!P507),"Treat with IVM")</f>
        <v>Treat with IVM</v>
      </c>
      <c r="I507" s="15">
        <f t="shared" si="32"/>
        <v>0</v>
      </c>
      <c r="J507" s="15">
        <f t="shared" si="28"/>
        <v>0</v>
      </c>
      <c r="K507" s="25"/>
      <c r="L507" s="17">
        <f t="shared" si="29"/>
        <v>0</v>
      </c>
      <c r="M507" s="17">
        <f t="shared" si="30"/>
        <v>0</v>
      </c>
    </row>
    <row r="508" spans="1:13" x14ac:dyDescent="0.2">
      <c r="A508" s="14" t="str">
        <f>IF(INTRO!$E$39&lt;&gt;"Non-endemic", " ", IF(INTRO!$E$37="Non-endemic"," ", IF(COUNTRY_INFO!A508=0," ",COUNTRY_INFO!A508)))</f>
        <v xml:space="preserve"> </v>
      </c>
      <c r="B508" s="14" t="str">
        <f>IF(INTRO!$E$39&lt;&gt;"Non-endemic", " ", IF(INTRO!$E$37="Non-endemic"," ", IF(COUNTRY_INFO!B508=0," ",COUNTRY_INFO!B508)))</f>
        <v xml:space="preserve"> </v>
      </c>
      <c r="C508" s="14" t="str">
        <f>IF(INTRO!$E$39&lt;&gt;"Non-endemic", " ", IF(INTRO!$E$37="Non-endemic"," ", IF(COUNTRY_INFO!C508=0," ",COUNTRY_INFO!C508)))</f>
        <v xml:space="preserve"> </v>
      </c>
      <c r="D508" s="15">
        <f>IF(INTRO!$E$39&lt;&gt;"Non-endemic", 0, IF(INTRO!$E$37="Non-endemic",0,IF(COUNTRY_INFO!$H508=1,COUNTRY_INFO!E508,0)))</f>
        <v>0</v>
      </c>
      <c r="E508" s="15">
        <f>IF(INTRO!$E$39&lt;&gt;"Non-endemic", 0, IF(INTRO!$E$37="Non-endemic",0,IF(COUNTRY_INFO!$H508=1,COUNTRY_INFO!F508,0)))</f>
        <v>0</v>
      </c>
      <c r="F508" s="15">
        <f>IF(INTRO!$E$39&lt;&gt;"Non-endemic", 0, IF(INTRO!$E$37="Non-endemic",0,IF(COUNTRY_INFO!$H508=1,COUNTRY_INFO!G508,0)))</f>
        <v>0</v>
      </c>
      <c r="G508" s="15">
        <f t="shared" si="31"/>
        <v>0</v>
      </c>
      <c r="H508" s="16" t="str">
        <f>IF(INTRO!$E$39="Non-endemic",IF(INTRO!$E$37="Non-endemic","Not required",COUNTRY_INFO!P508),"Treat with IVM")</f>
        <v>Treat with IVM</v>
      </c>
      <c r="I508" s="15">
        <f t="shared" si="32"/>
        <v>0</v>
      </c>
      <c r="J508" s="15">
        <f t="shared" si="28"/>
        <v>0</v>
      </c>
      <c r="K508" s="25"/>
      <c r="L508" s="17">
        <f t="shared" si="29"/>
        <v>0</v>
      </c>
      <c r="M508" s="17">
        <f t="shared" si="30"/>
        <v>0</v>
      </c>
    </row>
    <row r="509" spans="1:13" x14ac:dyDescent="0.2">
      <c r="A509" s="14" t="str">
        <f>IF(INTRO!$E$39&lt;&gt;"Non-endemic", " ", IF(INTRO!$E$37="Non-endemic"," ", IF(COUNTRY_INFO!A509=0," ",COUNTRY_INFO!A509)))</f>
        <v xml:space="preserve"> </v>
      </c>
      <c r="B509" s="14" t="str">
        <f>IF(INTRO!$E$39&lt;&gt;"Non-endemic", " ", IF(INTRO!$E$37="Non-endemic"," ", IF(COUNTRY_INFO!B509=0," ",COUNTRY_INFO!B509)))</f>
        <v xml:space="preserve"> </v>
      </c>
      <c r="C509" s="14" t="str">
        <f>IF(INTRO!$E$39&lt;&gt;"Non-endemic", " ", IF(INTRO!$E$37="Non-endemic"," ", IF(COUNTRY_INFO!C509=0," ",COUNTRY_INFO!C509)))</f>
        <v xml:space="preserve"> </v>
      </c>
      <c r="D509" s="15">
        <f>IF(INTRO!$E$39&lt;&gt;"Non-endemic", 0, IF(INTRO!$E$37="Non-endemic",0,IF(COUNTRY_INFO!$H509=1,COUNTRY_INFO!E509,0)))</f>
        <v>0</v>
      </c>
      <c r="E509" s="15">
        <f>IF(INTRO!$E$39&lt;&gt;"Non-endemic", 0, IF(INTRO!$E$37="Non-endemic",0,IF(COUNTRY_INFO!$H509=1,COUNTRY_INFO!F509,0)))</f>
        <v>0</v>
      </c>
      <c r="F509" s="15">
        <f>IF(INTRO!$E$39&lt;&gt;"Non-endemic", 0, IF(INTRO!$E$37="Non-endemic",0,IF(COUNTRY_INFO!$H509=1,COUNTRY_INFO!G509,0)))</f>
        <v>0</v>
      </c>
      <c r="G509" s="15">
        <f t="shared" si="31"/>
        <v>0</v>
      </c>
      <c r="H509" s="16" t="str">
        <f>IF(INTRO!$E$39="Non-endemic",IF(INTRO!$E$37="Non-endemic","Not required",COUNTRY_INFO!P509),"Treat with IVM")</f>
        <v>Treat with IVM</v>
      </c>
      <c r="I509" s="15">
        <f t="shared" si="32"/>
        <v>0</v>
      </c>
      <c r="J509" s="15">
        <f t="shared" si="28"/>
        <v>0</v>
      </c>
      <c r="K509" s="25"/>
      <c r="L509" s="17">
        <f t="shared" si="29"/>
        <v>0</v>
      </c>
      <c r="M509" s="17">
        <f t="shared" si="30"/>
        <v>0</v>
      </c>
    </row>
    <row r="510" spans="1:13" x14ac:dyDescent="0.2">
      <c r="A510" s="14" t="str">
        <f>IF(INTRO!$E$39&lt;&gt;"Non-endemic", " ", IF(INTRO!$E$37="Non-endemic"," ", IF(COUNTRY_INFO!A510=0," ",COUNTRY_INFO!A510)))</f>
        <v xml:space="preserve"> </v>
      </c>
      <c r="B510" s="14" t="str">
        <f>IF(INTRO!$E$39&lt;&gt;"Non-endemic", " ", IF(INTRO!$E$37="Non-endemic"," ", IF(COUNTRY_INFO!B510=0," ",COUNTRY_INFO!B510)))</f>
        <v xml:space="preserve"> </v>
      </c>
      <c r="C510" s="14" t="str">
        <f>IF(INTRO!$E$39&lt;&gt;"Non-endemic", " ", IF(INTRO!$E$37="Non-endemic"," ", IF(COUNTRY_INFO!C510=0," ",COUNTRY_INFO!C510)))</f>
        <v xml:space="preserve"> </v>
      </c>
      <c r="D510" s="15">
        <f>IF(INTRO!$E$39&lt;&gt;"Non-endemic", 0, IF(INTRO!$E$37="Non-endemic",0,IF(COUNTRY_INFO!$H510=1,COUNTRY_INFO!E510,0)))</f>
        <v>0</v>
      </c>
      <c r="E510" s="15">
        <f>IF(INTRO!$E$39&lt;&gt;"Non-endemic", 0, IF(INTRO!$E$37="Non-endemic",0,IF(COUNTRY_INFO!$H510=1,COUNTRY_INFO!F510,0)))</f>
        <v>0</v>
      </c>
      <c r="F510" s="15">
        <f>IF(INTRO!$E$39&lt;&gt;"Non-endemic", 0, IF(INTRO!$E$37="Non-endemic",0,IF(COUNTRY_INFO!$H510=1,COUNTRY_INFO!G510,0)))</f>
        <v>0</v>
      </c>
      <c r="G510" s="15">
        <f t="shared" si="31"/>
        <v>0</v>
      </c>
      <c r="H510" s="16" t="str">
        <f>IF(INTRO!$E$39="Non-endemic",IF(INTRO!$E$37="Non-endemic","Not required",COUNTRY_INFO!P510),"Treat with IVM")</f>
        <v>Treat with IVM</v>
      </c>
      <c r="I510" s="15">
        <f t="shared" si="32"/>
        <v>0</v>
      </c>
      <c r="J510" s="15">
        <f t="shared" si="28"/>
        <v>0</v>
      </c>
      <c r="K510" s="25"/>
      <c r="L510" s="17">
        <f t="shared" si="29"/>
        <v>0</v>
      </c>
      <c r="M510" s="17">
        <f t="shared" si="30"/>
        <v>0</v>
      </c>
    </row>
    <row r="511" spans="1:13" x14ac:dyDescent="0.2">
      <c r="A511" s="14" t="str">
        <f>IF(INTRO!$E$39&lt;&gt;"Non-endemic", " ", IF(INTRO!$E$37="Non-endemic"," ", IF(COUNTRY_INFO!A511=0," ",COUNTRY_INFO!A511)))</f>
        <v xml:space="preserve"> </v>
      </c>
      <c r="B511" s="14" t="str">
        <f>IF(INTRO!$E$39&lt;&gt;"Non-endemic", " ", IF(INTRO!$E$37="Non-endemic"," ", IF(COUNTRY_INFO!B511=0," ",COUNTRY_INFO!B511)))</f>
        <v xml:space="preserve"> </v>
      </c>
      <c r="C511" s="14" t="str">
        <f>IF(INTRO!$E$39&lt;&gt;"Non-endemic", " ", IF(INTRO!$E$37="Non-endemic"," ", IF(COUNTRY_INFO!C511=0," ",COUNTRY_INFO!C511)))</f>
        <v xml:space="preserve"> </v>
      </c>
      <c r="D511" s="15">
        <f>IF(INTRO!$E$39&lt;&gt;"Non-endemic", 0, IF(INTRO!$E$37="Non-endemic",0,IF(COUNTRY_INFO!$H511=1,COUNTRY_INFO!E511,0)))</f>
        <v>0</v>
      </c>
      <c r="E511" s="15">
        <f>IF(INTRO!$E$39&lt;&gt;"Non-endemic", 0, IF(INTRO!$E$37="Non-endemic",0,IF(COUNTRY_INFO!$H511=1,COUNTRY_INFO!F511,0)))</f>
        <v>0</v>
      </c>
      <c r="F511" s="15">
        <f>IF(INTRO!$E$39&lt;&gt;"Non-endemic", 0, IF(INTRO!$E$37="Non-endemic",0,IF(COUNTRY_INFO!$H511=1,COUNTRY_INFO!G511,0)))</f>
        <v>0</v>
      </c>
      <c r="G511" s="15">
        <f t="shared" si="31"/>
        <v>0</v>
      </c>
      <c r="H511" s="16" t="str">
        <f>IF(INTRO!$E$39="Non-endemic",IF(INTRO!$E$37="Non-endemic","Not required",COUNTRY_INFO!P511),"Treat with IVM")</f>
        <v>Treat with IVM</v>
      </c>
      <c r="I511" s="15">
        <f t="shared" si="32"/>
        <v>0</v>
      </c>
      <c r="J511" s="15">
        <f t="shared" si="28"/>
        <v>0</v>
      </c>
      <c r="K511" s="25"/>
      <c r="L511" s="17">
        <f t="shared" si="29"/>
        <v>0</v>
      </c>
      <c r="M511" s="17">
        <f t="shared" si="30"/>
        <v>0</v>
      </c>
    </row>
    <row r="512" spans="1:13" x14ac:dyDescent="0.2">
      <c r="A512" s="14" t="str">
        <f>IF(INTRO!$E$39&lt;&gt;"Non-endemic", " ", IF(INTRO!$E$37="Non-endemic"," ", IF(COUNTRY_INFO!A512=0," ",COUNTRY_INFO!A512)))</f>
        <v xml:space="preserve"> </v>
      </c>
      <c r="B512" s="14" t="str">
        <f>IF(INTRO!$E$39&lt;&gt;"Non-endemic", " ", IF(INTRO!$E$37="Non-endemic"," ", IF(COUNTRY_INFO!B512=0," ",COUNTRY_INFO!B512)))</f>
        <v xml:space="preserve"> </v>
      </c>
      <c r="C512" s="14" t="str">
        <f>IF(INTRO!$E$39&lt;&gt;"Non-endemic", " ", IF(INTRO!$E$37="Non-endemic"," ", IF(COUNTRY_INFO!C512=0," ",COUNTRY_INFO!C512)))</f>
        <v xml:space="preserve"> </v>
      </c>
      <c r="D512" s="15">
        <f>IF(INTRO!$E$39&lt;&gt;"Non-endemic", 0, IF(INTRO!$E$37="Non-endemic",0,IF(COUNTRY_INFO!$H512=1,COUNTRY_INFO!E512,0)))</f>
        <v>0</v>
      </c>
      <c r="E512" s="15">
        <f>IF(INTRO!$E$39&lt;&gt;"Non-endemic", 0, IF(INTRO!$E$37="Non-endemic",0,IF(COUNTRY_INFO!$H512=1,COUNTRY_INFO!F512,0)))</f>
        <v>0</v>
      </c>
      <c r="F512" s="15">
        <f>IF(INTRO!$E$39&lt;&gt;"Non-endemic", 0, IF(INTRO!$E$37="Non-endemic",0,IF(COUNTRY_INFO!$H512=1,COUNTRY_INFO!G512,0)))</f>
        <v>0</v>
      </c>
      <c r="G512" s="15">
        <f t="shared" si="31"/>
        <v>0</v>
      </c>
      <c r="H512" s="16" t="str">
        <f>IF(INTRO!$E$39="Non-endemic",IF(INTRO!$E$37="Non-endemic","Not required",COUNTRY_INFO!P512),"Treat with IVM")</f>
        <v>Treat with IVM</v>
      </c>
      <c r="I512" s="15">
        <f t="shared" si="32"/>
        <v>0</v>
      </c>
      <c r="J512" s="15">
        <f t="shared" si="28"/>
        <v>0</v>
      </c>
      <c r="K512" s="25"/>
      <c r="L512" s="17">
        <f t="shared" si="29"/>
        <v>0</v>
      </c>
      <c r="M512" s="17">
        <f t="shared" si="30"/>
        <v>0</v>
      </c>
    </row>
    <row r="513" spans="1:13" x14ac:dyDescent="0.2">
      <c r="A513" s="14" t="str">
        <f>IF(INTRO!$E$39&lt;&gt;"Non-endemic", " ", IF(INTRO!$E$37="Non-endemic"," ", IF(COUNTRY_INFO!A513=0," ",COUNTRY_INFO!A513)))</f>
        <v xml:space="preserve"> </v>
      </c>
      <c r="B513" s="14" t="str">
        <f>IF(INTRO!$E$39&lt;&gt;"Non-endemic", " ", IF(INTRO!$E$37="Non-endemic"," ", IF(COUNTRY_INFO!B513=0," ",COUNTRY_INFO!B513)))</f>
        <v xml:space="preserve"> </v>
      </c>
      <c r="C513" s="14" t="str">
        <f>IF(INTRO!$E$39&lt;&gt;"Non-endemic", " ", IF(INTRO!$E$37="Non-endemic"," ", IF(COUNTRY_INFO!C513=0," ",COUNTRY_INFO!C513)))</f>
        <v xml:space="preserve"> </v>
      </c>
      <c r="D513" s="15">
        <f>IF(INTRO!$E$39&lt;&gt;"Non-endemic", 0, IF(INTRO!$E$37="Non-endemic",0,IF(COUNTRY_INFO!$H513=1,COUNTRY_INFO!E513,0)))</f>
        <v>0</v>
      </c>
      <c r="E513" s="15">
        <f>IF(INTRO!$E$39&lt;&gt;"Non-endemic", 0, IF(INTRO!$E$37="Non-endemic",0,IF(COUNTRY_INFO!$H513=1,COUNTRY_INFO!F513,0)))</f>
        <v>0</v>
      </c>
      <c r="F513" s="15">
        <f>IF(INTRO!$E$39&lt;&gt;"Non-endemic", 0, IF(INTRO!$E$37="Non-endemic",0,IF(COUNTRY_INFO!$H513=1,COUNTRY_INFO!G513,0)))</f>
        <v>0</v>
      </c>
      <c r="G513" s="15">
        <f t="shared" si="31"/>
        <v>0</v>
      </c>
      <c r="H513" s="16" t="str">
        <f>IF(INTRO!$E$39="Non-endemic",IF(INTRO!$E$37="Non-endemic","Not required",COUNTRY_INFO!P513),"Treat with IVM")</f>
        <v>Treat with IVM</v>
      </c>
      <c r="I513" s="15">
        <f t="shared" si="32"/>
        <v>0</v>
      </c>
      <c r="J513" s="15">
        <f t="shared" si="28"/>
        <v>0</v>
      </c>
      <c r="K513" s="25"/>
      <c r="L513" s="17">
        <f t="shared" si="29"/>
        <v>0</v>
      </c>
      <c r="M513" s="17">
        <f t="shared" si="30"/>
        <v>0</v>
      </c>
    </row>
    <row r="514" spans="1:13" x14ac:dyDescent="0.2">
      <c r="A514" s="14" t="str">
        <f>IF(INTRO!$E$39&lt;&gt;"Non-endemic", " ", IF(INTRO!$E$37="Non-endemic"," ", IF(COUNTRY_INFO!A514=0," ",COUNTRY_INFO!A514)))</f>
        <v xml:space="preserve"> </v>
      </c>
      <c r="B514" s="14" t="str">
        <f>IF(INTRO!$E$39&lt;&gt;"Non-endemic", " ", IF(INTRO!$E$37="Non-endemic"," ", IF(COUNTRY_INFO!B514=0," ",COUNTRY_INFO!B514)))</f>
        <v xml:space="preserve"> </v>
      </c>
      <c r="C514" s="14" t="str">
        <f>IF(INTRO!$E$39&lt;&gt;"Non-endemic", " ", IF(INTRO!$E$37="Non-endemic"," ", IF(COUNTRY_INFO!C514=0," ",COUNTRY_INFO!C514)))</f>
        <v xml:space="preserve"> </v>
      </c>
      <c r="D514" s="15">
        <f>IF(INTRO!$E$39&lt;&gt;"Non-endemic", 0, IF(INTRO!$E$37="Non-endemic",0,IF(COUNTRY_INFO!$H514=1,COUNTRY_INFO!E514,0)))</f>
        <v>0</v>
      </c>
      <c r="E514" s="15">
        <f>IF(INTRO!$E$39&lt;&gt;"Non-endemic", 0, IF(INTRO!$E$37="Non-endemic",0,IF(COUNTRY_INFO!$H514=1,COUNTRY_INFO!F514,0)))</f>
        <v>0</v>
      </c>
      <c r="F514" s="15">
        <f>IF(INTRO!$E$39&lt;&gt;"Non-endemic", 0, IF(INTRO!$E$37="Non-endemic",0,IF(COUNTRY_INFO!$H514=1,COUNTRY_INFO!G514,0)))</f>
        <v>0</v>
      </c>
      <c r="G514" s="15">
        <f t="shared" si="31"/>
        <v>0</v>
      </c>
      <c r="H514" s="16" t="str">
        <f>IF(INTRO!$E$39="Non-endemic",IF(INTRO!$E$37="Non-endemic","Not required",COUNTRY_INFO!P514),"Treat with IVM")</f>
        <v>Treat with IVM</v>
      </c>
      <c r="I514" s="15">
        <f t="shared" si="32"/>
        <v>0</v>
      </c>
      <c r="J514" s="15">
        <f t="shared" si="28"/>
        <v>0</v>
      </c>
      <c r="K514" s="25"/>
      <c r="L514" s="17">
        <f t="shared" si="29"/>
        <v>0</v>
      </c>
      <c r="M514" s="17">
        <f t="shared" si="30"/>
        <v>0</v>
      </c>
    </row>
    <row r="515" spans="1:13" x14ac:dyDescent="0.2">
      <c r="A515" s="14" t="str">
        <f>IF(INTRO!$E$39&lt;&gt;"Non-endemic", " ", IF(INTRO!$E$37="Non-endemic"," ", IF(COUNTRY_INFO!A515=0," ",COUNTRY_INFO!A515)))</f>
        <v xml:space="preserve"> </v>
      </c>
      <c r="B515" s="14" t="str">
        <f>IF(INTRO!$E$39&lt;&gt;"Non-endemic", " ", IF(INTRO!$E$37="Non-endemic"," ", IF(COUNTRY_INFO!B515=0," ",COUNTRY_INFO!B515)))</f>
        <v xml:space="preserve"> </v>
      </c>
      <c r="C515" s="14" t="str">
        <f>IF(INTRO!$E$39&lt;&gt;"Non-endemic", " ", IF(INTRO!$E$37="Non-endemic"," ", IF(COUNTRY_INFO!C515=0," ",COUNTRY_INFO!C515)))</f>
        <v xml:space="preserve"> </v>
      </c>
      <c r="D515" s="15">
        <f>IF(INTRO!$E$39&lt;&gt;"Non-endemic", 0, IF(INTRO!$E$37="Non-endemic",0,IF(COUNTRY_INFO!$H515=1,COUNTRY_INFO!E515,0)))</f>
        <v>0</v>
      </c>
      <c r="E515" s="15">
        <f>IF(INTRO!$E$39&lt;&gt;"Non-endemic", 0, IF(INTRO!$E$37="Non-endemic",0,IF(COUNTRY_INFO!$H515=1,COUNTRY_INFO!F515,0)))</f>
        <v>0</v>
      </c>
      <c r="F515" s="15">
        <f>IF(INTRO!$E$39&lt;&gt;"Non-endemic", 0, IF(INTRO!$E$37="Non-endemic",0,IF(COUNTRY_INFO!$H515=1,COUNTRY_INFO!G515,0)))</f>
        <v>0</v>
      </c>
      <c r="G515" s="15">
        <f t="shared" si="31"/>
        <v>0</v>
      </c>
      <c r="H515" s="16" t="str">
        <f>IF(INTRO!$E$39="Non-endemic",IF(INTRO!$E$37="Non-endemic","Not required",COUNTRY_INFO!P515),"Treat with IVM")</f>
        <v>Treat with IVM</v>
      </c>
      <c r="I515" s="15">
        <f t="shared" si="32"/>
        <v>0</v>
      </c>
      <c r="J515" s="15">
        <f t="shared" si="28"/>
        <v>0</v>
      </c>
      <c r="K515" s="25"/>
      <c r="L515" s="17">
        <f t="shared" si="29"/>
        <v>0</v>
      </c>
      <c r="M515" s="17">
        <f t="shared" si="30"/>
        <v>0</v>
      </c>
    </row>
    <row r="516" spans="1:13" x14ac:dyDescent="0.2">
      <c r="A516" s="14" t="str">
        <f>IF(INTRO!$E$39&lt;&gt;"Non-endemic", " ", IF(INTRO!$E$37="Non-endemic"," ", IF(COUNTRY_INFO!A516=0," ",COUNTRY_INFO!A516)))</f>
        <v xml:space="preserve"> </v>
      </c>
      <c r="B516" s="14" t="str">
        <f>IF(INTRO!$E$39&lt;&gt;"Non-endemic", " ", IF(INTRO!$E$37="Non-endemic"," ", IF(COUNTRY_INFO!B516=0," ",COUNTRY_INFO!B516)))</f>
        <v xml:space="preserve"> </v>
      </c>
      <c r="C516" s="14" t="str">
        <f>IF(INTRO!$E$39&lt;&gt;"Non-endemic", " ", IF(INTRO!$E$37="Non-endemic"," ", IF(COUNTRY_INFO!C516=0," ",COUNTRY_INFO!C516)))</f>
        <v xml:space="preserve"> </v>
      </c>
      <c r="D516" s="15">
        <f>IF(INTRO!$E$39&lt;&gt;"Non-endemic", 0, IF(INTRO!$E$37="Non-endemic",0,IF(COUNTRY_INFO!$H516=1,COUNTRY_INFO!E516,0)))</f>
        <v>0</v>
      </c>
      <c r="E516" s="15">
        <f>IF(INTRO!$E$39&lt;&gt;"Non-endemic", 0, IF(INTRO!$E$37="Non-endemic",0,IF(COUNTRY_INFO!$H516=1,COUNTRY_INFO!F516,0)))</f>
        <v>0</v>
      </c>
      <c r="F516" s="15">
        <f>IF(INTRO!$E$39&lt;&gt;"Non-endemic", 0, IF(INTRO!$E$37="Non-endemic",0,IF(COUNTRY_INFO!$H516=1,COUNTRY_INFO!G516,0)))</f>
        <v>0</v>
      </c>
      <c r="G516" s="15">
        <f t="shared" si="31"/>
        <v>0</v>
      </c>
      <c r="H516" s="16" t="str">
        <f>IF(INTRO!$E$39="Non-endemic",IF(INTRO!$E$37="Non-endemic","Not required",COUNTRY_INFO!P516),"Treat with IVM")</f>
        <v>Treat with IVM</v>
      </c>
      <c r="I516" s="15">
        <f t="shared" si="32"/>
        <v>0</v>
      </c>
      <c r="J516" s="15">
        <f t="shared" si="28"/>
        <v>0</v>
      </c>
      <c r="K516" s="25"/>
      <c r="L516" s="17">
        <f t="shared" si="29"/>
        <v>0</v>
      </c>
      <c r="M516" s="17">
        <f t="shared" si="30"/>
        <v>0</v>
      </c>
    </row>
    <row r="517" spans="1:13" x14ac:dyDescent="0.2">
      <c r="A517" s="14" t="str">
        <f>IF(INTRO!$E$39&lt;&gt;"Non-endemic", " ", IF(INTRO!$E$37="Non-endemic"," ", IF(COUNTRY_INFO!A517=0," ",COUNTRY_INFO!A517)))</f>
        <v xml:space="preserve"> </v>
      </c>
      <c r="B517" s="14" t="str">
        <f>IF(INTRO!$E$39&lt;&gt;"Non-endemic", " ", IF(INTRO!$E$37="Non-endemic"," ", IF(COUNTRY_INFO!B517=0," ",COUNTRY_INFO!B517)))</f>
        <v xml:space="preserve"> </v>
      </c>
      <c r="C517" s="14" t="str">
        <f>IF(INTRO!$E$39&lt;&gt;"Non-endemic", " ", IF(INTRO!$E$37="Non-endemic"," ", IF(COUNTRY_INFO!C517=0," ",COUNTRY_INFO!C517)))</f>
        <v xml:space="preserve"> </v>
      </c>
      <c r="D517" s="15">
        <f>IF(INTRO!$E$39&lt;&gt;"Non-endemic", 0, IF(INTRO!$E$37="Non-endemic",0,IF(COUNTRY_INFO!$H517=1,COUNTRY_INFO!E517,0)))</f>
        <v>0</v>
      </c>
      <c r="E517" s="15">
        <f>IF(INTRO!$E$39&lt;&gt;"Non-endemic", 0, IF(INTRO!$E$37="Non-endemic",0,IF(COUNTRY_INFO!$H517=1,COUNTRY_INFO!F517,0)))</f>
        <v>0</v>
      </c>
      <c r="F517" s="15">
        <f>IF(INTRO!$E$39&lt;&gt;"Non-endemic", 0, IF(INTRO!$E$37="Non-endemic",0,IF(COUNTRY_INFO!$H517=1,COUNTRY_INFO!G517,0)))</f>
        <v>0</v>
      </c>
      <c r="G517" s="15">
        <f t="shared" si="31"/>
        <v>0</v>
      </c>
      <c r="H517" s="16" t="str">
        <f>IF(INTRO!$E$39="Non-endemic",IF(INTRO!$E$37="Non-endemic","Not required",COUNTRY_INFO!P517),"Treat with IVM")</f>
        <v>Treat with IVM</v>
      </c>
      <c r="I517" s="15">
        <f t="shared" si="32"/>
        <v>0</v>
      </c>
      <c r="J517" s="15">
        <f t="shared" si="28"/>
        <v>0</v>
      </c>
      <c r="K517" s="25"/>
      <c r="L517" s="17">
        <f t="shared" si="29"/>
        <v>0</v>
      </c>
      <c r="M517" s="17">
        <f t="shared" si="30"/>
        <v>0</v>
      </c>
    </row>
    <row r="518" spans="1:13" x14ac:dyDescent="0.2">
      <c r="A518" s="14" t="str">
        <f>IF(INTRO!$E$39&lt;&gt;"Non-endemic", " ", IF(INTRO!$E$37="Non-endemic"," ", IF(COUNTRY_INFO!A518=0," ",COUNTRY_INFO!A518)))</f>
        <v xml:space="preserve"> </v>
      </c>
      <c r="B518" s="14" t="str">
        <f>IF(INTRO!$E$39&lt;&gt;"Non-endemic", " ", IF(INTRO!$E$37="Non-endemic"," ", IF(COUNTRY_INFO!B518=0," ",COUNTRY_INFO!B518)))</f>
        <v xml:space="preserve"> </v>
      </c>
      <c r="C518" s="14" t="str">
        <f>IF(INTRO!$E$39&lt;&gt;"Non-endemic", " ", IF(INTRO!$E$37="Non-endemic"," ", IF(COUNTRY_INFO!C518=0," ",COUNTRY_INFO!C518)))</f>
        <v xml:space="preserve"> </v>
      </c>
      <c r="D518" s="15">
        <f>IF(INTRO!$E$39&lt;&gt;"Non-endemic", 0, IF(INTRO!$E$37="Non-endemic",0,IF(COUNTRY_INFO!$H518=1,COUNTRY_INFO!E518,0)))</f>
        <v>0</v>
      </c>
      <c r="E518" s="15">
        <f>IF(INTRO!$E$39&lt;&gt;"Non-endemic", 0, IF(INTRO!$E$37="Non-endemic",0,IF(COUNTRY_INFO!$H518=1,COUNTRY_INFO!F518,0)))</f>
        <v>0</v>
      </c>
      <c r="F518" s="15">
        <f>IF(INTRO!$E$39&lt;&gt;"Non-endemic", 0, IF(INTRO!$E$37="Non-endemic",0,IF(COUNTRY_INFO!$H518=1,COUNTRY_INFO!G518,0)))</f>
        <v>0</v>
      </c>
      <c r="G518" s="15">
        <f t="shared" si="31"/>
        <v>0</v>
      </c>
      <c r="H518" s="16" t="str">
        <f>IF(INTRO!$E$39="Non-endemic",IF(INTRO!$E$37="Non-endemic","Not required",COUNTRY_INFO!P518),"Treat with IVM")</f>
        <v>Treat with IVM</v>
      </c>
      <c r="I518" s="15">
        <f t="shared" si="32"/>
        <v>0</v>
      </c>
      <c r="J518" s="15">
        <f t="shared" si="28"/>
        <v>0</v>
      </c>
      <c r="K518" s="25"/>
      <c r="L518" s="17">
        <f t="shared" si="29"/>
        <v>0</v>
      </c>
      <c r="M518" s="17">
        <f t="shared" si="30"/>
        <v>0</v>
      </c>
    </row>
    <row r="519" spans="1:13" x14ac:dyDescent="0.2">
      <c r="A519" s="14" t="str">
        <f>IF(INTRO!$E$39&lt;&gt;"Non-endemic", " ", IF(INTRO!$E$37="Non-endemic"," ", IF(COUNTRY_INFO!A519=0," ",COUNTRY_INFO!A519)))</f>
        <v xml:space="preserve"> </v>
      </c>
      <c r="B519" s="14" t="str">
        <f>IF(INTRO!$E$39&lt;&gt;"Non-endemic", " ", IF(INTRO!$E$37="Non-endemic"," ", IF(COUNTRY_INFO!B519=0," ",COUNTRY_INFO!B519)))</f>
        <v xml:space="preserve"> </v>
      </c>
      <c r="C519" s="14" t="str">
        <f>IF(INTRO!$E$39&lt;&gt;"Non-endemic", " ", IF(INTRO!$E$37="Non-endemic"," ", IF(COUNTRY_INFO!C519=0," ",COUNTRY_INFO!C519)))</f>
        <v xml:space="preserve"> </v>
      </c>
      <c r="D519" s="15">
        <f>IF(INTRO!$E$39&lt;&gt;"Non-endemic", 0, IF(INTRO!$E$37="Non-endemic",0,IF(COUNTRY_INFO!$H519=1,COUNTRY_INFO!E519,0)))</f>
        <v>0</v>
      </c>
      <c r="E519" s="15">
        <f>IF(INTRO!$E$39&lt;&gt;"Non-endemic", 0, IF(INTRO!$E$37="Non-endemic",0,IF(COUNTRY_INFO!$H519=1,COUNTRY_INFO!F519,0)))</f>
        <v>0</v>
      </c>
      <c r="F519" s="15">
        <f>IF(INTRO!$E$39&lt;&gt;"Non-endemic", 0, IF(INTRO!$E$37="Non-endemic",0,IF(COUNTRY_INFO!$H519=1,COUNTRY_INFO!G519,0)))</f>
        <v>0</v>
      </c>
      <c r="G519" s="15">
        <f t="shared" si="31"/>
        <v>0</v>
      </c>
      <c r="H519" s="16" t="str">
        <f>IF(INTRO!$E$39="Non-endemic",IF(INTRO!$E$37="Non-endemic","Not required",COUNTRY_INFO!P519),"Treat with IVM")</f>
        <v>Treat with IVM</v>
      </c>
      <c r="I519" s="15">
        <f t="shared" si="32"/>
        <v>0</v>
      </c>
      <c r="J519" s="15">
        <f t="shared" si="28"/>
        <v>0</v>
      </c>
      <c r="K519" s="25"/>
      <c r="L519" s="17">
        <f t="shared" si="29"/>
        <v>0</v>
      </c>
      <c r="M519" s="17">
        <f t="shared" si="30"/>
        <v>0</v>
      </c>
    </row>
    <row r="520" spans="1:13" x14ac:dyDescent="0.2">
      <c r="A520" s="14" t="str">
        <f>IF(INTRO!$E$39&lt;&gt;"Non-endemic", " ", IF(INTRO!$E$37="Non-endemic"," ", IF(COUNTRY_INFO!A520=0," ",COUNTRY_INFO!A520)))</f>
        <v xml:space="preserve"> </v>
      </c>
      <c r="B520" s="14" t="str">
        <f>IF(INTRO!$E$39&lt;&gt;"Non-endemic", " ", IF(INTRO!$E$37="Non-endemic"," ", IF(COUNTRY_INFO!B520=0," ",COUNTRY_INFO!B520)))</f>
        <v xml:space="preserve"> </v>
      </c>
      <c r="C520" s="14" t="str">
        <f>IF(INTRO!$E$39&lt;&gt;"Non-endemic", " ", IF(INTRO!$E$37="Non-endemic"," ", IF(COUNTRY_INFO!C520=0," ",COUNTRY_INFO!C520)))</f>
        <v xml:space="preserve"> </v>
      </c>
      <c r="D520" s="15">
        <f>IF(INTRO!$E$39&lt;&gt;"Non-endemic", 0, IF(INTRO!$E$37="Non-endemic",0,IF(COUNTRY_INFO!$H520=1,COUNTRY_INFO!E520,0)))</f>
        <v>0</v>
      </c>
      <c r="E520" s="15">
        <f>IF(INTRO!$E$39&lt;&gt;"Non-endemic", 0, IF(INTRO!$E$37="Non-endemic",0,IF(COUNTRY_INFO!$H520=1,COUNTRY_INFO!F520,0)))</f>
        <v>0</v>
      </c>
      <c r="F520" s="15">
        <f>IF(INTRO!$E$39&lt;&gt;"Non-endemic", 0, IF(INTRO!$E$37="Non-endemic",0,IF(COUNTRY_INFO!$H520=1,COUNTRY_INFO!G520,0)))</f>
        <v>0</v>
      </c>
      <c r="G520" s="15">
        <f t="shared" si="31"/>
        <v>0</v>
      </c>
      <c r="H520" s="16" t="str">
        <f>IF(INTRO!$E$39="Non-endemic",IF(INTRO!$E$37="Non-endemic","Not required",COUNTRY_INFO!P520),"Treat with IVM")</f>
        <v>Treat with IVM</v>
      </c>
      <c r="I520" s="15">
        <f t="shared" si="32"/>
        <v>0</v>
      </c>
      <c r="J520" s="15">
        <f t="shared" ref="J520:J583" si="33">IF(I520&gt;0,I520*2.5,0)</f>
        <v>0</v>
      </c>
      <c r="K520" s="25"/>
      <c r="L520" s="17">
        <f t="shared" ref="L520:L583" si="34">IF($J520&gt;$K520,$J520-$K520,0)</f>
        <v>0</v>
      </c>
      <c r="M520" s="17">
        <f t="shared" ref="M520:M583" si="35">ROUNDUP($J520/1000,0)</f>
        <v>0</v>
      </c>
    </row>
    <row r="521" spans="1:13" x14ac:dyDescent="0.2">
      <c r="A521" s="14" t="str">
        <f>IF(INTRO!$E$39&lt;&gt;"Non-endemic", " ", IF(INTRO!$E$37="Non-endemic"," ", IF(COUNTRY_INFO!A521=0," ",COUNTRY_INFO!A521)))</f>
        <v xml:space="preserve"> </v>
      </c>
      <c r="B521" s="14" t="str">
        <f>IF(INTRO!$E$39&lt;&gt;"Non-endemic", " ", IF(INTRO!$E$37="Non-endemic"," ", IF(COUNTRY_INFO!B521=0," ",COUNTRY_INFO!B521)))</f>
        <v xml:space="preserve"> </v>
      </c>
      <c r="C521" s="14" t="str">
        <f>IF(INTRO!$E$39&lt;&gt;"Non-endemic", " ", IF(INTRO!$E$37="Non-endemic"," ", IF(COUNTRY_INFO!C521=0," ",COUNTRY_INFO!C521)))</f>
        <v xml:space="preserve"> </v>
      </c>
      <c r="D521" s="15">
        <f>IF(INTRO!$E$39&lt;&gt;"Non-endemic", 0, IF(INTRO!$E$37="Non-endemic",0,IF(COUNTRY_INFO!$H521=1,COUNTRY_INFO!E521,0)))</f>
        <v>0</v>
      </c>
      <c r="E521" s="15">
        <f>IF(INTRO!$E$39&lt;&gt;"Non-endemic", 0, IF(INTRO!$E$37="Non-endemic",0,IF(COUNTRY_INFO!$H521=1,COUNTRY_INFO!F521,0)))</f>
        <v>0</v>
      </c>
      <c r="F521" s="15">
        <f>IF(INTRO!$E$39&lt;&gt;"Non-endemic", 0, IF(INTRO!$E$37="Non-endemic",0,IF(COUNTRY_INFO!$H521=1,COUNTRY_INFO!G521,0)))</f>
        <v>0</v>
      </c>
      <c r="G521" s="15">
        <f t="shared" si="31"/>
        <v>0</v>
      </c>
      <c r="H521" s="16" t="str">
        <f>IF(INTRO!$E$39="Non-endemic",IF(INTRO!$E$37="Non-endemic","Not required",COUNTRY_INFO!P521),"Treat with IVM")</f>
        <v>Treat with IVM</v>
      </c>
      <c r="I521" s="15">
        <f t="shared" si="32"/>
        <v>0</v>
      </c>
      <c r="J521" s="15">
        <f t="shared" si="33"/>
        <v>0</v>
      </c>
      <c r="K521" s="25"/>
      <c r="L521" s="17">
        <f t="shared" si="34"/>
        <v>0</v>
      </c>
      <c r="M521" s="17">
        <f t="shared" si="35"/>
        <v>0</v>
      </c>
    </row>
    <row r="522" spans="1:13" x14ac:dyDescent="0.2">
      <c r="A522" s="14" t="str">
        <f>IF(INTRO!$E$39&lt;&gt;"Non-endemic", " ", IF(INTRO!$E$37="Non-endemic"," ", IF(COUNTRY_INFO!A522=0," ",COUNTRY_INFO!A522)))</f>
        <v xml:space="preserve"> </v>
      </c>
      <c r="B522" s="14" t="str">
        <f>IF(INTRO!$E$39&lt;&gt;"Non-endemic", " ", IF(INTRO!$E$37="Non-endemic"," ", IF(COUNTRY_INFO!B522=0," ",COUNTRY_INFO!B522)))</f>
        <v xml:space="preserve"> </v>
      </c>
      <c r="C522" s="14" t="str">
        <f>IF(INTRO!$E$39&lt;&gt;"Non-endemic", " ", IF(INTRO!$E$37="Non-endemic"," ", IF(COUNTRY_INFO!C522=0," ",COUNTRY_INFO!C522)))</f>
        <v xml:space="preserve"> </v>
      </c>
      <c r="D522" s="15">
        <f>IF(INTRO!$E$39&lt;&gt;"Non-endemic", 0, IF(INTRO!$E$37="Non-endemic",0,IF(COUNTRY_INFO!$H522=1,COUNTRY_INFO!E522,0)))</f>
        <v>0</v>
      </c>
      <c r="E522" s="15">
        <f>IF(INTRO!$E$39&lt;&gt;"Non-endemic", 0, IF(INTRO!$E$37="Non-endemic",0,IF(COUNTRY_INFO!$H522=1,COUNTRY_INFO!F522,0)))</f>
        <v>0</v>
      </c>
      <c r="F522" s="15">
        <f>IF(INTRO!$E$39&lt;&gt;"Non-endemic", 0, IF(INTRO!$E$37="Non-endemic",0,IF(COUNTRY_INFO!$H522=1,COUNTRY_INFO!G522,0)))</f>
        <v>0</v>
      </c>
      <c r="G522" s="15">
        <f t="shared" ref="G522:G585" si="36">SUM(D522:F522)</f>
        <v>0</v>
      </c>
      <c r="H522" s="16" t="str">
        <f>IF(INTRO!$E$39="Non-endemic",IF(INTRO!$E$37="Non-endemic","Not required",COUNTRY_INFO!P522),"Treat with IVM")</f>
        <v>Treat with IVM</v>
      </c>
      <c r="I522" s="15">
        <f t="shared" ref="I522:I585" si="37">IF(H522=1,G522,0)</f>
        <v>0</v>
      </c>
      <c r="J522" s="15">
        <f t="shared" si="33"/>
        <v>0</v>
      </c>
      <c r="K522" s="25"/>
      <c r="L522" s="17">
        <f t="shared" si="34"/>
        <v>0</v>
      </c>
      <c r="M522" s="17">
        <f t="shared" si="35"/>
        <v>0</v>
      </c>
    </row>
    <row r="523" spans="1:13" x14ac:dyDescent="0.2">
      <c r="A523" s="14" t="str">
        <f>IF(INTRO!$E$39&lt;&gt;"Non-endemic", " ", IF(INTRO!$E$37="Non-endemic"," ", IF(COUNTRY_INFO!A523=0," ",COUNTRY_INFO!A523)))</f>
        <v xml:space="preserve"> </v>
      </c>
      <c r="B523" s="14" t="str">
        <f>IF(INTRO!$E$39&lt;&gt;"Non-endemic", " ", IF(INTRO!$E$37="Non-endemic"," ", IF(COUNTRY_INFO!B523=0," ",COUNTRY_INFO!B523)))</f>
        <v xml:space="preserve"> </v>
      </c>
      <c r="C523" s="14" t="str">
        <f>IF(INTRO!$E$39&lt;&gt;"Non-endemic", " ", IF(INTRO!$E$37="Non-endemic"," ", IF(COUNTRY_INFO!C523=0," ",COUNTRY_INFO!C523)))</f>
        <v xml:space="preserve"> </v>
      </c>
      <c r="D523" s="15">
        <f>IF(INTRO!$E$39&lt;&gt;"Non-endemic", 0, IF(INTRO!$E$37="Non-endemic",0,IF(COUNTRY_INFO!$H523=1,COUNTRY_INFO!E523,0)))</f>
        <v>0</v>
      </c>
      <c r="E523" s="15">
        <f>IF(INTRO!$E$39&lt;&gt;"Non-endemic", 0, IF(INTRO!$E$37="Non-endemic",0,IF(COUNTRY_INFO!$H523=1,COUNTRY_INFO!F523,0)))</f>
        <v>0</v>
      </c>
      <c r="F523" s="15">
        <f>IF(INTRO!$E$39&lt;&gt;"Non-endemic", 0, IF(INTRO!$E$37="Non-endemic",0,IF(COUNTRY_INFO!$H523=1,COUNTRY_INFO!G523,0)))</f>
        <v>0</v>
      </c>
      <c r="G523" s="15">
        <f t="shared" si="36"/>
        <v>0</v>
      </c>
      <c r="H523" s="16" t="str">
        <f>IF(INTRO!$E$39="Non-endemic",IF(INTRO!$E$37="Non-endemic","Not required",COUNTRY_INFO!P523),"Treat with IVM")</f>
        <v>Treat with IVM</v>
      </c>
      <c r="I523" s="15">
        <f t="shared" si="37"/>
        <v>0</v>
      </c>
      <c r="J523" s="15">
        <f t="shared" si="33"/>
        <v>0</v>
      </c>
      <c r="K523" s="25"/>
      <c r="L523" s="17">
        <f t="shared" si="34"/>
        <v>0</v>
      </c>
      <c r="M523" s="17">
        <f t="shared" si="35"/>
        <v>0</v>
      </c>
    </row>
    <row r="524" spans="1:13" x14ac:dyDescent="0.2">
      <c r="A524" s="14" t="str">
        <f>IF(INTRO!$E$39&lt;&gt;"Non-endemic", " ", IF(INTRO!$E$37="Non-endemic"," ", IF(COUNTRY_INFO!A524=0," ",COUNTRY_INFO!A524)))</f>
        <v xml:space="preserve"> </v>
      </c>
      <c r="B524" s="14" t="str">
        <f>IF(INTRO!$E$39&lt;&gt;"Non-endemic", " ", IF(INTRO!$E$37="Non-endemic"," ", IF(COUNTRY_INFO!B524=0," ",COUNTRY_INFO!B524)))</f>
        <v xml:space="preserve"> </v>
      </c>
      <c r="C524" s="14" t="str">
        <f>IF(INTRO!$E$39&lt;&gt;"Non-endemic", " ", IF(INTRO!$E$37="Non-endemic"," ", IF(COUNTRY_INFO!C524=0," ",COUNTRY_INFO!C524)))</f>
        <v xml:space="preserve"> </v>
      </c>
      <c r="D524" s="15">
        <f>IF(INTRO!$E$39&lt;&gt;"Non-endemic", 0, IF(INTRO!$E$37="Non-endemic",0,IF(COUNTRY_INFO!$H524=1,COUNTRY_INFO!E524,0)))</f>
        <v>0</v>
      </c>
      <c r="E524" s="15">
        <f>IF(INTRO!$E$39&lt;&gt;"Non-endemic", 0, IF(INTRO!$E$37="Non-endemic",0,IF(COUNTRY_INFO!$H524=1,COUNTRY_INFO!F524,0)))</f>
        <v>0</v>
      </c>
      <c r="F524" s="15">
        <f>IF(INTRO!$E$39&lt;&gt;"Non-endemic", 0, IF(INTRO!$E$37="Non-endemic",0,IF(COUNTRY_INFO!$H524=1,COUNTRY_INFO!G524,0)))</f>
        <v>0</v>
      </c>
      <c r="G524" s="15">
        <f t="shared" si="36"/>
        <v>0</v>
      </c>
      <c r="H524" s="16" t="str">
        <f>IF(INTRO!$E$39="Non-endemic",IF(INTRO!$E$37="Non-endemic","Not required",COUNTRY_INFO!P524),"Treat with IVM")</f>
        <v>Treat with IVM</v>
      </c>
      <c r="I524" s="15">
        <f t="shared" si="37"/>
        <v>0</v>
      </c>
      <c r="J524" s="15">
        <f t="shared" si="33"/>
        <v>0</v>
      </c>
      <c r="K524" s="25"/>
      <c r="L524" s="17">
        <f t="shared" si="34"/>
        <v>0</v>
      </c>
      <c r="M524" s="17">
        <f t="shared" si="35"/>
        <v>0</v>
      </c>
    </row>
    <row r="525" spans="1:13" x14ac:dyDescent="0.2">
      <c r="A525" s="14" t="str">
        <f>IF(INTRO!$E$39&lt;&gt;"Non-endemic", " ", IF(INTRO!$E$37="Non-endemic"," ", IF(COUNTRY_INFO!A525=0," ",COUNTRY_INFO!A525)))</f>
        <v xml:space="preserve"> </v>
      </c>
      <c r="B525" s="14" t="str">
        <f>IF(INTRO!$E$39&lt;&gt;"Non-endemic", " ", IF(INTRO!$E$37="Non-endemic"," ", IF(COUNTRY_INFO!B525=0," ",COUNTRY_INFO!B525)))</f>
        <v xml:space="preserve"> </v>
      </c>
      <c r="C525" s="14" t="str">
        <f>IF(INTRO!$E$39&lt;&gt;"Non-endemic", " ", IF(INTRO!$E$37="Non-endemic"," ", IF(COUNTRY_INFO!C525=0," ",COUNTRY_INFO!C525)))</f>
        <v xml:space="preserve"> </v>
      </c>
      <c r="D525" s="15">
        <f>IF(INTRO!$E$39&lt;&gt;"Non-endemic", 0, IF(INTRO!$E$37="Non-endemic",0,IF(COUNTRY_INFO!$H525=1,COUNTRY_INFO!E525,0)))</f>
        <v>0</v>
      </c>
      <c r="E525" s="15">
        <f>IF(INTRO!$E$39&lt;&gt;"Non-endemic", 0, IF(INTRO!$E$37="Non-endemic",0,IF(COUNTRY_INFO!$H525=1,COUNTRY_INFO!F525,0)))</f>
        <v>0</v>
      </c>
      <c r="F525" s="15">
        <f>IF(INTRO!$E$39&lt;&gt;"Non-endemic", 0, IF(INTRO!$E$37="Non-endemic",0,IF(COUNTRY_INFO!$H525=1,COUNTRY_INFO!G525,0)))</f>
        <v>0</v>
      </c>
      <c r="G525" s="15">
        <f t="shared" si="36"/>
        <v>0</v>
      </c>
      <c r="H525" s="16" t="str">
        <f>IF(INTRO!$E$39="Non-endemic",IF(INTRO!$E$37="Non-endemic","Not required",COUNTRY_INFO!P525),"Treat with IVM")</f>
        <v>Treat with IVM</v>
      </c>
      <c r="I525" s="15">
        <f t="shared" si="37"/>
        <v>0</v>
      </c>
      <c r="J525" s="15">
        <f t="shared" si="33"/>
        <v>0</v>
      </c>
      <c r="K525" s="25"/>
      <c r="L525" s="17">
        <f t="shared" si="34"/>
        <v>0</v>
      </c>
      <c r="M525" s="17">
        <f t="shared" si="35"/>
        <v>0</v>
      </c>
    </row>
    <row r="526" spans="1:13" x14ac:dyDescent="0.2">
      <c r="A526" s="14" t="str">
        <f>IF(INTRO!$E$39&lt;&gt;"Non-endemic", " ", IF(INTRO!$E$37="Non-endemic"," ", IF(COUNTRY_INFO!A526=0," ",COUNTRY_INFO!A526)))</f>
        <v xml:space="preserve"> </v>
      </c>
      <c r="B526" s="14" t="str">
        <f>IF(INTRO!$E$39&lt;&gt;"Non-endemic", " ", IF(INTRO!$E$37="Non-endemic"," ", IF(COUNTRY_INFO!B526=0," ",COUNTRY_INFO!B526)))</f>
        <v xml:space="preserve"> </v>
      </c>
      <c r="C526" s="14" t="str">
        <f>IF(INTRO!$E$39&lt;&gt;"Non-endemic", " ", IF(INTRO!$E$37="Non-endemic"," ", IF(COUNTRY_INFO!C526=0," ",COUNTRY_INFO!C526)))</f>
        <v xml:space="preserve"> </v>
      </c>
      <c r="D526" s="15">
        <f>IF(INTRO!$E$39&lt;&gt;"Non-endemic", 0, IF(INTRO!$E$37="Non-endemic",0,IF(COUNTRY_INFO!$H526=1,COUNTRY_INFO!E526,0)))</f>
        <v>0</v>
      </c>
      <c r="E526" s="15">
        <f>IF(INTRO!$E$39&lt;&gt;"Non-endemic", 0, IF(INTRO!$E$37="Non-endemic",0,IF(COUNTRY_INFO!$H526=1,COUNTRY_INFO!F526,0)))</f>
        <v>0</v>
      </c>
      <c r="F526" s="15">
        <f>IF(INTRO!$E$39&lt;&gt;"Non-endemic", 0, IF(INTRO!$E$37="Non-endemic",0,IF(COUNTRY_INFO!$H526=1,COUNTRY_INFO!G526,0)))</f>
        <v>0</v>
      </c>
      <c r="G526" s="15">
        <f t="shared" si="36"/>
        <v>0</v>
      </c>
      <c r="H526" s="16" t="str">
        <f>IF(INTRO!$E$39="Non-endemic",IF(INTRO!$E$37="Non-endemic","Not required",COUNTRY_INFO!P526),"Treat with IVM")</f>
        <v>Treat with IVM</v>
      </c>
      <c r="I526" s="15">
        <f t="shared" si="37"/>
        <v>0</v>
      </c>
      <c r="J526" s="15">
        <f t="shared" si="33"/>
        <v>0</v>
      </c>
      <c r="K526" s="25"/>
      <c r="L526" s="17">
        <f t="shared" si="34"/>
        <v>0</v>
      </c>
      <c r="M526" s="17">
        <f t="shared" si="35"/>
        <v>0</v>
      </c>
    </row>
    <row r="527" spans="1:13" x14ac:dyDescent="0.2">
      <c r="A527" s="14" t="str">
        <f>IF(INTRO!$E$39&lt;&gt;"Non-endemic", " ", IF(INTRO!$E$37="Non-endemic"," ", IF(COUNTRY_INFO!A527=0," ",COUNTRY_INFO!A527)))</f>
        <v xml:space="preserve"> </v>
      </c>
      <c r="B527" s="14" t="str">
        <f>IF(INTRO!$E$39&lt;&gt;"Non-endemic", " ", IF(INTRO!$E$37="Non-endemic"," ", IF(COUNTRY_INFO!B527=0," ",COUNTRY_INFO!B527)))</f>
        <v xml:space="preserve"> </v>
      </c>
      <c r="C527" s="14" t="str">
        <f>IF(INTRO!$E$39&lt;&gt;"Non-endemic", " ", IF(INTRO!$E$37="Non-endemic"," ", IF(COUNTRY_INFO!C527=0," ",COUNTRY_INFO!C527)))</f>
        <v xml:space="preserve"> </v>
      </c>
      <c r="D527" s="15">
        <f>IF(INTRO!$E$39&lt;&gt;"Non-endemic", 0, IF(INTRO!$E$37="Non-endemic",0,IF(COUNTRY_INFO!$H527=1,COUNTRY_INFO!E527,0)))</f>
        <v>0</v>
      </c>
      <c r="E527" s="15">
        <f>IF(INTRO!$E$39&lt;&gt;"Non-endemic", 0, IF(INTRO!$E$37="Non-endemic",0,IF(COUNTRY_INFO!$H527=1,COUNTRY_INFO!F527,0)))</f>
        <v>0</v>
      </c>
      <c r="F527" s="15">
        <f>IF(INTRO!$E$39&lt;&gt;"Non-endemic", 0, IF(INTRO!$E$37="Non-endemic",0,IF(COUNTRY_INFO!$H527=1,COUNTRY_INFO!G527,0)))</f>
        <v>0</v>
      </c>
      <c r="G527" s="15">
        <f t="shared" si="36"/>
        <v>0</v>
      </c>
      <c r="H527" s="16" t="str">
        <f>IF(INTRO!$E$39="Non-endemic",IF(INTRO!$E$37="Non-endemic","Not required",COUNTRY_INFO!P527),"Treat with IVM")</f>
        <v>Treat with IVM</v>
      </c>
      <c r="I527" s="15">
        <f t="shared" si="37"/>
        <v>0</v>
      </c>
      <c r="J527" s="15">
        <f t="shared" si="33"/>
        <v>0</v>
      </c>
      <c r="K527" s="25"/>
      <c r="L527" s="17">
        <f t="shared" si="34"/>
        <v>0</v>
      </c>
      <c r="M527" s="17">
        <f t="shared" si="35"/>
        <v>0</v>
      </c>
    </row>
    <row r="528" spans="1:13" x14ac:dyDescent="0.2">
      <c r="A528" s="14" t="str">
        <f>IF(INTRO!$E$39&lt;&gt;"Non-endemic", " ", IF(INTRO!$E$37="Non-endemic"," ", IF(COUNTRY_INFO!A528=0," ",COUNTRY_INFO!A528)))</f>
        <v xml:space="preserve"> </v>
      </c>
      <c r="B528" s="14" t="str">
        <f>IF(INTRO!$E$39&lt;&gt;"Non-endemic", " ", IF(INTRO!$E$37="Non-endemic"," ", IF(COUNTRY_INFO!B528=0," ",COUNTRY_INFO!B528)))</f>
        <v xml:space="preserve"> </v>
      </c>
      <c r="C528" s="14" t="str">
        <f>IF(INTRO!$E$39&lt;&gt;"Non-endemic", " ", IF(INTRO!$E$37="Non-endemic"," ", IF(COUNTRY_INFO!C528=0," ",COUNTRY_INFO!C528)))</f>
        <v xml:space="preserve"> </v>
      </c>
      <c r="D528" s="15">
        <f>IF(INTRO!$E$39&lt;&gt;"Non-endemic", 0, IF(INTRO!$E$37="Non-endemic",0,IF(COUNTRY_INFO!$H528=1,COUNTRY_INFO!E528,0)))</f>
        <v>0</v>
      </c>
      <c r="E528" s="15">
        <f>IF(INTRO!$E$39&lt;&gt;"Non-endemic", 0, IF(INTRO!$E$37="Non-endemic",0,IF(COUNTRY_INFO!$H528=1,COUNTRY_INFO!F528,0)))</f>
        <v>0</v>
      </c>
      <c r="F528" s="15">
        <f>IF(INTRO!$E$39&lt;&gt;"Non-endemic", 0, IF(INTRO!$E$37="Non-endemic",0,IF(COUNTRY_INFO!$H528=1,COUNTRY_INFO!G528,0)))</f>
        <v>0</v>
      </c>
      <c r="G528" s="15">
        <f t="shared" si="36"/>
        <v>0</v>
      </c>
      <c r="H528" s="16" t="str">
        <f>IF(INTRO!$E$39="Non-endemic",IF(INTRO!$E$37="Non-endemic","Not required",COUNTRY_INFO!P528),"Treat with IVM")</f>
        <v>Treat with IVM</v>
      </c>
      <c r="I528" s="15">
        <f t="shared" si="37"/>
        <v>0</v>
      </c>
      <c r="J528" s="15">
        <f t="shared" si="33"/>
        <v>0</v>
      </c>
      <c r="K528" s="25"/>
      <c r="L528" s="17">
        <f t="shared" si="34"/>
        <v>0</v>
      </c>
      <c r="M528" s="17">
        <f t="shared" si="35"/>
        <v>0</v>
      </c>
    </row>
    <row r="529" spans="1:13" x14ac:dyDescent="0.2">
      <c r="A529" s="14" t="str">
        <f>IF(INTRO!$E$39&lt;&gt;"Non-endemic", " ", IF(INTRO!$E$37="Non-endemic"," ", IF(COUNTRY_INFO!A529=0," ",COUNTRY_INFO!A529)))</f>
        <v xml:space="preserve"> </v>
      </c>
      <c r="B529" s="14" t="str">
        <f>IF(INTRO!$E$39&lt;&gt;"Non-endemic", " ", IF(INTRO!$E$37="Non-endemic"," ", IF(COUNTRY_INFO!B529=0," ",COUNTRY_INFO!B529)))</f>
        <v xml:space="preserve"> </v>
      </c>
      <c r="C529" s="14" t="str">
        <f>IF(INTRO!$E$39&lt;&gt;"Non-endemic", " ", IF(INTRO!$E$37="Non-endemic"," ", IF(COUNTRY_INFO!C529=0," ",COUNTRY_INFO!C529)))</f>
        <v xml:space="preserve"> </v>
      </c>
      <c r="D529" s="15">
        <f>IF(INTRO!$E$39&lt;&gt;"Non-endemic", 0, IF(INTRO!$E$37="Non-endemic",0,IF(COUNTRY_INFO!$H529=1,COUNTRY_INFO!E529,0)))</f>
        <v>0</v>
      </c>
      <c r="E529" s="15">
        <f>IF(INTRO!$E$39&lt;&gt;"Non-endemic", 0, IF(INTRO!$E$37="Non-endemic",0,IF(COUNTRY_INFO!$H529=1,COUNTRY_INFO!F529,0)))</f>
        <v>0</v>
      </c>
      <c r="F529" s="15">
        <f>IF(INTRO!$E$39&lt;&gt;"Non-endemic", 0, IF(INTRO!$E$37="Non-endemic",0,IF(COUNTRY_INFO!$H529=1,COUNTRY_INFO!G529,0)))</f>
        <v>0</v>
      </c>
      <c r="G529" s="15">
        <f t="shared" si="36"/>
        <v>0</v>
      </c>
      <c r="H529" s="16" t="str">
        <f>IF(INTRO!$E$39="Non-endemic",IF(INTRO!$E$37="Non-endemic","Not required",COUNTRY_INFO!P529),"Treat with IVM")</f>
        <v>Treat with IVM</v>
      </c>
      <c r="I529" s="15">
        <f t="shared" si="37"/>
        <v>0</v>
      </c>
      <c r="J529" s="15">
        <f t="shared" si="33"/>
        <v>0</v>
      </c>
      <c r="K529" s="25"/>
      <c r="L529" s="17">
        <f t="shared" si="34"/>
        <v>0</v>
      </c>
      <c r="M529" s="17">
        <f t="shared" si="35"/>
        <v>0</v>
      </c>
    </row>
    <row r="530" spans="1:13" x14ac:dyDescent="0.2">
      <c r="A530" s="14" t="str">
        <f>IF(INTRO!$E$39&lt;&gt;"Non-endemic", " ", IF(INTRO!$E$37="Non-endemic"," ", IF(COUNTRY_INFO!A530=0," ",COUNTRY_INFO!A530)))</f>
        <v xml:space="preserve"> </v>
      </c>
      <c r="B530" s="14" t="str">
        <f>IF(INTRO!$E$39&lt;&gt;"Non-endemic", " ", IF(INTRO!$E$37="Non-endemic"," ", IF(COUNTRY_INFO!B530=0," ",COUNTRY_INFO!B530)))</f>
        <v xml:space="preserve"> </v>
      </c>
      <c r="C530" s="14" t="str">
        <f>IF(INTRO!$E$39&lt;&gt;"Non-endemic", " ", IF(INTRO!$E$37="Non-endemic"," ", IF(COUNTRY_INFO!C530=0," ",COUNTRY_INFO!C530)))</f>
        <v xml:space="preserve"> </v>
      </c>
      <c r="D530" s="15">
        <f>IF(INTRO!$E$39&lt;&gt;"Non-endemic", 0, IF(INTRO!$E$37="Non-endemic",0,IF(COUNTRY_INFO!$H530=1,COUNTRY_INFO!E530,0)))</f>
        <v>0</v>
      </c>
      <c r="E530" s="15">
        <f>IF(INTRO!$E$39&lt;&gt;"Non-endemic", 0, IF(INTRO!$E$37="Non-endemic",0,IF(COUNTRY_INFO!$H530=1,COUNTRY_INFO!F530,0)))</f>
        <v>0</v>
      </c>
      <c r="F530" s="15">
        <f>IF(INTRO!$E$39&lt;&gt;"Non-endemic", 0, IF(INTRO!$E$37="Non-endemic",0,IF(COUNTRY_INFO!$H530=1,COUNTRY_INFO!G530,0)))</f>
        <v>0</v>
      </c>
      <c r="G530" s="15">
        <f t="shared" si="36"/>
        <v>0</v>
      </c>
      <c r="H530" s="16" t="str">
        <f>IF(INTRO!$E$39="Non-endemic",IF(INTRO!$E$37="Non-endemic","Not required",COUNTRY_INFO!P530),"Treat with IVM")</f>
        <v>Treat with IVM</v>
      </c>
      <c r="I530" s="15">
        <f t="shared" si="37"/>
        <v>0</v>
      </c>
      <c r="J530" s="15">
        <f t="shared" si="33"/>
        <v>0</v>
      </c>
      <c r="K530" s="25"/>
      <c r="L530" s="17">
        <f t="shared" si="34"/>
        <v>0</v>
      </c>
      <c r="M530" s="17">
        <f t="shared" si="35"/>
        <v>0</v>
      </c>
    </row>
    <row r="531" spans="1:13" x14ac:dyDescent="0.2">
      <c r="A531" s="14" t="str">
        <f>IF(INTRO!$E$39&lt;&gt;"Non-endemic", " ", IF(INTRO!$E$37="Non-endemic"," ", IF(COUNTRY_INFO!A531=0," ",COUNTRY_INFO!A531)))</f>
        <v xml:space="preserve"> </v>
      </c>
      <c r="B531" s="14" t="str">
        <f>IF(INTRO!$E$39&lt;&gt;"Non-endemic", " ", IF(INTRO!$E$37="Non-endemic"," ", IF(COUNTRY_INFO!B531=0," ",COUNTRY_INFO!B531)))</f>
        <v xml:space="preserve"> </v>
      </c>
      <c r="C531" s="14" t="str">
        <f>IF(INTRO!$E$39&lt;&gt;"Non-endemic", " ", IF(INTRO!$E$37="Non-endemic"," ", IF(COUNTRY_INFO!C531=0," ",COUNTRY_INFO!C531)))</f>
        <v xml:space="preserve"> </v>
      </c>
      <c r="D531" s="15">
        <f>IF(INTRO!$E$39&lt;&gt;"Non-endemic", 0, IF(INTRO!$E$37="Non-endemic",0,IF(COUNTRY_INFO!$H531=1,COUNTRY_INFO!E531,0)))</f>
        <v>0</v>
      </c>
      <c r="E531" s="15">
        <f>IF(INTRO!$E$39&lt;&gt;"Non-endemic", 0, IF(INTRO!$E$37="Non-endemic",0,IF(COUNTRY_INFO!$H531=1,COUNTRY_INFO!F531,0)))</f>
        <v>0</v>
      </c>
      <c r="F531" s="15">
        <f>IF(INTRO!$E$39&lt;&gt;"Non-endemic", 0, IF(INTRO!$E$37="Non-endemic",0,IF(COUNTRY_INFO!$H531=1,COUNTRY_INFO!G531,0)))</f>
        <v>0</v>
      </c>
      <c r="G531" s="15">
        <f t="shared" si="36"/>
        <v>0</v>
      </c>
      <c r="H531" s="16" t="str">
        <f>IF(INTRO!$E$39="Non-endemic",IF(INTRO!$E$37="Non-endemic","Not required",COUNTRY_INFO!P531),"Treat with IVM")</f>
        <v>Treat with IVM</v>
      </c>
      <c r="I531" s="15">
        <f t="shared" si="37"/>
        <v>0</v>
      </c>
      <c r="J531" s="15">
        <f t="shared" si="33"/>
        <v>0</v>
      </c>
      <c r="K531" s="25"/>
      <c r="L531" s="17">
        <f t="shared" si="34"/>
        <v>0</v>
      </c>
      <c r="M531" s="17">
        <f t="shared" si="35"/>
        <v>0</v>
      </c>
    </row>
    <row r="532" spans="1:13" x14ac:dyDescent="0.2">
      <c r="A532" s="14" t="str">
        <f>IF(INTRO!$E$39&lt;&gt;"Non-endemic", " ", IF(INTRO!$E$37="Non-endemic"," ", IF(COUNTRY_INFO!A532=0," ",COUNTRY_INFO!A532)))</f>
        <v xml:space="preserve"> </v>
      </c>
      <c r="B532" s="14" t="str">
        <f>IF(INTRO!$E$39&lt;&gt;"Non-endemic", " ", IF(INTRO!$E$37="Non-endemic"," ", IF(COUNTRY_INFO!B532=0," ",COUNTRY_INFO!B532)))</f>
        <v xml:space="preserve"> </v>
      </c>
      <c r="C532" s="14" t="str">
        <f>IF(INTRO!$E$39&lt;&gt;"Non-endemic", " ", IF(INTRO!$E$37="Non-endemic"," ", IF(COUNTRY_INFO!C532=0," ",COUNTRY_INFO!C532)))</f>
        <v xml:space="preserve"> </v>
      </c>
      <c r="D532" s="15">
        <f>IF(INTRO!$E$39&lt;&gt;"Non-endemic", 0, IF(INTRO!$E$37="Non-endemic",0,IF(COUNTRY_INFO!$H532=1,COUNTRY_INFO!E532,0)))</f>
        <v>0</v>
      </c>
      <c r="E532" s="15">
        <f>IF(INTRO!$E$39&lt;&gt;"Non-endemic", 0, IF(INTRO!$E$37="Non-endemic",0,IF(COUNTRY_INFO!$H532=1,COUNTRY_INFO!F532,0)))</f>
        <v>0</v>
      </c>
      <c r="F532" s="15">
        <f>IF(INTRO!$E$39&lt;&gt;"Non-endemic", 0, IF(INTRO!$E$37="Non-endemic",0,IF(COUNTRY_INFO!$H532=1,COUNTRY_INFO!G532,0)))</f>
        <v>0</v>
      </c>
      <c r="G532" s="15">
        <f t="shared" si="36"/>
        <v>0</v>
      </c>
      <c r="H532" s="16" t="str">
        <f>IF(INTRO!$E$39="Non-endemic",IF(INTRO!$E$37="Non-endemic","Not required",COUNTRY_INFO!P532),"Treat with IVM")</f>
        <v>Treat with IVM</v>
      </c>
      <c r="I532" s="15">
        <f t="shared" si="37"/>
        <v>0</v>
      </c>
      <c r="J532" s="15">
        <f t="shared" si="33"/>
        <v>0</v>
      </c>
      <c r="K532" s="25"/>
      <c r="L532" s="17">
        <f t="shared" si="34"/>
        <v>0</v>
      </c>
      <c r="M532" s="17">
        <f t="shared" si="35"/>
        <v>0</v>
      </c>
    </row>
    <row r="533" spans="1:13" x14ac:dyDescent="0.2">
      <c r="A533" s="14" t="str">
        <f>IF(INTRO!$E$39&lt;&gt;"Non-endemic", " ", IF(INTRO!$E$37="Non-endemic"," ", IF(COUNTRY_INFO!A533=0," ",COUNTRY_INFO!A533)))</f>
        <v xml:space="preserve"> </v>
      </c>
      <c r="B533" s="14" t="str">
        <f>IF(INTRO!$E$39&lt;&gt;"Non-endemic", " ", IF(INTRO!$E$37="Non-endemic"," ", IF(COUNTRY_INFO!B533=0," ",COUNTRY_INFO!B533)))</f>
        <v xml:space="preserve"> </v>
      </c>
      <c r="C533" s="14" t="str">
        <f>IF(INTRO!$E$39&lt;&gt;"Non-endemic", " ", IF(INTRO!$E$37="Non-endemic"," ", IF(COUNTRY_INFO!C533=0," ",COUNTRY_INFO!C533)))</f>
        <v xml:space="preserve"> </v>
      </c>
      <c r="D533" s="15">
        <f>IF(INTRO!$E$39&lt;&gt;"Non-endemic", 0, IF(INTRO!$E$37="Non-endemic",0,IF(COUNTRY_INFO!$H533=1,COUNTRY_INFO!E533,0)))</f>
        <v>0</v>
      </c>
      <c r="E533" s="15">
        <f>IF(INTRO!$E$39&lt;&gt;"Non-endemic", 0, IF(INTRO!$E$37="Non-endemic",0,IF(COUNTRY_INFO!$H533=1,COUNTRY_INFO!F533,0)))</f>
        <v>0</v>
      </c>
      <c r="F533" s="15">
        <f>IF(INTRO!$E$39&lt;&gt;"Non-endemic", 0, IF(INTRO!$E$37="Non-endemic",0,IF(COUNTRY_INFO!$H533=1,COUNTRY_INFO!G533,0)))</f>
        <v>0</v>
      </c>
      <c r="G533" s="15">
        <f t="shared" si="36"/>
        <v>0</v>
      </c>
      <c r="H533" s="16" t="str">
        <f>IF(INTRO!$E$39="Non-endemic",IF(INTRO!$E$37="Non-endemic","Not required",COUNTRY_INFO!P533),"Treat with IVM")</f>
        <v>Treat with IVM</v>
      </c>
      <c r="I533" s="15">
        <f t="shared" si="37"/>
        <v>0</v>
      </c>
      <c r="J533" s="15">
        <f t="shared" si="33"/>
        <v>0</v>
      </c>
      <c r="K533" s="25"/>
      <c r="L533" s="17">
        <f t="shared" si="34"/>
        <v>0</v>
      </c>
      <c r="M533" s="17">
        <f t="shared" si="35"/>
        <v>0</v>
      </c>
    </row>
    <row r="534" spans="1:13" x14ac:dyDescent="0.2">
      <c r="A534" s="14" t="str">
        <f>IF(INTRO!$E$39&lt;&gt;"Non-endemic", " ", IF(INTRO!$E$37="Non-endemic"," ", IF(COUNTRY_INFO!A534=0," ",COUNTRY_INFO!A534)))</f>
        <v xml:space="preserve"> </v>
      </c>
      <c r="B534" s="14" t="str">
        <f>IF(INTRO!$E$39&lt;&gt;"Non-endemic", " ", IF(INTRO!$E$37="Non-endemic"," ", IF(COUNTRY_INFO!B534=0," ",COUNTRY_INFO!B534)))</f>
        <v xml:space="preserve"> </v>
      </c>
      <c r="C534" s="14" t="str">
        <f>IF(INTRO!$E$39&lt;&gt;"Non-endemic", " ", IF(INTRO!$E$37="Non-endemic"," ", IF(COUNTRY_INFO!C534=0," ",COUNTRY_INFO!C534)))</f>
        <v xml:space="preserve"> </v>
      </c>
      <c r="D534" s="15">
        <f>IF(INTRO!$E$39&lt;&gt;"Non-endemic", 0, IF(INTRO!$E$37="Non-endemic",0,IF(COUNTRY_INFO!$H534=1,COUNTRY_INFO!E534,0)))</f>
        <v>0</v>
      </c>
      <c r="E534" s="15">
        <f>IF(INTRO!$E$39&lt;&gt;"Non-endemic", 0, IF(INTRO!$E$37="Non-endemic",0,IF(COUNTRY_INFO!$H534=1,COUNTRY_INFO!F534,0)))</f>
        <v>0</v>
      </c>
      <c r="F534" s="15">
        <f>IF(INTRO!$E$39&lt;&gt;"Non-endemic", 0, IF(INTRO!$E$37="Non-endemic",0,IF(COUNTRY_INFO!$H534=1,COUNTRY_INFO!G534,0)))</f>
        <v>0</v>
      </c>
      <c r="G534" s="15">
        <f t="shared" si="36"/>
        <v>0</v>
      </c>
      <c r="H534" s="16" t="str">
        <f>IF(INTRO!$E$39="Non-endemic",IF(INTRO!$E$37="Non-endemic","Not required",COUNTRY_INFO!P534),"Treat with IVM")</f>
        <v>Treat with IVM</v>
      </c>
      <c r="I534" s="15">
        <f t="shared" si="37"/>
        <v>0</v>
      </c>
      <c r="J534" s="15">
        <f t="shared" si="33"/>
        <v>0</v>
      </c>
      <c r="K534" s="25"/>
      <c r="L534" s="17">
        <f t="shared" si="34"/>
        <v>0</v>
      </c>
      <c r="M534" s="17">
        <f t="shared" si="35"/>
        <v>0</v>
      </c>
    </row>
    <row r="535" spans="1:13" x14ac:dyDescent="0.2">
      <c r="A535" s="14" t="str">
        <f>IF(INTRO!$E$39&lt;&gt;"Non-endemic", " ", IF(INTRO!$E$37="Non-endemic"," ", IF(COUNTRY_INFO!A535=0," ",COUNTRY_INFO!A535)))</f>
        <v xml:space="preserve"> </v>
      </c>
      <c r="B535" s="14" t="str">
        <f>IF(INTRO!$E$39&lt;&gt;"Non-endemic", " ", IF(INTRO!$E$37="Non-endemic"," ", IF(COUNTRY_INFO!B535=0," ",COUNTRY_INFO!B535)))</f>
        <v xml:space="preserve"> </v>
      </c>
      <c r="C535" s="14" t="str">
        <f>IF(INTRO!$E$39&lt;&gt;"Non-endemic", " ", IF(INTRO!$E$37="Non-endemic"," ", IF(COUNTRY_INFO!C535=0," ",COUNTRY_INFO!C535)))</f>
        <v xml:space="preserve"> </v>
      </c>
      <c r="D535" s="15">
        <f>IF(INTRO!$E$39&lt;&gt;"Non-endemic", 0, IF(INTRO!$E$37="Non-endemic",0,IF(COUNTRY_INFO!$H535=1,COUNTRY_INFO!E535,0)))</f>
        <v>0</v>
      </c>
      <c r="E535" s="15">
        <f>IF(INTRO!$E$39&lt;&gt;"Non-endemic", 0, IF(INTRO!$E$37="Non-endemic",0,IF(COUNTRY_INFO!$H535=1,COUNTRY_INFO!F535,0)))</f>
        <v>0</v>
      </c>
      <c r="F535" s="15">
        <f>IF(INTRO!$E$39&lt;&gt;"Non-endemic", 0, IF(INTRO!$E$37="Non-endemic",0,IF(COUNTRY_INFO!$H535=1,COUNTRY_INFO!G535,0)))</f>
        <v>0</v>
      </c>
      <c r="G535" s="15">
        <f t="shared" si="36"/>
        <v>0</v>
      </c>
      <c r="H535" s="16" t="str">
        <f>IF(INTRO!$E$39="Non-endemic",IF(INTRO!$E$37="Non-endemic","Not required",COUNTRY_INFO!P535),"Treat with IVM")</f>
        <v>Treat with IVM</v>
      </c>
      <c r="I535" s="15">
        <f t="shared" si="37"/>
        <v>0</v>
      </c>
      <c r="J535" s="15">
        <f t="shared" si="33"/>
        <v>0</v>
      </c>
      <c r="K535" s="25"/>
      <c r="L535" s="17">
        <f t="shared" si="34"/>
        <v>0</v>
      </c>
      <c r="M535" s="17">
        <f t="shared" si="35"/>
        <v>0</v>
      </c>
    </row>
    <row r="536" spans="1:13" x14ac:dyDescent="0.2">
      <c r="A536" s="14" t="str">
        <f>IF(INTRO!$E$39&lt;&gt;"Non-endemic", " ", IF(INTRO!$E$37="Non-endemic"," ", IF(COUNTRY_INFO!A536=0," ",COUNTRY_INFO!A536)))</f>
        <v xml:space="preserve"> </v>
      </c>
      <c r="B536" s="14" t="str">
        <f>IF(INTRO!$E$39&lt;&gt;"Non-endemic", " ", IF(INTRO!$E$37="Non-endemic"," ", IF(COUNTRY_INFO!B536=0," ",COUNTRY_INFO!B536)))</f>
        <v xml:space="preserve"> </v>
      </c>
      <c r="C536" s="14" t="str">
        <f>IF(INTRO!$E$39&lt;&gt;"Non-endemic", " ", IF(INTRO!$E$37="Non-endemic"," ", IF(COUNTRY_INFO!C536=0," ",COUNTRY_INFO!C536)))</f>
        <v xml:space="preserve"> </v>
      </c>
      <c r="D536" s="15">
        <f>IF(INTRO!$E$39&lt;&gt;"Non-endemic", 0, IF(INTRO!$E$37="Non-endemic",0,IF(COUNTRY_INFO!$H536=1,COUNTRY_INFO!E536,0)))</f>
        <v>0</v>
      </c>
      <c r="E536" s="15">
        <f>IF(INTRO!$E$39&lt;&gt;"Non-endemic", 0, IF(INTRO!$E$37="Non-endemic",0,IF(COUNTRY_INFO!$H536=1,COUNTRY_INFO!F536,0)))</f>
        <v>0</v>
      </c>
      <c r="F536" s="15">
        <f>IF(INTRO!$E$39&lt;&gt;"Non-endemic", 0, IF(INTRO!$E$37="Non-endemic",0,IF(COUNTRY_INFO!$H536=1,COUNTRY_INFO!G536,0)))</f>
        <v>0</v>
      </c>
      <c r="G536" s="15">
        <f t="shared" si="36"/>
        <v>0</v>
      </c>
      <c r="H536" s="16" t="str">
        <f>IF(INTRO!$E$39="Non-endemic",IF(INTRO!$E$37="Non-endemic","Not required",COUNTRY_INFO!P536),"Treat with IVM")</f>
        <v>Treat with IVM</v>
      </c>
      <c r="I536" s="15">
        <f t="shared" si="37"/>
        <v>0</v>
      </c>
      <c r="J536" s="15">
        <f t="shared" si="33"/>
        <v>0</v>
      </c>
      <c r="K536" s="25"/>
      <c r="L536" s="17">
        <f t="shared" si="34"/>
        <v>0</v>
      </c>
      <c r="M536" s="17">
        <f t="shared" si="35"/>
        <v>0</v>
      </c>
    </row>
    <row r="537" spans="1:13" x14ac:dyDescent="0.2">
      <c r="A537" s="14" t="str">
        <f>IF(INTRO!$E$39&lt;&gt;"Non-endemic", " ", IF(INTRO!$E$37="Non-endemic"," ", IF(COUNTRY_INFO!A537=0," ",COUNTRY_INFO!A537)))</f>
        <v xml:space="preserve"> </v>
      </c>
      <c r="B537" s="14" t="str">
        <f>IF(INTRO!$E$39&lt;&gt;"Non-endemic", " ", IF(INTRO!$E$37="Non-endemic"," ", IF(COUNTRY_INFO!B537=0," ",COUNTRY_INFO!B537)))</f>
        <v xml:space="preserve"> </v>
      </c>
      <c r="C537" s="14" t="str">
        <f>IF(INTRO!$E$39&lt;&gt;"Non-endemic", " ", IF(INTRO!$E$37="Non-endemic"," ", IF(COUNTRY_INFO!C537=0," ",COUNTRY_INFO!C537)))</f>
        <v xml:space="preserve"> </v>
      </c>
      <c r="D537" s="15">
        <f>IF(INTRO!$E$39&lt;&gt;"Non-endemic", 0, IF(INTRO!$E$37="Non-endemic",0,IF(COUNTRY_INFO!$H537=1,COUNTRY_INFO!E537,0)))</f>
        <v>0</v>
      </c>
      <c r="E537" s="15">
        <f>IF(INTRO!$E$39&lt;&gt;"Non-endemic", 0, IF(INTRO!$E$37="Non-endemic",0,IF(COUNTRY_INFO!$H537=1,COUNTRY_INFO!F537,0)))</f>
        <v>0</v>
      </c>
      <c r="F537" s="15">
        <f>IF(INTRO!$E$39&lt;&gt;"Non-endemic", 0, IF(INTRO!$E$37="Non-endemic",0,IF(COUNTRY_INFO!$H537=1,COUNTRY_INFO!G537,0)))</f>
        <v>0</v>
      </c>
      <c r="G537" s="15">
        <f t="shared" si="36"/>
        <v>0</v>
      </c>
      <c r="H537" s="16" t="str">
        <f>IF(INTRO!$E$39="Non-endemic",IF(INTRO!$E$37="Non-endemic","Not required",COUNTRY_INFO!P537),"Treat with IVM")</f>
        <v>Treat with IVM</v>
      </c>
      <c r="I537" s="15">
        <f t="shared" si="37"/>
        <v>0</v>
      </c>
      <c r="J537" s="15">
        <f t="shared" si="33"/>
        <v>0</v>
      </c>
      <c r="K537" s="25"/>
      <c r="L537" s="17">
        <f t="shared" si="34"/>
        <v>0</v>
      </c>
      <c r="M537" s="17">
        <f t="shared" si="35"/>
        <v>0</v>
      </c>
    </row>
    <row r="538" spans="1:13" x14ac:dyDescent="0.2">
      <c r="A538" s="14" t="str">
        <f>IF(INTRO!$E$39&lt;&gt;"Non-endemic", " ", IF(INTRO!$E$37="Non-endemic"," ", IF(COUNTRY_INFO!A538=0," ",COUNTRY_INFO!A538)))</f>
        <v xml:space="preserve"> </v>
      </c>
      <c r="B538" s="14" t="str">
        <f>IF(INTRO!$E$39&lt;&gt;"Non-endemic", " ", IF(INTRO!$E$37="Non-endemic"," ", IF(COUNTRY_INFO!B538=0," ",COUNTRY_INFO!B538)))</f>
        <v xml:space="preserve"> </v>
      </c>
      <c r="C538" s="14" t="str">
        <f>IF(INTRO!$E$39&lt;&gt;"Non-endemic", " ", IF(INTRO!$E$37="Non-endemic"," ", IF(COUNTRY_INFO!C538=0," ",COUNTRY_INFO!C538)))</f>
        <v xml:space="preserve"> </v>
      </c>
      <c r="D538" s="15">
        <f>IF(INTRO!$E$39&lt;&gt;"Non-endemic", 0, IF(INTRO!$E$37="Non-endemic",0,IF(COUNTRY_INFO!$H538=1,COUNTRY_INFO!E538,0)))</f>
        <v>0</v>
      </c>
      <c r="E538" s="15">
        <f>IF(INTRO!$E$39&lt;&gt;"Non-endemic", 0, IF(INTRO!$E$37="Non-endemic",0,IF(COUNTRY_INFO!$H538=1,COUNTRY_INFO!F538,0)))</f>
        <v>0</v>
      </c>
      <c r="F538" s="15">
        <f>IF(INTRO!$E$39&lt;&gt;"Non-endemic", 0, IF(INTRO!$E$37="Non-endemic",0,IF(COUNTRY_INFO!$H538=1,COUNTRY_INFO!G538,0)))</f>
        <v>0</v>
      </c>
      <c r="G538" s="15">
        <f t="shared" si="36"/>
        <v>0</v>
      </c>
      <c r="H538" s="16" t="str">
        <f>IF(INTRO!$E$39="Non-endemic",IF(INTRO!$E$37="Non-endemic","Not required",COUNTRY_INFO!P538),"Treat with IVM")</f>
        <v>Treat with IVM</v>
      </c>
      <c r="I538" s="15">
        <f t="shared" si="37"/>
        <v>0</v>
      </c>
      <c r="J538" s="15">
        <f t="shared" si="33"/>
        <v>0</v>
      </c>
      <c r="K538" s="25"/>
      <c r="L538" s="17">
        <f t="shared" si="34"/>
        <v>0</v>
      </c>
      <c r="M538" s="17">
        <f t="shared" si="35"/>
        <v>0</v>
      </c>
    </row>
    <row r="539" spans="1:13" x14ac:dyDescent="0.2">
      <c r="A539" s="14" t="str">
        <f>IF(INTRO!$E$39&lt;&gt;"Non-endemic", " ", IF(INTRO!$E$37="Non-endemic"," ", IF(COUNTRY_INFO!A539=0," ",COUNTRY_INFO!A539)))</f>
        <v xml:space="preserve"> </v>
      </c>
      <c r="B539" s="14" t="str">
        <f>IF(INTRO!$E$39&lt;&gt;"Non-endemic", " ", IF(INTRO!$E$37="Non-endemic"," ", IF(COUNTRY_INFO!B539=0," ",COUNTRY_INFO!B539)))</f>
        <v xml:space="preserve"> </v>
      </c>
      <c r="C539" s="14" t="str">
        <f>IF(INTRO!$E$39&lt;&gt;"Non-endemic", " ", IF(INTRO!$E$37="Non-endemic"," ", IF(COUNTRY_INFO!C539=0," ",COUNTRY_INFO!C539)))</f>
        <v xml:space="preserve"> </v>
      </c>
      <c r="D539" s="15">
        <f>IF(INTRO!$E$39&lt;&gt;"Non-endemic", 0, IF(INTRO!$E$37="Non-endemic",0,IF(COUNTRY_INFO!$H539=1,COUNTRY_INFO!E539,0)))</f>
        <v>0</v>
      </c>
      <c r="E539" s="15">
        <f>IF(INTRO!$E$39&lt;&gt;"Non-endemic", 0, IF(INTRO!$E$37="Non-endemic",0,IF(COUNTRY_INFO!$H539=1,COUNTRY_INFO!F539,0)))</f>
        <v>0</v>
      </c>
      <c r="F539" s="15">
        <f>IF(INTRO!$E$39&lt;&gt;"Non-endemic", 0, IF(INTRO!$E$37="Non-endemic",0,IF(COUNTRY_INFO!$H539=1,COUNTRY_INFO!G539,0)))</f>
        <v>0</v>
      </c>
      <c r="G539" s="15">
        <f t="shared" si="36"/>
        <v>0</v>
      </c>
      <c r="H539" s="16" t="str">
        <f>IF(INTRO!$E$39="Non-endemic",IF(INTRO!$E$37="Non-endemic","Not required",COUNTRY_INFO!P539),"Treat with IVM")</f>
        <v>Treat with IVM</v>
      </c>
      <c r="I539" s="15">
        <f t="shared" si="37"/>
        <v>0</v>
      </c>
      <c r="J539" s="15">
        <f t="shared" si="33"/>
        <v>0</v>
      </c>
      <c r="K539" s="25"/>
      <c r="L539" s="17">
        <f t="shared" si="34"/>
        <v>0</v>
      </c>
      <c r="M539" s="17">
        <f t="shared" si="35"/>
        <v>0</v>
      </c>
    </row>
    <row r="540" spans="1:13" x14ac:dyDescent="0.2">
      <c r="A540" s="14" t="str">
        <f>IF(INTRO!$E$39&lt;&gt;"Non-endemic", " ", IF(INTRO!$E$37="Non-endemic"," ", IF(COUNTRY_INFO!A540=0," ",COUNTRY_INFO!A540)))</f>
        <v xml:space="preserve"> </v>
      </c>
      <c r="B540" s="14" t="str">
        <f>IF(INTRO!$E$39&lt;&gt;"Non-endemic", " ", IF(INTRO!$E$37="Non-endemic"," ", IF(COUNTRY_INFO!B540=0," ",COUNTRY_INFO!B540)))</f>
        <v xml:space="preserve"> </v>
      </c>
      <c r="C540" s="14" t="str">
        <f>IF(INTRO!$E$39&lt;&gt;"Non-endemic", " ", IF(INTRO!$E$37="Non-endemic"," ", IF(COUNTRY_INFO!C540=0," ",COUNTRY_INFO!C540)))</f>
        <v xml:space="preserve"> </v>
      </c>
      <c r="D540" s="15">
        <f>IF(INTRO!$E$39&lt;&gt;"Non-endemic", 0, IF(INTRO!$E$37="Non-endemic",0,IF(COUNTRY_INFO!$H540=1,COUNTRY_INFO!E540,0)))</f>
        <v>0</v>
      </c>
      <c r="E540" s="15">
        <f>IF(INTRO!$E$39&lt;&gt;"Non-endemic", 0, IF(INTRO!$E$37="Non-endemic",0,IF(COUNTRY_INFO!$H540=1,COUNTRY_INFO!F540,0)))</f>
        <v>0</v>
      </c>
      <c r="F540" s="15">
        <f>IF(INTRO!$E$39&lt;&gt;"Non-endemic", 0, IF(INTRO!$E$37="Non-endemic",0,IF(COUNTRY_INFO!$H540=1,COUNTRY_INFO!G540,0)))</f>
        <v>0</v>
      </c>
      <c r="G540" s="15">
        <f t="shared" si="36"/>
        <v>0</v>
      </c>
      <c r="H540" s="16" t="str">
        <f>IF(INTRO!$E$39="Non-endemic",IF(INTRO!$E$37="Non-endemic","Not required",COUNTRY_INFO!P540),"Treat with IVM")</f>
        <v>Treat with IVM</v>
      </c>
      <c r="I540" s="15">
        <f t="shared" si="37"/>
        <v>0</v>
      </c>
      <c r="J540" s="15">
        <f t="shared" si="33"/>
        <v>0</v>
      </c>
      <c r="K540" s="25"/>
      <c r="L540" s="17">
        <f t="shared" si="34"/>
        <v>0</v>
      </c>
      <c r="M540" s="17">
        <f t="shared" si="35"/>
        <v>0</v>
      </c>
    </row>
    <row r="541" spans="1:13" x14ac:dyDescent="0.2">
      <c r="A541" s="14" t="str">
        <f>IF(INTRO!$E$39&lt;&gt;"Non-endemic", " ", IF(INTRO!$E$37="Non-endemic"," ", IF(COUNTRY_INFO!A541=0," ",COUNTRY_INFO!A541)))</f>
        <v xml:space="preserve"> </v>
      </c>
      <c r="B541" s="14" t="str">
        <f>IF(INTRO!$E$39&lt;&gt;"Non-endemic", " ", IF(INTRO!$E$37="Non-endemic"," ", IF(COUNTRY_INFO!B541=0," ",COUNTRY_INFO!B541)))</f>
        <v xml:space="preserve"> </v>
      </c>
      <c r="C541" s="14" t="str">
        <f>IF(INTRO!$E$39&lt;&gt;"Non-endemic", " ", IF(INTRO!$E$37="Non-endemic"," ", IF(COUNTRY_INFO!C541=0," ",COUNTRY_INFO!C541)))</f>
        <v xml:space="preserve"> </v>
      </c>
      <c r="D541" s="15">
        <f>IF(INTRO!$E$39&lt;&gt;"Non-endemic", 0, IF(INTRO!$E$37="Non-endemic",0,IF(COUNTRY_INFO!$H541=1,COUNTRY_INFO!E541,0)))</f>
        <v>0</v>
      </c>
      <c r="E541" s="15">
        <f>IF(INTRO!$E$39&lt;&gt;"Non-endemic", 0, IF(INTRO!$E$37="Non-endemic",0,IF(COUNTRY_INFO!$H541=1,COUNTRY_INFO!F541,0)))</f>
        <v>0</v>
      </c>
      <c r="F541" s="15">
        <f>IF(INTRO!$E$39&lt;&gt;"Non-endemic", 0, IF(INTRO!$E$37="Non-endemic",0,IF(COUNTRY_INFO!$H541=1,COUNTRY_INFO!G541,0)))</f>
        <v>0</v>
      </c>
      <c r="G541" s="15">
        <f t="shared" si="36"/>
        <v>0</v>
      </c>
      <c r="H541" s="16" t="str">
        <f>IF(INTRO!$E$39="Non-endemic",IF(INTRO!$E$37="Non-endemic","Not required",COUNTRY_INFO!P541),"Treat with IVM")</f>
        <v>Treat with IVM</v>
      </c>
      <c r="I541" s="15">
        <f t="shared" si="37"/>
        <v>0</v>
      </c>
      <c r="J541" s="15">
        <f t="shared" si="33"/>
        <v>0</v>
      </c>
      <c r="K541" s="25"/>
      <c r="L541" s="17">
        <f t="shared" si="34"/>
        <v>0</v>
      </c>
      <c r="M541" s="17">
        <f t="shared" si="35"/>
        <v>0</v>
      </c>
    </row>
    <row r="542" spans="1:13" x14ac:dyDescent="0.2">
      <c r="A542" s="14" t="str">
        <f>IF(INTRO!$E$39&lt;&gt;"Non-endemic", " ", IF(INTRO!$E$37="Non-endemic"," ", IF(COUNTRY_INFO!A542=0," ",COUNTRY_INFO!A542)))</f>
        <v xml:space="preserve"> </v>
      </c>
      <c r="B542" s="14" t="str">
        <f>IF(INTRO!$E$39&lt;&gt;"Non-endemic", " ", IF(INTRO!$E$37="Non-endemic"," ", IF(COUNTRY_INFO!B542=0," ",COUNTRY_INFO!B542)))</f>
        <v xml:space="preserve"> </v>
      </c>
      <c r="C542" s="14" t="str">
        <f>IF(INTRO!$E$39&lt;&gt;"Non-endemic", " ", IF(INTRO!$E$37="Non-endemic"," ", IF(COUNTRY_INFO!C542=0," ",COUNTRY_INFO!C542)))</f>
        <v xml:space="preserve"> </v>
      </c>
      <c r="D542" s="15">
        <f>IF(INTRO!$E$39&lt;&gt;"Non-endemic", 0, IF(INTRO!$E$37="Non-endemic",0,IF(COUNTRY_INFO!$H542=1,COUNTRY_INFO!E542,0)))</f>
        <v>0</v>
      </c>
      <c r="E542" s="15">
        <f>IF(INTRO!$E$39&lt;&gt;"Non-endemic", 0, IF(INTRO!$E$37="Non-endemic",0,IF(COUNTRY_INFO!$H542=1,COUNTRY_INFO!F542,0)))</f>
        <v>0</v>
      </c>
      <c r="F542" s="15">
        <f>IF(INTRO!$E$39&lt;&gt;"Non-endemic", 0, IF(INTRO!$E$37="Non-endemic",0,IF(COUNTRY_INFO!$H542=1,COUNTRY_INFO!G542,0)))</f>
        <v>0</v>
      </c>
      <c r="G542" s="15">
        <f t="shared" si="36"/>
        <v>0</v>
      </c>
      <c r="H542" s="16" t="str">
        <f>IF(INTRO!$E$39="Non-endemic",IF(INTRO!$E$37="Non-endemic","Not required",COUNTRY_INFO!P542),"Treat with IVM")</f>
        <v>Treat with IVM</v>
      </c>
      <c r="I542" s="15">
        <f t="shared" si="37"/>
        <v>0</v>
      </c>
      <c r="J542" s="15">
        <f t="shared" si="33"/>
        <v>0</v>
      </c>
      <c r="K542" s="25"/>
      <c r="L542" s="17">
        <f t="shared" si="34"/>
        <v>0</v>
      </c>
      <c r="M542" s="17">
        <f t="shared" si="35"/>
        <v>0</v>
      </c>
    </row>
    <row r="543" spans="1:13" x14ac:dyDescent="0.2">
      <c r="A543" s="14" t="str">
        <f>IF(INTRO!$E$39&lt;&gt;"Non-endemic", " ", IF(INTRO!$E$37="Non-endemic"," ", IF(COUNTRY_INFO!A543=0," ",COUNTRY_INFO!A543)))</f>
        <v xml:space="preserve"> </v>
      </c>
      <c r="B543" s="14" t="str">
        <f>IF(INTRO!$E$39&lt;&gt;"Non-endemic", " ", IF(INTRO!$E$37="Non-endemic"," ", IF(COUNTRY_INFO!B543=0," ",COUNTRY_INFO!B543)))</f>
        <v xml:space="preserve"> </v>
      </c>
      <c r="C543" s="14" t="str">
        <f>IF(INTRO!$E$39&lt;&gt;"Non-endemic", " ", IF(INTRO!$E$37="Non-endemic"," ", IF(COUNTRY_INFO!C543=0," ",COUNTRY_INFO!C543)))</f>
        <v xml:space="preserve"> </v>
      </c>
      <c r="D543" s="15">
        <f>IF(INTRO!$E$39&lt;&gt;"Non-endemic", 0, IF(INTRO!$E$37="Non-endemic",0,IF(COUNTRY_INFO!$H543=1,COUNTRY_INFO!E543,0)))</f>
        <v>0</v>
      </c>
      <c r="E543" s="15">
        <f>IF(INTRO!$E$39&lt;&gt;"Non-endemic", 0, IF(INTRO!$E$37="Non-endemic",0,IF(COUNTRY_INFO!$H543=1,COUNTRY_INFO!F543,0)))</f>
        <v>0</v>
      </c>
      <c r="F543" s="15">
        <f>IF(INTRO!$E$39&lt;&gt;"Non-endemic", 0, IF(INTRO!$E$37="Non-endemic",0,IF(COUNTRY_INFO!$H543=1,COUNTRY_INFO!G543,0)))</f>
        <v>0</v>
      </c>
      <c r="G543" s="15">
        <f t="shared" si="36"/>
        <v>0</v>
      </c>
      <c r="H543" s="16" t="str">
        <f>IF(INTRO!$E$39="Non-endemic",IF(INTRO!$E$37="Non-endemic","Not required",COUNTRY_INFO!P543),"Treat with IVM")</f>
        <v>Treat with IVM</v>
      </c>
      <c r="I543" s="15">
        <f t="shared" si="37"/>
        <v>0</v>
      </c>
      <c r="J543" s="15">
        <f t="shared" si="33"/>
        <v>0</v>
      </c>
      <c r="K543" s="25"/>
      <c r="L543" s="17">
        <f t="shared" si="34"/>
        <v>0</v>
      </c>
      <c r="M543" s="17">
        <f t="shared" si="35"/>
        <v>0</v>
      </c>
    </row>
    <row r="544" spans="1:13" x14ac:dyDescent="0.2">
      <c r="A544" s="14" t="str">
        <f>IF(INTRO!$E$39&lt;&gt;"Non-endemic", " ", IF(INTRO!$E$37="Non-endemic"," ", IF(COUNTRY_INFO!A544=0," ",COUNTRY_INFO!A544)))</f>
        <v xml:space="preserve"> </v>
      </c>
      <c r="B544" s="14" t="str">
        <f>IF(INTRO!$E$39&lt;&gt;"Non-endemic", " ", IF(INTRO!$E$37="Non-endemic"," ", IF(COUNTRY_INFO!B544=0," ",COUNTRY_INFO!B544)))</f>
        <v xml:space="preserve"> </v>
      </c>
      <c r="C544" s="14" t="str">
        <f>IF(INTRO!$E$39&lt;&gt;"Non-endemic", " ", IF(INTRO!$E$37="Non-endemic"," ", IF(COUNTRY_INFO!C544=0," ",COUNTRY_INFO!C544)))</f>
        <v xml:space="preserve"> </v>
      </c>
      <c r="D544" s="15">
        <f>IF(INTRO!$E$39&lt;&gt;"Non-endemic", 0, IF(INTRO!$E$37="Non-endemic",0,IF(COUNTRY_INFO!$H544=1,COUNTRY_INFO!E544,0)))</f>
        <v>0</v>
      </c>
      <c r="E544" s="15">
        <f>IF(INTRO!$E$39&lt;&gt;"Non-endemic", 0, IF(INTRO!$E$37="Non-endemic",0,IF(COUNTRY_INFO!$H544=1,COUNTRY_INFO!F544,0)))</f>
        <v>0</v>
      </c>
      <c r="F544" s="15">
        <f>IF(INTRO!$E$39&lt;&gt;"Non-endemic", 0, IF(INTRO!$E$37="Non-endemic",0,IF(COUNTRY_INFO!$H544=1,COUNTRY_INFO!G544,0)))</f>
        <v>0</v>
      </c>
      <c r="G544" s="15">
        <f t="shared" si="36"/>
        <v>0</v>
      </c>
      <c r="H544" s="16" t="str">
        <f>IF(INTRO!$E$39="Non-endemic",IF(INTRO!$E$37="Non-endemic","Not required",COUNTRY_INFO!P544),"Treat with IVM")</f>
        <v>Treat with IVM</v>
      </c>
      <c r="I544" s="15">
        <f t="shared" si="37"/>
        <v>0</v>
      </c>
      <c r="J544" s="15">
        <f t="shared" si="33"/>
        <v>0</v>
      </c>
      <c r="K544" s="25"/>
      <c r="L544" s="17">
        <f t="shared" si="34"/>
        <v>0</v>
      </c>
      <c r="M544" s="17">
        <f t="shared" si="35"/>
        <v>0</v>
      </c>
    </row>
    <row r="545" spans="1:13" x14ac:dyDescent="0.2">
      <c r="A545" s="14" t="str">
        <f>IF(INTRO!$E$39&lt;&gt;"Non-endemic", " ", IF(INTRO!$E$37="Non-endemic"," ", IF(COUNTRY_INFO!A545=0," ",COUNTRY_INFO!A545)))</f>
        <v xml:space="preserve"> </v>
      </c>
      <c r="B545" s="14" t="str">
        <f>IF(INTRO!$E$39&lt;&gt;"Non-endemic", " ", IF(INTRO!$E$37="Non-endemic"," ", IF(COUNTRY_INFO!B545=0," ",COUNTRY_INFO!B545)))</f>
        <v xml:space="preserve"> </v>
      </c>
      <c r="C545" s="14" t="str">
        <f>IF(INTRO!$E$39&lt;&gt;"Non-endemic", " ", IF(INTRO!$E$37="Non-endemic"," ", IF(COUNTRY_INFO!C545=0," ",COUNTRY_INFO!C545)))</f>
        <v xml:space="preserve"> </v>
      </c>
      <c r="D545" s="15">
        <f>IF(INTRO!$E$39&lt;&gt;"Non-endemic", 0, IF(INTRO!$E$37="Non-endemic",0,IF(COUNTRY_INFO!$H545=1,COUNTRY_INFO!E545,0)))</f>
        <v>0</v>
      </c>
      <c r="E545" s="15">
        <f>IF(INTRO!$E$39&lt;&gt;"Non-endemic", 0, IF(INTRO!$E$37="Non-endemic",0,IF(COUNTRY_INFO!$H545=1,COUNTRY_INFO!F545,0)))</f>
        <v>0</v>
      </c>
      <c r="F545" s="15">
        <f>IF(INTRO!$E$39&lt;&gt;"Non-endemic", 0, IF(INTRO!$E$37="Non-endemic",0,IF(COUNTRY_INFO!$H545=1,COUNTRY_INFO!G545,0)))</f>
        <v>0</v>
      </c>
      <c r="G545" s="15">
        <f t="shared" si="36"/>
        <v>0</v>
      </c>
      <c r="H545" s="16" t="str">
        <f>IF(INTRO!$E$39="Non-endemic",IF(INTRO!$E$37="Non-endemic","Not required",COUNTRY_INFO!P545),"Treat with IVM")</f>
        <v>Treat with IVM</v>
      </c>
      <c r="I545" s="15">
        <f t="shared" si="37"/>
        <v>0</v>
      </c>
      <c r="J545" s="15">
        <f t="shared" si="33"/>
        <v>0</v>
      </c>
      <c r="K545" s="25"/>
      <c r="L545" s="17">
        <f t="shared" si="34"/>
        <v>0</v>
      </c>
      <c r="M545" s="17">
        <f t="shared" si="35"/>
        <v>0</v>
      </c>
    </row>
    <row r="546" spans="1:13" x14ac:dyDescent="0.2">
      <c r="A546" s="14" t="str">
        <f>IF(INTRO!$E$39&lt;&gt;"Non-endemic", " ", IF(INTRO!$E$37="Non-endemic"," ", IF(COUNTRY_INFO!A546=0," ",COUNTRY_INFO!A546)))</f>
        <v xml:space="preserve"> </v>
      </c>
      <c r="B546" s="14" t="str">
        <f>IF(INTRO!$E$39&lt;&gt;"Non-endemic", " ", IF(INTRO!$E$37="Non-endemic"," ", IF(COUNTRY_INFO!B546=0," ",COUNTRY_INFO!B546)))</f>
        <v xml:space="preserve"> </v>
      </c>
      <c r="C546" s="14" t="str">
        <f>IF(INTRO!$E$39&lt;&gt;"Non-endemic", " ", IF(INTRO!$E$37="Non-endemic"," ", IF(COUNTRY_INFO!C546=0," ",COUNTRY_INFO!C546)))</f>
        <v xml:space="preserve"> </v>
      </c>
      <c r="D546" s="15">
        <f>IF(INTRO!$E$39&lt;&gt;"Non-endemic", 0, IF(INTRO!$E$37="Non-endemic",0,IF(COUNTRY_INFO!$H546=1,COUNTRY_INFO!E546,0)))</f>
        <v>0</v>
      </c>
      <c r="E546" s="15">
        <f>IF(INTRO!$E$39&lt;&gt;"Non-endemic", 0, IF(INTRO!$E$37="Non-endemic",0,IF(COUNTRY_INFO!$H546=1,COUNTRY_INFO!F546,0)))</f>
        <v>0</v>
      </c>
      <c r="F546" s="15">
        <f>IF(INTRO!$E$39&lt;&gt;"Non-endemic", 0, IF(INTRO!$E$37="Non-endemic",0,IF(COUNTRY_INFO!$H546=1,COUNTRY_INFO!G546,0)))</f>
        <v>0</v>
      </c>
      <c r="G546" s="15">
        <f t="shared" si="36"/>
        <v>0</v>
      </c>
      <c r="H546" s="16" t="str">
        <f>IF(INTRO!$E$39="Non-endemic",IF(INTRO!$E$37="Non-endemic","Not required",COUNTRY_INFO!P546),"Treat with IVM")</f>
        <v>Treat with IVM</v>
      </c>
      <c r="I546" s="15">
        <f t="shared" si="37"/>
        <v>0</v>
      </c>
      <c r="J546" s="15">
        <f t="shared" si="33"/>
        <v>0</v>
      </c>
      <c r="K546" s="25"/>
      <c r="L546" s="17">
        <f t="shared" si="34"/>
        <v>0</v>
      </c>
      <c r="M546" s="17">
        <f t="shared" si="35"/>
        <v>0</v>
      </c>
    </row>
    <row r="547" spans="1:13" x14ac:dyDescent="0.2">
      <c r="A547" s="14" t="str">
        <f>IF(INTRO!$E$39&lt;&gt;"Non-endemic", " ", IF(INTRO!$E$37="Non-endemic"," ", IF(COUNTRY_INFO!A547=0," ",COUNTRY_INFO!A547)))</f>
        <v xml:space="preserve"> </v>
      </c>
      <c r="B547" s="14" t="str">
        <f>IF(INTRO!$E$39&lt;&gt;"Non-endemic", " ", IF(INTRO!$E$37="Non-endemic"," ", IF(COUNTRY_INFO!B547=0," ",COUNTRY_INFO!B547)))</f>
        <v xml:space="preserve"> </v>
      </c>
      <c r="C547" s="14" t="str">
        <f>IF(INTRO!$E$39&lt;&gt;"Non-endemic", " ", IF(INTRO!$E$37="Non-endemic"," ", IF(COUNTRY_INFO!C547=0," ",COUNTRY_INFO!C547)))</f>
        <v xml:space="preserve"> </v>
      </c>
      <c r="D547" s="15">
        <f>IF(INTRO!$E$39&lt;&gt;"Non-endemic", 0, IF(INTRO!$E$37="Non-endemic",0,IF(COUNTRY_INFO!$H547=1,COUNTRY_INFO!E547,0)))</f>
        <v>0</v>
      </c>
      <c r="E547" s="15">
        <f>IF(INTRO!$E$39&lt;&gt;"Non-endemic", 0, IF(INTRO!$E$37="Non-endemic",0,IF(COUNTRY_INFO!$H547=1,COUNTRY_INFO!F547,0)))</f>
        <v>0</v>
      </c>
      <c r="F547" s="15">
        <f>IF(INTRO!$E$39&lt;&gt;"Non-endemic", 0, IF(INTRO!$E$37="Non-endemic",0,IF(COUNTRY_INFO!$H547=1,COUNTRY_INFO!G547,0)))</f>
        <v>0</v>
      </c>
      <c r="G547" s="15">
        <f t="shared" si="36"/>
        <v>0</v>
      </c>
      <c r="H547" s="16" t="str">
        <f>IF(INTRO!$E$39="Non-endemic",IF(INTRO!$E$37="Non-endemic","Not required",COUNTRY_INFO!P547),"Treat with IVM")</f>
        <v>Treat with IVM</v>
      </c>
      <c r="I547" s="15">
        <f t="shared" si="37"/>
        <v>0</v>
      </c>
      <c r="J547" s="15">
        <f t="shared" si="33"/>
        <v>0</v>
      </c>
      <c r="K547" s="25"/>
      <c r="L547" s="17">
        <f t="shared" si="34"/>
        <v>0</v>
      </c>
      <c r="M547" s="17">
        <f t="shared" si="35"/>
        <v>0</v>
      </c>
    </row>
    <row r="548" spans="1:13" x14ac:dyDescent="0.2">
      <c r="A548" s="14" t="str">
        <f>IF(INTRO!$E$39&lt;&gt;"Non-endemic", " ", IF(INTRO!$E$37="Non-endemic"," ", IF(COUNTRY_INFO!A548=0," ",COUNTRY_INFO!A548)))</f>
        <v xml:space="preserve"> </v>
      </c>
      <c r="B548" s="14" t="str">
        <f>IF(INTRO!$E$39&lt;&gt;"Non-endemic", " ", IF(INTRO!$E$37="Non-endemic"," ", IF(COUNTRY_INFO!B548=0," ",COUNTRY_INFO!B548)))</f>
        <v xml:space="preserve"> </v>
      </c>
      <c r="C548" s="14" t="str">
        <f>IF(INTRO!$E$39&lt;&gt;"Non-endemic", " ", IF(INTRO!$E$37="Non-endemic"," ", IF(COUNTRY_INFO!C548=0," ",COUNTRY_INFO!C548)))</f>
        <v xml:space="preserve"> </v>
      </c>
      <c r="D548" s="15">
        <f>IF(INTRO!$E$39&lt;&gt;"Non-endemic", 0, IF(INTRO!$E$37="Non-endemic",0,IF(COUNTRY_INFO!$H548=1,COUNTRY_INFO!E548,0)))</f>
        <v>0</v>
      </c>
      <c r="E548" s="15">
        <f>IF(INTRO!$E$39&lt;&gt;"Non-endemic", 0, IF(INTRO!$E$37="Non-endemic",0,IF(COUNTRY_INFO!$H548=1,COUNTRY_INFO!F548,0)))</f>
        <v>0</v>
      </c>
      <c r="F548" s="15">
        <f>IF(INTRO!$E$39&lt;&gt;"Non-endemic", 0, IF(INTRO!$E$37="Non-endemic",0,IF(COUNTRY_INFO!$H548=1,COUNTRY_INFO!G548,0)))</f>
        <v>0</v>
      </c>
      <c r="G548" s="15">
        <f t="shared" si="36"/>
        <v>0</v>
      </c>
      <c r="H548" s="16" t="str">
        <f>IF(INTRO!$E$39="Non-endemic",IF(INTRO!$E$37="Non-endemic","Not required",COUNTRY_INFO!P548),"Treat with IVM")</f>
        <v>Treat with IVM</v>
      </c>
      <c r="I548" s="15">
        <f t="shared" si="37"/>
        <v>0</v>
      </c>
      <c r="J548" s="15">
        <f t="shared" si="33"/>
        <v>0</v>
      </c>
      <c r="K548" s="25"/>
      <c r="L548" s="17">
        <f t="shared" si="34"/>
        <v>0</v>
      </c>
      <c r="M548" s="17">
        <f t="shared" si="35"/>
        <v>0</v>
      </c>
    </row>
    <row r="549" spans="1:13" x14ac:dyDescent="0.2">
      <c r="A549" s="14" t="str">
        <f>IF(INTRO!$E$39&lt;&gt;"Non-endemic", " ", IF(INTRO!$E$37="Non-endemic"," ", IF(COUNTRY_INFO!A549=0," ",COUNTRY_INFO!A549)))</f>
        <v xml:space="preserve"> </v>
      </c>
      <c r="B549" s="14" t="str">
        <f>IF(INTRO!$E$39&lt;&gt;"Non-endemic", " ", IF(INTRO!$E$37="Non-endemic"," ", IF(COUNTRY_INFO!B549=0," ",COUNTRY_INFO!B549)))</f>
        <v xml:space="preserve"> </v>
      </c>
      <c r="C549" s="14" t="str">
        <f>IF(INTRO!$E$39&lt;&gt;"Non-endemic", " ", IF(INTRO!$E$37="Non-endemic"," ", IF(COUNTRY_INFO!C549=0," ",COUNTRY_INFO!C549)))</f>
        <v xml:space="preserve"> </v>
      </c>
      <c r="D549" s="15">
        <f>IF(INTRO!$E$39&lt;&gt;"Non-endemic", 0, IF(INTRO!$E$37="Non-endemic",0,IF(COUNTRY_INFO!$H549=1,COUNTRY_INFO!E549,0)))</f>
        <v>0</v>
      </c>
      <c r="E549" s="15">
        <f>IF(INTRO!$E$39&lt;&gt;"Non-endemic", 0, IF(INTRO!$E$37="Non-endemic",0,IF(COUNTRY_INFO!$H549=1,COUNTRY_INFO!F549,0)))</f>
        <v>0</v>
      </c>
      <c r="F549" s="15">
        <f>IF(INTRO!$E$39&lt;&gt;"Non-endemic", 0, IF(INTRO!$E$37="Non-endemic",0,IF(COUNTRY_INFO!$H549=1,COUNTRY_INFO!G549,0)))</f>
        <v>0</v>
      </c>
      <c r="G549" s="15">
        <f t="shared" si="36"/>
        <v>0</v>
      </c>
      <c r="H549" s="16" t="str">
        <f>IF(INTRO!$E$39="Non-endemic",IF(INTRO!$E$37="Non-endemic","Not required",COUNTRY_INFO!P549),"Treat with IVM")</f>
        <v>Treat with IVM</v>
      </c>
      <c r="I549" s="15">
        <f t="shared" si="37"/>
        <v>0</v>
      </c>
      <c r="J549" s="15">
        <f t="shared" si="33"/>
        <v>0</v>
      </c>
      <c r="K549" s="25"/>
      <c r="L549" s="17">
        <f t="shared" si="34"/>
        <v>0</v>
      </c>
      <c r="M549" s="17">
        <f t="shared" si="35"/>
        <v>0</v>
      </c>
    </row>
    <row r="550" spans="1:13" x14ac:dyDescent="0.2">
      <c r="A550" s="14" t="str">
        <f>IF(INTRO!$E$39&lt;&gt;"Non-endemic", " ", IF(INTRO!$E$37="Non-endemic"," ", IF(COUNTRY_INFO!A550=0," ",COUNTRY_INFO!A550)))</f>
        <v xml:space="preserve"> </v>
      </c>
      <c r="B550" s="14" t="str">
        <f>IF(INTRO!$E$39&lt;&gt;"Non-endemic", " ", IF(INTRO!$E$37="Non-endemic"," ", IF(COUNTRY_INFO!B550=0," ",COUNTRY_INFO!B550)))</f>
        <v xml:space="preserve"> </v>
      </c>
      <c r="C550" s="14" t="str">
        <f>IF(INTRO!$E$39&lt;&gt;"Non-endemic", " ", IF(INTRO!$E$37="Non-endemic"," ", IF(COUNTRY_INFO!C550=0," ",COUNTRY_INFO!C550)))</f>
        <v xml:space="preserve"> </v>
      </c>
      <c r="D550" s="15">
        <f>IF(INTRO!$E$39&lt;&gt;"Non-endemic", 0, IF(INTRO!$E$37="Non-endemic",0,IF(COUNTRY_INFO!$H550=1,COUNTRY_INFO!E550,0)))</f>
        <v>0</v>
      </c>
      <c r="E550" s="15">
        <f>IF(INTRO!$E$39&lt;&gt;"Non-endemic", 0, IF(INTRO!$E$37="Non-endemic",0,IF(COUNTRY_INFO!$H550=1,COUNTRY_INFO!F550,0)))</f>
        <v>0</v>
      </c>
      <c r="F550" s="15">
        <f>IF(INTRO!$E$39&lt;&gt;"Non-endemic", 0, IF(INTRO!$E$37="Non-endemic",0,IF(COUNTRY_INFO!$H550=1,COUNTRY_INFO!G550,0)))</f>
        <v>0</v>
      </c>
      <c r="G550" s="15">
        <f t="shared" si="36"/>
        <v>0</v>
      </c>
      <c r="H550" s="16" t="str">
        <f>IF(INTRO!$E$39="Non-endemic",IF(INTRO!$E$37="Non-endemic","Not required",COUNTRY_INFO!P550),"Treat with IVM")</f>
        <v>Treat with IVM</v>
      </c>
      <c r="I550" s="15">
        <f t="shared" si="37"/>
        <v>0</v>
      </c>
      <c r="J550" s="15">
        <f t="shared" si="33"/>
        <v>0</v>
      </c>
      <c r="K550" s="25"/>
      <c r="L550" s="17">
        <f t="shared" si="34"/>
        <v>0</v>
      </c>
      <c r="M550" s="17">
        <f t="shared" si="35"/>
        <v>0</v>
      </c>
    </row>
    <row r="551" spans="1:13" x14ac:dyDescent="0.2">
      <c r="A551" s="14" t="str">
        <f>IF(INTRO!$E$39&lt;&gt;"Non-endemic", " ", IF(INTRO!$E$37="Non-endemic"," ", IF(COUNTRY_INFO!A551=0," ",COUNTRY_INFO!A551)))</f>
        <v xml:space="preserve"> </v>
      </c>
      <c r="B551" s="14" t="str">
        <f>IF(INTRO!$E$39&lt;&gt;"Non-endemic", " ", IF(INTRO!$E$37="Non-endemic"," ", IF(COUNTRY_INFO!B551=0," ",COUNTRY_INFO!B551)))</f>
        <v xml:space="preserve"> </v>
      </c>
      <c r="C551" s="14" t="str">
        <f>IF(INTRO!$E$39&lt;&gt;"Non-endemic", " ", IF(INTRO!$E$37="Non-endemic"," ", IF(COUNTRY_INFO!C551=0," ",COUNTRY_INFO!C551)))</f>
        <v xml:space="preserve"> </v>
      </c>
      <c r="D551" s="15">
        <f>IF(INTRO!$E$39&lt;&gt;"Non-endemic", 0, IF(INTRO!$E$37="Non-endemic",0,IF(COUNTRY_INFO!$H551=1,COUNTRY_INFO!E551,0)))</f>
        <v>0</v>
      </c>
      <c r="E551" s="15">
        <f>IF(INTRO!$E$39&lt;&gt;"Non-endemic", 0, IF(INTRO!$E$37="Non-endemic",0,IF(COUNTRY_INFO!$H551=1,COUNTRY_INFO!F551,0)))</f>
        <v>0</v>
      </c>
      <c r="F551" s="15">
        <f>IF(INTRO!$E$39&lt;&gt;"Non-endemic", 0, IF(INTRO!$E$37="Non-endemic",0,IF(COUNTRY_INFO!$H551=1,COUNTRY_INFO!G551,0)))</f>
        <v>0</v>
      </c>
      <c r="G551" s="15">
        <f t="shared" si="36"/>
        <v>0</v>
      </c>
      <c r="H551" s="16" t="str">
        <f>IF(INTRO!$E$39="Non-endemic",IF(INTRO!$E$37="Non-endemic","Not required",COUNTRY_INFO!P551),"Treat with IVM")</f>
        <v>Treat with IVM</v>
      </c>
      <c r="I551" s="15">
        <f t="shared" si="37"/>
        <v>0</v>
      </c>
      <c r="J551" s="15">
        <f t="shared" si="33"/>
        <v>0</v>
      </c>
      <c r="K551" s="25"/>
      <c r="L551" s="17">
        <f t="shared" si="34"/>
        <v>0</v>
      </c>
      <c r="M551" s="17">
        <f t="shared" si="35"/>
        <v>0</v>
      </c>
    </row>
    <row r="552" spans="1:13" x14ac:dyDescent="0.2">
      <c r="A552" s="14" t="str">
        <f>IF(INTRO!$E$39&lt;&gt;"Non-endemic", " ", IF(INTRO!$E$37="Non-endemic"," ", IF(COUNTRY_INFO!A552=0," ",COUNTRY_INFO!A552)))</f>
        <v xml:space="preserve"> </v>
      </c>
      <c r="B552" s="14" t="str">
        <f>IF(INTRO!$E$39&lt;&gt;"Non-endemic", " ", IF(INTRO!$E$37="Non-endemic"," ", IF(COUNTRY_INFO!B552=0," ",COUNTRY_INFO!B552)))</f>
        <v xml:space="preserve"> </v>
      </c>
      <c r="C552" s="14" t="str">
        <f>IF(INTRO!$E$39&lt;&gt;"Non-endemic", " ", IF(INTRO!$E$37="Non-endemic"," ", IF(COUNTRY_INFO!C552=0," ",COUNTRY_INFO!C552)))</f>
        <v xml:space="preserve"> </v>
      </c>
      <c r="D552" s="15">
        <f>IF(INTRO!$E$39&lt;&gt;"Non-endemic", 0, IF(INTRO!$E$37="Non-endemic",0,IF(COUNTRY_INFO!$H552=1,COUNTRY_INFO!E552,0)))</f>
        <v>0</v>
      </c>
      <c r="E552" s="15">
        <f>IF(INTRO!$E$39&lt;&gt;"Non-endemic", 0, IF(INTRO!$E$37="Non-endemic",0,IF(COUNTRY_INFO!$H552=1,COUNTRY_INFO!F552,0)))</f>
        <v>0</v>
      </c>
      <c r="F552" s="15">
        <f>IF(INTRO!$E$39&lt;&gt;"Non-endemic", 0, IF(INTRO!$E$37="Non-endemic",0,IF(COUNTRY_INFO!$H552=1,COUNTRY_INFO!G552,0)))</f>
        <v>0</v>
      </c>
      <c r="G552" s="15">
        <f t="shared" si="36"/>
        <v>0</v>
      </c>
      <c r="H552" s="16" t="str">
        <f>IF(INTRO!$E$39="Non-endemic",IF(INTRO!$E$37="Non-endemic","Not required",COUNTRY_INFO!P552),"Treat with IVM")</f>
        <v>Treat with IVM</v>
      </c>
      <c r="I552" s="15">
        <f t="shared" si="37"/>
        <v>0</v>
      </c>
      <c r="J552" s="15">
        <f t="shared" si="33"/>
        <v>0</v>
      </c>
      <c r="K552" s="25"/>
      <c r="L552" s="17">
        <f t="shared" si="34"/>
        <v>0</v>
      </c>
      <c r="M552" s="17">
        <f t="shared" si="35"/>
        <v>0</v>
      </c>
    </row>
    <row r="553" spans="1:13" x14ac:dyDescent="0.2">
      <c r="A553" s="14" t="str">
        <f>IF(INTRO!$E$39&lt;&gt;"Non-endemic", " ", IF(INTRO!$E$37="Non-endemic"," ", IF(COUNTRY_INFO!A553=0," ",COUNTRY_INFO!A553)))</f>
        <v xml:space="preserve"> </v>
      </c>
      <c r="B553" s="14" t="str">
        <f>IF(INTRO!$E$39&lt;&gt;"Non-endemic", " ", IF(INTRO!$E$37="Non-endemic"," ", IF(COUNTRY_INFO!B553=0," ",COUNTRY_INFO!B553)))</f>
        <v xml:space="preserve"> </v>
      </c>
      <c r="C553" s="14" t="str">
        <f>IF(INTRO!$E$39&lt;&gt;"Non-endemic", " ", IF(INTRO!$E$37="Non-endemic"," ", IF(COUNTRY_INFO!C553=0," ",COUNTRY_INFO!C553)))</f>
        <v xml:space="preserve"> </v>
      </c>
      <c r="D553" s="15">
        <f>IF(INTRO!$E$39&lt;&gt;"Non-endemic", 0, IF(INTRO!$E$37="Non-endemic",0,IF(COUNTRY_INFO!$H553=1,COUNTRY_INFO!E553,0)))</f>
        <v>0</v>
      </c>
      <c r="E553" s="15">
        <f>IF(INTRO!$E$39&lt;&gt;"Non-endemic", 0, IF(INTRO!$E$37="Non-endemic",0,IF(COUNTRY_INFO!$H553=1,COUNTRY_INFO!F553,0)))</f>
        <v>0</v>
      </c>
      <c r="F553" s="15">
        <f>IF(INTRO!$E$39&lt;&gt;"Non-endemic", 0, IF(INTRO!$E$37="Non-endemic",0,IF(COUNTRY_INFO!$H553=1,COUNTRY_INFO!G553,0)))</f>
        <v>0</v>
      </c>
      <c r="G553" s="15">
        <f t="shared" si="36"/>
        <v>0</v>
      </c>
      <c r="H553" s="16" t="str">
        <f>IF(INTRO!$E$39="Non-endemic",IF(INTRO!$E$37="Non-endemic","Not required",COUNTRY_INFO!P553),"Treat with IVM")</f>
        <v>Treat with IVM</v>
      </c>
      <c r="I553" s="15">
        <f t="shared" si="37"/>
        <v>0</v>
      </c>
      <c r="J553" s="15">
        <f t="shared" si="33"/>
        <v>0</v>
      </c>
      <c r="K553" s="25"/>
      <c r="L553" s="17">
        <f t="shared" si="34"/>
        <v>0</v>
      </c>
      <c r="M553" s="17">
        <f t="shared" si="35"/>
        <v>0</v>
      </c>
    </row>
    <row r="554" spans="1:13" x14ac:dyDescent="0.2">
      <c r="A554" s="14" t="str">
        <f>IF(INTRO!$E$39&lt;&gt;"Non-endemic", " ", IF(INTRO!$E$37="Non-endemic"," ", IF(COUNTRY_INFO!A554=0," ",COUNTRY_INFO!A554)))</f>
        <v xml:space="preserve"> </v>
      </c>
      <c r="B554" s="14" t="str">
        <f>IF(INTRO!$E$39&lt;&gt;"Non-endemic", " ", IF(INTRO!$E$37="Non-endemic"," ", IF(COUNTRY_INFO!B554=0," ",COUNTRY_INFO!B554)))</f>
        <v xml:space="preserve"> </v>
      </c>
      <c r="C554" s="14" t="str">
        <f>IF(INTRO!$E$39&lt;&gt;"Non-endemic", " ", IF(INTRO!$E$37="Non-endemic"," ", IF(COUNTRY_INFO!C554=0," ",COUNTRY_INFO!C554)))</f>
        <v xml:space="preserve"> </v>
      </c>
      <c r="D554" s="15">
        <f>IF(INTRO!$E$39&lt;&gt;"Non-endemic", 0, IF(INTRO!$E$37="Non-endemic",0,IF(COUNTRY_INFO!$H554=1,COUNTRY_INFO!E554,0)))</f>
        <v>0</v>
      </c>
      <c r="E554" s="15">
        <f>IF(INTRO!$E$39&lt;&gt;"Non-endemic", 0, IF(INTRO!$E$37="Non-endemic",0,IF(COUNTRY_INFO!$H554=1,COUNTRY_INFO!F554,0)))</f>
        <v>0</v>
      </c>
      <c r="F554" s="15">
        <f>IF(INTRO!$E$39&lt;&gt;"Non-endemic", 0, IF(INTRO!$E$37="Non-endemic",0,IF(COUNTRY_INFO!$H554=1,COUNTRY_INFO!G554,0)))</f>
        <v>0</v>
      </c>
      <c r="G554" s="15">
        <f t="shared" si="36"/>
        <v>0</v>
      </c>
      <c r="H554" s="16" t="str">
        <f>IF(INTRO!$E$39="Non-endemic",IF(INTRO!$E$37="Non-endemic","Not required",COUNTRY_INFO!P554),"Treat with IVM")</f>
        <v>Treat with IVM</v>
      </c>
      <c r="I554" s="15">
        <f t="shared" si="37"/>
        <v>0</v>
      </c>
      <c r="J554" s="15">
        <f t="shared" si="33"/>
        <v>0</v>
      </c>
      <c r="K554" s="25"/>
      <c r="L554" s="17">
        <f t="shared" si="34"/>
        <v>0</v>
      </c>
      <c r="M554" s="17">
        <f t="shared" si="35"/>
        <v>0</v>
      </c>
    </row>
    <row r="555" spans="1:13" x14ac:dyDescent="0.2">
      <c r="A555" s="14" t="str">
        <f>IF(INTRO!$E$39&lt;&gt;"Non-endemic", " ", IF(INTRO!$E$37="Non-endemic"," ", IF(COUNTRY_INFO!A555=0," ",COUNTRY_INFO!A555)))</f>
        <v xml:space="preserve"> </v>
      </c>
      <c r="B555" s="14" t="str">
        <f>IF(INTRO!$E$39&lt;&gt;"Non-endemic", " ", IF(INTRO!$E$37="Non-endemic"," ", IF(COUNTRY_INFO!B555=0," ",COUNTRY_INFO!B555)))</f>
        <v xml:space="preserve"> </v>
      </c>
      <c r="C555" s="14" t="str">
        <f>IF(INTRO!$E$39&lt;&gt;"Non-endemic", " ", IF(INTRO!$E$37="Non-endemic"," ", IF(COUNTRY_INFO!C555=0," ",COUNTRY_INFO!C555)))</f>
        <v xml:space="preserve"> </v>
      </c>
      <c r="D555" s="15">
        <f>IF(INTRO!$E$39&lt;&gt;"Non-endemic", 0, IF(INTRO!$E$37="Non-endemic",0,IF(COUNTRY_INFO!$H555=1,COUNTRY_INFO!E555,0)))</f>
        <v>0</v>
      </c>
      <c r="E555" s="15">
        <f>IF(INTRO!$E$39&lt;&gt;"Non-endemic", 0, IF(INTRO!$E$37="Non-endemic",0,IF(COUNTRY_INFO!$H555=1,COUNTRY_INFO!F555,0)))</f>
        <v>0</v>
      </c>
      <c r="F555" s="15">
        <f>IF(INTRO!$E$39&lt;&gt;"Non-endemic", 0, IF(INTRO!$E$37="Non-endemic",0,IF(COUNTRY_INFO!$H555=1,COUNTRY_INFO!G555,0)))</f>
        <v>0</v>
      </c>
      <c r="G555" s="15">
        <f t="shared" si="36"/>
        <v>0</v>
      </c>
      <c r="H555" s="16" t="str">
        <f>IF(INTRO!$E$39="Non-endemic",IF(INTRO!$E$37="Non-endemic","Not required",COUNTRY_INFO!P555),"Treat with IVM")</f>
        <v>Treat with IVM</v>
      </c>
      <c r="I555" s="15">
        <f t="shared" si="37"/>
        <v>0</v>
      </c>
      <c r="J555" s="15">
        <f t="shared" si="33"/>
        <v>0</v>
      </c>
      <c r="K555" s="25"/>
      <c r="L555" s="17">
        <f t="shared" si="34"/>
        <v>0</v>
      </c>
      <c r="M555" s="17">
        <f t="shared" si="35"/>
        <v>0</v>
      </c>
    </row>
    <row r="556" spans="1:13" x14ac:dyDescent="0.2">
      <c r="A556" s="14" t="str">
        <f>IF(INTRO!$E$39&lt;&gt;"Non-endemic", " ", IF(INTRO!$E$37="Non-endemic"," ", IF(COUNTRY_INFO!A556=0," ",COUNTRY_INFO!A556)))</f>
        <v xml:space="preserve"> </v>
      </c>
      <c r="B556" s="14" t="str">
        <f>IF(INTRO!$E$39&lt;&gt;"Non-endemic", " ", IF(INTRO!$E$37="Non-endemic"," ", IF(COUNTRY_INFO!B556=0," ",COUNTRY_INFO!B556)))</f>
        <v xml:space="preserve"> </v>
      </c>
      <c r="C556" s="14" t="str">
        <f>IF(INTRO!$E$39&lt;&gt;"Non-endemic", " ", IF(INTRO!$E$37="Non-endemic"," ", IF(COUNTRY_INFO!C556=0," ",COUNTRY_INFO!C556)))</f>
        <v xml:space="preserve"> </v>
      </c>
      <c r="D556" s="15">
        <f>IF(INTRO!$E$39&lt;&gt;"Non-endemic", 0, IF(INTRO!$E$37="Non-endemic",0,IF(COUNTRY_INFO!$H556=1,COUNTRY_INFO!E556,0)))</f>
        <v>0</v>
      </c>
      <c r="E556" s="15">
        <f>IF(INTRO!$E$39&lt;&gt;"Non-endemic", 0, IF(INTRO!$E$37="Non-endemic",0,IF(COUNTRY_INFO!$H556=1,COUNTRY_INFO!F556,0)))</f>
        <v>0</v>
      </c>
      <c r="F556" s="15">
        <f>IF(INTRO!$E$39&lt;&gt;"Non-endemic", 0, IF(INTRO!$E$37="Non-endemic",0,IF(COUNTRY_INFO!$H556=1,COUNTRY_INFO!G556,0)))</f>
        <v>0</v>
      </c>
      <c r="G556" s="15">
        <f t="shared" si="36"/>
        <v>0</v>
      </c>
      <c r="H556" s="16" t="str">
        <f>IF(INTRO!$E$39="Non-endemic",IF(INTRO!$E$37="Non-endemic","Not required",COUNTRY_INFO!P556),"Treat with IVM")</f>
        <v>Treat with IVM</v>
      </c>
      <c r="I556" s="15">
        <f t="shared" si="37"/>
        <v>0</v>
      </c>
      <c r="J556" s="15">
        <f t="shared" si="33"/>
        <v>0</v>
      </c>
      <c r="K556" s="25"/>
      <c r="L556" s="17">
        <f t="shared" si="34"/>
        <v>0</v>
      </c>
      <c r="M556" s="17">
        <f t="shared" si="35"/>
        <v>0</v>
      </c>
    </row>
    <row r="557" spans="1:13" x14ac:dyDescent="0.2">
      <c r="A557" s="14" t="str">
        <f>IF(INTRO!$E$39&lt;&gt;"Non-endemic", " ", IF(INTRO!$E$37="Non-endemic"," ", IF(COUNTRY_INFO!A557=0," ",COUNTRY_INFO!A557)))</f>
        <v xml:space="preserve"> </v>
      </c>
      <c r="B557" s="14" t="str">
        <f>IF(INTRO!$E$39&lt;&gt;"Non-endemic", " ", IF(INTRO!$E$37="Non-endemic"," ", IF(COUNTRY_INFO!B557=0," ",COUNTRY_INFO!B557)))</f>
        <v xml:space="preserve"> </v>
      </c>
      <c r="C557" s="14" t="str">
        <f>IF(INTRO!$E$39&lt;&gt;"Non-endemic", " ", IF(INTRO!$E$37="Non-endemic"," ", IF(COUNTRY_INFO!C557=0," ",COUNTRY_INFO!C557)))</f>
        <v xml:space="preserve"> </v>
      </c>
      <c r="D557" s="15">
        <f>IF(INTRO!$E$39&lt;&gt;"Non-endemic", 0, IF(INTRO!$E$37="Non-endemic",0,IF(COUNTRY_INFO!$H557=1,COUNTRY_INFO!E557,0)))</f>
        <v>0</v>
      </c>
      <c r="E557" s="15">
        <f>IF(INTRO!$E$39&lt;&gt;"Non-endemic", 0, IF(INTRO!$E$37="Non-endemic",0,IF(COUNTRY_INFO!$H557=1,COUNTRY_INFO!F557,0)))</f>
        <v>0</v>
      </c>
      <c r="F557" s="15">
        <f>IF(INTRO!$E$39&lt;&gt;"Non-endemic", 0, IF(INTRO!$E$37="Non-endemic",0,IF(COUNTRY_INFO!$H557=1,COUNTRY_INFO!G557,0)))</f>
        <v>0</v>
      </c>
      <c r="G557" s="15">
        <f t="shared" si="36"/>
        <v>0</v>
      </c>
      <c r="H557" s="16" t="str">
        <f>IF(INTRO!$E$39="Non-endemic",IF(INTRO!$E$37="Non-endemic","Not required",COUNTRY_INFO!P557),"Treat with IVM")</f>
        <v>Treat with IVM</v>
      </c>
      <c r="I557" s="15">
        <f t="shared" si="37"/>
        <v>0</v>
      </c>
      <c r="J557" s="15">
        <f t="shared" si="33"/>
        <v>0</v>
      </c>
      <c r="K557" s="25"/>
      <c r="L557" s="17">
        <f t="shared" si="34"/>
        <v>0</v>
      </c>
      <c r="M557" s="17">
        <f t="shared" si="35"/>
        <v>0</v>
      </c>
    </row>
    <row r="558" spans="1:13" x14ac:dyDescent="0.2">
      <c r="A558" s="14" t="str">
        <f>IF(INTRO!$E$39&lt;&gt;"Non-endemic", " ", IF(INTRO!$E$37="Non-endemic"," ", IF(COUNTRY_INFO!A558=0," ",COUNTRY_INFO!A558)))</f>
        <v xml:space="preserve"> </v>
      </c>
      <c r="B558" s="14" t="str">
        <f>IF(INTRO!$E$39&lt;&gt;"Non-endemic", " ", IF(INTRO!$E$37="Non-endemic"," ", IF(COUNTRY_INFO!B558=0," ",COUNTRY_INFO!B558)))</f>
        <v xml:space="preserve"> </v>
      </c>
      <c r="C558" s="14" t="str">
        <f>IF(INTRO!$E$39&lt;&gt;"Non-endemic", " ", IF(INTRO!$E$37="Non-endemic"," ", IF(COUNTRY_INFO!C558=0," ",COUNTRY_INFO!C558)))</f>
        <v xml:space="preserve"> </v>
      </c>
      <c r="D558" s="15">
        <f>IF(INTRO!$E$39&lt;&gt;"Non-endemic", 0, IF(INTRO!$E$37="Non-endemic",0,IF(COUNTRY_INFO!$H558=1,COUNTRY_INFO!E558,0)))</f>
        <v>0</v>
      </c>
      <c r="E558" s="15">
        <f>IF(INTRO!$E$39&lt;&gt;"Non-endemic", 0, IF(INTRO!$E$37="Non-endemic",0,IF(COUNTRY_INFO!$H558=1,COUNTRY_INFO!F558,0)))</f>
        <v>0</v>
      </c>
      <c r="F558" s="15">
        <f>IF(INTRO!$E$39&lt;&gt;"Non-endemic", 0, IF(INTRO!$E$37="Non-endemic",0,IF(COUNTRY_INFO!$H558=1,COUNTRY_INFO!G558,0)))</f>
        <v>0</v>
      </c>
      <c r="G558" s="15">
        <f t="shared" si="36"/>
        <v>0</v>
      </c>
      <c r="H558" s="16" t="str">
        <f>IF(INTRO!$E$39="Non-endemic",IF(INTRO!$E$37="Non-endemic","Not required",COUNTRY_INFO!P558),"Treat with IVM")</f>
        <v>Treat with IVM</v>
      </c>
      <c r="I558" s="15">
        <f t="shared" si="37"/>
        <v>0</v>
      </c>
      <c r="J558" s="15">
        <f t="shared" si="33"/>
        <v>0</v>
      </c>
      <c r="K558" s="25"/>
      <c r="L558" s="17">
        <f t="shared" si="34"/>
        <v>0</v>
      </c>
      <c r="M558" s="17">
        <f t="shared" si="35"/>
        <v>0</v>
      </c>
    </row>
    <row r="559" spans="1:13" x14ac:dyDescent="0.2">
      <c r="A559" s="14" t="str">
        <f>IF(INTRO!$E$39&lt;&gt;"Non-endemic", " ", IF(INTRO!$E$37="Non-endemic"," ", IF(COUNTRY_INFO!A559=0," ",COUNTRY_INFO!A559)))</f>
        <v xml:space="preserve"> </v>
      </c>
      <c r="B559" s="14" t="str">
        <f>IF(INTRO!$E$39&lt;&gt;"Non-endemic", " ", IF(INTRO!$E$37="Non-endemic"," ", IF(COUNTRY_INFO!B559=0," ",COUNTRY_INFO!B559)))</f>
        <v xml:space="preserve"> </v>
      </c>
      <c r="C559" s="14" t="str">
        <f>IF(INTRO!$E$39&lt;&gt;"Non-endemic", " ", IF(INTRO!$E$37="Non-endemic"," ", IF(COUNTRY_INFO!C559=0," ",COUNTRY_INFO!C559)))</f>
        <v xml:space="preserve"> </v>
      </c>
      <c r="D559" s="15">
        <f>IF(INTRO!$E$39&lt;&gt;"Non-endemic", 0, IF(INTRO!$E$37="Non-endemic",0,IF(COUNTRY_INFO!$H559=1,COUNTRY_INFO!E559,0)))</f>
        <v>0</v>
      </c>
      <c r="E559" s="15">
        <f>IF(INTRO!$E$39&lt;&gt;"Non-endemic", 0, IF(INTRO!$E$37="Non-endemic",0,IF(COUNTRY_INFO!$H559=1,COUNTRY_INFO!F559,0)))</f>
        <v>0</v>
      </c>
      <c r="F559" s="15">
        <f>IF(INTRO!$E$39&lt;&gt;"Non-endemic", 0, IF(INTRO!$E$37="Non-endemic",0,IF(COUNTRY_INFO!$H559=1,COUNTRY_INFO!G559,0)))</f>
        <v>0</v>
      </c>
      <c r="G559" s="15">
        <f t="shared" si="36"/>
        <v>0</v>
      </c>
      <c r="H559" s="16" t="str">
        <f>IF(INTRO!$E$39="Non-endemic",IF(INTRO!$E$37="Non-endemic","Not required",COUNTRY_INFO!P559),"Treat with IVM")</f>
        <v>Treat with IVM</v>
      </c>
      <c r="I559" s="15">
        <f t="shared" si="37"/>
        <v>0</v>
      </c>
      <c r="J559" s="15">
        <f t="shared" si="33"/>
        <v>0</v>
      </c>
      <c r="K559" s="25"/>
      <c r="L559" s="17">
        <f t="shared" si="34"/>
        <v>0</v>
      </c>
      <c r="M559" s="17">
        <f t="shared" si="35"/>
        <v>0</v>
      </c>
    </row>
    <row r="560" spans="1:13" x14ac:dyDescent="0.2">
      <c r="A560" s="14" t="str">
        <f>IF(INTRO!$E$39&lt;&gt;"Non-endemic", " ", IF(INTRO!$E$37="Non-endemic"," ", IF(COUNTRY_INFO!A560=0," ",COUNTRY_INFO!A560)))</f>
        <v xml:space="preserve"> </v>
      </c>
      <c r="B560" s="14" t="str">
        <f>IF(INTRO!$E$39&lt;&gt;"Non-endemic", " ", IF(INTRO!$E$37="Non-endemic"," ", IF(COUNTRY_INFO!B560=0," ",COUNTRY_INFO!B560)))</f>
        <v xml:space="preserve"> </v>
      </c>
      <c r="C560" s="14" t="str">
        <f>IF(INTRO!$E$39&lt;&gt;"Non-endemic", " ", IF(INTRO!$E$37="Non-endemic"," ", IF(COUNTRY_INFO!C560=0," ",COUNTRY_INFO!C560)))</f>
        <v xml:space="preserve"> </v>
      </c>
      <c r="D560" s="15">
        <f>IF(INTRO!$E$39&lt;&gt;"Non-endemic", 0, IF(INTRO!$E$37="Non-endemic",0,IF(COUNTRY_INFO!$H560=1,COUNTRY_INFO!E560,0)))</f>
        <v>0</v>
      </c>
      <c r="E560" s="15">
        <f>IF(INTRO!$E$39&lt;&gt;"Non-endemic", 0, IF(INTRO!$E$37="Non-endemic",0,IF(COUNTRY_INFO!$H560=1,COUNTRY_INFO!F560,0)))</f>
        <v>0</v>
      </c>
      <c r="F560" s="15">
        <f>IF(INTRO!$E$39&lt;&gt;"Non-endemic", 0, IF(INTRO!$E$37="Non-endemic",0,IF(COUNTRY_INFO!$H560=1,COUNTRY_INFO!G560,0)))</f>
        <v>0</v>
      </c>
      <c r="G560" s="15">
        <f t="shared" si="36"/>
        <v>0</v>
      </c>
      <c r="H560" s="16" t="str">
        <f>IF(INTRO!$E$39="Non-endemic",IF(INTRO!$E$37="Non-endemic","Not required",COUNTRY_INFO!P560),"Treat with IVM")</f>
        <v>Treat with IVM</v>
      </c>
      <c r="I560" s="15">
        <f t="shared" si="37"/>
        <v>0</v>
      </c>
      <c r="J560" s="15">
        <f t="shared" si="33"/>
        <v>0</v>
      </c>
      <c r="K560" s="25"/>
      <c r="L560" s="17">
        <f t="shared" si="34"/>
        <v>0</v>
      </c>
      <c r="M560" s="17">
        <f t="shared" si="35"/>
        <v>0</v>
      </c>
    </row>
    <row r="561" spans="1:13" x14ac:dyDescent="0.2">
      <c r="A561" s="14" t="str">
        <f>IF(INTRO!$E$39&lt;&gt;"Non-endemic", " ", IF(INTRO!$E$37="Non-endemic"," ", IF(COUNTRY_INFO!A561=0," ",COUNTRY_INFO!A561)))</f>
        <v xml:space="preserve"> </v>
      </c>
      <c r="B561" s="14" t="str">
        <f>IF(INTRO!$E$39&lt;&gt;"Non-endemic", " ", IF(INTRO!$E$37="Non-endemic"," ", IF(COUNTRY_INFO!B561=0," ",COUNTRY_INFO!B561)))</f>
        <v xml:space="preserve"> </v>
      </c>
      <c r="C561" s="14" t="str">
        <f>IF(INTRO!$E$39&lt;&gt;"Non-endemic", " ", IF(INTRO!$E$37="Non-endemic"," ", IF(COUNTRY_INFO!C561=0," ",COUNTRY_INFO!C561)))</f>
        <v xml:space="preserve"> </v>
      </c>
      <c r="D561" s="15">
        <f>IF(INTRO!$E$39&lt;&gt;"Non-endemic", 0, IF(INTRO!$E$37="Non-endemic",0,IF(COUNTRY_INFO!$H561=1,COUNTRY_INFO!E561,0)))</f>
        <v>0</v>
      </c>
      <c r="E561" s="15">
        <f>IF(INTRO!$E$39&lt;&gt;"Non-endemic", 0, IF(INTRO!$E$37="Non-endemic",0,IF(COUNTRY_INFO!$H561=1,COUNTRY_INFO!F561,0)))</f>
        <v>0</v>
      </c>
      <c r="F561" s="15">
        <f>IF(INTRO!$E$39&lt;&gt;"Non-endemic", 0, IF(INTRO!$E$37="Non-endemic",0,IF(COUNTRY_INFO!$H561=1,COUNTRY_INFO!G561,0)))</f>
        <v>0</v>
      </c>
      <c r="G561" s="15">
        <f t="shared" si="36"/>
        <v>0</v>
      </c>
      <c r="H561" s="16" t="str">
        <f>IF(INTRO!$E$39="Non-endemic",IF(INTRO!$E$37="Non-endemic","Not required",COUNTRY_INFO!P561),"Treat with IVM")</f>
        <v>Treat with IVM</v>
      </c>
      <c r="I561" s="15">
        <f t="shared" si="37"/>
        <v>0</v>
      </c>
      <c r="J561" s="15">
        <f t="shared" si="33"/>
        <v>0</v>
      </c>
      <c r="K561" s="25"/>
      <c r="L561" s="17">
        <f t="shared" si="34"/>
        <v>0</v>
      </c>
      <c r="M561" s="17">
        <f t="shared" si="35"/>
        <v>0</v>
      </c>
    </row>
    <row r="562" spans="1:13" x14ac:dyDescent="0.2">
      <c r="A562" s="14" t="str">
        <f>IF(INTRO!$E$39&lt;&gt;"Non-endemic", " ", IF(INTRO!$E$37="Non-endemic"," ", IF(COUNTRY_INFO!A562=0," ",COUNTRY_INFO!A562)))</f>
        <v xml:space="preserve"> </v>
      </c>
      <c r="B562" s="14" t="str">
        <f>IF(INTRO!$E$39&lt;&gt;"Non-endemic", " ", IF(INTRO!$E$37="Non-endemic"," ", IF(COUNTRY_INFO!B562=0," ",COUNTRY_INFO!B562)))</f>
        <v xml:space="preserve"> </v>
      </c>
      <c r="C562" s="14" t="str">
        <f>IF(INTRO!$E$39&lt;&gt;"Non-endemic", " ", IF(INTRO!$E$37="Non-endemic"," ", IF(COUNTRY_INFO!C562=0," ",COUNTRY_INFO!C562)))</f>
        <v xml:space="preserve"> </v>
      </c>
      <c r="D562" s="15">
        <f>IF(INTRO!$E$39&lt;&gt;"Non-endemic", 0, IF(INTRO!$E$37="Non-endemic",0,IF(COUNTRY_INFO!$H562=1,COUNTRY_INFO!E562,0)))</f>
        <v>0</v>
      </c>
      <c r="E562" s="15">
        <f>IF(INTRO!$E$39&lt;&gt;"Non-endemic", 0, IF(INTRO!$E$37="Non-endemic",0,IF(COUNTRY_INFO!$H562=1,COUNTRY_INFO!F562,0)))</f>
        <v>0</v>
      </c>
      <c r="F562" s="15">
        <f>IF(INTRO!$E$39&lt;&gt;"Non-endemic", 0, IF(INTRO!$E$37="Non-endemic",0,IF(COUNTRY_INFO!$H562=1,COUNTRY_INFO!G562,0)))</f>
        <v>0</v>
      </c>
      <c r="G562" s="15">
        <f t="shared" si="36"/>
        <v>0</v>
      </c>
      <c r="H562" s="16" t="str">
        <f>IF(INTRO!$E$39="Non-endemic",IF(INTRO!$E$37="Non-endemic","Not required",COUNTRY_INFO!P562),"Treat with IVM")</f>
        <v>Treat with IVM</v>
      </c>
      <c r="I562" s="15">
        <f t="shared" si="37"/>
        <v>0</v>
      </c>
      <c r="J562" s="15">
        <f t="shared" si="33"/>
        <v>0</v>
      </c>
      <c r="K562" s="25"/>
      <c r="L562" s="17">
        <f t="shared" si="34"/>
        <v>0</v>
      </c>
      <c r="M562" s="17">
        <f t="shared" si="35"/>
        <v>0</v>
      </c>
    </row>
    <row r="563" spans="1:13" x14ac:dyDescent="0.2">
      <c r="A563" s="14" t="str">
        <f>IF(INTRO!$E$39&lt;&gt;"Non-endemic", " ", IF(INTRO!$E$37="Non-endemic"," ", IF(COUNTRY_INFO!A563=0," ",COUNTRY_INFO!A563)))</f>
        <v xml:space="preserve"> </v>
      </c>
      <c r="B563" s="14" t="str">
        <f>IF(INTRO!$E$39&lt;&gt;"Non-endemic", " ", IF(INTRO!$E$37="Non-endemic"," ", IF(COUNTRY_INFO!B563=0," ",COUNTRY_INFO!B563)))</f>
        <v xml:space="preserve"> </v>
      </c>
      <c r="C563" s="14" t="str">
        <f>IF(INTRO!$E$39&lt;&gt;"Non-endemic", " ", IF(INTRO!$E$37="Non-endemic"," ", IF(COUNTRY_INFO!C563=0," ",COUNTRY_INFO!C563)))</f>
        <v xml:space="preserve"> </v>
      </c>
      <c r="D563" s="15">
        <f>IF(INTRO!$E$39&lt;&gt;"Non-endemic", 0, IF(INTRO!$E$37="Non-endemic",0,IF(COUNTRY_INFO!$H563=1,COUNTRY_INFO!E563,0)))</f>
        <v>0</v>
      </c>
      <c r="E563" s="15">
        <f>IF(INTRO!$E$39&lt;&gt;"Non-endemic", 0, IF(INTRO!$E$37="Non-endemic",0,IF(COUNTRY_INFO!$H563=1,COUNTRY_INFO!F563,0)))</f>
        <v>0</v>
      </c>
      <c r="F563" s="15">
        <f>IF(INTRO!$E$39&lt;&gt;"Non-endemic", 0, IF(INTRO!$E$37="Non-endemic",0,IF(COUNTRY_INFO!$H563=1,COUNTRY_INFO!G563,0)))</f>
        <v>0</v>
      </c>
      <c r="G563" s="15">
        <f t="shared" si="36"/>
        <v>0</v>
      </c>
      <c r="H563" s="16" t="str">
        <f>IF(INTRO!$E$39="Non-endemic",IF(INTRO!$E$37="Non-endemic","Not required",COUNTRY_INFO!P563),"Treat with IVM")</f>
        <v>Treat with IVM</v>
      </c>
      <c r="I563" s="15">
        <f t="shared" si="37"/>
        <v>0</v>
      </c>
      <c r="J563" s="15">
        <f t="shared" si="33"/>
        <v>0</v>
      </c>
      <c r="K563" s="25"/>
      <c r="L563" s="17">
        <f t="shared" si="34"/>
        <v>0</v>
      </c>
      <c r="M563" s="17">
        <f t="shared" si="35"/>
        <v>0</v>
      </c>
    </row>
    <row r="564" spans="1:13" x14ac:dyDescent="0.2">
      <c r="A564" s="14" t="str">
        <f>IF(INTRO!$E$39&lt;&gt;"Non-endemic", " ", IF(INTRO!$E$37="Non-endemic"," ", IF(COUNTRY_INFO!A564=0," ",COUNTRY_INFO!A564)))</f>
        <v xml:space="preserve"> </v>
      </c>
      <c r="B564" s="14" t="str">
        <f>IF(INTRO!$E$39&lt;&gt;"Non-endemic", " ", IF(INTRO!$E$37="Non-endemic"," ", IF(COUNTRY_INFO!B564=0," ",COUNTRY_INFO!B564)))</f>
        <v xml:space="preserve"> </v>
      </c>
      <c r="C564" s="14" t="str">
        <f>IF(INTRO!$E$39&lt;&gt;"Non-endemic", " ", IF(INTRO!$E$37="Non-endemic"," ", IF(COUNTRY_INFO!C564=0," ",COUNTRY_INFO!C564)))</f>
        <v xml:space="preserve"> </v>
      </c>
      <c r="D564" s="15">
        <f>IF(INTRO!$E$39&lt;&gt;"Non-endemic", 0, IF(INTRO!$E$37="Non-endemic",0,IF(COUNTRY_INFO!$H564=1,COUNTRY_INFO!E564,0)))</f>
        <v>0</v>
      </c>
      <c r="E564" s="15">
        <f>IF(INTRO!$E$39&lt;&gt;"Non-endemic", 0, IF(INTRO!$E$37="Non-endemic",0,IF(COUNTRY_INFO!$H564=1,COUNTRY_INFO!F564,0)))</f>
        <v>0</v>
      </c>
      <c r="F564" s="15">
        <f>IF(INTRO!$E$39&lt;&gt;"Non-endemic", 0, IF(INTRO!$E$37="Non-endemic",0,IF(COUNTRY_INFO!$H564=1,COUNTRY_INFO!G564,0)))</f>
        <v>0</v>
      </c>
      <c r="G564" s="15">
        <f t="shared" si="36"/>
        <v>0</v>
      </c>
      <c r="H564" s="16" t="str">
        <f>IF(INTRO!$E$39="Non-endemic",IF(INTRO!$E$37="Non-endemic","Not required",COUNTRY_INFO!P564),"Treat with IVM")</f>
        <v>Treat with IVM</v>
      </c>
      <c r="I564" s="15">
        <f t="shared" si="37"/>
        <v>0</v>
      </c>
      <c r="J564" s="15">
        <f t="shared" si="33"/>
        <v>0</v>
      </c>
      <c r="K564" s="25"/>
      <c r="L564" s="17">
        <f t="shared" si="34"/>
        <v>0</v>
      </c>
      <c r="M564" s="17">
        <f t="shared" si="35"/>
        <v>0</v>
      </c>
    </row>
    <row r="565" spans="1:13" x14ac:dyDescent="0.2">
      <c r="A565" s="14" t="str">
        <f>IF(INTRO!$E$39&lt;&gt;"Non-endemic", " ", IF(INTRO!$E$37="Non-endemic"," ", IF(COUNTRY_INFO!A565=0," ",COUNTRY_INFO!A565)))</f>
        <v xml:space="preserve"> </v>
      </c>
      <c r="B565" s="14" t="str">
        <f>IF(INTRO!$E$39&lt;&gt;"Non-endemic", " ", IF(INTRO!$E$37="Non-endemic"," ", IF(COUNTRY_INFO!B565=0," ",COUNTRY_INFO!B565)))</f>
        <v xml:space="preserve"> </v>
      </c>
      <c r="C565" s="14" t="str">
        <f>IF(INTRO!$E$39&lt;&gt;"Non-endemic", " ", IF(INTRO!$E$37="Non-endemic"," ", IF(COUNTRY_INFO!C565=0," ",COUNTRY_INFO!C565)))</f>
        <v xml:space="preserve"> </v>
      </c>
      <c r="D565" s="15">
        <f>IF(INTRO!$E$39&lt;&gt;"Non-endemic", 0, IF(INTRO!$E$37="Non-endemic",0,IF(COUNTRY_INFO!$H565=1,COUNTRY_INFO!E565,0)))</f>
        <v>0</v>
      </c>
      <c r="E565" s="15">
        <f>IF(INTRO!$E$39&lt;&gt;"Non-endemic", 0, IF(INTRO!$E$37="Non-endemic",0,IF(COUNTRY_INFO!$H565=1,COUNTRY_INFO!F565,0)))</f>
        <v>0</v>
      </c>
      <c r="F565" s="15">
        <f>IF(INTRO!$E$39&lt;&gt;"Non-endemic", 0, IF(INTRO!$E$37="Non-endemic",0,IF(COUNTRY_INFO!$H565=1,COUNTRY_INFO!G565,0)))</f>
        <v>0</v>
      </c>
      <c r="G565" s="15">
        <f t="shared" si="36"/>
        <v>0</v>
      </c>
      <c r="H565" s="16" t="str">
        <f>IF(INTRO!$E$39="Non-endemic",IF(INTRO!$E$37="Non-endemic","Not required",COUNTRY_INFO!P565),"Treat with IVM")</f>
        <v>Treat with IVM</v>
      </c>
      <c r="I565" s="15">
        <f t="shared" si="37"/>
        <v>0</v>
      </c>
      <c r="J565" s="15">
        <f t="shared" si="33"/>
        <v>0</v>
      </c>
      <c r="K565" s="25"/>
      <c r="L565" s="17">
        <f t="shared" si="34"/>
        <v>0</v>
      </c>
      <c r="M565" s="17">
        <f t="shared" si="35"/>
        <v>0</v>
      </c>
    </row>
    <row r="566" spans="1:13" x14ac:dyDescent="0.2">
      <c r="A566" s="14" t="str">
        <f>IF(INTRO!$E$39&lt;&gt;"Non-endemic", " ", IF(INTRO!$E$37="Non-endemic"," ", IF(COUNTRY_INFO!A566=0," ",COUNTRY_INFO!A566)))</f>
        <v xml:space="preserve"> </v>
      </c>
      <c r="B566" s="14" t="str">
        <f>IF(INTRO!$E$39&lt;&gt;"Non-endemic", " ", IF(INTRO!$E$37="Non-endemic"," ", IF(COUNTRY_INFO!B566=0," ",COUNTRY_INFO!B566)))</f>
        <v xml:space="preserve"> </v>
      </c>
      <c r="C566" s="14" t="str">
        <f>IF(INTRO!$E$39&lt;&gt;"Non-endemic", " ", IF(INTRO!$E$37="Non-endemic"," ", IF(COUNTRY_INFO!C566=0," ",COUNTRY_INFO!C566)))</f>
        <v xml:space="preserve"> </v>
      </c>
      <c r="D566" s="15">
        <f>IF(INTRO!$E$39&lt;&gt;"Non-endemic", 0, IF(INTRO!$E$37="Non-endemic",0,IF(COUNTRY_INFO!$H566=1,COUNTRY_INFO!E566,0)))</f>
        <v>0</v>
      </c>
      <c r="E566" s="15">
        <f>IF(INTRO!$E$39&lt;&gt;"Non-endemic", 0, IF(INTRO!$E$37="Non-endemic",0,IF(COUNTRY_INFO!$H566=1,COUNTRY_INFO!F566,0)))</f>
        <v>0</v>
      </c>
      <c r="F566" s="15">
        <f>IF(INTRO!$E$39&lt;&gt;"Non-endemic", 0, IF(INTRO!$E$37="Non-endemic",0,IF(COUNTRY_INFO!$H566=1,COUNTRY_INFO!G566,0)))</f>
        <v>0</v>
      </c>
      <c r="G566" s="15">
        <f t="shared" si="36"/>
        <v>0</v>
      </c>
      <c r="H566" s="16" t="str">
        <f>IF(INTRO!$E$39="Non-endemic",IF(INTRO!$E$37="Non-endemic","Not required",COUNTRY_INFO!P566),"Treat with IVM")</f>
        <v>Treat with IVM</v>
      </c>
      <c r="I566" s="15">
        <f t="shared" si="37"/>
        <v>0</v>
      </c>
      <c r="J566" s="15">
        <f t="shared" si="33"/>
        <v>0</v>
      </c>
      <c r="K566" s="25"/>
      <c r="L566" s="17">
        <f t="shared" si="34"/>
        <v>0</v>
      </c>
      <c r="M566" s="17">
        <f t="shared" si="35"/>
        <v>0</v>
      </c>
    </row>
    <row r="567" spans="1:13" x14ac:dyDescent="0.2">
      <c r="A567" s="14" t="str">
        <f>IF(INTRO!$E$39&lt;&gt;"Non-endemic", " ", IF(INTRO!$E$37="Non-endemic"," ", IF(COUNTRY_INFO!A567=0," ",COUNTRY_INFO!A567)))</f>
        <v xml:space="preserve"> </v>
      </c>
      <c r="B567" s="14" t="str">
        <f>IF(INTRO!$E$39&lt;&gt;"Non-endemic", " ", IF(INTRO!$E$37="Non-endemic"," ", IF(COUNTRY_INFO!B567=0," ",COUNTRY_INFO!B567)))</f>
        <v xml:space="preserve"> </v>
      </c>
      <c r="C567" s="14" t="str">
        <f>IF(INTRO!$E$39&lt;&gt;"Non-endemic", " ", IF(INTRO!$E$37="Non-endemic"," ", IF(COUNTRY_INFO!C567=0," ",COUNTRY_INFO!C567)))</f>
        <v xml:space="preserve"> </v>
      </c>
      <c r="D567" s="15">
        <f>IF(INTRO!$E$39&lt;&gt;"Non-endemic", 0, IF(INTRO!$E$37="Non-endemic",0,IF(COUNTRY_INFO!$H567=1,COUNTRY_INFO!E567,0)))</f>
        <v>0</v>
      </c>
      <c r="E567" s="15">
        <f>IF(INTRO!$E$39&lt;&gt;"Non-endemic", 0, IF(INTRO!$E$37="Non-endemic",0,IF(COUNTRY_INFO!$H567=1,COUNTRY_INFO!F567,0)))</f>
        <v>0</v>
      </c>
      <c r="F567" s="15">
        <f>IF(INTRO!$E$39&lt;&gt;"Non-endemic", 0, IF(INTRO!$E$37="Non-endemic",0,IF(COUNTRY_INFO!$H567=1,COUNTRY_INFO!G567,0)))</f>
        <v>0</v>
      </c>
      <c r="G567" s="15">
        <f t="shared" si="36"/>
        <v>0</v>
      </c>
      <c r="H567" s="16" t="str">
        <f>IF(INTRO!$E$39="Non-endemic",IF(INTRO!$E$37="Non-endemic","Not required",COUNTRY_INFO!P567),"Treat with IVM")</f>
        <v>Treat with IVM</v>
      </c>
      <c r="I567" s="15">
        <f t="shared" si="37"/>
        <v>0</v>
      </c>
      <c r="J567" s="15">
        <f t="shared" si="33"/>
        <v>0</v>
      </c>
      <c r="K567" s="25"/>
      <c r="L567" s="17">
        <f t="shared" si="34"/>
        <v>0</v>
      </c>
      <c r="M567" s="17">
        <f t="shared" si="35"/>
        <v>0</v>
      </c>
    </row>
    <row r="568" spans="1:13" x14ac:dyDescent="0.2">
      <c r="A568" s="14" t="str">
        <f>IF(INTRO!$E$39&lt;&gt;"Non-endemic", " ", IF(INTRO!$E$37="Non-endemic"," ", IF(COUNTRY_INFO!A568=0," ",COUNTRY_INFO!A568)))</f>
        <v xml:space="preserve"> </v>
      </c>
      <c r="B568" s="14" t="str">
        <f>IF(INTRO!$E$39&lt;&gt;"Non-endemic", " ", IF(INTRO!$E$37="Non-endemic"," ", IF(COUNTRY_INFO!B568=0," ",COUNTRY_INFO!B568)))</f>
        <v xml:space="preserve"> </v>
      </c>
      <c r="C568" s="14" t="str">
        <f>IF(INTRO!$E$39&lt;&gt;"Non-endemic", " ", IF(INTRO!$E$37="Non-endemic"," ", IF(COUNTRY_INFO!C568=0," ",COUNTRY_INFO!C568)))</f>
        <v xml:space="preserve"> </v>
      </c>
      <c r="D568" s="15">
        <f>IF(INTRO!$E$39&lt;&gt;"Non-endemic", 0, IF(INTRO!$E$37="Non-endemic",0,IF(COUNTRY_INFO!$H568=1,COUNTRY_INFO!E568,0)))</f>
        <v>0</v>
      </c>
      <c r="E568" s="15">
        <f>IF(INTRO!$E$39&lt;&gt;"Non-endemic", 0, IF(INTRO!$E$37="Non-endemic",0,IF(COUNTRY_INFO!$H568=1,COUNTRY_INFO!F568,0)))</f>
        <v>0</v>
      </c>
      <c r="F568" s="15">
        <f>IF(INTRO!$E$39&lt;&gt;"Non-endemic", 0, IF(INTRO!$E$37="Non-endemic",0,IF(COUNTRY_INFO!$H568=1,COUNTRY_INFO!G568,0)))</f>
        <v>0</v>
      </c>
      <c r="G568" s="15">
        <f t="shared" si="36"/>
        <v>0</v>
      </c>
      <c r="H568" s="16" t="str">
        <f>IF(INTRO!$E$39="Non-endemic",IF(INTRO!$E$37="Non-endemic","Not required",COUNTRY_INFO!P568),"Treat with IVM")</f>
        <v>Treat with IVM</v>
      </c>
      <c r="I568" s="15">
        <f t="shared" si="37"/>
        <v>0</v>
      </c>
      <c r="J568" s="15">
        <f t="shared" si="33"/>
        <v>0</v>
      </c>
      <c r="K568" s="25"/>
      <c r="L568" s="17">
        <f t="shared" si="34"/>
        <v>0</v>
      </c>
      <c r="M568" s="17">
        <f t="shared" si="35"/>
        <v>0</v>
      </c>
    </row>
    <row r="569" spans="1:13" x14ac:dyDescent="0.2">
      <c r="A569" s="14" t="str">
        <f>IF(INTRO!$E$39&lt;&gt;"Non-endemic", " ", IF(INTRO!$E$37="Non-endemic"," ", IF(COUNTRY_INFO!A569=0," ",COUNTRY_INFO!A569)))</f>
        <v xml:space="preserve"> </v>
      </c>
      <c r="B569" s="14" t="str">
        <f>IF(INTRO!$E$39&lt;&gt;"Non-endemic", " ", IF(INTRO!$E$37="Non-endemic"," ", IF(COUNTRY_INFO!B569=0," ",COUNTRY_INFO!B569)))</f>
        <v xml:space="preserve"> </v>
      </c>
      <c r="C569" s="14" t="str">
        <f>IF(INTRO!$E$39&lt;&gt;"Non-endemic", " ", IF(INTRO!$E$37="Non-endemic"," ", IF(COUNTRY_INFO!C569=0," ",COUNTRY_INFO!C569)))</f>
        <v xml:space="preserve"> </v>
      </c>
      <c r="D569" s="15">
        <f>IF(INTRO!$E$39&lt;&gt;"Non-endemic", 0, IF(INTRO!$E$37="Non-endemic",0,IF(COUNTRY_INFO!$H569=1,COUNTRY_INFO!E569,0)))</f>
        <v>0</v>
      </c>
      <c r="E569" s="15">
        <f>IF(INTRO!$E$39&lt;&gt;"Non-endemic", 0, IF(INTRO!$E$37="Non-endemic",0,IF(COUNTRY_INFO!$H569=1,COUNTRY_INFO!F569,0)))</f>
        <v>0</v>
      </c>
      <c r="F569" s="15">
        <f>IF(INTRO!$E$39&lt;&gt;"Non-endemic", 0, IF(INTRO!$E$37="Non-endemic",0,IF(COUNTRY_INFO!$H569=1,COUNTRY_INFO!G569,0)))</f>
        <v>0</v>
      </c>
      <c r="G569" s="15">
        <f t="shared" si="36"/>
        <v>0</v>
      </c>
      <c r="H569" s="16" t="str">
        <f>IF(INTRO!$E$39="Non-endemic",IF(INTRO!$E$37="Non-endemic","Not required",COUNTRY_INFO!P569),"Treat with IVM")</f>
        <v>Treat with IVM</v>
      </c>
      <c r="I569" s="15">
        <f t="shared" si="37"/>
        <v>0</v>
      </c>
      <c r="J569" s="15">
        <f t="shared" si="33"/>
        <v>0</v>
      </c>
      <c r="K569" s="25"/>
      <c r="L569" s="17">
        <f t="shared" si="34"/>
        <v>0</v>
      </c>
      <c r="M569" s="17">
        <f t="shared" si="35"/>
        <v>0</v>
      </c>
    </row>
    <row r="570" spans="1:13" x14ac:dyDescent="0.2">
      <c r="A570" s="14" t="str">
        <f>IF(INTRO!$E$39&lt;&gt;"Non-endemic", " ", IF(INTRO!$E$37="Non-endemic"," ", IF(COUNTRY_INFO!A570=0," ",COUNTRY_INFO!A570)))</f>
        <v xml:space="preserve"> </v>
      </c>
      <c r="B570" s="14" t="str">
        <f>IF(INTRO!$E$39&lt;&gt;"Non-endemic", " ", IF(INTRO!$E$37="Non-endemic"," ", IF(COUNTRY_INFO!B570=0," ",COUNTRY_INFO!B570)))</f>
        <v xml:space="preserve"> </v>
      </c>
      <c r="C570" s="14" t="str">
        <f>IF(INTRO!$E$39&lt;&gt;"Non-endemic", " ", IF(INTRO!$E$37="Non-endemic"," ", IF(COUNTRY_INFO!C570=0," ",COUNTRY_INFO!C570)))</f>
        <v xml:space="preserve"> </v>
      </c>
      <c r="D570" s="15">
        <f>IF(INTRO!$E$39&lt;&gt;"Non-endemic", 0, IF(INTRO!$E$37="Non-endemic",0,IF(COUNTRY_INFO!$H570=1,COUNTRY_INFO!E570,0)))</f>
        <v>0</v>
      </c>
      <c r="E570" s="15">
        <f>IF(INTRO!$E$39&lt;&gt;"Non-endemic", 0, IF(INTRO!$E$37="Non-endemic",0,IF(COUNTRY_INFO!$H570=1,COUNTRY_INFO!F570,0)))</f>
        <v>0</v>
      </c>
      <c r="F570" s="15">
        <f>IF(INTRO!$E$39&lt;&gt;"Non-endemic", 0, IF(INTRO!$E$37="Non-endemic",0,IF(COUNTRY_INFO!$H570=1,COUNTRY_INFO!G570,0)))</f>
        <v>0</v>
      </c>
      <c r="G570" s="15">
        <f t="shared" si="36"/>
        <v>0</v>
      </c>
      <c r="H570" s="16" t="str">
        <f>IF(INTRO!$E$39="Non-endemic",IF(INTRO!$E$37="Non-endemic","Not required",COUNTRY_INFO!P570),"Treat with IVM")</f>
        <v>Treat with IVM</v>
      </c>
      <c r="I570" s="15">
        <f t="shared" si="37"/>
        <v>0</v>
      </c>
      <c r="J570" s="15">
        <f t="shared" si="33"/>
        <v>0</v>
      </c>
      <c r="K570" s="25"/>
      <c r="L570" s="17">
        <f t="shared" si="34"/>
        <v>0</v>
      </c>
      <c r="M570" s="17">
        <f t="shared" si="35"/>
        <v>0</v>
      </c>
    </row>
    <row r="571" spans="1:13" x14ac:dyDescent="0.2">
      <c r="A571" s="14" t="str">
        <f>IF(INTRO!$E$39&lt;&gt;"Non-endemic", " ", IF(INTRO!$E$37="Non-endemic"," ", IF(COUNTRY_INFO!A571=0," ",COUNTRY_INFO!A571)))</f>
        <v xml:space="preserve"> </v>
      </c>
      <c r="B571" s="14" t="str">
        <f>IF(INTRO!$E$39&lt;&gt;"Non-endemic", " ", IF(INTRO!$E$37="Non-endemic"," ", IF(COUNTRY_INFO!B571=0," ",COUNTRY_INFO!B571)))</f>
        <v xml:space="preserve"> </v>
      </c>
      <c r="C571" s="14" t="str">
        <f>IF(INTRO!$E$39&lt;&gt;"Non-endemic", " ", IF(INTRO!$E$37="Non-endemic"," ", IF(COUNTRY_INFO!C571=0," ",COUNTRY_INFO!C571)))</f>
        <v xml:space="preserve"> </v>
      </c>
      <c r="D571" s="15">
        <f>IF(INTRO!$E$39&lt;&gt;"Non-endemic", 0, IF(INTRO!$E$37="Non-endemic",0,IF(COUNTRY_INFO!$H571=1,COUNTRY_INFO!E571,0)))</f>
        <v>0</v>
      </c>
      <c r="E571" s="15">
        <f>IF(INTRO!$E$39&lt;&gt;"Non-endemic", 0, IF(INTRO!$E$37="Non-endemic",0,IF(COUNTRY_INFO!$H571=1,COUNTRY_INFO!F571,0)))</f>
        <v>0</v>
      </c>
      <c r="F571" s="15">
        <f>IF(INTRO!$E$39&lt;&gt;"Non-endemic", 0, IF(INTRO!$E$37="Non-endemic",0,IF(COUNTRY_INFO!$H571=1,COUNTRY_INFO!G571,0)))</f>
        <v>0</v>
      </c>
      <c r="G571" s="15">
        <f t="shared" si="36"/>
        <v>0</v>
      </c>
      <c r="H571" s="16" t="str">
        <f>IF(INTRO!$E$39="Non-endemic",IF(INTRO!$E$37="Non-endemic","Not required",COUNTRY_INFO!P571),"Treat with IVM")</f>
        <v>Treat with IVM</v>
      </c>
      <c r="I571" s="15">
        <f t="shared" si="37"/>
        <v>0</v>
      </c>
      <c r="J571" s="15">
        <f t="shared" si="33"/>
        <v>0</v>
      </c>
      <c r="K571" s="25"/>
      <c r="L571" s="17">
        <f t="shared" si="34"/>
        <v>0</v>
      </c>
      <c r="M571" s="17">
        <f t="shared" si="35"/>
        <v>0</v>
      </c>
    </row>
    <row r="572" spans="1:13" x14ac:dyDescent="0.2">
      <c r="A572" s="14" t="str">
        <f>IF(INTRO!$E$39&lt;&gt;"Non-endemic", " ", IF(INTRO!$E$37="Non-endemic"," ", IF(COUNTRY_INFO!A572=0," ",COUNTRY_INFO!A572)))</f>
        <v xml:space="preserve"> </v>
      </c>
      <c r="B572" s="14" t="str">
        <f>IF(INTRO!$E$39&lt;&gt;"Non-endemic", " ", IF(INTRO!$E$37="Non-endemic"," ", IF(COUNTRY_INFO!B572=0," ",COUNTRY_INFO!B572)))</f>
        <v xml:space="preserve"> </v>
      </c>
      <c r="C572" s="14" t="str">
        <f>IF(INTRO!$E$39&lt;&gt;"Non-endemic", " ", IF(INTRO!$E$37="Non-endemic"," ", IF(COUNTRY_INFO!C572=0," ",COUNTRY_INFO!C572)))</f>
        <v xml:space="preserve"> </v>
      </c>
      <c r="D572" s="15">
        <f>IF(INTRO!$E$39&lt;&gt;"Non-endemic", 0, IF(INTRO!$E$37="Non-endemic",0,IF(COUNTRY_INFO!$H572=1,COUNTRY_INFO!E572,0)))</f>
        <v>0</v>
      </c>
      <c r="E572" s="15">
        <f>IF(INTRO!$E$39&lt;&gt;"Non-endemic", 0, IF(INTRO!$E$37="Non-endemic",0,IF(COUNTRY_INFO!$H572=1,COUNTRY_INFO!F572,0)))</f>
        <v>0</v>
      </c>
      <c r="F572" s="15">
        <f>IF(INTRO!$E$39&lt;&gt;"Non-endemic", 0, IF(INTRO!$E$37="Non-endemic",0,IF(COUNTRY_INFO!$H572=1,COUNTRY_INFO!G572,0)))</f>
        <v>0</v>
      </c>
      <c r="G572" s="15">
        <f t="shared" si="36"/>
        <v>0</v>
      </c>
      <c r="H572" s="16" t="str">
        <f>IF(INTRO!$E$39="Non-endemic",IF(INTRO!$E$37="Non-endemic","Not required",COUNTRY_INFO!P572),"Treat with IVM")</f>
        <v>Treat with IVM</v>
      </c>
      <c r="I572" s="15">
        <f t="shared" si="37"/>
        <v>0</v>
      </c>
      <c r="J572" s="15">
        <f t="shared" si="33"/>
        <v>0</v>
      </c>
      <c r="K572" s="25"/>
      <c r="L572" s="17">
        <f t="shared" si="34"/>
        <v>0</v>
      </c>
      <c r="M572" s="17">
        <f t="shared" si="35"/>
        <v>0</v>
      </c>
    </row>
    <row r="573" spans="1:13" x14ac:dyDescent="0.2">
      <c r="A573" s="14" t="str">
        <f>IF(INTRO!$E$39&lt;&gt;"Non-endemic", " ", IF(INTRO!$E$37="Non-endemic"," ", IF(COUNTRY_INFO!A573=0," ",COUNTRY_INFO!A573)))</f>
        <v xml:space="preserve"> </v>
      </c>
      <c r="B573" s="14" t="str">
        <f>IF(INTRO!$E$39&lt;&gt;"Non-endemic", " ", IF(INTRO!$E$37="Non-endemic"," ", IF(COUNTRY_INFO!B573=0," ",COUNTRY_INFO!B573)))</f>
        <v xml:space="preserve"> </v>
      </c>
      <c r="C573" s="14" t="str">
        <f>IF(INTRO!$E$39&lt;&gt;"Non-endemic", " ", IF(INTRO!$E$37="Non-endemic"," ", IF(COUNTRY_INFO!C573=0," ",COUNTRY_INFO!C573)))</f>
        <v xml:space="preserve"> </v>
      </c>
      <c r="D573" s="15">
        <f>IF(INTRO!$E$39&lt;&gt;"Non-endemic", 0, IF(INTRO!$E$37="Non-endemic",0,IF(COUNTRY_INFO!$H573=1,COUNTRY_INFO!E573,0)))</f>
        <v>0</v>
      </c>
      <c r="E573" s="15">
        <f>IF(INTRO!$E$39&lt;&gt;"Non-endemic", 0, IF(INTRO!$E$37="Non-endemic",0,IF(COUNTRY_INFO!$H573=1,COUNTRY_INFO!F573,0)))</f>
        <v>0</v>
      </c>
      <c r="F573" s="15">
        <f>IF(INTRO!$E$39&lt;&gt;"Non-endemic", 0, IF(INTRO!$E$37="Non-endemic",0,IF(COUNTRY_INFO!$H573=1,COUNTRY_INFO!G573,0)))</f>
        <v>0</v>
      </c>
      <c r="G573" s="15">
        <f t="shared" si="36"/>
        <v>0</v>
      </c>
      <c r="H573" s="16" t="str">
        <f>IF(INTRO!$E$39="Non-endemic",IF(INTRO!$E$37="Non-endemic","Not required",COUNTRY_INFO!P573),"Treat with IVM")</f>
        <v>Treat with IVM</v>
      </c>
      <c r="I573" s="15">
        <f t="shared" si="37"/>
        <v>0</v>
      </c>
      <c r="J573" s="15">
        <f t="shared" si="33"/>
        <v>0</v>
      </c>
      <c r="K573" s="25"/>
      <c r="L573" s="17">
        <f t="shared" si="34"/>
        <v>0</v>
      </c>
      <c r="M573" s="17">
        <f t="shared" si="35"/>
        <v>0</v>
      </c>
    </row>
    <row r="574" spans="1:13" x14ac:dyDescent="0.2">
      <c r="A574" s="14" t="str">
        <f>IF(INTRO!$E$39&lt;&gt;"Non-endemic", " ", IF(INTRO!$E$37="Non-endemic"," ", IF(COUNTRY_INFO!A574=0," ",COUNTRY_INFO!A574)))</f>
        <v xml:space="preserve"> </v>
      </c>
      <c r="B574" s="14" t="str">
        <f>IF(INTRO!$E$39&lt;&gt;"Non-endemic", " ", IF(INTRO!$E$37="Non-endemic"," ", IF(COUNTRY_INFO!B574=0," ",COUNTRY_INFO!B574)))</f>
        <v xml:space="preserve"> </v>
      </c>
      <c r="C574" s="14" t="str">
        <f>IF(INTRO!$E$39&lt;&gt;"Non-endemic", " ", IF(INTRO!$E$37="Non-endemic"," ", IF(COUNTRY_INFO!C574=0," ",COUNTRY_INFO!C574)))</f>
        <v xml:space="preserve"> </v>
      </c>
      <c r="D574" s="15">
        <f>IF(INTRO!$E$39&lt;&gt;"Non-endemic", 0, IF(INTRO!$E$37="Non-endemic",0,IF(COUNTRY_INFO!$H574=1,COUNTRY_INFO!E574,0)))</f>
        <v>0</v>
      </c>
      <c r="E574" s="15">
        <f>IF(INTRO!$E$39&lt;&gt;"Non-endemic", 0, IF(INTRO!$E$37="Non-endemic",0,IF(COUNTRY_INFO!$H574=1,COUNTRY_INFO!F574,0)))</f>
        <v>0</v>
      </c>
      <c r="F574" s="15">
        <f>IF(INTRO!$E$39&lt;&gt;"Non-endemic", 0, IF(INTRO!$E$37="Non-endemic",0,IF(COUNTRY_INFO!$H574=1,COUNTRY_INFO!G574,0)))</f>
        <v>0</v>
      </c>
      <c r="G574" s="15">
        <f t="shared" si="36"/>
        <v>0</v>
      </c>
      <c r="H574" s="16" t="str">
        <f>IF(INTRO!$E$39="Non-endemic",IF(INTRO!$E$37="Non-endemic","Not required",COUNTRY_INFO!P574),"Treat with IVM")</f>
        <v>Treat with IVM</v>
      </c>
      <c r="I574" s="15">
        <f t="shared" si="37"/>
        <v>0</v>
      </c>
      <c r="J574" s="15">
        <f t="shared" si="33"/>
        <v>0</v>
      </c>
      <c r="K574" s="25"/>
      <c r="L574" s="17">
        <f t="shared" si="34"/>
        <v>0</v>
      </c>
      <c r="M574" s="17">
        <f t="shared" si="35"/>
        <v>0</v>
      </c>
    </row>
    <row r="575" spans="1:13" x14ac:dyDescent="0.2">
      <c r="A575" s="14" t="str">
        <f>IF(INTRO!$E$39&lt;&gt;"Non-endemic", " ", IF(INTRO!$E$37="Non-endemic"," ", IF(COUNTRY_INFO!A575=0," ",COUNTRY_INFO!A575)))</f>
        <v xml:space="preserve"> </v>
      </c>
      <c r="B575" s="14" t="str">
        <f>IF(INTRO!$E$39&lt;&gt;"Non-endemic", " ", IF(INTRO!$E$37="Non-endemic"," ", IF(COUNTRY_INFO!B575=0," ",COUNTRY_INFO!B575)))</f>
        <v xml:space="preserve"> </v>
      </c>
      <c r="C575" s="14" t="str">
        <f>IF(INTRO!$E$39&lt;&gt;"Non-endemic", " ", IF(INTRO!$E$37="Non-endemic"," ", IF(COUNTRY_INFO!C575=0," ",COUNTRY_INFO!C575)))</f>
        <v xml:space="preserve"> </v>
      </c>
      <c r="D575" s="15">
        <f>IF(INTRO!$E$39&lt;&gt;"Non-endemic", 0, IF(INTRO!$E$37="Non-endemic",0,IF(COUNTRY_INFO!$H575=1,COUNTRY_INFO!E575,0)))</f>
        <v>0</v>
      </c>
      <c r="E575" s="15">
        <f>IF(INTRO!$E$39&lt;&gt;"Non-endemic", 0, IF(INTRO!$E$37="Non-endemic",0,IF(COUNTRY_INFO!$H575=1,COUNTRY_INFO!F575,0)))</f>
        <v>0</v>
      </c>
      <c r="F575" s="15">
        <f>IF(INTRO!$E$39&lt;&gt;"Non-endemic", 0, IF(INTRO!$E$37="Non-endemic",0,IF(COUNTRY_INFO!$H575=1,COUNTRY_INFO!G575,0)))</f>
        <v>0</v>
      </c>
      <c r="G575" s="15">
        <f t="shared" si="36"/>
        <v>0</v>
      </c>
      <c r="H575" s="16" t="str">
        <f>IF(INTRO!$E$39="Non-endemic",IF(INTRO!$E$37="Non-endemic","Not required",COUNTRY_INFO!P575),"Treat with IVM")</f>
        <v>Treat with IVM</v>
      </c>
      <c r="I575" s="15">
        <f t="shared" si="37"/>
        <v>0</v>
      </c>
      <c r="J575" s="15">
        <f t="shared" si="33"/>
        <v>0</v>
      </c>
      <c r="K575" s="25"/>
      <c r="L575" s="17">
        <f t="shared" si="34"/>
        <v>0</v>
      </c>
      <c r="M575" s="17">
        <f t="shared" si="35"/>
        <v>0</v>
      </c>
    </row>
    <row r="576" spans="1:13" x14ac:dyDescent="0.2">
      <c r="A576" s="14" t="str">
        <f>IF(INTRO!$E$39&lt;&gt;"Non-endemic", " ", IF(INTRO!$E$37="Non-endemic"," ", IF(COUNTRY_INFO!A576=0," ",COUNTRY_INFO!A576)))</f>
        <v xml:space="preserve"> </v>
      </c>
      <c r="B576" s="14" t="str">
        <f>IF(INTRO!$E$39&lt;&gt;"Non-endemic", " ", IF(INTRO!$E$37="Non-endemic"," ", IF(COUNTRY_INFO!B576=0," ",COUNTRY_INFO!B576)))</f>
        <v xml:space="preserve"> </v>
      </c>
      <c r="C576" s="14" t="str">
        <f>IF(INTRO!$E$39&lt;&gt;"Non-endemic", " ", IF(INTRO!$E$37="Non-endemic"," ", IF(COUNTRY_INFO!C576=0," ",COUNTRY_INFO!C576)))</f>
        <v xml:space="preserve"> </v>
      </c>
      <c r="D576" s="15">
        <f>IF(INTRO!$E$39&lt;&gt;"Non-endemic", 0, IF(INTRO!$E$37="Non-endemic",0,IF(COUNTRY_INFO!$H576=1,COUNTRY_INFO!E576,0)))</f>
        <v>0</v>
      </c>
      <c r="E576" s="15">
        <f>IF(INTRO!$E$39&lt;&gt;"Non-endemic", 0, IF(INTRO!$E$37="Non-endemic",0,IF(COUNTRY_INFO!$H576=1,COUNTRY_INFO!F576,0)))</f>
        <v>0</v>
      </c>
      <c r="F576" s="15">
        <f>IF(INTRO!$E$39&lt;&gt;"Non-endemic", 0, IF(INTRO!$E$37="Non-endemic",0,IF(COUNTRY_INFO!$H576=1,COUNTRY_INFO!G576,0)))</f>
        <v>0</v>
      </c>
      <c r="G576" s="15">
        <f t="shared" si="36"/>
        <v>0</v>
      </c>
      <c r="H576" s="16" t="str">
        <f>IF(INTRO!$E$39="Non-endemic",IF(INTRO!$E$37="Non-endemic","Not required",COUNTRY_INFO!P576),"Treat with IVM")</f>
        <v>Treat with IVM</v>
      </c>
      <c r="I576" s="15">
        <f t="shared" si="37"/>
        <v>0</v>
      </c>
      <c r="J576" s="15">
        <f t="shared" si="33"/>
        <v>0</v>
      </c>
      <c r="K576" s="25"/>
      <c r="L576" s="17">
        <f t="shared" si="34"/>
        <v>0</v>
      </c>
      <c r="M576" s="17">
        <f t="shared" si="35"/>
        <v>0</v>
      </c>
    </row>
    <row r="577" spans="1:13" x14ac:dyDescent="0.2">
      <c r="A577" s="14" t="str">
        <f>IF(INTRO!$E$39&lt;&gt;"Non-endemic", " ", IF(INTRO!$E$37="Non-endemic"," ", IF(COUNTRY_INFO!A577=0," ",COUNTRY_INFO!A577)))</f>
        <v xml:space="preserve"> </v>
      </c>
      <c r="B577" s="14" t="str">
        <f>IF(INTRO!$E$39&lt;&gt;"Non-endemic", " ", IF(INTRO!$E$37="Non-endemic"," ", IF(COUNTRY_INFO!B577=0," ",COUNTRY_INFO!B577)))</f>
        <v xml:space="preserve"> </v>
      </c>
      <c r="C577" s="14" t="str">
        <f>IF(INTRO!$E$39&lt;&gt;"Non-endemic", " ", IF(INTRO!$E$37="Non-endemic"," ", IF(COUNTRY_INFO!C577=0," ",COUNTRY_INFO!C577)))</f>
        <v xml:space="preserve"> </v>
      </c>
      <c r="D577" s="15">
        <f>IF(INTRO!$E$39&lt;&gt;"Non-endemic", 0, IF(INTRO!$E$37="Non-endemic",0,IF(COUNTRY_INFO!$H577=1,COUNTRY_INFO!E577,0)))</f>
        <v>0</v>
      </c>
      <c r="E577" s="15">
        <f>IF(INTRO!$E$39&lt;&gt;"Non-endemic", 0, IF(INTRO!$E$37="Non-endemic",0,IF(COUNTRY_INFO!$H577=1,COUNTRY_INFO!F577,0)))</f>
        <v>0</v>
      </c>
      <c r="F577" s="15">
        <f>IF(INTRO!$E$39&lt;&gt;"Non-endemic", 0, IF(INTRO!$E$37="Non-endemic",0,IF(COUNTRY_INFO!$H577=1,COUNTRY_INFO!G577,0)))</f>
        <v>0</v>
      </c>
      <c r="G577" s="15">
        <f t="shared" si="36"/>
        <v>0</v>
      </c>
      <c r="H577" s="16" t="str">
        <f>IF(INTRO!$E$39="Non-endemic",IF(INTRO!$E$37="Non-endemic","Not required",COUNTRY_INFO!P577),"Treat with IVM")</f>
        <v>Treat with IVM</v>
      </c>
      <c r="I577" s="15">
        <f t="shared" si="37"/>
        <v>0</v>
      </c>
      <c r="J577" s="15">
        <f t="shared" si="33"/>
        <v>0</v>
      </c>
      <c r="K577" s="25"/>
      <c r="L577" s="17">
        <f t="shared" si="34"/>
        <v>0</v>
      </c>
      <c r="M577" s="17">
        <f t="shared" si="35"/>
        <v>0</v>
      </c>
    </row>
    <row r="578" spans="1:13" x14ac:dyDescent="0.2">
      <c r="A578" s="14" t="str">
        <f>IF(INTRO!$E$39&lt;&gt;"Non-endemic", " ", IF(INTRO!$E$37="Non-endemic"," ", IF(COUNTRY_INFO!A578=0," ",COUNTRY_INFO!A578)))</f>
        <v xml:space="preserve"> </v>
      </c>
      <c r="B578" s="14" t="str">
        <f>IF(INTRO!$E$39&lt;&gt;"Non-endemic", " ", IF(INTRO!$E$37="Non-endemic"," ", IF(COUNTRY_INFO!B578=0," ",COUNTRY_INFO!B578)))</f>
        <v xml:space="preserve"> </v>
      </c>
      <c r="C578" s="14" t="str">
        <f>IF(INTRO!$E$39&lt;&gt;"Non-endemic", " ", IF(INTRO!$E$37="Non-endemic"," ", IF(COUNTRY_INFO!C578=0," ",COUNTRY_INFO!C578)))</f>
        <v xml:space="preserve"> </v>
      </c>
      <c r="D578" s="15">
        <f>IF(INTRO!$E$39&lt;&gt;"Non-endemic", 0, IF(INTRO!$E$37="Non-endemic",0,IF(COUNTRY_INFO!$H578=1,COUNTRY_INFO!E578,0)))</f>
        <v>0</v>
      </c>
      <c r="E578" s="15">
        <f>IF(INTRO!$E$39&lt;&gt;"Non-endemic", 0, IF(INTRO!$E$37="Non-endemic",0,IF(COUNTRY_INFO!$H578=1,COUNTRY_INFO!F578,0)))</f>
        <v>0</v>
      </c>
      <c r="F578" s="15">
        <f>IF(INTRO!$E$39&lt;&gt;"Non-endemic", 0, IF(INTRO!$E$37="Non-endemic",0,IF(COUNTRY_INFO!$H578=1,COUNTRY_INFO!G578,0)))</f>
        <v>0</v>
      </c>
      <c r="G578" s="15">
        <f t="shared" si="36"/>
        <v>0</v>
      </c>
      <c r="H578" s="16" t="str">
        <f>IF(INTRO!$E$39="Non-endemic",IF(INTRO!$E$37="Non-endemic","Not required",COUNTRY_INFO!P578),"Treat with IVM")</f>
        <v>Treat with IVM</v>
      </c>
      <c r="I578" s="15">
        <f t="shared" si="37"/>
        <v>0</v>
      </c>
      <c r="J578" s="15">
        <f t="shared" si="33"/>
        <v>0</v>
      </c>
      <c r="K578" s="25"/>
      <c r="L578" s="17">
        <f t="shared" si="34"/>
        <v>0</v>
      </c>
      <c r="M578" s="17">
        <f t="shared" si="35"/>
        <v>0</v>
      </c>
    </row>
    <row r="579" spans="1:13" x14ac:dyDescent="0.2">
      <c r="A579" s="14" t="str">
        <f>IF(INTRO!$E$39&lt;&gt;"Non-endemic", " ", IF(INTRO!$E$37="Non-endemic"," ", IF(COUNTRY_INFO!A579=0," ",COUNTRY_INFO!A579)))</f>
        <v xml:space="preserve"> </v>
      </c>
      <c r="B579" s="14" t="str">
        <f>IF(INTRO!$E$39&lt;&gt;"Non-endemic", " ", IF(INTRO!$E$37="Non-endemic"," ", IF(COUNTRY_INFO!B579=0," ",COUNTRY_INFO!B579)))</f>
        <v xml:space="preserve"> </v>
      </c>
      <c r="C579" s="14" t="str">
        <f>IF(INTRO!$E$39&lt;&gt;"Non-endemic", " ", IF(INTRO!$E$37="Non-endemic"," ", IF(COUNTRY_INFO!C579=0," ",COUNTRY_INFO!C579)))</f>
        <v xml:space="preserve"> </v>
      </c>
      <c r="D579" s="15">
        <f>IF(INTRO!$E$39&lt;&gt;"Non-endemic", 0, IF(INTRO!$E$37="Non-endemic",0,IF(COUNTRY_INFO!$H579=1,COUNTRY_INFO!E579,0)))</f>
        <v>0</v>
      </c>
      <c r="E579" s="15">
        <f>IF(INTRO!$E$39&lt;&gt;"Non-endemic", 0, IF(INTRO!$E$37="Non-endemic",0,IF(COUNTRY_INFO!$H579=1,COUNTRY_INFO!F579,0)))</f>
        <v>0</v>
      </c>
      <c r="F579" s="15">
        <f>IF(INTRO!$E$39&lt;&gt;"Non-endemic", 0, IF(INTRO!$E$37="Non-endemic",0,IF(COUNTRY_INFO!$H579=1,COUNTRY_INFO!G579,0)))</f>
        <v>0</v>
      </c>
      <c r="G579" s="15">
        <f t="shared" si="36"/>
        <v>0</v>
      </c>
      <c r="H579" s="16" t="str">
        <f>IF(INTRO!$E$39="Non-endemic",IF(INTRO!$E$37="Non-endemic","Not required",COUNTRY_INFO!P579),"Treat with IVM")</f>
        <v>Treat with IVM</v>
      </c>
      <c r="I579" s="15">
        <f t="shared" si="37"/>
        <v>0</v>
      </c>
      <c r="J579" s="15">
        <f t="shared" si="33"/>
        <v>0</v>
      </c>
      <c r="K579" s="25"/>
      <c r="L579" s="17">
        <f t="shared" si="34"/>
        <v>0</v>
      </c>
      <c r="M579" s="17">
        <f t="shared" si="35"/>
        <v>0</v>
      </c>
    </row>
    <row r="580" spans="1:13" x14ac:dyDescent="0.2">
      <c r="A580" s="14" t="str">
        <f>IF(INTRO!$E$39&lt;&gt;"Non-endemic", " ", IF(INTRO!$E$37="Non-endemic"," ", IF(COUNTRY_INFO!A580=0," ",COUNTRY_INFO!A580)))</f>
        <v xml:space="preserve"> </v>
      </c>
      <c r="B580" s="14" t="str">
        <f>IF(INTRO!$E$39&lt;&gt;"Non-endemic", " ", IF(INTRO!$E$37="Non-endemic"," ", IF(COUNTRY_INFO!B580=0," ",COUNTRY_INFO!B580)))</f>
        <v xml:space="preserve"> </v>
      </c>
      <c r="C580" s="14" t="str">
        <f>IF(INTRO!$E$39&lt;&gt;"Non-endemic", " ", IF(INTRO!$E$37="Non-endemic"," ", IF(COUNTRY_INFO!C580=0," ",COUNTRY_INFO!C580)))</f>
        <v xml:space="preserve"> </v>
      </c>
      <c r="D580" s="15">
        <f>IF(INTRO!$E$39&lt;&gt;"Non-endemic", 0, IF(INTRO!$E$37="Non-endemic",0,IF(COUNTRY_INFO!$H580=1,COUNTRY_INFO!E580,0)))</f>
        <v>0</v>
      </c>
      <c r="E580" s="15">
        <f>IF(INTRO!$E$39&lt;&gt;"Non-endemic", 0, IF(INTRO!$E$37="Non-endemic",0,IF(COUNTRY_INFO!$H580=1,COUNTRY_INFO!F580,0)))</f>
        <v>0</v>
      </c>
      <c r="F580" s="15">
        <f>IF(INTRO!$E$39&lt;&gt;"Non-endemic", 0, IF(INTRO!$E$37="Non-endemic",0,IF(COUNTRY_INFO!$H580=1,COUNTRY_INFO!G580,0)))</f>
        <v>0</v>
      </c>
      <c r="G580" s="15">
        <f t="shared" si="36"/>
        <v>0</v>
      </c>
      <c r="H580" s="16" t="str">
        <f>IF(INTRO!$E$39="Non-endemic",IF(INTRO!$E$37="Non-endemic","Not required",COUNTRY_INFO!P580),"Treat with IVM")</f>
        <v>Treat with IVM</v>
      </c>
      <c r="I580" s="15">
        <f t="shared" si="37"/>
        <v>0</v>
      </c>
      <c r="J580" s="15">
        <f t="shared" si="33"/>
        <v>0</v>
      </c>
      <c r="K580" s="25"/>
      <c r="L580" s="17">
        <f t="shared" si="34"/>
        <v>0</v>
      </c>
      <c r="M580" s="17">
        <f t="shared" si="35"/>
        <v>0</v>
      </c>
    </row>
    <row r="581" spans="1:13" x14ac:dyDescent="0.2">
      <c r="A581" s="14" t="str">
        <f>IF(INTRO!$E$39&lt;&gt;"Non-endemic", " ", IF(INTRO!$E$37="Non-endemic"," ", IF(COUNTRY_INFO!A581=0," ",COUNTRY_INFO!A581)))</f>
        <v xml:space="preserve"> </v>
      </c>
      <c r="B581" s="14" t="str">
        <f>IF(INTRO!$E$39&lt;&gt;"Non-endemic", " ", IF(INTRO!$E$37="Non-endemic"," ", IF(COUNTRY_INFO!B581=0," ",COUNTRY_INFO!B581)))</f>
        <v xml:space="preserve"> </v>
      </c>
      <c r="C581" s="14" t="str">
        <f>IF(INTRO!$E$39&lt;&gt;"Non-endemic", " ", IF(INTRO!$E$37="Non-endemic"," ", IF(COUNTRY_INFO!C581=0," ",COUNTRY_INFO!C581)))</f>
        <v xml:space="preserve"> </v>
      </c>
      <c r="D581" s="15">
        <f>IF(INTRO!$E$39&lt;&gt;"Non-endemic", 0, IF(INTRO!$E$37="Non-endemic",0,IF(COUNTRY_INFO!$H581=1,COUNTRY_INFO!E581,0)))</f>
        <v>0</v>
      </c>
      <c r="E581" s="15">
        <f>IF(INTRO!$E$39&lt;&gt;"Non-endemic", 0, IF(INTRO!$E$37="Non-endemic",0,IF(COUNTRY_INFO!$H581=1,COUNTRY_INFO!F581,0)))</f>
        <v>0</v>
      </c>
      <c r="F581" s="15">
        <f>IF(INTRO!$E$39&lt;&gt;"Non-endemic", 0, IF(INTRO!$E$37="Non-endemic",0,IF(COUNTRY_INFO!$H581=1,COUNTRY_INFO!G581,0)))</f>
        <v>0</v>
      </c>
      <c r="G581" s="15">
        <f t="shared" si="36"/>
        <v>0</v>
      </c>
      <c r="H581" s="16" t="str">
        <f>IF(INTRO!$E$39="Non-endemic",IF(INTRO!$E$37="Non-endemic","Not required",COUNTRY_INFO!P581),"Treat with IVM")</f>
        <v>Treat with IVM</v>
      </c>
      <c r="I581" s="15">
        <f t="shared" si="37"/>
        <v>0</v>
      </c>
      <c r="J581" s="15">
        <f t="shared" si="33"/>
        <v>0</v>
      </c>
      <c r="K581" s="25"/>
      <c r="L581" s="17">
        <f t="shared" si="34"/>
        <v>0</v>
      </c>
      <c r="M581" s="17">
        <f t="shared" si="35"/>
        <v>0</v>
      </c>
    </row>
    <row r="582" spans="1:13" x14ac:dyDescent="0.2">
      <c r="A582" s="14" t="str">
        <f>IF(INTRO!$E$39&lt;&gt;"Non-endemic", " ", IF(INTRO!$E$37="Non-endemic"," ", IF(COUNTRY_INFO!A582=0," ",COUNTRY_INFO!A582)))</f>
        <v xml:space="preserve"> </v>
      </c>
      <c r="B582" s="14" t="str">
        <f>IF(INTRO!$E$39&lt;&gt;"Non-endemic", " ", IF(INTRO!$E$37="Non-endemic"," ", IF(COUNTRY_INFO!B582=0," ",COUNTRY_INFO!B582)))</f>
        <v xml:space="preserve"> </v>
      </c>
      <c r="C582" s="14" t="str">
        <f>IF(INTRO!$E$39&lt;&gt;"Non-endemic", " ", IF(INTRO!$E$37="Non-endemic"," ", IF(COUNTRY_INFO!C582=0," ",COUNTRY_INFO!C582)))</f>
        <v xml:space="preserve"> </v>
      </c>
      <c r="D582" s="15">
        <f>IF(INTRO!$E$39&lt;&gt;"Non-endemic", 0, IF(INTRO!$E$37="Non-endemic",0,IF(COUNTRY_INFO!$H582=1,COUNTRY_INFO!E582,0)))</f>
        <v>0</v>
      </c>
      <c r="E582" s="15">
        <f>IF(INTRO!$E$39&lt;&gt;"Non-endemic", 0, IF(INTRO!$E$37="Non-endemic",0,IF(COUNTRY_INFO!$H582=1,COUNTRY_INFO!F582,0)))</f>
        <v>0</v>
      </c>
      <c r="F582" s="15">
        <f>IF(INTRO!$E$39&lt;&gt;"Non-endemic", 0, IF(INTRO!$E$37="Non-endemic",0,IF(COUNTRY_INFO!$H582=1,COUNTRY_INFO!G582,0)))</f>
        <v>0</v>
      </c>
      <c r="G582" s="15">
        <f t="shared" si="36"/>
        <v>0</v>
      </c>
      <c r="H582" s="16" t="str">
        <f>IF(INTRO!$E$39="Non-endemic",IF(INTRO!$E$37="Non-endemic","Not required",COUNTRY_INFO!P582),"Treat with IVM")</f>
        <v>Treat with IVM</v>
      </c>
      <c r="I582" s="15">
        <f t="shared" si="37"/>
        <v>0</v>
      </c>
      <c r="J582" s="15">
        <f t="shared" si="33"/>
        <v>0</v>
      </c>
      <c r="K582" s="25"/>
      <c r="L582" s="17">
        <f t="shared" si="34"/>
        <v>0</v>
      </c>
      <c r="M582" s="17">
        <f t="shared" si="35"/>
        <v>0</v>
      </c>
    </row>
    <row r="583" spans="1:13" x14ac:dyDescent="0.2">
      <c r="A583" s="14" t="str">
        <f>IF(INTRO!$E$39&lt;&gt;"Non-endemic", " ", IF(INTRO!$E$37="Non-endemic"," ", IF(COUNTRY_INFO!A583=0," ",COUNTRY_INFO!A583)))</f>
        <v xml:space="preserve"> </v>
      </c>
      <c r="B583" s="14" t="str">
        <f>IF(INTRO!$E$39&lt;&gt;"Non-endemic", " ", IF(INTRO!$E$37="Non-endemic"," ", IF(COUNTRY_INFO!B583=0," ",COUNTRY_INFO!B583)))</f>
        <v xml:space="preserve"> </v>
      </c>
      <c r="C583" s="14" t="str">
        <f>IF(INTRO!$E$39&lt;&gt;"Non-endemic", " ", IF(INTRO!$E$37="Non-endemic"," ", IF(COUNTRY_INFO!C583=0," ",COUNTRY_INFO!C583)))</f>
        <v xml:space="preserve"> </v>
      </c>
      <c r="D583" s="15">
        <f>IF(INTRO!$E$39&lt;&gt;"Non-endemic", 0, IF(INTRO!$E$37="Non-endemic",0,IF(COUNTRY_INFO!$H583=1,COUNTRY_INFO!E583,0)))</f>
        <v>0</v>
      </c>
      <c r="E583" s="15">
        <f>IF(INTRO!$E$39&lt;&gt;"Non-endemic", 0, IF(INTRO!$E$37="Non-endemic",0,IF(COUNTRY_INFO!$H583=1,COUNTRY_INFO!F583,0)))</f>
        <v>0</v>
      </c>
      <c r="F583" s="15">
        <f>IF(INTRO!$E$39&lt;&gt;"Non-endemic", 0, IF(INTRO!$E$37="Non-endemic",0,IF(COUNTRY_INFO!$H583=1,COUNTRY_INFO!G583,0)))</f>
        <v>0</v>
      </c>
      <c r="G583" s="15">
        <f t="shared" si="36"/>
        <v>0</v>
      </c>
      <c r="H583" s="16" t="str">
        <f>IF(INTRO!$E$39="Non-endemic",IF(INTRO!$E$37="Non-endemic","Not required",COUNTRY_INFO!P583),"Treat with IVM")</f>
        <v>Treat with IVM</v>
      </c>
      <c r="I583" s="15">
        <f t="shared" si="37"/>
        <v>0</v>
      </c>
      <c r="J583" s="15">
        <f t="shared" si="33"/>
        <v>0</v>
      </c>
      <c r="K583" s="25"/>
      <c r="L583" s="17">
        <f t="shared" si="34"/>
        <v>0</v>
      </c>
      <c r="M583" s="17">
        <f t="shared" si="35"/>
        <v>0</v>
      </c>
    </row>
    <row r="584" spans="1:13" x14ac:dyDescent="0.2">
      <c r="A584" s="14" t="str">
        <f>IF(INTRO!$E$39&lt;&gt;"Non-endemic", " ", IF(INTRO!$E$37="Non-endemic"," ", IF(COUNTRY_INFO!A584=0," ",COUNTRY_INFO!A584)))</f>
        <v xml:space="preserve"> </v>
      </c>
      <c r="B584" s="14" t="str">
        <f>IF(INTRO!$E$39&lt;&gt;"Non-endemic", " ", IF(INTRO!$E$37="Non-endemic"," ", IF(COUNTRY_INFO!B584=0," ",COUNTRY_INFO!B584)))</f>
        <v xml:space="preserve"> </v>
      </c>
      <c r="C584" s="14" t="str">
        <f>IF(INTRO!$E$39&lt;&gt;"Non-endemic", " ", IF(INTRO!$E$37="Non-endemic"," ", IF(COUNTRY_INFO!C584=0," ",COUNTRY_INFO!C584)))</f>
        <v xml:space="preserve"> </v>
      </c>
      <c r="D584" s="15">
        <f>IF(INTRO!$E$39&lt;&gt;"Non-endemic", 0, IF(INTRO!$E$37="Non-endemic",0,IF(COUNTRY_INFO!$H584=1,COUNTRY_INFO!E584,0)))</f>
        <v>0</v>
      </c>
      <c r="E584" s="15">
        <f>IF(INTRO!$E$39&lt;&gt;"Non-endemic", 0, IF(INTRO!$E$37="Non-endemic",0,IF(COUNTRY_INFO!$H584=1,COUNTRY_INFO!F584,0)))</f>
        <v>0</v>
      </c>
      <c r="F584" s="15">
        <f>IF(INTRO!$E$39&lt;&gt;"Non-endemic", 0, IF(INTRO!$E$37="Non-endemic",0,IF(COUNTRY_INFO!$H584=1,COUNTRY_INFO!G584,0)))</f>
        <v>0</v>
      </c>
      <c r="G584" s="15">
        <f t="shared" si="36"/>
        <v>0</v>
      </c>
      <c r="H584" s="16" t="str">
        <f>IF(INTRO!$E$39="Non-endemic",IF(INTRO!$E$37="Non-endemic","Not required",COUNTRY_INFO!P584),"Treat with IVM")</f>
        <v>Treat with IVM</v>
      </c>
      <c r="I584" s="15">
        <f t="shared" si="37"/>
        <v>0</v>
      </c>
      <c r="J584" s="15">
        <f t="shared" ref="J584:J647" si="38">IF(I584&gt;0,I584*2.5,0)</f>
        <v>0</v>
      </c>
      <c r="K584" s="25"/>
      <c r="L584" s="17">
        <f t="shared" ref="L584:L647" si="39">IF($J584&gt;$K584,$J584-$K584,0)</f>
        <v>0</v>
      </c>
      <c r="M584" s="17">
        <f t="shared" ref="M584:M647" si="40">ROUNDUP($J584/1000,0)</f>
        <v>0</v>
      </c>
    </row>
    <row r="585" spans="1:13" x14ac:dyDescent="0.2">
      <c r="A585" s="14" t="str">
        <f>IF(INTRO!$E$39&lt;&gt;"Non-endemic", " ", IF(INTRO!$E$37="Non-endemic"," ", IF(COUNTRY_INFO!A585=0," ",COUNTRY_INFO!A585)))</f>
        <v xml:space="preserve"> </v>
      </c>
      <c r="B585" s="14" t="str">
        <f>IF(INTRO!$E$39&lt;&gt;"Non-endemic", " ", IF(INTRO!$E$37="Non-endemic"," ", IF(COUNTRY_INFO!B585=0," ",COUNTRY_INFO!B585)))</f>
        <v xml:space="preserve"> </v>
      </c>
      <c r="C585" s="14" t="str">
        <f>IF(INTRO!$E$39&lt;&gt;"Non-endemic", " ", IF(INTRO!$E$37="Non-endemic"," ", IF(COUNTRY_INFO!C585=0," ",COUNTRY_INFO!C585)))</f>
        <v xml:space="preserve"> </v>
      </c>
      <c r="D585" s="15">
        <f>IF(INTRO!$E$39&lt;&gt;"Non-endemic", 0, IF(INTRO!$E$37="Non-endemic",0,IF(COUNTRY_INFO!$H585=1,COUNTRY_INFO!E585,0)))</f>
        <v>0</v>
      </c>
      <c r="E585" s="15">
        <f>IF(INTRO!$E$39&lt;&gt;"Non-endemic", 0, IF(INTRO!$E$37="Non-endemic",0,IF(COUNTRY_INFO!$H585=1,COUNTRY_INFO!F585,0)))</f>
        <v>0</v>
      </c>
      <c r="F585" s="15">
        <f>IF(INTRO!$E$39&lt;&gt;"Non-endemic", 0, IF(INTRO!$E$37="Non-endemic",0,IF(COUNTRY_INFO!$H585=1,COUNTRY_INFO!G585,0)))</f>
        <v>0</v>
      </c>
      <c r="G585" s="15">
        <f t="shared" si="36"/>
        <v>0</v>
      </c>
      <c r="H585" s="16" t="str">
        <f>IF(INTRO!$E$39="Non-endemic",IF(INTRO!$E$37="Non-endemic","Not required",COUNTRY_INFO!P585),"Treat with IVM")</f>
        <v>Treat with IVM</v>
      </c>
      <c r="I585" s="15">
        <f t="shared" si="37"/>
        <v>0</v>
      </c>
      <c r="J585" s="15">
        <f t="shared" si="38"/>
        <v>0</v>
      </c>
      <c r="K585" s="25"/>
      <c r="L585" s="17">
        <f t="shared" si="39"/>
        <v>0</v>
      </c>
      <c r="M585" s="17">
        <f t="shared" si="40"/>
        <v>0</v>
      </c>
    </row>
    <row r="586" spans="1:13" x14ac:dyDescent="0.2">
      <c r="A586" s="14" t="str">
        <f>IF(INTRO!$E$39&lt;&gt;"Non-endemic", " ", IF(INTRO!$E$37="Non-endemic"," ", IF(COUNTRY_INFO!A586=0," ",COUNTRY_INFO!A586)))</f>
        <v xml:space="preserve"> </v>
      </c>
      <c r="B586" s="14" t="str">
        <f>IF(INTRO!$E$39&lt;&gt;"Non-endemic", " ", IF(INTRO!$E$37="Non-endemic"," ", IF(COUNTRY_INFO!B586=0," ",COUNTRY_INFO!B586)))</f>
        <v xml:space="preserve"> </v>
      </c>
      <c r="C586" s="14" t="str">
        <f>IF(INTRO!$E$39&lt;&gt;"Non-endemic", " ", IF(INTRO!$E$37="Non-endemic"," ", IF(COUNTRY_INFO!C586=0," ",COUNTRY_INFO!C586)))</f>
        <v xml:space="preserve"> </v>
      </c>
      <c r="D586" s="15">
        <f>IF(INTRO!$E$39&lt;&gt;"Non-endemic", 0, IF(INTRO!$E$37="Non-endemic",0,IF(COUNTRY_INFO!$H586=1,COUNTRY_INFO!E586,0)))</f>
        <v>0</v>
      </c>
      <c r="E586" s="15">
        <f>IF(INTRO!$E$39&lt;&gt;"Non-endemic", 0, IF(INTRO!$E$37="Non-endemic",0,IF(COUNTRY_INFO!$H586=1,COUNTRY_INFO!F586,0)))</f>
        <v>0</v>
      </c>
      <c r="F586" s="15">
        <f>IF(INTRO!$E$39&lt;&gt;"Non-endemic", 0, IF(INTRO!$E$37="Non-endemic",0,IF(COUNTRY_INFO!$H586=1,COUNTRY_INFO!G586,0)))</f>
        <v>0</v>
      </c>
      <c r="G586" s="15">
        <f t="shared" ref="G586:G649" si="41">SUM(D586:F586)</f>
        <v>0</v>
      </c>
      <c r="H586" s="16" t="str">
        <f>IF(INTRO!$E$39="Non-endemic",IF(INTRO!$E$37="Non-endemic","Not required",COUNTRY_INFO!P586),"Treat with IVM")</f>
        <v>Treat with IVM</v>
      </c>
      <c r="I586" s="15">
        <f t="shared" ref="I586:I649" si="42">IF(H586=1,G586,0)</f>
        <v>0</v>
      </c>
      <c r="J586" s="15">
        <f t="shared" si="38"/>
        <v>0</v>
      </c>
      <c r="K586" s="25"/>
      <c r="L586" s="17">
        <f t="shared" si="39"/>
        <v>0</v>
      </c>
      <c r="M586" s="17">
        <f t="shared" si="40"/>
        <v>0</v>
      </c>
    </row>
    <row r="587" spans="1:13" x14ac:dyDescent="0.2">
      <c r="A587" s="14" t="str">
        <f>IF(INTRO!$E$39&lt;&gt;"Non-endemic", " ", IF(INTRO!$E$37="Non-endemic"," ", IF(COUNTRY_INFO!A587=0," ",COUNTRY_INFO!A587)))</f>
        <v xml:space="preserve"> </v>
      </c>
      <c r="B587" s="14" t="str">
        <f>IF(INTRO!$E$39&lt;&gt;"Non-endemic", " ", IF(INTRO!$E$37="Non-endemic"," ", IF(COUNTRY_INFO!B587=0," ",COUNTRY_INFO!B587)))</f>
        <v xml:space="preserve"> </v>
      </c>
      <c r="C587" s="14" t="str">
        <f>IF(INTRO!$E$39&lt;&gt;"Non-endemic", " ", IF(INTRO!$E$37="Non-endemic"," ", IF(COUNTRY_INFO!C587=0," ",COUNTRY_INFO!C587)))</f>
        <v xml:space="preserve"> </v>
      </c>
      <c r="D587" s="15">
        <f>IF(INTRO!$E$39&lt;&gt;"Non-endemic", 0, IF(INTRO!$E$37="Non-endemic",0,IF(COUNTRY_INFO!$H587=1,COUNTRY_INFO!E587,0)))</f>
        <v>0</v>
      </c>
      <c r="E587" s="15">
        <f>IF(INTRO!$E$39&lt;&gt;"Non-endemic", 0, IF(INTRO!$E$37="Non-endemic",0,IF(COUNTRY_INFO!$H587=1,COUNTRY_INFO!F587,0)))</f>
        <v>0</v>
      </c>
      <c r="F587" s="15">
        <f>IF(INTRO!$E$39&lt;&gt;"Non-endemic", 0, IF(INTRO!$E$37="Non-endemic",0,IF(COUNTRY_INFO!$H587=1,COUNTRY_INFO!G587,0)))</f>
        <v>0</v>
      </c>
      <c r="G587" s="15">
        <f t="shared" si="41"/>
        <v>0</v>
      </c>
      <c r="H587" s="16" t="str">
        <f>IF(INTRO!$E$39="Non-endemic",IF(INTRO!$E$37="Non-endemic","Not required",COUNTRY_INFO!P587),"Treat with IVM")</f>
        <v>Treat with IVM</v>
      </c>
      <c r="I587" s="15">
        <f t="shared" si="42"/>
        <v>0</v>
      </c>
      <c r="J587" s="15">
        <f t="shared" si="38"/>
        <v>0</v>
      </c>
      <c r="K587" s="25"/>
      <c r="L587" s="17">
        <f t="shared" si="39"/>
        <v>0</v>
      </c>
      <c r="M587" s="17">
        <f t="shared" si="40"/>
        <v>0</v>
      </c>
    </row>
    <row r="588" spans="1:13" x14ac:dyDescent="0.2">
      <c r="A588" s="14" t="str">
        <f>IF(INTRO!$E$39&lt;&gt;"Non-endemic", " ", IF(INTRO!$E$37="Non-endemic"," ", IF(COUNTRY_INFO!A588=0," ",COUNTRY_INFO!A588)))</f>
        <v xml:space="preserve"> </v>
      </c>
      <c r="B588" s="14" t="str">
        <f>IF(INTRO!$E$39&lt;&gt;"Non-endemic", " ", IF(INTRO!$E$37="Non-endemic"," ", IF(COUNTRY_INFO!B588=0," ",COUNTRY_INFO!B588)))</f>
        <v xml:space="preserve"> </v>
      </c>
      <c r="C588" s="14" t="str">
        <f>IF(INTRO!$E$39&lt;&gt;"Non-endemic", " ", IF(INTRO!$E$37="Non-endemic"," ", IF(COUNTRY_INFO!C588=0," ",COUNTRY_INFO!C588)))</f>
        <v xml:space="preserve"> </v>
      </c>
      <c r="D588" s="15">
        <f>IF(INTRO!$E$39&lt;&gt;"Non-endemic", 0, IF(INTRO!$E$37="Non-endemic",0,IF(COUNTRY_INFO!$H588=1,COUNTRY_INFO!E588,0)))</f>
        <v>0</v>
      </c>
      <c r="E588" s="15">
        <f>IF(INTRO!$E$39&lt;&gt;"Non-endemic", 0, IF(INTRO!$E$37="Non-endemic",0,IF(COUNTRY_INFO!$H588=1,COUNTRY_INFO!F588,0)))</f>
        <v>0</v>
      </c>
      <c r="F588" s="15">
        <f>IF(INTRO!$E$39&lt;&gt;"Non-endemic", 0, IF(INTRO!$E$37="Non-endemic",0,IF(COUNTRY_INFO!$H588=1,COUNTRY_INFO!G588,0)))</f>
        <v>0</v>
      </c>
      <c r="G588" s="15">
        <f t="shared" si="41"/>
        <v>0</v>
      </c>
      <c r="H588" s="16" t="str">
        <f>IF(INTRO!$E$39="Non-endemic",IF(INTRO!$E$37="Non-endemic","Not required",COUNTRY_INFO!P588),"Treat with IVM")</f>
        <v>Treat with IVM</v>
      </c>
      <c r="I588" s="15">
        <f t="shared" si="42"/>
        <v>0</v>
      </c>
      <c r="J588" s="15">
        <f t="shared" si="38"/>
        <v>0</v>
      </c>
      <c r="K588" s="25"/>
      <c r="L588" s="17">
        <f t="shared" si="39"/>
        <v>0</v>
      </c>
      <c r="M588" s="17">
        <f t="shared" si="40"/>
        <v>0</v>
      </c>
    </row>
    <row r="589" spans="1:13" x14ac:dyDescent="0.2">
      <c r="A589" s="14" t="str">
        <f>IF(INTRO!$E$39&lt;&gt;"Non-endemic", " ", IF(INTRO!$E$37="Non-endemic"," ", IF(COUNTRY_INFO!A589=0," ",COUNTRY_INFO!A589)))</f>
        <v xml:space="preserve"> </v>
      </c>
      <c r="B589" s="14" t="str">
        <f>IF(INTRO!$E$39&lt;&gt;"Non-endemic", " ", IF(INTRO!$E$37="Non-endemic"," ", IF(COUNTRY_INFO!B589=0," ",COUNTRY_INFO!B589)))</f>
        <v xml:space="preserve"> </v>
      </c>
      <c r="C589" s="14" t="str">
        <f>IF(INTRO!$E$39&lt;&gt;"Non-endemic", " ", IF(INTRO!$E$37="Non-endemic"," ", IF(COUNTRY_INFO!C589=0," ",COUNTRY_INFO!C589)))</f>
        <v xml:space="preserve"> </v>
      </c>
      <c r="D589" s="15">
        <f>IF(INTRO!$E$39&lt;&gt;"Non-endemic", 0, IF(INTRO!$E$37="Non-endemic",0,IF(COUNTRY_INFO!$H589=1,COUNTRY_INFO!E589,0)))</f>
        <v>0</v>
      </c>
      <c r="E589" s="15">
        <f>IF(INTRO!$E$39&lt;&gt;"Non-endemic", 0, IF(INTRO!$E$37="Non-endemic",0,IF(COUNTRY_INFO!$H589=1,COUNTRY_INFO!F589,0)))</f>
        <v>0</v>
      </c>
      <c r="F589" s="15">
        <f>IF(INTRO!$E$39&lt;&gt;"Non-endemic", 0, IF(INTRO!$E$37="Non-endemic",0,IF(COUNTRY_INFO!$H589=1,COUNTRY_INFO!G589,0)))</f>
        <v>0</v>
      </c>
      <c r="G589" s="15">
        <f t="shared" si="41"/>
        <v>0</v>
      </c>
      <c r="H589" s="16" t="str">
        <f>IF(INTRO!$E$39="Non-endemic",IF(INTRO!$E$37="Non-endemic","Not required",COUNTRY_INFO!P589),"Treat with IVM")</f>
        <v>Treat with IVM</v>
      </c>
      <c r="I589" s="15">
        <f t="shared" si="42"/>
        <v>0</v>
      </c>
      <c r="J589" s="15">
        <f t="shared" si="38"/>
        <v>0</v>
      </c>
      <c r="K589" s="25"/>
      <c r="L589" s="17">
        <f t="shared" si="39"/>
        <v>0</v>
      </c>
      <c r="M589" s="17">
        <f t="shared" si="40"/>
        <v>0</v>
      </c>
    </row>
    <row r="590" spans="1:13" x14ac:dyDescent="0.2">
      <c r="A590" s="14" t="str">
        <f>IF(INTRO!$E$39&lt;&gt;"Non-endemic", " ", IF(INTRO!$E$37="Non-endemic"," ", IF(COUNTRY_INFO!A590=0," ",COUNTRY_INFO!A590)))</f>
        <v xml:space="preserve"> </v>
      </c>
      <c r="B590" s="14" t="str">
        <f>IF(INTRO!$E$39&lt;&gt;"Non-endemic", " ", IF(INTRO!$E$37="Non-endemic"," ", IF(COUNTRY_INFO!B590=0," ",COUNTRY_INFO!B590)))</f>
        <v xml:space="preserve"> </v>
      </c>
      <c r="C590" s="14" t="str">
        <f>IF(INTRO!$E$39&lt;&gt;"Non-endemic", " ", IF(INTRO!$E$37="Non-endemic"," ", IF(COUNTRY_INFO!C590=0," ",COUNTRY_INFO!C590)))</f>
        <v xml:space="preserve"> </v>
      </c>
      <c r="D590" s="15">
        <f>IF(INTRO!$E$39&lt;&gt;"Non-endemic", 0, IF(INTRO!$E$37="Non-endemic",0,IF(COUNTRY_INFO!$H590=1,COUNTRY_INFO!E590,0)))</f>
        <v>0</v>
      </c>
      <c r="E590" s="15">
        <f>IF(INTRO!$E$39&lt;&gt;"Non-endemic", 0, IF(INTRO!$E$37="Non-endemic",0,IF(COUNTRY_INFO!$H590=1,COUNTRY_INFO!F590,0)))</f>
        <v>0</v>
      </c>
      <c r="F590" s="15">
        <f>IF(INTRO!$E$39&lt;&gt;"Non-endemic", 0, IF(INTRO!$E$37="Non-endemic",0,IF(COUNTRY_INFO!$H590=1,COUNTRY_INFO!G590,0)))</f>
        <v>0</v>
      </c>
      <c r="G590" s="15">
        <f t="shared" si="41"/>
        <v>0</v>
      </c>
      <c r="H590" s="16" t="str">
        <f>IF(INTRO!$E$39="Non-endemic",IF(INTRO!$E$37="Non-endemic","Not required",COUNTRY_INFO!P590),"Treat with IVM")</f>
        <v>Treat with IVM</v>
      </c>
      <c r="I590" s="15">
        <f t="shared" si="42"/>
        <v>0</v>
      </c>
      <c r="J590" s="15">
        <f t="shared" si="38"/>
        <v>0</v>
      </c>
      <c r="K590" s="25"/>
      <c r="L590" s="17">
        <f t="shared" si="39"/>
        <v>0</v>
      </c>
      <c r="M590" s="17">
        <f t="shared" si="40"/>
        <v>0</v>
      </c>
    </row>
    <row r="591" spans="1:13" x14ac:dyDescent="0.2">
      <c r="A591" s="14" t="str">
        <f>IF(INTRO!$E$39&lt;&gt;"Non-endemic", " ", IF(INTRO!$E$37="Non-endemic"," ", IF(COUNTRY_INFO!A591=0," ",COUNTRY_INFO!A591)))</f>
        <v xml:space="preserve"> </v>
      </c>
      <c r="B591" s="14" t="str">
        <f>IF(INTRO!$E$39&lt;&gt;"Non-endemic", " ", IF(INTRO!$E$37="Non-endemic"," ", IF(COUNTRY_INFO!B591=0," ",COUNTRY_INFO!B591)))</f>
        <v xml:space="preserve"> </v>
      </c>
      <c r="C591" s="14" t="str">
        <f>IF(INTRO!$E$39&lt;&gt;"Non-endemic", " ", IF(INTRO!$E$37="Non-endemic"," ", IF(COUNTRY_INFO!C591=0," ",COUNTRY_INFO!C591)))</f>
        <v xml:space="preserve"> </v>
      </c>
      <c r="D591" s="15">
        <f>IF(INTRO!$E$39&lt;&gt;"Non-endemic", 0, IF(INTRO!$E$37="Non-endemic",0,IF(COUNTRY_INFO!$H591=1,COUNTRY_INFO!E591,0)))</f>
        <v>0</v>
      </c>
      <c r="E591" s="15">
        <f>IF(INTRO!$E$39&lt;&gt;"Non-endemic", 0, IF(INTRO!$E$37="Non-endemic",0,IF(COUNTRY_INFO!$H591=1,COUNTRY_INFO!F591,0)))</f>
        <v>0</v>
      </c>
      <c r="F591" s="15">
        <f>IF(INTRO!$E$39&lt;&gt;"Non-endemic", 0, IF(INTRO!$E$37="Non-endemic",0,IF(COUNTRY_INFO!$H591=1,COUNTRY_INFO!G591,0)))</f>
        <v>0</v>
      </c>
      <c r="G591" s="15">
        <f t="shared" si="41"/>
        <v>0</v>
      </c>
      <c r="H591" s="16" t="str">
        <f>IF(INTRO!$E$39="Non-endemic",IF(INTRO!$E$37="Non-endemic","Not required",COUNTRY_INFO!P591),"Treat with IVM")</f>
        <v>Treat with IVM</v>
      </c>
      <c r="I591" s="15">
        <f t="shared" si="42"/>
        <v>0</v>
      </c>
      <c r="J591" s="15">
        <f t="shared" si="38"/>
        <v>0</v>
      </c>
      <c r="K591" s="25"/>
      <c r="L591" s="17">
        <f t="shared" si="39"/>
        <v>0</v>
      </c>
      <c r="M591" s="17">
        <f t="shared" si="40"/>
        <v>0</v>
      </c>
    </row>
    <row r="592" spans="1:13" x14ac:dyDescent="0.2">
      <c r="A592" s="14" t="str">
        <f>IF(INTRO!$E$39&lt;&gt;"Non-endemic", " ", IF(INTRO!$E$37="Non-endemic"," ", IF(COUNTRY_INFO!A592=0," ",COUNTRY_INFO!A592)))</f>
        <v xml:space="preserve"> </v>
      </c>
      <c r="B592" s="14" t="str">
        <f>IF(INTRO!$E$39&lt;&gt;"Non-endemic", " ", IF(INTRO!$E$37="Non-endemic"," ", IF(COUNTRY_INFO!B592=0," ",COUNTRY_INFO!B592)))</f>
        <v xml:space="preserve"> </v>
      </c>
      <c r="C592" s="14" t="str">
        <f>IF(INTRO!$E$39&lt;&gt;"Non-endemic", " ", IF(INTRO!$E$37="Non-endemic"," ", IF(COUNTRY_INFO!C592=0," ",COUNTRY_INFO!C592)))</f>
        <v xml:space="preserve"> </v>
      </c>
      <c r="D592" s="15">
        <f>IF(INTRO!$E$39&lt;&gt;"Non-endemic", 0, IF(INTRO!$E$37="Non-endemic",0,IF(COUNTRY_INFO!$H592=1,COUNTRY_INFO!E592,0)))</f>
        <v>0</v>
      </c>
      <c r="E592" s="15">
        <f>IF(INTRO!$E$39&lt;&gt;"Non-endemic", 0, IF(INTRO!$E$37="Non-endemic",0,IF(COUNTRY_INFO!$H592=1,COUNTRY_INFO!F592,0)))</f>
        <v>0</v>
      </c>
      <c r="F592" s="15">
        <f>IF(INTRO!$E$39&lt;&gt;"Non-endemic", 0, IF(INTRO!$E$37="Non-endemic",0,IF(COUNTRY_INFO!$H592=1,COUNTRY_INFO!G592,0)))</f>
        <v>0</v>
      </c>
      <c r="G592" s="15">
        <f t="shared" si="41"/>
        <v>0</v>
      </c>
      <c r="H592" s="16" t="str">
        <f>IF(INTRO!$E$39="Non-endemic",IF(INTRO!$E$37="Non-endemic","Not required",COUNTRY_INFO!P592),"Treat with IVM")</f>
        <v>Treat with IVM</v>
      </c>
      <c r="I592" s="15">
        <f t="shared" si="42"/>
        <v>0</v>
      </c>
      <c r="J592" s="15">
        <f t="shared" si="38"/>
        <v>0</v>
      </c>
      <c r="K592" s="25"/>
      <c r="L592" s="17">
        <f t="shared" si="39"/>
        <v>0</v>
      </c>
      <c r="M592" s="17">
        <f t="shared" si="40"/>
        <v>0</v>
      </c>
    </row>
    <row r="593" spans="1:13" x14ac:dyDescent="0.2">
      <c r="A593" s="14" t="str">
        <f>IF(INTRO!$E$39&lt;&gt;"Non-endemic", " ", IF(INTRO!$E$37="Non-endemic"," ", IF(COUNTRY_INFO!A593=0," ",COUNTRY_INFO!A593)))</f>
        <v xml:space="preserve"> </v>
      </c>
      <c r="B593" s="14" t="str">
        <f>IF(INTRO!$E$39&lt;&gt;"Non-endemic", " ", IF(INTRO!$E$37="Non-endemic"," ", IF(COUNTRY_INFO!B593=0," ",COUNTRY_INFO!B593)))</f>
        <v xml:space="preserve"> </v>
      </c>
      <c r="C593" s="14" t="str">
        <f>IF(INTRO!$E$39&lt;&gt;"Non-endemic", " ", IF(INTRO!$E$37="Non-endemic"," ", IF(COUNTRY_INFO!C593=0," ",COUNTRY_INFO!C593)))</f>
        <v xml:space="preserve"> </v>
      </c>
      <c r="D593" s="15">
        <f>IF(INTRO!$E$39&lt;&gt;"Non-endemic", 0, IF(INTRO!$E$37="Non-endemic",0,IF(COUNTRY_INFO!$H593=1,COUNTRY_INFO!E593,0)))</f>
        <v>0</v>
      </c>
      <c r="E593" s="15">
        <f>IF(INTRO!$E$39&lt;&gt;"Non-endemic", 0, IF(INTRO!$E$37="Non-endemic",0,IF(COUNTRY_INFO!$H593=1,COUNTRY_INFO!F593,0)))</f>
        <v>0</v>
      </c>
      <c r="F593" s="15">
        <f>IF(INTRO!$E$39&lt;&gt;"Non-endemic", 0, IF(INTRO!$E$37="Non-endemic",0,IF(COUNTRY_INFO!$H593=1,COUNTRY_INFO!G593,0)))</f>
        <v>0</v>
      </c>
      <c r="G593" s="15">
        <f t="shared" si="41"/>
        <v>0</v>
      </c>
      <c r="H593" s="16" t="str">
        <f>IF(INTRO!$E$39="Non-endemic",IF(INTRO!$E$37="Non-endemic","Not required",COUNTRY_INFO!P593),"Treat with IVM")</f>
        <v>Treat with IVM</v>
      </c>
      <c r="I593" s="15">
        <f t="shared" si="42"/>
        <v>0</v>
      </c>
      <c r="J593" s="15">
        <f t="shared" si="38"/>
        <v>0</v>
      </c>
      <c r="K593" s="25"/>
      <c r="L593" s="17">
        <f t="shared" si="39"/>
        <v>0</v>
      </c>
      <c r="M593" s="17">
        <f t="shared" si="40"/>
        <v>0</v>
      </c>
    </row>
    <row r="594" spans="1:13" x14ac:dyDescent="0.2">
      <c r="A594" s="14" t="str">
        <f>IF(INTRO!$E$39&lt;&gt;"Non-endemic", " ", IF(INTRO!$E$37="Non-endemic"," ", IF(COUNTRY_INFO!A594=0," ",COUNTRY_INFO!A594)))</f>
        <v xml:space="preserve"> </v>
      </c>
      <c r="B594" s="14" t="str">
        <f>IF(INTRO!$E$39&lt;&gt;"Non-endemic", " ", IF(INTRO!$E$37="Non-endemic"," ", IF(COUNTRY_INFO!B594=0," ",COUNTRY_INFO!B594)))</f>
        <v xml:space="preserve"> </v>
      </c>
      <c r="C594" s="14" t="str">
        <f>IF(INTRO!$E$39&lt;&gt;"Non-endemic", " ", IF(INTRO!$E$37="Non-endemic"," ", IF(COUNTRY_INFO!C594=0," ",COUNTRY_INFO!C594)))</f>
        <v xml:space="preserve"> </v>
      </c>
      <c r="D594" s="15">
        <f>IF(INTRO!$E$39&lt;&gt;"Non-endemic", 0, IF(INTRO!$E$37="Non-endemic",0,IF(COUNTRY_INFO!$H594=1,COUNTRY_INFO!E594,0)))</f>
        <v>0</v>
      </c>
      <c r="E594" s="15">
        <f>IF(INTRO!$E$39&lt;&gt;"Non-endemic", 0, IF(INTRO!$E$37="Non-endemic",0,IF(COUNTRY_INFO!$H594=1,COUNTRY_INFO!F594,0)))</f>
        <v>0</v>
      </c>
      <c r="F594" s="15">
        <f>IF(INTRO!$E$39&lt;&gt;"Non-endemic", 0, IF(INTRO!$E$37="Non-endemic",0,IF(COUNTRY_INFO!$H594=1,COUNTRY_INFO!G594,0)))</f>
        <v>0</v>
      </c>
      <c r="G594" s="15">
        <f t="shared" si="41"/>
        <v>0</v>
      </c>
      <c r="H594" s="16" t="str">
        <f>IF(INTRO!$E$39="Non-endemic",IF(INTRO!$E$37="Non-endemic","Not required",COUNTRY_INFO!P594),"Treat with IVM")</f>
        <v>Treat with IVM</v>
      </c>
      <c r="I594" s="15">
        <f t="shared" si="42"/>
        <v>0</v>
      </c>
      <c r="J594" s="15">
        <f t="shared" si="38"/>
        <v>0</v>
      </c>
      <c r="K594" s="25"/>
      <c r="L594" s="17">
        <f t="shared" si="39"/>
        <v>0</v>
      </c>
      <c r="M594" s="17">
        <f t="shared" si="40"/>
        <v>0</v>
      </c>
    </row>
    <row r="595" spans="1:13" x14ac:dyDescent="0.2">
      <c r="A595" s="14" t="str">
        <f>IF(INTRO!$E$39&lt;&gt;"Non-endemic", " ", IF(INTRO!$E$37="Non-endemic"," ", IF(COUNTRY_INFO!A595=0," ",COUNTRY_INFO!A595)))</f>
        <v xml:space="preserve"> </v>
      </c>
      <c r="B595" s="14" t="str">
        <f>IF(INTRO!$E$39&lt;&gt;"Non-endemic", " ", IF(INTRO!$E$37="Non-endemic"," ", IF(COUNTRY_INFO!B595=0," ",COUNTRY_INFO!B595)))</f>
        <v xml:space="preserve"> </v>
      </c>
      <c r="C595" s="14" t="str">
        <f>IF(INTRO!$E$39&lt;&gt;"Non-endemic", " ", IF(INTRO!$E$37="Non-endemic"," ", IF(COUNTRY_INFO!C595=0," ",COUNTRY_INFO!C595)))</f>
        <v xml:space="preserve"> </v>
      </c>
      <c r="D595" s="15">
        <f>IF(INTRO!$E$39&lt;&gt;"Non-endemic", 0, IF(INTRO!$E$37="Non-endemic",0,IF(COUNTRY_INFO!$H595=1,COUNTRY_INFO!E595,0)))</f>
        <v>0</v>
      </c>
      <c r="E595" s="15">
        <f>IF(INTRO!$E$39&lt;&gt;"Non-endemic", 0, IF(INTRO!$E$37="Non-endemic",0,IF(COUNTRY_INFO!$H595=1,COUNTRY_INFO!F595,0)))</f>
        <v>0</v>
      </c>
      <c r="F595" s="15">
        <f>IF(INTRO!$E$39&lt;&gt;"Non-endemic", 0, IF(INTRO!$E$37="Non-endemic",0,IF(COUNTRY_INFO!$H595=1,COUNTRY_INFO!G595,0)))</f>
        <v>0</v>
      </c>
      <c r="G595" s="15">
        <f t="shared" si="41"/>
        <v>0</v>
      </c>
      <c r="H595" s="16" t="str">
        <f>IF(INTRO!$E$39="Non-endemic",IF(INTRO!$E$37="Non-endemic","Not required",COUNTRY_INFO!P595),"Treat with IVM")</f>
        <v>Treat with IVM</v>
      </c>
      <c r="I595" s="15">
        <f t="shared" si="42"/>
        <v>0</v>
      </c>
      <c r="J595" s="15">
        <f t="shared" si="38"/>
        <v>0</v>
      </c>
      <c r="K595" s="25"/>
      <c r="L595" s="17">
        <f t="shared" si="39"/>
        <v>0</v>
      </c>
      <c r="M595" s="17">
        <f t="shared" si="40"/>
        <v>0</v>
      </c>
    </row>
    <row r="596" spans="1:13" x14ac:dyDescent="0.2">
      <c r="A596" s="14" t="str">
        <f>IF(INTRO!$E$39&lt;&gt;"Non-endemic", " ", IF(INTRO!$E$37="Non-endemic"," ", IF(COUNTRY_INFO!A596=0," ",COUNTRY_INFO!A596)))</f>
        <v xml:space="preserve"> </v>
      </c>
      <c r="B596" s="14" t="str">
        <f>IF(INTRO!$E$39&lt;&gt;"Non-endemic", " ", IF(INTRO!$E$37="Non-endemic"," ", IF(COUNTRY_INFO!B596=0," ",COUNTRY_INFO!B596)))</f>
        <v xml:space="preserve"> </v>
      </c>
      <c r="C596" s="14" t="str">
        <f>IF(INTRO!$E$39&lt;&gt;"Non-endemic", " ", IF(INTRO!$E$37="Non-endemic"," ", IF(COUNTRY_INFO!C596=0," ",COUNTRY_INFO!C596)))</f>
        <v xml:space="preserve"> </v>
      </c>
      <c r="D596" s="15">
        <f>IF(INTRO!$E$39&lt;&gt;"Non-endemic", 0, IF(INTRO!$E$37="Non-endemic",0,IF(COUNTRY_INFO!$H596=1,COUNTRY_INFO!E596,0)))</f>
        <v>0</v>
      </c>
      <c r="E596" s="15">
        <f>IF(INTRO!$E$39&lt;&gt;"Non-endemic", 0, IF(INTRO!$E$37="Non-endemic",0,IF(COUNTRY_INFO!$H596=1,COUNTRY_INFO!F596,0)))</f>
        <v>0</v>
      </c>
      <c r="F596" s="15">
        <f>IF(INTRO!$E$39&lt;&gt;"Non-endemic", 0, IF(INTRO!$E$37="Non-endemic",0,IF(COUNTRY_INFO!$H596=1,COUNTRY_INFO!G596,0)))</f>
        <v>0</v>
      </c>
      <c r="G596" s="15">
        <f t="shared" si="41"/>
        <v>0</v>
      </c>
      <c r="H596" s="16" t="str">
        <f>IF(INTRO!$E$39="Non-endemic",IF(INTRO!$E$37="Non-endemic","Not required",COUNTRY_INFO!P596),"Treat with IVM")</f>
        <v>Treat with IVM</v>
      </c>
      <c r="I596" s="15">
        <f t="shared" si="42"/>
        <v>0</v>
      </c>
      <c r="J596" s="15">
        <f t="shared" si="38"/>
        <v>0</v>
      </c>
      <c r="K596" s="25"/>
      <c r="L596" s="17">
        <f t="shared" si="39"/>
        <v>0</v>
      </c>
      <c r="M596" s="17">
        <f t="shared" si="40"/>
        <v>0</v>
      </c>
    </row>
    <row r="597" spans="1:13" x14ac:dyDescent="0.2">
      <c r="A597" s="14" t="str">
        <f>IF(INTRO!$E$39&lt;&gt;"Non-endemic", " ", IF(INTRO!$E$37="Non-endemic"," ", IF(COUNTRY_INFO!A597=0," ",COUNTRY_INFO!A597)))</f>
        <v xml:space="preserve"> </v>
      </c>
      <c r="B597" s="14" t="str">
        <f>IF(INTRO!$E$39&lt;&gt;"Non-endemic", " ", IF(INTRO!$E$37="Non-endemic"," ", IF(COUNTRY_INFO!B597=0," ",COUNTRY_INFO!B597)))</f>
        <v xml:space="preserve"> </v>
      </c>
      <c r="C597" s="14" t="str">
        <f>IF(INTRO!$E$39&lt;&gt;"Non-endemic", " ", IF(INTRO!$E$37="Non-endemic"," ", IF(COUNTRY_INFO!C597=0," ",COUNTRY_INFO!C597)))</f>
        <v xml:space="preserve"> </v>
      </c>
      <c r="D597" s="15">
        <f>IF(INTRO!$E$39&lt;&gt;"Non-endemic", 0, IF(INTRO!$E$37="Non-endemic",0,IF(COUNTRY_INFO!$H597=1,COUNTRY_INFO!E597,0)))</f>
        <v>0</v>
      </c>
      <c r="E597" s="15">
        <f>IF(INTRO!$E$39&lt;&gt;"Non-endemic", 0, IF(INTRO!$E$37="Non-endemic",0,IF(COUNTRY_INFO!$H597=1,COUNTRY_INFO!F597,0)))</f>
        <v>0</v>
      </c>
      <c r="F597" s="15">
        <f>IF(INTRO!$E$39&lt;&gt;"Non-endemic", 0, IF(INTRO!$E$37="Non-endemic",0,IF(COUNTRY_INFO!$H597=1,COUNTRY_INFO!G597,0)))</f>
        <v>0</v>
      </c>
      <c r="G597" s="15">
        <f t="shared" si="41"/>
        <v>0</v>
      </c>
      <c r="H597" s="16" t="str">
        <f>IF(INTRO!$E$39="Non-endemic",IF(INTRO!$E$37="Non-endemic","Not required",COUNTRY_INFO!P597),"Treat with IVM")</f>
        <v>Treat with IVM</v>
      </c>
      <c r="I597" s="15">
        <f t="shared" si="42"/>
        <v>0</v>
      </c>
      <c r="J597" s="15">
        <f t="shared" si="38"/>
        <v>0</v>
      </c>
      <c r="K597" s="25"/>
      <c r="L597" s="17">
        <f t="shared" si="39"/>
        <v>0</v>
      </c>
      <c r="M597" s="17">
        <f t="shared" si="40"/>
        <v>0</v>
      </c>
    </row>
    <row r="598" spans="1:13" x14ac:dyDescent="0.2">
      <c r="A598" s="14" t="str">
        <f>IF(INTRO!$E$39&lt;&gt;"Non-endemic", " ", IF(INTRO!$E$37="Non-endemic"," ", IF(COUNTRY_INFO!A598=0," ",COUNTRY_INFO!A598)))</f>
        <v xml:space="preserve"> </v>
      </c>
      <c r="B598" s="14" t="str">
        <f>IF(INTRO!$E$39&lt;&gt;"Non-endemic", " ", IF(INTRO!$E$37="Non-endemic"," ", IF(COUNTRY_INFO!B598=0," ",COUNTRY_INFO!B598)))</f>
        <v xml:space="preserve"> </v>
      </c>
      <c r="C598" s="14" t="str">
        <f>IF(INTRO!$E$39&lt;&gt;"Non-endemic", " ", IF(INTRO!$E$37="Non-endemic"," ", IF(COUNTRY_INFO!C598=0," ",COUNTRY_INFO!C598)))</f>
        <v xml:space="preserve"> </v>
      </c>
      <c r="D598" s="15">
        <f>IF(INTRO!$E$39&lt;&gt;"Non-endemic", 0, IF(INTRO!$E$37="Non-endemic",0,IF(COUNTRY_INFO!$H598=1,COUNTRY_INFO!E598,0)))</f>
        <v>0</v>
      </c>
      <c r="E598" s="15">
        <f>IF(INTRO!$E$39&lt;&gt;"Non-endemic", 0, IF(INTRO!$E$37="Non-endemic",0,IF(COUNTRY_INFO!$H598=1,COUNTRY_INFO!F598,0)))</f>
        <v>0</v>
      </c>
      <c r="F598" s="15">
        <f>IF(INTRO!$E$39&lt;&gt;"Non-endemic", 0, IF(INTRO!$E$37="Non-endemic",0,IF(COUNTRY_INFO!$H598=1,COUNTRY_INFO!G598,0)))</f>
        <v>0</v>
      </c>
      <c r="G598" s="15">
        <f t="shared" si="41"/>
        <v>0</v>
      </c>
      <c r="H598" s="16" t="str">
        <f>IF(INTRO!$E$39="Non-endemic",IF(INTRO!$E$37="Non-endemic","Not required",COUNTRY_INFO!P598),"Treat with IVM")</f>
        <v>Treat with IVM</v>
      </c>
      <c r="I598" s="15">
        <f t="shared" si="42"/>
        <v>0</v>
      </c>
      <c r="J598" s="15">
        <f t="shared" si="38"/>
        <v>0</v>
      </c>
      <c r="K598" s="25"/>
      <c r="L598" s="17">
        <f t="shared" si="39"/>
        <v>0</v>
      </c>
      <c r="M598" s="17">
        <f t="shared" si="40"/>
        <v>0</v>
      </c>
    </row>
    <row r="599" spans="1:13" x14ac:dyDescent="0.2">
      <c r="A599" s="14" t="str">
        <f>IF(INTRO!$E$39&lt;&gt;"Non-endemic", " ", IF(INTRO!$E$37="Non-endemic"," ", IF(COUNTRY_INFO!A599=0," ",COUNTRY_INFO!A599)))</f>
        <v xml:space="preserve"> </v>
      </c>
      <c r="B599" s="14" t="str">
        <f>IF(INTRO!$E$39&lt;&gt;"Non-endemic", " ", IF(INTRO!$E$37="Non-endemic"," ", IF(COUNTRY_INFO!B599=0," ",COUNTRY_INFO!B599)))</f>
        <v xml:space="preserve"> </v>
      </c>
      <c r="C599" s="14" t="str">
        <f>IF(INTRO!$E$39&lt;&gt;"Non-endemic", " ", IF(INTRO!$E$37="Non-endemic"," ", IF(COUNTRY_INFO!C599=0," ",COUNTRY_INFO!C599)))</f>
        <v xml:space="preserve"> </v>
      </c>
      <c r="D599" s="15">
        <f>IF(INTRO!$E$39&lt;&gt;"Non-endemic", 0, IF(INTRO!$E$37="Non-endemic",0,IF(COUNTRY_INFO!$H599=1,COUNTRY_INFO!E599,0)))</f>
        <v>0</v>
      </c>
      <c r="E599" s="15">
        <f>IF(INTRO!$E$39&lt;&gt;"Non-endemic", 0, IF(INTRO!$E$37="Non-endemic",0,IF(COUNTRY_INFO!$H599=1,COUNTRY_INFO!F599,0)))</f>
        <v>0</v>
      </c>
      <c r="F599" s="15">
        <f>IF(INTRO!$E$39&lt;&gt;"Non-endemic", 0, IF(INTRO!$E$37="Non-endemic",0,IF(COUNTRY_INFO!$H599=1,COUNTRY_INFO!G599,0)))</f>
        <v>0</v>
      </c>
      <c r="G599" s="15">
        <f t="shared" si="41"/>
        <v>0</v>
      </c>
      <c r="H599" s="16" t="str">
        <f>IF(INTRO!$E$39="Non-endemic",IF(INTRO!$E$37="Non-endemic","Not required",COUNTRY_INFO!P599),"Treat with IVM")</f>
        <v>Treat with IVM</v>
      </c>
      <c r="I599" s="15">
        <f t="shared" si="42"/>
        <v>0</v>
      </c>
      <c r="J599" s="15">
        <f t="shared" si="38"/>
        <v>0</v>
      </c>
      <c r="K599" s="25"/>
      <c r="L599" s="17">
        <f t="shared" si="39"/>
        <v>0</v>
      </c>
      <c r="M599" s="17">
        <f t="shared" si="40"/>
        <v>0</v>
      </c>
    </row>
    <row r="600" spans="1:13" x14ac:dyDescent="0.2">
      <c r="A600" s="14" t="str">
        <f>IF(INTRO!$E$39&lt;&gt;"Non-endemic", " ", IF(INTRO!$E$37="Non-endemic"," ", IF(COUNTRY_INFO!A600=0," ",COUNTRY_INFO!A600)))</f>
        <v xml:space="preserve"> </v>
      </c>
      <c r="B600" s="14" t="str">
        <f>IF(INTRO!$E$39&lt;&gt;"Non-endemic", " ", IF(INTRO!$E$37="Non-endemic"," ", IF(COUNTRY_INFO!B600=0," ",COUNTRY_INFO!B600)))</f>
        <v xml:space="preserve"> </v>
      </c>
      <c r="C600" s="14" t="str">
        <f>IF(INTRO!$E$39&lt;&gt;"Non-endemic", " ", IF(INTRO!$E$37="Non-endemic"," ", IF(COUNTRY_INFO!C600=0," ",COUNTRY_INFO!C600)))</f>
        <v xml:space="preserve"> </v>
      </c>
      <c r="D600" s="15">
        <f>IF(INTRO!$E$39&lt;&gt;"Non-endemic", 0, IF(INTRO!$E$37="Non-endemic",0,IF(COUNTRY_INFO!$H600=1,COUNTRY_INFO!E600,0)))</f>
        <v>0</v>
      </c>
      <c r="E600" s="15">
        <f>IF(INTRO!$E$39&lt;&gt;"Non-endemic", 0, IF(INTRO!$E$37="Non-endemic",0,IF(COUNTRY_INFO!$H600=1,COUNTRY_INFO!F600,0)))</f>
        <v>0</v>
      </c>
      <c r="F600" s="15">
        <f>IF(INTRO!$E$39&lt;&gt;"Non-endemic", 0, IF(INTRO!$E$37="Non-endemic",0,IF(COUNTRY_INFO!$H600=1,COUNTRY_INFO!G600,0)))</f>
        <v>0</v>
      </c>
      <c r="G600" s="15">
        <f t="shared" si="41"/>
        <v>0</v>
      </c>
      <c r="H600" s="16" t="str">
        <f>IF(INTRO!$E$39="Non-endemic",IF(INTRO!$E$37="Non-endemic","Not required",COUNTRY_INFO!P600),"Treat with IVM")</f>
        <v>Treat with IVM</v>
      </c>
      <c r="I600" s="15">
        <f t="shared" si="42"/>
        <v>0</v>
      </c>
      <c r="J600" s="15">
        <f t="shared" si="38"/>
        <v>0</v>
      </c>
      <c r="K600" s="25"/>
      <c r="L600" s="17">
        <f t="shared" si="39"/>
        <v>0</v>
      </c>
      <c r="M600" s="17">
        <f t="shared" si="40"/>
        <v>0</v>
      </c>
    </row>
    <row r="601" spans="1:13" x14ac:dyDescent="0.2">
      <c r="A601" s="14" t="str">
        <f>IF(INTRO!$E$39&lt;&gt;"Non-endemic", " ", IF(INTRO!$E$37="Non-endemic"," ", IF(COUNTRY_INFO!A601=0," ",COUNTRY_INFO!A601)))</f>
        <v xml:space="preserve"> </v>
      </c>
      <c r="B601" s="14" t="str">
        <f>IF(INTRO!$E$39&lt;&gt;"Non-endemic", " ", IF(INTRO!$E$37="Non-endemic"," ", IF(COUNTRY_INFO!B601=0," ",COUNTRY_INFO!B601)))</f>
        <v xml:space="preserve"> </v>
      </c>
      <c r="C601" s="14" t="str">
        <f>IF(INTRO!$E$39&lt;&gt;"Non-endemic", " ", IF(INTRO!$E$37="Non-endemic"," ", IF(COUNTRY_INFO!C601=0," ",COUNTRY_INFO!C601)))</f>
        <v xml:space="preserve"> </v>
      </c>
      <c r="D601" s="15">
        <f>IF(INTRO!$E$39&lt;&gt;"Non-endemic", 0, IF(INTRO!$E$37="Non-endemic",0,IF(COUNTRY_INFO!$H601=1,COUNTRY_INFO!E601,0)))</f>
        <v>0</v>
      </c>
      <c r="E601" s="15">
        <f>IF(INTRO!$E$39&lt;&gt;"Non-endemic", 0, IF(INTRO!$E$37="Non-endemic",0,IF(COUNTRY_INFO!$H601=1,COUNTRY_INFO!F601,0)))</f>
        <v>0</v>
      </c>
      <c r="F601" s="15">
        <f>IF(INTRO!$E$39&lt;&gt;"Non-endemic", 0, IF(INTRO!$E$37="Non-endemic",0,IF(COUNTRY_INFO!$H601=1,COUNTRY_INFO!G601,0)))</f>
        <v>0</v>
      </c>
      <c r="G601" s="15">
        <f t="shared" si="41"/>
        <v>0</v>
      </c>
      <c r="H601" s="16" t="str">
        <f>IF(INTRO!$E$39="Non-endemic",IF(INTRO!$E$37="Non-endemic","Not required",COUNTRY_INFO!P601),"Treat with IVM")</f>
        <v>Treat with IVM</v>
      </c>
      <c r="I601" s="15">
        <f t="shared" si="42"/>
        <v>0</v>
      </c>
      <c r="J601" s="15">
        <f t="shared" si="38"/>
        <v>0</v>
      </c>
      <c r="K601" s="25"/>
      <c r="L601" s="17">
        <f t="shared" si="39"/>
        <v>0</v>
      </c>
      <c r="M601" s="17">
        <f t="shared" si="40"/>
        <v>0</v>
      </c>
    </row>
    <row r="602" spans="1:13" x14ac:dyDescent="0.2">
      <c r="A602" s="14" t="str">
        <f>IF(INTRO!$E$39&lt;&gt;"Non-endemic", " ", IF(INTRO!$E$37="Non-endemic"," ", IF(COUNTRY_INFO!A602=0," ",COUNTRY_INFO!A602)))</f>
        <v xml:space="preserve"> </v>
      </c>
      <c r="B602" s="14" t="str">
        <f>IF(INTRO!$E$39&lt;&gt;"Non-endemic", " ", IF(INTRO!$E$37="Non-endemic"," ", IF(COUNTRY_INFO!B602=0," ",COUNTRY_INFO!B602)))</f>
        <v xml:space="preserve"> </v>
      </c>
      <c r="C602" s="14" t="str">
        <f>IF(INTRO!$E$39&lt;&gt;"Non-endemic", " ", IF(INTRO!$E$37="Non-endemic"," ", IF(COUNTRY_INFO!C602=0," ",COUNTRY_INFO!C602)))</f>
        <v xml:space="preserve"> </v>
      </c>
      <c r="D602" s="15">
        <f>IF(INTRO!$E$39&lt;&gt;"Non-endemic", 0, IF(INTRO!$E$37="Non-endemic",0,IF(COUNTRY_INFO!$H602=1,COUNTRY_INFO!E602,0)))</f>
        <v>0</v>
      </c>
      <c r="E602" s="15">
        <f>IF(INTRO!$E$39&lt;&gt;"Non-endemic", 0, IF(INTRO!$E$37="Non-endemic",0,IF(COUNTRY_INFO!$H602=1,COUNTRY_INFO!F602,0)))</f>
        <v>0</v>
      </c>
      <c r="F602" s="15">
        <f>IF(INTRO!$E$39&lt;&gt;"Non-endemic", 0, IF(INTRO!$E$37="Non-endemic",0,IF(COUNTRY_INFO!$H602=1,COUNTRY_INFO!G602,0)))</f>
        <v>0</v>
      </c>
      <c r="G602" s="15">
        <f t="shared" si="41"/>
        <v>0</v>
      </c>
      <c r="H602" s="16" t="str">
        <f>IF(INTRO!$E$39="Non-endemic",IF(INTRO!$E$37="Non-endemic","Not required",COUNTRY_INFO!P602),"Treat with IVM")</f>
        <v>Treat with IVM</v>
      </c>
      <c r="I602" s="15">
        <f t="shared" si="42"/>
        <v>0</v>
      </c>
      <c r="J602" s="15">
        <f t="shared" si="38"/>
        <v>0</v>
      </c>
      <c r="K602" s="25"/>
      <c r="L602" s="17">
        <f t="shared" si="39"/>
        <v>0</v>
      </c>
      <c r="M602" s="17">
        <f t="shared" si="40"/>
        <v>0</v>
      </c>
    </row>
    <row r="603" spans="1:13" x14ac:dyDescent="0.2">
      <c r="A603" s="14" t="str">
        <f>IF(INTRO!$E$39&lt;&gt;"Non-endemic", " ", IF(INTRO!$E$37="Non-endemic"," ", IF(COUNTRY_INFO!A603=0," ",COUNTRY_INFO!A603)))</f>
        <v xml:space="preserve"> </v>
      </c>
      <c r="B603" s="14" t="str">
        <f>IF(INTRO!$E$39&lt;&gt;"Non-endemic", " ", IF(INTRO!$E$37="Non-endemic"," ", IF(COUNTRY_INFO!B603=0," ",COUNTRY_INFO!B603)))</f>
        <v xml:space="preserve"> </v>
      </c>
      <c r="C603" s="14" t="str">
        <f>IF(INTRO!$E$39&lt;&gt;"Non-endemic", " ", IF(INTRO!$E$37="Non-endemic"," ", IF(COUNTRY_INFO!C603=0," ",COUNTRY_INFO!C603)))</f>
        <v xml:space="preserve"> </v>
      </c>
      <c r="D603" s="15">
        <f>IF(INTRO!$E$39&lt;&gt;"Non-endemic", 0, IF(INTRO!$E$37="Non-endemic",0,IF(COUNTRY_INFO!$H603=1,COUNTRY_INFO!E603,0)))</f>
        <v>0</v>
      </c>
      <c r="E603" s="15">
        <f>IF(INTRO!$E$39&lt;&gt;"Non-endemic", 0, IF(INTRO!$E$37="Non-endemic",0,IF(COUNTRY_INFO!$H603=1,COUNTRY_INFO!F603,0)))</f>
        <v>0</v>
      </c>
      <c r="F603" s="15">
        <f>IF(INTRO!$E$39&lt;&gt;"Non-endemic", 0, IF(INTRO!$E$37="Non-endemic",0,IF(COUNTRY_INFO!$H603=1,COUNTRY_INFO!G603,0)))</f>
        <v>0</v>
      </c>
      <c r="G603" s="15">
        <f t="shared" si="41"/>
        <v>0</v>
      </c>
      <c r="H603" s="16" t="str">
        <f>IF(INTRO!$E$39="Non-endemic",IF(INTRO!$E$37="Non-endemic","Not required",COUNTRY_INFO!P603),"Treat with IVM")</f>
        <v>Treat with IVM</v>
      </c>
      <c r="I603" s="15">
        <f t="shared" si="42"/>
        <v>0</v>
      </c>
      <c r="J603" s="15">
        <f t="shared" si="38"/>
        <v>0</v>
      </c>
      <c r="K603" s="25"/>
      <c r="L603" s="17">
        <f t="shared" si="39"/>
        <v>0</v>
      </c>
      <c r="M603" s="17">
        <f t="shared" si="40"/>
        <v>0</v>
      </c>
    </row>
    <row r="604" spans="1:13" x14ac:dyDescent="0.2">
      <c r="A604" s="14" t="str">
        <f>IF(INTRO!$E$39&lt;&gt;"Non-endemic", " ", IF(INTRO!$E$37="Non-endemic"," ", IF(COUNTRY_INFO!A604=0," ",COUNTRY_INFO!A604)))</f>
        <v xml:space="preserve"> </v>
      </c>
      <c r="B604" s="14" t="str">
        <f>IF(INTRO!$E$39&lt;&gt;"Non-endemic", " ", IF(INTRO!$E$37="Non-endemic"," ", IF(COUNTRY_INFO!B604=0," ",COUNTRY_INFO!B604)))</f>
        <v xml:space="preserve"> </v>
      </c>
      <c r="C604" s="14" t="str">
        <f>IF(INTRO!$E$39&lt;&gt;"Non-endemic", " ", IF(INTRO!$E$37="Non-endemic"," ", IF(COUNTRY_INFO!C604=0," ",COUNTRY_INFO!C604)))</f>
        <v xml:space="preserve"> </v>
      </c>
      <c r="D604" s="15">
        <f>IF(INTRO!$E$39&lt;&gt;"Non-endemic", 0, IF(INTRO!$E$37="Non-endemic",0,IF(COUNTRY_INFO!$H604=1,COUNTRY_INFO!E604,0)))</f>
        <v>0</v>
      </c>
      <c r="E604" s="15">
        <f>IF(INTRO!$E$39&lt;&gt;"Non-endemic", 0, IF(INTRO!$E$37="Non-endemic",0,IF(COUNTRY_INFO!$H604=1,COUNTRY_INFO!F604,0)))</f>
        <v>0</v>
      </c>
      <c r="F604" s="15">
        <f>IF(INTRO!$E$39&lt;&gt;"Non-endemic", 0, IF(INTRO!$E$37="Non-endemic",0,IF(COUNTRY_INFO!$H604=1,COUNTRY_INFO!G604,0)))</f>
        <v>0</v>
      </c>
      <c r="G604" s="15">
        <f t="shared" si="41"/>
        <v>0</v>
      </c>
      <c r="H604" s="16" t="str">
        <f>IF(INTRO!$E$39="Non-endemic",IF(INTRO!$E$37="Non-endemic","Not required",COUNTRY_INFO!P604),"Treat with IVM")</f>
        <v>Treat with IVM</v>
      </c>
      <c r="I604" s="15">
        <f t="shared" si="42"/>
        <v>0</v>
      </c>
      <c r="J604" s="15">
        <f t="shared" si="38"/>
        <v>0</v>
      </c>
      <c r="K604" s="25"/>
      <c r="L604" s="17">
        <f t="shared" si="39"/>
        <v>0</v>
      </c>
      <c r="M604" s="17">
        <f t="shared" si="40"/>
        <v>0</v>
      </c>
    </row>
    <row r="605" spans="1:13" x14ac:dyDescent="0.2">
      <c r="A605" s="14" t="str">
        <f>IF(INTRO!$E$39&lt;&gt;"Non-endemic", " ", IF(INTRO!$E$37="Non-endemic"," ", IF(COUNTRY_INFO!A605=0," ",COUNTRY_INFO!A605)))</f>
        <v xml:space="preserve"> </v>
      </c>
      <c r="B605" s="14" t="str">
        <f>IF(INTRO!$E$39&lt;&gt;"Non-endemic", " ", IF(INTRO!$E$37="Non-endemic"," ", IF(COUNTRY_INFO!B605=0," ",COUNTRY_INFO!B605)))</f>
        <v xml:space="preserve"> </v>
      </c>
      <c r="C605" s="14" t="str">
        <f>IF(INTRO!$E$39&lt;&gt;"Non-endemic", " ", IF(INTRO!$E$37="Non-endemic"," ", IF(COUNTRY_INFO!C605=0," ",COUNTRY_INFO!C605)))</f>
        <v xml:space="preserve"> </v>
      </c>
      <c r="D605" s="15">
        <f>IF(INTRO!$E$39&lt;&gt;"Non-endemic", 0, IF(INTRO!$E$37="Non-endemic",0,IF(COUNTRY_INFO!$H605=1,COUNTRY_INFO!E605,0)))</f>
        <v>0</v>
      </c>
      <c r="E605" s="15">
        <f>IF(INTRO!$E$39&lt;&gt;"Non-endemic", 0, IF(INTRO!$E$37="Non-endemic",0,IF(COUNTRY_INFO!$H605=1,COUNTRY_INFO!F605,0)))</f>
        <v>0</v>
      </c>
      <c r="F605" s="15">
        <f>IF(INTRO!$E$39&lt;&gt;"Non-endemic", 0, IF(INTRO!$E$37="Non-endemic",0,IF(COUNTRY_INFO!$H605=1,COUNTRY_INFO!G605,0)))</f>
        <v>0</v>
      </c>
      <c r="G605" s="15">
        <f t="shared" si="41"/>
        <v>0</v>
      </c>
      <c r="H605" s="16" t="str">
        <f>IF(INTRO!$E$39="Non-endemic",IF(INTRO!$E$37="Non-endemic","Not required",COUNTRY_INFO!P605),"Treat with IVM")</f>
        <v>Treat with IVM</v>
      </c>
      <c r="I605" s="15">
        <f t="shared" si="42"/>
        <v>0</v>
      </c>
      <c r="J605" s="15">
        <f t="shared" si="38"/>
        <v>0</v>
      </c>
      <c r="K605" s="25"/>
      <c r="L605" s="17">
        <f t="shared" si="39"/>
        <v>0</v>
      </c>
      <c r="M605" s="17">
        <f t="shared" si="40"/>
        <v>0</v>
      </c>
    </row>
    <row r="606" spans="1:13" x14ac:dyDescent="0.2">
      <c r="A606" s="14" t="str">
        <f>IF(INTRO!$E$39&lt;&gt;"Non-endemic", " ", IF(INTRO!$E$37="Non-endemic"," ", IF(COUNTRY_INFO!A606=0," ",COUNTRY_INFO!A606)))</f>
        <v xml:space="preserve"> </v>
      </c>
      <c r="B606" s="14" t="str">
        <f>IF(INTRO!$E$39&lt;&gt;"Non-endemic", " ", IF(INTRO!$E$37="Non-endemic"," ", IF(COUNTRY_INFO!B606=0," ",COUNTRY_INFO!B606)))</f>
        <v xml:space="preserve"> </v>
      </c>
      <c r="C606" s="14" t="str">
        <f>IF(INTRO!$E$39&lt;&gt;"Non-endemic", " ", IF(INTRO!$E$37="Non-endemic"," ", IF(COUNTRY_INFO!C606=0," ",COUNTRY_INFO!C606)))</f>
        <v xml:space="preserve"> </v>
      </c>
      <c r="D606" s="15">
        <f>IF(INTRO!$E$39&lt;&gt;"Non-endemic", 0, IF(INTRO!$E$37="Non-endemic",0,IF(COUNTRY_INFO!$H606=1,COUNTRY_INFO!E606,0)))</f>
        <v>0</v>
      </c>
      <c r="E606" s="15">
        <f>IF(INTRO!$E$39&lt;&gt;"Non-endemic", 0, IF(INTRO!$E$37="Non-endemic",0,IF(COUNTRY_INFO!$H606=1,COUNTRY_INFO!F606,0)))</f>
        <v>0</v>
      </c>
      <c r="F606" s="15">
        <f>IF(INTRO!$E$39&lt;&gt;"Non-endemic", 0, IF(INTRO!$E$37="Non-endemic",0,IF(COUNTRY_INFO!$H606=1,COUNTRY_INFO!G606,0)))</f>
        <v>0</v>
      </c>
      <c r="G606" s="15">
        <f t="shared" si="41"/>
        <v>0</v>
      </c>
      <c r="H606" s="16" t="str">
        <f>IF(INTRO!$E$39="Non-endemic",IF(INTRO!$E$37="Non-endemic","Not required",COUNTRY_INFO!P606),"Treat with IVM")</f>
        <v>Treat with IVM</v>
      </c>
      <c r="I606" s="15">
        <f t="shared" si="42"/>
        <v>0</v>
      </c>
      <c r="J606" s="15">
        <f t="shared" si="38"/>
        <v>0</v>
      </c>
      <c r="K606" s="25"/>
      <c r="L606" s="17">
        <f t="shared" si="39"/>
        <v>0</v>
      </c>
      <c r="M606" s="17">
        <f t="shared" si="40"/>
        <v>0</v>
      </c>
    </row>
    <row r="607" spans="1:13" x14ac:dyDescent="0.2">
      <c r="A607" s="14" t="str">
        <f>IF(INTRO!$E$39&lt;&gt;"Non-endemic", " ", IF(INTRO!$E$37="Non-endemic"," ", IF(COUNTRY_INFO!A607=0," ",COUNTRY_INFO!A607)))</f>
        <v xml:space="preserve"> </v>
      </c>
      <c r="B607" s="14" t="str">
        <f>IF(INTRO!$E$39&lt;&gt;"Non-endemic", " ", IF(INTRO!$E$37="Non-endemic"," ", IF(COUNTRY_INFO!B607=0," ",COUNTRY_INFO!B607)))</f>
        <v xml:space="preserve"> </v>
      </c>
      <c r="C607" s="14" t="str">
        <f>IF(INTRO!$E$39&lt;&gt;"Non-endemic", " ", IF(INTRO!$E$37="Non-endemic"," ", IF(COUNTRY_INFO!C607=0," ",COUNTRY_INFO!C607)))</f>
        <v xml:space="preserve"> </v>
      </c>
      <c r="D607" s="15">
        <f>IF(INTRO!$E$39&lt;&gt;"Non-endemic", 0, IF(INTRO!$E$37="Non-endemic",0,IF(COUNTRY_INFO!$H607=1,COUNTRY_INFO!E607,0)))</f>
        <v>0</v>
      </c>
      <c r="E607" s="15">
        <f>IF(INTRO!$E$39&lt;&gt;"Non-endemic", 0, IF(INTRO!$E$37="Non-endemic",0,IF(COUNTRY_INFO!$H607=1,COUNTRY_INFO!F607,0)))</f>
        <v>0</v>
      </c>
      <c r="F607" s="15">
        <f>IF(INTRO!$E$39&lt;&gt;"Non-endemic", 0, IF(INTRO!$E$37="Non-endemic",0,IF(COUNTRY_INFO!$H607=1,COUNTRY_INFO!G607,0)))</f>
        <v>0</v>
      </c>
      <c r="G607" s="15">
        <f t="shared" si="41"/>
        <v>0</v>
      </c>
      <c r="H607" s="16" t="str">
        <f>IF(INTRO!$E$39="Non-endemic",IF(INTRO!$E$37="Non-endemic","Not required",COUNTRY_INFO!P607),"Treat with IVM")</f>
        <v>Treat with IVM</v>
      </c>
      <c r="I607" s="15">
        <f t="shared" si="42"/>
        <v>0</v>
      </c>
      <c r="J607" s="15">
        <f t="shared" si="38"/>
        <v>0</v>
      </c>
      <c r="K607" s="25"/>
      <c r="L607" s="17">
        <f t="shared" si="39"/>
        <v>0</v>
      </c>
      <c r="M607" s="17">
        <f t="shared" si="40"/>
        <v>0</v>
      </c>
    </row>
    <row r="608" spans="1:13" x14ac:dyDescent="0.2">
      <c r="A608" s="14" t="str">
        <f>IF(INTRO!$E$39&lt;&gt;"Non-endemic", " ", IF(INTRO!$E$37="Non-endemic"," ", IF(COUNTRY_INFO!A608=0," ",COUNTRY_INFO!A608)))</f>
        <v xml:space="preserve"> </v>
      </c>
      <c r="B608" s="14" t="str">
        <f>IF(INTRO!$E$39&lt;&gt;"Non-endemic", " ", IF(INTRO!$E$37="Non-endemic"," ", IF(COUNTRY_INFO!B608=0," ",COUNTRY_INFO!B608)))</f>
        <v xml:space="preserve"> </v>
      </c>
      <c r="C608" s="14" t="str">
        <f>IF(INTRO!$E$39&lt;&gt;"Non-endemic", " ", IF(INTRO!$E$37="Non-endemic"," ", IF(COUNTRY_INFO!C608=0," ",COUNTRY_INFO!C608)))</f>
        <v xml:space="preserve"> </v>
      </c>
      <c r="D608" s="15">
        <f>IF(INTRO!$E$39&lt;&gt;"Non-endemic", 0, IF(INTRO!$E$37="Non-endemic",0,IF(COUNTRY_INFO!$H608=1,COUNTRY_INFO!E608,0)))</f>
        <v>0</v>
      </c>
      <c r="E608" s="15">
        <f>IF(INTRO!$E$39&lt;&gt;"Non-endemic", 0, IF(INTRO!$E$37="Non-endemic",0,IF(COUNTRY_INFO!$H608=1,COUNTRY_INFO!F608,0)))</f>
        <v>0</v>
      </c>
      <c r="F608" s="15">
        <f>IF(INTRO!$E$39&lt;&gt;"Non-endemic", 0, IF(INTRO!$E$37="Non-endemic",0,IF(COUNTRY_INFO!$H608=1,COUNTRY_INFO!G608,0)))</f>
        <v>0</v>
      </c>
      <c r="G608" s="15">
        <f t="shared" si="41"/>
        <v>0</v>
      </c>
      <c r="H608" s="16" t="str">
        <f>IF(INTRO!$E$39="Non-endemic",IF(INTRO!$E$37="Non-endemic","Not required",COUNTRY_INFO!P608),"Treat with IVM")</f>
        <v>Treat with IVM</v>
      </c>
      <c r="I608" s="15">
        <f t="shared" si="42"/>
        <v>0</v>
      </c>
      <c r="J608" s="15">
        <f t="shared" si="38"/>
        <v>0</v>
      </c>
      <c r="K608" s="25"/>
      <c r="L608" s="17">
        <f t="shared" si="39"/>
        <v>0</v>
      </c>
      <c r="M608" s="17">
        <f t="shared" si="40"/>
        <v>0</v>
      </c>
    </row>
    <row r="609" spans="1:13" x14ac:dyDescent="0.2">
      <c r="A609" s="14" t="str">
        <f>IF(INTRO!$E$39&lt;&gt;"Non-endemic", " ", IF(INTRO!$E$37="Non-endemic"," ", IF(COUNTRY_INFO!A609=0," ",COUNTRY_INFO!A609)))</f>
        <v xml:space="preserve"> </v>
      </c>
      <c r="B609" s="14" t="str">
        <f>IF(INTRO!$E$39&lt;&gt;"Non-endemic", " ", IF(INTRO!$E$37="Non-endemic"," ", IF(COUNTRY_INFO!B609=0," ",COUNTRY_INFO!B609)))</f>
        <v xml:space="preserve"> </v>
      </c>
      <c r="C609" s="14" t="str">
        <f>IF(INTRO!$E$39&lt;&gt;"Non-endemic", " ", IF(INTRO!$E$37="Non-endemic"," ", IF(COUNTRY_INFO!C609=0," ",COUNTRY_INFO!C609)))</f>
        <v xml:space="preserve"> </v>
      </c>
      <c r="D609" s="15">
        <f>IF(INTRO!$E$39&lt;&gt;"Non-endemic", 0, IF(INTRO!$E$37="Non-endemic",0,IF(COUNTRY_INFO!$H609=1,COUNTRY_INFO!E609,0)))</f>
        <v>0</v>
      </c>
      <c r="E609" s="15">
        <f>IF(INTRO!$E$39&lt;&gt;"Non-endemic", 0, IF(INTRO!$E$37="Non-endemic",0,IF(COUNTRY_INFO!$H609=1,COUNTRY_INFO!F609,0)))</f>
        <v>0</v>
      </c>
      <c r="F609" s="15">
        <f>IF(INTRO!$E$39&lt;&gt;"Non-endemic", 0, IF(INTRO!$E$37="Non-endemic",0,IF(COUNTRY_INFO!$H609=1,COUNTRY_INFO!G609,0)))</f>
        <v>0</v>
      </c>
      <c r="G609" s="15">
        <f t="shared" si="41"/>
        <v>0</v>
      </c>
      <c r="H609" s="16" t="str">
        <f>IF(INTRO!$E$39="Non-endemic",IF(INTRO!$E$37="Non-endemic","Not required",COUNTRY_INFO!P609),"Treat with IVM")</f>
        <v>Treat with IVM</v>
      </c>
      <c r="I609" s="15">
        <f t="shared" si="42"/>
        <v>0</v>
      </c>
      <c r="J609" s="15">
        <f t="shared" si="38"/>
        <v>0</v>
      </c>
      <c r="K609" s="25"/>
      <c r="L609" s="17">
        <f t="shared" si="39"/>
        <v>0</v>
      </c>
      <c r="M609" s="17">
        <f t="shared" si="40"/>
        <v>0</v>
      </c>
    </row>
    <row r="610" spans="1:13" x14ac:dyDescent="0.2">
      <c r="A610" s="14" t="str">
        <f>IF(INTRO!$E$39&lt;&gt;"Non-endemic", " ", IF(INTRO!$E$37="Non-endemic"," ", IF(COUNTRY_INFO!A610=0," ",COUNTRY_INFO!A610)))</f>
        <v xml:space="preserve"> </v>
      </c>
      <c r="B610" s="14" t="str">
        <f>IF(INTRO!$E$39&lt;&gt;"Non-endemic", " ", IF(INTRO!$E$37="Non-endemic"," ", IF(COUNTRY_INFO!B610=0," ",COUNTRY_INFO!B610)))</f>
        <v xml:space="preserve"> </v>
      </c>
      <c r="C610" s="14" t="str">
        <f>IF(INTRO!$E$39&lt;&gt;"Non-endemic", " ", IF(INTRO!$E$37="Non-endemic"," ", IF(COUNTRY_INFO!C610=0," ",COUNTRY_INFO!C610)))</f>
        <v xml:space="preserve"> </v>
      </c>
      <c r="D610" s="15">
        <f>IF(INTRO!$E$39&lt;&gt;"Non-endemic", 0, IF(INTRO!$E$37="Non-endemic",0,IF(COUNTRY_INFO!$H610=1,COUNTRY_INFO!E610,0)))</f>
        <v>0</v>
      </c>
      <c r="E610" s="15">
        <f>IF(INTRO!$E$39&lt;&gt;"Non-endemic", 0, IF(INTRO!$E$37="Non-endemic",0,IF(COUNTRY_INFO!$H610=1,COUNTRY_INFO!F610,0)))</f>
        <v>0</v>
      </c>
      <c r="F610" s="15">
        <f>IF(INTRO!$E$39&lt;&gt;"Non-endemic", 0, IF(INTRO!$E$37="Non-endemic",0,IF(COUNTRY_INFO!$H610=1,COUNTRY_INFO!G610,0)))</f>
        <v>0</v>
      </c>
      <c r="G610" s="15">
        <f t="shared" si="41"/>
        <v>0</v>
      </c>
      <c r="H610" s="16" t="str">
        <f>IF(INTRO!$E$39="Non-endemic",IF(INTRO!$E$37="Non-endemic","Not required",COUNTRY_INFO!P610),"Treat with IVM")</f>
        <v>Treat with IVM</v>
      </c>
      <c r="I610" s="15">
        <f t="shared" si="42"/>
        <v>0</v>
      </c>
      <c r="J610" s="15">
        <f t="shared" si="38"/>
        <v>0</v>
      </c>
      <c r="K610" s="25"/>
      <c r="L610" s="17">
        <f t="shared" si="39"/>
        <v>0</v>
      </c>
      <c r="M610" s="17">
        <f t="shared" si="40"/>
        <v>0</v>
      </c>
    </row>
    <row r="611" spans="1:13" x14ac:dyDescent="0.2">
      <c r="A611" s="14" t="str">
        <f>IF(INTRO!$E$39&lt;&gt;"Non-endemic", " ", IF(INTRO!$E$37="Non-endemic"," ", IF(COUNTRY_INFO!A611=0," ",COUNTRY_INFO!A611)))</f>
        <v xml:space="preserve"> </v>
      </c>
      <c r="B611" s="14" t="str">
        <f>IF(INTRO!$E$39&lt;&gt;"Non-endemic", " ", IF(INTRO!$E$37="Non-endemic"," ", IF(COUNTRY_INFO!B611=0," ",COUNTRY_INFO!B611)))</f>
        <v xml:space="preserve"> </v>
      </c>
      <c r="C611" s="14" t="str">
        <f>IF(INTRO!$E$39&lt;&gt;"Non-endemic", " ", IF(INTRO!$E$37="Non-endemic"," ", IF(COUNTRY_INFO!C611=0," ",COUNTRY_INFO!C611)))</f>
        <v xml:space="preserve"> </v>
      </c>
      <c r="D611" s="15">
        <f>IF(INTRO!$E$39&lt;&gt;"Non-endemic", 0, IF(INTRO!$E$37="Non-endemic",0,IF(COUNTRY_INFO!$H611=1,COUNTRY_INFO!E611,0)))</f>
        <v>0</v>
      </c>
      <c r="E611" s="15">
        <f>IF(INTRO!$E$39&lt;&gt;"Non-endemic", 0, IF(INTRO!$E$37="Non-endemic",0,IF(COUNTRY_INFO!$H611=1,COUNTRY_INFO!F611,0)))</f>
        <v>0</v>
      </c>
      <c r="F611" s="15">
        <f>IF(INTRO!$E$39&lt;&gt;"Non-endemic", 0, IF(INTRO!$E$37="Non-endemic",0,IF(COUNTRY_INFO!$H611=1,COUNTRY_INFO!G611,0)))</f>
        <v>0</v>
      </c>
      <c r="G611" s="15">
        <f t="shared" si="41"/>
        <v>0</v>
      </c>
      <c r="H611" s="16" t="str">
        <f>IF(INTRO!$E$39="Non-endemic",IF(INTRO!$E$37="Non-endemic","Not required",COUNTRY_INFO!P611),"Treat with IVM")</f>
        <v>Treat with IVM</v>
      </c>
      <c r="I611" s="15">
        <f t="shared" si="42"/>
        <v>0</v>
      </c>
      <c r="J611" s="15">
        <f t="shared" si="38"/>
        <v>0</v>
      </c>
      <c r="K611" s="25"/>
      <c r="L611" s="17">
        <f t="shared" si="39"/>
        <v>0</v>
      </c>
      <c r="M611" s="17">
        <f t="shared" si="40"/>
        <v>0</v>
      </c>
    </row>
    <row r="612" spans="1:13" x14ac:dyDescent="0.2">
      <c r="A612" s="14" t="str">
        <f>IF(INTRO!$E$39&lt;&gt;"Non-endemic", " ", IF(INTRO!$E$37="Non-endemic"," ", IF(COUNTRY_INFO!A612=0," ",COUNTRY_INFO!A612)))</f>
        <v xml:space="preserve"> </v>
      </c>
      <c r="B612" s="14" t="str">
        <f>IF(INTRO!$E$39&lt;&gt;"Non-endemic", " ", IF(INTRO!$E$37="Non-endemic"," ", IF(COUNTRY_INFO!B612=0," ",COUNTRY_INFO!B612)))</f>
        <v xml:space="preserve"> </v>
      </c>
      <c r="C612" s="14" t="str">
        <f>IF(INTRO!$E$39&lt;&gt;"Non-endemic", " ", IF(INTRO!$E$37="Non-endemic"," ", IF(COUNTRY_INFO!C612=0," ",COUNTRY_INFO!C612)))</f>
        <v xml:space="preserve"> </v>
      </c>
      <c r="D612" s="15">
        <f>IF(INTRO!$E$39&lt;&gt;"Non-endemic", 0, IF(INTRO!$E$37="Non-endemic",0,IF(COUNTRY_INFO!$H612=1,COUNTRY_INFO!E612,0)))</f>
        <v>0</v>
      </c>
      <c r="E612" s="15">
        <f>IF(INTRO!$E$39&lt;&gt;"Non-endemic", 0, IF(INTRO!$E$37="Non-endemic",0,IF(COUNTRY_INFO!$H612=1,COUNTRY_INFO!F612,0)))</f>
        <v>0</v>
      </c>
      <c r="F612" s="15">
        <f>IF(INTRO!$E$39&lt;&gt;"Non-endemic", 0, IF(INTRO!$E$37="Non-endemic",0,IF(COUNTRY_INFO!$H612=1,COUNTRY_INFO!G612,0)))</f>
        <v>0</v>
      </c>
      <c r="G612" s="15">
        <f t="shared" si="41"/>
        <v>0</v>
      </c>
      <c r="H612" s="16" t="str">
        <f>IF(INTRO!$E$39="Non-endemic",IF(INTRO!$E$37="Non-endemic","Not required",COUNTRY_INFO!P612),"Treat with IVM")</f>
        <v>Treat with IVM</v>
      </c>
      <c r="I612" s="15">
        <f t="shared" si="42"/>
        <v>0</v>
      </c>
      <c r="J612" s="15">
        <f t="shared" si="38"/>
        <v>0</v>
      </c>
      <c r="K612" s="25"/>
      <c r="L612" s="17">
        <f t="shared" si="39"/>
        <v>0</v>
      </c>
      <c r="M612" s="17">
        <f t="shared" si="40"/>
        <v>0</v>
      </c>
    </row>
    <row r="613" spans="1:13" x14ac:dyDescent="0.2">
      <c r="A613" s="14" t="str">
        <f>IF(INTRO!$E$39&lt;&gt;"Non-endemic", " ", IF(INTRO!$E$37="Non-endemic"," ", IF(COUNTRY_INFO!A613=0," ",COUNTRY_INFO!A613)))</f>
        <v xml:space="preserve"> </v>
      </c>
      <c r="B613" s="14" t="str">
        <f>IF(INTRO!$E$39&lt;&gt;"Non-endemic", " ", IF(INTRO!$E$37="Non-endemic"," ", IF(COUNTRY_INFO!B613=0," ",COUNTRY_INFO!B613)))</f>
        <v xml:space="preserve"> </v>
      </c>
      <c r="C613" s="14" t="str">
        <f>IF(INTRO!$E$39&lt;&gt;"Non-endemic", " ", IF(INTRO!$E$37="Non-endemic"," ", IF(COUNTRY_INFO!C613=0," ",COUNTRY_INFO!C613)))</f>
        <v xml:space="preserve"> </v>
      </c>
      <c r="D613" s="15">
        <f>IF(INTRO!$E$39&lt;&gt;"Non-endemic", 0, IF(INTRO!$E$37="Non-endemic",0,IF(COUNTRY_INFO!$H613=1,COUNTRY_INFO!E613,0)))</f>
        <v>0</v>
      </c>
      <c r="E613" s="15">
        <f>IF(INTRO!$E$39&lt;&gt;"Non-endemic", 0, IF(INTRO!$E$37="Non-endemic",0,IF(COUNTRY_INFO!$H613=1,COUNTRY_INFO!F613,0)))</f>
        <v>0</v>
      </c>
      <c r="F613" s="15">
        <f>IF(INTRO!$E$39&lt;&gt;"Non-endemic", 0, IF(INTRO!$E$37="Non-endemic",0,IF(COUNTRY_INFO!$H613=1,COUNTRY_INFO!G613,0)))</f>
        <v>0</v>
      </c>
      <c r="G613" s="15">
        <f t="shared" si="41"/>
        <v>0</v>
      </c>
      <c r="H613" s="16" t="str">
        <f>IF(INTRO!$E$39="Non-endemic",IF(INTRO!$E$37="Non-endemic","Not required",COUNTRY_INFO!P613),"Treat with IVM")</f>
        <v>Treat with IVM</v>
      </c>
      <c r="I613" s="15">
        <f t="shared" si="42"/>
        <v>0</v>
      </c>
      <c r="J613" s="15">
        <f t="shared" si="38"/>
        <v>0</v>
      </c>
      <c r="K613" s="25"/>
      <c r="L613" s="17">
        <f t="shared" si="39"/>
        <v>0</v>
      </c>
      <c r="M613" s="17">
        <f t="shared" si="40"/>
        <v>0</v>
      </c>
    </row>
    <row r="614" spans="1:13" x14ac:dyDescent="0.2">
      <c r="A614" s="14" t="str">
        <f>IF(INTRO!$E$39&lt;&gt;"Non-endemic", " ", IF(INTRO!$E$37="Non-endemic"," ", IF(COUNTRY_INFO!A614=0," ",COUNTRY_INFO!A614)))</f>
        <v xml:space="preserve"> </v>
      </c>
      <c r="B614" s="14" t="str">
        <f>IF(INTRO!$E$39&lt;&gt;"Non-endemic", " ", IF(INTRO!$E$37="Non-endemic"," ", IF(COUNTRY_INFO!B614=0," ",COUNTRY_INFO!B614)))</f>
        <v xml:space="preserve"> </v>
      </c>
      <c r="C614" s="14" t="str">
        <f>IF(INTRO!$E$39&lt;&gt;"Non-endemic", " ", IF(INTRO!$E$37="Non-endemic"," ", IF(COUNTRY_INFO!C614=0," ",COUNTRY_INFO!C614)))</f>
        <v xml:space="preserve"> </v>
      </c>
      <c r="D614" s="15">
        <f>IF(INTRO!$E$39&lt;&gt;"Non-endemic", 0, IF(INTRO!$E$37="Non-endemic",0,IF(COUNTRY_INFO!$H614=1,COUNTRY_INFO!E614,0)))</f>
        <v>0</v>
      </c>
      <c r="E614" s="15">
        <f>IF(INTRO!$E$39&lt;&gt;"Non-endemic", 0, IF(INTRO!$E$37="Non-endemic",0,IF(COUNTRY_INFO!$H614=1,COUNTRY_INFO!F614,0)))</f>
        <v>0</v>
      </c>
      <c r="F614" s="15">
        <f>IF(INTRO!$E$39&lt;&gt;"Non-endemic", 0, IF(INTRO!$E$37="Non-endemic",0,IF(COUNTRY_INFO!$H614=1,COUNTRY_INFO!G614,0)))</f>
        <v>0</v>
      </c>
      <c r="G614" s="15">
        <f t="shared" si="41"/>
        <v>0</v>
      </c>
      <c r="H614" s="16" t="str">
        <f>IF(INTRO!$E$39="Non-endemic",IF(INTRO!$E$37="Non-endemic","Not required",COUNTRY_INFO!P614),"Treat with IVM")</f>
        <v>Treat with IVM</v>
      </c>
      <c r="I614" s="15">
        <f t="shared" si="42"/>
        <v>0</v>
      </c>
      <c r="J614" s="15">
        <f t="shared" si="38"/>
        <v>0</v>
      </c>
      <c r="K614" s="25"/>
      <c r="L614" s="17">
        <f t="shared" si="39"/>
        <v>0</v>
      </c>
      <c r="M614" s="17">
        <f t="shared" si="40"/>
        <v>0</v>
      </c>
    </row>
    <row r="615" spans="1:13" x14ac:dyDescent="0.2">
      <c r="A615" s="14" t="str">
        <f>IF(INTRO!$E$39&lt;&gt;"Non-endemic", " ", IF(INTRO!$E$37="Non-endemic"," ", IF(COUNTRY_INFO!A615=0," ",COUNTRY_INFO!A615)))</f>
        <v xml:space="preserve"> </v>
      </c>
      <c r="B615" s="14" t="str">
        <f>IF(INTRO!$E$39&lt;&gt;"Non-endemic", " ", IF(INTRO!$E$37="Non-endemic"," ", IF(COUNTRY_INFO!B615=0," ",COUNTRY_INFO!B615)))</f>
        <v xml:space="preserve"> </v>
      </c>
      <c r="C615" s="14" t="str">
        <f>IF(INTRO!$E$39&lt;&gt;"Non-endemic", " ", IF(INTRO!$E$37="Non-endemic"," ", IF(COUNTRY_INFO!C615=0," ",COUNTRY_INFO!C615)))</f>
        <v xml:space="preserve"> </v>
      </c>
      <c r="D615" s="15">
        <f>IF(INTRO!$E$39&lt;&gt;"Non-endemic", 0, IF(INTRO!$E$37="Non-endemic",0,IF(COUNTRY_INFO!$H615=1,COUNTRY_INFO!E615,0)))</f>
        <v>0</v>
      </c>
      <c r="E615" s="15">
        <f>IF(INTRO!$E$39&lt;&gt;"Non-endemic", 0, IF(INTRO!$E$37="Non-endemic",0,IF(COUNTRY_INFO!$H615=1,COUNTRY_INFO!F615,0)))</f>
        <v>0</v>
      </c>
      <c r="F615" s="15">
        <f>IF(INTRO!$E$39&lt;&gt;"Non-endemic", 0, IF(INTRO!$E$37="Non-endemic",0,IF(COUNTRY_INFO!$H615=1,COUNTRY_INFO!G615,0)))</f>
        <v>0</v>
      </c>
      <c r="G615" s="15">
        <f t="shared" si="41"/>
        <v>0</v>
      </c>
      <c r="H615" s="16" t="str">
        <f>IF(INTRO!$E$39="Non-endemic",IF(INTRO!$E$37="Non-endemic","Not required",COUNTRY_INFO!P615),"Treat with IVM")</f>
        <v>Treat with IVM</v>
      </c>
      <c r="I615" s="15">
        <f t="shared" si="42"/>
        <v>0</v>
      </c>
      <c r="J615" s="15">
        <f t="shared" si="38"/>
        <v>0</v>
      </c>
      <c r="K615" s="25"/>
      <c r="L615" s="17">
        <f t="shared" si="39"/>
        <v>0</v>
      </c>
      <c r="M615" s="17">
        <f t="shared" si="40"/>
        <v>0</v>
      </c>
    </row>
    <row r="616" spans="1:13" x14ac:dyDescent="0.2">
      <c r="A616" s="14" t="str">
        <f>IF(INTRO!$E$39&lt;&gt;"Non-endemic", " ", IF(INTRO!$E$37="Non-endemic"," ", IF(COUNTRY_INFO!A616=0," ",COUNTRY_INFO!A616)))</f>
        <v xml:space="preserve"> </v>
      </c>
      <c r="B616" s="14" t="str">
        <f>IF(INTRO!$E$39&lt;&gt;"Non-endemic", " ", IF(INTRO!$E$37="Non-endemic"," ", IF(COUNTRY_INFO!B616=0," ",COUNTRY_INFO!B616)))</f>
        <v xml:space="preserve"> </v>
      </c>
      <c r="C616" s="14" t="str">
        <f>IF(INTRO!$E$39&lt;&gt;"Non-endemic", " ", IF(INTRO!$E$37="Non-endemic"," ", IF(COUNTRY_INFO!C616=0," ",COUNTRY_INFO!C616)))</f>
        <v xml:space="preserve"> </v>
      </c>
      <c r="D616" s="15">
        <f>IF(INTRO!$E$39&lt;&gt;"Non-endemic", 0, IF(INTRO!$E$37="Non-endemic",0,IF(COUNTRY_INFO!$H616=1,COUNTRY_INFO!E616,0)))</f>
        <v>0</v>
      </c>
      <c r="E616" s="15">
        <f>IF(INTRO!$E$39&lt;&gt;"Non-endemic", 0, IF(INTRO!$E$37="Non-endemic",0,IF(COUNTRY_INFO!$H616=1,COUNTRY_INFO!F616,0)))</f>
        <v>0</v>
      </c>
      <c r="F616" s="15">
        <f>IF(INTRO!$E$39&lt;&gt;"Non-endemic", 0, IF(INTRO!$E$37="Non-endemic",0,IF(COUNTRY_INFO!$H616=1,COUNTRY_INFO!G616,0)))</f>
        <v>0</v>
      </c>
      <c r="G616" s="15">
        <f t="shared" si="41"/>
        <v>0</v>
      </c>
      <c r="H616" s="16" t="str">
        <f>IF(INTRO!$E$39="Non-endemic",IF(INTRO!$E$37="Non-endemic","Not required",COUNTRY_INFO!P616),"Treat with IVM")</f>
        <v>Treat with IVM</v>
      </c>
      <c r="I616" s="15">
        <f t="shared" si="42"/>
        <v>0</v>
      </c>
      <c r="J616" s="15">
        <f t="shared" si="38"/>
        <v>0</v>
      </c>
      <c r="K616" s="25"/>
      <c r="L616" s="17">
        <f t="shared" si="39"/>
        <v>0</v>
      </c>
      <c r="M616" s="17">
        <f t="shared" si="40"/>
        <v>0</v>
      </c>
    </row>
    <row r="617" spans="1:13" x14ac:dyDescent="0.2">
      <c r="A617" s="14" t="str">
        <f>IF(INTRO!$E$39&lt;&gt;"Non-endemic", " ", IF(INTRO!$E$37="Non-endemic"," ", IF(COUNTRY_INFO!A617=0," ",COUNTRY_INFO!A617)))</f>
        <v xml:space="preserve"> </v>
      </c>
      <c r="B617" s="14" t="str">
        <f>IF(INTRO!$E$39&lt;&gt;"Non-endemic", " ", IF(INTRO!$E$37="Non-endemic"," ", IF(COUNTRY_INFO!B617=0," ",COUNTRY_INFO!B617)))</f>
        <v xml:space="preserve"> </v>
      </c>
      <c r="C617" s="14" t="str">
        <f>IF(INTRO!$E$39&lt;&gt;"Non-endemic", " ", IF(INTRO!$E$37="Non-endemic"," ", IF(COUNTRY_INFO!C617=0," ",COUNTRY_INFO!C617)))</f>
        <v xml:space="preserve"> </v>
      </c>
      <c r="D617" s="15">
        <f>IF(INTRO!$E$39&lt;&gt;"Non-endemic", 0, IF(INTRO!$E$37="Non-endemic",0,IF(COUNTRY_INFO!$H617=1,COUNTRY_INFO!E617,0)))</f>
        <v>0</v>
      </c>
      <c r="E617" s="15">
        <f>IF(INTRO!$E$39&lt;&gt;"Non-endemic", 0, IF(INTRO!$E$37="Non-endemic",0,IF(COUNTRY_INFO!$H617=1,COUNTRY_INFO!F617,0)))</f>
        <v>0</v>
      </c>
      <c r="F617" s="15">
        <f>IF(INTRO!$E$39&lt;&gt;"Non-endemic", 0, IF(INTRO!$E$37="Non-endemic",0,IF(COUNTRY_INFO!$H617=1,COUNTRY_INFO!G617,0)))</f>
        <v>0</v>
      </c>
      <c r="G617" s="15">
        <f t="shared" si="41"/>
        <v>0</v>
      </c>
      <c r="H617" s="16" t="str">
        <f>IF(INTRO!$E$39="Non-endemic",IF(INTRO!$E$37="Non-endemic","Not required",COUNTRY_INFO!P617),"Treat with IVM")</f>
        <v>Treat with IVM</v>
      </c>
      <c r="I617" s="15">
        <f t="shared" si="42"/>
        <v>0</v>
      </c>
      <c r="J617" s="15">
        <f t="shared" si="38"/>
        <v>0</v>
      </c>
      <c r="K617" s="25"/>
      <c r="L617" s="17">
        <f t="shared" si="39"/>
        <v>0</v>
      </c>
      <c r="M617" s="17">
        <f t="shared" si="40"/>
        <v>0</v>
      </c>
    </row>
    <row r="618" spans="1:13" x14ac:dyDescent="0.2">
      <c r="A618" s="14" t="str">
        <f>IF(INTRO!$E$39&lt;&gt;"Non-endemic", " ", IF(INTRO!$E$37="Non-endemic"," ", IF(COUNTRY_INFO!A618=0," ",COUNTRY_INFO!A618)))</f>
        <v xml:space="preserve"> </v>
      </c>
      <c r="B618" s="14" t="str">
        <f>IF(INTRO!$E$39&lt;&gt;"Non-endemic", " ", IF(INTRO!$E$37="Non-endemic"," ", IF(COUNTRY_INFO!B618=0," ",COUNTRY_INFO!B618)))</f>
        <v xml:space="preserve"> </v>
      </c>
      <c r="C618" s="14" t="str">
        <f>IF(INTRO!$E$39&lt;&gt;"Non-endemic", " ", IF(INTRO!$E$37="Non-endemic"," ", IF(COUNTRY_INFO!C618=0," ",COUNTRY_INFO!C618)))</f>
        <v xml:space="preserve"> </v>
      </c>
      <c r="D618" s="15">
        <f>IF(INTRO!$E$39&lt;&gt;"Non-endemic", 0, IF(INTRO!$E$37="Non-endemic",0,IF(COUNTRY_INFO!$H618=1,COUNTRY_INFO!E618,0)))</f>
        <v>0</v>
      </c>
      <c r="E618" s="15">
        <f>IF(INTRO!$E$39&lt;&gt;"Non-endemic", 0, IF(INTRO!$E$37="Non-endemic",0,IF(COUNTRY_INFO!$H618=1,COUNTRY_INFO!F618,0)))</f>
        <v>0</v>
      </c>
      <c r="F618" s="15">
        <f>IF(INTRO!$E$39&lt;&gt;"Non-endemic", 0, IF(INTRO!$E$37="Non-endemic",0,IF(COUNTRY_INFO!$H618=1,COUNTRY_INFO!G618,0)))</f>
        <v>0</v>
      </c>
      <c r="G618" s="15">
        <f t="shared" si="41"/>
        <v>0</v>
      </c>
      <c r="H618" s="16" t="str">
        <f>IF(INTRO!$E$39="Non-endemic",IF(INTRO!$E$37="Non-endemic","Not required",COUNTRY_INFO!P618),"Treat with IVM")</f>
        <v>Treat with IVM</v>
      </c>
      <c r="I618" s="15">
        <f t="shared" si="42"/>
        <v>0</v>
      </c>
      <c r="J618" s="15">
        <f t="shared" si="38"/>
        <v>0</v>
      </c>
      <c r="K618" s="25"/>
      <c r="L618" s="17">
        <f t="shared" si="39"/>
        <v>0</v>
      </c>
      <c r="M618" s="17">
        <f t="shared" si="40"/>
        <v>0</v>
      </c>
    </row>
    <row r="619" spans="1:13" x14ac:dyDescent="0.2">
      <c r="A619" s="14" t="str">
        <f>IF(INTRO!$E$39&lt;&gt;"Non-endemic", " ", IF(INTRO!$E$37="Non-endemic"," ", IF(COUNTRY_INFO!A619=0," ",COUNTRY_INFO!A619)))</f>
        <v xml:space="preserve"> </v>
      </c>
      <c r="B619" s="14" t="str">
        <f>IF(INTRO!$E$39&lt;&gt;"Non-endemic", " ", IF(INTRO!$E$37="Non-endemic"," ", IF(COUNTRY_INFO!B619=0," ",COUNTRY_INFO!B619)))</f>
        <v xml:space="preserve"> </v>
      </c>
      <c r="C619" s="14" t="str">
        <f>IF(INTRO!$E$39&lt;&gt;"Non-endemic", " ", IF(INTRO!$E$37="Non-endemic"," ", IF(COUNTRY_INFO!C619=0," ",COUNTRY_INFO!C619)))</f>
        <v xml:space="preserve"> </v>
      </c>
      <c r="D619" s="15">
        <f>IF(INTRO!$E$39&lt;&gt;"Non-endemic", 0, IF(INTRO!$E$37="Non-endemic",0,IF(COUNTRY_INFO!$H619=1,COUNTRY_INFO!E619,0)))</f>
        <v>0</v>
      </c>
      <c r="E619" s="15">
        <f>IF(INTRO!$E$39&lt;&gt;"Non-endemic", 0, IF(INTRO!$E$37="Non-endemic",0,IF(COUNTRY_INFO!$H619=1,COUNTRY_INFO!F619,0)))</f>
        <v>0</v>
      </c>
      <c r="F619" s="15">
        <f>IF(INTRO!$E$39&lt;&gt;"Non-endemic", 0, IF(INTRO!$E$37="Non-endemic",0,IF(COUNTRY_INFO!$H619=1,COUNTRY_INFO!G619,0)))</f>
        <v>0</v>
      </c>
      <c r="G619" s="15">
        <f t="shared" si="41"/>
        <v>0</v>
      </c>
      <c r="H619" s="16" t="str">
        <f>IF(INTRO!$E$39="Non-endemic",IF(INTRO!$E$37="Non-endemic","Not required",COUNTRY_INFO!P619),"Treat with IVM")</f>
        <v>Treat with IVM</v>
      </c>
      <c r="I619" s="15">
        <f t="shared" si="42"/>
        <v>0</v>
      </c>
      <c r="J619" s="15">
        <f t="shared" si="38"/>
        <v>0</v>
      </c>
      <c r="K619" s="25"/>
      <c r="L619" s="17">
        <f t="shared" si="39"/>
        <v>0</v>
      </c>
      <c r="M619" s="17">
        <f t="shared" si="40"/>
        <v>0</v>
      </c>
    </row>
    <row r="620" spans="1:13" x14ac:dyDescent="0.2">
      <c r="A620" s="14" t="str">
        <f>IF(INTRO!$E$39&lt;&gt;"Non-endemic", " ", IF(INTRO!$E$37="Non-endemic"," ", IF(COUNTRY_INFO!A620=0," ",COUNTRY_INFO!A620)))</f>
        <v xml:space="preserve"> </v>
      </c>
      <c r="B620" s="14" t="str">
        <f>IF(INTRO!$E$39&lt;&gt;"Non-endemic", " ", IF(INTRO!$E$37="Non-endemic"," ", IF(COUNTRY_INFO!B620=0," ",COUNTRY_INFO!B620)))</f>
        <v xml:space="preserve"> </v>
      </c>
      <c r="C620" s="14" t="str">
        <f>IF(INTRO!$E$39&lt;&gt;"Non-endemic", " ", IF(INTRO!$E$37="Non-endemic"," ", IF(COUNTRY_INFO!C620=0," ",COUNTRY_INFO!C620)))</f>
        <v xml:space="preserve"> </v>
      </c>
      <c r="D620" s="15">
        <f>IF(INTRO!$E$39&lt;&gt;"Non-endemic", 0, IF(INTRO!$E$37="Non-endemic",0,IF(COUNTRY_INFO!$H620=1,COUNTRY_INFO!E620,0)))</f>
        <v>0</v>
      </c>
      <c r="E620" s="15">
        <f>IF(INTRO!$E$39&lt;&gt;"Non-endemic", 0, IF(INTRO!$E$37="Non-endemic",0,IF(COUNTRY_INFO!$H620=1,COUNTRY_INFO!F620,0)))</f>
        <v>0</v>
      </c>
      <c r="F620" s="15">
        <f>IF(INTRO!$E$39&lt;&gt;"Non-endemic", 0, IF(INTRO!$E$37="Non-endemic",0,IF(COUNTRY_INFO!$H620=1,COUNTRY_INFO!G620,0)))</f>
        <v>0</v>
      </c>
      <c r="G620" s="15">
        <f t="shared" si="41"/>
        <v>0</v>
      </c>
      <c r="H620" s="16" t="str">
        <f>IF(INTRO!$E$39="Non-endemic",IF(INTRO!$E$37="Non-endemic","Not required",COUNTRY_INFO!P620),"Treat with IVM")</f>
        <v>Treat with IVM</v>
      </c>
      <c r="I620" s="15">
        <f t="shared" si="42"/>
        <v>0</v>
      </c>
      <c r="J620" s="15">
        <f t="shared" si="38"/>
        <v>0</v>
      </c>
      <c r="K620" s="25"/>
      <c r="L620" s="17">
        <f t="shared" si="39"/>
        <v>0</v>
      </c>
      <c r="M620" s="17">
        <f t="shared" si="40"/>
        <v>0</v>
      </c>
    </row>
    <row r="621" spans="1:13" x14ac:dyDescent="0.2">
      <c r="A621" s="14" t="str">
        <f>IF(INTRO!$E$39&lt;&gt;"Non-endemic", " ", IF(INTRO!$E$37="Non-endemic"," ", IF(COUNTRY_INFO!A621=0," ",COUNTRY_INFO!A621)))</f>
        <v xml:space="preserve"> </v>
      </c>
      <c r="B621" s="14" t="str">
        <f>IF(INTRO!$E$39&lt;&gt;"Non-endemic", " ", IF(INTRO!$E$37="Non-endemic"," ", IF(COUNTRY_INFO!B621=0," ",COUNTRY_INFO!B621)))</f>
        <v xml:space="preserve"> </v>
      </c>
      <c r="C621" s="14" t="str">
        <f>IF(INTRO!$E$39&lt;&gt;"Non-endemic", " ", IF(INTRO!$E$37="Non-endemic"," ", IF(COUNTRY_INFO!C621=0," ",COUNTRY_INFO!C621)))</f>
        <v xml:space="preserve"> </v>
      </c>
      <c r="D621" s="15">
        <f>IF(INTRO!$E$39&lt;&gt;"Non-endemic", 0, IF(INTRO!$E$37="Non-endemic",0,IF(COUNTRY_INFO!$H621=1,COUNTRY_INFO!E621,0)))</f>
        <v>0</v>
      </c>
      <c r="E621" s="15">
        <f>IF(INTRO!$E$39&lt;&gt;"Non-endemic", 0, IF(INTRO!$E$37="Non-endemic",0,IF(COUNTRY_INFO!$H621=1,COUNTRY_INFO!F621,0)))</f>
        <v>0</v>
      </c>
      <c r="F621" s="15">
        <f>IF(INTRO!$E$39&lt;&gt;"Non-endemic", 0, IF(INTRO!$E$37="Non-endemic",0,IF(COUNTRY_INFO!$H621=1,COUNTRY_INFO!G621,0)))</f>
        <v>0</v>
      </c>
      <c r="G621" s="15">
        <f t="shared" si="41"/>
        <v>0</v>
      </c>
      <c r="H621" s="16" t="str">
        <f>IF(INTRO!$E$39="Non-endemic",IF(INTRO!$E$37="Non-endemic","Not required",COUNTRY_INFO!P621),"Treat with IVM")</f>
        <v>Treat with IVM</v>
      </c>
      <c r="I621" s="15">
        <f t="shared" si="42"/>
        <v>0</v>
      </c>
      <c r="J621" s="15">
        <f t="shared" si="38"/>
        <v>0</v>
      </c>
      <c r="K621" s="25"/>
      <c r="L621" s="17">
        <f t="shared" si="39"/>
        <v>0</v>
      </c>
      <c r="M621" s="17">
        <f t="shared" si="40"/>
        <v>0</v>
      </c>
    </row>
    <row r="622" spans="1:13" x14ac:dyDescent="0.2">
      <c r="A622" s="14" t="str">
        <f>IF(INTRO!$E$39&lt;&gt;"Non-endemic", " ", IF(INTRO!$E$37="Non-endemic"," ", IF(COUNTRY_INFO!A622=0," ",COUNTRY_INFO!A622)))</f>
        <v xml:space="preserve"> </v>
      </c>
      <c r="B622" s="14" t="str">
        <f>IF(INTRO!$E$39&lt;&gt;"Non-endemic", " ", IF(INTRO!$E$37="Non-endemic"," ", IF(COUNTRY_INFO!B622=0," ",COUNTRY_INFO!B622)))</f>
        <v xml:space="preserve"> </v>
      </c>
      <c r="C622" s="14" t="str">
        <f>IF(INTRO!$E$39&lt;&gt;"Non-endemic", " ", IF(INTRO!$E$37="Non-endemic"," ", IF(COUNTRY_INFO!C622=0," ",COUNTRY_INFO!C622)))</f>
        <v xml:space="preserve"> </v>
      </c>
      <c r="D622" s="15">
        <f>IF(INTRO!$E$39&lt;&gt;"Non-endemic", 0, IF(INTRO!$E$37="Non-endemic",0,IF(COUNTRY_INFO!$H622=1,COUNTRY_INFO!E622,0)))</f>
        <v>0</v>
      </c>
      <c r="E622" s="15">
        <f>IF(INTRO!$E$39&lt;&gt;"Non-endemic", 0, IF(INTRO!$E$37="Non-endemic",0,IF(COUNTRY_INFO!$H622=1,COUNTRY_INFO!F622,0)))</f>
        <v>0</v>
      </c>
      <c r="F622" s="15">
        <f>IF(INTRO!$E$39&lt;&gt;"Non-endemic", 0, IF(INTRO!$E$37="Non-endemic",0,IF(COUNTRY_INFO!$H622=1,COUNTRY_INFO!G622,0)))</f>
        <v>0</v>
      </c>
      <c r="G622" s="15">
        <f t="shared" si="41"/>
        <v>0</v>
      </c>
      <c r="H622" s="16" t="str">
        <f>IF(INTRO!$E$39="Non-endemic",IF(INTRO!$E$37="Non-endemic","Not required",COUNTRY_INFO!P622),"Treat with IVM")</f>
        <v>Treat with IVM</v>
      </c>
      <c r="I622" s="15">
        <f t="shared" si="42"/>
        <v>0</v>
      </c>
      <c r="J622" s="15">
        <f t="shared" si="38"/>
        <v>0</v>
      </c>
      <c r="K622" s="25"/>
      <c r="L622" s="17">
        <f t="shared" si="39"/>
        <v>0</v>
      </c>
      <c r="M622" s="17">
        <f t="shared" si="40"/>
        <v>0</v>
      </c>
    </row>
    <row r="623" spans="1:13" x14ac:dyDescent="0.2">
      <c r="A623" s="14" t="str">
        <f>IF(INTRO!$E$39&lt;&gt;"Non-endemic", " ", IF(INTRO!$E$37="Non-endemic"," ", IF(COUNTRY_INFO!A623=0," ",COUNTRY_INFO!A623)))</f>
        <v xml:space="preserve"> </v>
      </c>
      <c r="B623" s="14" t="str">
        <f>IF(INTRO!$E$39&lt;&gt;"Non-endemic", " ", IF(INTRO!$E$37="Non-endemic"," ", IF(COUNTRY_INFO!B623=0," ",COUNTRY_INFO!B623)))</f>
        <v xml:space="preserve"> </v>
      </c>
      <c r="C623" s="14" t="str">
        <f>IF(INTRO!$E$39&lt;&gt;"Non-endemic", " ", IF(INTRO!$E$37="Non-endemic"," ", IF(COUNTRY_INFO!C623=0," ",COUNTRY_INFO!C623)))</f>
        <v xml:space="preserve"> </v>
      </c>
      <c r="D623" s="15">
        <f>IF(INTRO!$E$39&lt;&gt;"Non-endemic", 0, IF(INTRO!$E$37="Non-endemic",0,IF(COUNTRY_INFO!$H623=1,COUNTRY_INFO!E623,0)))</f>
        <v>0</v>
      </c>
      <c r="E623" s="15">
        <f>IF(INTRO!$E$39&lt;&gt;"Non-endemic", 0, IF(INTRO!$E$37="Non-endemic",0,IF(COUNTRY_INFO!$H623=1,COUNTRY_INFO!F623,0)))</f>
        <v>0</v>
      </c>
      <c r="F623" s="15">
        <f>IF(INTRO!$E$39&lt;&gt;"Non-endemic", 0, IF(INTRO!$E$37="Non-endemic",0,IF(COUNTRY_INFO!$H623=1,COUNTRY_INFO!G623,0)))</f>
        <v>0</v>
      </c>
      <c r="G623" s="15">
        <f t="shared" si="41"/>
        <v>0</v>
      </c>
      <c r="H623" s="16" t="str">
        <f>IF(INTRO!$E$39="Non-endemic",IF(INTRO!$E$37="Non-endemic","Not required",COUNTRY_INFO!P623),"Treat with IVM")</f>
        <v>Treat with IVM</v>
      </c>
      <c r="I623" s="15">
        <f t="shared" si="42"/>
        <v>0</v>
      </c>
      <c r="J623" s="15">
        <f t="shared" si="38"/>
        <v>0</v>
      </c>
      <c r="K623" s="25"/>
      <c r="L623" s="17">
        <f t="shared" si="39"/>
        <v>0</v>
      </c>
      <c r="M623" s="17">
        <f t="shared" si="40"/>
        <v>0</v>
      </c>
    </row>
    <row r="624" spans="1:13" x14ac:dyDescent="0.2">
      <c r="A624" s="14" t="str">
        <f>IF(INTRO!$E$39&lt;&gt;"Non-endemic", " ", IF(INTRO!$E$37="Non-endemic"," ", IF(COUNTRY_INFO!A624=0," ",COUNTRY_INFO!A624)))</f>
        <v xml:space="preserve"> </v>
      </c>
      <c r="B624" s="14" t="str">
        <f>IF(INTRO!$E$39&lt;&gt;"Non-endemic", " ", IF(INTRO!$E$37="Non-endemic"," ", IF(COUNTRY_INFO!B624=0," ",COUNTRY_INFO!B624)))</f>
        <v xml:space="preserve"> </v>
      </c>
      <c r="C624" s="14" t="str">
        <f>IF(INTRO!$E$39&lt;&gt;"Non-endemic", " ", IF(INTRO!$E$37="Non-endemic"," ", IF(COUNTRY_INFO!C624=0," ",COUNTRY_INFO!C624)))</f>
        <v xml:space="preserve"> </v>
      </c>
      <c r="D624" s="15">
        <f>IF(INTRO!$E$39&lt;&gt;"Non-endemic", 0, IF(INTRO!$E$37="Non-endemic",0,IF(COUNTRY_INFO!$H624=1,COUNTRY_INFO!E624,0)))</f>
        <v>0</v>
      </c>
      <c r="E624" s="15">
        <f>IF(INTRO!$E$39&lt;&gt;"Non-endemic", 0, IF(INTRO!$E$37="Non-endemic",0,IF(COUNTRY_INFO!$H624=1,COUNTRY_INFO!F624,0)))</f>
        <v>0</v>
      </c>
      <c r="F624" s="15">
        <f>IF(INTRO!$E$39&lt;&gt;"Non-endemic", 0, IF(INTRO!$E$37="Non-endemic",0,IF(COUNTRY_INFO!$H624=1,COUNTRY_INFO!G624,0)))</f>
        <v>0</v>
      </c>
      <c r="G624" s="15">
        <f t="shared" si="41"/>
        <v>0</v>
      </c>
      <c r="H624" s="16" t="str">
        <f>IF(INTRO!$E$39="Non-endemic",IF(INTRO!$E$37="Non-endemic","Not required",COUNTRY_INFO!P624),"Treat with IVM")</f>
        <v>Treat with IVM</v>
      </c>
      <c r="I624" s="15">
        <f t="shared" si="42"/>
        <v>0</v>
      </c>
      <c r="J624" s="15">
        <f t="shared" si="38"/>
        <v>0</v>
      </c>
      <c r="K624" s="25"/>
      <c r="L624" s="17">
        <f t="shared" si="39"/>
        <v>0</v>
      </c>
      <c r="M624" s="17">
        <f t="shared" si="40"/>
        <v>0</v>
      </c>
    </row>
    <row r="625" spans="1:13" x14ac:dyDescent="0.2">
      <c r="A625" s="14" t="str">
        <f>IF(INTRO!$E$39&lt;&gt;"Non-endemic", " ", IF(INTRO!$E$37="Non-endemic"," ", IF(COUNTRY_INFO!A625=0," ",COUNTRY_INFO!A625)))</f>
        <v xml:space="preserve"> </v>
      </c>
      <c r="B625" s="14" t="str">
        <f>IF(INTRO!$E$39&lt;&gt;"Non-endemic", " ", IF(INTRO!$E$37="Non-endemic"," ", IF(COUNTRY_INFO!B625=0," ",COUNTRY_INFO!B625)))</f>
        <v xml:space="preserve"> </v>
      </c>
      <c r="C625" s="14" t="str">
        <f>IF(INTRO!$E$39&lt;&gt;"Non-endemic", " ", IF(INTRO!$E$37="Non-endemic"," ", IF(COUNTRY_INFO!C625=0," ",COUNTRY_INFO!C625)))</f>
        <v xml:space="preserve"> </v>
      </c>
      <c r="D625" s="15">
        <f>IF(INTRO!$E$39&lt;&gt;"Non-endemic", 0, IF(INTRO!$E$37="Non-endemic",0,IF(COUNTRY_INFO!$H625=1,COUNTRY_INFO!E625,0)))</f>
        <v>0</v>
      </c>
      <c r="E625" s="15">
        <f>IF(INTRO!$E$39&lt;&gt;"Non-endemic", 0, IF(INTRO!$E$37="Non-endemic",0,IF(COUNTRY_INFO!$H625=1,COUNTRY_INFO!F625,0)))</f>
        <v>0</v>
      </c>
      <c r="F625" s="15">
        <f>IF(INTRO!$E$39&lt;&gt;"Non-endemic", 0, IF(INTRO!$E$37="Non-endemic",0,IF(COUNTRY_INFO!$H625=1,COUNTRY_INFO!G625,0)))</f>
        <v>0</v>
      </c>
      <c r="G625" s="15">
        <f t="shared" si="41"/>
        <v>0</v>
      </c>
      <c r="H625" s="16" t="str">
        <f>IF(INTRO!$E$39="Non-endemic",IF(INTRO!$E$37="Non-endemic","Not required",COUNTRY_INFO!P625),"Treat with IVM")</f>
        <v>Treat with IVM</v>
      </c>
      <c r="I625" s="15">
        <f t="shared" si="42"/>
        <v>0</v>
      </c>
      <c r="J625" s="15">
        <f t="shared" si="38"/>
        <v>0</v>
      </c>
      <c r="K625" s="25"/>
      <c r="L625" s="17">
        <f t="shared" si="39"/>
        <v>0</v>
      </c>
      <c r="M625" s="17">
        <f t="shared" si="40"/>
        <v>0</v>
      </c>
    </row>
    <row r="626" spans="1:13" x14ac:dyDescent="0.2">
      <c r="A626" s="14" t="str">
        <f>IF(INTRO!$E$39&lt;&gt;"Non-endemic", " ", IF(INTRO!$E$37="Non-endemic"," ", IF(COUNTRY_INFO!A626=0," ",COUNTRY_INFO!A626)))</f>
        <v xml:space="preserve"> </v>
      </c>
      <c r="B626" s="14" t="str">
        <f>IF(INTRO!$E$39&lt;&gt;"Non-endemic", " ", IF(INTRO!$E$37="Non-endemic"," ", IF(COUNTRY_INFO!B626=0," ",COUNTRY_INFO!B626)))</f>
        <v xml:space="preserve"> </v>
      </c>
      <c r="C626" s="14" t="str">
        <f>IF(INTRO!$E$39&lt;&gt;"Non-endemic", " ", IF(INTRO!$E$37="Non-endemic"," ", IF(COUNTRY_INFO!C626=0," ",COUNTRY_INFO!C626)))</f>
        <v xml:space="preserve"> </v>
      </c>
      <c r="D626" s="15">
        <f>IF(INTRO!$E$39&lt;&gt;"Non-endemic", 0, IF(INTRO!$E$37="Non-endemic",0,IF(COUNTRY_INFO!$H626=1,COUNTRY_INFO!E626,0)))</f>
        <v>0</v>
      </c>
      <c r="E626" s="15">
        <f>IF(INTRO!$E$39&lt;&gt;"Non-endemic", 0, IF(INTRO!$E$37="Non-endemic",0,IF(COUNTRY_INFO!$H626=1,COUNTRY_INFO!F626,0)))</f>
        <v>0</v>
      </c>
      <c r="F626" s="15">
        <f>IF(INTRO!$E$39&lt;&gt;"Non-endemic", 0, IF(INTRO!$E$37="Non-endemic",0,IF(COUNTRY_INFO!$H626=1,COUNTRY_INFO!G626,0)))</f>
        <v>0</v>
      </c>
      <c r="G626" s="15">
        <f t="shared" si="41"/>
        <v>0</v>
      </c>
      <c r="H626" s="16" t="str">
        <f>IF(INTRO!$E$39="Non-endemic",IF(INTRO!$E$37="Non-endemic","Not required",COUNTRY_INFO!P626),"Treat with IVM")</f>
        <v>Treat with IVM</v>
      </c>
      <c r="I626" s="15">
        <f t="shared" si="42"/>
        <v>0</v>
      </c>
      <c r="J626" s="15">
        <f t="shared" si="38"/>
        <v>0</v>
      </c>
      <c r="K626" s="25"/>
      <c r="L626" s="17">
        <f t="shared" si="39"/>
        <v>0</v>
      </c>
      <c r="M626" s="17">
        <f t="shared" si="40"/>
        <v>0</v>
      </c>
    </row>
    <row r="627" spans="1:13" x14ac:dyDescent="0.2">
      <c r="A627" s="14" t="str">
        <f>IF(INTRO!$E$39&lt;&gt;"Non-endemic", " ", IF(INTRO!$E$37="Non-endemic"," ", IF(COUNTRY_INFO!A627=0," ",COUNTRY_INFO!A627)))</f>
        <v xml:space="preserve"> </v>
      </c>
      <c r="B627" s="14" t="str">
        <f>IF(INTRO!$E$39&lt;&gt;"Non-endemic", " ", IF(INTRO!$E$37="Non-endemic"," ", IF(COUNTRY_INFO!B627=0," ",COUNTRY_INFO!B627)))</f>
        <v xml:space="preserve"> </v>
      </c>
      <c r="C627" s="14" t="str">
        <f>IF(INTRO!$E$39&lt;&gt;"Non-endemic", " ", IF(INTRO!$E$37="Non-endemic"," ", IF(COUNTRY_INFO!C627=0," ",COUNTRY_INFO!C627)))</f>
        <v xml:space="preserve"> </v>
      </c>
      <c r="D627" s="15">
        <f>IF(INTRO!$E$39&lt;&gt;"Non-endemic", 0, IF(INTRO!$E$37="Non-endemic",0,IF(COUNTRY_INFO!$H627=1,COUNTRY_INFO!E627,0)))</f>
        <v>0</v>
      </c>
      <c r="E627" s="15">
        <f>IF(INTRO!$E$39&lt;&gt;"Non-endemic", 0, IF(INTRO!$E$37="Non-endemic",0,IF(COUNTRY_INFO!$H627=1,COUNTRY_INFO!F627,0)))</f>
        <v>0</v>
      </c>
      <c r="F627" s="15">
        <f>IF(INTRO!$E$39&lt;&gt;"Non-endemic", 0, IF(INTRO!$E$37="Non-endemic",0,IF(COUNTRY_INFO!$H627=1,COUNTRY_INFO!G627,0)))</f>
        <v>0</v>
      </c>
      <c r="G627" s="15">
        <f t="shared" si="41"/>
        <v>0</v>
      </c>
      <c r="H627" s="16" t="str">
        <f>IF(INTRO!$E$39="Non-endemic",IF(INTRO!$E$37="Non-endemic","Not required",COUNTRY_INFO!P627),"Treat with IVM")</f>
        <v>Treat with IVM</v>
      </c>
      <c r="I627" s="15">
        <f t="shared" si="42"/>
        <v>0</v>
      </c>
      <c r="J627" s="15">
        <f t="shared" si="38"/>
        <v>0</v>
      </c>
      <c r="K627" s="25"/>
      <c r="L627" s="17">
        <f t="shared" si="39"/>
        <v>0</v>
      </c>
      <c r="M627" s="17">
        <f t="shared" si="40"/>
        <v>0</v>
      </c>
    </row>
    <row r="628" spans="1:13" x14ac:dyDescent="0.2">
      <c r="A628" s="14" t="str">
        <f>IF(INTRO!$E$39&lt;&gt;"Non-endemic", " ", IF(INTRO!$E$37="Non-endemic"," ", IF(COUNTRY_INFO!A628=0," ",COUNTRY_INFO!A628)))</f>
        <v xml:space="preserve"> </v>
      </c>
      <c r="B628" s="14" t="str">
        <f>IF(INTRO!$E$39&lt;&gt;"Non-endemic", " ", IF(INTRO!$E$37="Non-endemic"," ", IF(COUNTRY_INFO!B628=0," ",COUNTRY_INFO!B628)))</f>
        <v xml:space="preserve"> </v>
      </c>
      <c r="C628" s="14" t="str">
        <f>IF(INTRO!$E$39&lt;&gt;"Non-endemic", " ", IF(INTRO!$E$37="Non-endemic"," ", IF(COUNTRY_INFO!C628=0," ",COUNTRY_INFO!C628)))</f>
        <v xml:space="preserve"> </v>
      </c>
      <c r="D628" s="15">
        <f>IF(INTRO!$E$39&lt;&gt;"Non-endemic", 0, IF(INTRO!$E$37="Non-endemic",0,IF(COUNTRY_INFO!$H628=1,COUNTRY_INFO!E628,0)))</f>
        <v>0</v>
      </c>
      <c r="E628" s="15">
        <f>IF(INTRO!$E$39&lt;&gt;"Non-endemic", 0, IF(INTRO!$E$37="Non-endemic",0,IF(COUNTRY_INFO!$H628=1,COUNTRY_INFO!F628,0)))</f>
        <v>0</v>
      </c>
      <c r="F628" s="15">
        <f>IF(INTRO!$E$39&lt;&gt;"Non-endemic", 0, IF(INTRO!$E$37="Non-endemic",0,IF(COUNTRY_INFO!$H628=1,COUNTRY_INFO!G628,0)))</f>
        <v>0</v>
      </c>
      <c r="G628" s="15">
        <f t="shared" si="41"/>
        <v>0</v>
      </c>
      <c r="H628" s="16" t="str">
        <f>IF(INTRO!$E$39="Non-endemic",IF(INTRO!$E$37="Non-endemic","Not required",COUNTRY_INFO!P628),"Treat with IVM")</f>
        <v>Treat with IVM</v>
      </c>
      <c r="I628" s="15">
        <f t="shared" si="42"/>
        <v>0</v>
      </c>
      <c r="J628" s="15">
        <f t="shared" si="38"/>
        <v>0</v>
      </c>
      <c r="K628" s="25"/>
      <c r="L628" s="17">
        <f t="shared" si="39"/>
        <v>0</v>
      </c>
      <c r="M628" s="17">
        <f t="shared" si="40"/>
        <v>0</v>
      </c>
    </row>
    <row r="629" spans="1:13" x14ac:dyDescent="0.2">
      <c r="A629" s="14" t="str">
        <f>IF(INTRO!$E$39&lt;&gt;"Non-endemic", " ", IF(INTRO!$E$37="Non-endemic"," ", IF(COUNTRY_INFO!A629=0," ",COUNTRY_INFO!A629)))</f>
        <v xml:space="preserve"> </v>
      </c>
      <c r="B629" s="14" t="str">
        <f>IF(INTRO!$E$39&lt;&gt;"Non-endemic", " ", IF(INTRO!$E$37="Non-endemic"," ", IF(COUNTRY_INFO!B629=0," ",COUNTRY_INFO!B629)))</f>
        <v xml:space="preserve"> </v>
      </c>
      <c r="C629" s="14" t="str">
        <f>IF(INTRO!$E$39&lt;&gt;"Non-endemic", " ", IF(INTRO!$E$37="Non-endemic"," ", IF(COUNTRY_INFO!C629=0," ",COUNTRY_INFO!C629)))</f>
        <v xml:space="preserve"> </v>
      </c>
      <c r="D629" s="15">
        <f>IF(INTRO!$E$39&lt;&gt;"Non-endemic", 0, IF(INTRO!$E$37="Non-endemic",0,IF(COUNTRY_INFO!$H629=1,COUNTRY_INFO!E629,0)))</f>
        <v>0</v>
      </c>
      <c r="E629" s="15">
        <f>IF(INTRO!$E$39&lt;&gt;"Non-endemic", 0, IF(INTRO!$E$37="Non-endemic",0,IF(COUNTRY_INFO!$H629=1,COUNTRY_INFO!F629,0)))</f>
        <v>0</v>
      </c>
      <c r="F629" s="15">
        <f>IF(INTRO!$E$39&lt;&gt;"Non-endemic", 0, IF(INTRO!$E$37="Non-endemic",0,IF(COUNTRY_INFO!$H629=1,COUNTRY_INFO!G629,0)))</f>
        <v>0</v>
      </c>
      <c r="G629" s="15">
        <f t="shared" si="41"/>
        <v>0</v>
      </c>
      <c r="H629" s="16" t="str">
        <f>IF(INTRO!$E$39="Non-endemic",IF(INTRO!$E$37="Non-endemic","Not required",COUNTRY_INFO!P629),"Treat with IVM")</f>
        <v>Treat with IVM</v>
      </c>
      <c r="I629" s="15">
        <f t="shared" si="42"/>
        <v>0</v>
      </c>
      <c r="J629" s="15">
        <f t="shared" si="38"/>
        <v>0</v>
      </c>
      <c r="K629" s="25"/>
      <c r="L629" s="17">
        <f t="shared" si="39"/>
        <v>0</v>
      </c>
      <c r="M629" s="17">
        <f t="shared" si="40"/>
        <v>0</v>
      </c>
    </row>
    <row r="630" spans="1:13" x14ac:dyDescent="0.2">
      <c r="A630" s="14" t="str">
        <f>IF(INTRO!$E$39&lt;&gt;"Non-endemic", " ", IF(INTRO!$E$37="Non-endemic"," ", IF(COUNTRY_INFO!A630=0," ",COUNTRY_INFO!A630)))</f>
        <v xml:space="preserve"> </v>
      </c>
      <c r="B630" s="14" t="str">
        <f>IF(INTRO!$E$39&lt;&gt;"Non-endemic", " ", IF(INTRO!$E$37="Non-endemic"," ", IF(COUNTRY_INFO!B630=0," ",COUNTRY_INFO!B630)))</f>
        <v xml:space="preserve"> </v>
      </c>
      <c r="C630" s="14" t="str">
        <f>IF(INTRO!$E$39&lt;&gt;"Non-endemic", " ", IF(INTRO!$E$37="Non-endemic"," ", IF(COUNTRY_INFO!C630=0," ",COUNTRY_INFO!C630)))</f>
        <v xml:space="preserve"> </v>
      </c>
      <c r="D630" s="15">
        <f>IF(INTRO!$E$39&lt;&gt;"Non-endemic", 0, IF(INTRO!$E$37="Non-endemic",0,IF(COUNTRY_INFO!$H630=1,COUNTRY_INFO!E630,0)))</f>
        <v>0</v>
      </c>
      <c r="E630" s="15">
        <f>IF(INTRO!$E$39&lt;&gt;"Non-endemic", 0, IF(INTRO!$E$37="Non-endemic",0,IF(COUNTRY_INFO!$H630=1,COUNTRY_INFO!F630,0)))</f>
        <v>0</v>
      </c>
      <c r="F630" s="15">
        <f>IF(INTRO!$E$39&lt;&gt;"Non-endemic", 0, IF(INTRO!$E$37="Non-endemic",0,IF(COUNTRY_INFO!$H630=1,COUNTRY_INFO!G630,0)))</f>
        <v>0</v>
      </c>
      <c r="G630" s="15">
        <f t="shared" si="41"/>
        <v>0</v>
      </c>
      <c r="H630" s="16" t="str">
        <f>IF(INTRO!$E$39="Non-endemic",IF(INTRO!$E$37="Non-endemic","Not required",COUNTRY_INFO!P630),"Treat with IVM")</f>
        <v>Treat with IVM</v>
      </c>
      <c r="I630" s="15">
        <f t="shared" si="42"/>
        <v>0</v>
      </c>
      <c r="J630" s="15">
        <f t="shared" si="38"/>
        <v>0</v>
      </c>
      <c r="K630" s="25"/>
      <c r="L630" s="17">
        <f t="shared" si="39"/>
        <v>0</v>
      </c>
      <c r="M630" s="17">
        <f t="shared" si="40"/>
        <v>0</v>
      </c>
    </row>
    <row r="631" spans="1:13" x14ac:dyDescent="0.2">
      <c r="A631" s="14" t="str">
        <f>IF(INTRO!$E$39&lt;&gt;"Non-endemic", " ", IF(INTRO!$E$37="Non-endemic"," ", IF(COUNTRY_INFO!A631=0," ",COUNTRY_INFO!A631)))</f>
        <v xml:space="preserve"> </v>
      </c>
      <c r="B631" s="14" t="str">
        <f>IF(INTRO!$E$39&lt;&gt;"Non-endemic", " ", IF(INTRO!$E$37="Non-endemic"," ", IF(COUNTRY_INFO!B631=0," ",COUNTRY_INFO!B631)))</f>
        <v xml:space="preserve"> </v>
      </c>
      <c r="C631" s="14" t="str">
        <f>IF(INTRO!$E$39&lt;&gt;"Non-endemic", " ", IF(INTRO!$E$37="Non-endemic"," ", IF(COUNTRY_INFO!C631=0," ",COUNTRY_INFO!C631)))</f>
        <v xml:space="preserve"> </v>
      </c>
      <c r="D631" s="15">
        <f>IF(INTRO!$E$39&lt;&gt;"Non-endemic", 0, IF(INTRO!$E$37="Non-endemic",0,IF(COUNTRY_INFO!$H631=1,COUNTRY_INFO!E631,0)))</f>
        <v>0</v>
      </c>
      <c r="E631" s="15">
        <f>IF(INTRO!$E$39&lt;&gt;"Non-endemic", 0, IF(INTRO!$E$37="Non-endemic",0,IF(COUNTRY_INFO!$H631=1,COUNTRY_INFO!F631,0)))</f>
        <v>0</v>
      </c>
      <c r="F631" s="15">
        <f>IF(INTRO!$E$39&lt;&gt;"Non-endemic", 0, IF(INTRO!$E$37="Non-endemic",0,IF(COUNTRY_INFO!$H631=1,COUNTRY_INFO!G631,0)))</f>
        <v>0</v>
      </c>
      <c r="G631" s="15">
        <f t="shared" si="41"/>
        <v>0</v>
      </c>
      <c r="H631" s="16" t="str">
        <f>IF(INTRO!$E$39="Non-endemic",IF(INTRO!$E$37="Non-endemic","Not required",COUNTRY_INFO!P631),"Treat with IVM")</f>
        <v>Treat with IVM</v>
      </c>
      <c r="I631" s="15">
        <f t="shared" si="42"/>
        <v>0</v>
      </c>
      <c r="J631" s="15">
        <f t="shared" si="38"/>
        <v>0</v>
      </c>
      <c r="K631" s="25"/>
      <c r="L631" s="17">
        <f t="shared" si="39"/>
        <v>0</v>
      </c>
      <c r="M631" s="17">
        <f t="shared" si="40"/>
        <v>0</v>
      </c>
    </row>
    <row r="632" spans="1:13" x14ac:dyDescent="0.2">
      <c r="A632" s="14" t="str">
        <f>IF(INTRO!$E$39&lt;&gt;"Non-endemic", " ", IF(INTRO!$E$37="Non-endemic"," ", IF(COUNTRY_INFO!A632=0," ",COUNTRY_INFO!A632)))</f>
        <v xml:space="preserve"> </v>
      </c>
      <c r="B632" s="14" t="str">
        <f>IF(INTRO!$E$39&lt;&gt;"Non-endemic", " ", IF(INTRO!$E$37="Non-endemic"," ", IF(COUNTRY_INFO!B632=0," ",COUNTRY_INFO!B632)))</f>
        <v xml:space="preserve"> </v>
      </c>
      <c r="C632" s="14" t="str">
        <f>IF(INTRO!$E$39&lt;&gt;"Non-endemic", " ", IF(INTRO!$E$37="Non-endemic"," ", IF(COUNTRY_INFO!C632=0," ",COUNTRY_INFO!C632)))</f>
        <v xml:space="preserve"> </v>
      </c>
      <c r="D632" s="15">
        <f>IF(INTRO!$E$39&lt;&gt;"Non-endemic", 0, IF(INTRO!$E$37="Non-endemic",0,IF(COUNTRY_INFO!$H632=1,COUNTRY_INFO!E632,0)))</f>
        <v>0</v>
      </c>
      <c r="E632" s="15">
        <f>IF(INTRO!$E$39&lt;&gt;"Non-endemic", 0, IF(INTRO!$E$37="Non-endemic",0,IF(COUNTRY_INFO!$H632=1,COUNTRY_INFO!F632,0)))</f>
        <v>0</v>
      </c>
      <c r="F632" s="15">
        <f>IF(INTRO!$E$39&lt;&gt;"Non-endemic", 0, IF(INTRO!$E$37="Non-endemic",0,IF(COUNTRY_INFO!$H632=1,COUNTRY_INFO!G632,0)))</f>
        <v>0</v>
      </c>
      <c r="G632" s="15">
        <f t="shared" si="41"/>
        <v>0</v>
      </c>
      <c r="H632" s="16" t="str">
        <f>IF(INTRO!$E$39="Non-endemic",IF(INTRO!$E$37="Non-endemic","Not required",COUNTRY_INFO!P632),"Treat with IVM")</f>
        <v>Treat with IVM</v>
      </c>
      <c r="I632" s="15">
        <f t="shared" si="42"/>
        <v>0</v>
      </c>
      <c r="J632" s="15">
        <f t="shared" si="38"/>
        <v>0</v>
      </c>
      <c r="K632" s="25"/>
      <c r="L632" s="17">
        <f t="shared" si="39"/>
        <v>0</v>
      </c>
      <c r="M632" s="17">
        <f t="shared" si="40"/>
        <v>0</v>
      </c>
    </row>
    <row r="633" spans="1:13" x14ac:dyDescent="0.2">
      <c r="A633" s="14" t="str">
        <f>IF(INTRO!$E$39&lt;&gt;"Non-endemic", " ", IF(INTRO!$E$37="Non-endemic"," ", IF(COUNTRY_INFO!A633=0," ",COUNTRY_INFO!A633)))</f>
        <v xml:space="preserve"> </v>
      </c>
      <c r="B633" s="14" t="str">
        <f>IF(INTRO!$E$39&lt;&gt;"Non-endemic", " ", IF(INTRO!$E$37="Non-endemic"," ", IF(COUNTRY_INFO!B633=0," ",COUNTRY_INFO!B633)))</f>
        <v xml:space="preserve"> </v>
      </c>
      <c r="C633" s="14" t="str">
        <f>IF(INTRO!$E$39&lt;&gt;"Non-endemic", " ", IF(INTRO!$E$37="Non-endemic"," ", IF(COUNTRY_INFO!C633=0," ",COUNTRY_INFO!C633)))</f>
        <v xml:space="preserve"> </v>
      </c>
      <c r="D633" s="15">
        <f>IF(INTRO!$E$39&lt;&gt;"Non-endemic", 0, IF(INTRO!$E$37="Non-endemic",0,IF(COUNTRY_INFO!$H633=1,COUNTRY_INFO!E633,0)))</f>
        <v>0</v>
      </c>
      <c r="E633" s="15">
        <f>IF(INTRO!$E$39&lt;&gt;"Non-endemic", 0, IF(INTRO!$E$37="Non-endemic",0,IF(COUNTRY_INFO!$H633=1,COUNTRY_INFO!F633,0)))</f>
        <v>0</v>
      </c>
      <c r="F633" s="15">
        <f>IF(INTRO!$E$39&lt;&gt;"Non-endemic", 0, IF(INTRO!$E$37="Non-endemic",0,IF(COUNTRY_INFO!$H633=1,COUNTRY_INFO!G633,0)))</f>
        <v>0</v>
      </c>
      <c r="G633" s="15">
        <f t="shared" si="41"/>
        <v>0</v>
      </c>
      <c r="H633" s="16" t="str">
        <f>IF(INTRO!$E$39="Non-endemic",IF(INTRO!$E$37="Non-endemic","Not required",COUNTRY_INFO!P633),"Treat with IVM")</f>
        <v>Treat with IVM</v>
      </c>
      <c r="I633" s="15">
        <f t="shared" si="42"/>
        <v>0</v>
      </c>
      <c r="J633" s="15">
        <f t="shared" si="38"/>
        <v>0</v>
      </c>
      <c r="K633" s="25"/>
      <c r="L633" s="17">
        <f t="shared" si="39"/>
        <v>0</v>
      </c>
      <c r="M633" s="17">
        <f t="shared" si="40"/>
        <v>0</v>
      </c>
    </row>
    <row r="634" spans="1:13" x14ac:dyDescent="0.2">
      <c r="A634" s="14" t="str">
        <f>IF(INTRO!$E$39&lt;&gt;"Non-endemic", " ", IF(INTRO!$E$37="Non-endemic"," ", IF(COUNTRY_INFO!A634=0," ",COUNTRY_INFO!A634)))</f>
        <v xml:space="preserve"> </v>
      </c>
      <c r="B634" s="14" t="str">
        <f>IF(INTRO!$E$39&lt;&gt;"Non-endemic", " ", IF(INTRO!$E$37="Non-endemic"," ", IF(COUNTRY_INFO!B634=0," ",COUNTRY_INFO!B634)))</f>
        <v xml:space="preserve"> </v>
      </c>
      <c r="C634" s="14" t="str">
        <f>IF(INTRO!$E$39&lt;&gt;"Non-endemic", " ", IF(INTRO!$E$37="Non-endemic"," ", IF(COUNTRY_INFO!C634=0," ",COUNTRY_INFO!C634)))</f>
        <v xml:space="preserve"> </v>
      </c>
      <c r="D634" s="15">
        <f>IF(INTRO!$E$39&lt;&gt;"Non-endemic", 0, IF(INTRO!$E$37="Non-endemic",0,IF(COUNTRY_INFO!$H634=1,COUNTRY_INFO!E634,0)))</f>
        <v>0</v>
      </c>
      <c r="E634" s="15">
        <f>IF(INTRO!$E$39&lt;&gt;"Non-endemic", 0, IF(INTRO!$E$37="Non-endemic",0,IF(COUNTRY_INFO!$H634=1,COUNTRY_INFO!F634,0)))</f>
        <v>0</v>
      </c>
      <c r="F634" s="15">
        <f>IF(INTRO!$E$39&lt;&gt;"Non-endemic", 0, IF(INTRO!$E$37="Non-endemic",0,IF(COUNTRY_INFO!$H634=1,COUNTRY_INFO!G634,0)))</f>
        <v>0</v>
      </c>
      <c r="G634" s="15">
        <f t="shared" si="41"/>
        <v>0</v>
      </c>
      <c r="H634" s="16" t="str">
        <f>IF(INTRO!$E$39="Non-endemic",IF(INTRO!$E$37="Non-endemic","Not required",COUNTRY_INFO!P634),"Treat with IVM")</f>
        <v>Treat with IVM</v>
      </c>
      <c r="I634" s="15">
        <f t="shared" si="42"/>
        <v>0</v>
      </c>
      <c r="J634" s="15">
        <f t="shared" si="38"/>
        <v>0</v>
      </c>
      <c r="K634" s="25"/>
      <c r="L634" s="17">
        <f t="shared" si="39"/>
        <v>0</v>
      </c>
      <c r="M634" s="17">
        <f t="shared" si="40"/>
        <v>0</v>
      </c>
    </row>
    <row r="635" spans="1:13" x14ac:dyDescent="0.2">
      <c r="A635" s="14" t="str">
        <f>IF(INTRO!$E$39&lt;&gt;"Non-endemic", " ", IF(INTRO!$E$37="Non-endemic"," ", IF(COUNTRY_INFO!A635=0," ",COUNTRY_INFO!A635)))</f>
        <v xml:space="preserve"> </v>
      </c>
      <c r="B635" s="14" t="str">
        <f>IF(INTRO!$E$39&lt;&gt;"Non-endemic", " ", IF(INTRO!$E$37="Non-endemic"," ", IF(COUNTRY_INFO!B635=0," ",COUNTRY_INFO!B635)))</f>
        <v xml:space="preserve"> </v>
      </c>
      <c r="C635" s="14" t="str">
        <f>IF(INTRO!$E$39&lt;&gt;"Non-endemic", " ", IF(INTRO!$E$37="Non-endemic"," ", IF(COUNTRY_INFO!C635=0," ",COUNTRY_INFO!C635)))</f>
        <v xml:space="preserve"> </v>
      </c>
      <c r="D635" s="15">
        <f>IF(INTRO!$E$39&lt;&gt;"Non-endemic", 0, IF(INTRO!$E$37="Non-endemic",0,IF(COUNTRY_INFO!$H635=1,COUNTRY_INFO!E635,0)))</f>
        <v>0</v>
      </c>
      <c r="E635" s="15">
        <f>IF(INTRO!$E$39&lt;&gt;"Non-endemic", 0, IF(INTRO!$E$37="Non-endemic",0,IF(COUNTRY_INFO!$H635=1,COUNTRY_INFO!F635,0)))</f>
        <v>0</v>
      </c>
      <c r="F635" s="15">
        <f>IF(INTRO!$E$39&lt;&gt;"Non-endemic", 0, IF(INTRO!$E$37="Non-endemic",0,IF(COUNTRY_INFO!$H635=1,COUNTRY_INFO!G635,0)))</f>
        <v>0</v>
      </c>
      <c r="G635" s="15">
        <f t="shared" si="41"/>
        <v>0</v>
      </c>
      <c r="H635" s="16" t="str">
        <f>IF(INTRO!$E$39="Non-endemic",IF(INTRO!$E$37="Non-endemic","Not required",COUNTRY_INFO!P635),"Treat with IVM")</f>
        <v>Treat with IVM</v>
      </c>
      <c r="I635" s="15">
        <f t="shared" si="42"/>
        <v>0</v>
      </c>
      <c r="J635" s="15">
        <f t="shared" si="38"/>
        <v>0</v>
      </c>
      <c r="K635" s="25"/>
      <c r="L635" s="17">
        <f t="shared" si="39"/>
        <v>0</v>
      </c>
      <c r="M635" s="17">
        <f t="shared" si="40"/>
        <v>0</v>
      </c>
    </row>
    <row r="636" spans="1:13" x14ac:dyDescent="0.2">
      <c r="A636" s="14" t="str">
        <f>IF(INTRO!$E$39&lt;&gt;"Non-endemic", " ", IF(INTRO!$E$37="Non-endemic"," ", IF(COUNTRY_INFO!A636=0," ",COUNTRY_INFO!A636)))</f>
        <v xml:space="preserve"> </v>
      </c>
      <c r="B636" s="14" t="str">
        <f>IF(INTRO!$E$39&lt;&gt;"Non-endemic", " ", IF(INTRO!$E$37="Non-endemic"," ", IF(COUNTRY_INFO!B636=0," ",COUNTRY_INFO!B636)))</f>
        <v xml:space="preserve"> </v>
      </c>
      <c r="C636" s="14" t="str">
        <f>IF(INTRO!$E$39&lt;&gt;"Non-endemic", " ", IF(INTRO!$E$37="Non-endemic"," ", IF(COUNTRY_INFO!C636=0," ",COUNTRY_INFO!C636)))</f>
        <v xml:space="preserve"> </v>
      </c>
      <c r="D636" s="15">
        <f>IF(INTRO!$E$39&lt;&gt;"Non-endemic", 0, IF(INTRO!$E$37="Non-endemic",0,IF(COUNTRY_INFO!$H636=1,COUNTRY_INFO!E636,0)))</f>
        <v>0</v>
      </c>
      <c r="E636" s="15">
        <f>IF(INTRO!$E$39&lt;&gt;"Non-endemic", 0, IF(INTRO!$E$37="Non-endemic",0,IF(COUNTRY_INFO!$H636=1,COUNTRY_INFO!F636,0)))</f>
        <v>0</v>
      </c>
      <c r="F636" s="15">
        <f>IF(INTRO!$E$39&lt;&gt;"Non-endemic", 0, IF(INTRO!$E$37="Non-endemic",0,IF(COUNTRY_INFO!$H636=1,COUNTRY_INFO!G636,0)))</f>
        <v>0</v>
      </c>
      <c r="G636" s="15">
        <f t="shared" si="41"/>
        <v>0</v>
      </c>
      <c r="H636" s="16" t="str">
        <f>IF(INTRO!$E$39="Non-endemic",IF(INTRO!$E$37="Non-endemic","Not required",COUNTRY_INFO!P636),"Treat with IVM")</f>
        <v>Treat with IVM</v>
      </c>
      <c r="I636" s="15">
        <f t="shared" si="42"/>
        <v>0</v>
      </c>
      <c r="J636" s="15">
        <f t="shared" si="38"/>
        <v>0</v>
      </c>
      <c r="K636" s="25"/>
      <c r="L636" s="17">
        <f t="shared" si="39"/>
        <v>0</v>
      </c>
      <c r="M636" s="17">
        <f t="shared" si="40"/>
        <v>0</v>
      </c>
    </row>
    <row r="637" spans="1:13" x14ac:dyDescent="0.2">
      <c r="A637" s="14" t="str">
        <f>IF(INTRO!$E$39&lt;&gt;"Non-endemic", " ", IF(INTRO!$E$37="Non-endemic"," ", IF(COUNTRY_INFO!A637=0," ",COUNTRY_INFO!A637)))</f>
        <v xml:space="preserve"> </v>
      </c>
      <c r="B637" s="14" t="str">
        <f>IF(INTRO!$E$39&lt;&gt;"Non-endemic", " ", IF(INTRO!$E$37="Non-endemic"," ", IF(COUNTRY_INFO!B637=0," ",COUNTRY_INFO!B637)))</f>
        <v xml:space="preserve"> </v>
      </c>
      <c r="C637" s="14" t="str">
        <f>IF(INTRO!$E$39&lt;&gt;"Non-endemic", " ", IF(INTRO!$E$37="Non-endemic"," ", IF(COUNTRY_INFO!C637=0," ",COUNTRY_INFO!C637)))</f>
        <v xml:space="preserve"> </v>
      </c>
      <c r="D637" s="15">
        <f>IF(INTRO!$E$39&lt;&gt;"Non-endemic", 0, IF(INTRO!$E$37="Non-endemic",0,IF(COUNTRY_INFO!$H637=1,COUNTRY_INFO!E637,0)))</f>
        <v>0</v>
      </c>
      <c r="E637" s="15">
        <f>IF(INTRO!$E$39&lt;&gt;"Non-endemic", 0, IF(INTRO!$E$37="Non-endemic",0,IF(COUNTRY_INFO!$H637=1,COUNTRY_INFO!F637,0)))</f>
        <v>0</v>
      </c>
      <c r="F637" s="15">
        <f>IF(INTRO!$E$39&lt;&gt;"Non-endemic", 0, IF(INTRO!$E$37="Non-endemic",0,IF(COUNTRY_INFO!$H637=1,COUNTRY_INFO!G637,0)))</f>
        <v>0</v>
      </c>
      <c r="G637" s="15">
        <f t="shared" si="41"/>
        <v>0</v>
      </c>
      <c r="H637" s="16" t="str">
        <f>IF(INTRO!$E$39="Non-endemic",IF(INTRO!$E$37="Non-endemic","Not required",COUNTRY_INFO!P637),"Treat with IVM")</f>
        <v>Treat with IVM</v>
      </c>
      <c r="I637" s="15">
        <f t="shared" si="42"/>
        <v>0</v>
      </c>
      <c r="J637" s="15">
        <f t="shared" si="38"/>
        <v>0</v>
      </c>
      <c r="K637" s="25"/>
      <c r="L637" s="17">
        <f t="shared" si="39"/>
        <v>0</v>
      </c>
      <c r="M637" s="17">
        <f t="shared" si="40"/>
        <v>0</v>
      </c>
    </row>
    <row r="638" spans="1:13" x14ac:dyDescent="0.2">
      <c r="A638" s="14" t="str">
        <f>IF(INTRO!$E$39&lt;&gt;"Non-endemic", " ", IF(INTRO!$E$37="Non-endemic"," ", IF(COUNTRY_INFO!A638=0," ",COUNTRY_INFO!A638)))</f>
        <v xml:space="preserve"> </v>
      </c>
      <c r="B638" s="14" t="str">
        <f>IF(INTRO!$E$39&lt;&gt;"Non-endemic", " ", IF(INTRO!$E$37="Non-endemic"," ", IF(COUNTRY_INFO!B638=0," ",COUNTRY_INFO!B638)))</f>
        <v xml:space="preserve"> </v>
      </c>
      <c r="C638" s="14" t="str">
        <f>IF(INTRO!$E$39&lt;&gt;"Non-endemic", " ", IF(INTRO!$E$37="Non-endemic"," ", IF(COUNTRY_INFO!C638=0," ",COUNTRY_INFO!C638)))</f>
        <v xml:space="preserve"> </v>
      </c>
      <c r="D638" s="15">
        <f>IF(INTRO!$E$39&lt;&gt;"Non-endemic", 0, IF(INTRO!$E$37="Non-endemic",0,IF(COUNTRY_INFO!$H638=1,COUNTRY_INFO!E638,0)))</f>
        <v>0</v>
      </c>
      <c r="E638" s="15">
        <f>IF(INTRO!$E$39&lt;&gt;"Non-endemic", 0, IF(INTRO!$E$37="Non-endemic",0,IF(COUNTRY_INFO!$H638=1,COUNTRY_INFO!F638,0)))</f>
        <v>0</v>
      </c>
      <c r="F638" s="15">
        <f>IF(INTRO!$E$39&lt;&gt;"Non-endemic", 0, IF(INTRO!$E$37="Non-endemic",0,IF(COUNTRY_INFO!$H638=1,COUNTRY_INFO!G638,0)))</f>
        <v>0</v>
      </c>
      <c r="G638" s="15">
        <f t="shared" si="41"/>
        <v>0</v>
      </c>
      <c r="H638" s="16" t="str">
        <f>IF(INTRO!$E$39="Non-endemic",IF(INTRO!$E$37="Non-endemic","Not required",COUNTRY_INFO!P638),"Treat with IVM")</f>
        <v>Treat with IVM</v>
      </c>
      <c r="I638" s="15">
        <f t="shared" si="42"/>
        <v>0</v>
      </c>
      <c r="J638" s="15">
        <f t="shared" si="38"/>
        <v>0</v>
      </c>
      <c r="K638" s="25"/>
      <c r="L638" s="17">
        <f t="shared" si="39"/>
        <v>0</v>
      </c>
      <c r="M638" s="17">
        <f t="shared" si="40"/>
        <v>0</v>
      </c>
    </row>
    <row r="639" spans="1:13" x14ac:dyDescent="0.2">
      <c r="A639" s="14" t="str">
        <f>IF(INTRO!$E$39&lt;&gt;"Non-endemic", " ", IF(INTRO!$E$37="Non-endemic"," ", IF(COUNTRY_INFO!A639=0," ",COUNTRY_INFO!A639)))</f>
        <v xml:space="preserve"> </v>
      </c>
      <c r="B639" s="14" t="str">
        <f>IF(INTRO!$E$39&lt;&gt;"Non-endemic", " ", IF(INTRO!$E$37="Non-endemic"," ", IF(COUNTRY_INFO!B639=0," ",COUNTRY_INFO!B639)))</f>
        <v xml:space="preserve"> </v>
      </c>
      <c r="C639" s="14" t="str">
        <f>IF(INTRO!$E$39&lt;&gt;"Non-endemic", " ", IF(INTRO!$E$37="Non-endemic"," ", IF(COUNTRY_INFO!C639=0," ",COUNTRY_INFO!C639)))</f>
        <v xml:space="preserve"> </v>
      </c>
      <c r="D639" s="15">
        <f>IF(INTRO!$E$39&lt;&gt;"Non-endemic", 0, IF(INTRO!$E$37="Non-endemic",0,IF(COUNTRY_INFO!$H639=1,COUNTRY_INFO!E639,0)))</f>
        <v>0</v>
      </c>
      <c r="E639" s="15">
        <f>IF(INTRO!$E$39&lt;&gt;"Non-endemic", 0, IF(INTRO!$E$37="Non-endemic",0,IF(COUNTRY_INFO!$H639=1,COUNTRY_INFO!F639,0)))</f>
        <v>0</v>
      </c>
      <c r="F639" s="15">
        <f>IF(INTRO!$E$39&lt;&gt;"Non-endemic", 0, IF(INTRO!$E$37="Non-endemic",0,IF(COUNTRY_INFO!$H639=1,COUNTRY_INFO!G639,0)))</f>
        <v>0</v>
      </c>
      <c r="G639" s="15">
        <f t="shared" si="41"/>
        <v>0</v>
      </c>
      <c r="H639" s="16" t="str">
        <f>IF(INTRO!$E$39="Non-endemic",IF(INTRO!$E$37="Non-endemic","Not required",COUNTRY_INFO!P639),"Treat with IVM")</f>
        <v>Treat with IVM</v>
      </c>
      <c r="I639" s="15">
        <f t="shared" si="42"/>
        <v>0</v>
      </c>
      <c r="J639" s="15">
        <f t="shared" si="38"/>
        <v>0</v>
      </c>
      <c r="K639" s="25"/>
      <c r="L639" s="17">
        <f t="shared" si="39"/>
        <v>0</v>
      </c>
      <c r="M639" s="17">
        <f t="shared" si="40"/>
        <v>0</v>
      </c>
    </row>
    <row r="640" spans="1:13" x14ac:dyDescent="0.2">
      <c r="A640" s="14" t="str">
        <f>IF(INTRO!$E$39&lt;&gt;"Non-endemic", " ", IF(INTRO!$E$37="Non-endemic"," ", IF(COUNTRY_INFO!A640=0," ",COUNTRY_INFO!A640)))</f>
        <v xml:space="preserve"> </v>
      </c>
      <c r="B640" s="14" t="str">
        <f>IF(INTRO!$E$39&lt;&gt;"Non-endemic", " ", IF(INTRO!$E$37="Non-endemic"," ", IF(COUNTRY_INFO!B640=0," ",COUNTRY_INFO!B640)))</f>
        <v xml:space="preserve"> </v>
      </c>
      <c r="C640" s="14" t="str">
        <f>IF(INTRO!$E$39&lt;&gt;"Non-endemic", " ", IF(INTRO!$E$37="Non-endemic"," ", IF(COUNTRY_INFO!C640=0," ",COUNTRY_INFO!C640)))</f>
        <v xml:space="preserve"> </v>
      </c>
      <c r="D640" s="15">
        <f>IF(INTRO!$E$39&lt;&gt;"Non-endemic", 0, IF(INTRO!$E$37="Non-endemic",0,IF(COUNTRY_INFO!$H640=1,COUNTRY_INFO!E640,0)))</f>
        <v>0</v>
      </c>
      <c r="E640" s="15">
        <f>IF(INTRO!$E$39&lt;&gt;"Non-endemic", 0, IF(INTRO!$E$37="Non-endemic",0,IF(COUNTRY_INFO!$H640=1,COUNTRY_INFO!F640,0)))</f>
        <v>0</v>
      </c>
      <c r="F640" s="15">
        <f>IF(INTRO!$E$39&lt;&gt;"Non-endemic", 0, IF(INTRO!$E$37="Non-endemic",0,IF(COUNTRY_INFO!$H640=1,COUNTRY_INFO!G640,0)))</f>
        <v>0</v>
      </c>
      <c r="G640" s="15">
        <f t="shared" si="41"/>
        <v>0</v>
      </c>
      <c r="H640" s="16" t="str">
        <f>IF(INTRO!$E$39="Non-endemic",IF(INTRO!$E$37="Non-endemic","Not required",COUNTRY_INFO!P640),"Treat with IVM")</f>
        <v>Treat with IVM</v>
      </c>
      <c r="I640" s="15">
        <f t="shared" si="42"/>
        <v>0</v>
      </c>
      <c r="J640" s="15">
        <f t="shared" si="38"/>
        <v>0</v>
      </c>
      <c r="K640" s="25"/>
      <c r="L640" s="17">
        <f t="shared" si="39"/>
        <v>0</v>
      </c>
      <c r="M640" s="17">
        <f t="shared" si="40"/>
        <v>0</v>
      </c>
    </row>
    <row r="641" spans="1:13" x14ac:dyDescent="0.2">
      <c r="A641" s="14" t="str">
        <f>IF(INTRO!$E$39&lt;&gt;"Non-endemic", " ", IF(INTRO!$E$37="Non-endemic"," ", IF(COUNTRY_INFO!A641=0," ",COUNTRY_INFO!A641)))</f>
        <v xml:space="preserve"> </v>
      </c>
      <c r="B641" s="14" t="str">
        <f>IF(INTRO!$E$39&lt;&gt;"Non-endemic", " ", IF(INTRO!$E$37="Non-endemic"," ", IF(COUNTRY_INFO!B641=0," ",COUNTRY_INFO!B641)))</f>
        <v xml:space="preserve"> </v>
      </c>
      <c r="C641" s="14" t="str">
        <f>IF(INTRO!$E$39&lt;&gt;"Non-endemic", " ", IF(INTRO!$E$37="Non-endemic"," ", IF(COUNTRY_INFO!C641=0," ",COUNTRY_INFO!C641)))</f>
        <v xml:space="preserve"> </v>
      </c>
      <c r="D641" s="15">
        <f>IF(INTRO!$E$39&lt;&gt;"Non-endemic", 0, IF(INTRO!$E$37="Non-endemic",0,IF(COUNTRY_INFO!$H641=1,COUNTRY_INFO!E641,0)))</f>
        <v>0</v>
      </c>
      <c r="E641" s="15">
        <f>IF(INTRO!$E$39&lt;&gt;"Non-endemic", 0, IF(INTRO!$E$37="Non-endemic",0,IF(COUNTRY_INFO!$H641=1,COUNTRY_INFO!F641,0)))</f>
        <v>0</v>
      </c>
      <c r="F641" s="15">
        <f>IF(INTRO!$E$39&lt;&gt;"Non-endemic", 0, IF(INTRO!$E$37="Non-endemic",0,IF(COUNTRY_INFO!$H641=1,COUNTRY_INFO!G641,0)))</f>
        <v>0</v>
      </c>
      <c r="G641" s="15">
        <f t="shared" si="41"/>
        <v>0</v>
      </c>
      <c r="H641" s="16" t="str">
        <f>IF(INTRO!$E$39="Non-endemic",IF(INTRO!$E$37="Non-endemic","Not required",COUNTRY_INFO!P641),"Treat with IVM")</f>
        <v>Treat with IVM</v>
      </c>
      <c r="I641" s="15">
        <f t="shared" si="42"/>
        <v>0</v>
      </c>
      <c r="J641" s="15">
        <f t="shared" si="38"/>
        <v>0</v>
      </c>
      <c r="K641" s="25"/>
      <c r="L641" s="17">
        <f t="shared" si="39"/>
        <v>0</v>
      </c>
      <c r="M641" s="17">
        <f t="shared" si="40"/>
        <v>0</v>
      </c>
    </row>
    <row r="642" spans="1:13" x14ac:dyDescent="0.2">
      <c r="A642" s="14" t="str">
        <f>IF(INTRO!$E$39&lt;&gt;"Non-endemic", " ", IF(INTRO!$E$37="Non-endemic"," ", IF(COUNTRY_INFO!A642=0," ",COUNTRY_INFO!A642)))</f>
        <v xml:space="preserve"> </v>
      </c>
      <c r="B642" s="14" t="str">
        <f>IF(INTRO!$E$39&lt;&gt;"Non-endemic", " ", IF(INTRO!$E$37="Non-endemic"," ", IF(COUNTRY_INFO!B642=0," ",COUNTRY_INFO!B642)))</f>
        <v xml:space="preserve"> </v>
      </c>
      <c r="C642" s="14" t="str">
        <f>IF(INTRO!$E$39&lt;&gt;"Non-endemic", " ", IF(INTRO!$E$37="Non-endemic"," ", IF(COUNTRY_INFO!C642=0," ",COUNTRY_INFO!C642)))</f>
        <v xml:space="preserve"> </v>
      </c>
      <c r="D642" s="15">
        <f>IF(INTRO!$E$39&lt;&gt;"Non-endemic", 0, IF(INTRO!$E$37="Non-endemic",0,IF(COUNTRY_INFO!$H642=1,COUNTRY_INFO!E642,0)))</f>
        <v>0</v>
      </c>
      <c r="E642" s="15">
        <f>IF(INTRO!$E$39&lt;&gt;"Non-endemic", 0, IF(INTRO!$E$37="Non-endemic",0,IF(COUNTRY_INFO!$H642=1,COUNTRY_INFO!F642,0)))</f>
        <v>0</v>
      </c>
      <c r="F642" s="15">
        <f>IF(INTRO!$E$39&lt;&gt;"Non-endemic", 0, IF(INTRO!$E$37="Non-endemic",0,IF(COUNTRY_INFO!$H642=1,COUNTRY_INFO!G642,0)))</f>
        <v>0</v>
      </c>
      <c r="G642" s="15">
        <f t="shared" si="41"/>
        <v>0</v>
      </c>
      <c r="H642" s="16" t="str">
        <f>IF(INTRO!$E$39="Non-endemic",IF(INTRO!$E$37="Non-endemic","Not required",COUNTRY_INFO!P642),"Treat with IVM")</f>
        <v>Treat with IVM</v>
      </c>
      <c r="I642" s="15">
        <f t="shared" si="42"/>
        <v>0</v>
      </c>
      <c r="J642" s="15">
        <f t="shared" si="38"/>
        <v>0</v>
      </c>
      <c r="K642" s="25"/>
      <c r="L642" s="17">
        <f t="shared" si="39"/>
        <v>0</v>
      </c>
      <c r="M642" s="17">
        <f t="shared" si="40"/>
        <v>0</v>
      </c>
    </row>
    <row r="643" spans="1:13" x14ac:dyDescent="0.2">
      <c r="A643" s="14" t="str">
        <f>IF(INTRO!$E$39&lt;&gt;"Non-endemic", " ", IF(INTRO!$E$37="Non-endemic"," ", IF(COUNTRY_INFO!A643=0," ",COUNTRY_INFO!A643)))</f>
        <v xml:space="preserve"> </v>
      </c>
      <c r="B643" s="14" t="str">
        <f>IF(INTRO!$E$39&lt;&gt;"Non-endemic", " ", IF(INTRO!$E$37="Non-endemic"," ", IF(COUNTRY_INFO!B643=0," ",COUNTRY_INFO!B643)))</f>
        <v xml:space="preserve"> </v>
      </c>
      <c r="C643" s="14" t="str">
        <f>IF(INTRO!$E$39&lt;&gt;"Non-endemic", " ", IF(INTRO!$E$37="Non-endemic"," ", IF(COUNTRY_INFO!C643=0," ",COUNTRY_INFO!C643)))</f>
        <v xml:space="preserve"> </v>
      </c>
      <c r="D643" s="15">
        <f>IF(INTRO!$E$39&lt;&gt;"Non-endemic", 0, IF(INTRO!$E$37="Non-endemic",0,IF(COUNTRY_INFO!$H643=1,COUNTRY_INFO!E643,0)))</f>
        <v>0</v>
      </c>
      <c r="E643" s="15">
        <f>IF(INTRO!$E$39&lt;&gt;"Non-endemic", 0, IF(INTRO!$E$37="Non-endemic",0,IF(COUNTRY_INFO!$H643=1,COUNTRY_INFO!F643,0)))</f>
        <v>0</v>
      </c>
      <c r="F643" s="15">
        <f>IF(INTRO!$E$39&lt;&gt;"Non-endemic", 0, IF(INTRO!$E$37="Non-endemic",0,IF(COUNTRY_INFO!$H643=1,COUNTRY_INFO!G643,0)))</f>
        <v>0</v>
      </c>
      <c r="G643" s="15">
        <f t="shared" si="41"/>
        <v>0</v>
      </c>
      <c r="H643" s="16" t="str">
        <f>IF(INTRO!$E$39="Non-endemic",IF(INTRO!$E$37="Non-endemic","Not required",COUNTRY_INFO!P643),"Treat with IVM")</f>
        <v>Treat with IVM</v>
      </c>
      <c r="I643" s="15">
        <f t="shared" si="42"/>
        <v>0</v>
      </c>
      <c r="J643" s="15">
        <f t="shared" si="38"/>
        <v>0</v>
      </c>
      <c r="K643" s="25"/>
      <c r="L643" s="17">
        <f t="shared" si="39"/>
        <v>0</v>
      </c>
      <c r="M643" s="17">
        <f t="shared" si="40"/>
        <v>0</v>
      </c>
    </row>
    <row r="644" spans="1:13" x14ac:dyDescent="0.2">
      <c r="A644" s="14" t="str">
        <f>IF(INTRO!$E$39&lt;&gt;"Non-endemic", " ", IF(INTRO!$E$37="Non-endemic"," ", IF(COUNTRY_INFO!A644=0," ",COUNTRY_INFO!A644)))</f>
        <v xml:space="preserve"> </v>
      </c>
      <c r="B644" s="14" t="str">
        <f>IF(INTRO!$E$39&lt;&gt;"Non-endemic", " ", IF(INTRO!$E$37="Non-endemic"," ", IF(COUNTRY_INFO!B644=0," ",COUNTRY_INFO!B644)))</f>
        <v xml:space="preserve"> </v>
      </c>
      <c r="C644" s="14" t="str">
        <f>IF(INTRO!$E$39&lt;&gt;"Non-endemic", " ", IF(INTRO!$E$37="Non-endemic"," ", IF(COUNTRY_INFO!C644=0," ",COUNTRY_INFO!C644)))</f>
        <v xml:space="preserve"> </v>
      </c>
      <c r="D644" s="15">
        <f>IF(INTRO!$E$39&lt;&gt;"Non-endemic", 0, IF(INTRO!$E$37="Non-endemic",0,IF(COUNTRY_INFO!$H644=1,COUNTRY_INFO!E644,0)))</f>
        <v>0</v>
      </c>
      <c r="E644" s="15">
        <f>IF(INTRO!$E$39&lt;&gt;"Non-endemic", 0, IF(INTRO!$E$37="Non-endemic",0,IF(COUNTRY_INFO!$H644=1,COUNTRY_INFO!F644,0)))</f>
        <v>0</v>
      </c>
      <c r="F644" s="15">
        <f>IF(INTRO!$E$39&lt;&gt;"Non-endemic", 0, IF(INTRO!$E$37="Non-endemic",0,IF(COUNTRY_INFO!$H644=1,COUNTRY_INFO!G644,0)))</f>
        <v>0</v>
      </c>
      <c r="G644" s="15">
        <f t="shared" si="41"/>
        <v>0</v>
      </c>
      <c r="H644" s="16" t="str">
        <f>IF(INTRO!$E$39="Non-endemic",IF(INTRO!$E$37="Non-endemic","Not required",COUNTRY_INFO!P644),"Treat with IVM")</f>
        <v>Treat with IVM</v>
      </c>
      <c r="I644" s="15">
        <f t="shared" si="42"/>
        <v>0</v>
      </c>
      <c r="J644" s="15">
        <f t="shared" si="38"/>
        <v>0</v>
      </c>
      <c r="K644" s="25"/>
      <c r="L644" s="17">
        <f t="shared" si="39"/>
        <v>0</v>
      </c>
      <c r="M644" s="17">
        <f t="shared" si="40"/>
        <v>0</v>
      </c>
    </row>
    <row r="645" spans="1:13" x14ac:dyDescent="0.2">
      <c r="A645" s="14" t="str">
        <f>IF(INTRO!$E$39&lt;&gt;"Non-endemic", " ", IF(INTRO!$E$37="Non-endemic"," ", IF(COUNTRY_INFO!A645=0," ",COUNTRY_INFO!A645)))</f>
        <v xml:space="preserve"> </v>
      </c>
      <c r="B645" s="14" t="str">
        <f>IF(INTRO!$E$39&lt;&gt;"Non-endemic", " ", IF(INTRO!$E$37="Non-endemic"," ", IF(COUNTRY_INFO!B645=0," ",COUNTRY_INFO!B645)))</f>
        <v xml:space="preserve"> </v>
      </c>
      <c r="C645" s="14" t="str">
        <f>IF(INTRO!$E$39&lt;&gt;"Non-endemic", " ", IF(INTRO!$E$37="Non-endemic"," ", IF(COUNTRY_INFO!C645=0," ",COUNTRY_INFO!C645)))</f>
        <v xml:space="preserve"> </v>
      </c>
      <c r="D645" s="15">
        <f>IF(INTRO!$E$39&lt;&gt;"Non-endemic", 0, IF(INTRO!$E$37="Non-endemic",0,IF(COUNTRY_INFO!$H645=1,COUNTRY_INFO!E645,0)))</f>
        <v>0</v>
      </c>
      <c r="E645" s="15">
        <f>IF(INTRO!$E$39&lt;&gt;"Non-endemic", 0, IF(INTRO!$E$37="Non-endemic",0,IF(COUNTRY_INFO!$H645=1,COUNTRY_INFO!F645,0)))</f>
        <v>0</v>
      </c>
      <c r="F645" s="15">
        <f>IF(INTRO!$E$39&lt;&gt;"Non-endemic", 0, IF(INTRO!$E$37="Non-endemic",0,IF(COUNTRY_INFO!$H645=1,COUNTRY_INFO!G645,0)))</f>
        <v>0</v>
      </c>
      <c r="G645" s="15">
        <f t="shared" si="41"/>
        <v>0</v>
      </c>
      <c r="H645" s="16" t="str">
        <f>IF(INTRO!$E$39="Non-endemic",IF(INTRO!$E$37="Non-endemic","Not required",COUNTRY_INFO!P645),"Treat with IVM")</f>
        <v>Treat with IVM</v>
      </c>
      <c r="I645" s="15">
        <f t="shared" si="42"/>
        <v>0</v>
      </c>
      <c r="J645" s="15">
        <f t="shared" si="38"/>
        <v>0</v>
      </c>
      <c r="K645" s="25"/>
      <c r="L645" s="17">
        <f t="shared" si="39"/>
        <v>0</v>
      </c>
      <c r="M645" s="17">
        <f t="shared" si="40"/>
        <v>0</v>
      </c>
    </row>
    <row r="646" spans="1:13" x14ac:dyDescent="0.2">
      <c r="A646" s="14" t="str">
        <f>IF(INTRO!$E$39&lt;&gt;"Non-endemic", " ", IF(INTRO!$E$37="Non-endemic"," ", IF(COUNTRY_INFO!A646=0," ",COUNTRY_INFO!A646)))</f>
        <v xml:space="preserve"> </v>
      </c>
      <c r="B646" s="14" t="str">
        <f>IF(INTRO!$E$39&lt;&gt;"Non-endemic", " ", IF(INTRO!$E$37="Non-endemic"," ", IF(COUNTRY_INFO!B646=0," ",COUNTRY_INFO!B646)))</f>
        <v xml:space="preserve"> </v>
      </c>
      <c r="C646" s="14" t="str">
        <f>IF(INTRO!$E$39&lt;&gt;"Non-endemic", " ", IF(INTRO!$E$37="Non-endemic"," ", IF(COUNTRY_INFO!C646=0," ",COUNTRY_INFO!C646)))</f>
        <v xml:space="preserve"> </v>
      </c>
      <c r="D646" s="15">
        <f>IF(INTRO!$E$39&lt;&gt;"Non-endemic", 0, IF(INTRO!$E$37="Non-endemic",0,IF(COUNTRY_INFO!$H646=1,COUNTRY_INFO!E646,0)))</f>
        <v>0</v>
      </c>
      <c r="E646" s="15">
        <f>IF(INTRO!$E$39&lt;&gt;"Non-endemic", 0, IF(INTRO!$E$37="Non-endemic",0,IF(COUNTRY_INFO!$H646=1,COUNTRY_INFO!F646,0)))</f>
        <v>0</v>
      </c>
      <c r="F646" s="15">
        <f>IF(INTRO!$E$39&lt;&gt;"Non-endemic", 0, IF(INTRO!$E$37="Non-endemic",0,IF(COUNTRY_INFO!$H646=1,COUNTRY_INFO!G646,0)))</f>
        <v>0</v>
      </c>
      <c r="G646" s="15">
        <f t="shared" si="41"/>
        <v>0</v>
      </c>
      <c r="H646" s="16" t="str">
        <f>IF(INTRO!$E$39="Non-endemic",IF(INTRO!$E$37="Non-endemic","Not required",COUNTRY_INFO!P646),"Treat with IVM")</f>
        <v>Treat with IVM</v>
      </c>
      <c r="I646" s="15">
        <f t="shared" si="42"/>
        <v>0</v>
      </c>
      <c r="J646" s="15">
        <f t="shared" si="38"/>
        <v>0</v>
      </c>
      <c r="K646" s="25"/>
      <c r="L646" s="17">
        <f t="shared" si="39"/>
        <v>0</v>
      </c>
      <c r="M646" s="17">
        <f t="shared" si="40"/>
        <v>0</v>
      </c>
    </row>
    <row r="647" spans="1:13" x14ac:dyDescent="0.2">
      <c r="A647" s="14" t="str">
        <f>IF(INTRO!$E$39&lt;&gt;"Non-endemic", " ", IF(INTRO!$E$37="Non-endemic"," ", IF(COUNTRY_INFO!A647=0," ",COUNTRY_INFO!A647)))</f>
        <v xml:space="preserve"> </v>
      </c>
      <c r="B647" s="14" t="str">
        <f>IF(INTRO!$E$39&lt;&gt;"Non-endemic", " ", IF(INTRO!$E$37="Non-endemic"," ", IF(COUNTRY_INFO!B647=0," ",COUNTRY_INFO!B647)))</f>
        <v xml:space="preserve"> </v>
      </c>
      <c r="C647" s="14" t="str">
        <f>IF(INTRO!$E$39&lt;&gt;"Non-endemic", " ", IF(INTRO!$E$37="Non-endemic"," ", IF(COUNTRY_INFO!C647=0," ",COUNTRY_INFO!C647)))</f>
        <v xml:space="preserve"> </v>
      </c>
      <c r="D647" s="15">
        <f>IF(INTRO!$E$39&lt;&gt;"Non-endemic", 0, IF(INTRO!$E$37="Non-endemic",0,IF(COUNTRY_INFO!$H647=1,COUNTRY_INFO!E647,0)))</f>
        <v>0</v>
      </c>
      <c r="E647" s="15">
        <f>IF(INTRO!$E$39&lt;&gt;"Non-endemic", 0, IF(INTRO!$E$37="Non-endemic",0,IF(COUNTRY_INFO!$H647=1,COUNTRY_INFO!F647,0)))</f>
        <v>0</v>
      </c>
      <c r="F647" s="15">
        <f>IF(INTRO!$E$39&lt;&gt;"Non-endemic", 0, IF(INTRO!$E$37="Non-endemic",0,IF(COUNTRY_INFO!$H647=1,COUNTRY_INFO!G647,0)))</f>
        <v>0</v>
      </c>
      <c r="G647" s="15">
        <f t="shared" si="41"/>
        <v>0</v>
      </c>
      <c r="H647" s="16" t="str">
        <f>IF(INTRO!$E$39="Non-endemic",IF(INTRO!$E$37="Non-endemic","Not required",COUNTRY_INFO!P647),"Treat with IVM")</f>
        <v>Treat with IVM</v>
      </c>
      <c r="I647" s="15">
        <f t="shared" si="42"/>
        <v>0</v>
      </c>
      <c r="J647" s="15">
        <f t="shared" si="38"/>
        <v>0</v>
      </c>
      <c r="K647" s="25"/>
      <c r="L647" s="17">
        <f t="shared" si="39"/>
        <v>0</v>
      </c>
      <c r="M647" s="17">
        <f t="shared" si="40"/>
        <v>0</v>
      </c>
    </row>
    <row r="648" spans="1:13" x14ac:dyDescent="0.2">
      <c r="A648" s="14" t="str">
        <f>IF(INTRO!$E$39&lt;&gt;"Non-endemic", " ", IF(INTRO!$E$37="Non-endemic"," ", IF(COUNTRY_INFO!A648=0," ",COUNTRY_INFO!A648)))</f>
        <v xml:space="preserve"> </v>
      </c>
      <c r="B648" s="14" t="str">
        <f>IF(INTRO!$E$39&lt;&gt;"Non-endemic", " ", IF(INTRO!$E$37="Non-endemic"," ", IF(COUNTRY_INFO!B648=0," ",COUNTRY_INFO!B648)))</f>
        <v xml:space="preserve"> </v>
      </c>
      <c r="C648" s="14" t="str">
        <f>IF(INTRO!$E$39&lt;&gt;"Non-endemic", " ", IF(INTRO!$E$37="Non-endemic"," ", IF(COUNTRY_INFO!C648=0," ",COUNTRY_INFO!C648)))</f>
        <v xml:space="preserve"> </v>
      </c>
      <c r="D648" s="15">
        <f>IF(INTRO!$E$39&lt;&gt;"Non-endemic", 0, IF(INTRO!$E$37="Non-endemic",0,IF(COUNTRY_INFO!$H648=1,COUNTRY_INFO!E648,0)))</f>
        <v>0</v>
      </c>
      <c r="E648" s="15">
        <f>IF(INTRO!$E$39&lt;&gt;"Non-endemic", 0, IF(INTRO!$E$37="Non-endemic",0,IF(COUNTRY_INFO!$H648=1,COUNTRY_INFO!F648,0)))</f>
        <v>0</v>
      </c>
      <c r="F648" s="15">
        <f>IF(INTRO!$E$39&lt;&gt;"Non-endemic", 0, IF(INTRO!$E$37="Non-endemic",0,IF(COUNTRY_INFO!$H648=1,COUNTRY_INFO!G648,0)))</f>
        <v>0</v>
      </c>
      <c r="G648" s="15">
        <f t="shared" si="41"/>
        <v>0</v>
      </c>
      <c r="H648" s="16" t="str">
        <f>IF(INTRO!$E$39="Non-endemic",IF(INTRO!$E$37="Non-endemic","Not required",COUNTRY_INFO!P648),"Treat with IVM")</f>
        <v>Treat with IVM</v>
      </c>
      <c r="I648" s="15">
        <f t="shared" si="42"/>
        <v>0</v>
      </c>
      <c r="J648" s="15">
        <f t="shared" ref="J648:J711" si="43">IF(I648&gt;0,I648*2.5,0)</f>
        <v>0</v>
      </c>
      <c r="K648" s="25"/>
      <c r="L648" s="17">
        <f t="shared" ref="L648:L711" si="44">IF($J648&gt;$K648,$J648-$K648,0)</f>
        <v>0</v>
      </c>
      <c r="M648" s="17">
        <f t="shared" ref="M648:M711" si="45">ROUNDUP($J648/1000,0)</f>
        <v>0</v>
      </c>
    </row>
    <row r="649" spans="1:13" x14ac:dyDescent="0.2">
      <c r="A649" s="14" t="str">
        <f>IF(INTRO!$E$39&lt;&gt;"Non-endemic", " ", IF(INTRO!$E$37="Non-endemic"," ", IF(COUNTRY_INFO!A649=0," ",COUNTRY_INFO!A649)))</f>
        <v xml:space="preserve"> </v>
      </c>
      <c r="B649" s="14" t="str">
        <f>IF(INTRO!$E$39&lt;&gt;"Non-endemic", " ", IF(INTRO!$E$37="Non-endemic"," ", IF(COUNTRY_INFO!B649=0," ",COUNTRY_INFO!B649)))</f>
        <v xml:space="preserve"> </v>
      </c>
      <c r="C649" s="14" t="str">
        <f>IF(INTRO!$E$39&lt;&gt;"Non-endemic", " ", IF(INTRO!$E$37="Non-endemic"," ", IF(COUNTRY_INFO!C649=0," ",COUNTRY_INFO!C649)))</f>
        <v xml:space="preserve"> </v>
      </c>
      <c r="D649" s="15">
        <f>IF(INTRO!$E$39&lt;&gt;"Non-endemic", 0, IF(INTRO!$E$37="Non-endemic",0,IF(COUNTRY_INFO!$H649=1,COUNTRY_INFO!E649,0)))</f>
        <v>0</v>
      </c>
      <c r="E649" s="15">
        <f>IF(INTRO!$E$39&lt;&gt;"Non-endemic", 0, IF(INTRO!$E$37="Non-endemic",0,IF(COUNTRY_INFO!$H649=1,COUNTRY_INFO!F649,0)))</f>
        <v>0</v>
      </c>
      <c r="F649" s="15">
        <f>IF(INTRO!$E$39&lt;&gt;"Non-endemic", 0, IF(INTRO!$E$37="Non-endemic",0,IF(COUNTRY_INFO!$H649=1,COUNTRY_INFO!G649,0)))</f>
        <v>0</v>
      </c>
      <c r="G649" s="15">
        <f t="shared" si="41"/>
        <v>0</v>
      </c>
      <c r="H649" s="16" t="str">
        <f>IF(INTRO!$E$39="Non-endemic",IF(INTRO!$E$37="Non-endemic","Not required",COUNTRY_INFO!P649),"Treat with IVM")</f>
        <v>Treat with IVM</v>
      </c>
      <c r="I649" s="15">
        <f t="shared" si="42"/>
        <v>0</v>
      </c>
      <c r="J649" s="15">
        <f t="shared" si="43"/>
        <v>0</v>
      </c>
      <c r="K649" s="25"/>
      <c r="L649" s="17">
        <f t="shared" si="44"/>
        <v>0</v>
      </c>
      <c r="M649" s="17">
        <f t="shared" si="45"/>
        <v>0</v>
      </c>
    </row>
    <row r="650" spans="1:13" x14ac:dyDescent="0.2">
      <c r="A650" s="14" t="str">
        <f>IF(INTRO!$E$39&lt;&gt;"Non-endemic", " ", IF(INTRO!$E$37="Non-endemic"," ", IF(COUNTRY_INFO!A650=0," ",COUNTRY_INFO!A650)))</f>
        <v xml:space="preserve"> </v>
      </c>
      <c r="B650" s="14" t="str">
        <f>IF(INTRO!$E$39&lt;&gt;"Non-endemic", " ", IF(INTRO!$E$37="Non-endemic"," ", IF(COUNTRY_INFO!B650=0," ",COUNTRY_INFO!B650)))</f>
        <v xml:space="preserve"> </v>
      </c>
      <c r="C650" s="14" t="str">
        <f>IF(INTRO!$E$39&lt;&gt;"Non-endemic", " ", IF(INTRO!$E$37="Non-endemic"," ", IF(COUNTRY_INFO!C650=0," ",COUNTRY_INFO!C650)))</f>
        <v xml:space="preserve"> </v>
      </c>
      <c r="D650" s="15">
        <f>IF(INTRO!$E$39&lt;&gt;"Non-endemic", 0, IF(INTRO!$E$37="Non-endemic",0,IF(COUNTRY_INFO!$H650=1,COUNTRY_INFO!E650,0)))</f>
        <v>0</v>
      </c>
      <c r="E650" s="15">
        <f>IF(INTRO!$E$39&lt;&gt;"Non-endemic", 0, IF(INTRO!$E$37="Non-endemic",0,IF(COUNTRY_INFO!$H650=1,COUNTRY_INFO!F650,0)))</f>
        <v>0</v>
      </c>
      <c r="F650" s="15">
        <f>IF(INTRO!$E$39&lt;&gt;"Non-endemic", 0, IF(INTRO!$E$37="Non-endemic",0,IF(COUNTRY_INFO!$H650=1,COUNTRY_INFO!G650,0)))</f>
        <v>0</v>
      </c>
      <c r="G650" s="15">
        <f t="shared" ref="G650:G713" si="46">SUM(D650:F650)</f>
        <v>0</v>
      </c>
      <c r="H650" s="16" t="str">
        <f>IF(INTRO!$E$39="Non-endemic",IF(INTRO!$E$37="Non-endemic","Not required",COUNTRY_INFO!P650),"Treat with IVM")</f>
        <v>Treat with IVM</v>
      </c>
      <c r="I650" s="15">
        <f t="shared" ref="I650:I713" si="47">IF(H650=1,G650,0)</f>
        <v>0</v>
      </c>
      <c r="J650" s="15">
        <f t="shared" si="43"/>
        <v>0</v>
      </c>
      <c r="K650" s="25"/>
      <c r="L650" s="17">
        <f t="shared" si="44"/>
        <v>0</v>
      </c>
      <c r="M650" s="17">
        <f t="shared" si="45"/>
        <v>0</v>
      </c>
    </row>
    <row r="651" spans="1:13" x14ac:dyDescent="0.2">
      <c r="A651" s="14" t="str">
        <f>IF(INTRO!$E$39&lt;&gt;"Non-endemic", " ", IF(INTRO!$E$37="Non-endemic"," ", IF(COUNTRY_INFO!A651=0," ",COUNTRY_INFO!A651)))</f>
        <v xml:space="preserve"> </v>
      </c>
      <c r="B651" s="14" t="str">
        <f>IF(INTRO!$E$39&lt;&gt;"Non-endemic", " ", IF(INTRO!$E$37="Non-endemic"," ", IF(COUNTRY_INFO!B651=0," ",COUNTRY_INFO!B651)))</f>
        <v xml:space="preserve"> </v>
      </c>
      <c r="C651" s="14" t="str">
        <f>IF(INTRO!$E$39&lt;&gt;"Non-endemic", " ", IF(INTRO!$E$37="Non-endemic"," ", IF(COUNTRY_INFO!C651=0," ",COUNTRY_INFO!C651)))</f>
        <v xml:space="preserve"> </v>
      </c>
      <c r="D651" s="15">
        <f>IF(INTRO!$E$39&lt;&gt;"Non-endemic", 0, IF(INTRO!$E$37="Non-endemic",0,IF(COUNTRY_INFO!$H651=1,COUNTRY_INFO!E651,0)))</f>
        <v>0</v>
      </c>
      <c r="E651" s="15">
        <f>IF(INTRO!$E$39&lt;&gt;"Non-endemic", 0, IF(INTRO!$E$37="Non-endemic",0,IF(COUNTRY_INFO!$H651=1,COUNTRY_INFO!F651,0)))</f>
        <v>0</v>
      </c>
      <c r="F651" s="15">
        <f>IF(INTRO!$E$39&lt;&gt;"Non-endemic", 0, IF(INTRO!$E$37="Non-endemic",0,IF(COUNTRY_INFO!$H651=1,COUNTRY_INFO!G651,0)))</f>
        <v>0</v>
      </c>
      <c r="G651" s="15">
        <f t="shared" si="46"/>
        <v>0</v>
      </c>
      <c r="H651" s="16" t="str">
        <f>IF(INTRO!$E$39="Non-endemic",IF(INTRO!$E$37="Non-endemic","Not required",COUNTRY_INFO!P651),"Treat with IVM")</f>
        <v>Treat with IVM</v>
      </c>
      <c r="I651" s="15">
        <f t="shared" si="47"/>
        <v>0</v>
      </c>
      <c r="J651" s="15">
        <f t="shared" si="43"/>
        <v>0</v>
      </c>
      <c r="K651" s="25"/>
      <c r="L651" s="17">
        <f t="shared" si="44"/>
        <v>0</v>
      </c>
      <c r="M651" s="17">
        <f t="shared" si="45"/>
        <v>0</v>
      </c>
    </row>
    <row r="652" spans="1:13" x14ac:dyDescent="0.2">
      <c r="A652" s="14" t="str">
        <f>IF(INTRO!$E$39&lt;&gt;"Non-endemic", " ", IF(INTRO!$E$37="Non-endemic"," ", IF(COUNTRY_INFO!A652=0," ",COUNTRY_INFO!A652)))</f>
        <v xml:space="preserve"> </v>
      </c>
      <c r="B652" s="14" t="str">
        <f>IF(INTRO!$E$39&lt;&gt;"Non-endemic", " ", IF(INTRO!$E$37="Non-endemic"," ", IF(COUNTRY_INFO!B652=0," ",COUNTRY_INFO!B652)))</f>
        <v xml:space="preserve"> </v>
      </c>
      <c r="C652" s="14" t="str">
        <f>IF(INTRO!$E$39&lt;&gt;"Non-endemic", " ", IF(INTRO!$E$37="Non-endemic"," ", IF(COUNTRY_INFO!C652=0," ",COUNTRY_INFO!C652)))</f>
        <v xml:space="preserve"> </v>
      </c>
      <c r="D652" s="15">
        <f>IF(INTRO!$E$39&lt;&gt;"Non-endemic", 0, IF(INTRO!$E$37="Non-endemic",0,IF(COUNTRY_INFO!$H652=1,COUNTRY_INFO!E652,0)))</f>
        <v>0</v>
      </c>
      <c r="E652" s="15">
        <f>IF(INTRO!$E$39&lt;&gt;"Non-endemic", 0, IF(INTRO!$E$37="Non-endemic",0,IF(COUNTRY_INFO!$H652=1,COUNTRY_INFO!F652,0)))</f>
        <v>0</v>
      </c>
      <c r="F652" s="15">
        <f>IF(INTRO!$E$39&lt;&gt;"Non-endemic", 0, IF(INTRO!$E$37="Non-endemic",0,IF(COUNTRY_INFO!$H652=1,COUNTRY_INFO!G652,0)))</f>
        <v>0</v>
      </c>
      <c r="G652" s="15">
        <f t="shared" si="46"/>
        <v>0</v>
      </c>
      <c r="H652" s="16" t="str">
        <f>IF(INTRO!$E$39="Non-endemic",IF(INTRO!$E$37="Non-endemic","Not required",COUNTRY_INFO!P652),"Treat with IVM")</f>
        <v>Treat with IVM</v>
      </c>
      <c r="I652" s="15">
        <f t="shared" si="47"/>
        <v>0</v>
      </c>
      <c r="J652" s="15">
        <f t="shared" si="43"/>
        <v>0</v>
      </c>
      <c r="K652" s="25"/>
      <c r="L652" s="17">
        <f t="shared" si="44"/>
        <v>0</v>
      </c>
      <c r="M652" s="17">
        <f t="shared" si="45"/>
        <v>0</v>
      </c>
    </row>
    <row r="653" spans="1:13" x14ac:dyDescent="0.2">
      <c r="A653" s="14" t="str">
        <f>IF(INTRO!$E$39&lt;&gt;"Non-endemic", " ", IF(INTRO!$E$37="Non-endemic"," ", IF(COUNTRY_INFO!A653=0," ",COUNTRY_INFO!A653)))</f>
        <v xml:space="preserve"> </v>
      </c>
      <c r="B653" s="14" t="str">
        <f>IF(INTRO!$E$39&lt;&gt;"Non-endemic", " ", IF(INTRO!$E$37="Non-endemic"," ", IF(COUNTRY_INFO!B653=0," ",COUNTRY_INFO!B653)))</f>
        <v xml:space="preserve"> </v>
      </c>
      <c r="C653" s="14" t="str">
        <f>IF(INTRO!$E$39&lt;&gt;"Non-endemic", " ", IF(INTRO!$E$37="Non-endemic"," ", IF(COUNTRY_INFO!C653=0," ",COUNTRY_INFO!C653)))</f>
        <v xml:space="preserve"> </v>
      </c>
      <c r="D653" s="15">
        <f>IF(INTRO!$E$39&lt;&gt;"Non-endemic", 0, IF(INTRO!$E$37="Non-endemic",0,IF(COUNTRY_INFO!$H653=1,COUNTRY_INFO!E653,0)))</f>
        <v>0</v>
      </c>
      <c r="E653" s="15">
        <f>IF(INTRO!$E$39&lt;&gt;"Non-endemic", 0, IF(INTRO!$E$37="Non-endemic",0,IF(COUNTRY_INFO!$H653=1,COUNTRY_INFO!F653,0)))</f>
        <v>0</v>
      </c>
      <c r="F653" s="15">
        <f>IF(INTRO!$E$39&lt;&gt;"Non-endemic", 0, IF(INTRO!$E$37="Non-endemic",0,IF(COUNTRY_INFO!$H653=1,COUNTRY_INFO!G653,0)))</f>
        <v>0</v>
      </c>
      <c r="G653" s="15">
        <f t="shared" si="46"/>
        <v>0</v>
      </c>
      <c r="H653" s="16" t="str">
        <f>IF(INTRO!$E$39="Non-endemic",IF(INTRO!$E$37="Non-endemic","Not required",COUNTRY_INFO!P653),"Treat with IVM")</f>
        <v>Treat with IVM</v>
      </c>
      <c r="I653" s="15">
        <f t="shared" si="47"/>
        <v>0</v>
      </c>
      <c r="J653" s="15">
        <f t="shared" si="43"/>
        <v>0</v>
      </c>
      <c r="K653" s="25"/>
      <c r="L653" s="17">
        <f t="shared" si="44"/>
        <v>0</v>
      </c>
      <c r="M653" s="17">
        <f t="shared" si="45"/>
        <v>0</v>
      </c>
    </row>
    <row r="654" spans="1:13" x14ac:dyDescent="0.2">
      <c r="A654" s="14" t="str">
        <f>IF(INTRO!$E$39&lt;&gt;"Non-endemic", " ", IF(INTRO!$E$37="Non-endemic"," ", IF(COUNTRY_INFO!A654=0," ",COUNTRY_INFO!A654)))</f>
        <v xml:space="preserve"> </v>
      </c>
      <c r="B654" s="14" t="str">
        <f>IF(INTRO!$E$39&lt;&gt;"Non-endemic", " ", IF(INTRO!$E$37="Non-endemic"," ", IF(COUNTRY_INFO!B654=0," ",COUNTRY_INFO!B654)))</f>
        <v xml:space="preserve"> </v>
      </c>
      <c r="C654" s="14" t="str">
        <f>IF(INTRO!$E$39&lt;&gt;"Non-endemic", " ", IF(INTRO!$E$37="Non-endemic"," ", IF(COUNTRY_INFO!C654=0," ",COUNTRY_INFO!C654)))</f>
        <v xml:space="preserve"> </v>
      </c>
      <c r="D654" s="15">
        <f>IF(INTRO!$E$39&lt;&gt;"Non-endemic", 0, IF(INTRO!$E$37="Non-endemic",0,IF(COUNTRY_INFO!$H654=1,COUNTRY_INFO!E654,0)))</f>
        <v>0</v>
      </c>
      <c r="E654" s="15">
        <f>IF(INTRO!$E$39&lt;&gt;"Non-endemic", 0, IF(INTRO!$E$37="Non-endemic",0,IF(COUNTRY_INFO!$H654=1,COUNTRY_INFO!F654,0)))</f>
        <v>0</v>
      </c>
      <c r="F654" s="15">
        <f>IF(INTRO!$E$39&lt;&gt;"Non-endemic", 0, IF(INTRO!$E$37="Non-endemic",0,IF(COUNTRY_INFO!$H654=1,COUNTRY_INFO!G654,0)))</f>
        <v>0</v>
      </c>
      <c r="G654" s="15">
        <f t="shared" si="46"/>
        <v>0</v>
      </c>
      <c r="H654" s="16" t="str">
        <f>IF(INTRO!$E$39="Non-endemic",IF(INTRO!$E$37="Non-endemic","Not required",COUNTRY_INFO!P654),"Treat with IVM")</f>
        <v>Treat with IVM</v>
      </c>
      <c r="I654" s="15">
        <f t="shared" si="47"/>
        <v>0</v>
      </c>
      <c r="J654" s="15">
        <f t="shared" si="43"/>
        <v>0</v>
      </c>
      <c r="K654" s="25"/>
      <c r="L654" s="17">
        <f t="shared" si="44"/>
        <v>0</v>
      </c>
      <c r="M654" s="17">
        <f t="shared" si="45"/>
        <v>0</v>
      </c>
    </row>
    <row r="655" spans="1:13" x14ac:dyDescent="0.2">
      <c r="A655" s="14" t="str">
        <f>IF(INTRO!$E$39&lt;&gt;"Non-endemic", " ", IF(INTRO!$E$37="Non-endemic"," ", IF(COUNTRY_INFO!A655=0," ",COUNTRY_INFO!A655)))</f>
        <v xml:space="preserve"> </v>
      </c>
      <c r="B655" s="14" t="str">
        <f>IF(INTRO!$E$39&lt;&gt;"Non-endemic", " ", IF(INTRO!$E$37="Non-endemic"," ", IF(COUNTRY_INFO!B655=0," ",COUNTRY_INFO!B655)))</f>
        <v xml:space="preserve"> </v>
      </c>
      <c r="C655" s="14" t="str">
        <f>IF(INTRO!$E$39&lt;&gt;"Non-endemic", " ", IF(INTRO!$E$37="Non-endemic"," ", IF(COUNTRY_INFO!C655=0," ",COUNTRY_INFO!C655)))</f>
        <v xml:space="preserve"> </v>
      </c>
      <c r="D655" s="15">
        <f>IF(INTRO!$E$39&lt;&gt;"Non-endemic", 0, IF(INTRO!$E$37="Non-endemic",0,IF(COUNTRY_INFO!$H655=1,COUNTRY_INFO!E655,0)))</f>
        <v>0</v>
      </c>
      <c r="E655" s="15">
        <f>IF(INTRO!$E$39&lt;&gt;"Non-endemic", 0, IF(INTRO!$E$37="Non-endemic",0,IF(COUNTRY_INFO!$H655=1,COUNTRY_INFO!F655,0)))</f>
        <v>0</v>
      </c>
      <c r="F655" s="15">
        <f>IF(INTRO!$E$39&lt;&gt;"Non-endemic", 0, IF(INTRO!$E$37="Non-endemic",0,IF(COUNTRY_INFO!$H655=1,COUNTRY_INFO!G655,0)))</f>
        <v>0</v>
      </c>
      <c r="G655" s="15">
        <f t="shared" si="46"/>
        <v>0</v>
      </c>
      <c r="H655" s="16" t="str">
        <f>IF(INTRO!$E$39="Non-endemic",IF(INTRO!$E$37="Non-endemic","Not required",COUNTRY_INFO!P655),"Treat with IVM")</f>
        <v>Treat with IVM</v>
      </c>
      <c r="I655" s="15">
        <f t="shared" si="47"/>
        <v>0</v>
      </c>
      <c r="J655" s="15">
        <f t="shared" si="43"/>
        <v>0</v>
      </c>
      <c r="K655" s="25"/>
      <c r="L655" s="17">
        <f t="shared" si="44"/>
        <v>0</v>
      </c>
      <c r="M655" s="17">
        <f t="shared" si="45"/>
        <v>0</v>
      </c>
    </row>
    <row r="656" spans="1:13" x14ac:dyDescent="0.2">
      <c r="A656" s="14" t="str">
        <f>IF(INTRO!$E$39&lt;&gt;"Non-endemic", " ", IF(INTRO!$E$37="Non-endemic"," ", IF(COUNTRY_INFO!A656=0," ",COUNTRY_INFO!A656)))</f>
        <v xml:space="preserve"> </v>
      </c>
      <c r="B656" s="14" t="str">
        <f>IF(INTRO!$E$39&lt;&gt;"Non-endemic", " ", IF(INTRO!$E$37="Non-endemic"," ", IF(COUNTRY_INFO!B656=0," ",COUNTRY_INFO!B656)))</f>
        <v xml:space="preserve"> </v>
      </c>
      <c r="C656" s="14" t="str">
        <f>IF(INTRO!$E$39&lt;&gt;"Non-endemic", " ", IF(INTRO!$E$37="Non-endemic"," ", IF(COUNTRY_INFO!C656=0," ",COUNTRY_INFO!C656)))</f>
        <v xml:space="preserve"> </v>
      </c>
      <c r="D656" s="15">
        <f>IF(INTRO!$E$39&lt;&gt;"Non-endemic", 0, IF(INTRO!$E$37="Non-endemic",0,IF(COUNTRY_INFO!$H656=1,COUNTRY_INFO!E656,0)))</f>
        <v>0</v>
      </c>
      <c r="E656" s="15">
        <f>IF(INTRO!$E$39&lt;&gt;"Non-endemic", 0, IF(INTRO!$E$37="Non-endemic",0,IF(COUNTRY_INFO!$H656=1,COUNTRY_INFO!F656,0)))</f>
        <v>0</v>
      </c>
      <c r="F656" s="15">
        <f>IF(INTRO!$E$39&lt;&gt;"Non-endemic", 0, IF(INTRO!$E$37="Non-endemic",0,IF(COUNTRY_INFO!$H656=1,COUNTRY_INFO!G656,0)))</f>
        <v>0</v>
      </c>
      <c r="G656" s="15">
        <f t="shared" si="46"/>
        <v>0</v>
      </c>
      <c r="H656" s="16" t="str">
        <f>IF(INTRO!$E$39="Non-endemic",IF(INTRO!$E$37="Non-endemic","Not required",COUNTRY_INFO!P656),"Treat with IVM")</f>
        <v>Treat with IVM</v>
      </c>
      <c r="I656" s="15">
        <f t="shared" si="47"/>
        <v>0</v>
      </c>
      <c r="J656" s="15">
        <f t="shared" si="43"/>
        <v>0</v>
      </c>
      <c r="K656" s="25"/>
      <c r="L656" s="17">
        <f t="shared" si="44"/>
        <v>0</v>
      </c>
      <c r="M656" s="17">
        <f t="shared" si="45"/>
        <v>0</v>
      </c>
    </row>
    <row r="657" spans="1:13" x14ac:dyDescent="0.2">
      <c r="A657" s="14" t="str">
        <f>IF(INTRO!$E$39&lt;&gt;"Non-endemic", " ", IF(INTRO!$E$37="Non-endemic"," ", IF(COUNTRY_INFO!A657=0," ",COUNTRY_INFO!A657)))</f>
        <v xml:space="preserve"> </v>
      </c>
      <c r="B657" s="14" t="str">
        <f>IF(INTRO!$E$39&lt;&gt;"Non-endemic", " ", IF(INTRO!$E$37="Non-endemic"," ", IF(COUNTRY_INFO!B657=0," ",COUNTRY_INFO!B657)))</f>
        <v xml:space="preserve"> </v>
      </c>
      <c r="C657" s="14" t="str">
        <f>IF(INTRO!$E$39&lt;&gt;"Non-endemic", " ", IF(INTRO!$E$37="Non-endemic"," ", IF(COUNTRY_INFO!C657=0," ",COUNTRY_INFO!C657)))</f>
        <v xml:space="preserve"> </v>
      </c>
      <c r="D657" s="15">
        <f>IF(INTRO!$E$39&lt;&gt;"Non-endemic", 0, IF(INTRO!$E$37="Non-endemic",0,IF(COUNTRY_INFO!$H657=1,COUNTRY_INFO!E657,0)))</f>
        <v>0</v>
      </c>
      <c r="E657" s="15">
        <f>IF(INTRO!$E$39&lt;&gt;"Non-endemic", 0, IF(INTRO!$E$37="Non-endemic",0,IF(COUNTRY_INFO!$H657=1,COUNTRY_INFO!F657,0)))</f>
        <v>0</v>
      </c>
      <c r="F657" s="15">
        <f>IF(INTRO!$E$39&lt;&gt;"Non-endemic", 0, IF(INTRO!$E$37="Non-endemic",0,IF(COUNTRY_INFO!$H657=1,COUNTRY_INFO!G657,0)))</f>
        <v>0</v>
      </c>
      <c r="G657" s="15">
        <f t="shared" si="46"/>
        <v>0</v>
      </c>
      <c r="H657" s="16" t="str">
        <f>IF(INTRO!$E$39="Non-endemic",IF(INTRO!$E$37="Non-endemic","Not required",COUNTRY_INFO!P657),"Treat with IVM")</f>
        <v>Treat with IVM</v>
      </c>
      <c r="I657" s="15">
        <f t="shared" si="47"/>
        <v>0</v>
      </c>
      <c r="J657" s="15">
        <f t="shared" si="43"/>
        <v>0</v>
      </c>
      <c r="K657" s="25"/>
      <c r="L657" s="17">
        <f t="shared" si="44"/>
        <v>0</v>
      </c>
      <c r="M657" s="17">
        <f t="shared" si="45"/>
        <v>0</v>
      </c>
    </row>
    <row r="658" spans="1:13" x14ac:dyDescent="0.2">
      <c r="A658" s="14" t="str">
        <f>IF(INTRO!$E$39&lt;&gt;"Non-endemic", " ", IF(INTRO!$E$37="Non-endemic"," ", IF(COUNTRY_INFO!A658=0," ",COUNTRY_INFO!A658)))</f>
        <v xml:space="preserve"> </v>
      </c>
      <c r="B658" s="14" t="str">
        <f>IF(INTRO!$E$39&lt;&gt;"Non-endemic", " ", IF(INTRO!$E$37="Non-endemic"," ", IF(COUNTRY_INFO!B658=0," ",COUNTRY_INFO!B658)))</f>
        <v xml:space="preserve"> </v>
      </c>
      <c r="C658" s="14" t="str">
        <f>IF(INTRO!$E$39&lt;&gt;"Non-endemic", " ", IF(INTRO!$E$37="Non-endemic"," ", IF(COUNTRY_INFO!C658=0," ",COUNTRY_INFO!C658)))</f>
        <v xml:space="preserve"> </v>
      </c>
      <c r="D658" s="15">
        <f>IF(INTRO!$E$39&lt;&gt;"Non-endemic", 0, IF(INTRO!$E$37="Non-endemic",0,IF(COUNTRY_INFO!$H658=1,COUNTRY_INFO!E658,0)))</f>
        <v>0</v>
      </c>
      <c r="E658" s="15">
        <f>IF(INTRO!$E$39&lt;&gt;"Non-endemic", 0, IF(INTRO!$E$37="Non-endemic",0,IF(COUNTRY_INFO!$H658=1,COUNTRY_INFO!F658,0)))</f>
        <v>0</v>
      </c>
      <c r="F658" s="15">
        <f>IF(INTRO!$E$39&lt;&gt;"Non-endemic", 0, IF(INTRO!$E$37="Non-endemic",0,IF(COUNTRY_INFO!$H658=1,COUNTRY_INFO!G658,0)))</f>
        <v>0</v>
      </c>
      <c r="G658" s="15">
        <f t="shared" si="46"/>
        <v>0</v>
      </c>
      <c r="H658" s="16" t="str">
        <f>IF(INTRO!$E$39="Non-endemic",IF(INTRO!$E$37="Non-endemic","Not required",COUNTRY_INFO!P658),"Treat with IVM")</f>
        <v>Treat with IVM</v>
      </c>
      <c r="I658" s="15">
        <f t="shared" si="47"/>
        <v>0</v>
      </c>
      <c r="J658" s="15">
        <f t="shared" si="43"/>
        <v>0</v>
      </c>
      <c r="K658" s="25"/>
      <c r="L658" s="17">
        <f t="shared" si="44"/>
        <v>0</v>
      </c>
      <c r="M658" s="17">
        <f t="shared" si="45"/>
        <v>0</v>
      </c>
    </row>
    <row r="659" spans="1:13" x14ac:dyDescent="0.2">
      <c r="A659" s="14" t="str">
        <f>IF(INTRO!$E$39&lt;&gt;"Non-endemic", " ", IF(INTRO!$E$37="Non-endemic"," ", IF(COUNTRY_INFO!A659=0," ",COUNTRY_INFO!A659)))</f>
        <v xml:space="preserve"> </v>
      </c>
      <c r="B659" s="14" t="str">
        <f>IF(INTRO!$E$39&lt;&gt;"Non-endemic", " ", IF(INTRO!$E$37="Non-endemic"," ", IF(COUNTRY_INFO!B659=0," ",COUNTRY_INFO!B659)))</f>
        <v xml:space="preserve"> </v>
      </c>
      <c r="C659" s="14" t="str">
        <f>IF(INTRO!$E$39&lt;&gt;"Non-endemic", " ", IF(INTRO!$E$37="Non-endemic"," ", IF(COUNTRY_INFO!C659=0," ",COUNTRY_INFO!C659)))</f>
        <v xml:space="preserve"> </v>
      </c>
      <c r="D659" s="15">
        <f>IF(INTRO!$E$39&lt;&gt;"Non-endemic", 0, IF(INTRO!$E$37="Non-endemic",0,IF(COUNTRY_INFO!$H659=1,COUNTRY_INFO!E659,0)))</f>
        <v>0</v>
      </c>
      <c r="E659" s="15">
        <f>IF(INTRO!$E$39&lt;&gt;"Non-endemic", 0, IF(INTRO!$E$37="Non-endemic",0,IF(COUNTRY_INFO!$H659=1,COUNTRY_INFO!F659,0)))</f>
        <v>0</v>
      </c>
      <c r="F659" s="15">
        <f>IF(INTRO!$E$39&lt;&gt;"Non-endemic", 0, IF(INTRO!$E$37="Non-endemic",0,IF(COUNTRY_INFO!$H659=1,COUNTRY_INFO!G659,0)))</f>
        <v>0</v>
      </c>
      <c r="G659" s="15">
        <f t="shared" si="46"/>
        <v>0</v>
      </c>
      <c r="H659" s="16" t="str">
        <f>IF(INTRO!$E$39="Non-endemic",IF(INTRO!$E$37="Non-endemic","Not required",COUNTRY_INFO!P659),"Treat with IVM")</f>
        <v>Treat with IVM</v>
      </c>
      <c r="I659" s="15">
        <f t="shared" si="47"/>
        <v>0</v>
      </c>
      <c r="J659" s="15">
        <f t="shared" si="43"/>
        <v>0</v>
      </c>
      <c r="K659" s="25"/>
      <c r="L659" s="17">
        <f t="shared" si="44"/>
        <v>0</v>
      </c>
      <c r="M659" s="17">
        <f t="shared" si="45"/>
        <v>0</v>
      </c>
    </row>
    <row r="660" spans="1:13" x14ac:dyDescent="0.2">
      <c r="A660" s="14" t="str">
        <f>IF(INTRO!$E$39&lt;&gt;"Non-endemic", " ", IF(INTRO!$E$37="Non-endemic"," ", IF(COUNTRY_INFO!A660=0," ",COUNTRY_INFO!A660)))</f>
        <v xml:space="preserve"> </v>
      </c>
      <c r="B660" s="14" t="str">
        <f>IF(INTRO!$E$39&lt;&gt;"Non-endemic", " ", IF(INTRO!$E$37="Non-endemic"," ", IF(COUNTRY_INFO!B660=0," ",COUNTRY_INFO!B660)))</f>
        <v xml:space="preserve"> </v>
      </c>
      <c r="C660" s="14" t="str">
        <f>IF(INTRO!$E$39&lt;&gt;"Non-endemic", " ", IF(INTRO!$E$37="Non-endemic"," ", IF(COUNTRY_INFO!C660=0," ",COUNTRY_INFO!C660)))</f>
        <v xml:space="preserve"> </v>
      </c>
      <c r="D660" s="15">
        <f>IF(INTRO!$E$39&lt;&gt;"Non-endemic", 0, IF(INTRO!$E$37="Non-endemic",0,IF(COUNTRY_INFO!$H660=1,COUNTRY_INFO!E660,0)))</f>
        <v>0</v>
      </c>
      <c r="E660" s="15">
        <f>IF(INTRO!$E$39&lt;&gt;"Non-endemic", 0, IF(INTRO!$E$37="Non-endemic",0,IF(COUNTRY_INFO!$H660=1,COUNTRY_INFO!F660,0)))</f>
        <v>0</v>
      </c>
      <c r="F660" s="15">
        <f>IF(INTRO!$E$39&lt;&gt;"Non-endemic", 0, IF(INTRO!$E$37="Non-endemic",0,IF(COUNTRY_INFO!$H660=1,COUNTRY_INFO!G660,0)))</f>
        <v>0</v>
      </c>
      <c r="G660" s="15">
        <f t="shared" si="46"/>
        <v>0</v>
      </c>
      <c r="H660" s="16" t="str">
        <f>IF(INTRO!$E$39="Non-endemic",IF(INTRO!$E$37="Non-endemic","Not required",COUNTRY_INFO!P660),"Treat with IVM")</f>
        <v>Treat with IVM</v>
      </c>
      <c r="I660" s="15">
        <f t="shared" si="47"/>
        <v>0</v>
      </c>
      <c r="J660" s="15">
        <f t="shared" si="43"/>
        <v>0</v>
      </c>
      <c r="K660" s="25"/>
      <c r="L660" s="17">
        <f t="shared" si="44"/>
        <v>0</v>
      </c>
      <c r="M660" s="17">
        <f t="shared" si="45"/>
        <v>0</v>
      </c>
    </row>
    <row r="661" spans="1:13" x14ac:dyDescent="0.2">
      <c r="A661" s="14" t="str">
        <f>IF(INTRO!$E$39&lt;&gt;"Non-endemic", " ", IF(INTRO!$E$37="Non-endemic"," ", IF(COUNTRY_INFO!A661=0," ",COUNTRY_INFO!A661)))</f>
        <v xml:space="preserve"> </v>
      </c>
      <c r="B661" s="14" t="str">
        <f>IF(INTRO!$E$39&lt;&gt;"Non-endemic", " ", IF(INTRO!$E$37="Non-endemic"," ", IF(COUNTRY_INFO!B661=0," ",COUNTRY_INFO!B661)))</f>
        <v xml:space="preserve"> </v>
      </c>
      <c r="C661" s="14" t="str">
        <f>IF(INTRO!$E$39&lt;&gt;"Non-endemic", " ", IF(INTRO!$E$37="Non-endemic"," ", IF(COUNTRY_INFO!C661=0," ",COUNTRY_INFO!C661)))</f>
        <v xml:space="preserve"> </v>
      </c>
      <c r="D661" s="15">
        <f>IF(INTRO!$E$39&lt;&gt;"Non-endemic", 0, IF(INTRO!$E$37="Non-endemic",0,IF(COUNTRY_INFO!$H661=1,COUNTRY_INFO!E661,0)))</f>
        <v>0</v>
      </c>
      <c r="E661" s="15">
        <f>IF(INTRO!$E$39&lt;&gt;"Non-endemic", 0, IF(INTRO!$E$37="Non-endemic",0,IF(COUNTRY_INFO!$H661=1,COUNTRY_INFO!F661,0)))</f>
        <v>0</v>
      </c>
      <c r="F661" s="15">
        <f>IF(INTRO!$E$39&lt;&gt;"Non-endemic", 0, IF(INTRO!$E$37="Non-endemic",0,IF(COUNTRY_INFO!$H661=1,COUNTRY_INFO!G661,0)))</f>
        <v>0</v>
      </c>
      <c r="G661" s="15">
        <f t="shared" si="46"/>
        <v>0</v>
      </c>
      <c r="H661" s="16" t="str">
        <f>IF(INTRO!$E$39="Non-endemic",IF(INTRO!$E$37="Non-endemic","Not required",COUNTRY_INFO!P661),"Treat with IVM")</f>
        <v>Treat with IVM</v>
      </c>
      <c r="I661" s="15">
        <f t="shared" si="47"/>
        <v>0</v>
      </c>
      <c r="J661" s="15">
        <f t="shared" si="43"/>
        <v>0</v>
      </c>
      <c r="K661" s="25"/>
      <c r="L661" s="17">
        <f t="shared" si="44"/>
        <v>0</v>
      </c>
      <c r="M661" s="17">
        <f t="shared" si="45"/>
        <v>0</v>
      </c>
    </row>
    <row r="662" spans="1:13" x14ac:dyDescent="0.2">
      <c r="A662" s="14" t="str">
        <f>IF(INTRO!$E$39&lt;&gt;"Non-endemic", " ", IF(INTRO!$E$37="Non-endemic"," ", IF(COUNTRY_INFO!A662=0," ",COUNTRY_INFO!A662)))</f>
        <v xml:space="preserve"> </v>
      </c>
      <c r="B662" s="14" t="str">
        <f>IF(INTRO!$E$39&lt;&gt;"Non-endemic", " ", IF(INTRO!$E$37="Non-endemic"," ", IF(COUNTRY_INFO!B662=0," ",COUNTRY_INFO!B662)))</f>
        <v xml:space="preserve"> </v>
      </c>
      <c r="C662" s="14" t="str">
        <f>IF(INTRO!$E$39&lt;&gt;"Non-endemic", " ", IF(INTRO!$E$37="Non-endemic"," ", IF(COUNTRY_INFO!C662=0," ",COUNTRY_INFO!C662)))</f>
        <v xml:space="preserve"> </v>
      </c>
      <c r="D662" s="15">
        <f>IF(INTRO!$E$39&lt;&gt;"Non-endemic", 0, IF(INTRO!$E$37="Non-endemic",0,IF(COUNTRY_INFO!$H662=1,COUNTRY_INFO!E662,0)))</f>
        <v>0</v>
      </c>
      <c r="E662" s="15">
        <f>IF(INTRO!$E$39&lt;&gt;"Non-endemic", 0, IF(INTRO!$E$37="Non-endemic",0,IF(COUNTRY_INFO!$H662=1,COUNTRY_INFO!F662,0)))</f>
        <v>0</v>
      </c>
      <c r="F662" s="15">
        <f>IF(INTRO!$E$39&lt;&gt;"Non-endemic", 0, IF(INTRO!$E$37="Non-endemic",0,IF(COUNTRY_INFO!$H662=1,COUNTRY_INFO!G662,0)))</f>
        <v>0</v>
      </c>
      <c r="G662" s="15">
        <f t="shared" si="46"/>
        <v>0</v>
      </c>
      <c r="H662" s="16" t="str">
        <f>IF(INTRO!$E$39="Non-endemic",IF(INTRO!$E$37="Non-endemic","Not required",COUNTRY_INFO!P662),"Treat with IVM")</f>
        <v>Treat with IVM</v>
      </c>
      <c r="I662" s="15">
        <f t="shared" si="47"/>
        <v>0</v>
      </c>
      <c r="J662" s="15">
        <f t="shared" si="43"/>
        <v>0</v>
      </c>
      <c r="K662" s="25"/>
      <c r="L662" s="17">
        <f t="shared" si="44"/>
        <v>0</v>
      </c>
      <c r="M662" s="17">
        <f t="shared" si="45"/>
        <v>0</v>
      </c>
    </row>
    <row r="663" spans="1:13" x14ac:dyDescent="0.2">
      <c r="A663" s="14" t="str">
        <f>IF(INTRO!$E$39&lt;&gt;"Non-endemic", " ", IF(INTRO!$E$37="Non-endemic"," ", IF(COUNTRY_INFO!A663=0," ",COUNTRY_INFO!A663)))</f>
        <v xml:space="preserve"> </v>
      </c>
      <c r="B663" s="14" t="str">
        <f>IF(INTRO!$E$39&lt;&gt;"Non-endemic", " ", IF(INTRO!$E$37="Non-endemic"," ", IF(COUNTRY_INFO!B663=0," ",COUNTRY_INFO!B663)))</f>
        <v xml:space="preserve"> </v>
      </c>
      <c r="C663" s="14" t="str">
        <f>IF(INTRO!$E$39&lt;&gt;"Non-endemic", " ", IF(INTRO!$E$37="Non-endemic"," ", IF(COUNTRY_INFO!C663=0," ",COUNTRY_INFO!C663)))</f>
        <v xml:space="preserve"> </v>
      </c>
      <c r="D663" s="15">
        <f>IF(INTRO!$E$39&lt;&gt;"Non-endemic", 0, IF(INTRO!$E$37="Non-endemic",0,IF(COUNTRY_INFO!$H663=1,COUNTRY_INFO!E663,0)))</f>
        <v>0</v>
      </c>
      <c r="E663" s="15">
        <f>IF(INTRO!$E$39&lt;&gt;"Non-endemic", 0, IF(INTRO!$E$37="Non-endemic",0,IF(COUNTRY_INFO!$H663=1,COUNTRY_INFO!F663,0)))</f>
        <v>0</v>
      </c>
      <c r="F663" s="15">
        <f>IF(INTRO!$E$39&lt;&gt;"Non-endemic", 0, IF(INTRO!$E$37="Non-endemic",0,IF(COUNTRY_INFO!$H663=1,COUNTRY_INFO!G663,0)))</f>
        <v>0</v>
      </c>
      <c r="G663" s="15">
        <f t="shared" si="46"/>
        <v>0</v>
      </c>
      <c r="H663" s="16" t="str">
        <f>IF(INTRO!$E$39="Non-endemic",IF(INTRO!$E$37="Non-endemic","Not required",COUNTRY_INFO!P663),"Treat with IVM")</f>
        <v>Treat with IVM</v>
      </c>
      <c r="I663" s="15">
        <f t="shared" si="47"/>
        <v>0</v>
      </c>
      <c r="J663" s="15">
        <f t="shared" si="43"/>
        <v>0</v>
      </c>
      <c r="K663" s="25"/>
      <c r="L663" s="17">
        <f t="shared" si="44"/>
        <v>0</v>
      </c>
      <c r="M663" s="17">
        <f t="shared" si="45"/>
        <v>0</v>
      </c>
    </row>
    <row r="664" spans="1:13" x14ac:dyDescent="0.2">
      <c r="A664" s="14" t="str">
        <f>IF(INTRO!$E$39&lt;&gt;"Non-endemic", " ", IF(INTRO!$E$37="Non-endemic"," ", IF(COUNTRY_INFO!A664=0," ",COUNTRY_INFO!A664)))</f>
        <v xml:space="preserve"> </v>
      </c>
      <c r="B664" s="14" t="str">
        <f>IF(INTRO!$E$39&lt;&gt;"Non-endemic", " ", IF(INTRO!$E$37="Non-endemic"," ", IF(COUNTRY_INFO!B664=0," ",COUNTRY_INFO!B664)))</f>
        <v xml:space="preserve"> </v>
      </c>
      <c r="C664" s="14" t="str">
        <f>IF(INTRO!$E$39&lt;&gt;"Non-endemic", " ", IF(INTRO!$E$37="Non-endemic"," ", IF(COUNTRY_INFO!C664=0," ",COUNTRY_INFO!C664)))</f>
        <v xml:space="preserve"> </v>
      </c>
      <c r="D664" s="15">
        <f>IF(INTRO!$E$39&lt;&gt;"Non-endemic", 0, IF(INTRO!$E$37="Non-endemic",0,IF(COUNTRY_INFO!$H664=1,COUNTRY_INFO!E664,0)))</f>
        <v>0</v>
      </c>
      <c r="E664" s="15">
        <f>IF(INTRO!$E$39&lt;&gt;"Non-endemic", 0, IF(INTRO!$E$37="Non-endemic",0,IF(COUNTRY_INFO!$H664=1,COUNTRY_INFO!F664,0)))</f>
        <v>0</v>
      </c>
      <c r="F664" s="15">
        <f>IF(INTRO!$E$39&lt;&gt;"Non-endemic", 0, IF(INTRO!$E$37="Non-endemic",0,IF(COUNTRY_INFO!$H664=1,COUNTRY_INFO!G664,0)))</f>
        <v>0</v>
      </c>
      <c r="G664" s="15">
        <f t="shared" si="46"/>
        <v>0</v>
      </c>
      <c r="H664" s="16" t="str">
        <f>IF(INTRO!$E$39="Non-endemic",IF(INTRO!$E$37="Non-endemic","Not required",COUNTRY_INFO!P664),"Treat with IVM")</f>
        <v>Treat with IVM</v>
      </c>
      <c r="I664" s="15">
        <f t="shared" si="47"/>
        <v>0</v>
      </c>
      <c r="J664" s="15">
        <f t="shared" si="43"/>
        <v>0</v>
      </c>
      <c r="K664" s="25"/>
      <c r="L664" s="17">
        <f t="shared" si="44"/>
        <v>0</v>
      </c>
      <c r="M664" s="17">
        <f t="shared" si="45"/>
        <v>0</v>
      </c>
    </row>
    <row r="665" spans="1:13" x14ac:dyDescent="0.2">
      <c r="A665" s="14" t="str">
        <f>IF(INTRO!$E$39&lt;&gt;"Non-endemic", " ", IF(INTRO!$E$37="Non-endemic"," ", IF(COUNTRY_INFO!A665=0," ",COUNTRY_INFO!A665)))</f>
        <v xml:space="preserve"> </v>
      </c>
      <c r="B665" s="14" t="str">
        <f>IF(INTRO!$E$39&lt;&gt;"Non-endemic", " ", IF(INTRO!$E$37="Non-endemic"," ", IF(COUNTRY_INFO!B665=0," ",COUNTRY_INFO!B665)))</f>
        <v xml:space="preserve"> </v>
      </c>
      <c r="C665" s="14" t="str">
        <f>IF(INTRO!$E$39&lt;&gt;"Non-endemic", " ", IF(INTRO!$E$37="Non-endemic"," ", IF(COUNTRY_INFO!C665=0," ",COUNTRY_INFO!C665)))</f>
        <v xml:space="preserve"> </v>
      </c>
      <c r="D665" s="15">
        <f>IF(INTRO!$E$39&lt;&gt;"Non-endemic", 0, IF(INTRO!$E$37="Non-endemic",0,IF(COUNTRY_INFO!$H665=1,COUNTRY_INFO!E665,0)))</f>
        <v>0</v>
      </c>
      <c r="E665" s="15">
        <f>IF(INTRO!$E$39&lt;&gt;"Non-endemic", 0, IF(INTRO!$E$37="Non-endemic",0,IF(COUNTRY_INFO!$H665=1,COUNTRY_INFO!F665,0)))</f>
        <v>0</v>
      </c>
      <c r="F665" s="15">
        <f>IF(INTRO!$E$39&lt;&gt;"Non-endemic", 0, IF(INTRO!$E$37="Non-endemic",0,IF(COUNTRY_INFO!$H665=1,COUNTRY_INFO!G665,0)))</f>
        <v>0</v>
      </c>
      <c r="G665" s="15">
        <f t="shared" si="46"/>
        <v>0</v>
      </c>
      <c r="H665" s="16" t="str">
        <f>IF(INTRO!$E$39="Non-endemic",IF(INTRO!$E$37="Non-endemic","Not required",COUNTRY_INFO!P665),"Treat with IVM")</f>
        <v>Treat with IVM</v>
      </c>
      <c r="I665" s="15">
        <f t="shared" si="47"/>
        <v>0</v>
      </c>
      <c r="J665" s="15">
        <f t="shared" si="43"/>
        <v>0</v>
      </c>
      <c r="K665" s="25"/>
      <c r="L665" s="17">
        <f t="shared" si="44"/>
        <v>0</v>
      </c>
      <c r="M665" s="17">
        <f t="shared" si="45"/>
        <v>0</v>
      </c>
    </row>
    <row r="666" spans="1:13" x14ac:dyDescent="0.2">
      <c r="A666" s="14" t="str">
        <f>IF(INTRO!$E$39&lt;&gt;"Non-endemic", " ", IF(INTRO!$E$37="Non-endemic"," ", IF(COUNTRY_INFO!A666=0," ",COUNTRY_INFO!A666)))</f>
        <v xml:space="preserve"> </v>
      </c>
      <c r="B666" s="14" t="str">
        <f>IF(INTRO!$E$39&lt;&gt;"Non-endemic", " ", IF(INTRO!$E$37="Non-endemic"," ", IF(COUNTRY_INFO!B666=0," ",COUNTRY_INFO!B666)))</f>
        <v xml:space="preserve"> </v>
      </c>
      <c r="C666" s="14" t="str">
        <f>IF(INTRO!$E$39&lt;&gt;"Non-endemic", " ", IF(INTRO!$E$37="Non-endemic"," ", IF(COUNTRY_INFO!C666=0," ",COUNTRY_INFO!C666)))</f>
        <v xml:space="preserve"> </v>
      </c>
      <c r="D666" s="15">
        <f>IF(INTRO!$E$39&lt;&gt;"Non-endemic", 0, IF(INTRO!$E$37="Non-endemic",0,IF(COUNTRY_INFO!$H666=1,COUNTRY_INFO!E666,0)))</f>
        <v>0</v>
      </c>
      <c r="E666" s="15">
        <f>IF(INTRO!$E$39&lt;&gt;"Non-endemic", 0, IF(INTRO!$E$37="Non-endemic",0,IF(COUNTRY_INFO!$H666=1,COUNTRY_INFO!F666,0)))</f>
        <v>0</v>
      </c>
      <c r="F666" s="15">
        <f>IF(INTRO!$E$39&lt;&gt;"Non-endemic", 0, IF(INTRO!$E$37="Non-endemic",0,IF(COUNTRY_INFO!$H666=1,COUNTRY_INFO!G666,0)))</f>
        <v>0</v>
      </c>
      <c r="G666" s="15">
        <f t="shared" si="46"/>
        <v>0</v>
      </c>
      <c r="H666" s="16" t="str">
        <f>IF(INTRO!$E$39="Non-endemic",IF(INTRO!$E$37="Non-endemic","Not required",COUNTRY_INFO!P666),"Treat with IVM")</f>
        <v>Treat with IVM</v>
      </c>
      <c r="I666" s="15">
        <f t="shared" si="47"/>
        <v>0</v>
      </c>
      <c r="J666" s="15">
        <f t="shared" si="43"/>
        <v>0</v>
      </c>
      <c r="K666" s="25"/>
      <c r="L666" s="17">
        <f t="shared" si="44"/>
        <v>0</v>
      </c>
      <c r="M666" s="17">
        <f t="shared" si="45"/>
        <v>0</v>
      </c>
    </row>
    <row r="667" spans="1:13" x14ac:dyDescent="0.2">
      <c r="A667" s="14" t="str">
        <f>IF(INTRO!$E$39&lt;&gt;"Non-endemic", " ", IF(INTRO!$E$37="Non-endemic"," ", IF(COUNTRY_INFO!A667=0," ",COUNTRY_INFO!A667)))</f>
        <v xml:space="preserve"> </v>
      </c>
      <c r="B667" s="14" t="str">
        <f>IF(INTRO!$E$39&lt;&gt;"Non-endemic", " ", IF(INTRO!$E$37="Non-endemic"," ", IF(COUNTRY_INFO!B667=0," ",COUNTRY_INFO!B667)))</f>
        <v xml:space="preserve"> </v>
      </c>
      <c r="C667" s="14" t="str">
        <f>IF(INTRO!$E$39&lt;&gt;"Non-endemic", " ", IF(INTRO!$E$37="Non-endemic"," ", IF(COUNTRY_INFO!C667=0," ",COUNTRY_INFO!C667)))</f>
        <v xml:space="preserve"> </v>
      </c>
      <c r="D667" s="15">
        <f>IF(INTRO!$E$39&lt;&gt;"Non-endemic", 0, IF(INTRO!$E$37="Non-endemic",0,IF(COUNTRY_INFO!$H667=1,COUNTRY_INFO!E667,0)))</f>
        <v>0</v>
      </c>
      <c r="E667" s="15">
        <f>IF(INTRO!$E$39&lt;&gt;"Non-endemic", 0, IF(INTRO!$E$37="Non-endemic",0,IF(COUNTRY_INFO!$H667=1,COUNTRY_INFO!F667,0)))</f>
        <v>0</v>
      </c>
      <c r="F667" s="15">
        <f>IF(INTRO!$E$39&lt;&gt;"Non-endemic", 0, IF(INTRO!$E$37="Non-endemic",0,IF(COUNTRY_INFO!$H667=1,COUNTRY_INFO!G667,0)))</f>
        <v>0</v>
      </c>
      <c r="G667" s="15">
        <f t="shared" si="46"/>
        <v>0</v>
      </c>
      <c r="H667" s="16" t="str">
        <f>IF(INTRO!$E$39="Non-endemic",IF(INTRO!$E$37="Non-endemic","Not required",COUNTRY_INFO!P667),"Treat with IVM")</f>
        <v>Treat with IVM</v>
      </c>
      <c r="I667" s="15">
        <f t="shared" si="47"/>
        <v>0</v>
      </c>
      <c r="J667" s="15">
        <f t="shared" si="43"/>
        <v>0</v>
      </c>
      <c r="K667" s="25"/>
      <c r="L667" s="17">
        <f t="shared" si="44"/>
        <v>0</v>
      </c>
      <c r="M667" s="17">
        <f t="shared" si="45"/>
        <v>0</v>
      </c>
    </row>
    <row r="668" spans="1:13" x14ac:dyDescent="0.2">
      <c r="A668" s="14" t="str">
        <f>IF(INTRO!$E$39&lt;&gt;"Non-endemic", " ", IF(INTRO!$E$37="Non-endemic"," ", IF(COUNTRY_INFO!A668=0," ",COUNTRY_INFO!A668)))</f>
        <v xml:space="preserve"> </v>
      </c>
      <c r="B668" s="14" t="str">
        <f>IF(INTRO!$E$39&lt;&gt;"Non-endemic", " ", IF(INTRO!$E$37="Non-endemic"," ", IF(COUNTRY_INFO!B668=0," ",COUNTRY_INFO!B668)))</f>
        <v xml:space="preserve"> </v>
      </c>
      <c r="C668" s="14" t="str">
        <f>IF(INTRO!$E$39&lt;&gt;"Non-endemic", " ", IF(INTRO!$E$37="Non-endemic"," ", IF(COUNTRY_INFO!C668=0," ",COUNTRY_INFO!C668)))</f>
        <v xml:space="preserve"> </v>
      </c>
      <c r="D668" s="15">
        <f>IF(INTRO!$E$39&lt;&gt;"Non-endemic", 0, IF(INTRO!$E$37="Non-endemic",0,IF(COUNTRY_INFO!$H668=1,COUNTRY_INFO!E668,0)))</f>
        <v>0</v>
      </c>
      <c r="E668" s="15">
        <f>IF(INTRO!$E$39&lt;&gt;"Non-endemic", 0, IF(INTRO!$E$37="Non-endemic",0,IF(COUNTRY_INFO!$H668=1,COUNTRY_INFO!F668,0)))</f>
        <v>0</v>
      </c>
      <c r="F668" s="15">
        <f>IF(INTRO!$E$39&lt;&gt;"Non-endemic", 0, IF(INTRO!$E$37="Non-endemic",0,IF(COUNTRY_INFO!$H668=1,COUNTRY_INFO!G668,0)))</f>
        <v>0</v>
      </c>
      <c r="G668" s="15">
        <f t="shared" si="46"/>
        <v>0</v>
      </c>
      <c r="H668" s="16" t="str">
        <f>IF(INTRO!$E$39="Non-endemic",IF(INTRO!$E$37="Non-endemic","Not required",COUNTRY_INFO!P668),"Treat with IVM")</f>
        <v>Treat with IVM</v>
      </c>
      <c r="I668" s="15">
        <f t="shared" si="47"/>
        <v>0</v>
      </c>
      <c r="J668" s="15">
        <f t="shared" si="43"/>
        <v>0</v>
      </c>
      <c r="K668" s="25"/>
      <c r="L668" s="17">
        <f t="shared" si="44"/>
        <v>0</v>
      </c>
      <c r="M668" s="17">
        <f t="shared" si="45"/>
        <v>0</v>
      </c>
    </row>
    <row r="669" spans="1:13" x14ac:dyDescent="0.2">
      <c r="A669" s="14" t="str">
        <f>IF(INTRO!$E$39&lt;&gt;"Non-endemic", " ", IF(INTRO!$E$37="Non-endemic"," ", IF(COUNTRY_INFO!A669=0," ",COUNTRY_INFO!A669)))</f>
        <v xml:space="preserve"> </v>
      </c>
      <c r="B669" s="14" t="str">
        <f>IF(INTRO!$E$39&lt;&gt;"Non-endemic", " ", IF(INTRO!$E$37="Non-endemic"," ", IF(COUNTRY_INFO!B669=0," ",COUNTRY_INFO!B669)))</f>
        <v xml:space="preserve"> </v>
      </c>
      <c r="C669" s="14" t="str">
        <f>IF(INTRO!$E$39&lt;&gt;"Non-endemic", " ", IF(INTRO!$E$37="Non-endemic"," ", IF(COUNTRY_INFO!C669=0," ",COUNTRY_INFO!C669)))</f>
        <v xml:space="preserve"> </v>
      </c>
      <c r="D669" s="15">
        <f>IF(INTRO!$E$39&lt;&gt;"Non-endemic", 0, IF(INTRO!$E$37="Non-endemic",0,IF(COUNTRY_INFO!$H669=1,COUNTRY_INFO!E669,0)))</f>
        <v>0</v>
      </c>
      <c r="E669" s="15">
        <f>IF(INTRO!$E$39&lt;&gt;"Non-endemic", 0, IF(INTRO!$E$37="Non-endemic",0,IF(COUNTRY_INFO!$H669=1,COUNTRY_INFO!F669,0)))</f>
        <v>0</v>
      </c>
      <c r="F669" s="15">
        <f>IF(INTRO!$E$39&lt;&gt;"Non-endemic", 0, IF(INTRO!$E$37="Non-endemic",0,IF(COUNTRY_INFO!$H669=1,COUNTRY_INFO!G669,0)))</f>
        <v>0</v>
      </c>
      <c r="G669" s="15">
        <f t="shared" si="46"/>
        <v>0</v>
      </c>
      <c r="H669" s="16" t="str">
        <f>IF(INTRO!$E$39="Non-endemic",IF(INTRO!$E$37="Non-endemic","Not required",COUNTRY_INFO!P669),"Treat with IVM")</f>
        <v>Treat with IVM</v>
      </c>
      <c r="I669" s="15">
        <f t="shared" si="47"/>
        <v>0</v>
      </c>
      <c r="J669" s="15">
        <f t="shared" si="43"/>
        <v>0</v>
      </c>
      <c r="K669" s="25"/>
      <c r="L669" s="17">
        <f t="shared" si="44"/>
        <v>0</v>
      </c>
      <c r="M669" s="17">
        <f t="shared" si="45"/>
        <v>0</v>
      </c>
    </row>
    <row r="670" spans="1:13" x14ac:dyDescent="0.2">
      <c r="A670" s="14" t="str">
        <f>IF(INTRO!$E$39&lt;&gt;"Non-endemic", " ", IF(INTRO!$E$37="Non-endemic"," ", IF(COUNTRY_INFO!A670=0," ",COUNTRY_INFO!A670)))</f>
        <v xml:space="preserve"> </v>
      </c>
      <c r="B670" s="14" t="str">
        <f>IF(INTRO!$E$39&lt;&gt;"Non-endemic", " ", IF(INTRO!$E$37="Non-endemic"," ", IF(COUNTRY_INFO!B670=0," ",COUNTRY_INFO!B670)))</f>
        <v xml:space="preserve"> </v>
      </c>
      <c r="C670" s="14" t="str">
        <f>IF(INTRO!$E$39&lt;&gt;"Non-endemic", " ", IF(INTRO!$E$37="Non-endemic"," ", IF(COUNTRY_INFO!C670=0," ",COUNTRY_INFO!C670)))</f>
        <v xml:space="preserve"> </v>
      </c>
      <c r="D670" s="15">
        <f>IF(INTRO!$E$39&lt;&gt;"Non-endemic", 0, IF(INTRO!$E$37="Non-endemic",0,IF(COUNTRY_INFO!$H670=1,COUNTRY_INFO!E670,0)))</f>
        <v>0</v>
      </c>
      <c r="E670" s="15">
        <f>IF(INTRO!$E$39&lt;&gt;"Non-endemic", 0, IF(INTRO!$E$37="Non-endemic",0,IF(COUNTRY_INFO!$H670=1,COUNTRY_INFO!F670,0)))</f>
        <v>0</v>
      </c>
      <c r="F670" s="15">
        <f>IF(INTRO!$E$39&lt;&gt;"Non-endemic", 0, IF(INTRO!$E$37="Non-endemic",0,IF(COUNTRY_INFO!$H670=1,COUNTRY_INFO!G670,0)))</f>
        <v>0</v>
      </c>
      <c r="G670" s="15">
        <f t="shared" si="46"/>
        <v>0</v>
      </c>
      <c r="H670" s="16" t="str">
        <f>IF(INTRO!$E$39="Non-endemic",IF(INTRO!$E$37="Non-endemic","Not required",COUNTRY_INFO!P670),"Treat with IVM")</f>
        <v>Treat with IVM</v>
      </c>
      <c r="I670" s="15">
        <f t="shared" si="47"/>
        <v>0</v>
      </c>
      <c r="J670" s="15">
        <f t="shared" si="43"/>
        <v>0</v>
      </c>
      <c r="K670" s="25"/>
      <c r="L670" s="17">
        <f t="shared" si="44"/>
        <v>0</v>
      </c>
      <c r="M670" s="17">
        <f t="shared" si="45"/>
        <v>0</v>
      </c>
    </row>
    <row r="671" spans="1:13" x14ac:dyDescent="0.2">
      <c r="A671" s="14" t="str">
        <f>IF(INTRO!$E$39&lt;&gt;"Non-endemic", " ", IF(INTRO!$E$37="Non-endemic"," ", IF(COUNTRY_INFO!A671=0," ",COUNTRY_INFO!A671)))</f>
        <v xml:space="preserve"> </v>
      </c>
      <c r="B671" s="14" t="str">
        <f>IF(INTRO!$E$39&lt;&gt;"Non-endemic", " ", IF(INTRO!$E$37="Non-endemic"," ", IF(COUNTRY_INFO!B671=0," ",COUNTRY_INFO!B671)))</f>
        <v xml:space="preserve"> </v>
      </c>
      <c r="C671" s="14" t="str">
        <f>IF(INTRO!$E$39&lt;&gt;"Non-endemic", " ", IF(INTRO!$E$37="Non-endemic"," ", IF(COUNTRY_INFO!C671=0," ",COUNTRY_INFO!C671)))</f>
        <v xml:space="preserve"> </v>
      </c>
      <c r="D671" s="15">
        <f>IF(INTRO!$E$39&lt;&gt;"Non-endemic", 0, IF(INTRO!$E$37="Non-endemic",0,IF(COUNTRY_INFO!$H671=1,COUNTRY_INFO!E671,0)))</f>
        <v>0</v>
      </c>
      <c r="E671" s="15">
        <f>IF(INTRO!$E$39&lt;&gt;"Non-endemic", 0, IF(INTRO!$E$37="Non-endemic",0,IF(COUNTRY_INFO!$H671=1,COUNTRY_INFO!F671,0)))</f>
        <v>0</v>
      </c>
      <c r="F671" s="15">
        <f>IF(INTRO!$E$39&lt;&gt;"Non-endemic", 0, IF(INTRO!$E$37="Non-endemic",0,IF(COUNTRY_INFO!$H671=1,COUNTRY_INFO!G671,0)))</f>
        <v>0</v>
      </c>
      <c r="G671" s="15">
        <f t="shared" si="46"/>
        <v>0</v>
      </c>
      <c r="H671" s="16" t="str">
        <f>IF(INTRO!$E$39="Non-endemic",IF(INTRO!$E$37="Non-endemic","Not required",COUNTRY_INFO!P671),"Treat with IVM")</f>
        <v>Treat with IVM</v>
      </c>
      <c r="I671" s="15">
        <f t="shared" si="47"/>
        <v>0</v>
      </c>
      <c r="J671" s="15">
        <f t="shared" si="43"/>
        <v>0</v>
      </c>
      <c r="K671" s="25"/>
      <c r="L671" s="17">
        <f t="shared" si="44"/>
        <v>0</v>
      </c>
      <c r="M671" s="17">
        <f t="shared" si="45"/>
        <v>0</v>
      </c>
    </row>
    <row r="672" spans="1:13" x14ac:dyDescent="0.2">
      <c r="A672" s="14" t="str">
        <f>IF(INTRO!$E$39&lt;&gt;"Non-endemic", " ", IF(INTRO!$E$37="Non-endemic"," ", IF(COUNTRY_INFO!A672=0," ",COUNTRY_INFO!A672)))</f>
        <v xml:space="preserve"> </v>
      </c>
      <c r="B672" s="14" t="str">
        <f>IF(INTRO!$E$39&lt;&gt;"Non-endemic", " ", IF(INTRO!$E$37="Non-endemic"," ", IF(COUNTRY_INFO!B672=0," ",COUNTRY_INFO!B672)))</f>
        <v xml:space="preserve"> </v>
      </c>
      <c r="C672" s="14" t="str">
        <f>IF(INTRO!$E$39&lt;&gt;"Non-endemic", " ", IF(INTRO!$E$37="Non-endemic"," ", IF(COUNTRY_INFO!C672=0," ",COUNTRY_INFO!C672)))</f>
        <v xml:space="preserve"> </v>
      </c>
      <c r="D672" s="15">
        <f>IF(INTRO!$E$39&lt;&gt;"Non-endemic", 0, IF(INTRO!$E$37="Non-endemic",0,IF(COUNTRY_INFO!$H672=1,COUNTRY_INFO!E672,0)))</f>
        <v>0</v>
      </c>
      <c r="E672" s="15">
        <f>IF(INTRO!$E$39&lt;&gt;"Non-endemic", 0, IF(INTRO!$E$37="Non-endemic",0,IF(COUNTRY_INFO!$H672=1,COUNTRY_INFO!F672,0)))</f>
        <v>0</v>
      </c>
      <c r="F672" s="15">
        <f>IF(INTRO!$E$39&lt;&gt;"Non-endemic", 0, IF(INTRO!$E$37="Non-endemic",0,IF(COUNTRY_INFO!$H672=1,COUNTRY_INFO!G672,0)))</f>
        <v>0</v>
      </c>
      <c r="G672" s="15">
        <f t="shared" si="46"/>
        <v>0</v>
      </c>
      <c r="H672" s="16" t="str">
        <f>IF(INTRO!$E$39="Non-endemic",IF(INTRO!$E$37="Non-endemic","Not required",COUNTRY_INFO!P672),"Treat with IVM")</f>
        <v>Treat with IVM</v>
      </c>
      <c r="I672" s="15">
        <f t="shared" si="47"/>
        <v>0</v>
      </c>
      <c r="J672" s="15">
        <f t="shared" si="43"/>
        <v>0</v>
      </c>
      <c r="K672" s="25"/>
      <c r="L672" s="17">
        <f t="shared" si="44"/>
        <v>0</v>
      </c>
      <c r="M672" s="17">
        <f t="shared" si="45"/>
        <v>0</v>
      </c>
    </row>
    <row r="673" spans="1:13" x14ac:dyDescent="0.2">
      <c r="A673" s="14" t="str">
        <f>IF(INTRO!$E$39&lt;&gt;"Non-endemic", " ", IF(INTRO!$E$37="Non-endemic"," ", IF(COUNTRY_INFO!A673=0," ",COUNTRY_INFO!A673)))</f>
        <v xml:space="preserve"> </v>
      </c>
      <c r="B673" s="14" t="str">
        <f>IF(INTRO!$E$39&lt;&gt;"Non-endemic", " ", IF(INTRO!$E$37="Non-endemic"," ", IF(COUNTRY_INFO!B673=0," ",COUNTRY_INFO!B673)))</f>
        <v xml:space="preserve"> </v>
      </c>
      <c r="C673" s="14" t="str">
        <f>IF(INTRO!$E$39&lt;&gt;"Non-endemic", " ", IF(INTRO!$E$37="Non-endemic"," ", IF(COUNTRY_INFO!C673=0," ",COUNTRY_INFO!C673)))</f>
        <v xml:space="preserve"> </v>
      </c>
      <c r="D673" s="15">
        <f>IF(INTRO!$E$39&lt;&gt;"Non-endemic", 0, IF(INTRO!$E$37="Non-endemic",0,IF(COUNTRY_INFO!$H673=1,COUNTRY_INFO!E673,0)))</f>
        <v>0</v>
      </c>
      <c r="E673" s="15">
        <f>IF(INTRO!$E$39&lt;&gt;"Non-endemic", 0, IF(INTRO!$E$37="Non-endemic",0,IF(COUNTRY_INFO!$H673=1,COUNTRY_INFO!F673,0)))</f>
        <v>0</v>
      </c>
      <c r="F673" s="15">
        <f>IF(INTRO!$E$39&lt;&gt;"Non-endemic", 0, IF(INTRO!$E$37="Non-endemic",0,IF(COUNTRY_INFO!$H673=1,COUNTRY_INFO!G673,0)))</f>
        <v>0</v>
      </c>
      <c r="G673" s="15">
        <f t="shared" si="46"/>
        <v>0</v>
      </c>
      <c r="H673" s="16" t="str">
        <f>IF(INTRO!$E$39="Non-endemic",IF(INTRO!$E$37="Non-endemic","Not required",COUNTRY_INFO!P673),"Treat with IVM")</f>
        <v>Treat with IVM</v>
      </c>
      <c r="I673" s="15">
        <f t="shared" si="47"/>
        <v>0</v>
      </c>
      <c r="J673" s="15">
        <f t="shared" si="43"/>
        <v>0</v>
      </c>
      <c r="K673" s="25"/>
      <c r="L673" s="17">
        <f t="shared" si="44"/>
        <v>0</v>
      </c>
      <c r="M673" s="17">
        <f t="shared" si="45"/>
        <v>0</v>
      </c>
    </row>
    <row r="674" spans="1:13" x14ac:dyDescent="0.2">
      <c r="A674" s="14" t="str">
        <f>IF(INTRO!$E$39&lt;&gt;"Non-endemic", " ", IF(INTRO!$E$37="Non-endemic"," ", IF(COUNTRY_INFO!A674=0," ",COUNTRY_INFO!A674)))</f>
        <v xml:space="preserve"> </v>
      </c>
      <c r="B674" s="14" t="str">
        <f>IF(INTRO!$E$39&lt;&gt;"Non-endemic", " ", IF(INTRO!$E$37="Non-endemic"," ", IF(COUNTRY_INFO!B674=0," ",COUNTRY_INFO!B674)))</f>
        <v xml:space="preserve"> </v>
      </c>
      <c r="C674" s="14" t="str">
        <f>IF(INTRO!$E$39&lt;&gt;"Non-endemic", " ", IF(INTRO!$E$37="Non-endemic"," ", IF(COUNTRY_INFO!C674=0," ",COUNTRY_INFO!C674)))</f>
        <v xml:space="preserve"> </v>
      </c>
      <c r="D674" s="15">
        <f>IF(INTRO!$E$39&lt;&gt;"Non-endemic", 0, IF(INTRO!$E$37="Non-endemic",0,IF(COUNTRY_INFO!$H674=1,COUNTRY_INFO!E674,0)))</f>
        <v>0</v>
      </c>
      <c r="E674" s="15">
        <f>IF(INTRO!$E$39&lt;&gt;"Non-endemic", 0, IF(INTRO!$E$37="Non-endemic",0,IF(COUNTRY_INFO!$H674=1,COUNTRY_INFO!F674,0)))</f>
        <v>0</v>
      </c>
      <c r="F674" s="15">
        <f>IF(INTRO!$E$39&lt;&gt;"Non-endemic", 0, IF(INTRO!$E$37="Non-endemic",0,IF(COUNTRY_INFO!$H674=1,COUNTRY_INFO!G674,0)))</f>
        <v>0</v>
      </c>
      <c r="G674" s="15">
        <f t="shared" si="46"/>
        <v>0</v>
      </c>
      <c r="H674" s="16" t="str">
        <f>IF(INTRO!$E$39="Non-endemic",IF(INTRO!$E$37="Non-endemic","Not required",COUNTRY_INFO!P674),"Treat with IVM")</f>
        <v>Treat with IVM</v>
      </c>
      <c r="I674" s="15">
        <f t="shared" si="47"/>
        <v>0</v>
      </c>
      <c r="J674" s="15">
        <f t="shared" si="43"/>
        <v>0</v>
      </c>
      <c r="K674" s="25"/>
      <c r="L674" s="17">
        <f t="shared" si="44"/>
        <v>0</v>
      </c>
      <c r="M674" s="17">
        <f t="shared" si="45"/>
        <v>0</v>
      </c>
    </row>
    <row r="675" spans="1:13" x14ac:dyDescent="0.2">
      <c r="A675" s="14" t="str">
        <f>IF(INTRO!$E$39&lt;&gt;"Non-endemic", " ", IF(INTRO!$E$37="Non-endemic"," ", IF(COUNTRY_INFO!A675=0," ",COUNTRY_INFO!A675)))</f>
        <v xml:space="preserve"> </v>
      </c>
      <c r="B675" s="14" t="str">
        <f>IF(INTRO!$E$39&lt;&gt;"Non-endemic", " ", IF(INTRO!$E$37="Non-endemic"," ", IF(COUNTRY_INFO!B675=0," ",COUNTRY_INFO!B675)))</f>
        <v xml:space="preserve"> </v>
      </c>
      <c r="C675" s="14" t="str">
        <f>IF(INTRO!$E$39&lt;&gt;"Non-endemic", " ", IF(INTRO!$E$37="Non-endemic"," ", IF(COUNTRY_INFO!C675=0," ",COUNTRY_INFO!C675)))</f>
        <v xml:space="preserve"> </v>
      </c>
      <c r="D675" s="15">
        <f>IF(INTRO!$E$39&lt;&gt;"Non-endemic", 0, IF(INTRO!$E$37="Non-endemic",0,IF(COUNTRY_INFO!$H675=1,COUNTRY_INFO!E675,0)))</f>
        <v>0</v>
      </c>
      <c r="E675" s="15">
        <f>IF(INTRO!$E$39&lt;&gt;"Non-endemic", 0, IF(INTRO!$E$37="Non-endemic",0,IF(COUNTRY_INFO!$H675=1,COUNTRY_INFO!F675,0)))</f>
        <v>0</v>
      </c>
      <c r="F675" s="15">
        <f>IF(INTRO!$E$39&lt;&gt;"Non-endemic", 0, IF(INTRO!$E$37="Non-endemic",0,IF(COUNTRY_INFO!$H675=1,COUNTRY_INFO!G675,0)))</f>
        <v>0</v>
      </c>
      <c r="G675" s="15">
        <f t="shared" si="46"/>
        <v>0</v>
      </c>
      <c r="H675" s="16" t="str">
        <f>IF(INTRO!$E$39="Non-endemic",IF(INTRO!$E$37="Non-endemic","Not required",COUNTRY_INFO!P675),"Treat with IVM")</f>
        <v>Treat with IVM</v>
      </c>
      <c r="I675" s="15">
        <f t="shared" si="47"/>
        <v>0</v>
      </c>
      <c r="J675" s="15">
        <f t="shared" si="43"/>
        <v>0</v>
      </c>
      <c r="K675" s="25"/>
      <c r="L675" s="17">
        <f t="shared" si="44"/>
        <v>0</v>
      </c>
      <c r="M675" s="17">
        <f t="shared" si="45"/>
        <v>0</v>
      </c>
    </row>
    <row r="676" spans="1:13" x14ac:dyDescent="0.2">
      <c r="A676" s="14" t="str">
        <f>IF(INTRO!$E$39&lt;&gt;"Non-endemic", " ", IF(INTRO!$E$37="Non-endemic"," ", IF(COUNTRY_INFO!A676=0," ",COUNTRY_INFO!A676)))</f>
        <v xml:space="preserve"> </v>
      </c>
      <c r="B676" s="14" t="str">
        <f>IF(INTRO!$E$39&lt;&gt;"Non-endemic", " ", IF(INTRO!$E$37="Non-endemic"," ", IF(COUNTRY_INFO!B676=0," ",COUNTRY_INFO!B676)))</f>
        <v xml:space="preserve"> </v>
      </c>
      <c r="C676" s="14" t="str">
        <f>IF(INTRO!$E$39&lt;&gt;"Non-endemic", " ", IF(INTRO!$E$37="Non-endemic"," ", IF(COUNTRY_INFO!C676=0," ",COUNTRY_INFO!C676)))</f>
        <v xml:space="preserve"> </v>
      </c>
      <c r="D676" s="15">
        <f>IF(INTRO!$E$39&lt;&gt;"Non-endemic", 0, IF(INTRO!$E$37="Non-endemic",0,IF(COUNTRY_INFO!$H676=1,COUNTRY_INFO!E676,0)))</f>
        <v>0</v>
      </c>
      <c r="E676" s="15">
        <f>IF(INTRO!$E$39&lt;&gt;"Non-endemic", 0, IF(INTRO!$E$37="Non-endemic",0,IF(COUNTRY_INFO!$H676=1,COUNTRY_INFO!F676,0)))</f>
        <v>0</v>
      </c>
      <c r="F676" s="15">
        <f>IF(INTRO!$E$39&lt;&gt;"Non-endemic", 0, IF(INTRO!$E$37="Non-endemic",0,IF(COUNTRY_INFO!$H676=1,COUNTRY_INFO!G676,0)))</f>
        <v>0</v>
      </c>
      <c r="G676" s="15">
        <f t="shared" si="46"/>
        <v>0</v>
      </c>
      <c r="H676" s="16" t="str">
        <f>IF(INTRO!$E$39="Non-endemic",IF(INTRO!$E$37="Non-endemic","Not required",COUNTRY_INFO!P676),"Treat with IVM")</f>
        <v>Treat with IVM</v>
      </c>
      <c r="I676" s="15">
        <f t="shared" si="47"/>
        <v>0</v>
      </c>
      <c r="J676" s="15">
        <f t="shared" si="43"/>
        <v>0</v>
      </c>
      <c r="K676" s="25"/>
      <c r="L676" s="17">
        <f t="shared" si="44"/>
        <v>0</v>
      </c>
      <c r="M676" s="17">
        <f t="shared" si="45"/>
        <v>0</v>
      </c>
    </row>
    <row r="677" spans="1:13" x14ac:dyDescent="0.2">
      <c r="A677" s="14" t="str">
        <f>IF(INTRO!$E$39&lt;&gt;"Non-endemic", " ", IF(INTRO!$E$37="Non-endemic"," ", IF(COUNTRY_INFO!A677=0," ",COUNTRY_INFO!A677)))</f>
        <v xml:space="preserve"> </v>
      </c>
      <c r="B677" s="14" t="str">
        <f>IF(INTRO!$E$39&lt;&gt;"Non-endemic", " ", IF(INTRO!$E$37="Non-endemic"," ", IF(COUNTRY_INFO!B677=0," ",COUNTRY_INFO!B677)))</f>
        <v xml:space="preserve"> </v>
      </c>
      <c r="C677" s="14" t="str">
        <f>IF(INTRO!$E$39&lt;&gt;"Non-endemic", " ", IF(INTRO!$E$37="Non-endemic"," ", IF(COUNTRY_INFO!C677=0," ",COUNTRY_INFO!C677)))</f>
        <v xml:space="preserve"> </v>
      </c>
      <c r="D677" s="15">
        <f>IF(INTRO!$E$39&lt;&gt;"Non-endemic", 0, IF(INTRO!$E$37="Non-endemic",0,IF(COUNTRY_INFO!$H677=1,COUNTRY_INFO!E677,0)))</f>
        <v>0</v>
      </c>
      <c r="E677" s="15">
        <f>IF(INTRO!$E$39&lt;&gt;"Non-endemic", 0, IF(INTRO!$E$37="Non-endemic",0,IF(COUNTRY_INFO!$H677=1,COUNTRY_INFO!F677,0)))</f>
        <v>0</v>
      </c>
      <c r="F677" s="15">
        <f>IF(INTRO!$E$39&lt;&gt;"Non-endemic", 0, IF(INTRO!$E$37="Non-endemic",0,IF(COUNTRY_INFO!$H677=1,COUNTRY_INFO!G677,0)))</f>
        <v>0</v>
      </c>
      <c r="G677" s="15">
        <f t="shared" si="46"/>
        <v>0</v>
      </c>
      <c r="H677" s="16" t="str">
        <f>IF(INTRO!$E$39="Non-endemic",IF(INTRO!$E$37="Non-endemic","Not required",COUNTRY_INFO!P677),"Treat with IVM")</f>
        <v>Treat with IVM</v>
      </c>
      <c r="I677" s="15">
        <f t="shared" si="47"/>
        <v>0</v>
      </c>
      <c r="J677" s="15">
        <f t="shared" si="43"/>
        <v>0</v>
      </c>
      <c r="K677" s="25"/>
      <c r="L677" s="17">
        <f t="shared" si="44"/>
        <v>0</v>
      </c>
      <c r="M677" s="17">
        <f t="shared" si="45"/>
        <v>0</v>
      </c>
    </row>
    <row r="678" spans="1:13" x14ac:dyDescent="0.2">
      <c r="A678" s="14" t="str">
        <f>IF(INTRO!$E$39&lt;&gt;"Non-endemic", " ", IF(INTRO!$E$37="Non-endemic"," ", IF(COUNTRY_INFO!A678=0," ",COUNTRY_INFO!A678)))</f>
        <v xml:space="preserve"> </v>
      </c>
      <c r="B678" s="14" t="str">
        <f>IF(INTRO!$E$39&lt;&gt;"Non-endemic", " ", IF(INTRO!$E$37="Non-endemic"," ", IF(COUNTRY_INFO!B678=0," ",COUNTRY_INFO!B678)))</f>
        <v xml:space="preserve"> </v>
      </c>
      <c r="C678" s="14" t="str">
        <f>IF(INTRO!$E$39&lt;&gt;"Non-endemic", " ", IF(INTRO!$E$37="Non-endemic"," ", IF(COUNTRY_INFO!C678=0," ",COUNTRY_INFO!C678)))</f>
        <v xml:space="preserve"> </v>
      </c>
      <c r="D678" s="15">
        <f>IF(INTRO!$E$39&lt;&gt;"Non-endemic", 0, IF(INTRO!$E$37="Non-endemic",0,IF(COUNTRY_INFO!$H678=1,COUNTRY_INFO!E678,0)))</f>
        <v>0</v>
      </c>
      <c r="E678" s="15">
        <f>IF(INTRO!$E$39&lt;&gt;"Non-endemic", 0, IF(INTRO!$E$37="Non-endemic",0,IF(COUNTRY_INFO!$H678=1,COUNTRY_INFO!F678,0)))</f>
        <v>0</v>
      </c>
      <c r="F678" s="15">
        <f>IF(INTRO!$E$39&lt;&gt;"Non-endemic", 0, IF(INTRO!$E$37="Non-endemic",0,IF(COUNTRY_INFO!$H678=1,COUNTRY_INFO!G678,0)))</f>
        <v>0</v>
      </c>
      <c r="G678" s="15">
        <f t="shared" si="46"/>
        <v>0</v>
      </c>
      <c r="H678" s="16" t="str">
        <f>IF(INTRO!$E$39="Non-endemic",IF(INTRO!$E$37="Non-endemic","Not required",COUNTRY_INFO!P678),"Treat with IVM")</f>
        <v>Treat with IVM</v>
      </c>
      <c r="I678" s="15">
        <f t="shared" si="47"/>
        <v>0</v>
      </c>
      <c r="J678" s="15">
        <f t="shared" si="43"/>
        <v>0</v>
      </c>
      <c r="K678" s="25"/>
      <c r="L678" s="17">
        <f t="shared" si="44"/>
        <v>0</v>
      </c>
      <c r="M678" s="17">
        <f t="shared" si="45"/>
        <v>0</v>
      </c>
    </row>
    <row r="679" spans="1:13" x14ac:dyDescent="0.2">
      <c r="A679" s="14" t="str">
        <f>IF(INTRO!$E$39&lt;&gt;"Non-endemic", " ", IF(INTRO!$E$37="Non-endemic"," ", IF(COUNTRY_INFO!A679=0," ",COUNTRY_INFO!A679)))</f>
        <v xml:space="preserve"> </v>
      </c>
      <c r="B679" s="14" t="str">
        <f>IF(INTRO!$E$39&lt;&gt;"Non-endemic", " ", IF(INTRO!$E$37="Non-endemic"," ", IF(COUNTRY_INFO!B679=0," ",COUNTRY_INFO!B679)))</f>
        <v xml:space="preserve"> </v>
      </c>
      <c r="C679" s="14" t="str">
        <f>IF(INTRO!$E$39&lt;&gt;"Non-endemic", " ", IF(INTRO!$E$37="Non-endemic"," ", IF(COUNTRY_INFO!C679=0," ",COUNTRY_INFO!C679)))</f>
        <v xml:space="preserve"> </v>
      </c>
      <c r="D679" s="15">
        <f>IF(INTRO!$E$39&lt;&gt;"Non-endemic", 0, IF(INTRO!$E$37="Non-endemic",0,IF(COUNTRY_INFO!$H679=1,COUNTRY_INFO!E679,0)))</f>
        <v>0</v>
      </c>
      <c r="E679" s="15">
        <f>IF(INTRO!$E$39&lt;&gt;"Non-endemic", 0, IF(INTRO!$E$37="Non-endemic",0,IF(COUNTRY_INFO!$H679=1,COUNTRY_INFO!F679,0)))</f>
        <v>0</v>
      </c>
      <c r="F679" s="15">
        <f>IF(INTRO!$E$39&lt;&gt;"Non-endemic", 0, IF(INTRO!$E$37="Non-endemic",0,IF(COUNTRY_INFO!$H679=1,COUNTRY_INFO!G679,0)))</f>
        <v>0</v>
      </c>
      <c r="G679" s="15">
        <f t="shared" si="46"/>
        <v>0</v>
      </c>
      <c r="H679" s="16" t="str">
        <f>IF(INTRO!$E$39="Non-endemic",IF(INTRO!$E$37="Non-endemic","Not required",COUNTRY_INFO!P679),"Treat with IVM")</f>
        <v>Treat with IVM</v>
      </c>
      <c r="I679" s="15">
        <f t="shared" si="47"/>
        <v>0</v>
      </c>
      <c r="J679" s="15">
        <f t="shared" si="43"/>
        <v>0</v>
      </c>
      <c r="K679" s="25"/>
      <c r="L679" s="17">
        <f t="shared" si="44"/>
        <v>0</v>
      </c>
      <c r="M679" s="17">
        <f t="shared" si="45"/>
        <v>0</v>
      </c>
    </row>
    <row r="680" spans="1:13" x14ac:dyDescent="0.2">
      <c r="A680" s="14" t="str">
        <f>IF(INTRO!$E$39&lt;&gt;"Non-endemic", " ", IF(INTRO!$E$37="Non-endemic"," ", IF(COUNTRY_INFO!A680=0," ",COUNTRY_INFO!A680)))</f>
        <v xml:space="preserve"> </v>
      </c>
      <c r="B680" s="14" t="str">
        <f>IF(INTRO!$E$39&lt;&gt;"Non-endemic", " ", IF(INTRO!$E$37="Non-endemic"," ", IF(COUNTRY_INFO!B680=0," ",COUNTRY_INFO!B680)))</f>
        <v xml:space="preserve"> </v>
      </c>
      <c r="C680" s="14" t="str">
        <f>IF(INTRO!$E$39&lt;&gt;"Non-endemic", " ", IF(INTRO!$E$37="Non-endemic"," ", IF(COUNTRY_INFO!C680=0," ",COUNTRY_INFO!C680)))</f>
        <v xml:space="preserve"> </v>
      </c>
      <c r="D680" s="15">
        <f>IF(INTRO!$E$39&lt;&gt;"Non-endemic", 0, IF(INTRO!$E$37="Non-endemic",0,IF(COUNTRY_INFO!$H680=1,COUNTRY_INFO!E680,0)))</f>
        <v>0</v>
      </c>
      <c r="E680" s="15">
        <f>IF(INTRO!$E$39&lt;&gt;"Non-endemic", 0, IF(INTRO!$E$37="Non-endemic",0,IF(COUNTRY_INFO!$H680=1,COUNTRY_INFO!F680,0)))</f>
        <v>0</v>
      </c>
      <c r="F680" s="15">
        <f>IF(INTRO!$E$39&lt;&gt;"Non-endemic", 0, IF(INTRO!$E$37="Non-endemic",0,IF(COUNTRY_INFO!$H680=1,COUNTRY_INFO!G680,0)))</f>
        <v>0</v>
      </c>
      <c r="G680" s="15">
        <f t="shared" si="46"/>
        <v>0</v>
      </c>
      <c r="H680" s="16" t="str">
        <f>IF(INTRO!$E$39="Non-endemic",IF(INTRO!$E$37="Non-endemic","Not required",COUNTRY_INFO!P680),"Treat with IVM")</f>
        <v>Treat with IVM</v>
      </c>
      <c r="I680" s="15">
        <f t="shared" si="47"/>
        <v>0</v>
      </c>
      <c r="J680" s="15">
        <f t="shared" si="43"/>
        <v>0</v>
      </c>
      <c r="K680" s="25"/>
      <c r="L680" s="17">
        <f t="shared" si="44"/>
        <v>0</v>
      </c>
      <c r="M680" s="17">
        <f t="shared" si="45"/>
        <v>0</v>
      </c>
    </row>
    <row r="681" spans="1:13" x14ac:dyDescent="0.2">
      <c r="A681" s="14" t="str">
        <f>IF(INTRO!$E$39&lt;&gt;"Non-endemic", " ", IF(INTRO!$E$37="Non-endemic"," ", IF(COUNTRY_INFO!A681=0," ",COUNTRY_INFO!A681)))</f>
        <v xml:space="preserve"> </v>
      </c>
      <c r="B681" s="14" t="str">
        <f>IF(INTRO!$E$39&lt;&gt;"Non-endemic", " ", IF(INTRO!$E$37="Non-endemic"," ", IF(COUNTRY_INFO!B681=0," ",COUNTRY_INFO!B681)))</f>
        <v xml:space="preserve"> </v>
      </c>
      <c r="C681" s="14" t="str">
        <f>IF(INTRO!$E$39&lt;&gt;"Non-endemic", " ", IF(INTRO!$E$37="Non-endemic"," ", IF(COUNTRY_INFO!C681=0," ",COUNTRY_INFO!C681)))</f>
        <v xml:space="preserve"> </v>
      </c>
      <c r="D681" s="15">
        <f>IF(INTRO!$E$39&lt;&gt;"Non-endemic", 0, IF(INTRO!$E$37="Non-endemic",0,IF(COUNTRY_INFO!$H681=1,COUNTRY_INFO!E681,0)))</f>
        <v>0</v>
      </c>
      <c r="E681" s="15">
        <f>IF(INTRO!$E$39&lt;&gt;"Non-endemic", 0, IF(INTRO!$E$37="Non-endemic",0,IF(COUNTRY_INFO!$H681=1,COUNTRY_INFO!F681,0)))</f>
        <v>0</v>
      </c>
      <c r="F681" s="15">
        <f>IF(INTRO!$E$39&lt;&gt;"Non-endemic", 0, IF(INTRO!$E$37="Non-endemic",0,IF(COUNTRY_INFO!$H681=1,COUNTRY_INFO!G681,0)))</f>
        <v>0</v>
      </c>
      <c r="G681" s="15">
        <f t="shared" si="46"/>
        <v>0</v>
      </c>
      <c r="H681" s="16" t="str">
        <f>IF(INTRO!$E$39="Non-endemic",IF(INTRO!$E$37="Non-endemic","Not required",COUNTRY_INFO!P681),"Treat with IVM")</f>
        <v>Treat with IVM</v>
      </c>
      <c r="I681" s="15">
        <f t="shared" si="47"/>
        <v>0</v>
      </c>
      <c r="J681" s="15">
        <f t="shared" si="43"/>
        <v>0</v>
      </c>
      <c r="K681" s="25"/>
      <c r="L681" s="17">
        <f t="shared" si="44"/>
        <v>0</v>
      </c>
      <c r="M681" s="17">
        <f t="shared" si="45"/>
        <v>0</v>
      </c>
    </row>
    <row r="682" spans="1:13" x14ac:dyDescent="0.2">
      <c r="A682" s="14" t="str">
        <f>IF(INTRO!$E$39&lt;&gt;"Non-endemic", " ", IF(INTRO!$E$37="Non-endemic"," ", IF(COUNTRY_INFO!A682=0," ",COUNTRY_INFO!A682)))</f>
        <v xml:space="preserve"> </v>
      </c>
      <c r="B682" s="14" t="str">
        <f>IF(INTRO!$E$39&lt;&gt;"Non-endemic", " ", IF(INTRO!$E$37="Non-endemic"," ", IF(COUNTRY_INFO!B682=0," ",COUNTRY_INFO!B682)))</f>
        <v xml:space="preserve"> </v>
      </c>
      <c r="C682" s="14" t="str">
        <f>IF(INTRO!$E$39&lt;&gt;"Non-endemic", " ", IF(INTRO!$E$37="Non-endemic"," ", IF(COUNTRY_INFO!C682=0," ",COUNTRY_INFO!C682)))</f>
        <v xml:space="preserve"> </v>
      </c>
      <c r="D682" s="15">
        <f>IF(INTRO!$E$39&lt;&gt;"Non-endemic", 0, IF(INTRO!$E$37="Non-endemic",0,IF(COUNTRY_INFO!$H682=1,COUNTRY_INFO!E682,0)))</f>
        <v>0</v>
      </c>
      <c r="E682" s="15">
        <f>IF(INTRO!$E$39&lt;&gt;"Non-endemic", 0, IF(INTRO!$E$37="Non-endemic",0,IF(COUNTRY_INFO!$H682=1,COUNTRY_INFO!F682,0)))</f>
        <v>0</v>
      </c>
      <c r="F682" s="15">
        <f>IF(INTRO!$E$39&lt;&gt;"Non-endemic", 0, IF(INTRO!$E$37="Non-endemic",0,IF(COUNTRY_INFO!$H682=1,COUNTRY_INFO!G682,0)))</f>
        <v>0</v>
      </c>
      <c r="G682" s="15">
        <f t="shared" si="46"/>
        <v>0</v>
      </c>
      <c r="H682" s="16" t="str">
        <f>IF(INTRO!$E$39="Non-endemic",IF(INTRO!$E$37="Non-endemic","Not required",COUNTRY_INFO!P682),"Treat with IVM")</f>
        <v>Treat with IVM</v>
      </c>
      <c r="I682" s="15">
        <f t="shared" si="47"/>
        <v>0</v>
      </c>
      <c r="J682" s="15">
        <f t="shared" si="43"/>
        <v>0</v>
      </c>
      <c r="K682" s="25"/>
      <c r="L682" s="17">
        <f t="shared" si="44"/>
        <v>0</v>
      </c>
      <c r="M682" s="17">
        <f t="shared" si="45"/>
        <v>0</v>
      </c>
    </row>
    <row r="683" spans="1:13" x14ac:dyDescent="0.2">
      <c r="A683" s="14" t="str">
        <f>IF(INTRO!$E$39&lt;&gt;"Non-endemic", " ", IF(INTRO!$E$37="Non-endemic"," ", IF(COUNTRY_INFO!A683=0," ",COUNTRY_INFO!A683)))</f>
        <v xml:space="preserve"> </v>
      </c>
      <c r="B683" s="14" t="str">
        <f>IF(INTRO!$E$39&lt;&gt;"Non-endemic", " ", IF(INTRO!$E$37="Non-endemic"," ", IF(COUNTRY_INFO!B683=0," ",COUNTRY_INFO!B683)))</f>
        <v xml:space="preserve"> </v>
      </c>
      <c r="C683" s="14" t="str">
        <f>IF(INTRO!$E$39&lt;&gt;"Non-endemic", " ", IF(INTRO!$E$37="Non-endemic"," ", IF(COUNTRY_INFO!C683=0," ",COUNTRY_INFO!C683)))</f>
        <v xml:space="preserve"> </v>
      </c>
      <c r="D683" s="15">
        <f>IF(INTRO!$E$39&lt;&gt;"Non-endemic", 0, IF(INTRO!$E$37="Non-endemic",0,IF(COUNTRY_INFO!$H683=1,COUNTRY_INFO!E683,0)))</f>
        <v>0</v>
      </c>
      <c r="E683" s="15">
        <f>IF(INTRO!$E$39&lt;&gt;"Non-endemic", 0, IF(INTRO!$E$37="Non-endemic",0,IF(COUNTRY_INFO!$H683=1,COUNTRY_INFO!F683,0)))</f>
        <v>0</v>
      </c>
      <c r="F683" s="15">
        <f>IF(INTRO!$E$39&lt;&gt;"Non-endemic", 0, IF(INTRO!$E$37="Non-endemic",0,IF(COUNTRY_INFO!$H683=1,COUNTRY_INFO!G683,0)))</f>
        <v>0</v>
      </c>
      <c r="G683" s="15">
        <f t="shared" si="46"/>
        <v>0</v>
      </c>
      <c r="H683" s="16" t="str">
        <f>IF(INTRO!$E$39="Non-endemic",IF(INTRO!$E$37="Non-endemic","Not required",COUNTRY_INFO!P683),"Treat with IVM")</f>
        <v>Treat with IVM</v>
      </c>
      <c r="I683" s="15">
        <f t="shared" si="47"/>
        <v>0</v>
      </c>
      <c r="J683" s="15">
        <f t="shared" si="43"/>
        <v>0</v>
      </c>
      <c r="K683" s="25"/>
      <c r="L683" s="17">
        <f t="shared" si="44"/>
        <v>0</v>
      </c>
      <c r="M683" s="17">
        <f t="shared" si="45"/>
        <v>0</v>
      </c>
    </row>
    <row r="684" spans="1:13" x14ac:dyDescent="0.2">
      <c r="A684" s="14" t="str">
        <f>IF(INTRO!$E$39&lt;&gt;"Non-endemic", " ", IF(INTRO!$E$37="Non-endemic"," ", IF(COUNTRY_INFO!A684=0," ",COUNTRY_INFO!A684)))</f>
        <v xml:space="preserve"> </v>
      </c>
      <c r="B684" s="14" t="str">
        <f>IF(INTRO!$E$39&lt;&gt;"Non-endemic", " ", IF(INTRO!$E$37="Non-endemic"," ", IF(COUNTRY_INFO!B684=0," ",COUNTRY_INFO!B684)))</f>
        <v xml:space="preserve"> </v>
      </c>
      <c r="C684" s="14" t="str">
        <f>IF(INTRO!$E$39&lt;&gt;"Non-endemic", " ", IF(INTRO!$E$37="Non-endemic"," ", IF(COUNTRY_INFO!C684=0," ",COUNTRY_INFO!C684)))</f>
        <v xml:space="preserve"> </v>
      </c>
      <c r="D684" s="15">
        <f>IF(INTRO!$E$39&lt;&gt;"Non-endemic", 0, IF(INTRO!$E$37="Non-endemic",0,IF(COUNTRY_INFO!$H684=1,COUNTRY_INFO!E684,0)))</f>
        <v>0</v>
      </c>
      <c r="E684" s="15">
        <f>IF(INTRO!$E$39&lt;&gt;"Non-endemic", 0, IF(INTRO!$E$37="Non-endemic",0,IF(COUNTRY_INFO!$H684=1,COUNTRY_INFO!F684,0)))</f>
        <v>0</v>
      </c>
      <c r="F684" s="15">
        <f>IF(INTRO!$E$39&lt;&gt;"Non-endemic", 0, IF(INTRO!$E$37="Non-endemic",0,IF(COUNTRY_INFO!$H684=1,COUNTRY_INFO!G684,0)))</f>
        <v>0</v>
      </c>
      <c r="G684" s="15">
        <f t="shared" si="46"/>
        <v>0</v>
      </c>
      <c r="H684" s="16" t="str">
        <f>IF(INTRO!$E$39="Non-endemic",IF(INTRO!$E$37="Non-endemic","Not required",COUNTRY_INFO!P684),"Treat with IVM")</f>
        <v>Treat with IVM</v>
      </c>
      <c r="I684" s="15">
        <f t="shared" si="47"/>
        <v>0</v>
      </c>
      <c r="J684" s="15">
        <f t="shared" si="43"/>
        <v>0</v>
      </c>
      <c r="K684" s="25"/>
      <c r="L684" s="17">
        <f t="shared" si="44"/>
        <v>0</v>
      </c>
      <c r="M684" s="17">
        <f t="shared" si="45"/>
        <v>0</v>
      </c>
    </row>
    <row r="685" spans="1:13" x14ac:dyDescent="0.2">
      <c r="A685" s="14" t="str">
        <f>IF(INTRO!$E$39&lt;&gt;"Non-endemic", " ", IF(INTRO!$E$37="Non-endemic"," ", IF(COUNTRY_INFO!A685=0," ",COUNTRY_INFO!A685)))</f>
        <v xml:space="preserve"> </v>
      </c>
      <c r="B685" s="14" t="str">
        <f>IF(INTRO!$E$39&lt;&gt;"Non-endemic", " ", IF(INTRO!$E$37="Non-endemic"," ", IF(COUNTRY_INFO!B685=0," ",COUNTRY_INFO!B685)))</f>
        <v xml:space="preserve"> </v>
      </c>
      <c r="C685" s="14" t="str">
        <f>IF(INTRO!$E$39&lt;&gt;"Non-endemic", " ", IF(INTRO!$E$37="Non-endemic"," ", IF(COUNTRY_INFO!C685=0," ",COUNTRY_INFO!C685)))</f>
        <v xml:space="preserve"> </v>
      </c>
      <c r="D685" s="15">
        <f>IF(INTRO!$E$39&lt;&gt;"Non-endemic", 0, IF(INTRO!$E$37="Non-endemic",0,IF(COUNTRY_INFO!$H685=1,COUNTRY_INFO!E685,0)))</f>
        <v>0</v>
      </c>
      <c r="E685" s="15">
        <f>IF(INTRO!$E$39&lt;&gt;"Non-endemic", 0, IF(INTRO!$E$37="Non-endemic",0,IF(COUNTRY_INFO!$H685=1,COUNTRY_INFO!F685,0)))</f>
        <v>0</v>
      </c>
      <c r="F685" s="15">
        <f>IF(INTRO!$E$39&lt;&gt;"Non-endemic", 0, IF(INTRO!$E$37="Non-endemic",0,IF(COUNTRY_INFO!$H685=1,COUNTRY_INFO!G685,0)))</f>
        <v>0</v>
      </c>
      <c r="G685" s="15">
        <f t="shared" si="46"/>
        <v>0</v>
      </c>
      <c r="H685" s="16" t="str">
        <f>IF(INTRO!$E$39="Non-endemic",IF(INTRO!$E$37="Non-endemic","Not required",COUNTRY_INFO!P685),"Treat with IVM")</f>
        <v>Treat with IVM</v>
      </c>
      <c r="I685" s="15">
        <f t="shared" si="47"/>
        <v>0</v>
      </c>
      <c r="J685" s="15">
        <f t="shared" si="43"/>
        <v>0</v>
      </c>
      <c r="K685" s="25"/>
      <c r="L685" s="17">
        <f t="shared" si="44"/>
        <v>0</v>
      </c>
      <c r="M685" s="17">
        <f t="shared" si="45"/>
        <v>0</v>
      </c>
    </row>
    <row r="686" spans="1:13" x14ac:dyDescent="0.2">
      <c r="A686" s="14" t="str">
        <f>IF(INTRO!$E$39&lt;&gt;"Non-endemic", " ", IF(INTRO!$E$37="Non-endemic"," ", IF(COUNTRY_INFO!A686=0," ",COUNTRY_INFO!A686)))</f>
        <v xml:space="preserve"> </v>
      </c>
      <c r="B686" s="14" t="str">
        <f>IF(INTRO!$E$39&lt;&gt;"Non-endemic", " ", IF(INTRO!$E$37="Non-endemic"," ", IF(COUNTRY_INFO!B686=0," ",COUNTRY_INFO!B686)))</f>
        <v xml:space="preserve"> </v>
      </c>
      <c r="C686" s="14" t="str">
        <f>IF(INTRO!$E$39&lt;&gt;"Non-endemic", " ", IF(INTRO!$E$37="Non-endemic"," ", IF(COUNTRY_INFO!C686=0," ",COUNTRY_INFO!C686)))</f>
        <v xml:space="preserve"> </v>
      </c>
      <c r="D686" s="15">
        <f>IF(INTRO!$E$39&lt;&gt;"Non-endemic", 0, IF(INTRO!$E$37="Non-endemic",0,IF(COUNTRY_INFO!$H686=1,COUNTRY_INFO!E686,0)))</f>
        <v>0</v>
      </c>
      <c r="E686" s="15">
        <f>IF(INTRO!$E$39&lt;&gt;"Non-endemic", 0, IF(INTRO!$E$37="Non-endemic",0,IF(COUNTRY_INFO!$H686=1,COUNTRY_INFO!F686,0)))</f>
        <v>0</v>
      </c>
      <c r="F686" s="15">
        <f>IF(INTRO!$E$39&lt;&gt;"Non-endemic", 0, IF(INTRO!$E$37="Non-endemic",0,IF(COUNTRY_INFO!$H686=1,COUNTRY_INFO!G686,0)))</f>
        <v>0</v>
      </c>
      <c r="G686" s="15">
        <f t="shared" si="46"/>
        <v>0</v>
      </c>
      <c r="H686" s="16" t="str">
        <f>IF(INTRO!$E$39="Non-endemic",IF(INTRO!$E$37="Non-endemic","Not required",COUNTRY_INFO!P686),"Treat with IVM")</f>
        <v>Treat with IVM</v>
      </c>
      <c r="I686" s="15">
        <f t="shared" si="47"/>
        <v>0</v>
      </c>
      <c r="J686" s="15">
        <f t="shared" si="43"/>
        <v>0</v>
      </c>
      <c r="K686" s="25"/>
      <c r="L686" s="17">
        <f t="shared" si="44"/>
        <v>0</v>
      </c>
      <c r="M686" s="17">
        <f t="shared" si="45"/>
        <v>0</v>
      </c>
    </row>
    <row r="687" spans="1:13" x14ac:dyDescent="0.2">
      <c r="A687" s="14" t="str">
        <f>IF(INTRO!$E$39&lt;&gt;"Non-endemic", " ", IF(INTRO!$E$37="Non-endemic"," ", IF(COUNTRY_INFO!A687=0," ",COUNTRY_INFO!A687)))</f>
        <v xml:space="preserve"> </v>
      </c>
      <c r="B687" s="14" t="str">
        <f>IF(INTRO!$E$39&lt;&gt;"Non-endemic", " ", IF(INTRO!$E$37="Non-endemic"," ", IF(COUNTRY_INFO!B687=0," ",COUNTRY_INFO!B687)))</f>
        <v xml:space="preserve"> </v>
      </c>
      <c r="C687" s="14" t="str">
        <f>IF(INTRO!$E$39&lt;&gt;"Non-endemic", " ", IF(INTRO!$E$37="Non-endemic"," ", IF(COUNTRY_INFO!C687=0," ",COUNTRY_INFO!C687)))</f>
        <v xml:space="preserve"> </v>
      </c>
      <c r="D687" s="15">
        <f>IF(INTRO!$E$39&lt;&gt;"Non-endemic", 0, IF(INTRO!$E$37="Non-endemic",0,IF(COUNTRY_INFO!$H687=1,COUNTRY_INFO!E687,0)))</f>
        <v>0</v>
      </c>
      <c r="E687" s="15">
        <f>IF(INTRO!$E$39&lt;&gt;"Non-endemic", 0, IF(INTRO!$E$37="Non-endemic",0,IF(COUNTRY_INFO!$H687=1,COUNTRY_INFO!F687,0)))</f>
        <v>0</v>
      </c>
      <c r="F687" s="15">
        <f>IF(INTRO!$E$39&lt;&gt;"Non-endemic", 0, IF(INTRO!$E$37="Non-endemic",0,IF(COUNTRY_INFO!$H687=1,COUNTRY_INFO!G687,0)))</f>
        <v>0</v>
      </c>
      <c r="G687" s="15">
        <f t="shared" si="46"/>
        <v>0</v>
      </c>
      <c r="H687" s="16" t="str">
        <f>IF(INTRO!$E$39="Non-endemic",IF(INTRO!$E$37="Non-endemic","Not required",COUNTRY_INFO!P687),"Treat with IVM")</f>
        <v>Treat with IVM</v>
      </c>
      <c r="I687" s="15">
        <f t="shared" si="47"/>
        <v>0</v>
      </c>
      <c r="J687" s="15">
        <f t="shared" si="43"/>
        <v>0</v>
      </c>
      <c r="K687" s="25"/>
      <c r="L687" s="17">
        <f t="shared" si="44"/>
        <v>0</v>
      </c>
      <c r="M687" s="17">
        <f t="shared" si="45"/>
        <v>0</v>
      </c>
    </row>
    <row r="688" spans="1:13" x14ac:dyDescent="0.2">
      <c r="A688" s="14" t="str">
        <f>IF(INTRO!$E$39&lt;&gt;"Non-endemic", " ", IF(INTRO!$E$37="Non-endemic"," ", IF(COUNTRY_INFO!A688=0," ",COUNTRY_INFO!A688)))</f>
        <v xml:space="preserve"> </v>
      </c>
      <c r="B688" s="14" t="str">
        <f>IF(INTRO!$E$39&lt;&gt;"Non-endemic", " ", IF(INTRO!$E$37="Non-endemic"," ", IF(COUNTRY_INFO!B688=0," ",COUNTRY_INFO!B688)))</f>
        <v xml:space="preserve"> </v>
      </c>
      <c r="C688" s="14" t="str">
        <f>IF(INTRO!$E$39&lt;&gt;"Non-endemic", " ", IF(INTRO!$E$37="Non-endemic"," ", IF(COUNTRY_INFO!C688=0," ",COUNTRY_INFO!C688)))</f>
        <v xml:space="preserve"> </v>
      </c>
      <c r="D688" s="15">
        <f>IF(INTRO!$E$39&lt;&gt;"Non-endemic", 0, IF(INTRO!$E$37="Non-endemic",0,IF(COUNTRY_INFO!$H688=1,COUNTRY_INFO!E688,0)))</f>
        <v>0</v>
      </c>
      <c r="E688" s="15">
        <f>IF(INTRO!$E$39&lt;&gt;"Non-endemic", 0, IF(INTRO!$E$37="Non-endemic",0,IF(COUNTRY_INFO!$H688=1,COUNTRY_INFO!F688,0)))</f>
        <v>0</v>
      </c>
      <c r="F688" s="15">
        <f>IF(INTRO!$E$39&lt;&gt;"Non-endemic", 0, IF(INTRO!$E$37="Non-endemic",0,IF(COUNTRY_INFO!$H688=1,COUNTRY_INFO!G688,0)))</f>
        <v>0</v>
      </c>
      <c r="G688" s="15">
        <f t="shared" si="46"/>
        <v>0</v>
      </c>
      <c r="H688" s="16" t="str">
        <f>IF(INTRO!$E$39="Non-endemic",IF(INTRO!$E$37="Non-endemic","Not required",COUNTRY_INFO!P688),"Treat with IVM")</f>
        <v>Treat with IVM</v>
      </c>
      <c r="I688" s="15">
        <f t="shared" si="47"/>
        <v>0</v>
      </c>
      <c r="J688" s="15">
        <f t="shared" si="43"/>
        <v>0</v>
      </c>
      <c r="K688" s="25"/>
      <c r="L688" s="17">
        <f t="shared" si="44"/>
        <v>0</v>
      </c>
      <c r="M688" s="17">
        <f t="shared" si="45"/>
        <v>0</v>
      </c>
    </row>
    <row r="689" spans="1:13" x14ac:dyDescent="0.2">
      <c r="A689" s="14" t="str">
        <f>IF(INTRO!$E$39&lt;&gt;"Non-endemic", " ", IF(INTRO!$E$37="Non-endemic"," ", IF(COUNTRY_INFO!A689=0," ",COUNTRY_INFO!A689)))</f>
        <v xml:space="preserve"> </v>
      </c>
      <c r="B689" s="14" t="str">
        <f>IF(INTRO!$E$39&lt;&gt;"Non-endemic", " ", IF(INTRO!$E$37="Non-endemic"," ", IF(COUNTRY_INFO!B689=0," ",COUNTRY_INFO!B689)))</f>
        <v xml:space="preserve"> </v>
      </c>
      <c r="C689" s="14" t="str">
        <f>IF(INTRO!$E$39&lt;&gt;"Non-endemic", " ", IF(INTRO!$E$37="Non-endemic"," ", IF(COUNTRY_INFO!C689=0," ",COUNTRY_INFO!C689)))</f>
        <v xml:space="preserve"> </v>
      </c>
      <c r="D689" s="15">
        <f>IF(INTRO!$E$39&lt;&gt;"Non-endemic", 0, IF(INTRO!$E$37="Non-endemic",0,IF(COUNTRY_INFO!$H689=1,COUNTRY_INFO!E689,0)))</f>
        <v>0</v>
      </c>
      <c r="E689" s="15">
        <f>IF(INTRO!$E$39&lt;&gt;"Non-endemic", 0, IF(INTRO!$E$37="Non-endemic",0,IF(COUNTRY_INFO!$H689=1,COUNTRY_INFO!F689,0)))</f>
        <v>0</v>
      </c>
      <c r="F689" s="15">
        <f>IF(INTRO!$E$39&lt;&gt;"Non-endemic", 0, IF(INTRO!$E$37="Non-endemic",0,IF(COUNTRY_INFO!$H689=1,COUNTRY_INFO!G689,0)))</f>
        <v>0</v>
      </c>
      <c r="G689" s="15">
        <f t="shared" si="46"/>
        <v>0</v>
      </c>
      <c r="H689" s="16" t="str">
        <f>IF(INTRO!$E$39="Non-endemic",IF(INTRO!$E$37="Non-endemic","Not required",COUNTRY_INFO!P689),"Treat with IVM")</f>
        <v>Treat with IVM</v>
      </c>
      <c r="I689" s="15">
        <f t="shared" si="47"/>
        <v>0</v>
      </c>
      <c r="J689" s="15">
        <f t="shared" si="43"/>
        <v>0</v>
      </c>
      <c r="K689" s="25"/>
      <c r="L689" s="17">
        <f t="shared" si="44"/>
        <v>0</v>
      </c>
      <c r="M689" s="17">
        <f t="shared" si="45"/>
        <v>0</v>
      </c>
    </row>
    <row r="690" spans="1:13" x14ac:dyDescent="0.2">
      <c r="A690" s="14" t="str">
        <f>IF(INTRO!$E$39&lt;&gt;"Non-endemic", " ", IF(INTRO!$E$37="Non-endemic"," ", IF(COUNTRY_INFO!A690=0," ",COUNTRY_INFO!A690)))</f>
        <v xml:space="preserve"> </v>
      </c>
      <c r="B690" s="14" t="str">
        <f>IF(INTRO!$E$39&lt;&gt;"Non-endemic", " ", IF(INTRO!$E$37="Non-endemic"," ", IF(COUNTRY_INFO!B690=0," ",COUNTRY_INFO!B690)))</f>
        <v xml:space="preserve"> </v>
      </c>
      <c r="C690" s="14" t="str">
        <f>IF(INTRO!$E$39&lt;&gt;"Non-endemic", " ", IF(INTRO!$E$37="Non-endemic"," ", IF(COUNTRY_INFO!C690=0," ",COUNTRY_INFO!C690)))</f>
        <v xml:space="preserve"> </v>
      </c>
      <c r="D690" s="15">
        <f>IF(INTRO!$E$39&lt;&gt;"Non-endemic", 0, IF(INTRO!$E$37="Non-endemic",0,IF(COUNTRY_INFO!$H690=1,COUNTRY_INFO!E690,0)))</f>
        <v>0</v>
      </c>
      <c r="E690" s="15">
        <f>IF(INTRO!$E$39&lt;&gt;"Non-endemic", 0, IF(INTRO!$E$37="Non-endemic",0,IF(COUNTRY_INFO!$H690=1,COUNTRY_INFO!F690,0)))</f>
        <v>0</v>
      </c>
      <c r="F690" s="15">
        <f>IF(INTRO!$E$39&lt;&gt;"Non-endemic", 0, IF(INTRO!$E$37="Non-endemic",0,IF(COUNTRY_INFO!$H690=1,COUNTRY_INFO!G690,0)))</f>
        <v>0</v>
      </c>
      <c r="G690" s="15">
        <f t="shared" si="46"/>
        <v>0</v>
      </c>
      <c r="H690" s="16" t="str">
        <f>IF(INTRO!$E$39="Non-endemic",IF(INTRO!$E$37="Non-endemic","Not required",COUNTRY_INFO!P690),"Treat with IVM")</f>
        <v>Treat with IVM</v>
      </c>
      <c r="I690" s="15">
        <f t="shared" si="47"/>
        <v>0</v>
      </c>
      <c r="J690" s="15">
        <f t="shared" si="43"/>
        <v>0</v>
      </c>
      <c r="K690" s="25"/>
      <c r="L690" s="17">
        <f t="shared" si="44"/>
        <v>0</v>
      </c>
      <c r="M690" s="17">
        <f t="shared" si="45"/>
        <v>0</v>
      </c>
    </row>
    <row r="691" spans="1:13" x14ac:dyDescent="0.2">
      <c r="A691" s="14" t="str">
        <f>IF(INTRO!$E$39&lt;&gt;"Non-endemic", " ", IF(INTRO!$E$37="Non-endemic"," ", IF(COUNTRY_INFO!A691=0," ",COUNTRY_INFO!A691)))</f>
        <v xml:space="preserve"> </v>
      </c>
      <c r="B691" s="14" t="str">
        <f>IF(INTRO!$E$39&lt;&gt;"Non-endemic", " ", IF(INTRO!$E$37="Non-endemic"," ", IF(COUNTRY_INFO!B691=0," ",COUNTRY_INFO!B691)))</f>
        <v xml:space="preserve"> </v>
      </c>
      <c r="C691" s="14" t="str">
        <f>IF(INTRO!$E$39&lt;&gt;"Non-endemic", " ", IF(INTRO!$E$37="Non-endemic"," ", IF(COUNTRY_INFO!C691=0," ",COUNTRY_INFO!C691)))</f>
        <v xml:space="preserve"> </v>
      </c>
      <c r="D691" s="15">
        <f>IF(INTRO!$E$39&lt;&gt;"Non-endemic", 0, IF(INTRO!$E$37="Non-endemic",0,IF(COUNTRY_INFO!$H691=1,COUNTRY_INFO!E691,0)))</f>
        <v>0</v>
      </c>
      <c r="E691" s="15">
        <f>IF(INTRO!$E$39&lt;&gt;"Non-endemic", 0, IF(INTRO!$E$37="Non-endemic",0,IF(COUNTRY_INFO!$H691=1,COUNTRY_INFO!F691,0)))</f>
        <v>0</v>
      </c>
      <c r="F691" s="15">
        <f>IF(INTRO!$E$39&lt;&gt;"Non-endemic", 0, IF(INTRO!$E$37="Non-endemic",0,IF(COUNTRY_INFO!$H691=1,COUNTRY_INFO!G691,0)))</f>
        <v>0</v>
      </c>
      <c r="G691" s="15">
        <f t="shared" si="46"/>
        <v>0</v>
      </c>
      <c r="H691" s="16" t="str">
        <f>IF(INTRO!$E$39="Non-endemic",IF(INTRO!$E$37="Non-endemic","Not required",COUNTRY_INFO!P691),"Treat with IVM")</f>
        <v>Treat with IVM</v>
      </c>
      <c r="I691" s="15">
        <f t="shared" si="47"/>
        <v>0</v>
      </c>
      <c r="J691" s="15">
        <f t="shared" si="43"/>
        <v>0</v>
      </c>
      <c r="K691" s="25"/>
      <c r="L691" s="17">
        <f t="shared" si="44"/>
        <v>0</v>
      </c>
      <c r="M691" s="17">
        <f t="shared" si="45"/>
        <v>0</v>
      </c>
    </row>
    <row r="692" spans="1:13" x14ac:dyDescent="0.2">
      <c r="A692" s="14" t="str">
        <f>IF(INTRO!$E$39&lt;&gt;"Non-endemic", " ", IF(INTRO!$E$37="Non-endemic"," ", IF(COUNTRY_INFO!A692=0," ",COUNTRY_INFO!A692)))</f>
        <v xml:space="preserve"> </v>
      </c>
      <c r="B692" s="14" t="str">
        <f>IF(INTRO!$E$39&lt;&gt;"Non-endemic", " ", IF(INTRO!$E$37="Non-endemic"," ", IF(COUNTRY_INFO!B692=0," ",COUNTRY_INFO!B692)))</f>
        <v xml:space="preserve"> </v>
      </c>
      <c r="C692" s="14" t="str">
        <f>IF(INTRO!$E$39&lt;&gt;"Non-endemic", " ", IF(INTRO!$E$37="Non-endemic"," ", IF(COUNTRY_INFO!C692=0," ",COUNTRY_INFO!C692)))</f>
        <v xml:space="preserve"> </v>
      </c>
      <c r="D692" s="15">
        <f>IF(INTRO!$E$39&lt;&gt;"Non-endemic", 0, IF(INTRO!$E$37="Non-endemic",0,IF(COUNTRY_INFO!$H692=1,COUNTRY_INFO!E692,0)))</f>
        <v>0</v>
      </c>
      <c r="E692" s="15">
        <f>IF(INTRO!$E$39&lt;&gt;"Non-endemic", 0, IF(INTRO!$E$37="Non-endemic",0,IF(COUNTRY_INFO!$H692=1,COUNTRY_INFO!F692,0)))</f>
        <v>0</v>
      </c>
      <c r="F692" s="15">
        <f>IF(INTRO!$E$39&lt;&gt;"Non-endemic", 0, IF(INTRO!$E$37="Non-endemic",0,IF(COUNTRY_INFO!$H692=1,COUNTRY_INFO!G692,0)))</f>
        <v>0</v>
      </c>
      <c r="G692" s="15">
        <f t="shared" si="46"/>
        <v>0</v>
      </c>
      <c r="H692" s="16" t="str">
        <f>IF(INTRO!$E$39="Non-endemic",IF(INTRO!$E$37="Non-endemic","Not required",COUNTRY_INFO!P692),"Treat with IVM")</f>
        <v>Treat with IVM</v>
      </c>
      <c r="I692" s="15">
        <f t="shared" si="47"/>
        <v>0</v>
      </c>
      <c r="J692" s="15">
        <f t="shared" si="43"/>
        <v>0</v>
      </c>
      <c r="K692" s="25"/>
      <c r="L692" s="17">
        <f t="shared" si="44"/>
        <v>0</v>
      </c>
      <c r="M692" s="17">
        <f t="shared" si="45"/>
        <v>0</v>
      </c>
    </row>
    <row r="693" spans="1:13" x14ac:dyDescent="0.2">
      <c r="A693" s="14" t="str">
        <f>IF(INTRO!$E$39&lt;&gt;"Non-endemic", " ", IF(INTRO!$E$37="Non-endemic"," ", IF(COUNTRY_INFO!A693=0," ",COUNTRY_INFO!A693)))</f>
        <v xml:space="preserve"> </v>
      </c>
      <c r="B693" s="14" t="str">
        <f>IF(INTRO!$E$39&lt;&gt;"Non-endemic", " ", IF(INTRO!$E$37="Non-endemic"," ", IF(COUNTRY_INFO!B693=0," ",COUNTRY_INFO!B693)))</f>
        <v xml:space="preserve"> </v>
      </c>
      <c r="C693" s="14" t="str">
        <f>IF(INTRO!$E$39&lt;&gt;"Non-endemic", " ", IF(INTRO!$E$37="Non-endemic"," ", IF(COUNTRY_INFO!C693=0," ",COUNTRY_INFO!C693)))</f>
        <v xml:space="preserve"> </v>
      </c>
      <c r="D693" s="15">
        <f>IF(INTRO!$E$39&lt;&gt;"Non-endemic", 0, IF(INTRO!$E$37="Non-endemic",0,IF(COUNTRY_INFO!$H693=1,COUNTRY_INFO!E693,0)))</f>
        <v>0</v>
      </c>
      <c r="E693" s="15">
        <f>IF(INTRO!$E$39&lt;&gt;"Non-endemic", 0, IF(INTRO!$E$37="Non-endemic",0,IF(COUNTRY_INFO!$H693=1,COUNTRY_INFO!F693,0)))</f>
        <v>0</v>
      </c>
      <c r="F693" s="15">
        <f>IF(INTRO!$E$39&lt;&gt;"Non-endemic", 0, IF(INTRO!$E$37="Non-endemic",0,IF(COUNTRY_INFO!$H693=1,COUNTRY_INFO!G693,0)))</f>
        <v>0</v>
      </c>
      <c r="G693" s="15">
        <f t="shared" si="46"/>
        <v>0</v>
      </c>
      <c r="H693" s="16" t="str">
        <f>IF(INTRO!$E$39="Non-endemic",IF(INTRO!$E$37="Non-endemic","Not required",COUNTRY_INFO!P693),"Treat with IVM")</f>
        <v>Treat with IVM</v>
      </c>
      <c r="I693" s="15">
        <f t="shared" si="47"/>
        <v>0</v>
      </c>
      <c r="J693" s="15">
        <f t="shared" si="43"/>
        <v>0</v>
      </c>
      <c r="K693" s="25"/>
      <c r="L693" s="17">
        <f t="shared" si="44"/>
        <v>0</v>
      </c>
      <c r="M693" s="17">
        <f t="shared" si="45"/>
        <v>0</v>
      </c>
    </row>
    <row r="694" spans="1:13" x14ac:dyDescent="0.2">
      <c r="A694" s="14" t="str">
        <f>IF(INTRO!$E$39&lt;&gt;"Non-endemic", " ", IF(INTRO!$E$37="Non-endemic"," ", IF(COUNTRY_INFO!A694=0," ",COUNTRY_INFO!A694)))</f>
        <v xml:space="preserve"> </v>
      </c>
      <c r="B694" s="14" t="str">
        <f>IF(INTRO!$E$39&lt;&gt;"Non-endemic", " ", IF(INTRO!$E$37="Non-endemic"," ", IF(COUNTRY_INFO!B694=0," ",COUNTRY_INFO!B694)))</f>
        <v xml:space="preserve"> </v>
      </c>
      <c r="C694" s="14" t="str">
        <f>IF(INTRO!$E$39&lt;&gt;"Non-endemic", " ", IF(INTRO!$E$37="Non-endemic"," ", IF(COUNTRY_INFO!C694=0," ",COUNTRY_INFO!C694)))</f>
        <v xml:space="preserve"> </v>
      </c>
      <c r="D694" s="15">
        <f>IF(INTRO!$E$39&lt;&gt;"Non-endemic", 0, IF(INTRO!$E$37="Non-endemic",0,IF(COUNTRY_INFO!$H694=1,COUNTRY_INFO!E694,0)))</f>
        <v>0</v>
      </c>
      <c r="E694" s="15">
        <f>IF(INTRO!$E$39&lt;&gt;"Non-endemic", 0, IF(INTRO!$E$37="Non-endemic",0,IF(COUNTRY_INFO!$H694=1,COUNTRY_INFO!F694,0)))</f>
        <v>0</v>
      </c>
      <c r="F694" s="15">
        <f>IF(INTRO!$E$39&lt;&gt;"Non-endemic", 0, IF(INTRO!$E$37="Non-endemic",0,IF(COUNTRY_INFO!$H694=1,COUNTRY_INFO!G694,0)))</f>
        <v>0</v>
      </c>
      <c r="G694" s="15">
        <f t="shared" si="46"/>
        <v>0</v>
      </c>
      <c r="H694" s="16" t="str">
        <f>IF(INTRO!$E$39="Non-endemic",IF(INTRO!$E$37="Non-endemic","Not required",COUNTRY_INFO!P694),"Treat with IVM")</f>
        <v>Treat with IVM</v>
      </c>
      <c r="I694" s="15">
        <f t="shared" si="47"/>
        <v>0</v>
      </c>
      <c r="J694" s="15">
        <f t="shared" si="43"/>
        <v>0</v>
      </c>
      <c r="K694" s="25"/>
      <c r="L694" s="17">
        <f t="shared" si="44"/>
        <v>0</v>
      </c>
      <c r="M694" s="17">
        <f t="shared" si="45"/>
        <v>0</v>
      </c>
    </row>
    <row r="695" spans="1:13" x14ac:dyDescent="0.2">
      <c r="A695" s="14" t="str">
        <f>IF(INTRO!$E$39&lt;&gt;"Non-endemic", " ", IF(INTRO!$E$37="Non-endemic"," ", IF(COUNTRY_INFO!A695=0," ",COUNTRY_INFO!A695)))</f>
        <v xml:space="preserve"> </v>
      </c>
      <c r="B695" s="14" t="str">
        <f>IF(INTRO!$E$39&lt;&gt;"Non-endemic", " ", IF(INTRO!$E$37="Non-endemic"," ", IF(COUNTRY_INFO!B695=0," ",COUNTRY_INFO!B695)))</f>
        <v xml:space="preserve"> </v>
      </c>
      <c r="C695" s="14" t="str">
        <f>IF(INTRO!$E$39&lt;&gt;"Non-endemic", " ", IF(INTRO!$E$37="Non-endemic"," ", IF(COUNTRY_INFO!C695=0," ",COUNTRY_INFO!C695)))</f>
        <v xml:space="preserve"> </v>
      </c>
      <c r="D695" s="15">
        <f>IF(INTRO!$E$39&lt;&gt;"Non-endemic", 0, IF(INTRO!$E$37="Non-endemic",0,IF(COUNTRY_INFO!$H695=1,COUNTRY_INFO!E695,0)))</f>
        <v>0</v>
      </c>
      <c r="E695" s="15">
        <f>IF(INTRO!$E$39&lt;&gt;"Non-endemic", 0, IF(INTRO!$E$37="Non-endemic",0,IF(COUNTRY_INFO!$H695=1,COUNTRY_INFO!F695,0)))</f>
        <v>0</v>
      </c>
      <c r="F695" s="15">
        <f>IF(INTRO!$E$39&lt;&gt;"Non-endemic", 0, IF(INTRO!$E$37="Non-endemic",0,IF(COUNTRY_INFO!$H695=1,COUNTRY_INFO!G695,0)))</f>
        <v>0</v>
      </c>
      <c r="G695" s="15">
        <f t="shared" si="46"/>
        <v>0</v>
      </c>
      <c r="H695" s="16" t="str">
        <f>IF(INTRO!$E$39="Non-endemic",IF(INTRO!$E$37="Non-endemic","Not required",COUNTRY_INFO!P695),"Treat with IVM")</f>
        <v>Treat with IVM</v>
      </c>
      <c r="I695" s="15">
        <f t="shared" si="47"/>
        <v>0</v>
      </c>
      <c r="J695" s="15">
        <f t="shared" si="43"/>
        <v>0</v>
      </c>
      <c r="K695" s="25"/>
      <c r="L695" s="17">
        <f t="shared" si="44"/>
        <v>0</v>
      </c>
      <c r="M695" s="17">
        <f t="shared" si="45"/>
        <v>0</v>
      </c>
    </row>
    <row r="696" spans="1:13" x14ac:dyDescent="0.2">
      <c r="A696" s="14" t="str">
        <f>IF(INTRO!$E$39&lt;&gt;"Non-endemic", " ", IF(INTRO!$E$37="Non-endemic"," ", IF(COUNTRY_INFO!A696=0," ",COUNTRY_INFO!A696)))</f>
        <v xml:space="preserve"> </v>
      </c>
      <c r="B696" s="14" t="str">
        <f>IF(INTRO!$E$39&lt;&gt;"Non-endemic", " ", IF(INTRO!$E$37="Non-endemic"," ", IF(COUNTRY_INFO!B696=0," ",COUNTRY_INFO!B696)))</f>
        <v xml:space="preserve"> </v>
      </c>
      <c r="C696" s="14" t="str">
        <f>IF(INTRO!$E$39&lt;&gt;"Non-endemic", " ", IF(INTRO!$E$37="Non-endemic"," ", IF(COUNTRY_INFO!C696=0," ",COUNTRY_INFO!C696)))</f>
        <v xml:space="preserve"> </v>
      </c>
      <c r="D696" s="15">
        <f>IF(INTRO!$E$39&lt;&gt;"Non-endemic", 0, IF(INTRO!$E$37="Non-endemic",0,IF(COUNTRY_INFO!$H696=1,COUNTRY_INFO!E696,0)))</f>
        <v>0</v>
      </c>
      <c r="E696" s="15">
        <f>IF(INTRO!$E$39&lt;&gt;"Non-endemic", 0, IF(INTRO!$E$37="Non-endemic",0,IF(COUNTRY_INFO!$H696=1,COUNTRY_INFO!F696,0)))</f>
        <v>0</v>
      </c>
      <c r="F696" s="15">
        <f>IF(INTRO!$E$39&lt;&gt;"Non-endemic", 0, IF(INTRO!$E$37="Non-endemic",0,IF(COUNTRY_INFO!$H696=1,COUNTRY_INFO!G696,0)))</f>
        <v>0</v>
      </c>
      <c r="G696" s="15">
        <f t="shared" si="46"/>
        <v>0</v>
      </c>
      <c r="H696" s="16" t="str">
        <f>IF(INTRO!$E$39="Non-endemic",IF(INTRO!$E$37="Non-endemic","Not required",COUNTRY_INFO!P696),"Treat with IVM")</f>
        <v>Treat with IVM</v>
      </c>
      <c r="I696" s="15">
        <f t="shared" si="47"/>
        <v>0</v>
      </c>
      <c r="J696" s="15">
        <f t="shared" si="43"/>
        <v>0</v>
      </c>
      <c r="K696" s="25"/>
      <c r="L696" s="17">
        <f t="shared" si="44"/>
        <v>0</v>
      </c>
      <c r="M696" s="17">
        <f t="shared" si="45"/>
        <v>0</v>
      </c>
    </row>
    <row r="697" spans="1:13" x14ac:dyDescent="0.2">
      <c r="A697" s="14" t="str">
        <f>IF(INTRO!$E$39&lt;&gt;"Non-endemic", " ", IF(INTRO!$E$37="Non-endemic"," ", IF(COUNTRY_INFO!A697=0," ",COUNTRY_INFO!A697)))</f>
        <v xml:space="preserve"> </v>
      </c>
      <c r="B697" s="14" t="str">
        <f>IF(INTRO!$E$39&lt;&gt;"Non-endemic", " ", IF(INTRO!$E$37="Non-endemic"," ", IF(COUNTRY_INFO!B697=0," ",COUNTRY_INFO!B697)))</f>
        <v xml:space="preserve"> </v>
      </c>
      <c r="C697" s="14" t="str">
        <f>IF(INTRO!$E$39&lt;&gt;"Non-endemic", " ", IF(INTRO!$E$37="Non-endemic"," ", IF(COUNTRY_INFO!C697=0," ",COUNTRY_INFO!C697)))</f>
        <v xml:space="preserve"> </v>
      </c>
      <c r="D697" s="15">
        <f>IF(INTRO!$E$39&lt;&gt;"Non-endemic", 0, IF(INTRO!$E$37="Non-endemic",0,IF(COUNTRY_INFO!$H697=1,COUNTRY_INFO!E697,0)))</f>
        <v>0</v>
      </c>
      <c r="E697" s="15">
        <f>IF(INTRO!$E$39&lt;&gt;"Non-endemic", 0, IF(INTRO!$E$37="Non-endemic",0,IF(COUNTRY_INFO!$H697=1,COUNTRY_INFO!F697,0)))</f>
        <v>0</v>
      </c>
      <c r="F697" s="15">
        <f>IF(INTRO!$E$39&lt;&gt;"Non-endemic", 0, IF(INTRO!$E$37="Non-endemic",0,IF(COUNTRY_INFO!$H697=1,COUNTRY_INFO!G697,0)))</f>
        <v>0</v>
      </c>
      <c r="G697" s="15">
        <f t="shared" si="46"/>
        <v>0</v>
      </c>
      <c r="H697" s="16" t="str">
        <f>IF(INTRO!$E$39="Non-endemic",IF(INTRO!$E$37="Non-endemic","Not required",COUNTRY_INFO!P697),"Treat with IVM")</f>
        <v>Treat with IVM</v>
      </c>
      <c r="I697" s="15">
        <f t="shared" si="47"/>
        <v>0</v>
      </c>
      <c r="J697" s="15">
        <f t="shared" si="43"/>
        <v>0</v>
      </c>
      <c r="K697" s="25"/>
      <c r="L697" s="17">
        <f t="shared" si="44"/>
        <v>0</v>
      </c>
      <c r="M697" s="17">
        <f t="shared" si="45"/>
        <v>0</v>
      </c>
    </row>
    <row r="698" spans="1:13" x14ac:dyDescent="0.2">
      <c r="A698" s="14" t="str">
        <f>IF(INTRO!$E$39&lt;&gt;"Non-endemic", " ", IF(INTRO!$E$37="Non-endemic"," ", IF(COUNTRY_INFO!A698=0," ",COUNTRY_INFO!A698)))</f>
        <v xml:space="preserve"> </v>
      </c>
      <c r="B698" s="14" t="str">
        <f>IF(INTRO!$E$39&lt;&gt;"Non-endemic", " ", IF(INTRO!$E$37="Non-endemic"," ", IF(COUNTRY_INFO!B698=0," ",COUNTRY_INFO!B698)))</f>
        <v xml:space="preserve"> </v>
      </c>
      <c r="C698" s="14" t="str">
        <f>IF(INTRO!$E$39&lt;&gt;"Non-endemic", " ", IF(INTRO!$E$37="Non-endemic"," ", IF(COUNTRY_INFO!C698=0," ",COUNTRY_INFO!C698)))</f>
        <v xml:space="preserve"> </v>
      </c>
      <c r="D698" s="15">
        <f>IF(INTRO!$E$39&lt;&gt;"Non-endemic", 0, IF(INTRO!$E$37="Non-endemic",0,IF(COUNTRY_INFO!$H698=1,COUNTRY_INFO!E698,0)))</f>
        <v>0</v>
      </c>
      <c r="E698" s="15">
        <f>IF(INTRO!$E$39&lt;&gt;"Non-endemic", 0, IF(INTRO!$E$37="Non-endemic",0,IF(COUNTRY_INFO!$H698=1,COUNTRY_INFO!F698,0)))</f>
        <v>0</v>
      </c>
      <c r="F698" s="15">
        <f>IF(INTRO!$E$39&lt;&gt;"Non-endemic", 0, IF(INTRO!$E$37="Non-endemic",0,IF(COUNTRY_INFO!$H698=1,COUNTRY_INFO!G698,0)))</f>
        <v>0</v>
      </c>
      <c r="G698" s="15">
        <f t="shared" si="46"/>
        <v>0</v>
      </c>
      <c r="H698" s="16" t="str">
        <f>IF(INTRO!$E$39="Non-endemic",IF(INTRO!$E$37="Non-endemic","Not required",COUNTRY_INFO!P698),"Treat with IVM")</f>
        <v>Treat with IVM</v>
      </c>
      <c r="I698" s="15">
        <f t="shared" si="47"/>
        <v>0</v>
      </c>
      <c r="J698" s="15">
        <f t="shared" si="43"/>
        <v>0</v>
      </c>
      <c r="K698" s="25"/>
      <c r="L698" s="17">
        <f t="shared" si="44"/>
        <v>0</v>
      </c>
      <c r="M698" s="17">
        <f t="shared" si="45"/>
        <v>0</v>
      </c>
    </row>
    <row r="699" spans="1:13" x14ac:dyDescent="0.2">
      <c r="A699" s="14" t="str">
        <f>IF(INTRO!$E$39&lt;&gt;"Non-endemic", " ", IF(INTRO!$E$37="Non-endemic"," ", IF(COUNTRY_INFO!A699=0," ",COUNTRY_INFO!A699)))</f>
        <v xml:space="preserve"> </v>
      </c>
      <c r="B699" s="14" t="str">
        <f>IF(INTRO!$E$39&lt;&gt;"Non-endemic", " ", IF(INTRO!$E$37="Non-endemic"," ", IF(COUNTRY_INFO!B699=0," ",COUNTRY_INFO!B699)))</f>
        <v xml:space="preserve"> </v>
      </c>
      <c r="C699" s="14" t="str">
        <f>IF(INTRO!$E$39&lt;&gt;"Non-endemic", " ", IF(INTRO!$E$37="Non-endemic"," ", IF(COUNTRY_INFO!C699=0," ",COUNTRY_INFO!C699)))</f>
        <v xml:space="preserve"> </v>
      </c>
      <c r="D699" s="15">
        <f>IF(INTRO!$E$39&lt;&gt;"Non-endemic", 0, IF(INTRO!$E$37="Non-endemic",0,IF(COUNTRY_INFO!$H699=1,COUNTRY_INFO!E699,0)))</f>
        <v>0</v>
      </c>
      <c r="E699" s="15">
        <f>IF(INTRO!$E$39&lt;&gt;"Non-endemic", 0, IF(INTRO!$E$37="Non-endemic",0,IF(COUNTRY_INFO!$H699=1,COUNTRY_INFO!F699,0)))</f>
        <v>0</v>
      </c>
      <c r="F699" s="15">
        <f>IF(INTRO!$E$39&lt;&gt;"Non-endemic", 0, IF(INTRO!$E$37="Non-endemic",0,IF(COUNTRY_INFO!$H699=1,COUNTRY_INFO!G699,0)))</f>
        <v>0</v>
      </c>
      <c r="G699" s="15">
        <f t="shared" si="46"/>
        <v>0</v>
      </c>
      <c r="H699" s="16" t="str">
        <f>IF(INTRO!$E$39="Non-endemic",IF(INTRO!$E$37="Non-endemic","Not required",COUNTRY_INFO!P699),"Treat with IVM")</f>
        <v>Treat with IVM</v>
      </c>
      <c r="I699" s="15">
        <f t="shared" si="47"/>
        <v>0</v>
      </c>
      <c r="J699" s="15">
        <f t="shared" si="43"/>
        <v>0</v>
      </c>
      <c r="K699" s="25"/>
      <c r="L699" s="17">
        <f t="shared" si="44"/>
        <v>0</v>
      </c>
      <c r="M699" s="17">
        <f t="shared" si="45"/>
        <v>0</v>
      </c>
    </row>
    <row r="700" spans="1:13" x14ac:dyDescent="0.2">
      <c r="A700" s="14" t="str">
        <f>IF(INTRO!$E$39&lt;&gt;"Non-endemic", " ", IF(INTRO!$E$37="Non-endemic"," ", IF(COUNTRY_INFO!A700=0," ",COUNTRY_INFO!A700)))</f>
        <v xml:space="preserve"> </v>
      </c>
      <c r="B700" s="14" t="str">
        <f>IF(INTRO!$E$39&lt;&gt;"Non-endemic", " ", IF(INTRO!$E$37="Non-endemic"," ", IF(COUNTRY_INFO!B700=0," ",COUNTRY_INFO!B700)))</f>
        <v xml:space="preserve"> </v>
      </c>
      <c r="C700" s="14" t="str">
        <f>IF(INTRO!$E$39&lt;&gt;"Non-endemic", " ", IF(INTRO!$E$37="Non-endemic"," ", IF(COUNTRY_INFO!C700=0," ",COUNTRY_INFO!C700)))</f>
        <v xml:space="preserve"> </v>
      </c>
      <c r="D700" s="15">
        <f>IF(INTRO!$E$39&lt;&gt;"Non-endemic", 0, IF(INTRO!$E$37="Non-endemic",0,IF(COUNTRY_INFO!$H700=1,COUNTRY_INFO!E700,0)))</f>
        <v>0</v>
      </c>
      <c r="E700" s="15">
        <f>IF(INTRO!$E$39&lt;&gt;"Non-endemic", 0, IF(INTRO!$E$37="Non-endemic",0,IF(COUNTRY_INFO!$H700=1,COUNTRY_INFO!F700,0)))</f>
        <v>0</v>
      </c>
      <c r="F700" s="15">
        <f>IF(INTRO!$E$39&lt;&gt;"Non-endemic", 0, IF(INTRO!$E$37="Non-endemic",0,IF(COUNTRY_INFO!$H700=1,COUNTRY_INFO!G700,0)))</f>
        <v>0</v>
      </c>
      <c r="G700" s="15">
        <f t="shared" si="46"/>
        <v>0</v>
      </c>
      <c r="H700" s="16" t="str">
        <f>IF(INTRO!$E$39="Non-endemic",IF(INTRO!$E$37="Non-endemic","Not required",COUNTRY_INFO!P700),"Treat with IVM")</f>
        <v>Treat with IVM</v>
      </c>
      <c r="I700" s="15">
        <f t="shared" si="47"/>
        <v>0</v>
      </c>
      <c r="J700" s="15">
        <f t="shared" si="43"/>
        <v>0</v>
      </c>
      <c r="K700" s="25"/>
      <c r="L700" s="17">
        <f t="shared" si="44"/>
        <v>0</v>
      </c>
      <c r="M700" s="17">
        <f t="shared" si="45"/>
        <v>0</v>
      </c>
    </row>
    <row r="701" spans="1:13" x14ac:dyDescent="0.2">
      <c r="A701" s="14" t="str">
        <f>IF(INTRO!$E$39&lt;&gt;"Non-endemic", " ", IF(INTRO!$E$37="Non-endemic"," ", IF(COUNTRY_INFO!A701=0," ",COUNTRY_INFO!A701)))</f>
        <v xml:space="preserve"> </v>
      </c>
      <c r="B701" s="14" t="str">
        <f>IF(INTRO!$E$39&lt;&gt;"Non-endemic", " ", IF(INTRO!$E$37="Non-endemic"," ", IF(COUNTRY_INFO!B701=0," ",COUNTRY_INFO!B701)))</f>
        <v xml:space="preserve"> </v>
      </c>
      <c r="C701" s="14" t="str">
        <f>IF(INTRO!$E$39&lt;&gt;"Non-endemic", " ", IF(INTRO!$E$37="Non-endemic"," ", IF(COUNTRY_INFO!C701=0," ",COUNTRY_INFO!C701)))</f>
        <v xml:space="preserve"> </v>
      </c>
      <c r="D701" s="15">
        <f>IF(INTRO!$E$39&lt;&gt;"Non-endemic", 0, IF(INTRO!$E$37="Non-endemic",0,IF(COUNTRY_INFO!$H701=1,COUNTRY_INFO!E701,0)))</f>
        <v>0</v>
      </c>
      <c r="E701" s="15">
        <f>IF(INTRO!$E$39&lt;&gt;"Non-endemic", 0, IF(INTRO!$E$37="Non-endemic",0,IF(COUNTRY_INFO!$H701=1,COUNTRY_INFO!F701,0)))</f>
        <v>0</v>
      </c>
      <c r="F701" s="15">
        <f>IF(INTRO!$E$39&lt;&gt;"Non-endemic", 0, IF(INTRO!$E$37="Non-endemic",0,IF(COUNTRY_INFO!$H701=1,COUNTRY_INFO!G701,0)))</f>
        <v>0</v>
      </c>
      <c r="G701" s="15">
        <f t="shared" si="46"/>
        <v>0</v>
      </c>
      <c r="H701" s="16" t="str">
        <f>IF(INTRO!$E$39="Non-endemic",IF(INTRO!$E$37="Non-endemic","Not required",COUNTRY_INFO!P701),"Treat with IVM")</f>
        <v>Treat with IVM</v>
      </c>
      <c r="I701" s="15">
        <f t="shared" si="47"/>
        <v>0</v>
      </c>
      <c r="J701" s="15">
        <f t="shared" si="43"/>
        <v>0</v>
      </c>
      <c r="K701" s="25"/>
      <c r="L701" s="17">
        <f t="shared" si="44"/>
        <v>0</v>
      </c>
      <c r="M701" s="17">
        <f t="shared" si="45"/>
        <v>0</v>
      </c>
    </row>
    <row r="702" spans="1:13" x14ac:dyDescent="0.2">
      <c r="A702" s="14" t="str">
        <f>IF(INTRO!$E$39&lt;&gt;"Non-endemic", " ", IF(INTRO!$E$37="Non-endemic"," ", IF(COUNTRY_INFO!A702=0," ",COUNTRY_INFO!A702)))</f>
        <v xml:space="preserve"> </v>
      </c>
      <c r="B702" s="14" t="str">
        <f>IF(INTRO!$E$39&lt;&gt;"Non-endemic", " ", IF(INTRO!$E$37="Non-endemic"," ", IF(COUNTRY_INFO!B702=0," ",COUNTRY_INFO!B702)))</f>
        <v xml:space="preserve"> </v>
      </c>
      <c r="C702" s="14" t="str">
        <f>IF(INTRO!$E$39&lt;&gt;"Non-endemic", " ", IF(INTRO!$E$37="Non-endemic"," ", IF(COUNTRY_INFO!C702=0," ",COUNTRY_INFO!C702)))</f>
        <v xml:space="preserve"> </v>
      </c>
      <c r="D702" s="15">
        <f>IF(INTRO!$E$39&lt;&gt;"Non-endemic", 0, IF(INTRO!$E$37="Non-endemic",0,IF(COUNTRY_INFO!$H702=1,COUNTRY_INFO!E702,0)))</f>
        <v>0</v>
      </c>
      <c r="E702" s="15">
        <f>IF(INTRO!$E$39&lt;&gt;"Non-endemic", 0, IF(INTRO!$E$37="Non-endemic",0,IF(COUNTRY_INFO!$H702=1,COUNTRY_INFO!F702,0)))</f>
        <v>0</v>
      </c>
      <c r="F702" s="15">
        <f>IF(INTRO!$E$39&lt;&gt;"Non-endemic", 0, IF(INTRO!$E$37="Non-endemic",0,IF(COUNTRY_INFO!$H702=1,COUNTRY_INFO!G702,0)))</f>
        <v>0</v>
      </c>
      <c r="G702" s="15">
        <f t="shared" si="46"/>
        <v>0</v>
      </c>
      <c r="H702" s="16" t="str">
        <f>IF(INTRO!$E$39="Non-endemic",IF(INTRO!$E$37="Non-endemic","Not required",COUNTRY_INFO!P702),"Treat with IVM")</f>
        <v>Treat with IVM</v>
      </c>
      <c r="I702" s="15">
        <f t="shared" si="47"/>
        <v>0</v>
      </c>
      <c r="J702" s="15">
        <f t="shared" si="43"/>
        <v>0</v>
      </c>
      <c r="K702" s="25"/>
      <c r="L702" s="17">
        <f t="shared" si="44"/>
        <v>0</v>
      </c>
      <c r="M702" s="17">
        <f t="shared" si="45"/>
        <v>0</v>
      </c>
    </row>
    <row r="703" spans="1:13" x14ac:dyDescent="0.2">
      <c r="A703" s="14" t="str">
        <f>IF(INTRO!$E$39&lt;&gt;"Non-endemic", " ", IF(INTRO!$E$37="Non-endemic"," ", IF(COUNTRY_INFO!A703=0," ",COUNTRY_INFO!A703)))</f>
        <v xml:space="preserve"> </v>
      </c>
      <c r="B703" s="14" t="str">
        <f>IF(INTRO!$E$39&lt;&gt;"Non-endemic", " ", IF(INTRO!$E$37="Non-endemic"," ", IF(COUNTRY_INFO!B703=0," ",COUNTRY_INFO!B703)))</f>
        <v xml:space="preserve"> </v>
      </c>
      <c r="C703" s="14" t="str">
        <f>IF(INTRO!$E$39&lt;&gt;"Non-endemic", " ", IF(INTRO!$E$37="Non-endemic"," ", IF(COUNTRY_INFO!C703=0," ",COUNTRY_INFO!C703)))</f>
        <v xml:space="preserve"> </v>
      </c>
      <c r="D703" s="15">
        <f>IF(INTRO!$E$39&lt;&gt;"Non-endemic", 0, IF(INTRO!$E$37="Non-endemic",0,IF(COUNTRY_INFO!$H703=1,COUNTRY_INFO!E703,0)))</f>
        <v>0</v>
      </c>
      <c r="E703" s="15">
        <f>IF(INTRO!$E$39&lt;&gt;"Non-endemic", 0, IF(INTRO!$E$37="Non-endemic",0,IF(COUNTRY_INFO!$H703=1,COUNTRY_INFO!F703,0)))</f>
        <v>0</v>
      </c>
      <c r="F703" s="15">
        <f>IF(INTRO!$E$39&lt;&gt;"Non-endemic", 0, IF(INTRO!$E$37="Non-endemic",0,IF(COUNTRY_INFO!$H703=1,COUNTRY_INFO!G703,0)))</f>
        <v>0</v>
      </c>
      <c r="G703" s="15">
        <f t="shared" si="46"/>
        <v>0</v>
      </c>
      <c r="H703" s="16" t="str">
        <f>IF(INTRO!$E$39="Non-endemic",IF(INTRO!$E$37="Non-endemic","Not required",COUNTRY_INFO!P703),"Treat with IVM")</f>
        <v>Treat with IVM</v>
      </c>
      <c r="I703" s="15">
        <f t="shared" si="47"/>
        <v>0</v>
      </c>
      <c r="J703" s="15">
        <f t="shared" si="43"/>
        <v>0</v>
      </c>
      <c r="K703" s="25"/>
      <c r="L703" s="17">
        <f t="shared" si="44"/>
        <v>0</v>
      </c>
      <c r="M703" s="17">
        <f t="shared" si="45"/>
        <v>0</v>
      </c>
    </row>
    <row r="704" spans="1:13" x14ac:dyDescent="0.2">
      <c r="A704" s="14" t="str">
        <f>IF(INTRO!$E$39&lt;&gt;"Non-endemic", " ", IF(INTRO!$E$37="Non-endemic"," ", IF(COUNTRY_INFO!A704=0," ",COUNTRY_INFO!A704)))</f>
        <v xml:space="preserve"> </v>
      </c>
      <c r="B704" s="14" t="str">
        <f>IF(INTRO!$E$39&lt;&gt;"Non-endemic", " ", IF(INTRO!$E$37="Non-endemic"," ", IF(COUNTRY_INFO!B704=0," ",COUNTRY_INFO!B704)))</f>
        <v xml:space="preserve"> </v>
      </c>
      <c r="C704" s="14" t="str">
        <f>IF(INTRO!$E$39&lt;&gt;"Non-endemic", " ", IF(INTRO!$E$37="Non-endemic"," ", IF(COUNTRY_INFO!C704=0," ",COUNTRY_INFO!C704)))</f>
        <v xml:space="preserve"> </v>
      </c>
      <c r="D704" s="15">
        <f>IF(INTRO!$E$39&lt;&gt;"Non-endemic", 0, IF(INTRO!$E$37="Non-endemic",0,IF(COUNTRY_INFO!$H704=1,COUNTRY_INFO!E704,0)))</f>
        <v>0</v>
      </c>
      <c r="E704" s="15">
        <f>IF(INTRO!$E$39&lt;&gt;"Non-endemic", 0, IF(INTRO!$E$37="Non-endemic",0,IF(COUNTRY_INFO!$H704=1,COUNTRY_INFO!F704,0)))</f>
        <v>0</v>
      </c>
      <c r="F704" s="15">
        <f>IF(INTRO!$E$39&lt;&gt;"Non-endemic", 0, IF(INTRO!$E$37="Non-endemic",0,IF(COUNTRY_INFO!$H704=1,COUNTRY_INFO!G704,0)))</f>
        <v>0</v>
      </c>
      <c r="G704" s="15">
        <f t="shared" si="46"/>
        <v>0</v>
      </c>
      <c r="H704" s="16" t="str">
        <f>IF(INTRO!$E$39="Non-endemic",IF(INTRO!$E$37="Non-endemic","Not required",COUNTRY_INFO!P704),"Treat with IVM")</f>
        <v>Treat with IVM</v>
      </c>
      <c r="I704" s="15">
        <f t="shared" si="47"/>
        <v>0</v>
      </c>
      <c r="J704" s="15">
        <f t="shared" si="43"/>
        <v>0</v>
      </c>
      <c r="K704" s="25"/>
      <c r="L704" s="17">
        <f t="shared" si="44"/>
        <v>0</v>
      </c>
      <c r="M704" s="17">
        <f t="shared" si="45"/>
        <v>0</v>
      </c>
    </row>
    <row r="705" spans="1:13" x14ac:dyDescent="0.2">
      <c r="A705" s="14" t="str">
        <f>IF(INTRO!$E$39&lt;&gt;"Non-endemic", " ", IF(INTRO!$E$37="Non-endemic"," ", IF(COUNTRY_INFO!A705=0," ",COUNTRY_INFO!A705)))</f>
        <v xml:space="preserve"> </v>
      </c>
      <c r="B705" s="14" t="str">
        <f>IF(INTRO!$E$39&lt;&gt;"Non-endemic", " ", IF(INTRO!$E$37="Non-endemic"," ", IF(COUNTRY_INFO!B705=0," ",COUNTRY_INFO!B705)))</f>
        <v xml:space="preserve"> </v>
      </c>
      <c r="C705" s="14" t="str">
        <f>IF(INTRO!$E$39&lt;&gt;"Non-endemic", " ", IF(INTRO!$E$37="Non-endemic"," ", IF(COUNTRY_INFO!C705=0," ",COUNTRY_INFO!C705)))</f>
        <v xml:space="preserve"> </v>
      </c>
      <c r="D705" s="15">
        <f>IF(INTRO!$E$39&lt;&gt;"Non-endemic", 0, IF(INTRO!$E$37="Non-endemic",0,IF(COUNTRY_INFO!$H705=1,COUNTRY_INFO!E705,0)))</f>
        <v>0</v>
      </c>
      <c r="E705" s="15">
        <f>IF(INTRO!$E$39&lt;&gt;"Non-endemic", 0, IF(INTRO!$E$37="Non-endemic",0,IF(COUNTRY_INFO!$H705=1,COUNTRY_INFO!F705,0)))</f>
        <v>0</v>
      </c>
      <c r="F705" s="15">
        <f>IF(INTRO!$E$39&lt;&gt;"Non-endemic", 0, IF(INTRO!$E$37="Non-endemic",0,IF(COUNTRY_INFO!$H705=1,COUNTRY_INFO!G705,0)))</f>
        <v>0</v>
      </c>
      <c r="G705" s="15">
        <f t="shared" si="46"/>
        <v>0</v>
      </c>
      <c r="H705" s="16" t="str">
        <f>IF(INTRO!$E$39="Non-endemic",IF(INTRO!$E$37="Non-endemic","Not required",COUNTRY_INFO!P705),"Treat with IVM")</f>
        <v>Treat with IVM</v>
      </c>
      <c r="I705" s="15">
        <f t="shared" si="47"/>
        <v>0</v>
      </c>
      <c r="J705" s="15">
        <f t="shared" si="43"/>
        <v>0</v>
      </c>
      <c r="K705" s="25"/>
      <c r="L705" s="17">
        <f t="shared" si="44"/>
        <v>0</v>
      </c>
      <c r="M705" s="17">
        <f t="shared" si="45"/>
        <v>0</v>
      </c>
    </row>
    <row r="706" spans="1:13" x14ac:dyDescent="0.2">
      <c r="A706" s="14" t="str">
        <f>IF(INTRO!$E$39&lt;&gt;"Non-endemic", " ", IF(INTRO!$E$37="Non-endemic"," ", IF(COUNTRY_INFO!A706=0," ",COUNTRY_INFO!A706)))</f>
        <v xml:space="preserve"> </v>
      </c>
      <c r="B706" s="14" t="str">
        <f>IF(INTRO!$E$39&lt;&gt;"Non-endemic", " ", IF(INTRO!$E$37="Non-endemic"," ", IF(COUNTRY_INFO!B706=0," ",COUNTRY_INFO!B706)))</f>
        <v xml:space="preserve"> </v>
      </c>
      <c r="C706" s="14" t="str">
        <f>IF(INTRO!$E$39&lt;&gt;"Non-endemic", " ", IF(INTRO!$E$37="Non-endemic"," ", IF(COUNTRY_INFO!C706=0," ",COUNTRY_INFO!C706)))</f>
        <v xml:space="preserve"> </v>
      </c>
      <c r="D706" s="15">
        <f>IF(INTRO!$E$39&lt;&gt;"Non-endemic", 0, IF(INTRO!$E$37="Non-endemic",0,IF(COUNTRY_INFO!$H706=1,COUNTRY_INFO!E706,0)))</f>
        <v>0</v>
      </c>
      <c r="E706" s="15">
        <f>IF(INTRO!$E$39&lt;&gt;"Non-endemic", 0, IF(INTRO!$E$37="Non-endemic",0,IF(COUNTRY_INFO!$H706=1,COUNTRY_INFO!F706,0)))</f>
        <v>0</v>
      </c>
      <c r="F706" s="15">
        <f>IF(INTRO!$E$39&lt;&gt;"Non-endemic", 0, IF(INTRO!$E$37="Non-endemic",0,IF(COUNTRY_INFO!$H706=1,COUNTRY_INFO!G706,0)))</f>
        <v>0</v>
      </c>
      <c r="G706" s="15">
        <f t="shared" si="46"/>
        <v>0</v>
      </c>
      <c r="H706" s="16" t="str">
        <f>IF(INTRO!$E$39="Non-endemic",IF(INTRO!$E$37="Non-endemic","Not required",COUNTRY_INFO!P706),"Treat with IVM")</f>
        <v>Treat with IVM</v>
      </c>
      <c r="I706" s="15">
        <f t="shared" si="47"/>
        <v>0</v>
      </c>
      <c r="J706" s="15">
        <f t="shared" si="43"/>
        <v>0</v>
      </c>
      <c r="K706" s="25"/>
      <c r="L706" s="17">
        <f t="shared" si="44"/>
        <v>0</v>
      </c>
      <c r="M706" s="17">
        <f t="shared" si="45"/>
        <v>0</v>
      </c>
    </row>
    <row r="707" spans="1:13" x14ac:dyDescent="0.2">
      <c r="A707" s="14" t="str">
        <f>IF(INTRO!$E$39&lt;&gt;"Non-endemic", " ", IF(INTRO!$E$37="Non-endemic"," ", IF(COUNTRY_INFO!A707=0," ",COUNTRY_INFO!A707)))</f>
        <v xml:space="preserve"> </v>
      </c>
      <c r="B707" s="14" t="str">
        <f>IF(INTRO!$E$39&lt;&gt;"Non-endemic", " ", IF(INTRO!$E$37="Non-endemic"," ", IF(COUNTRY_INFO!B707=0," ",COUNTRY_INFO!B707)))</f>
        <v xml:space="preserve"> </v>
      </c>
      <c r="C707" s="14" t="str">
        <f>IF(INTRO!$E$39&lt;&gt;"Non-endemic", " ", IF(INTRO!$E$37="Non-endemic"," ", IF(COUNTRY_INFO!C707=0," ",COUNTRY_INFO!C707)))</f>
        <v xml:space="preserve"> </v>
      </c>
      <c r="D707" s="15">
        <f>IF(INTRO!$E$39&lt;&gt;"Non-endemic", 0, IF(INTRO!$E$37="Non-endemic",0,IF(COUNTRY_INFO!$H707=1,COUNTRY_INFO!E707,0)))</f>
        <v>0</v>
      </c>
      <c r="E707" s="15">
        <f>IF(INTRO!$E$39&lt;&gt;"Non-endemic", 0, IF(INTRO!$E$37="Non-endemic",0,IF(COUNTRY_INFO!$H707=1,COUNTRY_INFO!F707,0)))</f>
        <v>0</v>
      </c>
      <c r="F707" s="15">
        <f>IF(INTRO!$E$39&lt;&gt;"Non-endemic", 0, IF(INTRO!$E$37="Non-endemic",0,IF(COUNTRY_INFO!$H707=1,COUNTRY_INFO!G707,0)))</f>
        <v>0</v>
      </c>
      <c r="G707" s="15">
        <f t="shared" si="46"/>
        <v>0</v>
      </c>
      <c r="H707" s="16" t="str">
        <f>IF(INTRO!$E$39="Non-endemic",IF(INTRO!$E$37="Non-endemic","Not required",COUNTRY_INFO!P707),"Treat with IVM")</f>
        <v>Treat with IVM</v>
      </c>
      <c r="I707" s="15">
        <f t="shared" si="47"/>
        <v>0</v>
      </c>
      <c r="J707" s="15">
        <f t="shared" si="43"/>
        <v>0</v>
      </c>
      <c r="K707" s="25"/>
      <c r="L707" s="17">
        <f t="shared" si="44"/>
        <v>0</v>
      </c>
      <c r="M707" s="17">
        <f t="shared" si="45"/>
        <v>0</v>
      </c>
    </row>
    <row r="708" spans="1:13" x14ac:dyDescent="0.2">
      <c r="A708" s="14" t="str">
        <f>IF(INTRO!$E$39&lt;&gt;"Non-endemic", " ", IF(INTRO!$E$37="Non-endemic"," ", IF(COUNTRY_INFO!A708=0," ",COUNTRY_INFO!A708)))</f>
        <v xml:space="preserve"> </v>
      </c>
      <c r="B708" s="14" t="str">
        <f>IF(INTRO!$E$39&lt;&gt;"Non-endemic", " ", IF(INTRO!$E$37="Non-endemic"," ", IF(COUNTRY_INFO!B708=0," ",COUNTRY_INFO!B708)))</f>
        <v xml:space="preserve"> </v>
      </c>
      <c r="C708" s="14" t="str">
        <f>IF(INTRO!$E$39&lt;&gt;"Non-endemic", " ", IF(INTRO!$E$37="Non-endemic"," ", IF(COUNTRY_INFO!C708=0," ",COUNTRY_INFO!C708)))</f>
        <v xml:space="preserve"> </v>
      </c>
      <c r="D708" s="15">
        <f>IF(INTRO!$E$39&lt;&gt;"Non-endemic", 0, IF(INTRO!$E$37="Non-endemic",0,IF(COUNTRY_INFO!$H708=1,COUNTRY_INFO!E708,0)))</f>
        <v>0</v>
      </c>
      <c r="E708" s="15">
        <f>IF(INTRO!$E$39&lt;&gt;"Non-endemic", 0, IF(INTRO!$E$37="Non-endemic",0,IF(COUNTRY_INFO!$H708=1,COUNTRY_INFO!F708,0)))</f>
        <v>0</v>
      </c>
      <c r="F708" s="15">
        <f>IF(INTRO!$E$39&lt;&gt;"Non-endemic", 0, IF(INTRO!$E$37="Non-endemic",0,IF(COUNTRY_INFO!$H708=1,COUNTRY_INFO!G708,0)))</f>
        <v>0</v>
      </c>
      <c r="G708" s="15">
        <f t="shared" si="46"/>
        <v>0</v>
      </c>
      <c r="H708" s="16" t="str">
        <f>IF(INTRO!$E$39="Non-endemic",IF(INTRO!$E$37="Non-endemic","Not required",COUNTRY_INFO!P708),"Treat with IVM")</f>
        <v>Treat with IVM</v>
      </c>
      <c r="I708" s="15">
        <f t="shared" si="47"/>
        <v>0</v>
      </c>
      <c r="J708" s="15">
        <f t="shared" si="43"/>
        <v>0</v>
      </c>
      <c r="K708" s="25"/>
      <c r="L708" s="17">
        <f t="shared" si="44"/>
        <v>0</v>
      </c>
      <c r="M708" s="17">
        <f t="shared" si="45"/>
        <v>0</v>
      </c>
    </row>
    <row r="709" spans="1:13" x14ac:dyDescent="0.2">
      <c r="A709" s="14" t="str">
        <f>IF(INTRO!$E$39&lt;&gt;"Non-endemic", " ", IF(INTRO!$E$37="Non-endemic"," ", IF(COUNTRY_INFO!A709=0," ",COUNTRY_INFO!A709)))</f>
        <v xml:space="preserve"> </v>
      </c>
      <c r="B709" s="14" t="str">
        <f>IF(INTRO!$E$39&lt;&gt;"Non-endemic", " ", IF(INTRO!$E$37="Non-endemic"," ", IF(COUNTRY_INFO!B709=0," ",COUNTRY_INFO!B709)))</f>
        <v xml:space="preserve"> </v>
      </c>
      <c r="C709" s="14" t="str">
        <f>IF(INTRO!$E$39&lt;&gt;"Non-endemic", " ", IF(INTRO!$E$37="Non-endemic"," ", IF(COUNTRY_INFO!C709=0," ",COUNTRY_INFO!C709)))</f>
        <v xml:space="preserve"> </v>
      </c>
      <c r="D709" s="15">
        <f>IF(INTRO!$E$39&lt;&gt;"Non-endemic", 0, IF(INTRO!$E$37="Non-endemic",0,IF(COUNTRY_INFO!$H709=1,COUNTRY_INFO!E709,0)))</f>
        <v>0</v>
      </c>
      <c r="E709" s="15">
        <f>IF(INTRO!$E$39&lt;&gt;"Non-endemic", 0, IF(INTRO!$E$37="Non-endemic",0,IF(COUNTRY_INFO!$H709=1,COUNTRY_INFO!F709,0)))</f>
        <v>0</v>
      </c>
      <c r="F709" s="15">
        <f>IF(INTRO!$E$39&lt;&gt;"Non-endemic", 0, IF(INTRO!$E$37="Non-endemic",0,IF(COUNTRY_INFO!$H709=1,COUNTRY_INFO!G709,0)))</f>
        <v>0</v>
      </c>
      <c r="G709" s="15">
        <f t="shared" si="46"/>
        <v>0</v>
      </c>
      <c r="H709" s="16" t="str">
        <f>IF(INTRO!$E$39="Non-endemic",IF(INTRO!$E$37="Non-endemic","Not required",COUNTRY_INFO!P709),"Treat with IVM")</f>
        <v>Treat with IVM</v>
      </c>
      <c r="I709" s="15">
        <f t="shared" si="47"/>
        <v>0</v>
      </c>
      <c r="J709" s="15">
        <f t="shared" si="43"/>
        <v>0</v>
      </c>
      <c r="K709" s="25"/>
      <c r="L709" s="17">
        <f t="shared" si="44"/>
        <v>0</v>
      </c>
      <c r="M709" s="17">
        <f t="shared" si="45"/>
        <v>0</v>
      </c>
    </row>
    <row r="710" spans="1:13" x14ac:dyDescent="0.2">
      <c r="A710" s="14" t="str">
        <f>IF(INTRO!$E$39&lt;&gt;"Non-endemic", " ", IF(INTRO!$E$37="Non-endemic"," ", IF(COUNTRY_INFO!A710=0," ",COUNTRY_INFO!A710)))</f>
        <v xml:space="preserve"> </v>
      </c>
      <c r="B710" s="14" t="str">
        <f>IF(INTRO!$E$39&lt;&gt;"Non-endemic", " ", IF(INTRO!$E$37="Non-endemic"," ", IF(COUNTRY_INFO!B710=0," ",COUNTRY_INFO!B710)))</f>
        <v xml:space="preserve"> </v>
      </c>
      <c r="C710" s="14" t="str">
        <f>IF(INTRO!$E$39&lt;&gt;"Non-endemic", " ", IF(INTRO!$E$37="Non-endemic"," ", IF(COUNTRY_INFO!C710=0," ",COUNTRY_INFO!C710)))</f>
        <v xml:space="preserve"> </v>
      </c>
      <c r="D710" s="15">
        <f>IF(INTRO!$E$39&lt;&gt;"Non-endemic", 0, IF(INTRO!$E$37="Non-endemic",0,IF(COUNTRY_INFO!$H710=1,COUNTRY_INFO!E710,0)))</f>
        <v>0</v>
      </c>
      <c r="E710" s="15">
        <f>IF(INTRO!$E$39&lt;&gt;"Non-endemic", 0, IF(INTRO!$E$37="Non-endemic",0,IF(COUNTRY_INFO!$H710=1,COUNTRY_INFO!F710,0)))</f>
        <v>0</v>
      </c>
      <c r="F710" s="15">
        <f>IF(INTRO!$E$39&lt;&gt;"Non-endemic", 0, IF(INTRO!$E$37="Non-endemic",0,IF(COUNTRY_INFO!$H710=1,COUNTRY_INFO!G710,0)))</f>
        <v>0</v>
      </c>
      <c r="G710" s="15">
        <f t="shared" si="46"/>
        <v>0</v>
      </c>
      <c r="H710" s="16" t="str">
        <f>IF(INTRO!$E$39="Non-endemic",IF(INTRO!$E$37="Non-endemic","Not required",COUNTRY_INFO!P710),"Treat with IVM")</f>
        <v>Treat with IVM</v>
      </c>
      <c r="I710" s="15">
        <f t="shared" si="47"/>
        <v>0</v>
      </c>
      <c r="J710" s="15">
        <f t="shared" si="43"/>
        <v>0</v>
      </c>
      <c r="K710" s="25"/>
      <c r="L710" s="17">
        <f t="shared" si="44"/>
        <v>0</v>
      </c>
      <c r="M710" s="17">
        <f t="shared" si="45"/>
        <v>0</v>
      </c>
    </row>
    <row r="711" spans="1:13" x14ac:dyDescent="0.2">
      <c r="A711" s="14" t="str">
        <f>IF(INTRO!$E$39&lt;&gt;"Non-endemic", " ", IF(INTRO!$E$37="Non-endemic"," ", IF(COUNTRY_INFO!A711=0," ",COUNTRY_INFO!A711)))</f>
        <v xml:space="preserve"> </v>
      </c>
      <c r="B711" s="14" t="str">
        <f>IF(INTRO!$E$39&lt;&gt;"Non-endemic", " ", IF(INTRO!$E$37="Non-endemic"," ", IF(COUNTRY_INFO!B711=0," ",COUNTRY_INFO!B711)))</f>
        <v xml:space="preserve"> </v>
      </c>
      <c r="C711" s="14" t="str">
        <f>IF(INTRO!$E$39&lt;&gt;"Non-endemic", " ", IF(INTRO!$E$37="Non-endemic"," ", IF(COUNTRY_INFO!C711=0," ",COUNTRY_INFO!C711)))</f>
        <v xml:space="preserve"> </v>
      </c>
      <c r="D711" s="15">
        <f>IF(INTRO!$E$39&lt;&gt;"Non-endemic", 0, IF(INTRO!$E$37="Non-endemic",0,IF(COUNTRY_INFO!$H711=1,COUNTRY_INFO!E711,0)))</f>
        <v>0</v>
      </c>
      <c r="E711" s="15">
        <f>IF(INTRO!$E$39&lt;&gt;"Non-endemic", 0, IF(INTRO!$E$37="Non-endemic",0,IF(COUNTRY_INFO!$H711=1,COUNTRY_INFO!F711,0)))</f>
        <v>0</v>
      </c>
      <c r="F711" s="15">
        <f>IF(INTRO!$E$39&lt;&gt;"Non-endemic", 0, IF(INTRO!$E$37="Non-endemic",0,IF(COUNTRY_INFO!$H711=1,COUNTRY_INFO!G711,0)))</f>
        <v>0</v>
      </c>
      <c r="G711" s="15">
        <f t="shared" si="46"/>
        <v>0</v>
      </c>
      <c r="H711" s="16" t="str">
        <f>IF(INTRO!$E$39="Non-endemic",IF(INTRO!$E$37="Non-endemic","Not required",COUNTRY_INFO!P711),"Treat with IVM")</f>
        <v>Treat with IVM</v>
      </c>
      <c r="I711" s="15">
        <f t="shared" si="47"/>
        <v>0</v>
      </c>
      <c r="J711" s="15">
        <f t="shared" si="43"/>
        <v>0</v>
      </c>
      <c r="K711" s="25"/>
      <c r="L711" s="17">
        <f t="shared" si="44"/>
        <v>0</v>
      </c>
      <c r="M711" s="17">
        <f t="shared" si="45"/>
        <v>0</v>
      </c>
    </row>
    <row r="712" spans="1:13" x14ac:dyDescent="0.2">
      <c r="A712" s="14" t="str">
        <f>IF(INTRO!$E$39&lt;&gt;"Non-endemic", " ", IF(INTRO!$E$37="Non-endemic"," ", IF(COUNTRY_INFO!A712=0," ",COUNTRY_INFO!A712)))</f>
        <v xml:space="preserve"> </v>
      </c>
      <c r="B712" s="14" t="str">
        <f>IF(INTRO!$E$39&lt;&gt;"Non-endemic", " ", IF(INTRO!$E$37="Non-endemic"," ", IF(COUNTRY_INFO!B712=0," ",COUNTRY_INFO!B712)))</f>
        <v xml:space="preserve"> </v>
      </c>
      <c r="C712" s="14" t="str">
        <f>IF(INTRO!$E$39&lt;&gt;"Non-endemic", " ", IF(INTRO!$E$37="Non-endemic"," ", IF(COUNTRY_INFO!C712=0," ",COUNTRY_INFO!C712)))</f>
        <v xml:space="preserve"> </v>
      </c>
      <c r="D712" s="15">
        <f>IF(INTRO!$E$39&lt;&gt;"Non-endemic", 0, IF(INTRO!$E$37="Non-endemic",0,IF(COUNTRY_INFO!$H712=1,COUNTRY_INFO!E712,0)))</f>
        <v>0</v>
      </c>
      <c r="E712" s="15">
        <f>IF(INTRO!$E$39&lt;&gt;"Non-endemic", 0, IF(INTRO!$E$37="Non-endemic",0,IF(COUNTRY_INFO!$H712=1,COUNTRY_INFO!F712,0)))</f>
        <v>0</v>
      </c>
      <c r="F712" s="15">
        <f>IF(INTRO!$E$39&lt;&gt;"Non-endemic", 0, IF(INTRO!$E$37="Non-endemic",0,IF(COUNTRY_INFO!$H712=1,COUNTRY_INFO!G712,0)))</f>
        <v>0</v>
      </c>
      <c r="G712" s="15">
        <f t="shared" si="46"/>
        <v>0</v>
      </c>
      <c r="H712" s="16" t="str">
        <f>IF(INTRO!$E$39="Non-endemic",IF(INTRO!$E$37="Non-endemic","Not required",COUNTRY_INFO!P712),"Treat with IVM")</f>
        <v>Treat with IVM</v>
      </c>
      <c r="I712" s="15">
        <f t="shared" si="47"/>
        <v>0</v>
      </c>
      <c r="J712" s="15">
        <f t="shared" ref="J712:J775" si="48">IF(I712&gt;0,I712*2.5,0)</f>
        <v>0</v>
      </c>
      <c r="K712" s="25"/>
      <c r="L712" s="17">
        <f t="shared" ref="L712:L775" si="49">IF($J712&gt;$K712,$J712-$K712,0)</f>
        <v>0</v>
      </c>
      <c r="M712" s="17">
        <f t="shared" ref="M712:M775" si="50">ROUNDUP($J712/1000,0)</f>
        <v>0</v>
      </c>
    </row>
    <row r="713" spans="1:13" x14ac:dyDescent="0.2">
      <c r="A713" s="14" t="str">
        <f>IF(INTRO!$E$39&lt;&gt;"Non-endemic", " ", IF(INTRO!$E$37="Non-endemic"," ", IF(COUNTRY_INFO!A713=0," ",COUNTRY_INFO!A713)))</f>
        <v xml:space="preserve"> </v>
      </c>
      <c r="B713" s="14" t="str">
        <f>IF(INTRO!$E$39&lt;&gt;"Non-endemic", " ", IF(INTRO!$E$37="Non-endemic"," ", IF(COUNTRY_INFO!B713=0," ",COUNTRY_INFO!B713)))</f>
        <v xml:space="preserve"> </v>
      </c>
      <c r="C713" s="14" t="str">
        <f>IF(INTRO!$E$39&lt;&gt;"Non-endemic", " ", IF(INTRO!$E$37="Non-endemic"," ", IF(COUNTRY_INFO!C713=0," ",COUNTRY_INFO!C713)))</f>
        <v xml:space="preserve"> </v>
      </c>
      <c r="D713" s="15">
        <f>IF(INTRO!$E$39&lt;&gt;"Non-endemic", 0, IF(INTRO!$E$37="Non-endemic",0,IF(COUNTRY_INFO!$H713=1,COUNTRY_INFO!E713,0)))</f>
        <v>0</v>
      </c>
      <c r="E713" s="15">
        <f>IF(INTRO!$E$39&lt;&gt;"Non-endemic", 0, IF(INTRO!$E$37="Non-endemic",0,IF(COUNTRY_INFO!$H713=1,COUNTRY_INFO!F713,0)))</f>
        <v>0</v>
      </c>
      <c r="F713" s="15">
        <f>IF(INTRO!$E$39&lt;&gt;"Non-endemic", 0, IF(INTRO!$E$37="Non-endemic",0,IF(COUNTRY_INFO!$H713=1,COUNTRY_INFO!G713,0)))</f>
        <v>0</v>
      </c>
      <c r="G713" s="15">
        <f t="shared" si="46"/>
        <v>0</v>
      </c>
      <c r="H713" s="16" t="str">
        <f>IF(INTRO!$E$39="Non-endemic",IF(INTRO!$E$37="Non-endemic","Not required",COUNTRY_INFO!P713),"Treat with IVM")</f>
        <v>Treat with IVM</v>
      </c>
      <c r="I713" s="15">
        <f t="shared" si="47"/>
        <v>0</v>
      </c>
      <c r="J713" s="15">
        <f t="shared" si="48"/>
        <v>0</v>
      </c>
      <c r="K713" s="25"/>
      <c r="L713" s="17">
        <f t="shared" si="49"/>
        <v>0</v>
      </c>
      <c r="M713" s="17">
        <f t="shared" si="50"/>
        <v>0</v>
      </c>
    </row>
    <row r="714" spans="1:13" x14ac:dyDescent="0.2">
      <c r="A714" s="14" t="str">
        <f>IF(INTRO!$E$39&lt;&gt;"Non-endemic", " ", IF(INTRO!$E$37="Non-endemic"," ", IF(COUNTRY_INFO!A714=0," ",COUNTRY_INFO!A714)))</f>
        <v xml:space="preserve"> </v>
      </c>
      <c r="B714" s="14" t="str">
        <f>IF(INTRO!$E$39&lt;&gt;"Non-endemic", " ", IF(INTRO!$E$37="Non-endemic"," ", IF(COUNTRY_INFO!B714=0," ",COUNTRY_INFO!B714)))</f>
        <v xml:space="preserve"> </v>
      </c>
      <c r="C714" s="14" t="str">
        <f>IF(INTRO!$E$39&lt;&gt;"Non-endemic", " ", IF(INTRO!$E$37="Non-endemic"," ", IF(COUNTRY_INFO!C714=0," ",COUNTRY_INFO!C714)))</f>
        <v xml:space="preserve"> </v>
      </c>
      <c r="D714" s="15">
        <f>IF(INTRO!$E$39&lt;&gt;"Non-endemic", 0, IF(INTRO!$E$37="Non-endemic",0,IF(COUNTRY_INFO!$H714=1,COUNTRY_INFO!E714,0)))</f>
        <v>0</v>
      </c>
      <c r="E714" s="15">
        <f>IF(INTRO!$E$39&lt;&gt;"Non-endemic", 0, IF(INTRO!$E$37="Non-endemic",0,IF(COUNTRY_INFO!$H714=1,COUNTRY_INFO!F714,0)))</f>
        <v>0</v>
      </c>
      <c r="F714" s="15">
        <f>IF(INTRO!$E$39&lt;&gt;"Non-endemic", 0, IF(INTRO!$E$37="Non-endemic",0,IF(COUNTRY_INFO!$H714=1,COUNTRY_INFO!G714,0)))</f>
        <v>0</v>
      </c>
      <c r="G714" s="15">
        <f t="shared" ref="G714:G777" si="51">SUM(D714:F714)</f>
        <v>0</v>
      </c>
      <c r="H714" s="16" t="str">
        <f>IF(INTRO!$E$39="Non-endemic",IF(INTRO!$E$37="Non-endemic","Not required",COUNTRY_INFO!P714),"Treat with IVM")</f>
        <v>Treat with IVM</v>
      </c>
      <c r="I714" s="15">
        <f t="shared" ref="I714:I777" si="52">IF(H714=1,G714,0)</f>
        <v>0</v>
      </c>
      <c r="J714" s="15">
        <f t="shared" si="48"/>
        <v>0</v>
      </c>
      <c r="K714" s="25"/>
      <c r="L714" s="17">
        <f t="shared" si="49"/>
        <v>0</v>
      </c>
      <c r="M714" s="17">
        <f t="shared" si="50"/>
        <v>0</v>
      </c>
    </row>
    <row r="715" spans="1:13" x14ac:dyDescent="0.2">
      <c r="A715" s="14" t="str">
        <f>IF(INTRO!$E$39&lt;&gt;"Non-endemic", " ", IF(INTRO!$E$37="Non-endemic"," ", IF(COUNTRY_INFO!A715=0," ",COUNTRY_INFO!A715)))</f>
        <v xml:space="preserve"> </v>
      </c>
      <c r="B715" s="14" t="str">
        <f>IF(INTRO!$E$39&lt;&gt;"Non-endemic", " ", IF(INTRO!$E$37="Non-endemic"," ", IF(COUNTRY_INFO!B715=0," ",COUNTRY_INFO!B715)))</f>
        <v xml:space="preserve"> </v>
      </c>
      <c r="C715" s="14" t="str">
        <f>IF(INTRO!$E$39&lt;&gt;"Non-endemic", " ", IF(INTRO!$E$37="Non-endemic"," ", IF(COUNTRY_INFO!C715=0," ",COUNTRY_INFO!C715)))</f>
        <v xml:space="preserve"> </v>
      </c>
      <c r="D715" s="15">
        <f>IF(INTRO!$E$39&lt;&gt;"Non-endemic", 0, IF(INTRO!$E$37="Non-endemic",0,IF(COUNTRY_INFO!$H715=1,COUNTRY_INFO!E715,0)))</f>
        <v>0</v>
      </c>
      <c r="E715" s="15">
        <f>IF(INTRO!$E$39&lt;&gt;"Non-endemic", 0, IF(INTRO!$E$37="Non-endemic",0,IF(COUNTRY_INFO!$H715=1,COUNTRY_INFO!F715,0)))</f>
        <v>0</v>
      </c>
      <c r="F715" s="15">
        <f>IF(INTRO!$E$39&lt;&gt;"Non-endemic", 0, IF(INTRO!$E$37="Non-endemic",0,IF(COUNTRY_INFO!$H715=1,COUNTRY_INFO!G715,0)))</f>
        <v>0</v>
      </c>
      <c r="G715" s="15">
        <f t="shared" si="51"/>
        <v>0</v>
      </c>
      <c r="H715" s="16" t="str">
        <f>IF(INTRO!$E$39="Non-endemic",IF(INTRO!$E$37="Non-endemic","Not required",COUNTRY_INFO!P715),"Treat with IVM")</f>
        <v>Treat with IVM</v>
      </c>
      <c r="I715" s="15">
        <f t="shared" si="52"/>
        <v>0</v>
      </c>
      <c r="J715" s="15">
        <f t="shared" si="48"/>
        <v>0</v>
      </c>
      <c r="K715" s="25"/>
      <c r="L715" s="17">
        <f t="shared" si="49"/>
        <v>0</v>
      </c>
      <c r="M715" s="17">
        <f t="shared" si="50"/>
        <v>0</v>
      </c>
    </row>
    <row r="716" spans="1:13" x14ac:dyDescent="0.2">
      <c r="A716" s="14" t="str">
        <f>IF(INTRO!$E$39&lt;&gt;"Non-endemic", " ", IF(INTRO!$E$37="Non-endemic"," ", IF(COUNTRY_INFO!A716=0," ",COUNTRY_INFO!A716)))</f>
        <v xml:space="preserve"> </v>
      </c>
      <c r="B716" s="14" t="str">
        <f>IF(INTRO!$E$39&lt;&gt;"Non-endemic", " ", IF(INTRO!$E$37="Non-endemic"," ", IF(COUNTRY_INFO!B716=0," ",COUNTRY_INFO!B716)))</f>
        <v xml:space="preserve"> </v>
      </c>
      <c r="C716" s="14" t="str">
        <f>IF(INTRO!$E$39&lt;&gt;"Non-endemic", " ", IF(INTRO!$E$37="Non-endemic"," ", IF(COUNTRY_INFO!C716=0," ",COUNTRY_INFO!C716)))</f>
        <v xml:space="preserve"> </v>
      </c>
      <c r="D716" s="15">
        <f>IF(INTRO!$E$39&lt;&gt;"Non-endemic", 0, IF(INTRO!$E$37="Non-endemic",0,IF(COUNTRY_INFO!$H716=1,COUNTRY_INFO!E716,0)))</f>
        <v>0</v>
      </c>
      <c r="E716" s="15">
        <f>IF(INTRO!$E$39&lt;&gt;"Non-endemic", 0, IF(INTRO!$E$37="Non-endemic",0,IF(COUNTRY_INFO!$H716=1,COUNTRY_INFO!F716,0)))</f>
        <v>0</v>
      </c>
      <c r="F716" s="15">
        <f>IF(INTRO!$E$39&lt;&gt;"Non-endemic", 0, IF(INTRO!$E$37="Non-endemic",0,IF(COUNTRY_INFO!$H716=1,COUNTRY_INFO!G716,0)))</f>
        <v>0</v>
      </c>
      <c r="G716" s="15">
        <f t="shared" si="51"/>
        <v>0</v>
      </c>
      <c r="H716" s="16" t="str">
        <f>IF(INTRO!$E$39="Non-endemic",IF(INTRO!$E$37="Non-endemic","Not required",COUNTRY_INFO!P716),"Treat with IVM")</f>
        <v>Treat with IVM</v>
      </c>
      <c r="I716" s="15">
        <f t="shared" si="52"/>
        <v>0</v>
      </c>
      <c r="J716" s="15">
        <f t="shared" si="48"/>
        <v>0</v>
      </c>
      <c r="K716" s="25"/>
      <c r="L716" s="17">
        <f t="shared" si="49"/>
        <v>0</v>
      </c>
      <c r="M716" s="17">
        <f t="shared" si="50"/>
        <v>0</v>
      </c>
    </row>
    <row r="717" spans="1:13" x14ac:dyDescent="0.2">
      <c r="A717" s="14" t="str">
        <f>IF(INTRO!$E$39&lt;&gt;"Non-endemic", " ", IF(INTRO!$E$37="Non-endemic"," ", IF(COUNTRY_INFO!A717=0," ",COUNTRY_INFO!A717)))</f>
        <v xml:space="preserve"> </v>
      </c>
      <c r="B717" s="14" t="str">
        <f>IF(INTRO!$E$39&lt;&gt;"Non-endemic", " ", IF(INTRO!$E$37="Non-endemic"," ", IF(COUNTRY_INFO!B717=0," ",COUNTRY_INFO!B717)))</f>
        <v xml:space="preserve"> </v>
      </c>
      <c r="C717" s="14" t="str">
        <f>IF(INTRO!$E$39&lt;&gt;"Non-endemic", " ", IF(INTRO!$E$37="Non-endemic"," ", IF(COUNTRY_INFO!C717=0," ",COUNTRY_INFO!C717)))</f>
        <v xml:space="preserve"> </v>
      </c>
      <c r="D717" s="15">
        <f>IF(INTRO!$E$39&lt;&gt;"Non-endemic", 0, IF(INTRO!$E$37="Non-endemic",0,IF(COUNTRY_INFO!$H717=1,COUNTRY_INFO!E717,0)))</f>
        <v>0</v>
      </c>
      <c r="E717" s="15">
        <f>IF(INTRO!$E$39&lt;&gt;"Non-endemic", 0, IF(INTRO!$E$37="Non-endemic",0,IF(COUNTRY_INFO!$H717=1,COUNTRY_INFO!F717,0)))</f>
        <v>0</v>
      </c>
      <c r="F717" s="15">
        <f>IF(INTRO!$E$39&lt;&gt;"Non-endemic", 0, IF(INTRO!$E$37="Non-endemic",0,IF(COUNTRY_INFO!$H717=1,COUNTRY_INFO!G717,0)))</f>
        <v>0</v>
      </c>
      <c r="G717" s="15">
        <f t="shared" si="51"/>
        <v>0</v>
      </c>
      <c r="H717" s="16" t="str">
        <f>IF(INTRO!$E$39="Non-endemic",IF(INTRO!$E$37="Non-endemic","Not required",COUNTRY_INFO!P717),"Treat with IVM")</f>
        <v>Treat with IVM</v>
      </c>
      <c r="I717" s="15">
        <f t="shared" si="52"/>
        <v>0</v>
      </c>
      <c r="J717" s="15">
        <f t="shared" si="48"/>
        <v>0</v>
      </c>
      <c r="K717" s="25"/>
      <c r="L717" s="17">
        <f t="shared" si="49"/>
        <v>0</v>
      </c>
      <c r="M717" s="17">
        <f t="shared" si="50"/>
        <v>0</v>
      </c>
    </row>
    <row r="718" spans="1:13" x14ac:dyDescent="0.2">
      <c r="A718" s="14" t="str">
        <f>IF(INTRO!$E$39&lt;&gt;"Non-endemic", " ", IF(INTRO!$E$37="Non-endemic"," ", IF(COUNTRY_INFO!A718=0," ",COUNTRY_INFO!A718)))</f>
        <v xml:space="preserve"> </v>
      </c>
      <c r="B718" s="14" t="str">
        <f>IF(INTRO!$E$39&lt;&gt;"Non-endemic", " ", IF(INTRO!$E$37="Non-endemic"," ", IF(COUNTRY_INFO!B718=0," ",COUNTRY_INFO!B718)))</f>
        <v xml:space="preserve"> </v>
      </c>
      <c r="C718" s="14" t="str">
        <f>IF(INTRO!$E$39&lt;&gt;"Non-endemic", " ", IF(INTRO!$E$37="Non-endemic"," ", IF(COUNTRY_INFO!C718=0," ",COUNTRY_INFO!C718)))</f>
        <v xml:space="preserve"> </v>
      </c>
      <c r="D718" s="15">
        <f>IF(INTRO!$E$39&lt;&gt;"Non-endemic", 0, IF(INTRO!$E$37="Non-endemic",0,IF(COUNTRY_INFO!$H718=1,COUNTRY_INFO!E718,0)))</f>
        <v>0</v>
      </c>
      <c r="E718" s="15">
        <f>IF(INTRO!$E$39&lt;&gt;"Non-endemic", 0, IF(INTRO!$E$37="Non-endemic",0,IF(COUNTRY_INFO!$H718=1,COUNTRY_INFO!F718,0)))</f>
        <v>0</v>
      </c>
      <c r="F718" s="15">
        <f>IF(INTRO!$E$39&lt;&gt;"Non-endemic", 0, IF(INTRO!$E$37="Non-endemic",0,IF(COUNTRY_INFO!$H718=1,COUNTRY_INFO!G718,0)))</f>
        <v>0</v>
      </c>
      <c r="G718" s="15">
        <f t="shared" si="51"/>
        <v>0</v>
      </c>
      <c r="H718" s="16" t="str">
        <f>IF(INTRO!$E$39="Non-endemic",IF(INTRO!$E$37="Non-endemic","Not required",COUNTRY_INFO!P718),"Treat with IVM")</f>
        <v>Treat with IVM</v>
      </c>
      <c r="I718" s="15">
        <f t="shared" si="52"/>
        <v>0</v>
      </c>
      <c r="J718" s="15">
        <f t="shared" si="48"/>
        <v>0</v>
      </c>
      <c r="K718" s="25"/>
      <c r="L718" s="17">
        <f t="shared" si="49"/>
        <v>0</v>
      </c>
      <c r="M718" s="17">
        <f t="shared" si="50"/>
        <v>0</v>
      </c>
    </row>
    <row r="719" spans="1:13" x14ac:dyDescent="0.2">
      <c r="A719" s="14" t="str">
        <f>IF(INTRO!$E$39&lt;&gt;"Non-endemic", " ", IF(INTRO!$E$37="Non-endemic"," ", IF(COUNTRY_INFO!A719=0," ",COUNTRY_INFO!A719)))</f>
        <v xml:space="preserve"> </v>
      </c>
      <c r="B719" s="14" t="str">
        <f>IF(INTRO!$E$39&lt;&gt;"Non-endemic", " ", IF(INTRO!$E$37="Non-endemic"," ", IF(COUNTRY_INFO!B719=0," ",COUNTRY_INFO!B719)))</f>
        <v xml:space="preserve"> </v>
      </c>
      <c r="C719" s="14" t="str">
        <f>IF(INTRO!$E$39&lt;&gt;"Non-endemic", " ", IF(INTRO!$E$37="Non-endemic"," ", IF(COUNTRY_INFO!C719=0," ",COUNTRY_INFO!C719)))</f>
        <v xml:space="preserve"> </v>
      </c>
      <c r="D719" s="15">
        <f>IF(INTRO!$E$39&lt;&gt;"Non-endemic", 0, IF(INTRO!$E$37="Non-endemic",0,IF(COUNTRY_INFO!$H719=1,COUNTRY_INFO!E719,0)))</f>
        <v>0</v>
      </c>
      <c r="E719" s="15">
        <f>IF(INTRO!$E$39&lt;&gt;"Non-endemic", 0, IF(INTRO!$E$37="Non-endemic",0,IF(COUNTRY_INFO!$H719=1,COUNTRY_INFO!F719,0)))</f>
        <v>0</v>
      </c>
      <c r="F719" s="15">
        <f>IF(INTRO!$E$39&lt;&gt;"Non-endemic", 0, IF(INTRO!$E$37="Non-endemic",0,IF(COUNTRY_INFO!$H719=1,COUNTRY_INFO!G719,0)))</f>
        <v>0</v>
      </c>
      <c r="G719" s="15">
        <f t="shared" si="51"/>
        <v>0</v>
      </c>
      <c r="H719" s="16" t="str">
        <f>IF(INTRO!$E$39="Non-endemic",IF(INTRO!$E$37="Non-endemic","Not required",COUNTRY_INFO!P719),"Treat with IVM")</f>
        <v>Treat with IVM</v>
      </c>
      <c r="I719" s="15">
        <f t="shared" si="52"/>
        <v>0</v>
      </c>
      <c r="J719" s="15">
        <f t="shared" si="48"/>
        <v>0</v>
      </c>
      <c r="K719" s="25"/>
      <c r="L719" s="17">
        <f t="shared" si="49"/>
        <v>0</v>
      </c>
      <c r="M719" s="17">
        <f t="shared" si="50"/>
        <v>0</v>
      </c>
    </row>
    <row r="720" spans="1:13" x14ac:dyDescent="0.2">
      <c r="A720" s="14" t="str">
        <f>IF(INTRO!$E$39&lt;&gt;"Non-endemic", " ", IF(INTRO!$E$37="Non-endemic"," ", IF(COUNTRY_INFO!A720=0," ",COUNTRY_INFO!A720)))</f>
        <v xml:space="preserve"> </v>
      </c>
      <c r="B720" s="14" t="str">
        <f>IF(INTRO!$E$39&lt;&gt;"Non-endemic", " ", IF(INTRO!$E$37="Non-endemic"," ", IF(COUNTRY_INFO!B720=0," ",COUNTRY_INFO!B720)))</f>
        <v xml:space="preserve"> </v>
      </c>
      <c r="C720" s="14" t="str">
        <f>IF(INTRO!$E$39&lt;&gt;"Non-endemic", " ", IF(INTRO!$E$37="Non-endemic"," ", IF(COUNTRY_INFO!C720=0," ",COUNTRY_INFO!C720)))</f>
        <v xml:space="preserve"> </v>
      </c>
      <c r="D720" s="15">
        <f>IF(INTRO!$E$39&lt;&gt;"Non-endemic", 0, IF(INTRO!$E$37="Non-endemic",0,IF(COUNTRY_INFO!$H720=1,COUNTRY_INFO!E720,0)))</f>
        <v>0</v>
      </c>
      <c r="E720" s="15">
        <f>IF(INTRO!$E$39&lt;&gt;"Non-endemic", 0, IF(INTRO!$E$37="Non-endemic",0,IF(COUNTRY_INFO!$H720=1,COUNTRY_INFO!F720,0)))</f>
        <v>0</v>
      </c>
      <c r="F720" s="15">
        <f>IF(INTRO!$E$39&lt;&gt;"Non-endemic", 0, IF(INTRO!$E$37="Non-endemic",0,IF(COUNTRY_INFO!$H720=1,COUNTRY_INFO!G720,0)))</f>
        <v>0</v>
      </c>
      <c r="G720" s="15">
        <f t="shared" si="51"/>
        <v>0</v>
      </c>
      <c r="H720" s="16" t="str">
        <f>IF(INTRO!$E$39="Non-endemic",IF(INTRO!$E$37="Non-endemic","Not required",COUNTRY_INFO!P720),"Treat with IVM")</f>
        <v>Treat with IVM</v>
      </c>
      <c r="I720" s="15">
        <f t="shared" si="52"/>
        <v>0</v>
      </c>
      <c r="J720" s="15">
        <f t="shared" si="48"/>
        <v>0</v>
      </c>
      <c r="K720" s="25"/>
      <c r="L720" s="17">
        <f t="shared" si="49"/>
        <v>0</v>
      </c>
      <c r="M720" s="17">
        <f t="shared" si="50"/>
        <v>0</v>
      </c>
    </row>
    <row r="721" spans="1:13" x14ac:dyDescent="0.2">
      <c r="A721" s="14" t="str">
        <f>IF(INTRO!$E$39&lt;&gt;"Non-endemic", " ", IF(INTRO!$E$37="Non-endemic"," ", IF(COUNTRY_INFO!A721=0," ",COUNTRY_INFO!A721)))</f>
        <v xml:space="preserve"> </v>
      </c>
      <c r="B721" s="14" t="str">
        <f>IF(INTRO!$E$39&lt;&gt;"Non-endemic", " ", IF(INTRO!$E$37="Non-endemic"," ", IF(COUNTRY_INFO!B721=0," ",COUNTRY_INFO!B721)))</f>
        <v xml:space="preserve"> </v>
      </c>
      <c r="C721" s="14" t="str">
        <f>IF(INTRO!$E$39&lt;&gt;"Non-endemic", " ", IF(INTRO!$E$37="Non-endemic"," ", IF(COUNTRY_INFO!C721=0," ",COUNTRY_INFO!C721)))</f>
        <v xml:space="preserve"> </v>
      </c>
      <c r="D721" s="15">
        <f>IF(INTRO!$E$39&lt;&gt;"Non-endemic", 0, IF(INTRO!$E$37="Non-endemic",0,IF(COUNTRY_INFO!$H721=1,COUNTRY_INFO!E721,0)))</f>
        <v>0</v>
      </c>
      <c r="E721" s="15">
        <f>IF(INTRO!$E$39&lt;&gt;"Non-endemic", 0, IF(INTRO!$E$37="Non-endemic",0,IF(COUNTRY_INFO!$H721=1,COUNTRY_INFO!F721,0)))</f>
        <v>0</v>
      </c>
      <c r="F721" s="15">
        <f>IF(INTRO!$E$39&lt;&gt;"Non-endemic", 0, IF(INTRO!$E$37="Non-endemic",0,IF(COUNTRY_INFO!$H721=1,COUNTRY_INFO!G721,0)))</f>
        <v>0</v>
      </c>
      <c r="G721" s="15">
        <f t="shared" si="51"/>
        <v>0</v>
      </c>
      <c r="H721" s="16" t="str">
        <f>IF(INTRO!$E$39="Non-endemic",IF(INTRO!$E$37="Non-endemic","Not required",COUNTRY_INFO!P721),"Treat with IVM")</f>
        <v>Treat with IVM</v>
      </c>
      <c r="I721" s="15">
        <f t="shared" si="52"/>
        <v>0</v>
      </c>
      <c r="J721" s="15">
        <f t="shared" si="48"/>
        <v>0</v>
      </c>
      <c r="K721" s="25"/>
      <c r="L721" s="17">
        <f t="shared" si="49"/>
        <v>0</v>
      </c>
      <c r="M721" s="17">
        <f t="shared" si="50"/>
        <v>0</v>
      </c>
    </row>
    <row r="722" spans="1:13" x14ac:dyDescent="0.2">
      <c r="A722" s="14" t="str">
        <f>IF(INTRO!$E$39&lt;&gt;"Non-endemic", " ", IF(INTRO!$E$37="Non-endemic"," ", IF(COUNTRY_INFO!A722=0," ",COUNTRY_INFO!A722)))</f>
        <v xml:space="preserve"> </v>
      </c>
      <c r="B722" s="14" t="str">
        <f>IF(INTRO!$E$39&lt;&gt;"Non-endemic", " ", IF(INTRO!$E$37="Non-endemic"," ", IF(COUNTRY_INFO!B722=0," ",COUNTRY_INFO!B722)))</f>
        <v xml:space="preserve"> </v>
      </c>
      <c r="C722" s="14" t="str">
        <f>IF(INTRO!$E$39&lt;&gt;"Non-endemic", " ", IF(INTRO!$E$37="Non-endemic"," ", IF(COUNTRY_INFO!C722=0," ",COUNTRY_INFO!C722)))</f>
        <v xml:space="preserve"> </v>
      </c>
      <c r="D722" s="15">
        <f>IF(INTRO!$E$39&lt;&gt;"Non-endemic", 0, IF(INTRO!$E$37="Non-endemic",0,IF(COUNTRY_INFO!$H722=1,COUNTRY_INFO!E722,0)))</f>
        <v>0</v>
      </c>
      <c r="E722" s="15">
        <f>IF(INTRO!$E$39&lt;&gt;"Non-endemic", 0, IF(INTRO!$E$37="Non-endemic",0,IF(COUNTRY_INFO!$H722=1,COUNTRY_INFO!F722,0)))</f>
        <v>0</v>
      </c>
      <c r="F722" s="15">
        <f>IF(INTRO!$E$39&lt;&gt;"Non-endemic", 0, IF(INTRO!$E$37="Non-endemic",0,IF(COUNTRY_INFO!$H722=1,COUNTRY_INFO!G722,0)))</f>
        <v>0</v>
      </c>
      <c r="G722" s="15">
        <f t="shared" si="51"/>
        <v>0</v>
      </c>
      <c r="H722" s="16" t="str">
        <f>IF(INTRO!$E$39="Non-endemic",IF(INTRO!$E$37="Non-endemic","Not required",COUNTRY_INFO!P722),"Treat with IVM")</f>
        <v>Treat with IVM</v>
      </c>
      <c r="I722" s="15">
        <f t="shared" si="52"/>
        <v>0</v>
      </c>
      <c r="J722" s="15">
        <f t="shared" si="48"/>
        <v>0</v>
      </c>
      <c r="K722" s="25"/>
      <c r="L722" s="17">
        <f t="shared" si="49"/>
        <v>0</v>
      </c>
      <c r="M722" s="17">
        <f t="shared" si="50"/>
        <v>0</v>
      </c>
    </row>
    <row r="723" spans="1:13" x14ac:dyDescent="0.2">
      <c r="A723" s="14" t="str">
        <f>IF(INTRO!$E$39&lt;&gt;"Non-endemic", " ", IF(INTRO!$E$37="Non-endemic"," ", IF(COUNTRY_INFO!A723=0," ",COUNTRY_INFO!A723)))</f>
        <v xml:space="preserve"> </v>
      </c>
      <c r="B723" s="14" t="str">
        <f>IF(INTRO!$E$39&lt;&gt;"Non-endemic", " ", IF(INTRO!$E$37="Non-endemic"," ", IF(COUNTRY_INFO!B723=0," ",COUNTRY_INFO!B723)))</f>
        <v xml:space="preserve"> </v>
      </c>
      <c r="C723" s="14" t="str">
        <f>IF(INTRO!$E$39&lt;&gt;"Non-endemic", " ", IF(INTRO!$E$37="Non-endemic"," ", IF(COUNTRY_INFO!C723=0," ",COUNTRY_INFO!C723)))</f>
        <v xml:space="preserve"> </v>
      </c>
      <c r="D723" s="15">
        <f>IF(INTRO!$E$39&lt;&gt;"Non-endemic", 0, IF(INTRO!$E$37="Non-endemic",0,IF(COUNTRY_INFO!$H723=1,COUNTRY_INFO!E723,0)))</f>
        <v>0</v>
      </c>
      <c r="E723" s="15">
        <f>IF(INTRO!$E$39&lt;&gt;"Non-endemic", 0, IF(INTRO!$E$37="Non-endemic",0,IF(COUNTRY_INFO!$H723=1,COUNTRY_INFO!F723,0)))</f>
        <v>0</v>
      </c>
      <c r="F723" s="15">
        <f>IF(INTRO!$E$39&lt;&gt;"Non-endemic", 0, IF(INTRO!$E$37="Non-endemic",0,IF(COUNTRY_INFO!$H723=1,COUNTRY_INFO!G723,0)))</f>
        <v>0</v>
      </c>
      <c r="G723" s="15">
        <f t="shared" si="51"/>
        <v>0</v>
      </c>
      <c r="H723" s="16" t="str">
        <f>IF(INTRO!$E$39="Non-endemic",IF(INTRO!$E$37="Non-endemic","Not required",COUNTRY_INFO!P723),"Treat with IVM")</f>
        <v>Treat with IVM</v>
      </c>
      <c r="I723" s="15">
        <f t="shared" si="52"/>
        <v>0</v>
      </c>
      <c r="J723" s="15">
        <f t="shared" si="48"/>
        <v>0</v>
      </c>
      <c r="K723" s="25"/>
      <c r="L723" s="17">
        <f t="shared" si="49"/>
        <v>0</v>
      </c>
      <c r="M723" s="17">
        <f t="shared" si="50"/>
        <v>0</v>
      </c>
    </row>
    <row r="724" spans="1:13" x14ac:dyDescent="0.2">
      <c r="A724" s="14" t="str">
        <f>IF(INTRO!$E$39&lt;&gt;"Non-endemic", " ", IF(INTRO!$E$37="Non-endemic"," ", IF(COUNTRY_INFO!A724=0," ",COUNTRY_INFO!A724)))</f>
        <v xml:space="preserve"> </v>
      </c>
      <c r="B724" s="14" t="str">
        <f>IF(INTRO!$E$39&lt;&gt;"Non-endemic", " ", IF(INTRO!$E$37="Non-endemic"," ", IF(COUNTRY_INFO!B724=0," ",COUNTRY_INFO!B724)))</f>
        <v xml:space="preserve"> </v>
      </c>
      <c r="C724" s="14" t="str">
        <f>IF(INTRO!$E$39&lt;&gt;"Non-endemic", " ", IF(INTRO!$E$37="Non-endemic"," ", IF(COUNTRY_INFO!C724=0," ",COUNTRY_INFO!C724)))</f>
        <v xml:space="preserve"> </v>
      </c>
      <c r="D724" s="15">
        <f>IF(INTRO!$E$39&lt;&gt;"Non-endemic", 0, IF(INTRO!$E$37="Non-endemic",0,IF(COUNTRY_INFO!$H724=1,COUNTRY_INFO!E724,0)))</f>
        <v>0</v>
      </c>
      <c r="E724" s="15">
        <f>IF(INTRO!$E$39&lt;&gt;"Non-endemic", 0, IF(INTRO!$E$37="Non-endemic",0,IF(COUNTRY_INFO!$H724=1,COUNTRY_INFO!F724,0)))</f>
        <v>0</v>
      </c>
      <c r="F724" s="15">
        <f>IF(INTRO!$E$39&lt;&gt;"Non-endemic", 0, IF(INTRO!$E$37="Non-endemic",0,IF(COUNTRY_INFO!$H724=1,COUNTRY_INFO!G724,0)))</f>
        <v>0</v>
      </c>
      <c r="G724" s="15">
        <f t="shared" si="51"/>
        <v>0</v>
      </c>
      <c r="H724" s="16" t="str">
        <f>IF(INTRO!$E$39="Non-endemic",IF(INTRO!$E$37="Non-endemic","Not required",COUNTRY_INFO!P724),"Treat with IVM")</f>
        <v>Treat with IVM</v>
      </c>
      <c r="I724" s="15">
        <f t="shared" si="52"/>
        <v>0</v>
      </c>
      <c r="J724" s="15">
        <f t="shared" si="48"/>
        <v>0</v>
      </c>
      <c r="K724" s="25"/>
      <c r="L724" s="17">
        <f t="shared" si="49"/>
        <v>0</v>
      </c>
      <c r="M724" s="17">
        <f t="shared" si="50"/>
        <v>0</v>
      </c>
    </row>
    <row r="725" spans="1:13" x14ac:dyDescent="0.2">
      <c r="A725" s="14" t="str">
        <f>IF(INTRO!$E$39&lt;&gt;"Non-endemic", " ", IF(INTRO!$E$37="Non-endemic"," ", IF(COUNTRY_INFO!A725=0," ",COUNTRY_INFO!A725)))</f>
        <v xml:space="preserve"> </v>
      </c>
      <c r="B725" s="14" t="str">
        <f>IF(INTRO!$E$39&lt;&gt;"Non-endemic", " ", IF(INTRO!$E$37="Non-endemic"," ", IF(COUNTRY_INFO!B725=0," ",COUNTRY_INFO!B725)))</f>
        <v xml:space="preserve"> </v>
      </c>
      <c r="C725" s="14" t="str">
        <f>IF(INTRO!$E$39&lt;&gt;"Non-endemic", " ", IF(INTRO!$E$37="Non-endemic"," ", IF(COUNTRY_INFO!C725=0," ",COUNTRY_INFO!C725)))</f>
        <v xml:space="preserve"> </v>
      </c>
      <c r="D725" s="15">
        <f>IF(INTRO!$E$39&lt;&gt;"Non-endemic", 0, IF(INTRO!$E$37="Non-endemic",0,IF(COUNTRY_INFO!$H725=1,COUNTRY_INFO!E725,0)))</f>
        <v>0</v>
      </c>
      <c r="E725" s="15">
        <f>IF(INTRO!$E$39&lt;&gt;"Non-endemic", 0, IF(INTRO!$E$37="Non-endemic",0,IF(COUNTRY_INFO!$H725=1,COUNTRY_INFO!F725,0)))</f>
        <v>0</v>
      </c>
      <c r="F725" s="15">
        <f>IF(INTRO!$E$39&lt;&gt;"Non-endemic", 0, IF(INTRO!$E$37="Non-endemic",0,IF(COUNTRY_INFO!$H725=1,COUNTRY_INFO!G725,0)))</f>
        <v>0</v>
      </c>
      <c r="G725" s="15">
        <f t="shared" si="51"/>
        <v>0</v>
      </c>
      <c r="H725" s="16" t="str">
        <f>IF(INTRO!$E$39="Non-endemic",IF(INTRO!$E$37="Non-endemic","Not required",COUNTRY_INFO!P725),"Treat with IVM")</f>
        <v>Treat with IVM</v>
      </c>
      <c r="I725" s="15">
        <f t="shared" si="52"/>
        <v>0</v>
      </c>
      <c r="J725" s="15">
        <f t="shared" si="48"/>
        <v>0</v>
      </c>
      <c r="K725" s="25"/>
      <c r="L725" s="17">
        <f t="shared" si="49"/>
        <v>0</v>
      </c>
      <c r="M725" s="17">
        <f t="shared" si="50"/>
        <v>0</v>
      </c>
    </row>
    <row r="726" spans="1:13" x14ac:dyDescent="0.2">
      <c r="A726" s="14" t="str">
        <f>IF(INTRO!$E$39&lt;&gt;"Non-endemic", " ", IF(INTRO!$E$37="Non-endemic"," ", IF(COUNTRY_INFO!A726=0," ",COUNTRY_INFO!A726)))</f>
        <v xml:space="preserve"> </v>
      </c>
      <c r="B726" s="14" t="str">
        <f>IF(INTRO!$E$39&lt;&gt;"Non-endemic", " ", IF(INTRO!$E$37="Non-endemic"," ", IF(COUNTRY_INFO!B726=0," ",COUNTRY_INFO!B726)))</f>
        <v xml:space="preserve"> </v>
      </c>
      <c r="C726" s="14" t="str">
        <f>IF(INTRO!$E$39&lt;&gt;"Non-endemic", " ", IF(INTRO!$E$37="Non-endemic"," ", IF(COUNTRY_INFO!C726=0," ",COUNTRY_INFO!C726)))</f>
        <v xml:space="preserve"> </v>
      </c>
      <c r="D726" s="15">
        <f>IF(INTRO!$E$39&lt;&gt;"Non-endemic", 0, IF(INTRO!$E$37="Non-endemic",0,IF(COUNTRY_INFO!$H726=1,COUNTRY_INFO!E726,0)))</f>
        <v>0</v>
      </c>
      <c r="E726" s="15">
        <f>IF(INTRO!$E$39&lt;&gt;"Non-endemic", 0, IF(INTRO!$E$37="Non-endemic",0,IF(COUNTRY_INFO!$H726=1,COUNTRY_INFO!F726,0)))</f>
        <v>0</v>
      </c>
      <c r="F726" s="15">
        <f>IF(INTRO!$E$39&lt;&gt;"Non-endemic", 0, IF(INTRO!$E$37="Non-endemic",0,IF(COUNTRY_INFO!$H726=1,COUNTRY_INFO!G726,0)))</f>
        <v>0</v>
      </c>
      <c r="G726" s="15">
        <f t="shared" si="51"/>
        <v>0</v>
      </c>
      <c r="H726" s="16" t="str">
        <f>IF(INTRO!$E$39="Non-endemic",IF(INTRO!$E$37="Non-endemic","Not required",COUNTRY_INFO!P726),"Treat with IVM")</f>
        <v>Treat with IVM</v>
      </c>
      <c r="I726" s="15">
        <f t="shared" si="52"/>
        <v>0</v>
      </c>
      <c r="J726" s="15">
        <f t="shared" si="48"/>
        <v>0</v>
      </c>
      <c r="K726" s="25"/>
      <c r="L726" s="17">
        <f t="shared" si="49"/>
        <v>0</v>
      </c>
      <c r="M726" s="17">
        <f t="shared" si="50"/>
        <v>0</v>
      </c>
    </row>
    <row r="727" spans="1:13" x14ac:dyDescent="0.2">
      <c r="A727" s="14" t="str">
        <f>IF(INTRO!$E$39&lt;&gt;"Non-endemic", " ", IF(INTRO!$E$37="Non-endemic"," ", IF(COUNTRY_INFO!A727=0," ",COUNTRY_INFO!A727)))</f>
        <v xml:space="preserve"> </v>
      </c>
      <c r="B727" s="14" t="str">
        <f>IF(INTRO!$E$39&lt;&gt;"Non-endemic", " ", IF(INTRO!$E$37="Non-endemic"," ", IF(COUNTRY_INFO!B727=0," ",COUNTRY_INFO!B727)))</f>
        <v xml:space="preserve"> </v>
      </c>
      <c r="C727" s="14" t="str">
        <f>IF(INTRO!$E$39&lt;&gt;"Non-endemic", " ", IF(INTRO!$E$37="Non-endemic"," ", IF(COUNTRY_INFO!C727=0," ",COUNTRY_INFO!C727)))</f>
        <v xml:space="preserve"> </v>
      </c>
      <c r="D727" s="15">
        <f>IF(INTRO!$E$39&lt;&gt;"Non-endemic", 0, IF(INTRO!$E$37="Non-endemic",0,IF(COUNTRY_INFO!$H727=1,COUNTRY_INFO!E727,0)))</f>
        <v>0</v>
      </c>
      <c r="E727" s="15">
        <f>IF(INTRO!$E$39&lt;&gt;"Non-endemic", 0, IF(INTRO!$E$37="Non-endemic",0,IF(COUNTRY_INFO!$H727=1,COUNTRY_INFO!F727,0)))</f>
        <v>0</v>
      </c>
      <c r="F727" s="15">
        <f>IF(INTRO!$E$39&lt;&gt;"Non-endemic", 0, IF(INTRO!$E$37="Non-endemic",0,IF(COUNTRY_INFO!$H727=1,COUNTRY_INFO!G727,0)))</f>
        <v>0</v>
      </c>
      <c r="G727" s="15">
        <f t="shared" si="51"/>
        <v>0</v>
      </c>
      <c r="H727" s="16" t="str">
        <f>IF(INTRO!$E$39="Non-endemic",IF(INTRO!$E$37="Non-endemic","Not required",COUNTRY_INFO!P727),"Treat with IVM")</f>
        <v>Treat with IVM</v>
      </c>
      <c r="I727" s="15">
        <f t="shared" si="52"/>
        <v>0</v>
      </c>
      <c r="J727" s="15">
        <f t="shared" si="48"/>
        <v>0</v>
      </c>
      <c r="K727" s="25"/>
      <c r="L727" s="17">
        <f t="shared" si="49"/>
        <v>0</v>
      </c>
      <c r="M727" s="17">
        <f t="shared" si="50"/>
        <v>0</v>
      </c>
    </row>
    <row r="728" spans="1:13" x14ac:dyDescent="0.2">
      <c r="A728" s="14" t="str">
        <f>IF(INTRO!$E$39&lt;&gt;"Non-endemic", " ", IF(INTRO!$E$37="Non-endemic"," ", IF(COUNTRY_INFO!A728=0," ",COUNTRY_INFO!A728)))</f>
        <v xml:space="preserve"> </v>
      </c>
      <c r="B728" s="14" t="str">
        <f>IF(INTRO!$E$39&lt;&gt;"Non-endemic", " ", IF(INTRO!$E$37="Non-endemic"," ", IF(COUNTRY_INFO!B728=0," ",COUNTRY_INFO!B728)))</f>
        <v xml:space="preserve"> </v>
      </c>
      <c r="C728" s="14" t="str">
        <f>IF(INTRO!$E$39&lt;&gt;"Non-endemic", " ", IF(INTRO!$E$37="Non-endemic"," ", IF(COUNTRY_INFO!C728=0," ",COUNTRY_INFO!C728)))</f>
        <v xml:space="preserve"> </v>
      </c>
      <c r="D728" s="15">
        <f>IF(INTRO!$E$39&lt;&gt;"Non-endemic", 0, IF(INTRO!$E$37="Non-endemic",0,IF(COUNTRY_INFO!$H728=1,COUNTRY_INFO!E728,0)))</f>
        <v>0</v>
      </c>
      <c r="E728" s="15">
        <f>IF(INTRO!$E$39&lt;&gt;"Non-endemic", 0, IF(INTRO!$E$37="Non-endemic",0,IF(COUNTRY_INFO!$H728=1,COUNTRY_INFO!F728,0)))</f>
        <v>0</v>
      </c>
      <c r="F728" s="15">
        <f>IF(INTRO!$E$39&lt;&gt;"Non-endemic", 0, IF(INTRO!$E$37="Non-endemic",0,IF(COUNTRY_INFO!$H728=1,COUNTRY_INFO!G728,0)))</f>
        <v>0</v>
      </c>
      <c r="G728" s="15">
        <f t="shared" si="51"/>
        <v>0</v>
      </c>
      <c r="H728" s="16" t="str">
        <f>IF(INTRO!$E$39="Non-endemic",IF(INTRO!$E$37="Non-endemic","Not required",COUNTRY_INFO!P728),"Treat with IVM")</f>
        <v>Treat with IVM</v>
      </c>
      <c r="I728" s="15">
        <f t="shared" si="52"/>
        <v>0</v>
      </c>
      <c r="J728" s="15">
        <f t="shared" si="48"/>
        <v>0</v>
      </c>
      <c r="K728" s="25"/>
      <c r="L728" s="17">
        <f t="shared" si="49"/>
        <v>0</v>
      </c>
      <c r="M728" s="17">
        <f t="shared" si="50"/>
        <v>0</v>
      </c>
    </row>
    <row r="729" spans="1:13" x14ac:dyDescent="0.2">
      <c r="A729" s="14" t="str">
        <f>IF(INTRO!$E$39&lt;&gt;"Non-endemic", " ", IF(INTRO!$E$37="Non-endemic"," ", IF(COUNTRY_INFO!A729=0," ",COUNTRY_INFO!A729)))</f>
        <v xml:space="preserve"> </v>
      </c>
      <c r="B729" s="14" t="str">
        <f>IF(INTRO!$E$39&lt;&gt;"Non-endemic", " ", IF(INTRO!$E$37="Non-endemic"," ", IF(COUNTRY_INFO!B729=0," ",COUNTRY_INFO!B729)))</f>
        <v xml:space="preserve"> </v>
      </c>
      <c r="C729" s="14" t="str">
        <f>IF(INTRO!$E$39&lt;&gt;"Non-endemic", " ", IF(INTRO!$E$37="Non-endemic"," ", IF(COUNTRY_INFO!C729=0," ",COUNTRY_INFO!C729)))</f>
        <v xml:space="preserve"> </v>
      </c>
      <c r="D729" s="15">
        <f>IF(INTRO!$E$39&lt;&gt;"Non-endemic", 0, IF(INTRO!$E$37="Non-endemic",0,IF(COUNTRY_INFO!$H729=1,COUNTRY_INFO!E729,0)))</f>
        <v>0</v>
      </c>
      <c r="E729" s="15">
        <f>IF(INTRO!$E$39&lt;&gt;"Non-endemic", 0, IF(INTRO!$E$37="Non-endemic",0,IF(COUNTRY_INFO!$H729=1,COUNTRY_INFO!F729,0)))</f>
        <v>0</v>
      </c>
      <c r="F729" s="15">
        <f>IF(INTRO!$E$39&lt;&gt;"Non-endemic", 0, IF(INTRO!$E$37="Non-endemic",0,IF(COUNTRY_INFO!$H729=1,COUNTRY_INFO!G729,0)))</f>
        <v>0</v>
      </c>
      <c r="G729" s="15">
        <f t="shared" si="51"/>
        <v>0</v>
      </c>
      <c r="H729" s="16" t="str">
        <f>IF(INTRO!$E$39="Non-endemic",IF(INTRO!$E$37="Non-endemic","Not required",COUNTRY_INFO!P729),"Treat with IVM")</f>
        <v>Treat with IVM</v>
      </c>
      <c r="I729" s="15">
        <f t="shared" si="52"/>
        <v>0</v>
      </c>
      <c r="J729" s="15">
        <f t="shared" si="48"/>
        <v>0</v>
      </c>
      <c r="K729" s="25"/>
      <c r="L729" s="17">
        <f t="shared" si="49"/>
        <v>0</v>
      </c>
      <c r="M729" s="17">
        <f t="shared" si="50"/>
        <v>0</v>
      </c>
    </row>
    <row r="730" spans="1:13" x14ac:dyDescent="0.2">
      <c r="A730" s="14" t="str">
        <f>IF(INTRO!$E$39&lt;&gt;"Non-endemic", " ", IF(INTRO!$E$37="Non-endemic"," ", IF(COUNTRY_INFO!A730=0," ",COUNTRY_INFO!A730)))</f>
        <v xml:space="preserve"> </v>
      </c>
      <c r="B730" s="14" t="str">
        <f>IF(INTRO!$E$39&lt;&gt;"Non-endemic", " ", IF(INTRO!$E$37="Non-endemic"," ", IF(COUNTRY_INFO!B730=0," ",COUNTRY_INFO!B730)))</f>
        <v xml:space="preserve"> </v>
      </c>
      <c r="C730" s="14" t="str">
        <f>IF(INTRO!$E$39&lt;&gt;"Non-endemic", " ", IF(INTRO!$E$37="Non-endemic"," ", IF(COUNTRY_INFO!C730=0," ",COUNTRY_INFO!C730)))</f>
        <v xml:space="preserve"> </v>
      </c>
      <c r="D730" s="15">
        <f>IF(INTRO!$E$39&lt;&gt;"Non-endemic", 0, IF(INTRO!$E$37="Non-endemic",0,IF(COUNTRY_INFO!$H730=1,COUNTRY_INFO!E730,0)))</f>
        <v>0</v>
      </c>
      <c r="E730" s="15">
        <f>IF(INTRO!$E$39&lt;&gt;"Non-endemic", 0, IF(INTRO!$E$37="Non-endemic",0,IF(COUNTRY_INFO!$H730=1,COUNTRY_INFO!F730,0)))</f>
        <v>0</v>
      </c>
      <c r="F730" s="15">
        <f>IF(INTRO!$E$39&lt;&gt;"Non-endemic", 0, IF(INTRO!$E$37="Non-endemic",0,IF(COUNTRY_INFO!$H730=1,COUNTRY_INFO!G730,0)))</f>
        <v>0</v>
      </c>
      <c r="G730" s="15">
        <f t="shared" si="51"/>
        <v>0</v>
      </c>
      <c r="H730" s="16" t="str">
        <f>IF(INTRO!$E$39="Non-endemic",IF(INTRO!$E$37="Non-endemic","Not required",COUNTRY_INFO!P730),"Treat with IVM")</f>
        <v>Treat with IVM</v>
      </c>
      <c r="I730" s="15">
        <f t="shared" si="52"/>
        <v>0</v>
      </c>
      <c r="J730" s="15">
        <f t="shared" si="48"/>
        <v>0</v>
      </c>
      <c r="K730" s="25"/>
      <c r="L730" s="17">
        <f t="shared" si="49"/>
        <v>0</v>
      </c>
      <c r="M730" s="17">
        <f t="shared" si="50"/>
        <v>0</v>
      </c>
    </row>
    <row r="731" spans="1:13" x14ac:dyDescent="0.2">
      <c r="A731" s="14" t="str">
        <f>IF(INTRO!$E$39&lt;&gt;"Non-endemic", " ", IF(INTRO!$E$37="Non-endemic"," ", IF(COUNTRY_INFO!A731=0," ",COUNTRY_INFO!A731)))</f>
        <v xml:space="preserve"> </v>
      </c>
      <c r="B731" s="14" t="str">
        <f>IF(INTRO!$E$39&lt;&gt;"Non-endemic", " ", IF(INTRO!$E$37="Non-endemic"," ", IF(COUNTRY_INFO!B731=0," ",COUNTRY_INFO!B731)))</f>
        <v xml:space="preserve"> </v>
      </c>
      <c r="C731" s="14" t="str">
        <f>IF(INTRO!$E$39&lt;&gt;"Non-endemic", " ", IF(INTRO!$E$37="Non-endemic"," ", IF(COUNTRY_INFO!C731=0," ",COUNTRY_INFO!C731)))</f>
        <v xml:space="preserve"> </v>
      </c>
      <c r="D731" s="15">
        <f>IF(INTRO!$E$39&lt;&gt;"Non-endemic", 0, IF(INTRO!$E$37="Non-endemic",0,IF(COUNTRY_INFO!$H731=1,COUNTRY_INFO!E731,0)))</f>
        <v>0</v>
      </c>
      <c r="E731" s="15">
        <f>IF(INTRO!$E$39&lt;&gt;"Non-endemic", 0, IF(INTRO!$E$37="Non-endemic",0,IF(COUNTRY_INFO!$H731=1,COUNTRY_INFO!F731,0)))</f>
        <v>0</v>
      </c>
      <c r="F731" s="15">
        <f>IF(INTRO!$E$39&lt;&gt;"Non-endemic", 0, IF(INTRO!$E$37="Non-endemic",0,IF(COUNTRY_INFO!$H731=1,COUNTRY_INFO!G731,0)))</f>
        <v>0</v>
      </c>
      <c r="G731" s="15">
        <f t="shared" si="51"/>
        <v>0</v>
      </c>
      <c r="H731" s="16" t="str">
        <f>IF(INTRO!$E$39="Non-endemic",IF(INTRO!$E$37="Non-endemic","Not required",COUNTRY_INFO!P731),"Treat with IVM")</f>
        <v>Treat with IVM</v>
      </c>
      <c r="I731" s="15">
        <f t="shared" si="52"/>
        <v>0</v>
      </c>
      <c r="J731" s="15">
        <f t="shared" si="48"/>
        <v>0</v>
      </c>
      <c r="K731" s="25"/>
      <c r="L731" s="17">
        <f t="shared" si="49"/>
        <v>0</v>
      </c>
      <c r="M731" s="17">
        <f t="shared" si="50"/>
        <v>0</v>
      </c>
    </row>
    <row r="732" spans="1:13" x14ac:dyDescent="0.2">
      <c r="A732" s="14" t="str">
        <f>IF(INTRO!$E$39&lt;&gt;"Non-endemic", " ", IF(INTRO!$E$37="Non-endemic"," ", IF(COUNTRY_INFO!A732=0," ",COUNTRY_INFO!A732)))</f>
        <v xml:space="preserve"> </v>
      </c>
      <c r="B732" s="14" t="str">
        <f>IF(INTRO!$E$39&lt;&gt;"Non-endemic", " ", IF(INTRO!$E$37="Non-endemic"," ", IF(COUNTRY_INFO!B732=0," ",COUNTRY_INFO!B732)))</f>
        <v xml:space="preserve"> </v>
      </c>
      <c r="C732" s="14" t="str">
        <f>IF(INTRO!$E$39&lt;&gt;"Non-endemic", " ", IF(INTRO!$E$37="Non-endemic"," ", IF(COUNTRY_INFO!C732=0," ",COUNTRY_INFO!C732)))</f>
        <v xml:space="preserve"> </v>
      </c>
      <c r="D732" s="15">
        <f>IF(INTRO!$E$39&lt;&gt;"Non-endemic", 0, IF(INTRO!$E$37="Non-endemic",0,IF(COUNTRY_INFO!$H732=1,COUNTRY_INFO!E732,0)))</f>
        <v>0</v>
      </c>
      <c r="E732" s="15">
        <f>IF(INTRO!$E$39&lt;&gt;"Non-endemic", 0, IF(INTRO!$E$37="Non-endemic",0,IF(COUNTRY_INFO!$H732=1,COUNTRY_INFO!F732,0)))</f>
        <v>0</v>
      </c>
      <c r="F732" s="15">
        <f>IF(INTRO!$E$39&lt;&gt;"Non-endemic", 0, IF(INTRO!$E$37="Non-endemic",0,IF(COUNTRY_INFO!$H732=1,COUNTRY_INFO!G732,0)))</f>
        <v>0</v>
      </c>
      <c r="G732" s="15">
        <f t="shared" si="51"/>
        <v>0</v>
      </c>
      <c r="H732" s="16" t="str">
        <f>IF(INTRO!$E$39="Non-endemic",IF(INTRO!$E$37="Non-endemic","Not required",COUNTRY_INFO!P732),"Treat with IVM")</f>
        <v>Treat with IVM</v>
      </c>
      <c r="I732" s="15">
        <f t="shared" si="52"/>
        <v>0</v>
      </c>
      <c r="J732" s="15">
        <f t="shared" si="48"/>
        <v>0</v>
      </c>
      <c r="K732" s="25"/>
      <c r="L732" s="17">
        <f t="shared" si="49"/>
        <v>0</v>
      </c>
      <c r="M732" s="17">
        <f t="shared" si="50"/>
        <v>0</v>
      </c>
    </row>
    <row r="733" spans="1:13" x14ac:dyDescent="0.2">
      <c r="A733" s="14" t="str">
        <f>IF(INTRO!$E$39&lt;&gt;"Non-endemic", " ", IF(INTRO!$E$37="Non-endemic"," ", IF(COUNTRY_INFO!A733=0," ",COUNTRY_INFO!A733)))</f>
        <v xml:space="preserve"> </v>
      </c>
      <c r="B733" s="14" t="str">
        <f>IF(INTRO!$E$39&lt;&gt;"Non-endemic", " ", IF(INTRO!$E$37="Non-endemic"," ", IF(COUNTRY_INFO!B733=0," ",COUNTRY_INFO!B733)))</f>
        <v xml:space="preserve"> </v>
      </c>
      <c r="C733" s="14" t="str">
        <f>IF(INTRO!$E$39&lt;&gt;"Non-endemic", " ", IF(INTRO!$E$37="Non-endemic"," ", IF(COUNTRY_INFO!C733=0," ",COUNTRY_INFO!C733)))</f>
        <v xml:space="preserve"> </v>
      </c>
      <c r="D733" s="15">
        <f>IF(INTRO!$E$39&lt;&gt;"Non-endemic", 0, IF(INTRO!$E$37="Non-endemic",0,IF(COUNTRY_INFO!$H733=1,COUNTRY_INFO!E733,0)))</f>
        <v>0</v>
      </c>
      <c r="E733" s="15">
        <f>IF(INTRO!$E$39&lt;&gt;"Non-endemic", 0, IF(INTRO!$E$37="Non-endemic",0,IF(COUNTRY_INFO!$H733=1,COUNTRY_INFO!F733,0)))</f>
        <v>0</v>
      </c>
      <c r="F733" s="15">
        <f>IF(INTRO!$E$39&lt;&gt;"Non-endemic", 0, IF(INTRO!$E$37="Non-endemic",0,IF(COUNTRY_INFO!$H733=1,COUNTRY_INFO!G733,0)))</f>
        <v>0</v>
      </c>
      <c r="G733" s="15">
        <f t="shared" si="51"/>
        <v>0</v>
      </c>
      <c r="H733" s="16" t="str">
        <f>IF(INTRO!$E$39="Non-endemic",IF(INTRO!$E$37="Non-endemic","Not required",COUNTRY_INFO!P733),"Treat with IVM")</f>
        <v>Treat with IVM</v>
      </c>
      <c r="I733" s="15">
        <f t="shared" si="52"/>
        <v>0</v>
      </c>
      <c r="J733" s="15">
        <f t="shared" si="48"/>
        <v>0</v>
      </c>
      <c r="K733" s="25"/>
      <c r="L733" s="17">
        <f t="shared" si="49"/>
        <v>0</v>
      </c>
      <c r="M733" s="17">
        <f t="shared" si="50"/>
        <v>0</v>
      </c>
    </row>
    <row r="734" spans="1:13" x14ac:dyDescent="0.2">
      <c r="A734" s="14" t="str">
        <f>IF(INTRO!$E$39&lt;&gt;"Non-endemic", " ", IF(INTRO!$E$37="Non-endemic"," ", IF(COUNTRY_INFO!A734=0," ",COUNTRY_INFO!A734)))</f>
        <v xml:space="preserve"> </v>
      </c>
      <c r="B734" s="14" t="str">
        <f>IF(INTRO!$E$39&lt;&gt;"Non-endemic", " ", IF(INTRO!$E$37="Non-endemic"," ", IF(COUNTRY_INFO!B734=0," ",COUNTRY_INFO!B734)))</f>
        <v xml:space="preserve"> </v>
      </c>
      <c r="C734" s="14" t="str">
        <f>IF(INTRO!$E$39&lt;&gt;"Non-endemic", " ", IF(INTRO!$E$37="Non-endemic"," ", IF(COUNTRY_INFO!C734=0," ",COUNTRY_INFO!C734)))</f>
        <v xml:space="preserve"> </v>
      </c>
      <c r="D734" s="15">
        <f>IF(INTRO!$E$39&lt;&gt;"Non-endemic", 0, IF(INTRO!$E$37="Non-endemic",0,IF(COUNTRY_INFO!$H734=1,COUNTRY_INFO!E734,0)))</f>
        <v>0</v>
      </c>
      <c r="E734" s="15">
        <f>IF(INTRO!$E$39&lt;&gt;"Non-endemic", 0, IF(INTRO!$E$37="Non-endemic",0,IF(COUNTRY_INFO!$H734=1,COUNTRY_INFO!F734,0)))</f>
        <v>0</v>
      </c>
      <c r="F734" s="15">
        <f>IF(INTRO!$E$39&lt;&gt;"Non-endemic", 0, IF(INTRO!$E$37="Non-endemic",0,IF(COUNTRY_INFO!$H734=1,COUNTRY_INFO!G734,0)))</f>
        <v>0</v>
      </c>
      <c r="G734" s="15">
        <f t="shared" si="51"/>
        <v>0</v>
      </c>
      <c r="H734" s="16" t="str">
        <f>IF(INTRO!$E$39="Non-endemic",IF(INTRO!$E$37="Non-endemic","Not required",COUNTRY_INFO!P734),"Treat with IVM")</f>
        <v>Treat with IVM</v>
      </c>
      <c r="I734" s="15">
        <f t="shared" si="52"/>
        <v>0</v>
      </c>
      <c r="J734" s="15">
        <f t="shared" si="48"/>
        <v>0</v>
      </c>
      <c r="K734" s="25"/>
      <c r="L734" s="17">
        <f t="shared" si="49"/>
        <v>0</v>
      </c>
      <c r="M734" s="17">
        <f t="shared" si="50"/>
        <v>0</v>
      </c>
    </row>
    <row r="735" spans="1:13" x14ac:dyDescent="0.2">
      <c r="A735" s="14" t="str">
        <f>IF(INTRO!$E$39&lt;&gt;"Non-endemic", " ", IF(INTRO!$E$37="Non-endemic"," ", IF(COUNTRY_INFO!A735=0," ",COUNTRY_INFO!A735)))</f>
        <v xml:space="preserve"> </v>
      </c>
      <c r="B735" s="14" t="str">
        <f>IF(INTRO!$E$39&lt;&gt;"Non-endemic", " ", IF(INTRO!$E$37="Non-endemic"," ", IF(COUNTRY_INFO!B735=0," ",COUNTRY_INFO!B735)))</f>
        <v xml:space="preserve"> </v>
      </c>
      <c r="C735" s="14" t="str">
        <f>IF(INTRO!$E$39&lt;&gt;"Non-endemic", " ", IF(INTRO!$E$37="Non-endemic"," ", IF(COUNTRY_INFO!C735=0," ",COUNTRY_INFO!C735)))</f>
        <v xml:space="preserve"> </v>
      </c>
      <c r="D735" s="15">
        <f>IF(INTRO!$E$39&lt;&gt;"Non-endemic", 0, IF(INTRO!$E$37="Non-endemic",0,IF(COUNTRY_INFO!$H735=1,COUNTRY_INFO!E735,0)))</f>
        <v>0</v>
      </c>
      <c r="E735" s="15">
        <f>IF(INTRO!$E$39&lt;&gt;"Non-endemic", 0, IF(INTRO!$E$37="Non-endemic",0,IF(COUNTRY_INFO!$H735=1,COUNTRY_INFO!F735,0)))</f>
        <v>0</v>
      </c>
      <c r="F735" s="15">
        <f>IF(INTRO!$E$39&lt;&gt;"Non-endemic", 0, IF(INTRO!$E$37="Non-endemic",0,IF(COUNTRY_INFO!$H735=1,COUNTRY_INFO!G735,0)))</f>
        <v>0</v>
      </c>
      <c r="G735" s="15">
        <f t="shared" si="51"/>
        <v>0</v>
      </c>
      <c r="H735" s="16" t="str">
        <f>IF(INTRO!$E$39="Non-endemic",IF(INTRO!$E$37="Non-endemic","Not required",COUNTRY_INFO!P735),"Treat with IVM")</f>
        <v>Treat with IVM</v>
      </c>
      <c r="I735" s="15">
        <f t="shared" si="52"/>
        <v>0</v>
      </c>
      <c r="J735" s="15">
        <f t="shared" si="48"/>
        <v>0</v>
      </c>
      <c r="K735" s="25"/>
      <c r="L735" s="17">
        <f t="shared" si="49"/>
        <v>0</v>
      </c>
      <c r="M735" s="17">
        <f t="shared" si="50"/>
        <v>0</v>
      </c>
    </row>
    <row r="736" spans="1:13" x14ac:dyDescent="0.2">
      <c r="A736" s="14" t="str">
        <f>IF(INTRO!$E$39&lt;&gt;"Non-endemic", " ", IF(INTRO!$E$37="Non-endemic"," ", IF(COUNTRY_INFO!A736=0," ",COUNTRY_INFO!A736)))</f>
        <v xml:space="preserve"> </v>
      </c>
      <c r="B736" s="14" t="str">
        <f>IF(INTRO!$E$39&lt;&gt;"Non-endemic", " ", IF(INTRO!$E$37="Non-endemic"," ", IF(COUNTRY_INFO!B736=0," ",COUNTRY_INFO!B736)))</f>
        <v xml:space="preserve"> </v>
      </c>
      <c r="C736" s="14" t="str">
        <f>IF(INTRO!$E$39&lt;&gt;"Non-endemic", " ", IF(INTRO!$E$37="Non-endemic"," ", IF(COUNTRY_INFO!C736=0," ",COUNTRY_INFO!C736)))</f>
        <v xml:space="preserve"> </v>
      </c>
      <c r="D736" s="15">
        <f>IF(INTRO!$E$39&lt;&gt;"Non-endemic", 0, IF(INTRO!$E$37="Non-endemic",0,IF(COUNTRY_INFO!$H736=1,COUNTRY_INFO!E736,0)))</f>
        <v>0</v>
      </c>
      <c r="E736" s="15">
        <f>IF(INTRO!$E$39&lt;&gt;"Non-endemic", 0, IF(INTRO!$E$37="Non-endemic",0,IF(COUNTRY_INFO!$H736=1,COUNTRY_INFO!F736,0)))</f>
        <v>0</v>
      </c>
      <c r="F736" s="15">
        <f>IF(INTRO!$E$39&lt;&gt;"Non-endemic", 0, IF(INTRO!$E$37="Non-endemic",0,IF(COUNTRY_INFO!$H736=1,COUNTRY_INFO!G736,0)))</f>
        <v>0</v>
      </c>
      <c r="G736" s="15">
        <f t="shared" si="51"/>
        <v>0</v>
      </c>
      <c r="H736" s="16" t="str">
        <f>IF(INTRO!$E$39="Non-endemic",IF(INTRO!$E$37="Non-endemic","Not required",COUNTRY_INFO!P736),"Treat with IVM")</f>
        <v>Treat with IVM</v>
      </c>
      <c r="I736" s="15">
        <f t="shared" si="52"/>
        <v>0</v>
      </c>
      <c r="J736" s="15">
        <f t="shared" si="48"/>
        <v>0</v>
      </c>
      <c r="K736" s="25"/>
      <c r="L736" s="17">
        <f t="shared" si="49"/>
        <v>0</v>
      </c>
      <c r="M736" s="17">
        <f t="shared" si="50"/>
        <v>0</v>
      </c>
    </row>
    <row r="737" spans="1:13" x14ac:dyDescent="0.2">
      <c r="A737" s="14" t="str">
        <f>IF(INTRO!$E$39&lt;&gt;"Non-endemic", " ", IF(INTRO!$E$37="Non-endemic"," ", IF(COUNTRY_INFO!A737=0," ",COUNTRY_INFO!A737)))</f>
        <v xml:space="preserve"> </v>
      </c>
      <c r="B737" s="14" t="str">
        <f>IF(INTRO!$E$39&lt;&gt;"Non-endemic", " ", IF(INTRO!$E$37="Non-endemic"," ", IF(COUNTRY_INFO!B737=0," ",COUNTRY_INFO!B737)))</f>
        <v xml:space="preserve"> </v>
      </c>
      <c r="C737" s="14" t="str">
        <f>IF(INTRO!$E$39&lt;&gt;"Non-endemic", " ", IF(INTRO!$E$37="Non-endemic"," ", IF(COUNTRY_INFO!C737=0," ",COUNTRY_INFO!C737)))</f>
        <v xml:space="preserve"> </v>
      </c>
      <c r="D737" s="15">
        <f>IF(INTRO!$E$39&lt;&gt;"Non-endemic", 0, IF(INTRO!$E$37="Non-endemic",0,IF(COUNTRY_INFO!$H737=1,COUNTRY_INFO!E737,0)))</f>
        <v>0</v>
      </c>
      <c r="E737" s="15">
        <f>IF(INTRO!$E$39&lt;&gt;"Non-endemic", 0, IF(INTRO!$E$37="Non-endemic",0,IF(COUNTRY_INFO!$H737=1,COUNTRY_INFO!F737,0)))</f>
        <v>0</v>
      </c>
      <c r="F737" s="15">
        <f>IF(INTRO!$E$39&lt;&gt;"Non-endemic", 0, IF(INTRO!$E$37="Non-endemic",0,IF(COUNTRY_INFO!$H737=1,COUNTRY_INFO!G737,0)))</f>
        <v>0</v>
      </c>
      <c r="G737" s="15">
        <f t="shared" si="51"/>
        <v>0</v>
      </c>
      <c r="H737" s="16" t="str">
        <f>IF(INTRO!$E$39="Non-endemic",IF(INTRO!$E$37="Non-endemic","Not required",COUNTRY_INFO!P737),"Treat with IVM")</f>
        <v>Treat with IVM</v>
      </c>
      <c r="I737" s="15">
        <f t="shared" si="52"/>
        <v>0</v>
      </c>
      <c r="J737" s="15">
        <f t="shared" si="48"/>
        <v>0</v>
      </c>
      <c r="K737" s="25"/>
      <c r="L737" s="17">
        <f t="shared" si="49"/>
        <v>0</v>
      </c>
      <c r="M737" s="17">
        <f t="shared" si="50"/>
        <v>0</v>
      </c>
    </row>
    <row r="738" spans="1:13" x14ac:dyDescent="0.2">
      <c r="A738" s="14" t="str">
        <f>IF(INTRO!$E$39&lt;&gt;"Non-endemic", " ", IF(INTRO!$E$37="Non-endemic"," ", IF(COUNTRY_INFO!A738=0," ",COUNTRY_INFO!A738)))</f>
        <v xml:space="preserve"> </v>
      </c>
      <c r="B738" s="14" t="str">
        <f>IF(INTRO!$E$39&lt;&gt;"Non-endemic", " ", IF(INTRO!$E$37="Non-endemic"," ", IF(COUNTRY_INFO!B738=0," ",COUNTRY_INFO!B738)))</f>
        <v xml:space="preserve"> </v>
      </c>
      <c r="C738" s="14" t="str">
        <f>IF(INTRO!$E$39&lt;&gt;"Non-endemic", " ", IF(INTRO!$E$37="Non-endemic"," ", IF(COUNTRY_INFO!C738=0," ",COUNTRY_INFO!C738)))</f>
        <v xml:space="preserve"> </v>
      </c>
      <c r="D738" s="15">
        <f>IF(INTRO!$E$39&lt;&gt;"Non-endemic", 0, IF(INTRO!$E$37="Non-endemic",0,IF(COUNTRY_INFO!$H738=1,COUNTRY_INFO!E738,0)))</f>
        <v>0</v>
      </c>
      <c r="E738" s="15">
        <f>IF(INTRO!$E$39&lt;&gt;"Non-endemic", 0, IF(INTRO!$E$37="Non-endemic",0,IF(COUNTRY_INFO!$H738=1,COUNTRY_INFO!F738,0)))</f>
        <v>0</v>
      </c>
      <c r="F738" s="15">
        <f>IF(INTRO!$E$39&lt;&gt;"Non-endemic", 0, IF(INTRO!$E$37="Non-endemic",0,IF(COUNTRY_INFO!$H738=1,COUNTRY_INFO!G738,0)))</f>
        <v>0</v>
      </c>
      <c r="G738" s="15">
        <f t="shared" si="51"/>
        <v>0</v>
      </c>
      <c r="H738" s="16" t="str">
        <f>IF(INTRO!$E$39="Non-endemic",IF(INTRO!$E$37="Non-endemic","Not required",COUNTRY_INFO!P738),"Treat with IVM")</f>
        <v>Treat with IVM</v>
      </c>
      <c r="I738" s="15">
        <f t="shared" si="52"/>
        <v>0</v>
      </c>
      <c r="J738" s="15">
        <f t="shared" si="48"/>
        <v>0</v>
      </c>
      <c r="K738" s="25"/>
      <c r="L738" s="17">
        <f t="shared" si="49"/>
        <v>0</v>
      </c>
      <c r="M738" s="17">
        <f t="shared" si="50"/>
        <v>0</v>
      </c>
    </row>
    <row r="739" spans="1:13" x14ac:dyDescent="0.2">
      <c r="A739" s="14" t="str">
        <f>IF(INTRO!$E$39&lt;&gt;"Non-endemic", " ", IF(INTRO!$E$37="Non-endemic"," ", IF(COUNTRY_INFO!A739=0," ",COUNTRY_INFO!A739)))</f>
        <v xml:space="preserve"> </v>
      </c>
      <c r="B739" s="14" t="str">
        <f>IF(INTRO!$E$39&lt;&gt;"Non-endemic", " ", IF(INTRO!$E$37="Non-endemic"," ", IF(COUNTRY_INFO!B739=0," ",COUNTRY_INFO!B739)))</f>
        <v xml:space="preserve"> </v>
      </c>
      <c r="C739" s="14" t="str">
        <f>IF(INTRO!$E$39&lt;&gt;"Non-endemic", " ", IF(INTRO!$E$37="Non-endemic"," ", IF(COUNTRY_INFO!C739=0," ",COUNTRY_INFO!C739)))</f>
        <v xml:space="preserve"> </v>
      </c>
      <c r="D739" s="15">
        <f>IF(INTRO!$E$39&lt;&gt;"Non-endemic", 0, IF(INTRO!$E$37="Non-endemic",0,IF(COUNTRY_INFO!$H739=1,COUNTRY_INFO!E739,0)))</f>
        <v>0</v>
      </c>
      <c r="E739" s="15">
        <f>IF(INTRO!$E$39&lt;&gt;"Non-endemic", 0, IF(INTRO!$E$37="Non-endemic",0,IF(COUNTRY_INFO!$H739=1,COUNTRY_INFO!F739,0)))</f>
        <v>0</v>
      </c>
      <c r="F739" s="15">
        <f>IF(INTRO!$E$39&lt;&gt;"Non-endemic", 0, IF(INTRO!$E$37="Non-endemic",0,IF(COUNTRY_INFO!$H739=1,COUNTRY_INFO!G739,0)))</f>
        <v>0</v>
      </c>
      <c r="G739" s="15">
        <f t="shared" si="51"/>
        <v>0</v>
      </c>
      <c r="H739" s="16" t="str">
        <f>IF(INTRO!$E$39="Non-endemic",IF(INTRO!$E$37="Non-endemic","Not required",COUNTRY_INFO!P739),"Treat with IVM")</f>
        <v>Treat with IVM</v>
      </c>
      <c r="I739" s="15">
        <f t="shared" si="52"/>
        <v>0</v>
      </c>
      <c r="J739" s="15">
        <f t="shared" si="48"/>
        <v>0</v>
      </c>
      <c r="K739" s="25"/>
      <c r="L739" s="17">
        <f t="shared" si="49"/>
        <v>0</v>
      </c>
      <c r="M739" s="17">
        <f t="shared" si="50"/>
        <v>0</v>
      </c>
    </row>
    <row r="740" spans="1:13" x14ac:dyDescent="0.2">
      <c r="A740" s="14" t="str">
        <f>IF(INTRO!$E$39&lt;&gt;"Non-endemic", " ", IF(INTRO!$E$37="Non-endemic"," ", IF(COUNTRY_INFO!A740=0," ",COUNTRY_INFO!A740)))</f>
        <v xml:space="preserve"> </v>
      </c>
      <c r="B740" s="14" t="str">
        <f>IF(INTRO!$E$39&lt;&gt;"Non-endemic", " ", IF(INTRO!$E$37="Non-endemic"," ", IF(COUNTRY_INFO!B740=0," ",COUNTRY_INFO!B740)))</f>
        <v xml:space="preserve"> </v>
      </c>
      <c r="C740" s="14" t="str">
        <f>IF(INTRO!$E$39&lt;&gt;"Non-endemic", " ", IF(INTRO!$E$37="Non-endemic"," ", IF(COUNTRY_INFO!C740=0," ",COUNTRY_INFO!C740)))</f>
        <v xml:space="preserve"> </v>
      </c>
      <c r="D740" s="15">
        <f>IF(INTRO!$E$39&lt;&gt;"Non-endemic", 0, IF(INTRO!$E$37="Non-endemic",0,IF(COUNTRY_INFO!$H740=1,COUNTRY_INFO!E740,0)))</f>
        <v>0</v>
      </c>
      <c r="E740" s="15">
        <f>IF(INTRO!$E$39&lt;&gt;"Non-endemic", 0, IF(INTRO!$E$37="Non-endemic",0,IF(COUNTRY_INFO!$H740=1,COUNTRY_INFO!F740,0)))</f>
        <v>0</v>
      </c>
      <c r="F740" s="15">
        <f>IF(INTRO!$E$39&lt;&gt;"Non-endemic", 0, IF(INTRO!$E$37="Non-endemic",0,IF(COUNTRY_INFO!$H740=1,COUNTRY_INFO!G740,0)))</f>
        <v>0</v>
      </c>
      <c r="G740" s="15">
        <f t="shared" si="51"/>
        <v>0</v>
      </c>
      <c r="H740" s="16" t="str">
        <f>IF(INTRO!$E$39="Non-endemic",IF(INTRO!$E$37="Non-endemic","Not required",COUNTRY_INFO!P740),"Treat with IVM")</f>
        <v>Treat with IVM</v>
      </c>
      <c r="I740" s="15">
        <f t="shared" si="52"/>
        <v>0</v>
      </c>
      <c r="J740" s="15">
        <f t="shared" si="48"/>
        <v>0</v>
      </c>
      <c r="K740" s="25"/>
      <c r="L740" s="17">
        <f t="shared" si="49"/>
        <v>0</v>
      </c>
      <c r="M740" s="17">
        <f t="shared" si="50"/>
        <v>0</v>
      </c>
    </row>
    <row r="741" spans="1:13" x14ac:dyDescent="0.2">
      <c r="A741" s="14" t="str">
        <f>IF(INTRO!$E$39&lt;&gt;"Non-endemic", " ", IF(INTRO!$E$37="Non-endemic"," ", IF(COUNTRY_INFO!A741=0," ",COUNTRY_INFO!A741)))</f>
        <v xml:space="preserve"> </v>
      </c>
      <c r="B741" s="14" t="str">
        <f>IF(INTRO!$E$39&lt;&gt;"Non-endemic", " ", IF(INTRO!$E$37="Non-endemic"," ", IF(COUNTRY_INFO!B741=0," ",COUNTRY_INFO!B741)))</f>
        <v xml:space="preserve"> </v>
      </c>
      <c r="C741" s="14" t="str">
        <f>IF(INTRO!$E$39&lt;&gt;"Non-endemic", " ", IF(INTRO!$E$37="Non-endemic"," ", IF(COUNTRY_INFO!C741=0," ",COUNTRY_INFO!C741)))</f>
        <v xml:space="preserve"> </v>
      </c>
      <c r="D741" s="15">
        <f>IF(INTRO!$E$39&lt;&gt;"Non-endemic", 0, IF(INTRO!$E$37="Non-endemic",0,IF(COUNTRY_INFO!$H741=1,COUNTRY_INFO!E741,0)))</f>
        <v>0</v>
      </c>
      <c r="E741" s="15">
        <f>IF(INTRO!$E$39&lt;&gt;"Non-endemic", 0, IF(INTRO!$E$37="Non-endemic",0,IF(COUNTRY_INFO!$H741=1,COUNTRY_INFO!F741,0)))</f>
        <v>0</v>
      </c>
      <c r="F741" s="15">
        <f>IF(INTRO!$E$39&lt;&gt;"Non-endemic", 0, IF(INTRO!$E$37="Non-endemic",0,IF(COUNTRY_INFO!$H741=1,COUNTRY_INFO!G741,0)))</f>
        <v>0</v>
      </c>
      <c r="G741" s="15">
        <f t="shared" si="51"/>
        <v>0</v>
      </c>
      <c r="H741" s="16" t="str">
        <f>IF(INTRO!$E$39="Non-endemic",IF(INTRO!$E$37="Non-endemic","Not required",COUNTRY_INFO!P741),"Treat with IVM")</f>
        <v>Treat with IVM</v>
      </c>
      <c r="I741" s="15">
        <f t="shared" si="52"/>
        <v>0</v>
      </c>
      <c r="J741" s="15">
        <f t="shared" si="48"/>
        <v>0</v>
      </c>
      <c r="K741" s="25"/>
      <c r="L741" s="17">
        <f t="shared" si="49"/>
        <v>0</v>
      </c>
      <c r="M741" s="17">
        <f t="shared" si="50"/>
        <v>0</v>
      </c>
    </row>
    <row r="742" spans="1:13" x14ac:dyDescent="0.2">
      <c r="A742" s="14" t="str">
        <f>IF(INTRO!$E$39&lt;&gt;"Non-endemic", " ", IF(INTRO!$E$37="Non-endemic"," ", IF(COUNTRY_INFO!A742=0," ",COUNTRY_INFO!A742)))</f>
        <v xml:space="preserve"> </v>
      </c>
      <c r="B742" s="14" t="str">
        <f>IF(INTRO!$E$39&lt;&gt;"Non-endemic", " ", IF(INTRO!$E$37="Non-endemic"," ", IF(COUNTRY_INFO!B742=0," ",COUNTRY_INFO!B742)))</f>
        <v xml:space="preserve"> </v>
      </c>
      <c r="C742" s="14" t="str">
        <f>IF(INTRO!$E$39&lt;&gt;"Non-endemic", " ", IF(INTRO!$E$37="Non-endemic"," ", IF(COUNTRY_INFO!C742=0," ",COUNTRY_INFO!C742)))</f>
        <v xml:space="preserve"> </v>
      </c>
      <c r="D742" s="15">
        <f>IF(INTRO!$E$39&lt;&gt;"Non-endemic", 0, IF(INTRO!$E$37="Non-endemic",0,IF(COUNTRY_INFO!$H742=1,COUNTRY_INFO!E742,0)))</f>
        <v>0</v>
      </c>
      <c r="E742" s="15">
        <f>IF(INTRO!$E$39&lt;&gt;"Non-endemic", 0, IF(INTRO!$E$37="Non-endemic",0,IF(COUNTRY_INFO!$H742=1,COUNTRY_INFO!F742,0)))</f>
        <v>0</v>
      </c>
      <c r="F742" s="15">
        <f>IF(INTRO!$E$39&lt;&gt;"Non-endemic", 0, IF(INTRO!$E$37="Non-endemic",0,IF(COUNTRY_INFO!$H742=1,COUNTRY_INFO!G742,0)))</f>
        <v>0</v>
      </c>
      <c r="G742" s="15">
        <f t="shared" si="51"/>
        <v>0</v>
      </c>
      <c r="H742" s="16" t="str">
        <f>IF(INTRO!$E$39="Non-endemic",IF(INTRO!$E$37="Non-endemic","Not required",COUNTRY_INFO!P742),"Treat with IVM")</f>
        <v>Treat with IVM</v>
      </c>
      <c r="I742" s="15">
        <f t="shared" si="52"/>
        <v>0</v>
      </c>
      <c r="J742" s="15">
        <f t="shared" si="48"/>
        <v>0</v>
      </c>
      <c r="K742" s="25"/>
      <c r="L742" s="17">
        <f t="shared" si="49"/>
        <v>0</v>
      </c>
      <c r="M742" s="17">
        <f t="shared" si="50"/>
        <v>0</v>
      </c>
    </row>
    <row r="743" spans="1:13" x14ac:dyDescent="0.2">
      <c r="A743" s="14" t="str">
        <f>IF(INTRO!$E$39&lt;&gt;"Non-endemic", " ", IF(INTRO!$E$37="Non-endemic"," ", IF(COUNTRY_INFO!A743=0," ",COUNTRY_INFO!A743)))</f>
        <v xml:space="preserve"> </v>
      </c>
      <c r="B743" s="14" t="str">
        <f>IF(INTRO!$E$39&lt;&gt;"Non-endemic", " ", IF(INTRO!$E$37="Non-endemic"," ", IF(COUNTRY_INFO!B743=0," ",COUNTRY_INFO!B743)))</f>
        <v xml:space="preserve"> </v>
      </c>
      <c r="C743" s="14" t="str">
        <f>IF(INTRO!$E$39&lt;&gt;"Non-endemic", " ", IF(INTRO!$E$37="Non-endemic"," ", IF(COUNTRY_INFO!C743=0," ",COUNTRY_INFO!C743)))</f>
        <v xml:space="preserve"> </v>
      </c>
      <c r="D743" s="15">
        <f>IF(INTRO!$E$39&lt;&gt;"Non-endemic", 0, IF(INTRO!$E$37="Non-endemic",0,IF(COUNTRY_INFO!$H743=1,COUNTRY_INFO!E743,0)))</f>
        <v>0</v>
      </c>
      <c r="E743" s="15">
        <f>IF(INTRO!$E$39&lt;&gt;"Non-endemic", 0, IF(INTRO!$E$37="Non-endemic",0,IF(COUNTRY_INFO!$H743=1,COUNTRY_INFO!F743,0)))</f>
        <v>0</v>
      </c>
      <c r="F743" s="15">
        <f>IF(INTRO!$E$39&lt;&gt;"Non-endemic", 0, IF(INTRO!$E$37="Non-endemic",0,IF(COUNTRY_INFO!$H743=1,COUNTRY_INFO!G743,0)))</f>
        <v>0</v>
      </c>
      <c r="G743" s="15">
        <f t="shared" si="51"/>
        <v>0</v>
      </c>
      <c r="H743" s="16" t="str">
        <f>IF(INTRO!$E$39="Non-endemic",IF(INTRO!$E$37="Non-endemic","Not required",COUNTRY_INFO!P743),"Treat with IVM")</f>
        <v>Treat with IVM</v>
      </c>
      <c r="I743" s="15">
        <f t="shared" si="52"/>
        <v>0</v>
      </c>
      <c r="J743" s="15">
        <f t="shared" si="48"/>
        <v>0</v>
      </c>
      <c r="K743" s="25"/>
      <c r="L743" s="17">
        <f t="shared" si="49"/>
        <v>0</v>
      </c>
      <c r="M743" s="17">
        <f t="shared" si="50"/>
        <v>0</v>
      </c>
    </row>
    <row r="744" spans="1:13" x14ac:dyDescent="0.2">
      <c r="A744" s="14" t="str">
        <f>IF(INTRO!$E$39&lt;&gt;"Non-endemic", " ", IF(INTRO!$E$37="Non-endemic"," ", IF(COUNTRY_INFO!A744=0," ",COUNTRY_INFO!A744)))</f>
        <v xml:space="preserve"> </v>
      </c>
      <c r="B744" s="14" t="str">
        <f>IF(INTRO!$E$39&lt;&gt;"Non-endemic", " ", IF(INTRO!$E$37="Non-endemic"," ", IF(COUNTRY_INFO!B744=0," ",COUNTRY_INFO!B744)))</f>
        <v xml:space="preserve"> </v>
      </c>
      <c r="C744" s="14" t="str">
        <f>IF(INTRO!$E$39&lt;&gt;"Non-endemic", " ", IF(INTRO!$E$37="Non-endemic"," ", IF(COUNTRY_INFO!C744=0," ",COUNTRY_INFO!C744)))</f>
        <v xml:space="preserve"> </v>
      </c>
      <c r="D744" s="15">
        <f>IF(INTRO!$E$39&lt;&gt;"Non-endemic", 0, IF(INTRO!$E$37="Non-endemic",0,IF(COUNTRY_INFO!$H744=1,COUNTRY_INFO!E744,0)))</f>
        <v>0</v>
      </c>
      <c r="E744" s="15">
        <f>IF(INTRO!$E$39&lt;&gt;"Non-endemic", 0, IF(INTRO!$E$37="Non-endemic",0,IF(COUNTRY_INFO!$H744=1,COUNTRY_INFO!F744,0)))</f>
        <v>0</v>
      </c>
      <c r="F744" s="15">
        <f>IF(INTRO!$E$39&lt;&gt;"Non-endemic", 0, IF(INTRO!$E$37="Non-endemic",0,IF(COUNTRY_INFO!$H744=1,COUNTRY_INFO!G744,0)))</f>
        <v>0</v>
      </c>
      <c r="G744" s="15">
        <f t="shared" si="51"/>
        <v>0</v>
      </c>
      <c r="H744" s="16" t="str">
        <f>IF(INTRO!$E$39="Non-endemic",IF(INTRO!$E$37="Non-endemic","Not required",COUNTRY_INFO!P744),"Treat with IVM")</f>
        <v>Treat with IVM</v>
      </c>
      <c r="I744" s="15">
        <f t="shared" si="52"/>
        <v>0</v>
      </c>
      <c r="J744" s="15">
        <f t="shared" si="48"/>
        <v>0</v>
      </c>
      <c r="K744" s="25"/>
      <c r="L744" s="17">
        <f t="shared" si="49"/>
        <v>0</v>
      </c>
      <c r="M744" s="17">
        <f t="shared" si="50"/>
        <v>0</v>
      </c>
    </row>
    <row r="745" spans="1:13" x14ac:dyDescent="0.2">
      <c r="A745" s="14" t="str">
        <f>IF(INTRO!$E$39&lt;&gt;"Non-endemic", " ", IF(INTRO!$E$37="Non-endemic"," ", IF(COUNTRY_INFO!A745=0," ",COUNTRY_INFO!A745)))</f>
        <v xml:space="preserve"> </v>
      </c>
      <c r="B745" s="14" t="str">
        <f>IF(INTRO!$E$39&lt;&gt;"Non-endemic", " ", IF(INTRO!$E$37="Non-endemic"," ", IF(COUNTRY_INFO!B745=0," ",COUNTRY_INFO!B745)))</f>
        <v xml:space="preserve"> </v>
      </c>
      <c r="C745" s="14" t="str">
        <f>IF(INTRO!$E$39&lt;&gt;"Non-endemic", " ", IF(INTRO!$E$37="Non-endemic"," ", IF(COUNTRY_INFO!C745=0," ",COUNTRY_INFO!C745)))</f>
        <v xml:space="preserve"> </v>
      </c>
      <c r="D745" s="15">
        <f>IF(INTRO!$E$39&lt;&gt;"Non-endemic", 0, IF(INTRO!$E$37="Non-endemic",0,IF(COUNTRY_INFO!$H745=1,COUNTRY_INFO!E745,0)))</f>
        <v>0</v>
      </c>
      <c r="E745" s="15">
        <f>IF(INTRO!$E$39&lt;&gt;"Non-endemic", 0, IF(INTRO!$E$37="Non-endemic",0,IF(COUNTRY_INFO!$H745=1,COUNTRY_INFO!F745,0)))</f>
        <v>0</v>
      </c>
      <c r="F745" s="15">
        <f>IF(INTRO!$E$39&lt;&gt;"Non-endemic", 0, IF(INTRO!$E$37="Non-endemic",0,IF(COUNTRY_INFO!$H745=1,COUNTRY_INFO!G745,0)))</f>
        <v>0</v>
      </c>
      <c r="G745" s="15">
        <f t="shared" si="51"/>
        <v>0</v>
      </c>
      <c r="H745" s="16" t="str">
        <f>IF(INTRO!$E$39="Non-endemic",IF(INTRO!$E$37="Non-endemic","Not required",COUNTRY_INFO!P745),"Treat with IVM")</f>
        <v>Treat with IVM</v>
      </c>
      <c r="I745" s="15">
        <f t="shared" si="52"/>
        <v>0</v>
      </c>
      <c r="J745" s="15">
        <f t="shared" si="48"/>
        <v>0</v>
      </c>
      <c r="K745" s="25"/>
      <c r="L745" s="17">
        <f t="shared" si="49"/>
        <v>0</v>
      </c>
      <c r="M745" s="17">
        <f t="shared" si="50"/>
        <v>0</v>
      </c>
    </row>
    <row r="746" spans="1:13" x14ac:dyDescent="0.2">
      <c r="A746" s="14" t="str">
        <f>IF(INTRO!$E$39&lt;&gt;"Non-endemic", " ", IF(INTRO!$E$37="Non-endemic"," ", IF(COUNTRY_INFO!A746=0," ",COUNTRY_INFO!A746)))</f>
        <v xml:space="preserve"> </v>
      </c>
      <c r="B746" s="14" t="str">
        <f>IF(INTRO!$E$39&lt;&gt;"Non-endemic", " ", IF(INTRO!$E$37="Non-endemic"," ", IF(COUNTRY_INFO!B746=0," ",COUNTRY_INFO!B746)))</f>
        <v xml:space="preserve"> </v>
      </c>
      <c r="C746" s="14" t="str">
        <f>IF(INTRO!$E$39&lt;&gt;"Non-endemic", " ", IF(INTRO!$E$37="Non-endemic"," ", IF(COUNTRY_INFO!C746=0," ",COUNTRY_INFO!C746)))</f>
        <v xml:space="preserve"> </v>
      </c>
      <c r="D746" s="15">
        <f>IF(INTRO!$E$39&lt;&gt;"Non-endemic", 0, IF(INTRO!$E$37="Non-endemic",0,IF(COUNTRY_INFO!$H746=1,COUNTRY_INFO!E746,0)))</f>
        <v>0</v>
      </c>
      <c r="E746" s="15">
        <f>IF(INTRO!$E$39&lt;&gt;"Non-endemic", 0, IF(INTRO!$E$37="Non-endemic",0,IF(COUNTRY_INFO!$H746=1,COUNTRY_INFO!F746,0)))</f>
        <v>0</v>
      </c>
      <c r="F746" s="15">
        <f>IF(INTRO!$E$39&lt;&gt;"Non-endemic", 0, IF(INTRO!$E$37="Non-endemic",0,IF(COUNTRY_INFO!$H746=1,COUNTRY_INFO!G746,0)))</f>
        <v>0</v>
      </c>
      <c r="G746" s="15">
        <f t="shared" si="51"/>
        <v>0</v>
      </c>
      <c r="H746" s="16" t="str">
        <f>IF(INTRO!$E$39="Non-endemic",IF(INTRO!$E$37="Non-endemic","Not required",COUNTRY_INFO!P746),"Treat with IVM")</f>
        <v>Treat with IVM</v>
      </c>
      <c r="I746" s="15">
        <f t="shared" si="52"/>
        <v>0</v>
      </c>
      <c r="J746" s="15">
        <f t="shared" si="48"/>
        <v>0</v>
      </c>
      <c r="K746" s="25"/>
      <c r="L746" s="17">
        <f t="shared" si="49"/>
        <v>0</v>
      </c>
      <c r="M746" s="17">
        <f t="shared" si="50"/>
        <v>0</v>
      </c>
    </row>
    <row r="747" spans="1:13" x14ac:dyDescent="0.2">
      <c r="A747" s="14" t="str">
        <f>IF(INTRO!$E$39&lt;&gt;"Non-endemic", " ", IF(INTRO!$E$37="Non-endemic"," ", IF(COUNTRY_INFO!A747=0," ",COUNTRY_INFO!A747)))</f>
        <v xml:space="preserve"> </v>
      </c>
      <c r="B747" s="14" t="str">
        <f>IF(INTRO!$E$39&lt;&gt;"Non-endemic", " ", IF(INTRO!$E$37="Non-endemic"," ", IF(COUNTRY_INFO!B747=0," ",COUNTRY_INFO!B747)))</f>
        <v xml:space="preserve"> </v>
      </c>
      <c r="C747" s="14" t="str">
        <f>IF(INTRO!$E$39&lt;&gt;"Non-endemic", " ", IF(INTRO!$E$37="Non-endemic"," ", IF(COUNTRY_INFO!C747=0," ",COUNTRY_INFO!C747)))</f>
        <v xml:space="preserve"> </v>
      </c>
      <c r="D747" s="15">
        <f>IF(INTRO!$E$39&lt;&gt;"Non-endemic", 0, IF(INTRO!$E$37="Non-endemic",0,IF(COUNTRY_INFO!$H747=1,COUNTRY_INFO!E747,0)))</f>
        <v>0</v>
      </c>
      <c r="E747" s="15">
        <f>IF(INTRO!$E$39&lt;&gt;"Non-endemic", 0, IF(INTRO!$E$37="Non-endemic",0,IF(COUNTRY_INFO!$H747=1,COUNTRY_INFO!F747,0)))</f>
        <v>0</v>
      </c>
      <c r="F747" s="15">
        <f>IF(INTRO!$E$39&lt;&gt;"Non-endemic", 0, IF(INTRO!$E$37="Non-endemic",0,IF(COUNTRY_INFO!$H747=1,COUNTRY_INFO!G747,0)))</f>
        <v>0</v>
      </c>
      <c r="G747" s="15">
        <f t="shared" si="51"/>
        <v>0</v>
      </c>
      <c r="H747" s="16" t="str">
        <f>IF(INTRO!$E$39="Non-endemic",IF(INTRO!$E$37="Non-endemic","Not required",COUNTRY_INFO!P747),"Treat with IVM")</f>
        <v>Treat with IVM</v>
      </c>
      <c r="I747" s="15">
        <f t="shared" si="52"/>
        <v>0</v>
      </c>
      <c r="J747" s="15">
        <f t="shared" si="48"/>
        <v>0</v>
      </c>
      <c r="K747" s="25"/>
      <c r="L747" s="17">
        <f t="shared" si="49"/>
        <v>0</v>
      </c>
      <c r="M747" s="17">
        <f t="shared" si="50"/>
        <v>0</v>
      </c>
    </row>
    <row r="748" spans="1:13" x14ac:dyDescent="0.2">
      <c r="A748" s="14" t="str">
        <f>IF(INTRO!$E$39&lt;&gt;"Non-endemic", " ", IF(INTRO!$E$37="Non-endemic"," ", IF(COUNTRY_INFO!A748=0," ",COUNTRY_INFO!A748)))</f>
        <v xml:space="preserve"> </v>
      </c>
      <c r="B748" s="14" t="str">
        <f>IF(INTRO!$E$39&lt;&gt;"Non-endemic", " ", IF(INTRO!$E$37="Non-endemic"," ", IF(COUNTRY_INFO!B748=0," ",COUNTRY_INFO!B748)))</f>
        <v xml:space="preserve"> </v>
      </c>
      <c r="C748" s="14" t="str">
        <f>IF(INTRO!$E$39&lt;&gt;"Non-endemic", " ", IF(INTRO!$E$37="Non-endemic"," ", IF(COUNTRY_INFO!C748=0," ",COUNTRY_INFO!C748)))</f>
        <v xml:space="preserve"> </v>
      </c>
      <c r="D748" s="15">
        <f>IF(INTRO!$E$39&lt;&gt;"Non-endemic", 0, IF(INTRO!$E$37="Non-endemic",0,IF(COUNTRY_INFO!$H748=1,COUNTRY_INFO!E748,0)))</f>
        <v>0</v>
      </c>
      <c r="E748" s="15">
        <f>IF(INTRO!$E$39&lt;&gt;"Non-endemic", 0, IF(INTRO!$E$37="Non-endemic",0,IF(COUNTRY_INFO!$H748=1,COUNTRY_INFO!F748,0)))</f>
        <v>0</v>
      </c>
      <c r="F748" s="15">
        <f>IF(INTRO!$E$39&lt;&gt;"Non-endemic", 0, IF(INTRO!$E$37="Non-endemic",0,IF(COUNTRY_INFO!$H748=1,COUNTRY_INFO!G748,0)))</f>
        <v>0</v>
      </c>
      <c r="G748" s="15">
        <f t="shared" si="51"/>
        <v>0</v>
      </c>
      <c r="H748" s="16" t="str">
        <f>IF(INTRO!$E$39="Non-endemic",IF(INTRO!$E$37="Non-endemic","Not required",COUNTRY_INFO!P748),"Treat with IVM")</f>
        <v>Treat with IVM</v>
      </c>
      <c r="I748" s="15">
        <f t="shared" si="52"/>
        <v>0</v>
      </c>
      <c r="J748" s="15">
        <f t="shared" si="48"/>
        <v>0</v>
      </c>
      <c r="K748" s="25"/>
      <c r="L748" s="17">
        <f t="shared" si="49"/>
        <v>0</v>
      </c>
      <c r="M748" s="17">
        <f t="shared" si="50"/>
        <v>0</v>
      </c>
    </row>
    <row r="749" spans="1:13" x14ac:dyDescent="0.2">
      <c r="A749" s="14" t="str">
        <f>IF(INTRO!$E$39&lt;&gt;"Non-endemic", " ", IF(INTRO!$E$37="Non-endemic"," ", IF(COUNTRY_INFO!A749=0," ",COUNTRY_INFO!A749)))</f>
        <v xml:space="preserve"> </v>
      </c>
      <c r="B749" s="14" t="str">
        <f>IF(INTRO!$E$39&lt;&gt;"Non-endemic", " ", IF(INTRO!$E$37="Non-endemic"," ", IF(COUNTRY_INFO!B749=0," ",COUNTRY_INFO!B749)))</f>
        <v xml:space="preserve"> </v>
      </c>
      <c r="C749" s="14" t="str">
        <f>IF(INTRO!$E$39&lt;&gt;"Non-endemic", " ", IF(INTRO!$E$37="Non-endemic"," ", IF(COUNTRY_INFO!C749=0," ",COUNTRY_INFO!C749)))</f>
        <v xml:space="preserve"> </v>
      </c>
      <c r="D749" s="15">
        <f>IF(INTRO!$E$39&lt;&gt;"Non-endemic", 0, IF(INTRO!$E$37="Non-endemic",0,IF(COUNTRY_INFO!$H749=1,COUNTRY_INFO!E749,0)))</f>
        <v>0</v>
      </c>
      <c r="E749" s="15">
        <f>IF(INTRO!$E$39&lt;&gt;"Non-endemic", 0, IF(INTRO!$E$37="Non-endemic",0,IF(COUNTRY_INFO!$H749=1,COUNTRY_INFO!F749,0)))</f>
        <v>0</v>
      </c>
      <c r="F749" s="15">
        <f>IF(INTRO!$E$39&lt;&gt;"Non-endemic", 0, IF(INTRO!$E$37="Non-endemic",0,IF(COUNTRY_INFO!$H749=1,COUNTRY_INFO!G749,0)))</f>
        <v>0</v>
      </c>
      <c r="G749" s="15">
        <f t="shared" si="51"/>
        <v>0</v>
      </c>
      <c r="H749" s="16" t="str">
        <f>IF(INTRO!$E$39="Non-endemic",IF(INTRO!$E$37="Non-endemic","Not required",COUNTRY_INFO!P749),"Treat with IVM")</f>
        <v>Treat with IVM</v>
      </c>
      <c r="I749" s="15">
        <f t="shared" si="52"/>
        <v>0</v>
      </c>
      <c r="J749" s="15">
        <f t="shared" si="48"/>
        <v>0</v>
      </c>
      <c r="K749" s="25"/>
      <c r="L749" s="17">
        <f t="shared" si="49"/>
        <v>0</v>
      </c>
      <c r="M749" s="17">
        <f t="shared" si="50"/>
        <v>0</v>
      </c>
    </row>
    <row r="750" spans="1:13" x14ac:dyDescent="0.2">
      <c r="A750" s="14" t="str">
        <f>IF(INTRO!$E$39&lt;&gt;"Non-endemic", " ", IF(INTRO!$E$37="Non-endemic"," ", IF(COUNTRY_INFO!A750=0," ",COUNTRY_INFO!A750)))</f>
        <v xml:space="preserve"> </v>
      </c>
      <c r="B750" s="14" t="str">
        <f>IF(INTRO!$E$39&lt;&gt;"Non-endemic", " ", IF(INTRO!$E$37="Non-endemic"," ", IF(COUNTRY_INFO!B750=0," ",COUNTRY_INFO!B750)))</f>
        <v xml:space="preserve"> </v>
      </c>
      <c r="C750" s="14" t="str">
        <f>IF(INTRO!$E$39&lt;&gt;"Non-endemic", " ", IF(INTRO!$E$37="Non-endemic"," ", IF(COUNTRY_INFO!C750=0," ",COUNTRY_INFO!C750)))</f>
        <v xml:space="preserve"> </v>
      </c>
      <c r="D750" s="15">
        <f>IF(INTRO!$E$39&lt;&gt;"Non-endemic", 0, IF(INTRO!$E$37="Non-endemic",0,IF(COUNTRY_INFO!$H750=1,COUNTRY_INFO!E750,0)))</f>
        <v>0</v>
      </c>
      <c r="E750" s="15">
        <f>IF(INTRO!$E$39&lt;&gt;"Non-endemic", 0, IF(INTRO!$E$37="Non-endemic",0,IF(COUNTRY_INFO!$H750=1,COUNTRY_INFO!F750,0)))</f>
        <v>0</v>
      </c>
      <c r="F750" s="15">
        <f>IF(INTRO!$E$39&lt;&gt;"Non-endemic", 0, IF(INTRO!$E$37="Non-endemic",0,IF(COUNTRY_INFO!$H750=1,COUNTRY_INFO!G750,0)))</f>
        <v>0</v>
      </c>
      <c r="G750" s="15">
        <f t="shared" si="51"/>
        <v>0</v>
      </c>
      <c r="H750" s="16" t="str">
        <f>IF(INTRO!$E$39="Non-endemic",IF(INTRO!$E$37="Non-endemic","Not required",COUNTRY_INFO!P750),"Treat with IVM")</f>
        <v>Treat with IVM</v>
      </c>
      <c r="I750" s="15">
        <f t="shared" si="52"/>
        <v>0</v>
      </c>
      <c r="J750" s="15">
        <f t="shared" si="48"/>
        <v>0</v>
      </c>
      <c r="K750" s="25"/>
      <c r="L750" s="17">
        <f t="shared" si="49"/>
        <v>0</v>
      </c>
      <c r="M750" s="17">
        <f t="shared" si="50"/>
        <v>0</v>
      </c>
    </row>
    <row r="751" spans="1:13" x14ac:dyDescent="0.2">
      <c r="A751" s="14" t="str">
        <f>IF(INTRO!$E$39&lt;&gt;"Non-endemic", " ", IF(INTRO!$E$37="Non-endemic"," ", IF(COUNTRY_INFO!A751=0," ",COUNTRY_INFO!A751)))</f>
        <v xml:space="preserve"> </v>
      </c>
      <c r="B751" s="14" t="str">
        <f>IF(INTRO!$E$39&lt;&gt;"Non-endemic", " ", IF(INTRO!$E$37="Non-endemic"," ", IF(COUNTRY_INFO!B751=0," ",COUNTRY_INFO!B751)))</f>
        <v xml:space="preserve"> </v>
      </c>
      <c r="C751" s="14" t="str">
        <f>IF(INTRO!$E$39&lt;&gt;"Non-endemic", " ", IF(INTRO!$E$37="Non-endemic"," ", IF(COUNTRY_INFO!C751=0," ",COUNTRY_INFO!C751)))</f>
        <v xml:space="preserve"> </v>
      </c>
      <c r="D751" s="15">
        <f>IF(INTRO!$E$39&lt;&gt;"Non-endemic", 0, IF(INTRO!$E$37="Non-endemic",0,IF(COUNTRY_INFO!$H751=1,COUNTRY_INFO!E751,0)))</f>
        <v>0</v>
      </c>
      <c r="E751" s="15">
        <f>IF(INTRO!$E$39&lt;&gt;"Non-endemic", 0, IF(INTRO!$E$37="Non-endemic",0,IF(COUNTRY_INFO!$H751=1,COUNTRY_INFO!F751,0)))</f>
        <v>0</v>
      </c>
      <c r="F751" s="15">
        <f>IF(INTRO!$E$39&lt;&gt;"Non-endemic", 0, IF(INTRO!$E$37="Non-endemic",0,IF(COUNTRY_INFO!$H751=1,COUNTRY_INFO!G751,0)))</f>
        <v>0</v>
      </c>
      <c r="G751" s="15">
        <f t="shared" si="51"/>
        <v>0</v>
      </c>
      <c r="H751" s="16" t="str">
        <f>IF(INTRO!$E$39="Non-endemic",IF(INTRO!$E$37="Non-endemic","Not required",COUNTRY_INFO!P751),"Treat with IVM")</f>
        <v>Treat with IVM</v>
      </c>
      <c r="I751" s="15">
        <f t="shared" si="52"/>
        <v>0</v>
      </c>
      <c r="J751" s="15">
        <f t="shared" si="48"/>
        <v>0</v>
      </c>
      <c r="K751" s="25"/>
      <c r="L751" s="17">
        <f t="shared" si="49"/>
        <v>0</v>
      </c>
      <c r="M751" s="17">
        <f t="shared" si="50"/>
        <v>0</v>
      </c>
    </row>
    <row r="752" spans="1:13" x14ac:dyDescent="0.2">
      <c r="A752" s="14" t="str">
        <f>IF(INTRO!$E$39&lt;&gt;"Non-endemic", " ", IF(INTRO!$E$37="Non-endemic"," ", IF(COUNTRY_INFO!A752=0," ",COUNTRY_INFO!A752)))</f>
        <v xml:space="preserve"> </v>
      </c>
      <c r="B752" s="14" t="str">
        <f>IF(INTRO!$E$39&lt;&gt;"Non-endemic", " ", IF(INTRO!$E$37="Non-endemic"," ", IF(COUNTRY_INFO!B752=0," ",COUNTRY_INFO!B752)))</f>
        <v xml:space="preserve"> </v>
      </c>
      <c r="C752" s="14" t="str">
        <f>IF(INTRO!$E$39&lt;&gt;"Non-endemic", " ", IF(INTRO!$E$37="Non-endemic"," ", IF(COUNTRY_INFO!C752=0," ",COUNTRY_INFO!C752)))</f>
        <v xml:space="preserve"> </v>
      </c>
      <c r="D752" s="15">
        <f>IF(INTRO!$E$39&lt;&gt;"Non-endemic", 0, IF(INTRO!$E$37="Non-endemic",0,IF(COUNTRY_INFO!$H752=1,COUNTRY_INFO!E752,0)))</f>
        <v>0</v>
      </c>
      <c r="E752" s="15">
        <f>IF(INTRO!$E$39&lt;&gt;"Non-endemic", 0, IF(INTRO!$E$37="Non-endemic",0,IF(COUNTRY_INFO!$H752=1,COUNTRY_INFO!F752,0)))</f>
        <v>0</v>
      </c>
      <c r="F752" s="15">
        <f>IF(INTRO!$E$39&lt;&gt;"Non-endemic", 0, IF(INTRO!$E$37="Non-endemic",0,IF(COUNTRY_INFO!$H752=1,COUNTRY_INFO!G752,0)))</f>
        <v>0</v>
      </c>
      <c r="G752" s="15">
        <f t="shared" si="51"/>
        <v>0</v>
      </c>
      <c r="H752" s="16" t="str">
        <f>IF(INTRO!$E$39="Non-endemic",IF(INTRO!$E$37="Non-endemic","Not required",COUNTRY_INFO!P752),"Treat with IVM")</f>
        <v>Treat with IVM</v>
      </c>
      <c r="I752" s="15">
        <f t="shared" si="52"/>
        <v>0</v>
      </c>
      <c r="J752" s="15">
        <f t="shared" si="48"/>
        <v>0</v>
      </c>
      <c r="K752" s="25"/>
      <c r="L752" s="17">
        <f t="shared" si="49"/>
        <v>0</v>
      </c>
      <c r="M752" s="17">
        <f t="shared" si="50"/>
        <v>0</v>
      </c>
    </row>
    <row r="753" spans="1:13" x14ac:dyDescent="0.2">
      <c r="A753" s="14" t="str">
        <f>IF(INTRO!$E$39&lt;&gt;"Non-endemic", " ", IF(INTRO!$E$37="Non-endemic"," ", IF(COUNTRY_INFO!A753=0," ",COUNTRY_INFO!A753)))</f>
        <v xml:space="preserve"> </v>
      </c>
      <c r="B753" s="14" t="str">
        <f>IF(INTRO!$E$39&lt;&gt;"Non-endemic", " ", IF(INTRO!$E$37="Non-endemic"," ", IF(COUNTRY_INFO!B753=0," ",COUNTRY_INFO!B753)))</f>
        <v xml:space="preserve"> </v>
      </c>
      <c r="C753" s="14" t="str">
        <f>IF(INTRO!$E$39&lt;&gt;"Non-endemic", " ", IF(INTRO!$E$37="Non-endemic"," ", IF(COUNTRY_INFO!C753=0," ",COUNTRY_INFO!C753)))</f>
        <v xml:space="preserve"> </v>
      </c>
      <c r="D753" s="15">
        <f>IF(INTRO!$E$39&lt;&gt;"Non-endemic", 0, IF(INTRO!$E$37="Non-endemic",0,IF(COUNTRY_INFO!$H753=1,COUNTRY_INFO!E753,0)))</f>
        <v>0</v>
      </c>
      <c r="E753" s="15">
        <f>IF(INTRO!$E$39&lt;&gt;"Non-endemic", 0, IF(INTRO!$E$37="Non-endemic",0,IF(COUNTRY_INFO!$H753=1,COUNTRY_INFO!F753,0)))</f>
        <v>0</v>
      </c>
      <c r="F753" s="15">
        <f>IF(INTRO!$E$39&lt;&gt;"Non-endemic", 0, IF(INTRO!$E$37="Non-endemic",0,IF(COUNTRY_INFO!$H753=1,COUNTRY_INFO!G753,0)))</f>
        <v>0</v>
      </c>
      <c r="G753" s="15">
        <f t="shared" si="51"/>
        <v>0</v>
      </c>
      <c r="H753" s="16" t="str">
        <f>IF(INTRO!$E$39="Non-endemic",IF(INTRO!$E$37="Non-endemic","Not required",COUNTRY_INFO!P753),"Treat with IVM")</f>
        <v>Treat with IVM</v>
      </c>
      <c r="I753" s="15">
        <f t="shared" si="52"/>
        <v>0</v>
      </c>
      <c r="J753" s="15">
        <f t="shared" si="48"/>
        <v>0</v>
      </c>
      <c r="K753" s="25"/>
      <c r="L753" s="17">
        <f t="shared" si="49"/>
        <v>0</v>
      </c>
      <c r="M753" s="17">
        <f t="shared" si="50"/>
        <v>0</v>
      </c>
    </row>
    <row r="754" spans="1:13" x14ac:dyDescent="0.2">
      <c r="A754" s="14" t="str">
        <f>IF(INTRO!$E$39&lt;&gt;"Non-endemic", " ", IF(INTRO!$E$37="Non-endemic"," ", IF(COUNTRY_INFO!A754=0," ",COUNTRY_INFO!A754)))</f>
        <v xml:space="preserve"> </v>
      </c>
      <c r="B754" s="14" t="str">
        <f>IF(INTRO!$E$39&lt;&gt;"Non-endemic", " ", IF(INTRO!$E$37="Non-endemic"," ", IF(COUNTRY_INFO!B754=0," ",COUNTRY_INFO!B754)))</f>
        <v xml:space="preserve"> </v>
      </c>
      <c r="C754" s="14" t="str">
        <f>IF(INTRO!$E$39&lt;&gt;"Non-endemic", " ", IF(INTRO!$E$37="Non-endemic"," ", IF(COUNTRY_INFO!C754=0," ",COUNTRY_INFO!C754)))</f>
        <v xml:space="preserve"> </v>
      </c>
      <c r="D754" s="15">
        <f>IF(INTRO!$E$39&lt;&gt;"Non-endemic", 0, IF(INTRO!$E$37="Non-endemic",0,IF(COUNTRY_INFO!$H754=1,COUNTRY_INFO!E754,0)))</f>
        <v>0</v>
      </c>
      <c r="E754" s="15">
        <f>IF(INTRO!$E$39&lt;&gt;"Non-endemic", 0, IF(INTRO!$E$37="Non-endemic",0,IF(COUNTRY_INFO!$H754=1,COUNTRY_INFO!F754,0)))</f>
        <v>0</v>
      </c>
      <c r="F754" s="15">
        <f>IF(INTRO!$E$39&lt;&gt;"Non-endemic", 0, IF(INTRO!$E$37="Non-endemic",0,IF(COUNTRY_INFO!$H754=1,COUNTRY_INFO!G754,0)))</f>
        <v>0</v>
      </c>
      <c r="G754" s="15">
        <f t="shared" si="51"/>
        <v>0</v>
      </c>
      <c r="H754" s="16" t="str">
        <f>IF(INTRO!$E$39="Non-endemic",IF(INTRO!$E$37="Non-endemic","Not required",COUNTRY_INFO!P754),"Treat with IVM")</f>
        <v>Treat with IVM</v>
      </c>
      <c r="I754" s="15">
        <f t="shared" si="52"/>
        <v>0</v>
      </c>
      <c r="J754" s="15">
        <f t="shared" si="48"/>
        <v>0</v>
      </c>
      <c r="K754" s="25"/>
      <c r="L754" s="17">
        <f t="shared" si="49"/>
        <v>0</v>
      </c>
      <c r="M754" s="17">
        <f t="shared" si="50"/>
        <v>0</v>
      </c>
    </row>
    <row r="755" spans="1:13" x14ac:dyDescent="0.2">
      <c r="A755" s="14" t="str">
        <f>IF(INTRO!$E$39&lt;&gt;"Non-endemic", " ", IF(INTRO!$E$37="Non-endemic"," ", IF(COUNTRY_INFO!A755=0," ",COUNTRY_INFO!A755)))</f>
        <v xml:space="preserve"> </v>
      </c>
      <c r="B755" s="14" t="str">
        <f>IF(INTRO!$E$39&lt;&gt;"Non-endemic", " ", IF(INTRO!$E$37="Non-endemic"," ", IF(COUNTRY_INFO!B755=0," ",COUNTRY_INFO!B755)))</f>
        <v xml:space="preserve"> </v>
      </c>
      <c r="C755" s="14" t="str">
        <f>IF(INTRO!$E$39&lt;&gt;"Non-endemic", " ", IF(INTRO!$E$37="Non-endemic"," ", IF(COUNTRY_INFO!C755=0," ",COUNTRY_INFO!C755)))</f>
        <v xml:space="preserve"> </v>
      </c>
      <c r="D755" s="15">
        <f>IF(INTRO!$E$39&lt;&gt;"Non-endemic", 0, IF(INTRO!$E$37="Non-endemic",0,IF(COUNTRY_INFO!$H755=1,COUNTRY_INFO!E755,0)))</f>
        <v>0</v>
      </c>
      <c r="E755" s="15">
        <f>IF(INTRO!$E$39&lt;&gt;"Non-endemic", 0, IF(INTRO!$E$37="Non-endemic",0,IF(COUNTRY_INFO!$H755=1,COUNTRY_INFO!F755,0)))</f>
        <v>0</v>
      </c>
      <c r="F755" s="15">
        <f>IF(INTRO!$E$39&lt;&gt;"Non-endemic", 0, IF(INTRO!$E$37="Non-endemic",0,IF(COUNTRY_INFO!$H755=1,COUNTRY_INFO!G755,0)))</f>
        <v>0</v>
      </c>
      <c r="G755" s="15">
        <f t="shared" si="51"/>
        <v>0</v>
      </c>
      <c r="H755" s="16" t="str">
        <f>IF(INTRO!$E$39="Non-endemic",IF(INTRO!$E$37="Non-endemic","Not required",COUNTRY_INFO!P755),"Treat with IVM")</f>
        <v>Treat with IVM</v>
      </c>
      <c r="I755" s="15">
        <f t="shared" si="52"/>
        <v>0</v>
      </c>
      <c r="J755" s="15">
        <f t="shared" si="48"/>
        <v>0</v>
      </c>
      <c r="K755" s="25"/>
      <c r="L755" s="17">
        <f t="shared" si="49"/>
        <v>0</v>
      </c>
      <c r="M755" s="17">
        <f t="shared" si="50"/>
        <v>0</v>
      </c>
    </row>
    <row r="756" spans="1:13" x14ac:dyDescent="0.2">
      <c r="A756" s="14" t="str">
        <f>IF(INTRO!$E$39&lt;&gt;"Non-endemic", " ", IF(INTRO!$E$37="Non-endemic"," ", IF(COUNTRY_INFO!A756=0," ",COUNTRY_INFO!A756)))</f>
        <v xml:space="preserve"> </v>
      </c>
      <c r="B756" s="14" t="str">
        <f>IF(INTRO!$E$39&lt;&gt;"Non-endemic", " ", IF(INTRO!$E$37="Non-endemic"," ", IF(COUNTRY_INFO!B756=0," ",COUNTRY_INFO!B756)))</f>
        <v xml:space="preserve"> </v>
      </c>
      <c r="C756" s="14" t="str">
        <f>IF(INTRO!$E$39&lt;&gt;"Non-endemic", " ", IF(INTRO!$E$37="Non-endemic"," ", IF(COUNTRY_INFO!C756=0," ",COUNTRY_INFO!C756)))</f>
        <v xml:space="preserve"> </v>
      </c>
      <c r="D756" s="15">
        <f>IF(INTRO!$E$39&lt;&gt;"Non-endemic", 0, IF(INTRO!$E$37="Non-endemic",0,IF(COUNTRY_INFO!$H756=1,COUNTRY_INFO!E756,0)))</f>
        <v>0</v>
      </c>
      <c r="E756" s="15">
        <f>IF(INTRO!$E$39&lt;&gt;"Non-endemic", 0, IF(INTRO!$E$37="Non-endemic",0,IF(COUNTRY_INFO!$H756=1,COUNTRY_INFO!F756,0)))</f>
        <v>0</v>
      </c>
      <c r="F756" s="15">
        <f>IF(INTRO!$E$39&lt;&gt;"Non-endemic", 0, IF(INTRO!$E$37="Non-endemic",0,IF(COUNTRY_INFO!$H756=1,COUNTRY_INFO!G756,0)))</f>
        <v>0</v>
      </c>
      <c r="G756" s="15">
        <f t="shared" si="51"/>
        <v>0</v>
      </c>
      <c r="H756" s="16" t="str">
        <f>IF(INTRO!$E$39="Non-endemic",IF(INTRO!$E$37="Non-endemic","Not required",COUNTRY_INFO!P756),"Treat with IVM")</f>
        <v>Treat with IVM</v>
      </c>
      <c r="I756" s="15">
        <f t="shared" si="52"/>
        <v>0</v>
      </c>
      <c r="J756" s="15">
        <f t="shared" si="48"/>
        <v>0</v>
      </c>
      <c r="K756" s="25"/>
      <c r="L756" s="17">
        <f t="shared" si="49"/>
        <v>0</v>
      </c>
      <c r="M756" s="17">
        <f t="shared" si="50"/>
        <v>0</v>
      </c>
    </row>
    <row r="757" spans="1:13" x14ac:dyDescent="0.2">
      <c r="A757" s="14" t="str">
        <f>IF(INTRO!$E$39&lt;&gt;"Non-endemic", " ", IF(INTRO!$E$37="Non-endemic"," ", IF(COUNTRY_INFO!A757=0," ",COUNTRY_INFO!A757)))</f>
        <v xml:space="preserve"> </v>
      </c>
      <c r="B757" s="14" t="str">
        <f>IF(INTRO!$E$39&lt;&gt;"Non-endemic", " ", IF(INTRO!$E$37="Non-endemic"," ", IF(COUNTRY_INFO!B757=0," ",COUNTRY_INFO!B757)))</f>
        <v xml:space="preserve"> </v>
      </c>
      <c r="C757" s="14" t="str">
        <f>IF(INTRO!$E$39&lt;&gt;"Non-endemic", " ", IF(INTRO!$E$37="Non-endemic"," ", IF(COUNTRY_INFO!C757=0," ",COUNTRY_INFO!C757)))</f>
        <v xml:space="preserve"> </v>
      </c>
      <c r="D757" s="15">
        <f>IF(INTRO!$E$39&lt;&gt;"Non-endemic", 0, IF(INTRO!$E$37="Non-endemic",0,IF(COUNTRY_INFO!$H757=1,COUNTRY_INFO!E757,0)))</f>
        <v>0</v>
      </c>
      <c r="E757" s="15">
        <f>IF(INTRO!$E$39&lt;&gt;"Non-endemic", 0, IF(INTRO!$E$37="Non-endemic",0,IF(COUNTRY_INFO!$H757=1,COUNTRY_INFO!F757,0)))</f>
        <v>0</v>
      </c>
      <c r="F757" s="15">
        <f>IF(INTRO!$E$39&lt;&gt;"Non-endemic", 0, IF(INTRO!$E$37="Non-endemic",0,IF(COUNTRY_INFO!$H757=1,COUNTRY_INFO!G757,0)))</f>
        <v>0</v>
      </c>
      <c r="G757" s="15">
        <f t="shared" si="51"/>
        <v>0</v>
      </c>
      <c r="H757" s="16" t="str">
        <f>IF(INTRO!$E$39="Non-endemic",IF(INTRO!$E$37="Non-endemic","Not required",COUNTRY_INFO!P757),"Treat with IVM")</f>
        <v>Treat with IVM</v>
      </c>
      <c r="I757" s="15">
        <f t="shared" si="52"/>
        <v>0</v>
      </c>
      <c r="J757" s="15">
        <f t="shared" si="48"/>
        <v>0</v>
      </c>
      <c r="K757" s="25"/>
      <c r="L757" s="17">
        <f t="shared" si="49"/>
        <v>0</v>
      </c>
      <c r="M757" s="17">
        <f t="shared" si="50"/>
        <v>0</v>
      </c>
    </row>
    <row r="758" spans="1:13" x14ac:dyDescent="0.2">
      <c r="A758" s="14" t="str">
        <f>IF(INTRO!$E$39&lt;&gt;"Non-endemic", " ", IF(INTRO!$E$37="Non-endemic"," ", IF(COUNTRY_INFO!A758=0," ",COUNTRY_INFO!A758)))</f>
        <v xml:space="preserve"> </v>
      </c>
      <c r="B758" s="14" t="str">
        <f>IF(INTRO!$E$39&lt;&gt;"Non-endemic", " ", IF(INTRO!$E$37="Non-endemic"," ", IF(COUNTRY_INFO!B758=0," ",COUNTRY_INFO!B758)))</f>
        <v xml:space="preserve"> </v>
      </c>
      <c r="C758" s="14" t="str">
        <f>IF(INTRO!$E$39&lt;&gt;"Non-endemic", " ", IF(INTRO!$E$37="Non-endemic"," ", IF(COUNTRY_INFO!C758=0," ",COUNTRY_INFO!C758)))</f>
        <v xml:space="preserve"> </v>
      </c>
      <c r="D758" s="15">
        <f>IF(INTRO!$E$39&lt;&gt;"Non-endemic", 0, IF(INTRO!$E$37="Non-endemic",0,IF(COUNTRY_INFO!$H758=1,COUNTRY_INFO!E758,0)))</f>
        <v>0</v>
      </c>
      <c r="E758" s="15">
        <f>IF(INTRO!$E$39&lt;&gt;"Non-endemic", 0, IF(INTRO!$E$37="Non-endemic",0,IF(COUNTRY_INFO!$H758=1,COUNTRY_INFO!F758,0)))</f>
        <v>0</v>
      </c>
      <c r="F758" s="15">
        <f>IF(INTRO!$E$39&lt;&gt;"Non-endemic", 0, IF(INTRO!$E$37="Non-endemic",0,IF(COUNTRY_INFO!$H758=1,COUNTRY_INFO!G758,0)))</f>
        <v>0</v>
      </c>
      <c r="G758" s="15">
        <f t="shared" si="51"/>
        <v>0</v>
      </c>
      <c r="H758" s="16" t="str">
        <f>IF(INTRO!$E$39="Non-endemic",IF(INTRO!$E$37="Non-endemic","Not required",COUNTRY_INFO!P758),"Treat with IVM")</f>
        <v>Treat with IVM</v>
      </c>
      <c r="I758" s="15">
        <f t="shared" si="52"/>
        <v>0</v>
      </c>
      <c r="J758" s="15">
        <f t="shared" si="48"/>
        <v>0</v>
      </c>
      <c r="K758" s="25"/>
      <c r="L758" s="17">
        <f t="shared" si="49"/>
        <v>0</v>
      </c>
      <c r="M758" s="17">
        <f t="shared" si="50"/>
        <v>0</v>
      </c>
    </row>
    <row r="759" spans="1:13" x14ac:dyDescent="0.2">
      <c r="A759" s="14" t="str">
        <f>IF(INTRO!$E$39&lt;&gt;"Non-endemic", " ", IF(INTRO!$E$37="Non-endemic"," ", IF(COUNTRY_INFO!A759=0," ",COUNTRY_INFO!A759)))</f>
        <v xml:space="preserve"> </v>
      </c>
      <c r="B759" s="14" t="str">
        <f>IF(INTRO!$E$39&lt;&gt;"Non-endemic", " ", IF(INTRO!$E$37="Non-endemic"," ", IF(COUNTRY_INFO!B759=0," ",COUNTRY_INFO!B759)))</f>
        <v xml:space="preserve"> </v>
      </c>
      <c r="C759" s="14" t="str">
        <f>IF(INTRO!$E$39&lt;&gt;"Non-endemic", " ", IF(INTRO!$E$37="Non-endemic"," ", IF(COUNTRY_INFO!C759=0," ",COUNTRY_INFO!C759)))</f>
        <v xml:space="preserve"> </v>
      </c>
      <c r="D759" s="15">
        <f>IF(INTRO!$E$39&lt;&gt;"Non-endemic", 0, IF(INTRO!$E$37="Non-endemic",0,IF(COUNTRY_INFO!$H759=1,COUNTRY_INFO!E759,0)))</f>
        <v>0</v>
      </c>
      <c r="E759" s="15">
        <f>IF(INTRO!$E$39&lt;&gt;"Non-endemic", 0, IF(INTRO!$E$37="Non-endemic",0,IF(COUNTRY_INFO!$H759=1,COUNTRY_INFO!F759,0)))</f>
        <v>0</v>
      </c>
      <c r="F759" s="15">
        <f>IF(INTRO!$E$39&lt;&gt;"Non-endemic", 0, IF(INTRO!$E$37="Non-endemic",0,IF(COUNTRY_INFO!$H759=1,COUNTRY_INFO!G759,0)))</f>
        <v>0</v>
      </c>
      <c r="G759" s="15">
        <f t="shared" si="51"/>
        <v>0</v>
      </c>
      <c r="H759" s="16" t="str">
        <f>IF(INTRO!$E$39="Non-endemic",IF(INTRO!$E$37="Non-endemic","Not required",COUNTRY_INFO!P759),"Treat with IVM")</f>
        <v>Treat with IVM</v>
      </c>
      <c r="I759" s="15">
        <f t="shared" si="52"/>
        <v>0</v>
      </c>
      <c r="J759" s="15">
        <f t="shared" si="48"/>
        <v>0</v>
      </c>
      <c r="K759" s="25"/>
      <c r="L759" s="17">
        <f t="shared" si="49"/>
        <v>0</v>
      </c>
      <c r="M759" s="17">
        <f t="shared" si="50"/>
        <v>0</v>
      </c>
    </row>
    <row r="760" spans="1:13" x14ac:dyDescent="0.2">
      <c r="A760" s="14" t="str">
        <f>IF(INTRO!$E$39&lt;&gt;"Non-endemic", " ", IF(INTRO!$E$37="Non-endemic"," ", IF(COUNTRY_INFO!A760=0," ",COUNTRY_INFO!A760)))</f>
        <v xml:space="preserve"> </v>
      </c>
      <c r="B760" s="14" t="str">
        <f>IF(INTRO!$E$39&lt;&gt;"Non-endemic", " ", IF(INTRO!$E$37="Non-endemic"," ", IF(COUNTRY_INFO!B760=0," ",COUNTRY_INFO!B760)))</f>
        <v xml:space="preserve"> </v>
      </c>
      <c r="C760" s="14" t="str">
        <f>IF(INTRO!$E$39&lt;&gt;"Non-endemic", " ", IF(INTRO!$E$37="Non-endemic"," ", IF(COUNTRY_INFO!C760=0," ",COUNTRY_INFO!C760)))</f>
        <v xml:space="preserve"> </v>
      </c>
      <c r="D760" s="15">
        <f>IF(INTRO!$E$39&lt;&gt;"Non-endemic", 0, IF(INTRO!$E$37="Non-endemic",0,IF(COUNTRY_INFO!$H760=1,COUNTRY_INFO!E760,0)))</f>
        <v>0</v>
      </c>
      <c r="E760" s="15">
        <f>IF(INTRO!$E$39&lt;&gt;"Non-endemic", 0, IF(INTRO!$E$37="Non-endemic",0,IF(COUNTRY_INFO!$H760=1,COUNTRY_INFO!F760,0)))</f>
        <v>0</v>
      </c>
      <c r="F760" s="15">
        <f>IF(INTRO!$E$39&lt;&gt;"Non-endemic", 0, IF(INTRO!$E$37="Non-endemic",0,IF(COUNTRY_INFO!$H760=1,COUNTRY_INFO!G760,0)))</f>
        <v>0</v>
      </c>
      <c r="G760" s="15">
        <f t="shared" si="51"/>
        <v>0</v>
      </c>
      <c r="H760" s="16" t="str">
        <f>IF(INTRO!$E$39="Non-endemic",IF(INTRO!$E$37="Non-endemic","Not required",COUNTRY_INFO!P760),"Treat with IVM")</f>
        <v>Treat with IVM</v>
      </c>
      <c r="I760" s="15">
        <f t="shared" si="52"/>
        <v>0</v>
      </c>
      <c r="J760" s="15">
        <f t="shared" si="48"/>
        <v>0</v>
      </c>
      <c r="K760" s="25"/>
      <c r="L760" s="17">
        <f t="shared" si="49"/>
        <v>0</v>
      </c>
      <c r="M760" s="17">
        <f t="shared" si="50"/>
        <v>0</v>
      </c>
    </row>
    <row r="761" spans="1:13" x14ac:dyDescent="0.2">
      <c r="A761" s="14" t="str">
        <f>IF(INTRO!$E$39&lt;&gt;"Non-endemic", " ", IF(INTRO!$E$37="Non-endemic"," ", IF(COUNTRY_INFO!A761=0," ",COUNTRY_INFO!A761)))</f>
        <v xml:space="preserve"> </v>
      </c>
      <c r="B761" s="14" t="str">
        <f>IF(INTRO!$E$39&lt;&gt;"Non-endemic", " ", IF(INTRO!$E$37="Non-endemic"," ", IF(COUNTRY_INFO!B761=0," ",COUNTRY_INFO!B761)))</f>
        <v xml:space="preserve"> </v>
      </c>
      <c r="C761" s="14" t="str">
        <f>IF(INTRO!$E$39&lt;&gt;"Non-endemic", " ", IF(INTRO!$E$37="Non-endemic"," ", IF(COUNTRY_INFO!C761=0," ",COUNTRY_INFO!C761)))</f>
        <v xml:space="preserve"> </v>
      </c>
      <c r="D761" s="15">
        <f>IF(INTRO!$E$39&lt;&gt;"Non-endemic", 0, IF(INTRO!$E$37="Non-endemic",0,IF(COUNTRY_INFO!$H761=1,COUNTRY_INFO!E761,0)))</f>
        <v>0</v>
      </c>
      <c r="E761" s="15">
        <f>IF(INTRO!$E$39&lt;&gt;"Non-endemic", 0, IF(INTRO!$E$37="Non-endemic",0,IF(COUNTRY_INFO!$H761=1,COUNTRY_INFO!F761,0)))</f>
        <v>0</v>
      </c>
      <c r="F761" s="15">
        <f>IF(INTRO!$E$39&lt;&gt;"Non-endemic", 0, IF(INTRO!$E$37="Non-endemic",0,IF(COUNTRY_INFO!$H761=1,COUNTRY_INFO!G761,0)))</f>
        <v>0</v>
      </c>
      <c r="G761" s="15">
        <f t="shared" si="51"/>
        <v>0</v>
      </c>
      <c r="H761" s="16" t="str">
        <f>IF(INTRO!$E$39="Non-endemic",IF(INTRO!$E$37="Non-endemic","Not required",COUNTRY_INFO!P761),"Treat with IVM")</f>
        <v>Treat with IVM</v>
      </c>
      <c r="I761" s="15">
        <f t="shared" si="52"/>
        <v>0</v>
      </c>
      <c r="J761" s="15">
        <f t="shared" si="48"/>
        <v>0</v>
      </c>
      <c r="K761" s="25"/>
      <c r="L761" s="17">
        <f t="shared" si="49"/>
        <v>0</v>
      </c>
      <c r="M761" s="17">
        <f t="shared" si="50"/>
        <v>0</v>
      </c>
    </row>
    <row r="762" spans="1:13" x14ac:dyDescent="0.2">
      <c r="A762" s="14" t="str">
        <f>IF(INTRO!$E$39&lt;&gt;"Non-endemic", " ", IF(INTRO!$E$37="Non-endemic"," ", IF(COUNTRY_INFO!A762=0," ",COUNTRY_INFO!A762)))</f>
        <v xml:space="preserve"> </v>
      </c>
      <c r="B762" s="14" t="str">
        <f>IF(INTRO!$E$39&lt;&gt;"Non-endemic", " ", IF(INTRO!$E$37="Non-endemic"," ", IF(COUNTRY_INFO!B762=0," ",COUNTRY_INFO!B762)))</f>
        <v xml:space="preserve"> </v>
      </c>
      <c r="C762" s="14" t="str">
        <f>IF(INTRO!$E$39&lt;&gt;"Non-endemic", " ", IF(INTRO!$E$37="Non-endemic"," ", IF(COUNTRY_INFO!C762=0," ",COUNTRY_INFO!C762)))</f>
        <v xml:space="preserve"> </v>
      </c>
      <c r="D762" s="15">
        <f>IF(INTRO!$E$39&lt;&gt;"Non-endemic", 0, IF(INTRO!$E$37="Non-endemic",0,IF(COUNTRY_INFO!$H762=1,COUNTRY_INFO!E762,0)))</f>
        <v>0</v>
      </c>
      <c r="E762" s="15">
        <f>IF(INTRO!$E$39&lt;&gt;"Non-endemic", 0, IF(INTRO!$E$37="Non-endemic",0,IF(COUNTRY_INFO!$H762=1,COUNTRY_INFO!F762,0)))</f>
        <v>0</v>
      </c>
      <c r="F762" s="15">
        <f>IF(INTRO!$E$39&lt;&gt;"Non-endemic", 0, IF(INTRO!$E$37="Non-endemic",0,IF(COUNTRY_INFO!$H762=1,COUNTRY_INFO!G762,0)))</f>
        <v>0</v>
      </c>
      <c r="G762" s="15">
        <f t="shared" si="51"/>
        <v>0</v>
      </c>
      <c r="H762" s="16" t="str">
        <f>IF(INTRO!$E$39="Non-endemic",IF(INTRO!$E$37="Non-endemic","Not required",COUNTRY_INFO!P762),"Treat with IVM")</f>
        <v>Treat with IVM</v>
      </c>
      <c r="I762" s="15">
        <f t="shared" si="52"/>
        <v>0</v>
      </c>
      <c r="J762" s="15">
        <f t="shared" si="48"/>
        <v>0</v>
      </c>
      <c r="K762" s="25"/>
      <c r="L762" s="17">
        <f t="shared" si="49"/>
        <v>0</v>
      </c>
      <c r="M762" s="17">
        <f t="shared" si="50"/>
        <v>0</v>
      </c>
    </row>
    <row r="763" spans="1:13" x14ac:dyDescent="0.2">
      <c r="A763" s="14" t="str">
        <f>IF(INTRO!$E$39&lt;&gt;"Non-endemic", " ", IF(INTRO!$E$37="Non-endemic"," ", IF(COUNTRY_INFO!A763=0," ",COUNTRY_INFO!A763)))</f>
        <v xml:space="preserve"> </v>
      </c>
      <c r="B763" s="14" t="str">
        <f>IF(INTRO!$E$39&lt;&gt;"Non-endemic", " ", IF(INTRO!$E$37="Non-endemic"," ", IF(COUNTRY_INFO!B763=0," ",COUNTRY_INFO!B763)))</f>
        <v xml:space="preserve"> </v>
      </c>
      <c r="C763" s="14" t="str">
        <f>IF(INTRO!$E$39&lt;&gt;"Non-endemic", " ", IF(INTRO!$E$37="Non-endemic"," ", IF(COUNTRY_INFO!C763=0," ",COUNTRY_INFO!C763)))</f>
        <v xml:space="preserve"> </v>
      </c>
      <c r="D763" s="15">
        <f>IF(INTRO!$E$39&lt;&gt;"Non-endemic", 0, IF(INTRO!$E$37="Non-endemic",0,IF(COUNTRY_INFO!$H763=1,COUNTRY_INFO!E763,0)))</f>
        <v>0</v>
      </c>
      <c r="E763" s="15">
        <f>IF(INTRO!$E$39&lt;&gt;"Non-endemic", 0, IF(INTRO!$E$37="Non-endemic",0,IF(COUNTRY_INFO!$H763=1,COUNTRY_INFO!F763,0)))</f>
        <v>0</v>
      </c>
      <c r="F763" s="15">
        <f>IF(INTRO!$E$39&lt;&gt;"Non-endemic", 0, IF(INTRO!$E$37="Non-endemic",0,IF(COUNTRY_INFO!$H763=1,COUNTRY_INFO!G763,0)))</f>
        <v>0</v>
      </c>
      <c r="G763" s="15">
        <f t="shared" si="51"/>
        <v>0</v>
      </c>
      <c r="H763" s="16" t="str">
        <f>IF(INTRO!$E$39="Non-endemic",IF(INTRO!$E$37="Non-endemic","Not required",COUNTRY_INFO!P763),"Treat with IVM")</f>
        <v>Treat with IVM</v>
      </c>
      <c r="I763" s="15">
        <f t="shared" si="52"/>
        <v>0</v>
      </c>
      <c r="J763" s="15">
        <f t="shared" si="48"/>
        <v>0</v>
      </c>
      <c r="K763" s="25"/>
      <c r="L763" s="17">
        <f t="shared" si="49"/>
        <v>0</v>
      </c>
      <c r="M763" s="17">
        <f t="shared" si="50"/>
        <v>0</v>
      </c>
    </row>
    <row r="764" spans="1:13" x14ac:dyDescent="0.2">
      <c r="A764" s="14" t="str">
        <f>IF(INTRO!$E$39&lt;&gt;"Non-endemic", " ", IF(INTRO!$E$37="Non-endemic"," ", IF(COUNTRY_INFO!A764=0," ",COUNTRY_INFO!A764)))</f>
        <v xml:space="preserve"> </v>
      </c>
      <c r="B764" s="14" t="str">
        <f>IF(INTRO!$E$39&lt;&gt;"Non-endemic", " ", IF(INTRO!$E$37="Non-endemic"," ", IF(COUNTRY_INFO!B764=0," ",COUNTRY_INFO!B764)))</f>
        <v xml:space="preserve"> </v>
      </c>
      <c r="C764" s="14" t="str">
        <f>IF(INTRO!$E$39&lt;&gt;"Non-endemic", " ", IF(INTRO!$E$37="Non-endemic"," ", IF(COUNTRY_INFO!C764=0," ",COUNTRY_INFO!C764)))</f>
        <v xml:space="preserve"> </v>
      </c>
      <c r="D764" s="15">
        <f>IF(INTRO!$E$39&lt;&gt;"Non-endemic", 0, IF(INTRO!$E$37="Non-endemic",0,IF(COUNTRY_INFO!$H764=1,COUNTRY_INFO!E764,0)))</f>
        <v>0</v>
      </c>
      <c r="E764" s="15">
        <f>IF(INTRO!$E$39&lt;&gt;"Non-endemic", 0, IF(INTRO!$E$37="Non-endemic",0,IF(COUNTRY_INFO!$H764=1,COUNTRY_INFO!F764,0)))</f>
        <v>0</v>
      </c>
      <c r="F764" s="15">
        <f>IF(INTRO!$E$39&lt;&gt;"Non-endemic", 0, IF(INTRO!$E$37="Non-endemic",0,IF(COUNTRY_INFO!$H764=1,COUNTRY_INFO!G764,0)))</f>
        <v>0</v>
      </c>
      <c r="G764" s="15">
        <f t="shared" si="51"/>
        <v>0</v>
      </c>
      <c r="H764" s="16" t="str">
        <f>IF(INTRO!$E$39="Non-endemic",IF(INTRO!$E$37="Non-endemic","Not required",COUNTRY_INFO!P764),"Treat with IVM")</f>
        <v>Treat with IVM</v>
      </c>
      <c r="I764" s="15">
        <f t="shared" si="52"/>
        <v>0</v>
      </c>
      <c r="J764" s="15">
        <f t="shared" si="48"/>
        <v>0</v>
      </c>
      <c r="K764" s="25"/>
      <c r="L764" s="17">
        <f t="shared" si="49"/>
        <v>0</v>
      </c>
      <c r="M764" s="17">
        <f t="shared" si="50"/>
        <v>0</v>
      </c>
    </row>
    <row r="765" spans="1:13" x14ac:dyDescent="0.2">
      <c r="A765" s="14" t="str">
        <f>IF(INTRO!$E$39&lt;&gt;"Non-endemic", " ", IF(INTRO!$E$37="Non-endemic"," ", IF(COUNTRY_INFO!A765=0," ",COUNTRY_INFO!A765)))</f>
        <v xml:space="preserve"> </v>
      </c>
      <c r="B765" s="14" t="str">
        <f>IF(INTRO!$E$39&lt;&gt;"Non-endemic", " ", IF(INTRO!$E$37="Non-endemic"," ", IF(COUNTRY_INFO!B765=0," ",COUNTRY_INFO!B765)))</f>
        <v xml:space="preserve"> </v>
      </c>
      <c r="C765" s="14" t="str">
        <f>IF(INTRO!$E$39&lt;&gt;"Non-endemic", " ", IF(INTRO!$E$37="Non-endemic"," ", IF(COUNTRY_INFO!C765=0," ",COUNTRY_INFO!C765)))</f>
        <v xml:space="preserve"> </v>
      </c>
      <c r="D765" s="15">
        <f>IF(INTRO!$E$39&lt;&gt;"Non-endemic", 0, IF(INTRO!$E$37="Non-endemic",0,IF(COUNTRY_INFO!$H765=1,COUNTRY_INFO!E765,0)))</f>
        <v>0</v>
      </c>
      <c r="E765" s="15">
        <f>IF(INTRO!$E$39&lt;&gt;"Non-endemic", 0, IF(INTRO!$E$37="Non-endemic",0,IF(COUNTRY_INFO!$H765=1,COUNTRY_INFO!F765,0)))</f>
        <v>0</v>
      </c>
      <c r="F765" s="15">
        <f>IF(INTRO!$E$39&lt;&gt;"Non-endemic", 0, IF(INTRO!$E$37="Non-endemic",0,IF(COUNTRY_INFO!$H765=1,COUNTRY_INFO!G765,0)))</f>
        <v>0</v>
      </c>
      <c r="G765" s="15">
        <f t="shared" si="51"/>
        <v>0</v>
      </c>
      <c r="H765" s="16" t="str">
        <f>IF(INTRO!$E$39="Non-endemic",IF(INTRO!$E$37="Non-endemic","Not required",COUNTRY_INFO!P765),"Treat with IVM")</f>
        <v>Treat with IVM</v>
      </c>
      <c r="I765" s="15">
        <f t="shared" si="52"/>
        <v>0</v>
      </c>
      <c r="J765" s="15">
        <f t="shared" si="48"/>
        <v>0</v>
      </c>
      <c r="K765" s="25"/>
      <c r="L765" s="17">
        <f t="shared" si="49"/>
        <v>0</v>
      </c>
      <c r="M765" s="17">
        <f t="shared" si="50"/>
        <v>0</v>
      </c>
    </row>
    <row r="766" spans="1:13" x14ac:dyDescent="0.2">
      <c r="A766" s="14" t="str">
        <f>IF(INTRO!$E$39&lt;&gt;"Non-endemic", " ", IF(INTRO!$E$37="Non-endemic"," ", IF(COUNTRY_INFO!A766=0," ",COUNTRY_INFO!A766)))</f>
        <v xml:space="preserve"> </v>
      </c>
      <c r="B766" s="14" t="str">
        <f>IF(INTRO!$E$39&lt;&gt;"Non-endemic", " ", IF(INTRO!$E$37="Non-endemic"," ", IF(COUNTRY_INFO!B766=0," ",COUNTRY_INFO!B766)))</f>
        <v xml:space="preserve"> </v>
      </c>
      <c r="C766" s="14" t="str">
        <f>IF(INTRO!$E$39&lt;&gt;"Non-endemic", " ", IF(INTRO!$E$37="Non-endemic"," ", IF(COUNTRY_INFO!C766=0," ",COUNTRY_INFO!C766)))</f>
        <v xml:space="preserve"> </v>
      </c>
      <c r="D766" s="15">
        <f>IF(INTRO!$E$39&lt;&gt;"Non-endemic", 0, IF(INTRO!$E$37="Non-endemic",0,IF(COUNTRY_INFO!$H766=1,COUNTRY_INFO!E766,0)))</f>
        <v>0</v>
      </c>
      <c r="E766" s="15">
        <f>IF(INTRO!$E$39&lt;&gt;"Non-endemic", 0, IF(INTRO!$E$37="Non-endemic",0,IF(COUNTRY_INFO!$H766=1,COUNTRY_INFO!F766,0)))</f>
        <v>0</v>
      </c>
      <c r="F766" s="15">
        <f>IF(INTRO!$E$39&lt;&gt;"Non-endemic", 0, IF(INTRO!$E$37="Non-endemic",0,IF(COUNTRY_INFO!$H766=1,COUNTRY_INFO!G766,0)))</f>
        <v>0</v>
      </c>
      <c r="G766" s="15">
        <f t="shared" si="51"/>
        <v>0</v>
      </c>
      <c r="H766" s="16" t="str">
        <f>IF(INTRO!$E$39="Non-endemic",IF(INTRO!$E$37="Non-endemic","Not required",COUNTRY_INFO!P766),"Treat with IVM")</f>
        <v>Treat with IVM</v>
      </c>
      <c r="I766" s="15">
        <f t="shared" si="52"/>
        <v>0</v>
      </c>
      <c r="J766" s="15">
        <f t="shared" si="48"/>
        <v>0</v>
      </c>
      <c r="K766" s="25"/>
      <c r="L766" s="17">
        <f t="shared" si="49"/>
        <v>0</v>
      </c>
      <c r="M766" s="17">
        <f t="shared" si="50"/>
        <v>0</v>
      </c>
    </row>
    <row r="767" spans="1:13" x14ac:dyDescent="0.2">
      <c r="A767" s="14" t="str">
        <f>IF(INTRO!$E$39&lt;&gt;"Non-endemic", " ", IF(INTRO!$E$37="Non-endemic"," ", IF(COUNTRY_INFO!A767=0," ",COUNTRY_INFO!A767)))</f>
        <v xml:space="preserve"> </v>
      </c>
      <c r="B767" s="14" t="str">
        <f>IF(INTRO!$E$39&lt;&gt;"Non-endemic", " ", IF(INTRO!$E$37="Non-endemic"," ", IF(COUNTRY_INFO!B767=0," ",COUNTRY_INFO!B767)))</f>
        <v xml:space="preserve"> </v>
      </c>
      <c r="C767" s="14" t="str">
        <f>IF(INTRO!$E$39&lt;&gt;"Non-endemic", " ", IF(INTRO!$E$37="Non-endemic"," ", IF(COUNTRY_INFO!C767=0," ",COUNTRY_INFO!C767)))</f>
        <v xml:space="preserve"> </v>
      </c>
      <c r="D767" s="15">
        <f>IF(INTRO!$E$39&lt;&gt;"Non-endemic", 0, IF(INTRO!$E$37="Non-endemic",0,IF(COUNTRY_INFO!$H767=1,COUNTRY_INFO!E767,0)))</f>
        <v>0</v>
      </c>
      <c r="E767" s="15">
        <f>IF(INTRO!$E$39&lt;&gt;"Non-endemic", 0, IF(INTRO!$E$37="Non-endemic",0,IF(COUNTRY_INFO!$H767=1,COUNTRY_INFO!F767,0)))</f>
        <v>0</v>
      </c>
      <c r="F767" s="15">
        <f>IF(INTRO!$E$39&lt;&gt;"Non-endemic", 0, IF(INTRO!$E$37="Non-endemic",0,IF(COUNTRY_INFO!$H767=1,COUNTRY_INFO!G767,0)))</f>
        <v>0</v>
      </c>
      <c r="G767" s="15">
        <f t="shared" si="51"/>
        <v>0</v>
      </c>
      <c r="H767" s="16" t="str">
        <f>IF(INTRO!$E$39="Non-endemic",IF(INTRO!$E$37="Non-endemic","Not required",COUNTRY_INFO!P767),"Treat with IVM")</f>
        <v>Treat with IVM</v>
      </c>
      <c r="I767" s="15">
        <f t="shared" si="52"/>
        <v>0</v>
      </c>
      <c r="J767" s="15">
        <f t="shared" si="48"/>
        <v>0</v>
      </c>
      <c r="K767" s="25"/>
      <c r="L767" s="17">
        <f t="shared" si="49"/>
        <v>0</v>
      </c>
      <c r="M767" s="17">
        <f t="shared" si="50"/>
        <v>0</v>
      </c>
    </row>
    <row r="768" spans="1:13" x14ac:dyDescent="0.2">
      <c r="A768" s="14" t="str">
        <f>IF(INTRO!$E$39&lt;&gt;"Non-endemic", " ", IF(INTRO!$E$37="Non-endemic"," ", IF(COUNTRY_INFO!A768=0," ",COUNTRY_INFO!A768)))</f>
        <v xml:space="preserve"> </v>
      </c>
      <c r="B768" s="14" t="str">
        <f>IF(INTRO!$E$39&lt;&gt;"Non-endemic", " ", IF(INTRO!$E$37="Non-endemic"," ", IF(COUNTRY_INFO!B768=0," ",COUNTRY_INFO!B768)))</f>
        <v xml:space="preserve"> </v>
      </c>
      <c r="C768" s="14" t="str">
        <f>IF(INTRO!$E$39&lt;&gt;"Non-endemic", " ", IF(INTRO!$E$37="Non-endemic"," ", IF(COUNTRY_INFO!C768=0," ",COUNTRY_INFO!C768)))</f>
        <v xml:space="preserve"> </v>
      </c>
      <c r="D768" s="15">
        <f>IF(INTRO!$E$39&lt;&gt;"Non-endemic", 0, IF(INTRO!$E$37="Non-endemic",0,IF(COUNTRY_INFO!$H768=1,COUNTRY_INFO!E768,0)))</f>
        <v>0</v>
      </c>
      <c r="E768" s="15">
        <f>IF(INTRO!$E$39&lt;&gt;"Non-endemic", 0, IF(INTRO!$E$37="Non-endemic",0,IF(COUNTRY_INFO!$H768=1,COUNTRY_INFO!F768,0)))</f>
        <v>0</v>
      </c>
      <c r="F768" s="15">
        <f>IF(INTRO!$E$39&lt;&gt;"Non-endemic", 0, IF(INTRO!$E$37="Non-endemic",0,IF(COUNTRY_INFO!$H768=1,COUNTRY_INFO!G768,0)))</f>
        <v>0</v>
      </c>
      <c r="G768" s="15">
        <f t="shared" si="51"/>
        <v>0</v>
      </c>
      <c r="H768" s="16" t="str">
        <f>IF(INTRO!$E$39="Non-endemic",IF(INTRO!$E$37="Non-endemic","Not required",COUNTRY_INFO!P768),"Treat with IVM")</f>
        <v>Treat with IVM</v>
      </c>
      <c r="I768" s="15">
        <f t="shared" si="52"/>
        <v>0</v>
      </c>
      <c r="J768" s="15">
        <f t="shared" si="48"/>
        <v>0</v>
      </c>
      <c r="K768" s="25"/>
      <c r="L768" s="17">
        <f t="shared" si="49"/>
        <v>0</v>
      </c>
      <c r="M768" s="17">
        <f t="shared" si="50"/>
        <v>0</v>
      </c>
    </row>
    <row r="769" spans="1:13" x14ac:dyDescent="0.2">
      <c r="A769" s="14" t="str">
        <f>IF(INTRO!$E$39&lt;&gt;"Non-endemic", " ", IF(INTRO!$E$37="Non-endemic"," ", IF(COUNTRY_INFO!A769=0," ",COUNTRY_INFO!A769)))</f>
        <v xml:space="preserve"> </v>
      </c>
      <c r="B769" s="14" t="str">
        <f>IF(INTRO!$E$39&lt;&gt;"Non-endemic", " ", IF(INTRO!$E$37="Non-endemic"," ", IF(COUNTRY_INFO!B769=0," ",COUNTRY_INFO!B769)))</f>
        <v xml:space="preserve"> </v>
      </c>
      <c r="C769" s="14" t="str">
        <f>IF(INTRO!$E$39&lt;&gt;"Non-endemic", " ", IF(INTRO!$E$37="Non-endemic"," ", IF(COUNTRY_INFO!C769=0," ",COUNTRY_INFO!C769)))</f>
        <v xml:space="preserve"> </v>
      </c>
      <c r="D769" s="15">
        <f>IF(INTRO!$E$39&lt;&gt;"Non-endemic", 0, IF(INTRO!$E$37="Non-endemic",0,IF(COUNTRY_INFO!$H769=1,COUNTRY_INFO!E769,0)))</f>
        <v>0</v>
      </c>
      <c r="E769" s="15">
        <f>IF(INTRO!$E$39&lt;&gt;"Non-endemic", 0, IF(INTRO!$E$37="Non-endemic",0,IF(COUNTRY_INFO!$H769=1,COUNTRY_INFO!F769,0)))</f>
        <v>0</v>
      </c>
      <c r="F769" s="15">
        <f>IF(INTRO!$E$39&lt;&gt;"Non-endemic", 0, IF(INTRO!$E$37="Non-endemic",0,IF(COUNTRY_INFO!$H769=1,COUNTRY_INFO!G769,0)))</f>
        <v>0</v>
      </c>
      <c r="G769" s="15">
        <f t="shared" si="51"/>
        <v>0</v>
      </c>
      <c r="H769" s="16" t="str">
        <f>IF(INTRO!$E$39="Non-endemic",IF(INTRO!$E$37="Non-endemic","Not required",COUNTRY_INFO!P769),"Treat with IVM")</f>
        <v>Treat with IVM</v>
      </c>
      <c r="I769" s="15">
        <f t="shared" si="52"/>
        <v>0</v>
      </c>
      <c r="J769" s="15">
        <f t="shared" si="48"/>
        <v>0</v>
      </c>
      <c r="K769" s="25"/>
      <c r="L769" s="17">
        <f t="shared" si="49"/>
        <v>0</v>
      </c>
      <c r="M769" s="17">
        <f t="shared" si="50"/>
        <v>0</v>
      </c>
    </row>
    <row r="770" spans="1:13" x14ac:dyDescent="0.2">
      <c r="A770" s="14" t="str">
        <f>IF(INTRO!$E$39&lt;&gt;"Non-endemic", " ", IF(INTRO!$E$37="Non-endemic"," ", IF(COUNTRY_INFO!A770=0," ",COUNTRY_INFO!A770)))</f>
        <v xml:space="preserve"> </v>
      </c>
      <c r="B770" s="14" t="str">
        <f>IF(INTRO!$E$39&lt;&gt;"Non-endemic", " ", IF(INTRO!$E$37="Non-endemic"," ", IF(COUNTRY_INFO!B770=0," ",COUNTRY_INFO!B770)))</f>
        <v xml:space="preserve"> </v>
      </c>
      <c r="C770" s="14" t="str">
        <f>IF(INTRO!$E$39&lt;&gt;"Non-endemic", " ", IF(INTRO!$E$37="Non-endemic"," ", IF(COUNTRY_INFO!C770=0," ",COUNTRY_INFO!C770)))</f>
        <v xml:space="preserve"> </v>
      </c>
      <c r="D770" s="15">
        <f>IF(INTRO!$E$39&lt;&gt;"Non-endemic", 0, IF(INTRO!$E$37="Non-endemic",0,IF(COUNTRY_INFO!$H770=1,COUNTRY_INFO!E770,0)))</f>
        <v>0</v>
      </c>
      <c r="E770" s="15">
        <f>IF(INTRO!$E$39&lt;&gt;"Non-endemic", 0, IF(INTRO!$E$37="Non-endemic",0,IF(COUNTRY_INFO!$H770=1,COUNTRY_INFO!F770,0)))</f>
        <v>0</v>
      </c>
      <c r="F770" s="15">
        <f>IF(INTRO!$E$39&lt;&gt;"Non-endemic", 0, IF(INTRO!$E$37="Non-endemic",0,IF(COUNTRY_INFO!$H770=1,COUNTRY_INFO!G770,0)))</f>
        <v>0</v>
      </c>
      <c r="G770" s="15">
        <f t="shared" si="51"/>
        <v>0</v>
      </c>
      <c r="H770" s="16" t="str">
        <f>IF(INTRO!$E$39="Non-endemic",IF(INTRO!$E$37="Non-endemic","Not required",COUNTRY_INFO!P770),"Treat with IVM")</f>
        <v>Treat with IVM</v>
      </c>
      <c r="I770" s="15">
        <f t="shared" si="52"/>
        <v>0</v>
      </c>
      <c r="J770" s="15">
        <f t="shared" si="48"/>
        <v>0</v>
      </c>
      <c r="K770" s="25"/>
      <c r="L770" s="17">
        <f t="shared" si="49"/>
        <v>0</v>
      </c>
      <c r="M770" s="17">
        <f t="shared" si="50"/>
        <v>0</v>
      </c>
    </row>
    <row r="771" spans="1:13" x14ac:dyDescent="0.2">
      <c r="A771" s="14" t="str">
        <f>IF(INTRO!$E$39&lt;&gt;"Non-endemic", " ", IF(INTRO!$E$37="Non-endemic"," ", IF(COUNTRY_INFO!A771=0," ",COUNTRY_INFO!A771)))</f>
        <v xml:space="preserve"> </v>
      </c>
      <c r="B771" s="14" t="str">
        <f>IF(INTRO!$E$39&lt;&gt;"Non-endemic", " ", IF(INTRO!$E$37="Non-endemic"," ", IF(COUNTRY_INFO!B771=0," ",COUNTRY_INFO!B771)))</f>
        <v xml:space="preserve"> </v>
      </c>
      <c r="C771" s="14" t="str">
        <f>IF(INTRO!$E$39&lt;&gt;"Non-endemic", " ", IF(INTRO!$E$37="Non-endemic"," ", IF(COUNTRY_INFO!C771=0," ",COUNTRY_INFO!C771)))</f>
        <v xml:space="preserve"> </v>
      </c>
      <c r="D771" s="15">
        <f>IF(INTRO!$E$39&lt;&gt;"Non-endemic", 0, IF(INTRO!$E$37="Non-endemic",0,IF(COUNTRY_INFO!$H771=1,COUNTRY_INFO!E771,0)))</f>
        <v>0</v>
      </c>
      <c r="E771" s="15">
        <f>IF(INTRO!$E$39&lt;&gt;"Non-endemic", 0, IF(INTRO!$E$37="Non-endemic",0,IF(COUNTRY_INFO!$H771=1,COUNTRY_INFO!F771,0)))</f>
        <v>0</v>
      </c>
      <c r="F771" s="15">
        <f>IF(INTRO!$E$39&lt;&gt;"Non-endemic", 0, IF(INTRO!$E$37="Non-endemic",0,IF(COUNTRY_INFO!$H771=1,COUNTRY_INFO!G771,0)))</f>
        <v>0</v>
      </c>
      <c r="G771" s="15">
        <f t="shared" si="51"/>
        <v>0</v>
      </c>
      <c r="H771" s="16" t="str">
        <f>IF(INTRO!$E$39="Non-endemic",IF(INTRO!$E$37="Non-endemic","Not required",COUNTRY_INFO!P771),"Treat with IVM")</f>
        <v>Treat with IVM</v>
      </c>
      <c r="I771" s="15">
        <f t="shared" si="52"/>
        <v>0</v>
      </c>
      <c r="J771" s="15">
        <f t="shared" si="48"/>
        <v>0</v>
      </c>
      <c r="K771" s="25"/>
      <c r="L771" s="17">
        <f t="shared" si="49"/>
        <v>0</v>
      </c>
      <c r="M771" s="17">
        <f t="shared" si="50"/>
        <v>0</v>
      </c>
    </row>
    <row r="772" spans="1:13" x14ac:dyDescent="0.2">
      <c r="A772" s="14" t="str">
        <f>IF(INTRO!$E$39&lt;&gt;"Non-endemic", " ", IF(INTRO!$E$37="Non-endemic"," ", IF(COUNTRY_INFO!A772=0," ",COUNTRY_INFO!A772)))</f>
        <v xml:space="preserve"> </v>
      </c>
      <c r="B772" s="14" t="str">
        <f>IF(INTRO!$E$39&lt;&gt;"Non-endemic", " ", IF(INTRO!$E$37="Non-endemic"," ", IF(COUNTRY_INFO!B772=0," ",COUNTRY_INFO!B772)))</f>
        <v xml:space="preserve"> </v>
      </c>
      <c r="C772" s="14" t="str">
        <f>IF(INTRO!$E$39&lt;&gt;"Non-endemic", " ", IF(INTRO!$E$37="Non-endemic"," ", IF(COUNTRY_INFO!C772=0," ",COUNTRY_INFO!C772)))</f>
        <v xml:space="preserve"> </v>
      </c>
      <c r="D772" s="15">
        <f>IF(INTRO!$E$39&lt;&gt;"Non-endemic", 0, IF(INTRO!$E$37="Non-endemic",0,IF(COUNTRY_INFO!$H772=1,COUNTRY_INFO!E772,0)))</f>
        <v>0</v>
      </c>
      <c r="E772" s="15">
        <f>IF(INTRO!$E$39&lt;&gt;"Non-endemic", 0, IF(INTRO!$E$37="Non-endemic",0,IF(COUNTRY_INFO!$H772=1,COUNTRY_INFO!F772,0)))</f>
        <v>0</v>
      </c>
      <c r="F772" s="15">
        <f>IF(INTRO!$E$39&lt;&gt;"Non-endemic", 0, IF(INTRO!$E$37="Non-endemic",0,IF(COUNTRY_INFO!$H772=1,COUNTRY_INFO!G772,0)))</f>
        <v>0</v>
      </c>
      <c r="G772" s="15">
        <f t="shared" si="51"/>
        <v>0</v>
      </c>
      <c r="H772" s="16" t="str">
        <f>IF(INTRO!$E$39="Non-endemic",IF(INTRO!$E$37="Non-endemic","Not required",COUNTRY_INFO!P772),"Treat with IVM")</f>
        <v>Treat with IVM</v>
      </c>
      <c r="I772" s="15">
        <f t="shared" si="52"/>
        <v>0</v>
      </c>
      <c r="J772" s="15">
        <f t="shared" si="48"/>
        <v>0</v>
      </c>
      <c r="K772" s="25"/>
      <c r="L772" s="17">
        <f t="shared" si="49"/>
        <v>0</v>
      </c>
      <c r="M772" s="17">
        <f t="shared" si="50"/>
        <v>0</v>
      </c>
    </row>
    <row r="773" spans="1:13" x14ac:dyDescent="0.2">
      <c r="A773" s="14" t="str">
        <f>IF(INTRO!$E$39&lt;&gt;"Non-endemic", " ", IF(INTRO!$E$37="Non-endemic"," ", IF(COUNTRY_INFO!A773=0," ",COUNTRY_INFO!A773)))</f>
        <v xml:space="preserve"> </v>
      </c>
      <c r="B773" s="14" t="str">
        <f>IF(INTRO!$E$39&lt;&gt;"Non-endemic", " ", IF(INTRO!$E$37="Non-endemic"," ", IF(COUNTRY_INFO!B773=0," ",COUNTRY_INFO!B773)))</f>
        <v xml:space="preserve"> </v>
      </c>
      <c r="C773" s="14" t="str">
        <f>IF(INTRO!$E$39&lt;&gt;"Non-endemic", " ", IF(INTRO!$E$37="Non-endemic"," ", IF(COUNTRY_INFO!C773=0," ",COUNTRY_INFO!C773)))</f>
        <v xml:space="preserve"> </v>
      </c>
      <c r="D773" s="15">
        <f>IF(INTRO!$E$39&lt;&gt;"Non-endemic", 0, IF(INTRO!$E$37="Non-endemic",0,IF(COUNTRY_INFO!$H773=1,COUNTRY_INFO!E773,0)))</f>
        <v>0</v>
      </c>
      <c r="E773" s="15">
        <f>IF(INTRO!$E$39&lt;&gt;"Non-endemic", 0, IF(INTRO!$E$37="Non-endemic",0,IF(COUNTRY_INFO!$H773=1,COUNTRY_INFO!F773,0)))</f>
        <v>0</v>
      </c>
      <c r="F773" s="15">
        <f>IF(INTRO!$E$39&lt;&gt;"Non-endemic", 0, IF(INTRO!$E$37="Non-endemic",0,IF(COUNTRY_INFO!$H773=1,COUNTRY_INFO!G773,0)))</f>
        <v>0</v>
      </c>
      <c r="G773" s="15">
        <f t="shared" si="51"/>
        <v>0</v>
      </c>
      <c r="H773" s="16" t="str">
        <f>IF(INTRO!$E$39="Non-endemic",IF(INTRO!$E$37="Non-endemic","Not required",COUNTRY_INFO!P773),"Treat with IVM")</f>
        <v>Treat with IVM</v>
      </c>
      <c r="I773" s="15">
        <f t="shared" si="52"/>
        <v>0</v>
      </c>
      <c r="J773" s="15">
        <f t="shared" si="48"/>
        <v>0</v>
      </c>
      <c r="K773" s="25"/>
      <c r="L773" s="17">
        <f t="shared" si="49"/>
        <v>0</v>
      </c>
      <c r="M773" s="17">
        <f t="shared" si="50"/>
        <v>0</v>
      </c>
    </row>
    <row r="774" spans="1:13" x14ac:dyDescent="0.2">
      <c r="A774" s="14" t="str">
        <f>IF(INTRO!$E$39&lt;&gt;"Non-endemic", " ", IF(INTRO!$E$37="Non-endemic"," ", IF(COUNTRY_INFO!A774=0," ",COUNTRY_INFO!A774)))</f>
        <v xml:space="preserve"> </v>
      </c>
      <c r="B774" s="14" t="str">
        <f>IF(INTRO!$E$39&lt;&gt;"Non-endemic", " ", IF(INTRO!$E$37="Non-endemic"," ", IF(COUNTRY_INFO!B774=0," ",COUNTRY_INFO!B774)))</f>
        <v xml:space="preserve"> </v>
      </c>
      <c r="C774" s="14" t="str">
        <f>IF(INTRO!$E$39&lt;&gt;"Non-endemic", " ", IF(INTRO!$E$37="Non-endemic"," ", IF(COUNTRY_INFO!C774=0," ",COUNTRY_INFO!C774)))</f>
        <v xml:space="preserve"> </v>
      </c>
      <c r="D774" s="15">
        <f>IF(INTRO!$E$39&lt;&gt;"Non-endemic", 0, IF(INTRO!$E$37="Non-endemic",0,IF(COUNTRY_INFO!$H774=1,COUNTRY_INFO!E774,0)))</f>
        <v>0</v>
      </c>
      <c r="E774" s="15">
        <f>IF(INTRO!$E$39&lt;&gt;"Non-endemic", 0, IF(INTRO!$E$37="Non-endemic",0,IF(COUNTRY_INFO!$H774=1,COUNTRY_INFO!F774,0)))</f>
        <v>0</v>
      </c>
      <c r="F774" s="15">
        <f>IF(INTRO!$E$39&lt;&gt;"Non-endemic", 0, IF(INTRO!$E$37="Non-endemic",0,IF(COUNTRY_INFO!$H774=1,COUNTRY_INFO!G774,0)))</f>
        <v>0</v>
      </c>
      <c r="G774" s="15">
        <f t="shared" si="51"/>
        <v>0</v>
      </c>
      <c r="H774" s="16" t="str">
        <f>IF(INTRO!$E$39="Non-endemic",IF(INTRO!$E$37="Non-endemic","Not required",COUNTRY_INFO!P774),"Treat with IVM")</f>
        <v>Treat with IVM</v>
      </c>
      <c r="I774" s="15">
        <f t="shared" si="52"/>
        <v>0</v>
      </c>
      <c r="J774" s="15">
        <f t="shared" si="48"/>
        <v>0</v>
      </c>
      <c r="K774" s="25"/>
      <c r="L774" s="17">
        <f t="shared" si="49"/>
        <v>0</v>
      </c>
      <c r="M774" s="17">
        <f t="shared" si="50"/>
        <v>0</v>
      </c>
    </row>
    <row r="775" spans="1:13" x14ac:dyDescent="0.2">
      <c r="A775" s="14" t="str">
        <f>IF(INTRO!$E$39&lt;&gt;"Non-endemic", " ", IF(INTRO!$E$37="Non-endemic"," ", IF(COUNTRY_INFO!A775=0," ",COUNTRY_INFO!A775)))</f>
        <v xml:space="preserve"> </v>
      </c>
      <c r="B775" s="14" t="str">
        <f>IF(INTRO!$E$39&lt;&gt;"Non-endemic", " ", IF(INTRO!$E$37="Non-endemic"," ", IF(COUNTRY_INFO!B775=0," ",COUNTRY_INFO!B775)))</f>
        <v xml:space="preserve"> </v>
      </c>
      <c r="C775" s="14" t="str">
        <f>IF(INTRO!$E$39&lt;&gt;"Non-endemic", " ", IF(INTRO!$E$37="Non-endemic"," ", IF(COUNTRY_INFO!C775=0," ",COUNTRY_INFO!C775)))</f>
        <v xml:space="preserve"> </v>
      </c>
      <c r="D775" s="15">
        <f>IF(INTRO!$E$39&lt;&gt;"Non-endemic", 0, IF(INTRO!$E$37="Non-endemic",0,IF(COUNTRY_INFO!$H775=1,COUNTRY_INFO!E775,0)))</f>
        <v>0</v>
      </c>
      <c r="E775" s="15">
        <f>IF(INTRO!$E$39&lt;&gt;"Non-endemic", 0, IF(INTRO!$E$37="Non-endemic",0,IF(COUNTRY_INFO!$H775=1,COUNTRY_INFO!F775,0)))</f>
        <v>0</v>
      </c>
      <c r="F775" s="15">
        <f>IF(INTRO!$E$39&lt;&gt;"Non-endemic", 0, IF(INTRO!$E$37="Non-endemic",0,IF(COUNTRY_INFO!$H775=1,COUNTRY_INFO!G775,0)))</f>
        <v>0</v>
      </c>
      <c r="G775" s="15">
        <f t="shared" si="51"/>
        <v>0</v>
      </c>
      <c r="H775" s="16" t="str">
        <f>IF(INTRO!$E$39="Non-endemic",IF(INTRO!$E$37="Non-endemic","Not required",COUNTRY_INFO!P775),"Treat with IVM")</f>
        <v>Treat with IVM</v>
      </c>
      <c r="I775" s="15">
        <f t="shared" si="52"/>
        <v>0</v>
      </c>
      <c r="J775" s="15">
        <f t="shared" si="48"/>
        <v>0</v>
      </c>
      <c r="K775" s="25"/>
      <c r="L775" s="17">
        <f t="shared" si="49"/>
        <v>0</v>
      </c>
      <c r="M775" s="17">
        <f t="shared" si="50"/>
        <v>0</v>
      </c>
    </row>
    <row r="776" spans="1:13" x14ac:dyDescent="0.2">
      <c r="A776" s="14" t="str">
        <f>IF(INTRO!$E$39&lt;&gt;"Non-endemic", " ", IF(INTRO!$E$37="Non-endemic"," ", IF(COUNTRY_INFO!A776=0," ",COUNTRY_INFO!A776)))</f>
        <v xml:space="preserve"> </v>
      </c>
      <c r="B776" s="14" t="str">
        <f>IF(INTRO!$E$39&lt;&gt;"Non-endemic", " ", IF(INTRO!$E$37="Non-endemic"," ", IF(COUNTRY_INFO!B776=0," ",COUNTRY_INFO!B776)))</f>
        <v xml:space="preserve"> </v>
      </c>
      <c r="C776" s="14" t="str">
        <f>IF(INTRO!$E$39&lt;&gt;"Non-endemic", " ", IF(INTRO!$E$37="Non-endemic"," ", IF(COUNTRY_INFO!C776=0," ",COUNTRY_INFO!C776)))</f>
        <v xml:space="preserve"> </v>
      </c>
      <c r="D776" s="15">
        <f>IF(INTRO!$E$39&lt;&gt;"Non-endemic", 0, IF(INTRO!$E$37="Non-endemic",0,IF(COUNTRY_INFO!$H776=1,COUNTRY_INFO!E776,0)))</f>
        <v>0</v>
      </c>
      <c r="E776" s="15">
        <f>IF(INTRO!$E$39&lt;&gt;"Non-endemic", 0, IF(INTRO!$E$37="Non-endemic",0,IF(COUNTRY_INFO!$H776=1,COUNTRY_INFO!F776,0)))</f>
        <v>0</v>
      </c>
      <c r="F776" s="15">
        <f>IF(INTRO!$E$39&lt;&gt;"Non-endemic", 0, IF(INTRO!$E$37="Non-endemic",0,IF(COUNTRY_INFO!$H776=1,COUNTRY_INFO!G776,0)))</f>
        <v>0</v>
      </c>
      <c r="G776" s="15">
        <f t="shared" si="51"/>
        <v>0</v>
      </c>
      <c r="H776" s="16" t="str">
        <f>IF(INTRO!$E$39="Non-endemic",IF(INTRO!$E$37="Non-endemic","Not required",COUNTRY_INFO!P776),"Treat with IVM")</f>
        <v>Treat with IVM</v>
      </c>
      <c r="I776" s="15">
        <f t="shared" si="52"/>
        <v>0</v>
      </c>
      <c r="J776" s="15">
        <f t="shared" ref="J776:J839" si="53">IF(I776&gt;0,I776*2.5,0)</f>
        <v>0</v>
      </c>
      <c r="K776" s="25"/>
      <c r="L776" s="17">
        <f t="shared" ref="L776:L839" si="54">IF($J776&gt;$K776,$J776-$K776,0)</f>
        <v>0</v>
      </c>
      <c r="M776" s="17">
        <f t="shared" ref="M776:M839" si="55">ROUNDUP($J776/1000,0)</f>
        <v>0</v>
      </c>
    </row>
    <row r="777" spans="1:13" x14ac:dyDescent="0.2">
      <c r="A777" s="14" t="str">
        <f>IF(INTRO!$E$39&lt;&gt;"Non-endemic", " ", IF(INTRO!$E$37="Non-endemic"," ", IF(COUNTRY_INFO!A777=0," ",COUNTRY_INFO!A777)))</f>
        <v xml:space="preserve"> </v>
      </c>
      <c r="B777" s="14" t="str">
        <f>IF(INTRO!$E$39&lt;&gt;"Non-endemic", " ", IF(INTRO!$E$37="Non-endemic"," ", IF(COUNTRY_INFO!B777=0," ",COUNTRY_INFO!B777)))</f>
        <v xml:space="preserve"> </v>
      </c>
      <c r="C777" s="14" t="str">
        <f>IF(INTRO!$E$39&lt;&gt;"Non-endemic", " ", IF(INTRO!$E$37="Non-endemic"," ", IF(COUNTRY_INFO!C777=0," ",COUNTRY_INFO!C777)))</f>
        <v xml:space="preserve"> </v>
      </c>
      <c r="D777" s="15">
        <f>IF(INTRO!$E$39&lt;&gt;"Non-endemic", 0, IF(INTRO!$E$37="Non-endemic",0,IF(COUNTRY_INFO!$H777=1,COUNTRY_INFO!E777,0)))</f>
        <v>0</v>
      </c>
      <c r="E777" s="15">
        <f>IF(INTRO!$E$39&lt;&gt;"Non-endemic", 0, IF(INTRO!$E$37="Non-endemic",0,IF(COUNTRY_INFO!$H777=1,COUNTRY_INFO!F777,0)))</f>
        <v>0</v>
      </c>
      <c r="F777" s="15">
        <f>IF(INTRO!$E$39&lt;&gt;"Non-endemic", 0, IF(INTRO!$E$37="Non-endemic",0,IF(COUNTRY_INFO!$H777=1,COUNTRY_INFO!G777,0)))</f>
        <v>0</v>
      </c>
      <c r="G777" s="15">
        <f t="shared" si="51"/>
        <v>0</v>
      </c>
      <c r="H777" s="16" t="str">
        <f>IF(INTRO!$E$39="Non-endemic",IF(INTRO!$E$37="Non-endemic","Not required",COUNTRY_INFO!P777),"Treat with IVM")</f>
        <v>Treat with IVM</v>
      </c>
      <c r="I777" s="15">
        <f t="shared" si="52"/>
        <v>0</v>
      </c>
      <c r="J777" s="15">
        <f t="shared" si="53"/>
        <v>0</v>
      </c>
      <c r="K777" s="25"/>
      <c r="L777" s="17">
        <f t="shared" si="54"/>
        <v>0</v>
      </c>
      <c r="M777" s="17">
        <f t="shared" si="55"/>
        <v>0</v>
      </c>
    </row>
    <row r="778" spans="1:13" x14ac:dyDescent="0.2">
      <c r="A778" s="14" t="str">
        <f>IF(INTRO!$E$39&lt;&gt;"Non-endemic", " ", IF(INTRO!$E$37="Non-endemic"," ", IF(COUNTRY_INFO!A778=0," ",COUNTRY_INFO!A778)))</f>
        <v xml:space="preserve"> </v>
      </c>
      <c r="B778" s="14" t="str">
        <f>IF(INTRO!$E$39&lt;&gt;"Non-endemic", " ", IF(INTRO!$E$37="Non-endemic"," ", IF(COUNTRY_INFO!B778=0," ",COUNTRY_INFO!B778)))</f>
        <v xml:space="preserve"> </v>
      </c>
      <c r="C778" s="14" t="str">
        <f>IF(INTRO!$E$39&lt;&gt;"Non-endemic", " ", IF(INTRO!$E$37="Non-endemic"," ", IF(COUNTRY_INFO!C778=0," ",COUNTRY_INFO!C778)))</f>
        <v xml:space="preserve"> </v>
      </c>
      <c r="D778" s="15">
        <f>IF(INTRO!$E$39&lt;&gt;"Non-endemic", 0, IF(INTRO!$E$37="Non-endemic",0,IF(COUNTRY_INFO!$H778=1,COUNTRY_INFO!E778,0)))</f>
        <v>0</v>
      </c>
      <c r="E778" s="15">
        <f>IF(INTRO!$E$39&lt;&gt;"Non-endemic", 0, IF(INTRO!$E$37="Non-endemic",0,IF(COUNTRY_INFO!$H778=1,COUNTRY_INFO!F778,0)))</f>
        <v>0</v>
      </c>
      <c r="F778" s="15">
        <f>IF(INTRO!$E$39&lt;&gt;"Non-endemic", 0, IF(INTRO!$E$37="Non-endemic",0,IF(COUNTRY_INFO!$H778=1,COUNTRY_INFO!G778,0)))</f>
        <v>0</v>
      </c>
      <c r="G778" s="15">
        <f t="shared" ref="G778:G841" si="56">SUM(D778:F778)</f>
        <v>0</v>
      </c>
      <c r="H778" s="16" t="str">
        <f>IF(INTRO!$E$39="Non-endemic",IF(INTRO!$E$37="Non-endemic","Not required",COUNTRY_INFO!P778),"Treat with IVM")</f>
        <v>Treat with IVM</v>
      </c>
      <c r="I778" s="15">
        <f t="shared" ref="I778:I841" si="57">IF(H778=1,G778,0)</f>
        <v>0</v>
      </c>
      <c r="J778" s="15">
        <f t="shared" si="53"/>
        <v>0</v>
      </c>
      <c r="K778" s="25"/>
      <c r="L778" s="17">
        <f t="shared" si="54"/>
        <v>0</v>
      </c>
      <c r="M778" s="17">
        <f t="shared" si="55"/>
        <v>0</v>
      </c>
    </row>
    <row r="779" spans="1:13" x14ac:dyDescent="0.2">
      <c r="A779" s="14" t="str">
        <f>IF(INTRO!$E$39&lt;&gt;"Non-endemic", " ", IF(INTRO!$E$37="Non-endemic"," ", IF(COUNTRY_INFO!A779=0," ",COUNTRY_INFO!A779)))</f>
        <v xml:space="preserve"> </v>
      </c>
      <c r="B779" s="14" t="str">
        <f>IF(INTRO!$E$39&lt;&gt;"Non-endemic", " ", IF(INTRO!$E$37="Non-endemic"," ", IF(COUNTRY_INFO!B779=0," ",COUNTRY_INFO!B779)))</f>
        <v xml:space="preserve"> </v>
      </c>
      <c r="C779" s="14" t="str">
        <f>IF(INTRO!$E$39&lt;&gt;"Non-endemic", " ", IF(INTRO!$E$37="Non-endemic"," ", IF(COUNTRY_INFO!C779=0," ",COUNTRY_INFO!C779)))</f>
        <v xml:space="preserve"> </v>
      </c>
      <c r="D779" s="15">
        <f>IF(INTRO!$E$39&lt;&gt;"Non-endemic", 0, IF(INTRO!$E$37="Non-endemic",0,IF(COUNTRY_INFO!$H779=1,COUNTRY_INFO!E779,0)))</f>
        <v>0</v>
      </c>
      <c r="E779" s="15">
        <f>IF(INTRO!$E$39&lt;&gt;"Non-endemic", 0, IF(INTRO!$E$37="Non-endemic",0,IF(COUNTRY_INFO!$H779=1,COUNTRY_INFO!F779,0)))</f>
        <v>0</v>
      </c>
      <c r="F779" s="15">
        <f>IF(INTRO!$E$39&lt;&gt;"Non-endemic", 0, IF(INTRO!$E$37="Non-endemic",0,IF(COUNTRY_INFO!$H779=1,COUNTRY_INFO!G779,0)))</f>
        <v>0</v>
      </c>
      <c r="G779" s="15">
        <f t="shared" si="56"/>
        <v>0</v>
      </c>
      <c r="H779" s="16" t="str">
        <f>IF(INTRO!$E$39="Non-endemic",IF(INTRO!$E$37="Non-endemic","Not required",COUNTRY_INFO!P779),"Treat with IVM")</f>
        <v>Treat with IVM</v>
      </c>
      <c r="I779" s="15">
        <f t="shared" si="57"/>
        <v>0</v>
      </c>
      <c r="J779" s="15">
        <f t="shared" si="53"/>
        <v>0</v>
      </c>
      <c r="K779" s="25"/>
      <c r="L779" s="17">
        <f t="shared" si="54"/>
        <v>0</v>
      </c>
      <c r="M779" s="17">
        <f t="shared" si="55"/>
        <v>0</v>
      </c>
    </row>
    <row r="780" spans="1:13" x14ac:dyDescent="0.2">
      <c r="A780" s="14" t="str">
        <f>IF(INTRO!$E$39&lt;&gt;"Non-endemic", " ", IF(INTRO!$E$37="Non-endemic"," ", IF(COUNTRY_INFO!A780=0," ",COUNTRY_INFO!A780)))</f>
        <v xml:space="preserve"> </v>
      </c>
      <c r="B780" s="14" t="str">
        <f>IF(INTRO!$E$39&lt;&gt;"Non-endemic", " ", IF(INTRO!$E$37="Non-endemic"," ", IF(COUNTRY_INFO!B780=0," ",COUNTRY_INFO!B780)))</f>
        <v xml:space="preserve"> </v>
      </c>
      <c r="C780" s="14" t="str">
        <f>IF(INTRO!$E$39&lt;&gt;"Non-endemic", " ", IF(INTRO!$E$37="Non-endemic"," ", IF(COUNTRY_INFO!C780=0," ",COUNTRY_INFO!C780)))</f>
        <v xml:space="preserve"> </v>
      </c>
      <c r="D780" s="15">
        <f>IF(INTRO!$E$39&lt;&gt;"Non-endemic", 0, IF(INTRO!$E$37="Non-endemic",0,IF(COUNTRY_INFO!$H780=1,COUNTRY_INFO!E780,0)))</f>
        <v>0</v>
      </c>
      <c r="E780" s="15">
        <f>IF(INTRO!$E$39&lt;&gt;"Non-endemic", 0, IF(INTRO!$E$37="Non-endemic",0,IF(COUNTRY_INFO!$H780=1,COUNTRY_INFO!F780,0)))</f>
        <v>0</v>
      </c>
      <c r="F780" s="15">
        <f>IF(INTRO!$E$39&lt;&gt;"Non-endemic", 0, IF(INTRO!$E$37="Non-endemic",0,IF(COUNTRY_INFO!$H780=1,COUNTRY_INFO!G780,0)))</f>
        <v>0</v>
      </c>
      <c r="G780" s="15">
        <f t="shared" si="56"/>
        <v>0</v>
      </c>
      <c r="H780" s="16" t="str">
        <f>IF(INTRO!$E$39="Non-endemic",IF(INTRO!$E$37="Non-endemic","Not required",COUNTRY_INFO!P780),"Treat with IVM")</f>
        <v>Treat with IVM</v>
      </c>
      <c r="I780" s="15">
        <f t="shared" si="57"/>
        <v>0</v>
      </c>
      <c r="J780" s="15">
        <f t="shared" si="53"/>
        <v>0</v>
      </c>
      <c r="K780" s="25"/>
      <c r="L780" s="17">
        <f t="shared" si="54"/>
        <v>0</v>
      </c>
      <c r="M780" s="17">
        <f t="shared" si="55"/>
        <v>0</v>
      </c>
    </row>
    <row r="781" spans="1:13" x14ac:dyDescent="0.2">
      <c r="A781" s="14" t="str">
        <f>IF(INTRO!$E$39&lt;&gt;"Non-endemic", " ", IF(INTRO!$E$37="Non-endemic"," ", IF(COUNTRY_INFO!A781=0," ",COUNTRY_INFO!A781)))</f>
        <v xml:space="preserve"> </v>
      </c>
      <c r="B781" s="14" t="str">
        <f>IF(INTRO!$E$39&lt;&gt;"Non-endemic", " ", IF(INTRO!$E$37="Non-endemic"," ", IF(COUNTRY_INFO!B781=0," ",COUNTRY_INFO!B781)))</f>
        <v xml:space="preserve"> </v>
      </c>
      <c r="C781" s="14" t="str">
        <f>IF(INTRO!$E$39&lt;&gt;"Non-endemic", " ", IF(INTRO!$E$37="Non-endemic"," ", IF(COUNTRY_INFO!C781=0," ",COUNTRY_INFO!C781)))</f>
        <v xml:space="preserve"> </v>
      </c>
      <c r="D781" s="15">
        <f>IF(INTRO!$E$39&lt;&gt;"Non-endemic", 0, IF(INTRO!$E$37="Non-endemic",0,IF(COUNTRY_INFO!$H781=1,COUNTRY_INFO!E781,0)))</f>
        <v>0</v>
      </c>
      <c r="E781" s="15">
        <f>IF(INTRO!$E$39&lt;&gt;"Non-endemic", 0, IF(INTRO!$E$37="Non-endemic",0,IF(COUNTRY_INFO!$H781=1,COUNTRY_INFO!F781,0)))</f>
        <v>0</v>
      </c>
      <c r="F781" s="15">
        <f>IF(INTRO!$E$39&lt;&gt;"Non-endemic", 0, IF(INTRO!$E$37="Non-endemic",0,IF(COUNTRY_INFO!$H781=1,COUNTRY_INFO!G781,0)))</f>
        <v>0</v>
      </c>
      <c r="G781" s="15">
        <f t="shared" si="56"/>
        <v>0</v>
      </c>
      <c r="H781" s="16" t="str">
        <f>IF(INTRO!$E$39="Non-endemic",IF(INTRO!$E$37="Non-endemic","Not required",COUNTRY_INFO!P781),"Treat with IVM")</f>
        <v>Treat with IVM</v>
      </c>
      <c r="I781" s="15">
        <f t="shared" si="57"/>
        <v>0</v>
      </c>
      <c r="J781" s="15">
        <f t="shared" si="53"/>
        <v>0</v>
      </c>
      <c r="K781" s="25"/>
      <c r="L781" s="17">
        <f t="shared" si="54"/>
        <v>0</v>
      </c>
      <c r="M781" s="17">
        <f t="shared" si="55"/>
        <v>0</v>
      </c>
    </row>
    <row r="782" spans="1:13" x14ac:dyDescent="0.2">
      <c r="A782" s="14" t="str">
        <f>IF(INTRO!$E$39&lt;&gt;"Non-endemic", " ", IF(INTRO!$E$37="Non-endemic"," ", IF(COUNTRY_INFO!A782=0," ",COUNTRY_INFO!A782)))</f>
        <v xml:space="preserve"> </v>
      </c>
      <c r="B782" s="14" t="str">
        <f>IF(INTRO!$E$39&lt;&gt;"Non-endemic", " ", IF(INTRO!$E$37="Non-endemic"," ", IF(COUNTRY_INFO!B782=0," ",COUNTRY_INFO!B782)))</f>
        <v xml:space="preserve"> </v>
      </c>
      <c r="C782" s="14" t="str">
        <f>IF(INTRO!$E$39&lt;&gt;"Non-endemic", " ", IF(INTRO!$E$37="Non-endemic"," ", IF(COUNTRY_INFO!C782=0," ",COUNTRY_INFO!C782)))</f>
        <v xml:space="preserve"> </v>
      </c>
      <c r="D782" s="15">
        <f>IF(INTRO!$E$39&lt;&gt;"Non-endemic", 0, IF(INTRO!$E$37="Non-endemic",0,IF(COUNTRY_INFO!$H782=1,COUNTRY_INFO!E782,0)))</f>
        <v>0</v>
      </c>
      <c r="E782" s="15">
        <f>IF(INTRO!$E$39&lt;&gt;"Non-endemic", 0, IF(INTRO!$E$37="Non-endemic",0,IF(COUNTRY_INFO!$H782=1,COUNTRY_INFO!F782,0)))</f>
        <v>0</v>
      </c>
      <c r="F782" s="15">
        <f>IF(INTRO!$E$39&lt;&gt;"Non-endemic", 0, IF(INTRO!$E$37="Non-endemic",0,IF(COUNTRY_INFO!$H782=1,COUNTRY_INFO!G782,0)))</f>
        <v>0</v>
      </c>
      <c r="G782" s="15">
        <f t="shared" si="56"/>
        <v>0</v>
      </c>
      <c r="H782" s="16" t="str">
        <f>IF(INTRO!$E$39="Non-endemic",IF(INTRO!$E$37="Non-endemic","Not required",COUNTRY_INFO!P782),"Treat with IVM")</f>
        <v>Treat with IVM</v>
      </c>
      <c r="I782" s="15">
        <f t="shared" si="57"/>
        <v>0</v>
      </c>
      <c r="J782" s="15">
        <f t="shared" si="53"/>
        <v>0</v>
      </c>
      <c r="K782" s="25"/>
      <c r="L782" s="17">
        <f t="shared" si="54"/>
        <v>0</v>
      </c>
      <c r="M782" s="17">
        <f t="shared" si="55"/>
        <v>0</v>
      </c>
    </row>
    <row r="783" spans="1:13" x14ac:dyDescent="0.2">
      <c r="A783" s="14" t="str">
        <f>IF(INTRO!$E$39&lt;&gt;"Non-endemic", " ", IF(INTRO!$E$37="Non-endemic"," ", IF(COUNTRY_INFO!A783=0," ",COUNTRY_INFO!A783)))</f>
        <v xml:space="preserve"> </v>
      </c>
      <c r="B783" s="14" t="str">
        <f>IF(INTRO!$E$39&lt;&gt;"Non-endemic", " ", IF(INTRO!$E$37="Non-endemic"," ", IF(COUNTRY_INFO!B783=0," ",COUNTRY_INFO!B783)))</f>
        <v xml:space="preserve"> </v>
      </c>
      <c r="C783" s="14" t="str">
        <f>IF(INTRO!$E$39&lt;&gt;"Non-endemic", " ", IF(INTRO!$E$37="Non-endemic"," ", IF(COUNTRY_INFO!C783=0," ",COUNTRY_INFO!C783)))</f>
        <v xml:space="preserve"> </v>
      </c>
      <c r="D783" s="15">
        <f>IF(INTRO!$E$39&lt;&gt;"Non-endemic", 0, IF(INTRO!$E$37="Non-endemic",0,IF(COUNTRY_INFO!$H783=1,COUNTRY_INFO!E783,0)))</f>
        <v>0</v>
      </c>
      <c r="E783" s="15">
        <f>IF(INTRO!$E$39&lt;&gt;"Non-endemic", 0, IF(INTRO!$E$37="Non-endemic",0,IF(COUNTRY_INFO!$H783=1,COUNTRY_INFO!F783,0)))</f>
        <v>0</v>
      </c>
      <c r="F783" s="15">
        <f>IF(INTRO!$E$39&lt;&gt;"Non-endemic", 0, IF(INTRO!$E$37="Non-endemic",0,IF(COUNTRY_INFO!$H783=1,COUNTRY_INFO!G783,0)))</f>
        <v>0</v>
      </c>
      <c r="G783" s="15">
        <f t="shared" si="56"/>
        <v>0</v>
      </c>
      <c r="H783" s="16" t="str">
        <f>IF(INTRO!$E$39="Non-endemic",IF(INTRO!$E$37="Non-endemic","Not required",COUNTRY_INFO!P783),"Treat with IVM")</f>
        <v>Treat with IVM</v>
      </c>
      <c r="I783" s="15">
        <f t="shared" si="57"/>
        <v>0</v>
      </c>
      <c r="J783" s="15">
        <f t="shared" si="53"/>
        <v>0</v>
      </c>
      <c r="K783" s="25"/>
      <c r="L783" s="17">
        <f t="shared" si="54"/>
        <v>0</v>
      </c>
      <c r="M783" s="17">
        <f t="shared" si="55"/>
        <v>0</v>
      </c>
    </row>
    <row r="784" spans="1:13" x14ac:dyDescent="0.2">
      <c r="A784" s="14" t="str">
        <f>IF(INTRO!$E$39&lt;&gt;"Non-endemic", " ", IF(INTRO!$E$37="Non-endemic"," ", IF(COUNTRY_INFO!A784=0," ",COUNTRY_INFO!A784)))</f>
        <v xml:space="preserve"> </v>
      </c>
      <c r="B784" s="14" t="str">
        <f>IF(INTRO!$E$39&lt;&gt;"Non-endemic", " ", IF(INTRO!$E$37="Non-endemic"," ", IF(COUNTRY_INFO!B784=0," ",COUNTRY_INFO!B784)))</f>
        <v xml:space="preserve"> </v>
      </c>
      <c r="C784" s="14" t="str">
        <f>IF(INTRO!$E$39&lt;&gt;"Non-endemic", " ", IF(INTRO!$E$37="Non-endemic"," ", IF(COUNTRY_INFO!C784=0," ",COUNTRY_INFO!C784)))</f>
        <v xml:space="preserve"> </v>
      </c>
      <c r="D784" s="15">
        <f>IF(INTRO!$E$39&lt;&gt;"Non-endemic", 0, IF(INTRO!$E$37="Non-endemic",0,IF(COUNTRY_INFO!$H784=1,COUNTRY_INFO!E784,0)))</f>
        <v>0</v>
      </c>
      <c r="E784" s="15">
        <f>IF(INTRO!$E$39&lt;&gt;"Non-endemic", 0, IF(INTRO!$E$37="Non-endemic",0,IF(COUNTRY_INFO!$H784=1,COUNTRY_INFO!F784,0)))</f>
        <v>0</v>
      </c>
      <c r="F784" s="15">
        <f>IF(INTRO!$E$39&lt;&gt;"Non-endemic", 0, IF(INTRO!$E$37="Non-endemic",0,IF(COUNTRY_INFO!$H784=1,COUNTRY_INFO!G784,0)))</f>
        <v>0</v>
      </c>
      <c r="G784" s="15">
        <f t="shared" si="56"/>
        <v>0</v>
      </c>
      <c r="H784" s="16" t="str">
        <f>IF(INTRO!$E$39="Non-endemic",IF(INTRO!$E$37="Non-endemic","Not required",COUNTRY_INFO!P784),"Treat with IVM")</f>
        <v>Treat with IVM</v>
      </c>
      <c r="I784" s="15">
        <f t="shared" si="57"/>
        <v>0</v>
      </c>
      <c r="J784" s="15">
        <f t="shared" si="53"/>
        <v>0</v>
      </c>
      <c r="K784" s="25"/>
      <c r="L784" s="17">
        <f t="shared" si="54"/>
        <v>0</v>
      </c>
      <c r="M784" s="17">
        <f t="shared" si="55"/>
        <v>0</v>
      </c>
    </row>
    <row r="785" spans="1:13" x14ac:dyDescent="0.2">
      <c r="A785" s="14" t="str">
        <f>IF(INTRO!$E$39&lt;&gt;"Non-endemic", " ", IF(INTRO!$E$37="Non-endemic"," ", IF(COUNTRY_INFO!A785=0," ",COUNTRY_INFO!A785)))</f>
        <v xml:space="preserve"> </v>
      </c>
      <c r="B785" s="14" t="str">
        <f>IF(INTRO!$E$39&lt;&gt;"Non-endemic", " ", IF(INTRO!$E$37="Non-endemic"," ", IF(COUNTRY_INFO!B785=0," ",COUNTRY_INFO!B785)))</f>
        <v xml:space="preserve"> </v>
      </c>
      <c r="C785" s="14" t="str">
        <f>IF(INTRO!$E$39&lt;&gt;"Non-endemic", " ", IF(INTRO!$E$37="Non-endemic"," ", IF(COUNTRY_INFO!C785=0," ",COUNTRY_INFO!C785)))</f>
        <v xml:space="preserve"> </v>
      </c>
      <c r="D785" s="15">
        <f>IF(INTRO!$E$39&lt;&gt;"Non-endemic", 0, IF(INTRO!$E$37="Non-endemic",0,IF(COUNTRY_INFO!$H785=1,COUNTRY_INFO!E785,0)))</f>
        <v>0</v>
      </c>
      <c r="E785" s="15">
        <f>IF(INTRO!$E$39&lt;&gt;"Non-endemic", 0, IF(INTRO!$E$37="Non-endemic",0,IF(COUNTRY_INFO!$H785=1,COUNTRY_INFO!F785,0)))</f>
        <v>0</v>
      </c>
      <c r="F785" s="15">
        <f>IF(INTRO!$E$39&lt;&gt;"Non-endemic", 0, IF(INTRO!$E$37="Non-endemic",0,IF(COUNTRY_INFO!$H785=1,COUNTRY_INFO!G785,0)))</f>
        <v>0</v>
      </c>
      <c r="G785" s="15">
        <f t="shared" si="56"/>
        <v>0</v>
      </c>
      <c r="H785" s="16" t="str">
        <f>IF(INTRO!$E$39="Non-endemic",IF(INTRO!$E$37="Non-endemic","Not required",COUNTRY_INFO!P785),"Treat with IVM")</f>
        <v>Treat with IVM</v>
      </c>
      <c r="I785" s="15">
        <f t="shared" si="57"/>
        <v>0</v>
      </c>
      <c r="J785" s="15">
        <f t="shared" si="53"/>
        <v>0</v>
      </c>
      <c r="K785" s="25"/>
      <c r="L785" s="17">
        <f t="shared" si="54"/>
        <v>0</v>
      </c>
      <c r="M785" s="17">
        <f t="shared" si="55"/>
        <v>0</v>
      </c>
    </row>
    <row r="786" spans="1:13" x14ac:dyDescent="0.2">
      <c r="A786" s="14" t="str">
        <f>IF(INTRO!$E$39&lt;&gt;"Non-endemic", " ", IF(INTRO!$E$37="Non-endemic"," ", IF(COUNTRY_INFO!A786=0," ",COUNTRY_INFO!A786)))</f>
        <v xml:space="preserve"> </v>
      </c>
      <c r="B786" s="14" t="str">
        <f>IF(INTRO!$E$39&lt;&gt;"Non-endemic", " ", IF(INTRO!$E$37="Non-endemic"," ", IF(COUNTRY_INFO!B786=0," ",COUNTRY_INFO!B786)))</f>
        <v xml:space="preserve"> </v>
      </c>
      <c r="C786" s="14" t="str">
        <f>IF(INTRO!$E$39&lt;&gt;"Non-endemic", " ", IF(INTRO!$E$37="Non-endemic"," ", IF(COUNTRY_INFO!C786=0," ",COUNTRY_INFO!C786)))</f>
        <v xml:space="preserve"> </v>
      </c>
      <c r="D786" s="15">
        <f>IF(INTRO!$E$39&lt;&gt;"Non-endemic", 0, IF(INTRO!$E$37="Non-endemic",0,IF(COUNTRY_INFO!$H786=1,COUNTRY_INFO!E786,0)))</f>
        <v>0</v>
      </c>
      <c r="E786" s="15">
        <f>IF(INTRO!$E$39&lt;&gt;"Non-endemic", 0, IF(INTRO!$E$37="Non-endemic",0,IF(COUNTRY_INFO!$H786=1,COUNTRY_INFO!F786,0)))</f>
        <v>0</v>
      </c>
      <c r="F786" s="15">
        <f>IF(INTRO!$E$39&lt;&gt;"Non-endemic", 0, IF(INTRO!$E$37="Non-endemic",0,IF(COUNTRY_INFO!$H786=1,COUNTRY_INFO!G786,0)))</f>
        <v>0</v>
      </c>
      <c r="G786" s="15">
        <f t="shared" si="56"/>
        <v>0</v>
      </c>
      <c r="H786" s="16" t="str">
        <f>IF(INTRO!$E$39="Non-endemic",IF(INTRO!$E$37="Non-endemic","Not required",COUNTRY_INFO!P786),"Treat with IVM")</f>
        <v>Treat with IVM</v>
      </c>
      <c r="I786" s="15">
        <f t="shared" si="57"/>
        <v>0</v>
      </c>
      <c r="J786" s="15">
        <f t="shared" si="53"/>
        <v>0</v>
      </c>
      <c r="K786" s="25"/>
      <c r="L786" s="17">
        <f t="shared" si="54"/>
        <v>0</v>
      </c>
      <c r="M786" s="17">
        <f t="shared" si="55"/>
        <v>0</v>
      </c>
    </row>
    <row r="787" spans="1:13" x14ac:dyDescent="0.2">
      <c r="A787" s="14" t="str">
        <f>IF(INTRO!$E$39&lt;&gt;"Non-endemic", " ", IF(INTRO!$E$37="Non-endemic"," ", IF(COUNTRY_INFO!A787=0," ",COUNTRY_INFO!A787)))</f>
        <v xml:space="preserve"> </v>
      </c>
      <c r="B787" s="14" t="str">
        <f>IF(INTRO!$E$39&lt;&gt;"Non-endemic", " ", IF(INTRO!$E$37="Non-endemic"," ", IF(COUNTRY_INFO!B787=0," ",COUNTRY_INFO!B787)))</f>
        <v xml:space="preserve"> </v>
      </c>
      <c r="C787" s="14" t="str">
        <f>IF(INTRO!$E$39&lt;&gt;"Non-endemic", " ", IF(INTRO!$E$37="Non-endemic"," ", IF(COUNTRY_INFO!C787=0," ",COUNTRY_INFO!C787)))</f>
        <v xml:space="preserve"> </v>
      </c>
      <c r="D787" s="15">
        <f>IF(INTRO!$E$39&lt;&gt;"Non-endemic", 0, IF(INTRO!$E$37="Non-endemic",0,IF(COUNTRY_INFO!$H787=1,COUNTRY_INFO!E787,0)))</f>
        <v>0</v>
      </c>
      <c r="E787" s="15">
        <f>IF(INTRO!$E$39&lt;&gt;"Non-endemic", 0, IF(INTRO!$E$37="Non-endemic",0,IF(COUNTRY_INFO!$H787=1,COUNTRY_INFO!F787,0)))</f>
        <v>0</v>
      </c>
      <c r="F787" s="15">
        <f>IF(INTRO!$E$39&lt;&gt;"Non-endemic", 0, IF(INTRO!$E$37="Non-endemic",0,IF(COUNTRY_INFO!$H787=1,COUNTRY_INFO!G787,0)))</f>
        <v>0</v>
      </c>
      <c r="G787" s="15">
        <f t="shared" si="56"/>
        <v>0</v>
      </c>
      <c r="H787" s="16" t="str">
        <f>IF(INTRO!$E$39="Non-endemic",IF(INTRO!$E$37="Non-endemic","Not required",COUNTRY_INFO!P787),"Treat with IVM")</f>
        <v>Treat with IVM</v>
      </c>
      <c r="I787" s="15">
        <f t="shared" si="57"/>
        <v>0</v>
      </c>
      <c r="J787" s="15">
        <f t="shared" si="53"/>
        <v>0</v>
      </c>
      <c r="K787" s="25"/>
      <c r="L787" s="17">
        <f t="shared" si="54"/>
        <v>0</v>
      </c>
      <c r="M787" s="17">
        <f t="shared" si="55"/>
        <v>0</v>
      </c>
    </row>
    <row r="788" spans="1:13" x14ac:dyDescent="0.2">
      <c r="A788" s="14" t="str">
        <f>IF(INTRO!$E$39&lt;&gt;"Non-endemic", " ", IF(INTRO!$E$37="Non-endemic"," ", IF(COUNTRY_INFO!A788=0," ",COUNTRY_INFO!A788)))</f>
        <v xml:space="preserve"> </v>
      </c>
      <c r="B788" s="14" t="str">
        <f>IF(INTRO!$E$39&lt;&gt;"Non-endemic", " ", IF(INTRO!$E$37="Non-endemic"," ", IF(COUNTRY_INFO!B788=0," ",COUNTRY_INFO!B788)))</f>
        <v xml:space="preserve"> </v>
      </c>
      <c r="C788" s="14" t="str">
        <f>IF(INTRO!$E$39&lt;&gt;"Non-endemic", " ", IF(INTRO!$E$37="Non-endemic"," ", IF(COUNTRY_INFO!C788=0," ",COUNTRY_INFO!C788)))</f>
        <v xml:space="preserve"> </v>
      </c>
      <c r="D788" s="15">
        <f>IF(INTRO!$E$39&lt;&gt;"Non-endemic", 0, IF(INTRO!$E$37="Non-endemic",0,IF(COUNTRY_INFO!$H788=1,COUNTRY_INFO!E788,0)))</f>
        <v>0</v>
      </c>
      <c r="E788" s="15">
        <f>IF(INTRO!$E$39&lt;&gt;"Non-endemic", 0, IF(INTRO!$E$37="Non-endemic",0,IF(COUNTRY_INFO!$H788=1,COUNTRY_INFO!F788,0)))</f>
        <v>0</v>
      </c>
      <c r="F788" s="15">
        <f>IF(INTRO!$E$39&lt;&gt;"Non-endemic", 0, IF(INTRO!$E$37="Non-endemic",0,IF(COUNTRY_INFO!$H788=1,COUNTRY_INFO!G788,0)))</f>
        <v>0</v>
      </c>
      <c r="G788" s="15">
        <f t="shared" si="56"/>
        <v>0</v>
      </c>
      <c r="H788" s="16" t="str">
        <f>IF(INTRO!$E$39="Non-endemic",IF(INTRO!$E$37="Non-endemic","Not required",COUNTRY_INFO!P788),"Treat with IVM")</f>
        <v>Treat with IVM</v>
      </c>
      <c r="I788" s="15">
        <f t="shared" si="57"/>
        <v>0</v>
      </c>
      <c r="J788" s="15">
        <f t="shared" si="53"/>
        <v>0</v>
      </c>
      <c r="K788" s="25"/>
      <c r="L788" s="17">
        <f t="shared" si="54"/>
        <v>0</v>
      </c>
      <c r="M788" s="17">
        <f t="shared" si="55"/>
        <v>0</v>
      </c>
    </row>
    <row r="789" spans="1:13" x14ac:dyDescent="0.2">
      <c r="A789" s="14" t="str">
        <f>IF(INTRO!$E$39&lt;&gt;"Non-endemic", " ", IF(INTRO!$E$37="Non-endemic"," ", IF(COUNTRY_INFO!A789=0," ",COUNTRY_INFO!A789)))</f>
        <v xml:space="preserve"> </v>
      </c>
      <c r="B789" s="14" t="str">
        <f>IF(INTRO!$E$39&lt;&gt;"Non-endemic", " ", IF(INTRO!$E$37="Non-endemic"," ", IF(COUNTRY_INFO!B789=0," ",COUNTRY_INFO!B789)))</f>
        <v xml:space="preserve"> </v>
      </c>
      <c r="C789" s="14" t="str">
        <f>IF(INTRO!$E$39&lt;&gt;"Non-endemic", " ", IF(INTRO!$E$37="Non-endemic"," ", IF(COUNTRY_INFO!C789=0," ",COUNTRY_INFO!C789)))</f>
        <v xml:space="preserve"> </v>
      </c>
      <c r="D789" s="15">
        <f>IF(INTRO!$E$39&lt;&gt;"Non-endemic", 0, IF(INTRO!$E$37="Non-endemic",0,IF(COUNTRY_INFO!$H789=1,COUNTRY_INFO!E789,0)))</f>
        <v>0</v>
      </c>
      <c r="E789" s="15">
        <f>IF(INTRO!$E$39&lt;&gt;"Non-endemic", 0, IF(INTRO!$E$37="Non-endemic",0,IF(COUNTRY_INFO!$H789=1,COUNTRY_INFO!F789,0)))</f>
        <v>0</v>
      </c>
      <c r="F789" s="15">
        <f>IF(INTRO!$E$39&lt;&gt;"Non-endemic", 0, IF(INTRO!$E$37="Non-endemic",0,IF(COUNTRY_INFO!$H789=1,COUNTRY_INFO!G789,0)))</f>
        <v>0</v>
      </c>
      <c r="G789" s="15">
        <f t="shared" si="56"/>
        <v>0</v>
      </c>
      <c r="H789" s="16" t="str">
        <f>IF(INTRO!$E$39="Non-endemic",IF(INTRO!$E$37="Non-endemic","Not required",COUNTRY_INFO!P789),"Treat with IVM")</f>
        <v>Treat with IVM</v>
      </c>
      <c r="I789" s="15">
        <f t="shared" si="57"/>
        <v>0</v>
      </c>
      <c r="J789" s="15">
        <f t="shared" si="53"/>
        <v>0</v>
      </c>
      <c r="K789" s="25"/>
      <c r="L789" s="17">
        <f t="shared" si="54"/>
        <v>0</v>
      </c>
      <c r="M789" s="17">
        <f t="shared" si="55"/>
        <v>0</v>
      </c>
    </row>
    <row r="790" spans="1:13" x14ac:dyDescent="0.2">
      <c r="A790" s="14" t="str">
        <f>IF(INTRO!$E$39&lt;&gt;"Non-endemic", " ", IF(INTRO!$E$37="Non-endemic"," ", IF(COUNTRY_INFO!A790=0," ",COUNTRY_INFO!A790)))</f>
        <v xml:space="preserve"> </v>
      </c>
      <c r="B790" s="14" t="str">
        <f>IF(INTRO!$E$39&lt;&gt;"Non-endemic", " ", IF(INTRO!$E$37="Non-endemic"," ", IF(COUNTRY_INFO!B790=0," ",COUNTRY_INFO!B790)))</f>
        <v xml:space="preserve"> </v>
      </c>
      <c r="C790" s="14" t="str">
        <f>IF(INTRO!$E$39&lt;&gt;"Non-endemic", " ", IF(INTRO!$E$37="Non-endemic"," ", IF(COUNTRY_INFO!C790=0," ",COUNTRY_INFO!C790)))</f>
        <v xml:space="preserve"> </v>
      </c>
      <c r="D790" s="15">
        <f>IF(INTRO!$E$39&lt;&gt;"Non-endemic", 0, IF(INTRO!$E$37="Non-endemic",0,IF(COUNTRY_INFO!$H790=1,COUNTRY_INFO!E790,0)))</f>
        <v>0</v>
      </c>
      <c r="E790" s="15">
        <f>IF(INTRO!$E$39&lt;&gt;"Non-endemic", 0, IF(INTRO!$E$37="Non-endemic",0,IF(COUNTRY_INFO!$H790=1,COUNTRY_INFO!F790,0)))</f>
        <v>0</v>
      </c>
      <c r="F790" s="15">
        <f>IF(INTRO!$E$39&lt;&gt;"Non-endemic", 0, IF(INTRO!$E$37="Non-endemic",0,IF(COUNTRY_INFO!$H790=1,COUNTRY_INFO!G790,0)))</f>
        <v>0</v>
      </c>
      <c r="G790" s="15">
        <f t="shared" si="56"/>
        <v>0</v>
      </c>
      <c r="H790" s="16" t="str">
        <f>IF(INTRO!$E$39="Non-endemic",IF(INTRO!$E$37="Non-endemic","Not required",COUNTRY_INFO!P790),"Treat with IVM")</f>
        <v>Treat with IVM</v>
      </c>
      <c r="I790" s="15">
        <f t="shared" si="57"/>
        <v>0</v>
      </c>
      <c r="J790" s="15">
        <f t="shared" si="53"/>
        <v>0</v>
      </c>
      <c r="K790" s="25"/>
      <c r="L790" s="17">
        <f t="shared" si="54"/>
        <v>0</v>
      </c>
      <c r="M790" s="17">
        <f t="shared" si="55"/>
        <v>0</v>
      </c>
    </row>
    <row r="791" spans="1:13" x14ac:dyDescent="0.2">
      <c r="A791" s="14" t="str">
        <f>IF(INTRO!$E$39&lt;&gt;"Non-endemic", " ", IF(INTRO!$E$37="Non-endemic"," ", IF(COUNTRY_INFO!A791=0," ",COUNTRY_INFO!A791)))</f>
        <v xml:space="preserve"> </v>
      </c>
      <c r="B791" s="14" t="str">
        <f>IF(INTRO!$E$39&lt;&gt;"Non-endemic", " ", IF(INTRO!$E$37="Non-endemic"," ", IF(COUNTRY_INFO!B791=0," ",COUNTRY_INFO!B791)))</f>
        <v xml:space="preserve"> </v>
      </c>
      <c r="C791" s="14" t="str">
        <f>IF(INTRO!$E$39&lt;&gt;"Non-endemic", " ", IF(INTRO!$E$37="Non-endemic"," ", IF(COUNTRY_INFO!C791=0," ",COUNTRY_INFO!C791)))</f>
        <v xml:space="preserve"> </v>
      </c>
      <c r="D791" s="15">
        <f>IF(INTRO!$E$39&lt;&gt;"Non-endemic", 0, IF(INTRO!$E$37="Non-endemic",0,IF(COUNTRY_INFO!$H791=1,COUNTRY_INFO!E791,0)))</f>
        <v>0</v>
      </c>
      <c r="E791" s="15">
        <f>IF(INTRO!$E$39&lt;&gt;"Non-endemic", 0, IF(INTRO!$E$37="Non-endemic",0,IF(COUNTRY_INFO!$H791=1,COUNTRY_INFO!F791,0)))</f>
        <v>0</v>
      </c>
      <c r="F791" s="15">
        <f>IF(INTRO!$E$39&lt;&gt;"Non-endemic", 0, IF(INTRO!$E$37="Non-endemic",0,IF(COUNTRY_INFO!$H791=1,COUNTRY_INFO!G791,0)))</f>
        <v>0</v>
      </c>
      <c r="G791" s="15">
        <f t="shared" si="56"/>
        <v>0</v>
      </c>
      <c r="H791" s="16" t="str">
        <f>IF(INTRO!$E$39="Non-endemic",IF(INTRO!$E$37="Non-endemic","Not required",COUNTRY_INFO!P791),"Treat with IVM")</f>
        <v>Treat with IVM</v>
      </c>
      <c r="I791" s="15">
        <f t="shared" si="57"/>
        <v>0</v>
      </c>
      <c r="J791" s="15">
        <f t="shared" si="53"/>
        <v>0</v>
      </c>
      <c r="K791" s="25"/>
      <c r="L791" s="17">
        <f t="shared" si="54"/>
        <v>0</v>
      </c>
      <c r="M791" s="17">
        <f t="shared" si="55"/>
        <v>0</v>
      </c>
    </row>
    <row r="792" spans="1:13" x14ac:dyDescent="0.2">
      <c r="A792" s="14" t="str">
        <f>IF(INTRO!$E$39&lt;&gt;"Non-endemic", " ", IF(INTRO!$E$37="Non-endemic"," ", IF(COUNTRY_INFO!A792=0," ",COUNTRY_INFO!A792)))</f>
        <v xml:space="preserve"> </v>
      </c>
      <c r="B792" s="14" t="str">
        <f>IF(INTRO!$E$39&lt;&gt;"Non-endemic", " ", IF(INTRO!$E$37="Non-endemic"," ", IF(COUNTRY_INFO!B792=0," ",COUNTRY_INFO!B792)))</f>
        <v xml:space="preserve"> </v>
      </c>
      <c r="C792" s="14" t="str">
        <f>IF(INTRO!$E$39&lt;&gt;"Non-endemic", " ", IF(INTRO!$E$37="Non-endemic"," ", IF(COUNTRY_INFO!C792=0," ",COUNTRY_INFO!C792)))</f>
        <v xml:space="preserve"> </v>
      </c>
      <c r="D792" s="15">
        <f>IF(INTRO!$E$39&lt;&gt;"Non-endemic", 0, IF(INTRO!$E$37="Non-endemic",0,IF(COUNTRY_INFO!$H792=1,COUNTRY_INFO!E792,0)))</f>
        <v>0</v>
      </c>
      <c r="E792" s="15">
        <f>IF(INTRO!$E$39&lt;&gt;"Non-endemic", 0, IF(INTRO!$E$37="Non-endemic",0,IF(COUNTRY_INFO!$H792=1,COUNTRY_INFO!F792,0)))</f>
        <v>0</v>
      </c>
      <c r="F792" s="15">
        <f>IF(INTRO!$E$39&lt;&gt;"Non-endemic", 0, IF(INTRO!$E$37="Non-endemic",0,IF(COUNTRY_INFO!$H792=1,COUNTRY_INFO!G792,0)))</f>
        <v>0</v>
      </c>
      <c r="G792" s="15">
        <f t="shared" si="56"/>
        <v>0</v>
      </c>
      <c r="H792" s="16" t="str">
        <f>IF(INTRO!$E$39="Non-endemic",IF(INTRO!$E$37="Non-endemic","Not required",COUNTRY_INFO!P792),"Treat with IVM")</f>
        <v>Treat with IVM</v>
      </c>
      <c r="I792" s="15">
        <f t="shared" si="57"/>
        <v>0</v>
      </c>
      <c r="J792" s="15">
        <f t="shared" si="53"/>
        <v>0</v>
      </c>
      <c r="K792" s="25"/>
      <c r="L792" s="17">
        <f t="shared" si="54"/>
        <v>0</v>
      </c>
      <c r="M792" s="17">
        <f t="shared" si="55"/>
        <v>0</v>
      </c>
    </row>
    <row r="793" spans="1:13" x14ac:dyDescent="0.2">
      <c r="A793" s="14" t="str">
        <f>IF(INTRO!$E$39&lt;&gt;"Non-endemic", " ", IF(INTRO!$E$37="Non-endemic"," ", IF(COUNTRY_INFO!A793=0," ",COUNTRY_INFO!A793)))</f>
        <v xml:space="preserve"> </v>
      </c>
      <c r="B793" s="14" t="str">
        <f>IF(INTRO!$E$39&lt;&gt;"Non-endemic", " ", IF(INTRO!$E$37="Non-endemic"," ", IF(COUNTRY_INFO!B793=0," ",COUNTRY_INFO!B793)))</f>
        <v xml:space="preserve"> </v>
      </c>
      <c r="C793" s="14" t="str">
        <f>IF(INTRO!$E$39&lt;&gt;"Non-endemic", " ", IF(INTRO!$E$37="Non-endemic"," ", IF(COUNTRY_INFO!C793=0," ",COUNTRY_INFO!C793)))</f>
        <v xml:space="preserve"> </v>
      </c>
      <c r="D793" s="15">
        <f>IF(INTRO!$E$39&lt;&gt;"Non-endemic", 0, IF(INTRO!$E$37="Non-endemic",0,IF(COUNTRY_INFO!$H793=1,COUNTRY_INFO!E793,0)))</f>
        <v>0</v>
      </c>
      <c r="E793" s="15">
        <f>IF(INTRO!$E$39&lt;&gt;"Non-endemic", 0, IF(INTRO!$E$37="Non-endemic",0,IF(COUNTRY_INFO!$H793=1,COUNTRY_INFO!F793,0)))</f>
        <v>0</v>
      </c>
      <c r="F793" s="15">
        <f>IF(INTRO!$E$39&lt;&gt;"Non-endemic", 0, IF(INTRO!$E$37="Non-endemic",0,IF(COUNTRY_INFO!$H793=1,COUNTRY_INFO!G793,0)))</f>
        <v>0</v>
      </c>
      <c r="G793" s="15">
        <f t="shared" si="56"/>
        <v>0</v>
      </c>
      <c r="H793" s="16" t="str">
        <f>IF(INTRO!$E$39="Non-endemic",IF(INTRO!$E$37="Non-endemic","Not required",COUNTRY_INFO!P793),"Treat with IVM")</f>
        <v>Treat with IVM</v>
      </c>
      <c r="I793" s="15">
        <f t="shared" si="57"/>
        <v>0</v>
      </c>
      <c r="J793" s="15">
        <f t="shared" si="53"/>
        <v>0</v>
      </c>
      <c r="K793" s="25"/>
      <c r="L793" s="17">
        <f t="shared" si="54"/>
        <v>0</v>
      </c>
      <c r="M793" s="17">
        <f t="shared" si="55"/>
        <v>0</v>
      </c>
    </row>
    <row r="794" spans="1:13" x14ac:dyDescent="0.2">
      <c r="A794" s="14" t="str">
        <f>IF(INTRO!$E$39&lt;&gt;"Non-endemic", " ", IF(INTRO!$E$37="Non-endemic"," ", IF(COUNTRY_INFO!A794=0," ",COUNTRY_INFO!A794)))</f>
        <v xml:space="preserve"> </v>
      </c>
      <c r="B794" s="14" t="str">
        <f>IF(INTRO!$E$39&lt;&gt;"Non-endemic", " ", IF(INTRO!$E$37="Non-endemic"," ", IF(COUNTRY_INFO!B794=0," ",COUNTRY_INFO!B794)))</f>
        <v xml:space="preserve"> </v>
      </c>
      <c r="C794" s="14" t="str">
        <f>IF(INTRO!$E$39&lt;&gt;"Non-endemic", " ", IF(INTRO!$E$37="Non-endemic"," ", IF(COUNTRY_INFO!C794=0," ",COUNTRY_INFO!C794)))</f>
        <v xml:space="preserve"> </v>
      </c>
      <c r="D794" s="15">
        <f>IF(INTRO!$E$39&lt;&gt;"Non-endemic", 0, IF(INTRO!$E$37="Non-endemic",0,IF(COUNTRY_INFO!$H794=1,COUNTRY_INFO!E794,0)))</f>
        <v>0</v>
      </c>
      <c r="E794" s="15">
        <f>IF(INTRO!$E$39&lt;&gt;"Non-endemic", 0, IF(INTRO!$E$37="Non-endemic",0,IF(COUNTRY_INFO!$H794=1,COUNTRY_INFO!F794,0)))</f>
        <v>0</v>
      </c>
      <c r="F794" s="15">
        <f>IF(INTRO!$E$39&lt;&gt;"Non-endemic", 0, IF(INTRO!$E$37="Non-endemic",0,IF(COUNTRY_INFO!$H794=1,COUNTRY_INFO!G794,0)))</f>
        <v>0</v>
      </c>
      <c r="G794" s="15">
        <f t="shared" si="56"/>
        <v>0</v>
      </c>
      <c r="H794" s="16" t="str">
        <f>IF(INTRO!$E$39="Non-endemic",IF(INTRO!$E$37="Non-endemic","Not required",COUNTRY_INFO!P794),"Treat with IVM")</f>
        <v>Treat with IVM</v>
      </c>
      <c r="I794" s="15">
        <f t="shared" si="57"/>
        <v>0</v>
      </c>
      <c r="J794" s="15">
        <f t="shared" si="53"/>
        <v>0</v>
      </c>
      <c r="K794" s="25"/>
      <c r="L794" s="17">
        <f t="shared" si="54"/>
        <v>0</v>
      </c>
      <c r="M794" s="17">
        <f t="shared" si="55"/>
        <v>0</v>
      </c>
    </row>
    <row r="795" spans="1:13" x14ac:dyDescent="0.2">
      <c r="A795" s="14" t="str">
        <f>IF(INTRO!$E$39&lt;&gt;"Non-endemic", " ", IF(INTRO!$E$37="Non-endemic"," ", IF(COUNTRY_INFO!A795=0," ",COUNTRY_INFO!A795)))</f>
        <v xml:space="preserve"> </v>
      </c>
      <c r="B795" s="14" t="str">
        <f>IF(INTRO!$E$39&lt;&gt;"Non-endemic", " ", IF(INTRO!$E$37="Non-endemic"," ", IF(COUNTRY_INFO!B795=0," ",COUNTRY_INFO!B795)))</f>
        <v xml:space="preserve"> </v>
      </c>
      <c r="C795" s="14" t="str">
        <f>IF(INTRO!$E$39&lt;&gt;"Non-endemic", " ", IF(INTRO!$E$37="Non-endemic"," ", IF(COUNTRY_INFO!C795=0," ",COUNTRY_INFO!C795)))</f>
        <v xml:space="preserve"> </v>
      </c>
      <c r="D795" s="15">
        <f>IF(INTRO!$E$39&lt;&gt;"Non-endemic", 0, IF(INTRO!$E$37="Non-endemic",0,IF(COUNTRY_INFO!$H795=1,COUNTRY_INFO!E795,0)))</f>
        <v>0</v>
      </c>
      <c r="E795" s="15">
        <f>IF(INTRO!$E$39&lt;&gt;"Non-endemic", 0, IF(INTRO!$E$37="Non-endemic",0,IF(COUNTRY_INFO!$H795=1,COUNTRY_INFO!F795,0)))</f>
        <v>0</v>
      </c>
      <c r="F795" s="15">
        <f>IF(INTRO!$E$39&lt;&gt;"Non-endemic", 0, IF(INTRO!$E$37="Non-endemic",0,IF(COUNTRY_INFO!$H795=1,COUNTRY_INFO!G795,0)))</f>
        <v>0</v>
      </c>
      <c r="G795" s="15">
        <f t="shared" si="56"/>
        <v>0</v>
      </c>
      <c r="H795" s="16" t="str">
        <f>IF(INTRO!$E$39="Non-endemic",IF(INTRO!$E$37="Non-endemic","Not required",COUNTRY_INFO!P795),"Treat with IVM")</f>
        <v>Treat with IVM</v>
      </c>
      <c r="I795" s="15">
        <f t="shared" si="57"/>
        <v>0</v>
      </c>
      <c r="J795" s="15">
        <f t="shared" si="53"/>
        <v>0</v>
      </c>
      <c r="K795" s="25"/>
      <c r="L795" s="17">
        <f t="shared" si="54"/>
        <v>0</v>
      </c>
      <c r="M795" s="17">
        <f t="shared" si="55"/>
        <v>0</v>
      </c>
    </row>
    <row r="796" spans="1:13" x14ac:dyDescent="0.2">
      <c r="A796" s="14" t="str">
        <f>IF(INTRO!$E$39&lt;&gt;"Non-endemic", " ", IF(INTRO!$E$37="Non-endemic"," ", IF(COUNTRY_INFO!A796=0," ",COUNTRY_INFO!A796)))</f>
        <v xml:space="preserve"> </v>
      </c>
      <c r="B796" s="14" t="str">
        <f>IF(INTRO!$E$39&lt;&gt;"Non-endemic", " ", IF(INTRO!$E$37="Non-endemic"," ", IF(COUNTRY_INFO!B796=0," ",COUNTRY_INFO!B796)))</f>
        <v xml:space="preserve"> </v>
      </c>
      <c r="C796" s="14" t="str">
        <f>IF(INTRO!$E$39&lt;&gt;"Non-endemic", " ", IF(INTRO!$E$37="Non-endemic"," ", IF(COUNTRY_INFO!C796=0," ",COUNTRY_INFO!C796)))</f>
        <v xml:space="preserve"> </v>
      </c>
      <c r="D796" s="15">
        <f>IF(INTRO!$E$39&lt;&gt;"Non-endemic", 0, IF(INTRO!$E$37="Non-endemic",0,IF(COUNTRY_INFO!$H796=1,COUNTRY_INFO!E796,0)))</f>
        <v>0</v>
      </c>
      <c r="E796" s="15">
        <f>IF(INTRO!$E$39&lt;&gt;"Non-endemic", 0, IF(INTRO!$E$37="Non-endemic",0,IF(COUNTRY_INFO!$H796=1,COUNTRY_INFO!F796,0)))</f>
        <v>0</v>
      </c>
      <c r="F796" s="15">
        <f>IF(INTRO!$E$39&lt;&gt;"Non-endemic", 0, IF(INTRO!$E$37="Non-endemic",0,IF(COUNTRY_INFO!$H796=1,COUNTRY_INFO!G796,0)))</f>
        <v>0</v>
      </c>
      <c r="G796" s="15">
        <f t="shared" si="56"/>
        <v>0</v>
      </c>
      <c r="H796" s="16" t="str">
        <f>IF(INTRO!$E$39="Non-endemic",IF(INTRO!$E$37="Non-endemic","Not required",COUNTRY_INFO!P796),"Treat with IVM")</f>
        <v>Treat with IVM</v>
      </c>
      <c r="I796" s="15">
        <f t="shared" si="57"/>
        <v>0</v>
      </c>
      <c r="J796" s="15">
        <f t="shared" si="53"/>
        <v>0</v>
      </c>
      <c r="K796" s="25"/>
      <c r="L796" s="17">
        <f t="shared" si="54"/>
        <v>0</v>
      </c>
      <c r="M796" s="17">
        <f t="shared" si="55"/>
        <v>0</v>
      </c>
    </row>
    <row r="797" spans="1:13" x14ac:dyDescent="0.2">
      <c r="A797" s="14" t="str">
        <f>IF(INTRO!$E$39&lt;&gt;"Non-endemic", " ", IF(INTRO!$E$37="Non-endemic"," ", IF(COUNTRY_INFO!A797=0," ",COUNTRY_INFO!A797)))</f>
        <v xml:space="preserve"> </v>
      </c>
      <c r="B797" s="14" t="str">
        <f>IF(INTRO!$E$39&lt;&gt;"Non-endemic", " ", IF(INTRO!$E$37="Non-endemic"," ", IF(COUNTRY_INFO!B797=0," ",COUNTRY_INFO!B797)))</f>
        <v xml:space="preserve"> </v>
      </c>
      <c r="C797" s="14" t="str">
        <f>IF(INTRO!$E$39&lt;&gt;"Non-endemic", " ", IF(INTRO!$E$37="Non-endemic"," ", IF(COUNTRY_INFO!C797=0," ",COUNTRY_INFO!C797)))</f>
        <v xml:space="preserve"> </v>
      </c>
      <c r="D797" s="15">
        <f>IF(INTRO!$E$39&lt;&gt;"Non-endemic", 0, IF(INTRO!$E$37="Non-endemic",0,IF(COUNTRY_INFO!$H797=1,COUNTRY_INFO!E797,0)))</f>
        <v>0</v>
      </c>
      <c r="E797" s="15">
        <f>IF(INTRO!$E$39&lt;&gt;"Non-endemic", 0, IF(INTRO!$E$37="Non-endemic",0,IF(COUNTRY_INFO!$H797=1,COUNTRY_INFO!F797,0)))</f>
        <v>0</v>
      </c>
      <c r="F797" s="15">
        <f>IF(INTRO!$E$39&lt;&gt;"Non-endemic", 0, IF(INTRO!$E$37="Non-endemic",0,IF(COUNTRY_INFO!$H797=1,COUNTRY_INFO!G797,0)))</f>
        <v>0</v>
      </c>
      <c r="G797" s="15">
        <f t="shared" si="56"/>
        <v>0</v>
      </c>
      <c r="H797" s="16" t="str">
        <f>IF(INTRO!$E$39="Non-endemic",IF(INTRO!$E$37="Non-endemic","Not required",COUNTRY_INFO!P797),"Treat with IVM")</f>
        <v>Treat with IVM</v>
      </c>
      <c r="I797" s="15">
        <f t="shared" si="57"/>
        <v>0</v>
      </c>
      <c r="J797" s="15">
        <f t="shared" si="53"/>
        <v>0</v>
      </c>
      <c r="K797" s="25"/>
      <c r="L797" s="17">
        <f t="shared" si="54"/>
        <v>0</v>
      </c>
      <c r="M797" s="17">
        <f t="shared" si="55"/>
        <v>0</v>
      </c>
    </row>
    <row r="798" spans="1:13" x14ac:dyDescent="0.2">
      <c r="A798" s="14" t="str">
        <f>IF(INTRO!$E$39&lt;&gt;"Non-endemic", " ", IF(INTRO!$E$37="Non-endemic"," ", IF(COUNTRY_INFO!A798=0," ",COUNTRY_INFO!A798)))</f>
        <v xml:space="preserve"> </v>
      </c>
      <c r="B798" s="14" t="str">
        <f>IF(INTRO!$E$39&lt;&gt;"Non-endemic", " ", IF(INTRO!$E$37="Non-endemic"," ", IF(COUNTRY_INFO!B798=0," ",COUNTRY_INFO!B798)))</f>
        <v xml:space="preserve"> </v>
      </c>
      <c r="C798" s="14" t="str">
        <f>IF(INTRO!$E$39&lt;&gt;"Non-endemic", " ", IF(INTRO!$E$37="Non-endemic"," ", IF(COUNTRY_INFO!C798=0," ",COUNTRY_INFO!C798)))</f>
        <v xml:space="preserve"> </v>
      </c>
      <c r="D798" s="15">
        <f>IF(INTRO!$E$39&lt;&gt;"Non-endemic", 0, IF(INTRO!$E$37="Non-endemic",0,IF(COUNTRY_INFO!$H798=1,COUNTRY_INFO!E798,0)))</f>
        <v>0</v>
      </c>
      <c r="E798" s="15">
        <f>IF(INTRO!$E$39&lt;&gt;"Non-endemic", 0, IF(INTRO!$E$37="Non-endemic",0,IF(COUNTRY_INFO!$H798=1,COUNTRY_INFO!F798,0)))</f>
        <v>0</v>
      </c>
      <c r="F798" s="15">
        <f>IF(INTRO!$E$39&lt;&gt;"Non-endemic", 0, IF(INTRO!$E$37="Non-endemic",0,IF(COUNTRY_INFO!$H798=1,COUNTRY_INFO!G798,0)))</f>
        <v>0</v>
      </c>
      <c r="G798" s="15">
        <f t="shared" si="56"/>
        <v>0</v>
      </c>
      <c r="H798" s="16" t="str">
        <f>IF(INTRO!$E$39="Non-endemic",IF(INTRO!$E$37="Non-endemic","Not required",COUNTRY_INFO!P798),"Treat with IVM")</f>
        <v>Treat with IVM</v>
      </c>
      <c r="I798" s="15">
        <f t="shared" si="57"/>
        <v>0</v>
      </c>
      <c r="J798" s="15">
        <f t="shared" si="53"/>
        <v>0</v>
      </c>
      <c r="K798" s="25"/>
      <c r="L798" s="17">
        <f t="shared" si="54"/>
        <v>0</v>
      </c>
      <c r="M798" s="17">
        <f t="shared" si="55"/>
        <v>0</v>
      </c>
    </row>
    <row r="799" spans="1:13" x14ac:dyDescent="0.2">
      <c r="A799" s="14" t="str">
        <f>IF(INTRO!$E$39&lt;&gt;"Non-endemic", " ", IF(INTRO!$E$37="Non-endemic"," ", IF(COUNTRY_INFO!A799=0," ",COUNTRY_INFO!A799)))</f>
        <v xml:space="preserve"> </v>
      </c>
      <c r="B799" s="14" t="str">
        <f>IF(INTRO!$E$39&lt;&gt;"Non-endemic", " ", IF(INTRO!$E$37="Non-endemic"," ", IF(COUNTRY_INFO!B799=0," ",COUNTRY_INFO!B799)))</f>
        <v xml:space="preserve"> </v>
      </c>
      <c r="C799" s="14" t="str">
        <f>IF(INTRO!$E$39&lt;&gt;"Non-endemic", " ", IF(INTRO!$E$37="Non-endemic"," ", IF(COUNTRY_INFO!C799=0," ",COUNTRY_INFO!C799)))</f>
        <v xml:space="preserve"> </v>
      </c>
      <c r="D799" s="15">
        <f>IF(INTRO!$E$39&lt;&gt;"Non-endemic", 0, IF(INTRO!$E$37="Non-endemic",0,IF(COUNTRY_INFO!$H799=1,COUNTRY_INFO!E799,0)))</f>
        <v>0</v>
      </c>
      <c r="E799" s="15">
        <f>IF(INTRO!$E$39&lt;&gt;"Non-endemic", 0, IF(INTRO!$E$37="Non-endemic",0,IF(COUNTRY_INFO!$H799=1,COUNTRY_INFO!F799,0)))</f>
        <v>0</v>
      </c>
      <c r="F799" s="15">
        <f>IF(INTRO!$E$39&lt;&gt;"Non-endemic", 0, IF(INTRO!$E$37="Non-endemic",0,IF(COUNTRY_INFO!$H799=1,COUNTRY_INFO!G799,0)))</f>
        <v>0</v>
      </c>
      <c r="G799" s="15">
        <f t="shared" si="56"/>
        <v>0</v>
      </c>
      <c r="H799" s="16" t="str">
        <f>IF(INTRO!$E$39="Non-endemic",IF(INTRO!$E$37="Non-endemic","Not required",COUNTRY_INFO!P799),"Treat with IVM")</f>
        <v>Treat with IVM</v>
      </c>
      <c r="I799" s="15">
        <f t="shared" si="57"/>
        <v>0</v>
      </c>
      <c r="J799" s="15">
        <f t="shared" si="53"/>
        <v>0</v>
      </c>
      <c r="K799" s="25"/>
      <c r="L799" s="17">
        <f t="shared" si="54"/>
        <v>0</v>
      </c>
      <c r="M799" s="17">
        <f t="shared" si="55"/>
        <v>0</v>
      </c>
    </row>
    <row r="800" spans="1:13" x14ac:dyDescent="0.2">
      <c r="A800" s="14" t="str">
        <f>IF(INTRO!$E$39&lt;&gt;"Non-endemic", " ", IF(INTRO!$E$37="Non-endemic"," ", IF(COUNTRY_INFO!A800=0," ",COUNTRY_INFO!A800)))</f>
        <v xml:space="preserve"> </v>
      </c>
      <c r="B800" s="14" t="str">
        <f>IF(INTRO!$E$39&lt;&gt;"Non-endemic", " ", IF(INTRO!$E$37="Non-endemic"," ", IF(COUNTRY_INFO!B800=0," ",COUNTRY_INFO!B800)))</f>
        <v xml:space="preserve"> </v>
      </c>
      <c r="C800" s="14" t="str">
        <f>IF(INTRO!$E$39&lt;&gt;"Non-endemic", " ", IF(INTRO!$E$37="Non-endemic"," ", IF(COUNTRY_INFO!C800=0," ",COUNTRY_INFO!C800)))</f>
        <v xml:space="preserve"> </v>
      </c>
      <c r="D800" s="15">
        <f>IF(INTRO!$E$39&lt;&gt;"Non-endemic", 0, IF(INTRO!$E$37="Non-endemic",0,IF(COUNTRY_INFO!$H800=1,COUNTRY_INFO!E800,0)))</f>
        <v>0</v>
      </c>
      <c r="E800" s="15">
        <f>IF(INTRO!$E$39&lt;&gt;"Non-endemic", 0, IF(INTRO!$E$37="Non-endemic",0,IF(COUNTRY_INFO!$H800=1,COUNTRY_INFO!F800,0)))</f>
        <v>0</v>
      </c>
      <c r="F800" s="15">
        <f>IF(INTRO!$E$39&lt;&gt;"Non-endemic", 0, IF(INTRO!$E$37="Non-endemic",0,IF(COUNTRY_INFO!$H800=1,COUNTRY_INFO!G800,0)))</f>
        <v>0</v>
      </c>
      <c r="G800" s="15">
        <f t="shared" si="56"/>
        <v>0</v>
      </c>
      <c r="H800" s="16" t="str">
        <f>IF(INTRO!$E$39="Non-endemic",IF(INTRO!$E$37="Non-endemic","Not required",COUNTRY_INFO!P800),"Treat with IVM")</f>
        <v>Treat with IVM</v>
      </c>
      <c r="I800" s="15">
        <f t="shared" si="57"/>
        <v>0</v>
      </c>
      <c r="J800" s="15">
        <f t="shared" si="53"/>
        <v>0</v>
      </c>
      <c r="K800" s="25"/>
      <c r="L800" s="17">
        <f t="shared" si="54"/>
        <v>0</v>
      </c>
      <c r="M800" s="17">
        <f t="shared" si="55"/>
        <v>0</v>
      </c>
    </row>
    <row r="801" spans="1:13" x14ac:dyDescent="0.2">
      <c r="A801" s="14" t="str">
        <f>IF(INTRO!$E$39&lt;&gt;"Non-endemic", " ", IF(INTRO!$E$37="Non-endemic"," ", IF(COUNTRY_INFO!A801=0," ",COUNTRY_INFO!A801)))</f>
        <v xml:space="preserve"> </v>
      </c>
      <c r="B801" s="14" t="str">
        <f>IF(INTRO!$E$39&lt;&gt;"Non-endemic", " ", IF(INTRO!$E$37="Non-endemic"," ", IF(COUNTRY_INFO!B801=0," ",COUNTRY_INFO!B801)))</f>
        <v xml:space="preserve"> </v>
      </c>
      <c r="C801" s="14" t="str">
        <f>IF(INTRO!$E$39&lt;&gt;"Non-endemic", " ", IF(INTRO!$E$37="Non-endemic"," ", IF(COUNTRY_INFO!C801=0," ",COUNTRY_INFO!C801)))</f>
        <v xml:space="preserve"> </v>
      </c>
      <c r="D801" s="15">
        <f>IF(INTRO!$E$39&lt;&gt;"Non-endemic", 0, IF(INTRO!$E$37="Non-endemic",0,IF(COUNTRY_INFO!$H801=1,COUNTRY_INFO!E801,0)))</f>
        <v>0</v>
      </c>
      <c r="E801" s="15">
        <f>IF(INTRO!$E$39&lt;&gt;"Non-endemic", 0, IF(INTRO!$E$37="Non-endemic",0,IF(COUNTRY_INFO!$H801=1,COUNTRY_INFO!F801,0)))</f>
        <v>0</v>
      </c>
      <c r="F801" s="15">
        <f>IF(INTRO!$E$39&lt;&gt;"Non-endemic", 0, IF(INTRO!$E$37="Non-endemic",0,IF(COUNTRY_INFO!$H801=1,COUNTRY_INFO!G801,0)))</f>
        <v>0</v>
      </c>
      <c r="G801" s="15">
        <f t="shared" si="56"/>
        <v>0</v>
      </c>
      <c r="H801" s="16" t="str">
        <f>IF(INTRO!$E$39="Non-endemic",IF(INTRO!$E$37="Non-endemic","Not required",COUNTRY_INFO!P801),"Treat with IVM")</f>
        <v>Treat with IVM</v>
      </c>
      <c r="I801" s="15">
        <f t="shared" si="57"/>
        <v>0</v>
      </c>
      <c r="J801" s="15">
        <f t="shared" si="53"/>
        <v>0</v>
      </c>
      <c r="K801" s="25"/>
      <c r="L801" s="17">
        <f t="shared" si="54"/>
        <v>0</v>
      </c>
      <c r="M801" s="17">
        <f t="shared" si="55"/>
        <v>0</v>
      </c>
    </row>
    <row r="802" spans="1:13" x14ac:dyDescent="0.2">
      <c r="A802" s="14" t="str">
        <f>IF(INTRO!$E$39&lt;&gt;"Non-endemic", " ", IF(INTRO!$E$37="Non-endemic"," ", IF(COUNTRY_INFO!A802=0," ",COUNTRY_INFO!A802)))</f>
        <v xml:space="preserve"> </v>
      </c>
      <c r="B802" s="14" t="str">
        <f>IF(INTRO!$E$39&lt;&gt;"Non-endemic", " ", IF(INTRO!$E$37="Non-endemic"," ", IF(COUNTRY_INFO!B802=0," ",COUNTRY_INFO!B802)))</f>
        <v xml:space="preserve"> </v>
      </c>
      <c r="C802" s="14" t="str">
        <f>IF(INTRO!$E$39&lt;&gt;"Non-endemic", " ", IF(INTRO!$E$37="Non-endemic"," ", IF(COUNTRY_INFO!C802=0," ",COUNTRY_INFO!C802)))</f>
        <v xml:space="preserve"> </v>
      </c>
      <c r="D802" s="15">
        <f>IF(INTRO!$E$39&lt;&gt;"Non-endemic", 0, IF(INTRO!$E$37="Non-endemic",0,IF(COUNTRY_INFO!$H802=1,COUNTRY_INFO!E802,0)))</f>
        <v>0</v>
      </c>
      <c r="E802" s="15">
        <f>IF(INTRO!$E$39&lt;&gt;"Non-endemic", 0, IF(INTRO!$E$37="Non-endemic",0,IF(COUNTRY_INFO!$H802=1,COUNTRY_INFO!F802,0)))</f>
        <v>0</v>
      </c>
      <c r="F802" s="15">
        <f>IF(INTRO!$E$39&lt;&gt;"Non-endemic", 0, IF(INTRO!$E$37="Non-endemic",0,IF(COUNTRY_INFO!$H802=1,COUNTRY_INFO!G802,0)))</f>
        <v>0</v>
      </c>
      <c r="G802" s="15">
        <f t="shared" si="56"/>
        <v>0</v>
      </c>
      <c r="H802" s="16" t="str">
        <f>IF(INTRO!$E$39="Non-endemic",IF(INTRO!$E$37="Non-endemic","Not required",COUNTRY_INFO!P802),"Treat with IVM")</f>
        <v>Treat with IVM</v>
      </c>
      <c r="I802" s="15">
        <f t="shared" si="57"/>
        <v>0</v>
      </c>
      <c r="J802" s="15">
        <f t="shared" si="53"/>
        <v>0</v>
      </c>
      <c r="K802" s="25"/>
      <c r="L802" s="17">
        <f t="shared" si="54"/>
        <v>0</v>
      </c>
      <c r="M802" s="17">
        <f t="shared" si="55"/>
        <v>0</v>
      </c>
    </row>
    <row r="803" spans="1:13" x14ac:dyDescent="0.2">
      <c r="A803" s="14" t="str">
        <f>IF(INTRO!$E$39&lt;&gt;"Non-endemic", " ", IF(INTRO!$E$37="Non-endemic"," ", IF(COUNTRY_INFO!A803=0," ",COUNTRY_INFO!A803)))</f>
        <v xml:space="preserve"> </v>
      </c>
      <c r="B803" s="14" t="str">
        <f>IF(INTRO!$E$39&lt;&gt;"Non-endemic", " ", IF(INTRO!$E$37="Non-endemic"," ", IF(COUNTRY_INFO!B803=0," ",COUNTRY_INFO!B803)))</f>
        <v xml:space="preserve"> </v>
      </c>
      <c r="C803" s="14" t="str">
        <f>IF(INTRO!$E$39&lt;&gt;"Non-endemic", " ", IF(INTRO!$E$37="Non-endemic"," ", IF(COUNTRY_INFO!C803=0," ",COUNTRY_INFO!C803)))</f>
        <v xml:space="preserve"> </v>
      </c>
      <c r="D803" s="15">
        <f>IF(INTRO!$E$39&lt;&gt;"Non-endemic", 0, IF(INTRO!$E$37="Non-endemic",0,IF(COUNTRY_INFO!$H803=1,COUNTRY_INFO!E803,0)))</f>
        <v>0</v>
      </c>
      <c r="E803" s="15">
        <f>IF(INTRO!$E$39&lt;&gt;"Non-endemic", 0, IF(INTRO!$E$37="Non-endemic",0,IF(COUNTRY_INFO!$H803=1,COUNTRY_INFO!F803,0)))</f>
        <v>0</v>
      </c>
      <c r="F803" s="15">
        <f>IF(INTRO!$E$39&lt;&gt;"Non-endemic", 0, IF(INTRO!$E$37="Non-endemic",0,IF(COUNTRY_INFO!$H803=1,COUNTRY_INFO!G803,0)))</f>
        <v>0</v>
      </c>
      <c r="G803" s="15">
        <f t="shared" si="56"/>
        <v>0</v>
      </c>
      <c r="H803" s="16" t="str">
        <f>IF(INTRO!$E$39="Non-endemic",IF(INTRO!$E$37="Non-endemic","Not required",COUNTRY_INFO!P803),"Treat with IVM")</f>
        <v>Treat with IVM</v>
      </c>
      <c r="I803" s="15">
        <f t="shared" si="57"/>
        <v>0</v>
      </c>
      <c r="J803" s="15">
        <f t="shared" si="53"/>
        <v>0</v>
      </c>
      <c r="K803" s="25"/>
      <c r="L803" s="17">
        <f t="shared" si="54"/>
        <v>0</v>
      </c>
      <c r="M803" s="17">
        <f t="shared" si="55"/>
        <v>0</v>
      </c>
    </row>
    <row r="804" spans="1:13" x14ac:dyDescent="0.2">
      <c r="A804" s="14" t="str">
        <f>IF(INTRO!$E$39&lt;&gt;"Non-endemic", " ", IF(INTRO!$E$37="Non-endemic"," ", IF(COUNTRY_INFO!A804=0," ",COUNTRY_INFO!A804)))</f>
        <v xml:space="preserve"> </v>
      </c>
      <c r="B804" s="14" t="str">
        <f>IF(INTRO!$E$39&lt;&gt;"Non-endemic", " ", IF(INTRO!$E$37="Non-endemic"," ", IF(COUNTRY_INFO!B804=0," ",COUNTRY_INFO!B804)))</f>
        <v xml:space="preserve"> </v>
      </c>
      <c r="C804" s="14" t="str">
        <f>IF(INTRO!$E$39&lt;&gt;"Non-endemic", " ", IF(INTRO!$E$37="Non-endemic"," ", IF(COUNTRY_INFO!C804=0," ",COUNTRY_INFO!C804)))</f>
        <v xml:space="preserve"> </v>
      </c>
      <c r="D804" s="15">
        <f>IF(INTRO!$E$39&lt;&gt;"Non-endemic", 0, IF(INTRO!$E$37="Non-endemic",0,IF(COUNTRY_INFO!$H804=1,COUNTRY_INFO!E804,0)))</f>
        <v>0</v>
      </c>
      <c r="E804" s="15">
        <f>IF(INTRO!$E$39&lt;&gt;"Non-endemic", 0, IF(INTRO!$E$37="Non-endemic",0,IF(COUNTRY_INFO!$H804=1,COUNTRY_INFO!F804,0)))</f>
        <v>0</v>
      </c>
      <c r="F804" s="15">
        <f>IF(INTRO!$E$39&lt;&gt;"Non-endemic", 0, IF(INTRO!$E$37="Non-endemic",0,IF(COUNTRY_INFO!$H804=1,COUNTRY_INFO!G804,0)))</f>
        <v>0</v>
      </c>
      <c r="G804" s="15">
        <f t="shared" si="56"/>
        <v>0</v>
      </c>
      <c r="H804" s="16" t="str">
        <f>IF(INTRO!$E$39="Non-endemic",IF(INTRO!$E$37="Non-endemic","Not required",COUNTRY_INFO!P804),"Treat with IVM")</f>
        <v>Treat with IVM</v>
      </c>
      <c r="I804" s="15">
        <f t="shared" si="57"/>
        <v>0</v>
      </c>
      <c r="J804" s="15">
        <f t="shared" si="53"/>
        <v>0</v>
      </c>
      <c r="K804" s="25"/>
      <c r="L804" s="17">
        <f t="shared" si="54"/>
        <v>0</v>
      </c>
      <c r="M804" s="17">
        <f t="shared" si="55"/>
        <v>0</v>
      </c>
    </row>
    <row r="805" spans="1:13" x14ac:dyDescent="0.2">
      <c r="A805" s="14" t="str">
        <f>IF(INTRO!$E$39&lt;&gt;"Non-endemic", " ", IF(INTRO!$E$37="Non-endemic"," ", IF(COUNTRY_INFO!A805=0," ",COUNTRY_INFO!A805)))</f>
        <v xml:space="preserve"> </v>
      </c>
      <c r="B805" s="14" t="str">
        <f>IF(INTRO!$E$39&lt;&gt;"Non-endemic", " ", IF(INTRO!$E$37="Non-endemic"," ", IF(COUNTRY_INFO!B805=0," ",COUNTRY_INFO!B805)))</f>
        <v xml:space="preserve"> </v>
      </c>
      <c r="C805" s="14" t="str">
        <f>IF(INTRO!$E$39&lt;&gt;"Non-endemic", " ", IF(INTRO!$E$37="Non-endemic"," ", IF(COUNTRY_INFO!C805=0," ",COUNTRY_INFO!C805)))</f>
        <v xml:space="preserve"> </v>
      </c>
      <c r="D805" s="15">
        <f>IF(INTRO!$E$39&lt;&gt;"Non-endemic", 0, IF(INTRO!$E$37="Non-endemic",0,IF(COUNTRY_INFO!$H805=1,COUNTRY_INFO!E805,0)))</f>
        <v>0</v>
      </c>
      <c r="E805" s="15">
        <f>IF(INTRO!$E$39&lt;&gt;"Non-endemic", 0, IF(INTRO!$E$37="Non-endemic",0,IF(COUNTRY_INFO!$H805=1,COUNTRY_INFO!F805,0)))</f>
        <v>0</v>
      </c>
      <c r="F805" s="15">
        <f>IF(INTRO!$E$39&lt;&gt;"Non-endemic", 0, IF(INTRO!$E$37="Non-endemic",0,IF(COUNTRY_INFO!$H805=1,COUNTRY_INFO!G805,0)))</f>
        <v>0</v>
      </c>
      <c r="G805" s="15">
        <f t="shared" si="56"/>
        <v>0</v>
      </c>
      <c r="H805" s="16" t="str">
        <f>IF(INTRO!$E$39="Non-endemic",IF(INTRO!$E$37="Non-endemic","Not required",COUNTRY_INFO!P805),"Treat with IVM")</f>
        <v>Treat with IVM</v>
      </c>
      <c r="I805" s="15">
        <f t="shared" si="57"/>
        <v>0</v>
      </c>
      <c r="J805" s="15">
        <f t="shared" si="53"/>
        <v>0</v>
      </c>
      <c r="K805" s="25"/>
      <c r="L805" s="17">
        <f t="shared" si="54"/>
        <v>0</v>
      </c>
      <c r="M805" s="17">
        <f t="shared" si="55"/>
        <v>0</v>
      </c>
    </row>
    <row r="806" spans="1:13" x14ac:dyDescent="0.2">
      <c r="A806" s="14" t="str">
        <f>IF(INTRO!$E$39&lt;&gt;"Non-endemic", " ", IF(INTRO!$E$37="Non-endemic"," ", IF(COUNTRY_INFO!A806=0," ",COUNTRY_INFO!A806)))</f>
        <v xml:space="preserve"> </v>
      </c>
      <c r="B806" s="14" t="str">
        <f>IF(INTRO!$E$39&lt;&gt;"Non-endemic", " ", IF(INTRO!$E$37="Non-endemic"," ", IF(COUNTRY_INFO!B806=0," ",COUNTRY_INFO!B806)))</f>
        <v xml:space="preserve"> </v>
      </c>
      <c r="C806" s="14" t="str">
        <f>IF(INTRO!$E$39&lt;&gt;"Non-endemic", " ", IF(INTRO!$E$37="Non-endemic"," ", IF(COUNTRY_INFO!C806=0," ",COUNTRY_INFO!C806)))</f>
        <v xml:space="preserve"> </v>
      </c>
      <c r="D806" s="15">
        <f>IF(INTRO!$E$39&lt;&gt;"Non-endemic", 0, IF(INTRO!$E$37="Non-endemic",0,IF(COUNTRY_INFO!$H806=1,COUNTRY_INFO!E806,0)))</f>
        <v>0</v>
      </c>
      <c r="E806" s="15">
        <f>IF(INTRO!$E$39&lt;&gt;"Non-endemic", 0, IF(INTRO!$E$37="Non-endemic",0,IF(COUNTRY_INFO!$H806=1,COUNTRY_INFO!F806,0)))</f>
        <v>0</v>
      </c>
      <c r="F806" s="15">
        <f>IF(INTRO!$E$39&lt;&gt;"Non-endemic", 0, IF(INTRO!$E$37="Non-endemic",0,IF(COUNTRY_INFO!$H806=1,COUNTRY_INFO!G806,0)))</f>
        <v>0</v>
      </c>
      <c r="G806" s="15">
        <f t="shared" si="56"/>
        <v>0</v>
      </c>
      <c r="H806" s="16" t="str">
        <f>IF(INTRO!$E$39="Non-endemic",IF(INTRO!$E$37="Non-endemic","Not required",COUNTRY_INFO!P806),"Treat with IVM")</f>
        <v>Treat with IVM</v>
      </c>
      <c r="I806" s="15">
        <f t="shared" si="57"/>
        <v>0</v>
      </c>
      <c r="J806" s="15">
        <f t="shared" si="53"/>
        <v>0</v>
      </c>
      <c r="K806" s="25"/>
      <c r="L806" s="17">
        <f t="shared" si="54"/>
        <v>0</v>
      </c>
      <c r="M806" s="17">
        <f t="shared" si="55"/>
        <v>0</v>
      </c>
    </row>
    <row r="807" spans="1:13" x14ac:dyDescent="0.2">
      <c r="A807" s="14" t="str">
        <f>IF(INTRO!$E$39&lt;&gt;"Non-endemic", " ", IF(INTRO!$E$37="Non-endemic"," ", IF(COUNTRY_INFO!A807=0," ",COUNTRY_INFO!A807)))</f>
        <v xml:space="preserve"> </v>
      </c>
      <c r="B807" s="14" t="str">
        <f>IF(INTRO!$E$39&lt;&gt;"Non-endemic", " ", IF(INTRO!$E$37="Non-endemic"," ", IF(COUNTRY_INFO!B807=0," ",COUNTRY_INFO!B807)))</f>
        <v xml:space="preserve"> </v>
      </c>
      <c r="C807" s="14" t="str">
        <f>IF(INTRO!$E$39&lt;&gt;"Non-endemic", " ", IF(INTRO!$E$37="Non-endemic"," ", IF(COUNTRY_INFO!C807=0," ",COUNTRY_INFO!C807)))</f>
        <v xml:space="preserve"> </v>
      </c>
      <c r="D807" s="15">
        <f>IF(INTRO!$E$39&lt;&gt;"Non-endemic", 0, IF(INTRO!$E$37="Non-endemic",0,IF(COUNTRY_INFO!$H807=1,COUNTRY_INFO!E807,0)))</f>
        <v>0</v>
      </c>
      <c r="E807" s="15">
        <f>IF(INTRO!$E$39&lt;&gt;"Non-endemic", 0, IF(INTRO!$E$37="Non-endemic",0,IF(COUNTRY_INFO!$H807=1,COUNTRY_INFO!F807,0)))</f>
        <v>0</v>
      </c>
      <c r="F807" s="15">
        <f>IF(INTRO!$E$39&lt;&gt;"Non-endemic", 0, IF(INTRO!$E$37="Non-endemic",0,IF(COUNTRY_INFO!$H807=1,COUNTRY_INFO!G807,0)))</f>
        <v>0</v>
      </c>
      <c r="G807" s="15">
        <f t="shared" si="56"/>
        <v>0</v>
      </c>
      <c r="H807" s="16" t="str">
        <f>IF(INTRO!$E$39="Non-endemic",IF(INTRO!$E$37="Non-endemic","Not required",COUNTRY_INFO!P807),"Treat with IVM")</f>
        <v>Treat with IVM</v>
      </c>
      <c r="I807" s="15">
        <f t="shared" si="57"/>
        <v>0</v>
      </c>
      <c r="J807" s="15">
        <f t="shared" si="53"/>
        <v>0</v>
      </c>
      <c r="K807" s="25"/>
      <c r="L807" s="17">
        <f t="shared" si="54"/>
        <v>0</v>
      </c>
      <c r="M807" s="17">
        <f t="shared" si="55"/>
        <v>0</v>
      </c>
    </row>
    <row r="808" spans="1:13" x14ac:dyDescent="0.2">
      <c r="A808" s="14" t="str">
        <f>IF(INTRO!$E$39&lt;&gt;"Non-endemic", " ", IF(INTRO!$E$37="Non-endemic"," ", IF(COUNTRY_INFO!A808=0," ",COUNTRY_INFO!A808)))</f>
        <v xml:space="preserve"> </v>
      </c>
      <c r="B808" s="14" t="str">
        <f>IF(INTRO!$E$39&lt;&gt;"Non-endemic", " ", IF(INTRO!$E$37="Non-endemic"," ", IF(COUNTRY_INFO!B808=0," ",COUNTRY_INFO!B808)))</f>
        <v xml:space="preserve"> </v>
      </c>
      <c r="C808" s="14" t="str">
        <f>IF(INTRO!$E$39&lt;&gt;"Non-endemic", " ", IF(INTRO!$E$37="Non-endemic"," ", IF(COUNTRY_INFO!C808=0," ",COUNTRY_INFO!C808)))</f>
        <v xml:space="preserve"> </v>
      </c>
      <c r="D808" s="15">
        <f>IF(INTRO!$E$39&lt;&gt;"Non-endemic", 0, IF(INTRO!$E$37="Non-endemic",0,IF(COUNTRY_INFO!$H808=1,COUNTRY_INFO!E808,0)))</f>
        <v>0</v>
      </c>
      <c r="E808" s="15">
        <f>IF(INTRO!$E$39&lt;&gt;"Non-endemic", 0, IF(INTRO!$E$37="Non-endemic",0,IF(COUNTRY_INFO!$H808=1,COUNTRY_INFO!F808,0)))</f>
        <v>0</v>
      </c>
      <c r="F808" s="15">
        <f>IF(INTRO!$E$39&lt;&gt;"Non-endemic", 0, IF(INTRO!$E$37="Non-endemic",0,IF(COUNTRY_INFO!$H808=1,COUNTRY_INFO!G808,0)))</f>
        <v>0</v>
      </c>
      <c r="G808" s="15">
        <f t="shared" si="56"/>
        <v>0</v>
      </c>
      <c r="H808" s="16" t="str">
        <f>IF(INTRO!$E$39="Non-endemic",IF(INTRO!$E$37="Non-endemic","Not required",COUNTRY_INFO!P808),"Treat with IVM")</f>
        <v>Treat with IVM</v>
      </c>
      <c r="I808" s="15">
        <f t="shared" si="57"/>
        <v>0</v>
      </c>
      <c r="J808" s="15">
        <f t="shared" si="53"/>
        <v>0</v>
      </c>
      <c r="K808" s="25"/>
      <c r="L808" s="17">
        <f t="shared" si="54"/>
        <v>0</v>
      </c>
      <c r="M808" s="17">
        <f t="shared" si="55"/>
        <v>0</v>
      </c>
    </row>
    <row r="809" spans="1:13" x14ac:dyDescent="0.2">
      <c r="A809" s="14" t="str">
        <f>IF(INTRO!$E$39&lt;&gt;"Non-endemic", " ", IF(INTRO!$E$37="Non-endemic"," ", IF(COUNTRY_INFO!A809=0," ",COUNTRY_INFO!A809)))</f>
        <v xml:space="preserve"> </v>
      </c>
      <c r="B809" s="14" t="str">
        <f>IF(INTRO!$E$39&lt;&gt;"Non-endemic", " ", IF(INTRO!$E$37="Non-endemic"," ", IF(COUNTRY_INFO!B809=0," ",COUNTRY_INFO!B809)))</f>
        <v xml:space="preserve"> </v>
      </c>
      <c r="C809" s="14" t="str">
        <f>IF(INTRO!$E$39&lt;&gt;"Non-endemic", " ", IF(INTRO!$E$37="Non-endemic"," ", IF(COUNTRY_INFO!C809=0," ",COUNTRY_INFO!C809)))</f>
        <v xml:space="preserve"> </v>
      </c>
      <c r="D809" s="15">
        <f>IF(INTRO!$E$39&lt;&gt;"Non-endemic", 0, IF(INTRO!$E$37="Non-endemic",0,IF(COUNTRY_INFO!$H809=1,COUNTRY_INFO!E809,0)))</f>
        <v>0</v>
      </c>
      <c r="E809" s="15">
        <f>IF(INTRO!$E$39&lt;&gt;"Non-endemic", 0, IF(INTRO!$E$37="Non-endemic",0,IF(COUNTRY_INFO!$H809=1,COUNTRY_INFO!F809,0)))</f>
        <v>0</v>
      </c>
      <c r="F809" s="15">
        <f>IF(INTRO!$E$39&lt;&gt;"Non-endemic", 0, IF(INTRO!$E$37="Non-endemic",0,IF(COUNTRY_INFO!$H809=1,COUNTRY_INFO!G809,0)))</f>
        <v>0</v>
      </c>
      <c r="G809" s="15">
        <f t="shared" si="56"/>
        <v>0</v>
      </c>
      <c r="H809" s="16" t="str">
        <f>IF(INTRO!$E$39="Non-endemic",IF(INTRO!$E$37="Non-endemic","Not required",COUNTRY_INFO!P809),"Treat with IVM")</f>
        <v>Treat with IVM</v>
      </c>
      <c r="I809" s="15">
        <f t="shared" si="57"/>
        <v>0</v>
      </c>
      <c r="J809" s="15">
        <f t="shared" si="53"/>
        <v>0</v>
      </c>
      <c r="K809" s="25"/>
      <c r="L809" s="17">
        <f t="shared" si="54"/>
        <v>0</v>
      </c>
      <c r="M809" s="17">
        <f t="shared" si="55"/>
        <v>0</v>
      </c>
    </row>
    <row r="810" spans="1:13" x14ac:dyDescent="0.2">
      <c r="A810" s="14" t="str">
        <f>IF(INTRO!$E$39&lt;&gt;"Non-endemic", " ", IF(INTRO!$E$37="Non-endemic"," ", IF(COUNTRY_INFO!A810=0," ",COUNTRY_INFO!A810)))</f>
        <v xml:space="preserve"> </v>
      </c>
      <c r="B810" s="14" t="str">
        <f>IF(INTRO!$E$39&lt;&gt;"Non-endemic", " ", IF(INTRO!$E$37="Non-endemic"," ", IF(COUNTRY_INFO!B810=0," ",COUNTRY_INFO!B810)))</f>
        <v xml:space="preserve"> </v>
      </c>
      <c r="C810" s="14" t="str">
        <f>IF(INTRO!$E$39&lt;&gt;"Non-endemic", " ", IF(INTRO!$E$37="Non-endemic"," ", IF(COUNTRY_INFO!C810=0," ",COUNTRY_INFO!C810)))</f>
        <v xml:space="preserve"> </v>
      </c>
      <c r="D810" s="15">
        <f>IF(INTRO!$E$39&lt;&gt;"Non-endemic", 0, IF(INTRO!$E$37="Non-endemic",0,IF(COUNTRY_INFO!$H810=1,COUNTRY_INFO!E810,0)))</f>
        <v>0</v>
      </c>
      <c r="E810" s="15">
        <f>IF(INTRO!$E$39&lt;&gt;"Non-endemic", 0, IF(INTRO!$E$37="Non-endemic",0,IF(COUNTRY_INFO!$H810=1,COUNTRY_INFO!F810,0)))</f>
        <v>0</v>
      </c>
      <c r="F810" s="15">
        <f>IF(INTRO!$E$39&lt;&gt;"Non-endemic", 0, IF(INTRO!$E$37="Non-endemic",0,IF(COUNTRY_INFO!$H810=1,COUNTRY_INFO!G810,0)))</f>
        <v>0</v>
      </c>
      <c r="G810" s="15">
        <f t="shared" si="56"/>
        <v>0</v>
      </c>
      <c r="H810" s="16" t="str">
        <f>IF(INTRO!$E$39="Non-endemic",IF(INTRO!$E$37="Non-endemic","Not required",COUNTRY_INFO!P810),"Treat with IVM")</f>
        <v>Treat with IVM</v>
      </c>
      <c r="I810" s="15">
        <f t="shared" si="57"/>
        <v>0</v>
      </c>
      <c r="J810" s="15">
        <f t="shared" si="53"/>
        <v>0</v>
      </c>
      <c r="K810" s="25"/>
      <c r="L810" s="17">
        <f t="shared" si="54"/>
        <v>0</v>
      </c>
      <c r="M810" s="17">
        <f t="shared" si="55"/>
        <v>0</v>
      </c>
    </row>
    <row r="811" spans="1:13" x14ac:dyDescent="0.2">
      <c r="A811" s="14" t="str">
        <f>IF(INTRO!$E$39&lt;&gt;"Non-endemic", " ", IF(INTRO!$E$37="Non-endemic"," ", IF(COUNTRY_INFO!A811=0," ",COUNTRY_INFO!A811)))</f>
        <v xml:space="preserve"> </v>
      </c>
      <c r="B811" s="14" t="str">
        <f>IF(INTRO!$E$39&lt;&gt;"Non-endemic", " ", IF(INTRO!$E$37="Non-endemic"," ", IF(COUNTRY_INFO!B811=0," ",COUNTRY_INFO!B811)))</f>
        <v xml:space="preserve"> </v>
      </c>
      <c r="C811" s="14" t="str">
        <f>IF(INTRO!$E$39&lt;&gt;"Non-endemic", " ", IF(INTRO!$E$37="Non-endemic"," ", IF(COUNTRY_INFO!C811=0," ",COUNTRY_INFO!C811)))</f>
        <v xml:space="preserve"> </v>
      </c>
      <c r="D811" s="15">
        <f>IF(INTRO!$E$39&lt;&gt;"Non-endemic", 0, IF(INTRO!$E$37="Non-endemic",0,IF(COUNTRY_INFO!$H811=1,COUNTRY_INFO!E811,0)))</f>
        <v>0</v>
      </c>
      <c r="E811" s="15">
        <f>IF(INTRO!$E$39&lt;&gt;"Non-endemic", 0, IF(INTRO!$E$37="Non-endemic",0,IF(COUNTRY_INFO!$H811=1,COUNTRY_INFO!F811,0)))</f>
        <v>0</v>
      </c>
      <c r="F811" s="15">
        <f>IF(INTRO!$E$39&lt;&gt;"Non-endemic", 0, IF(INTRO!$E$37="Non-endemic",0,IF(COUNTRY_INFO!$H811=1,COUNTRY_INFO!G811,0)))</f>
        <v>0</v>
      </c>
      <c r="G811" s="15">
        <f t="shared" si="56"/>
        <v>0</v>
      </c>
      <c r="H811" s="16" t="str">
        <f>IF(INTRO!$E$39="Non-endemic",IF(INTRO!$E$37="Non-endemic","Not required",COUNTRY_INFO!P811),"Treat with IVM")</f>
        <v>Treat with IVM</v>
      </c>
      <c r="I811" s="15">
        <f t="shared" si="57"/>
        <v>0</v>
      </c>
      <c r="J811" s="15">
        <f t="shared" si="53"/>
        <v>0</v>
      </c>
      <c r="K811" s="25"/>
      <c r="L811" s="17">
        <f t="shared" si="54"/>
        <v>0</v>
      </c>
      <c r="M811" s="17">
        <f t="shared" si="55"/>
        <v>0</v>
      </c>
    </row>
    <row r="812" spans="1:13" x14ac:dyDescent="0.2">
      <c r="A812" s="14" t="str">
        <f>IF(INTRO!$E$39&lt;&gt;"Non-endemic", " ", IF(INTRO!$E$37="Non-endemic"," ", IF(COUNTRY_INFO!A812=0," ",COUNTRY_INFO!A812)))</f>
        <v xml:space="preserve"> </v>
      </c>
      <c r="B812" s="14" t="str">
        <f>IF(INTRO!$E$39&lt;&gt;"Non-endemic", " ", IF(INTRO!$E$37="Non-endemic"," ", IF(COUNTRY_INFO!B812=0," ",COUNTRY_INFO!B812)))</f>
        <v xml:space="preserve"> </v>
      </c>
      <c r="C812" s="14" t="str">
        <f>IF(INTRO!$E$39&lt;&gt;"Non-endemic", " ", IF(INTRO!$E$37="Non-endemic"," ", IF(COUNTRY_INFO!C812=0," ",COUNTRY_INFO!C812)))</f>
        <v xml:space="preserve"> </v>
      </c>
      <c r="D812" s="15">
        <f>IF(INTRO!$E$39&lt;&gt;"Non-endemic", 0, IF(INTRO!$E$37="Non-endemic",0,IF(COUNTRY_INFO!$H812=1,COUNTRY_INFO!E812,0)))</f>
        <v>0</v>
      </c>
      <c r="E812" s="15">
        <f>IF(INTRO!$E$39&lt;&gt;"Non-endemic", 0, IF(INTRO!$E$37="Non-endemic",0,IF(COUNTRY_INFO!$H812=1,COUNTRY_INFO!F812,0)))</f>
        <v>0</v>
      </c>
      <c r="F812" s="15">
        <f>IF(INTRO!$E$39&lt;&gt;"Non-endemic", 0, IF(INTRO!$E$37="Non-endemic",0,IF(COUNTRY_INFO!$H812=1,COUNTRY_INFO!G812,0)))</f>
        <v>0</v>
      </c>
      <c r="G812" s="15">
        <f t="shared" si="56"/>
        <v>0</v>
      </c>
      <c r="H812" s="16" t="str">
        <f>IF(INTRO!$E$39="Non-endemic",IF(INTRO!$E$37="Non-endemic","Not required",COUNTRY_INFO!P812),"Treat with IVM")</f>
        <v>Treat with IVM</v>
      </c>
      <c r="I812" s="15">
        <f t="shared" si="57"/>
        <v>0</v>
      </c>
      <c r="J812" s="15">
        <f t="shared" si="53"/>
        <v>0</v>
      </c>
      <c r="K812" s="25"/>
      <c r="L812" s="17">
        <f t="shared" si="54"/>
        <v>0</v>
      </c>
      <c r="M812" s="17">
        <f t="shared" si="55"/>
        <v>0</v>
      </c>
    </row>
    <row r="813" spans="1:13" x14ac:dyDescent="0.2">
      <c r="A813" s="14" t="str">
        <f>IF(INTRO!$E$39&lt;&gt;"Non-endemic", " ", IF(INTRO!$E$37="Non-endemic"," ", IF(COUNTRY_INFO!A813=0," ",COUNTRY_INFO!A813)))</f>
        <v xml:space="preserve"> </v>
      </c>
      <c r="B813" s="14" t="str">
        <f>IF(INTRO!$E$39&lt;&gt;"Non-endemic", " ", IF(INTRO!$E$37="Non-endemic"," ", IF(COUNTRY_INFO!B813=0," ",COUNTRY_INFO!B813)))</f>
        <v xml:space="preserve"> </v>
      </c>
      <c r="C813" s="14" t="str">
        <f>IF(INTRO!$E$39&lt;&gt;"Non-endemic", " ", IF(INTRO!$E$37="Non-endemic"," ", IF(COUNTRY_INFO!C813=0," ",COUNTRY_INFO!C813)))</f>
        <v xml:space="preserve"> </v>
      </c>
      <c r="D813" s="15">
        <f>IF(INTRO!$E$39&lt;&gt;"Non-endemic", 0, IF(INTRO!$E$37="Non-endemic",0,IF(COUNTRY_INFO!$H813=1,COUNTRY_INFO!E813,0)))</f>
        <v>0</v>
      </c>
      <c r="E813" s="15">
        <f>IF(INTRO!$E$39&lt;&gt;"Non-endemic", 0, IF(INTRO!$E$37="Non-endemic",0,IF(COUNTRY_INFO!$H813=1,COUNTRY_INFO!F813,0)))</f>
        <v>0</v>
      </c>
      <c r="F813" s="15">
        <f>IF(INTRO!$E$39&lt;&gt;"Non-endemic", 0, IF(INTRO!$E$37="Non-endemic",0,IF(COUNTRY_INFO!$H813=1,COUNTRY_INFO!G813,0)))</f>
        <v>0</v>
      </c>
      <c r="G813" s="15">
        <f t="shared" si="56"/>
        <v>0</v>
      </c>
      <c r="H813" s="16" t="str">
        <f>IF(INTRO!$E$39="Non-endemic",IF(INTRO!$E$37="Non-endemic","Not required",COUNTRY_INFO!P813),"Treat with IVM")</f>
        <v>Treat with IVM</v>
      </c>
      <c r="I813" s="15">
        <f t="shared" si="57"/>
        <v>0</v>
      </c>
      <c r="J813" s="15">
        <f t="shared" si="53"/>
        <v>0</v>
      </c>
      <c r="K813" s="25"/>
      <c r="L813" s="17">
        <f t="shared" si="54"/>
        <v>0</v>
      </c>
      <c r="M813" s="17">
        <f t="shared" si="55"/>
        <v>0</v>
      </c>
    </row>
    <row r="814" spans="1:13" x14ac:dyDescent="0.2">
      <c r="A814" s="14" t="str">
        <f>IF(INTRO!$E$39&lt;&gt;"Non-endemic", " ", IF(INTRO!$E$37="Non-endemic"," ", IF(COUNTRY_INFO!A814=0," ",COUNTRY_INFO!A814)))</f>
        <v xml:space="preserve"> </v>
      </c>
      <c r="B814" s="14" t="str">
        <f>IF(INTRO!$E$39&lt;&gt;"Non-endemic", " ", IF(INTRO!$E$37="Non-endemic"," ", IF(COUNTRY_INFO!B814=0," ",COUNTRY_INFO!B814)))</f>
        <v xml:space="preserve"> </v>
      </c>
      <c r="C814" s="14" t="str">
        <f>IF(INTRO!$E$39&lt;&gt;"Non-endemic", " ", IF(INTRO!$E$37="Non-endemic"," ", IF(COUNTRY_INFO!C814=0," ",COUNTRY_INFO!C814)))</f>
        <v xml:space="preserve"> </v>
      </c>
      <c r="D814" s="15">
        <f>IF(INTRO!$E$39&lt;&gt;"Non-endemic", 0, IF(INTRO!$E$37="Non-endemic",0,IF(COUNTRY_INFO!$H814=1,COUNTRY_INFO!E814,0)))</f>
        <v>0</v>
      </c>
      <c r="E814" s="15">
        <f>IF(INTRO!$E$39&lt;&gt;"Non-endemic", 0, IF(INTRO!$E$37="Non-endemic",0,IF(COUNTRY_INFO!$H814=1,COUNTRY_INFO!F814,0)))</f>
        <v>0</v>
      </c>
      <c r="F814" s="15">
        <f>IF(INTRO!$E$39&lt;&gt;"Non-endemic", 0, IF(INTRO!$E$37="Non-endemic",0,IF(COUNTRY_INFO!$H814=1,COUNTRY_INFO!G814,0)))</f>
        <v>0</v>
      </c>
      <c r="G814" s="15">
        <f t="shared" si="56"/>
        <v>0</v>
      </c>
      <c r="H814" s="16" t="str">
        <f>IF(INTRO!$E$39="Non-endemic",IF(INTRO!$E$37="Non-endemic","Not required",COUNTRY_INFO!P814),"Treat with IVM")</f>
        <v>Treat with IVM</v>
      </c>
      <c r="I814" s="15">
        <f t="shared" si="57"/>
        <v>0</v>
      </c>
      <c r="J814" s="15">
        <f t="shared" si="53"/>
        <v>0</v>
      </c>
      <c r="K814" s="25"/>
      <c r="L814" s="17">
        <f t="shared" si="54"/>
        <v>0</v>
      </c>
      <c r="M814" s="17">
        <f t="shared" si="55"/>
        <v>0</v>
      </c>
    </row>
    <row r="815" spans="1:13" x14ac:dyDescent="0.2">
      <c r="A815" s="14" t="str">
        <f>IF(INTRO!$E$39&lt;&gt;"Non-endemic", " ", IF(INTRO!$E$37="Non-endemic"," ", IF(COUNTRY_INFO!A815=0," ",COUNTRY_INFO!A815)))</f>
        <v xml:space="preserve"> </v>
      </c>
      <c r="B815" s="14" t="str">
        <f>IF(INTRO!$E$39&lt;&gt;"Non-endemic", " ", IF(INTRO!$E$37="Non-endemic"," ", IF(COUNTRY_INFO!B815=0," ",COUNTRY_INFO!B815)))</f>
        <v xml:space="preserve"> </v>
      </c>
      <c r="C815" s="14" t="str">
        <f>IF(INTRO!$E$39&lt;&gt;"Non-endemic", " ", IF(INTRO!$E$37="Non-endemic"," ", IF(COUNTRY_INFO!C815=0," ",COUNTRY_INFO!C815)))</f>
        <v xml:space="preserve"> </v>
      </c>
      <c r="D815" s="15">
        <f>IF(INTRO!$E$39&lt;&gt;"Non-endemic", 0, IF(INTRO!$E$37="Non-endemic",0,IF(COUNTRY_INFO!$H815=1,COUNTRY_INFO!E815,0)))</f>
        <v>0</v>
      </c>
      <c r="E815" s="15">
        <f>IF(INTRO!$E$39&lt;&gt;"Non-endemic", 0, IF(INTRO!$E$37="Non-endemic",0,IF(COUNTRY_INFO!$H815=1,COUNTRY_INFO!F815,0)))</f>
        <v>0</v>
      </c>
      <c r="F815" s="15">
        <f>IF(INTRO!$E$39&lt;&gt;"Non-endemic", 0, IF(INTRO!$E$37="Non-endemic",0,IF(COUNTRY_INFO!$H815=1,COUNTRY_INFO!G815,0)))</f>
        <v>0</v>
      </c>
      <c r="G815" s="15">
        <f t="shared" si="56"/>
        <v>0</v>
      </c>
      <c r="H815" s="16" t="str">
        <f>IF(INTRO!$E$39="Non-endemic",IF(INTRO!$E$37="Non-endemic","Not required",COUNTRY_INFO!P815),"Treat with IVM")</f>
        <v>Treat with IVM</v>
      </c>
      <c r="I815" s="15">
        <f t="shared" si="57"/>
        <v>0</v>
      </c>
      <c r="J815" s="15">
        <f t="shared" si="53"/>
        <v>0</v>
      </c>
      <c r="K815" s="25"/>
      <c r="L815" s="17">
        <f t="shared" si="54"/>
        <v>0</v>
      </c>
      <c r="M815" s="17">
        <f t="shared" si="55"/>
        <v>0</v>
      </c>
    </row>
    <row r="816" spans="1:13" x14ac:dyDescent="0.2">
      <c r="A816" s="14" t="str">
        <f>IF(INTRO!$E$39&lt;&gt;"Non-endemic", " ", IF(INTRO!$E$37="Non-endemic"," ", IF(COUNTRY_INFO!A816=0," ",COUNTRY_INFO!A816)))</f>
        <v xml:space="preserve"> </v>
      </c>
      <c r="B816" s="14" t="str">
        <f>IF(INTRO!$E$39&lt;&gt;"Non-endemic", " ", IF(INTRO!$E$37="Non-endemic"," ", IF(COUNTRY_INFO!B816=0," ",COUNTRY_INFO!B816)))</f>
        <v xml:space="preserve"> </v>
      </c>
      <c r="C816" s="14" t="str">
        <f>IF(INTRO!$E$39&lt;&gt;"Non-endemic", " ", IF(INTRO!$E$37="Non-endemic"," ", IF(COUNTRY_INFO!C816=0," ",COUNTRY_INFO!C816)))</f>
        <v xml:space="preserve"> </v>
      </c>
      <c r="D816" s="15">
        <f>IF(INTRO!$E$39&lt;&gt;"Non-endemic", 0, IF(INTRO!$E$37="Non-endemic",0,IF(COUNTRY_INFO!$H816=1,COUNTRY_INFO!E816,0)))</f>
        <v>0</v>
      </c>
      <c r="E816" s="15">
        <f>IF(INTRO!$E$39&lt;&gt;"Non-endemic", 0, IF(INTRO!$E$37="Non-endemic",0,IF(COUNTRY_INFO!$H816=1,COUNTRY_INFO!F816,0)))</f>
        <v>0</v>
      </c>
      <c r="F816" s="15">
        <f>IF(INTRO!$E$39&lt;&gt;"Non-endemic", 0, IF(INTRO!$E$37="Non-endemic",0,IF(COUNTRY_INFO!$H816=1,COUNTRY_INFO!G816,0)))</f>
        <v>0</v>
      </c>
      <c r="G816" s="15">
        <f t="shared" si="56"/>
        <v>0</v>
      </c>
      <c r="H816" s="16" t="str">
        <f>IF(INTRO!$E$39="Non-endemic",IF(INTRO!$E$37="Non-endemic","Not required",COUNTRY_INFO!P816),"Treat with IVM")</f>
        <v>Treat with IVM</v>
      </c>
      <c r="I816" s="15">
        <f t="shared" si="57"/>
        <v>0</v>
      </c>
      <c r="J816" s="15">
        <f t="shared" si="53"/>
        <v>0</v>
      </c>
      <c r="K816" s="25"/>
      <c r="L816" s="17">
        <f t="shared" si="54"/>
        <v>0</v>
      </c>
      <c r="M816" s="17">
        <f t="shared" si="55"/>
        <v>0</v>
      </c>
    </row>
    <row r="817" spans="1:13" x14ac:dyDescent="0.2">
      <c r="A817" s="14" t="str">
        <f>IF(INTRO!$E$39&lt;&gt;"Non-endemic", " ", IF(INTRO!$E$37="Non-endemic"," ", IF(COUNTRY_INFO!A817=0," ",COUNTRY_INFO!A817)))</f>
        <v xml:space="preserve"> </v>
      </c>
      <c r="B817" s="14" t="str">
        <f>IF(INTRO!$E$39&lt;&gt;"Non-endemic", " ", IF(INTRO!$E$37="Non-endemic"," ", IF(COUNTRY_INFO!B817=0," ",COUNTRY_INFO!B817)))</f>
        <v xml:space="preserve"> </v>
      </c>
      <c r="C817" s="14" t="str">
        <f>IF(INTRO!$E$39&lt;&gt;"Non-endemic", " ", IF(INTRO!$E$37="Non-endemic"," ", IF(COUNTRY_INFO!C817=0," ",COUNTRY_INFO!C817)))</f>
        <v xml:space="preserve"> </v>
      </c>
      <c r="D817" s="15">
        <f>IF(INTRO!$E$39&lt;&gt;"Non-endemic", 0, IF(INTRO!$E$37="Non-endemic",0,IF(COUNTRY_INFO!$H817=1,COUNTRY_INFO!E817,0)))</f>
        <v>0</v>
      </c>
      <c r="E817" s="15">
        <f>IF(INTRO!$E$39&lt;&gt;"Non-endemic", 0, IF(INTRO!$E$37="Non-endemic",0,IF(COUNTRY_INFO!$H817=1,COUNTRY_INFO!F817,0)))</f>
        <v>0</v>
      </c>
      <c r="F817" s="15">
        <f>IF(INTRO!$E$39&lt;&gt;"Non-endemic", 0, IF(INTRO!$E$37="Non-endemic",0,IF(COUNTRY_INFO!$H817=1,COUNTRY_INFO!G817,0)))</f>
        <v>0</v>
      </c>
      <c r="G817" s="15">
        <f t="shared" si="56"/>
        <v>0</v>
      </c>
      <c r="H817" s="16" t="str">
        <f>IF(INTRO!$E$39="Non-endemic",IF(INTRO!$E$37="Non-endemic","Not required",COUNTRY_INFO!P817),"Treat with IVM")</f>
        <v>Treat with IVM</v>
      </c>
      <c r="I817" s="15">
        <f t="shared" si="57"/>
        <v>0</v>
      </c>
      <c r="J817" s="15">
        <f t="shared" si="53"/>
        <v>0</v>
      </c>
      <c r="K817" s="25"/>
      <c r="L817" s="17">
        <f t="shared" si="54"/>
        <v>0</v>
      </c>
      <c r="M817" s="17">
        <f t="shared" si="55"/>
        <v>0</v>
      </c>
    </row>
    <row r="818" spans="1:13" x14ac:dyDescent="0.2">
      <c r="A818" s="14" t="str">
        <f>IF(INTRO!$E$39&lt;&gt;"Non-endemic", " ", IF(INTRO!$E$37="Non-endemic"," ", IF(COUNTRY_INFO!A818=0," ",COUNTRY_INFO!A818)))</f>
        <v xml:space="preserve"> </v>
      </c>
      <c r="B818" s="14" t="str">
        <f>IF(INTRO!$E$39&lt;&gt;"Non-endemic", " ", IF(INTRO!$E$37="Non-endemic"," ", IF(COUNTRY_INFO!B818=0," ",COUNTRY_INFO!B818)))</f>
        <v xml:space="preserve"> </v>
      </c>
      <c r="C818" s="14" t="str">
        <f>IF(INTRO!$E$39&lt;&gt;"Non-endemic", " ", IF(INTRO!$E$37="Non-endemic"," ", IF(COUNTRY_INFO!C818=0," ",COUNTRY_INFO!C818)))</f>
        <v xml:space="preserve"> </v>
      </c>
      <c r="D818" s="15">
        <f>IF(INTRO!$E$39&lt;&gt;"Non-endemic", 0, IF(INTRO!$E$37="Non-endemic",0,IF(COUNTRY_INFO!$H818=1,COUNTRY_INFO!E818,0)))</f>
        <v>0</v>
      </c>
      <c r="E818" s="15">
        <f>IF(INTRO!$E$39&lt;&gt;"Non-endemic", 0, IF(INTRO!$E$37="Non-endemic",0,IF(COUNTRY_INFO!$H818=1,COUNTRY_INFO!F818,0)))</f>
        <v>0</v>
      </c>
      <c r="F818" s="15">
        <f>IF(INTRO!$E$39&lt;&gt;"Non-endemic", 0, IF(INTRO!$E$37="Non-endemic",0,IF(COUNTRY_INFO!$H818=1,COUNTRY_INFO!G818,0)))</f>
        <v>0</v>
      </c>
      <c r="G818" s="15">
        <f t="shared" si="56"/>
        <v>0</v>
      </c>
      <c r="H818" s="16" t="str">
        <f>IF(INTRO!$E$39="Non-endemic",IF(INTRO!$E$37="Non-endemic","Not required",COUNTRY_INFO!P818),"Treat with IVM")</f>
        <v>Treat with IVM</v>
      </c>
      <c r="I818" s="15">
        <f t="shared" si="57"/>
        <v>0</v>
      </c>
      <c r="J818" s="15">
        <f t="shared" si="53"/>
        <v>0</v>
      </c>
      <c r="K818" s="25"/>
      <c r="L818" s="17">
        <f t="shared" si="54"/>
        <v>0</v>
      </c>
      <c r="M818" s="17">
        <f t="shared" si="55"/>
        <v>0</v>
      </c>
    </row>
    <row r="819" spans="1:13" x14ac:dyDescent="0.2">
      <c r="A819" s="14" t="str">
        <f>IF(INTRO!$E$39&lt;&gt;"Non-endemic", " ", IF(INTRO!$E$37="Non-endemic"," ", IF(COUNTRY_INFO!A819=0," ",COUNTRY_INFO!A819)))</f>
        <v xml:space="preserve"> </v>
      </c>
      <c r="B819" s="14" t="str">
        <f>IF(INTRO!$E$39&lt;&gt;"Non-endemic", " ", IF(INTRO!$E$37="Non-endemic"," ", IF(COUNTRY_INFO!B819=0," ",COUNTRY_INFO!B819)))</f>
        <v xml:space="preserve"> </v>
      </c>
      <c r="C819" s="14" t="str">
        <f>IF(INTRO!$E$39&lt;&gt;"Non-endemic", " ", IF(INTRO!$E$37="Non-endemic"," ", IF(COUNTRY_INFO!C819=0," ",COUNTRY_INFO!C819)))</f>
        <v xml:space="preserve"> </v>
      </c>
      <c r="D819" s="15">
        <f>IF(INTRO!$E$39&lt;&gt;"Non-endemic", 0, IF(INTRO!$E$37="Non-endemic",0,IF(COUNTRY_INFO!$H819=1,COUNTRY_INFO!E819,0)))</f>
        <v>0</v>
      </c>
      <c r="E819" s="15">
        <f>IF(INTRO!$E$39&lt;&gt;"Non-endemic", 0, IF(INTRO!$E$37="Non-endemic",0,IF(COUNTRY_INFO!$H819=1,COUNTRY_INFO!F819,0)))</f>
        <v>0</v>
      </c>
      <c r="F819" s="15">
        <f>IF(INTRO!$E$39&lt;&gt;"Non-endemic", 0, IF(INTRO!$E$37="Non-endemic",0,IF(COUNTRY_INFO!$H819=1,COUNTRY_INFO!G819,0)))</f>
        <v>0</v>
      </c>
      <c r="G819" s="15">
        <f t="shared" si="56"/>
        <v>0</v>
      </c>
      <c r="H819" s="16" t="str">
        <f>IF(INTRO!$E$39="Non-endemic",IF(INTRO!$E$37="Non-endemic","Not required",COUNTRY_INFO!P819),"Treat with IVM")</f>
        <v>Treat with IVM</v>
      </c>
      <c r="I819" s="15">
        <f t="shared" si="57"/>
        <v>0</v>
      </c>
      <c r="J819" s="15">
        <f t="shared" si="53"/>
        <v>0</v>
      </c>
      <c r="K819" s="25"/>
      <c r="L819" s="17">
        <f t="shared" si="54"/>
        <v>0</v>
      </c>
      <c r="M819" s="17">
        <f t="shared" si="55"/>
        <v>0</v>
      </c>
    </row>
    <row r="820" spans="1:13" x14ac:dyDescent="0.2">
      <c r="A820" s="14" t="str">
        <f>IF(INTRO!$E$39&lt;&gt;"Non-endemic", " ", IF(INTRO!$E$37="Non-endemic"," ", IF(COUNTRY_INFO!A820=0," ",COUNTRY_INFO!A820)))</f>
        <v xml:space="preserve"> </v>
      </c>
      <c r="B820" s="14" t="str">
        <f>IF(INTRO!$E$39&lt;&gt;"Non-endemic", " ", IF(INTRO!$E$37="Non-endemic"," ", IF(COUNTRY_INFO!B820=0," ",COUNTRY_INFO!B820)))</f>
        <v xml:space="preserve"> </v>
      </c>
      <c r="C820" s="14" t="str">
        <f>IF(INTRO!$E$39&lt;&gt;"Non-endemic", " ", IF(INTRO!$E$37="Non-endemic"," ", IF(COUNTRY_INFO!C820=0," ",COUNTRY_INFO!C820)))</f>
        <v xml:space="preserve"> </v>
      </c>
      <c r="D820" s="15">
        <f>IF(INTRO!$E$39&lt;&gt;"Non-endemic", 0, IF(INTRO!$E$37="Non-endemic",0,IF(COUNTRY_INFO!$H820=1,COUNTRY_INFO!E820,0)))</f>
        <v>0</v>
      </c>
      <c r="E820" s="15">
        <f>IF(INTRO!$E$39&lt;&gt;"Non-endemic", 0, IF(INTRO!$E$37="Non-endemic",0,IF(COUNTRY_INFO!$H820=1,COUNTRY_INFO!F820,0)))</f>
        <v>0</v>
      </c>
      <c r="F820" s="15">
        <f>IF(INTRO!$E$39&lt;&gt;"Non-endemic", 0, IF(INTRO!$E$37="Non-endemic",0,IF(COUNTRY_INFO!$H820=1,COUNTRY_INFO!G820,0)))</f>
        <v>0</v>
      </c>
      <c r="G820" s="15">
        <f t="shared" si="56"/>
        <v>0</v>
      </c>
      <c r="H820" s="16" t="str">
        <f>IF(INTRO!$E$39="Non-endemic",IF(INTRO!$E$37="Non-endemic","Not required",COUNTRY_INFO!P820),"Treat with IVM")</f>
        <v>Treat with IVM</v>
      </c>
      <c r="I820" s="15">
        <f t="shared" si="57"/>
        <v>0</v>
      </c>
      <c r="J820" s="15">
        <f t="shared" si="53"/>
        <v>0</v>
      </c>
      <c r="K820" s="25"/>
      <c r="L820" s="17">
        <f t="shared" si="54"/>
        <v>0</v>
      </c>
      <c r="M820" s="17">
        <f t="shared" si="55"/>
        <v>0</v>
      </c>
    </row>
    <row r="821" spans="1:13" x14ac:dyDescent="0.2">
      <c r="A821" s="14" t="str">
        <f>IF(INTRO!$E$39&lt;&gt;"Non-endemic", " ", IF(INTRO!$E$37="Non-endemic"," ", IF(COUNTRY_INFO!A821=0," ",COUNTRY_INFO!A821)))</f>
        <v xml:space="preserve"> </v>
      </c>
      <c r="B821" s="14" t="str">
        <f>IF(INTRO!$E$39&lt;&gt;"Non-endemic", " ", IF(INTRO!$E$37="Non-endemic"," ", IF(COUNTRY_INFO!B821=0," ",COUNTRY_INFO!B821)))</f>
        <v xml:space="preserve"> </v>
      </c>
      <c r="C821" s="14" t="str">
        <f>IF(INTRO!$E$39&lt;&gt;"Non-endemic", " ", IF(INTRO!$E$37="Non-endemic"," ", IF(COUNTRY_INFO!C821=0," ",COUNTRY_INFO!C821)))</f>
        <v xml:space="preserve"> </v>
      </c>
      <c r="D821" s="15">
        <f>IF(INTRO!$E$39&lt;&gt;"Non-endemic", 0, IF(INTRO!$E$37="Non-endemic",0,IF(COUNTRY_INFO!$H821=1,COUNTRY_INFO!E821,0)))</f>
        <v>0</v>
      </c>
      <c r="E821" s="15">
        <f>IF(INTRO!$E$39&lt;&gt;"Non-endemic", 0, IF(INTRO!$E$37="Non-endemic",0,IF(COUNTRY_INFO!$H821=1,COUNTRY_INFO!F821,0)))</f>
        <v>0</v>
      </c>
      <c r="F821" s="15">
        <f>IF(INTRO!$E$39&lt;&gt;"Non-endemic", 0, IF(INTRO!$E$37="Non-endemic",0,IF(COUNTRY_INFO!$H821=1,COUNTRY_INFO!G821,0)))</f>
        <v>0</v>
      </c>
      <c r="G821" s="15">
        <f t="shared" si="56"/>
        <v>0</v>
      </c>
      <c r="H821" s="16" t="str">
        <f>IF(INTRO!$E$39="Non-endemic",IF(INTRO!$E$37="Non-endemic","Not required",COUNTRY_INFO!P821),"Treat with IVM")</f>
        <v>Treat with IVM</v>
      </c>
      <c r="I821" s="15">
        <f t="shared" si="57"/>
        <v>0</v>
      </c>
      <c r="J821" s="15">
        <f t="shared" si="53"/>
        <v>0</v>
      </c>
      <c r="K821" s="25"/>
      <c r="L821" s="17">
        <f t="shared" si="54"/>
        <v>0</v>
      </c>
      <c r="M821" s="17">
        <f t="shared" si="55"/>
        <v>0</v>
      </c>
    </row>
    <row r="822" spans="1:13" x14ac:dyDescent="0.2">
      <c r="A822" s="14" t="str">
        <f>IF(INTRO!$E$39&lt;&gt;"Non-endemic", " ", IF(INTRO!$E$37="Non-endemic"," ", IF(COUNTRY_INFO!A822=0," ",COUNTRY_INFO!A822)))</f>
        <v xml:space="preserve"> </v>
      </c>
      <c r="B822" s="14" t="str">
        <f>IF(INTRO!$E$39&lt;&gt;"Non-endemic", " ", IF(INTRO!$E$37="Non-endemic"," ", IF(COUNTRY_INFO!B822=0," ",COUNTRY_INFO!B822)))</f>
        <v xml:space="preserve"> </v>
      </c>
      <c r="C822" s="14" t="str">
        <f>IF(INTRO!$E$39&lt;&gt;"Non-endemic", " ", IF(INTRO!$E$37="Non-endemic"," ", IF(COUNTRY_INFO!C822=0," ",COUNTRY_INFO!C822)))</f>
        <v xml:space="preserve"> </v>
      </c>
      <c r="D822" s="15">
        <f>IF(INTRO!$E$39&lt;&gt;"Non-endemic", 0, IF(INTRO!$E$37="Non-endemic",0,IF(COUNTRY_INFO!$H822=1,COUNTRY_INFO!E822,0)))</f>
        <v>0</v>
      </c>
      <c r="E822" s="15">
        <f>IF(INTRO!$E$39&lt;&gt;"Non-endemic", 0, IF(INTRO!$E$37="Non-endemic",0,IF(COUNTRY_INFO!$H822=1,COUNTRY_INFO!F822,0)))</f>
        <v>0</v>
      </c>
      <c r="F822" s="15">
        <f>IF(INTRO!$E$39&lt;&gt;"Non-endemic", 0, IF(INTRO!$E$37="Non-endemic",0,IF(COUNTRY_INFO!$H822=1,COUNTRY_INFO!G822,0)))</f>
        <v>0</v>
      </c>
      <c r="G822" s="15">
        <f t="shared" si="56"/>
        <v>0</v>
      </c>
      <c r="H822" s="16" t="str">
        <f>IF(INTRO!$E$39="Non-endemic",IF(INTRO!$E$37="Non-endemic","Not required",COUNTRY_INFO!P822),"Treat with IVM")</f>
        <v>Treat with IVM</v>
      </c>
      <c r="I822" s="15">
        <f t="shared" si="57"/>
        <v>0</v>
      </c>
      <c r="J822" s="15">
        <f t="shared" si="53"/>
        <v>0</v>
      </c>
      <c r="K822" s="25"/>
      <c r="L822" s="17">
        <f t="shared" si="54"/>
        <v>0</v>
      </c>
      <c r="M822" s="17">
        <f t="shared" si="55"/>
        <v>0</v>
      </c>
    </row>
    <row r="823" spans="1:13" x14ac:dyDescent="0.2">
      <c r="A823" s="14" t="str">
        <f>IF(INTRO!$E$39&lt;&gt;"Non-endemic", " ", IF(INTRO!$E$37="Non-endemic"," ", IF(COUNTRY_INFO!A823=0," ",COUNTRY_INFO!A823)))</f>
        <v xml:space="preserve"> </v>
      </c>
      <c r="B823" s="14" t="str">
        <f>IF(INTRO!$E$39&lt;&gt;"Non-endemic", " ", IF(INTRO!$E$37="Non-endemic"," ", IF(COUNTRY_INFO!B823=0," ",COUNTRY_INFO!B823)))</f>
        <v xml:space="preserve"> </v>
      </c>
      <c r="C823" s="14" t="str">
        <f>IF(INTRO!$E$39&lt;&gt;"Non-endemic", " ", IF(INTRO!$E$37="Non-endemic"," ", IF(COUNTRY_INFO!C823=0," ",COUNTRY_INFO!C823)))</f>
        <v xml:space="preserve"> </v>
      </c>
      <c r="D823" s="15">
        <f>IF(INTRO!$E$39&lt;&gt;"Non-endemic", 0, IF(INTRO!$E$37="Non-endemic",0,IF(COUNTRY_INFO!$H823=1,COUNTRY_INFO!E823,0)))</f>
        <v>0</v>
      </c>
      <c r="E823" s="15">
        <f>IF(INTRO!$E$39&lt;&gt;"Non-endemic", 0, IF(INTRO!$E$37="Non-endemic",0,IF(COUNTRY_INFO!$H823=1,COUNTRY_INFO!F823,0)))</f>
        <v>0</v>
      </c>
      <c r="F823" s="15">
        <f>IF(INTRO!$E$39&lt;&gt;"Non-endemic", 0, IF(INTRO!$E$37="Non-endemic",0,IF(COUNTRY_INFO!$H823=1,COUNTRY_INFO!G823,0)))</f>
        <v>0</v>
      </c>
      <c r="G823" s="15">
        <f t="shared" si="56"/>
        <v>0</v>
      </c>
      <c r="H823" s="16" t="str">
        <f>IF(INTRO!$E$39="Non-endemic",IF(INTRO!$E$37="Non-endemic","Not required",COUNTRY_INFO!P823),"Treat with IVM")</f>
        <v>Treat with IVM</v>
      </c>
      <c r="I823" s="15">
        <f t="shared" si="57"/>
        <v>0</v>
      </c>
      <c r="J823" s="15">
        <f t="shared" si="53"/>
        <v>0</v>
      </c>
      <c r="K823" s="25"/>
      <c r="L823" s="17">
        <f t="shared" si="54"/>
        <v>0</v>
      </c>
      <c r="M823" s="17">
        <f t="shared" si="55"/>
        <v>0</v>
      </c>
    </row>
    <row r="824" spans="1:13" x14ac:dyDescent="0.2">
      <c r="A824" s="14" t="str">
        <f>IF(INTRO!$E$39&lt;&gt;"Non-endemic", " ", IF(INTRO!$E$37="Non-endemic"," ", IF(COUNTRY_INFO!A824=0," ",COUNTRY_INFO!A824)))</f>
        <v xml:space="preserve"> </v>
      </c>
      <c r="B824" s="14" t="str">
        <f>IF(INTRO!$E$39&lt;&gt;"Non-endemic", " ", IF(INTRO!$E$37="Non-endemic"," ", IF(COUNTRY_INFO!B824=0," ",COUNTRY_INFO!B824)))</f>
        <v xml:space="preserve"> </v>
      </c>
      <c r="C824" s="14" t="str">
        <f>IF(INTRO!$E$39&lt;&gt;"Non-endemic", " ", IF(INTRO!$E$37="Non-endemic"," ", IF(COUNTRY_INFO!C824=0," ",COUNTRY_INFO!C824)))</f>
        <v xml:space="preserve"> </v>
      </c>
      <c r="D824" s="15">
        <f>IF(INTRO!$E$39&lt;&gt;"Non-endemic", 0, IF(INTRO!$E$37="Non-endemic",0,IF(COUNTRY_INFO!$H824=1,COUNTRY_INFO!E824,0)))</f>
        <v>0</v>
      </c>
      <c r="E824" s="15">
        <f>IF(INTRO!$E$39&lt;&gt;"Non-endemic", 0, IF(INTRO!$E$37="Non-endemic",0,IF(COUNTRY_INFO!$H824=1,COUNTRY_INFO!F824,0)))</f>
        <v>0</v>
      </c>
      <c r="F824" s="15">
        <f>IF(INTRO!$E$39&lt;&gt;"Non-endemic", 0, IF(INTRO!$E$37="Non-endemic",0,IF(COUNTRY_INFO!$H824=1,COUNTRY_INFO!G824,0)))</f>
        <v>0</v>
      </c>
      <c r="G824" s="15">
        <f t="shared" si="56"/>
        <v>0</v>
      </c>
      <c r="H824" s="16" t="str">
        <f>IF(INTRO!$E$39="Non-endemic",IF(INTRO!$E$37="Non-endemic","Not required",COUNTRY_INFO!P824),"Treat with IVM")</f>
        <v>Treat with IVM</v>
      </c>
      <c r="I824" s="15">
        <f t="shared" si="57"/>
        <v>0</v>
      </c>
      <c r="J824" s="15">
        <f t="shared" si="53"/>
        <v>0</v>
      </c>
      <c r="K824" s="25"/>
      <c r="L824" s="17">
        <f t="shared" si="54"/>
        <v>0</v>
      </c>
      <c r="M824" s="17">
        <f t="shared" si="55"/>
        <v>0</v>
      </c>
    </row>
    <row r="825" spans="1:13" x14ac:dyDescent="0.2">
      <c r="A825" s="14" t="str">
        <f>IF(INTRO!$E$39&lt;&gt;"Non-endemic", " ", IF(INTRO!$E$37="Non-endemic"," ", IF(COUNTRY_INFO!A825=0," ",COUNTRY_INFO!A825)))</f>
        <v xml:space="preserve"> </v>
      </c>
      <c r="B825" s="14" t="str">
        <f>IF(INTRO!$E$39&lt;&gt;"Non-endemic", " ", IF(INTRO!$E$37="Non-endemic"," ", IF(COUNTRY_INFO!B825=0," ",COUNTRY_INFO!B825)))</f>
        <v xml:space="preserve"> </v>
      </c>
      <c r="C825" s="14" t="str">
        <f>IF(INTRO!$E$39&lt;&gt;"Non-endemic", " ", IF(INTRO!$E$37="Non-endemic"," ", IF(COUNTRY_INFO!C825=0," ",COUNTRY_INFO!C825)))</f>
        <v xml:space="preserve"> </v>
      </c>
      <c r="D825" s="15">
        <f>IF(INTRO!$E$39&lt;&gt;"Non-endemic", 0, IF(INTRO!$E$37="Non-endemic",0,IF(COUNTRY_INFO!$H825=1,COUNTRY_INFO!E825,0)))</f>
        <v>0</v>
      </c>
      <c r="E825" s="15">
        <f>IF(INTRO!$E$39&lt;&gt;"Non-endemic", 0, IF(INTRO!$E$37="Non-endemic",0,IF(COUNTRY_INFO!$H825=1,COUNTRY_INFO!F825,0)))</f>
        <v>0</v>
      </c>
      <c r="F825" s="15">
        <f>IF(INTRO!$E$39&lt;&gt;"Non-endemic", 0, IF(INTRO!$E$37="Non-endemic",0,IF(COUNTRY_INFO!$H825=1,COUNTRY_INFO!G825,0)))</f>
        <v>0</v>
      </c>
      <c r="G825" s="15">
        <f t="shared" si="56"/>
        <v>0</v>
      </c>
      <c r="H825" s="16" t="str">
        <f>IF(INTRO!$E$39="Non-endemic",IF(INTRO!$E$37="Non-endemic","Not required",COUNTRY_INFO!P825),"Treat with IVM")</f>
        <v>Treat with IVM</v>
      </c>
      <c r="I825" s="15">
        <f t="shared" si="57"/>
        <v>0</v>
      </c>
      <c r="J825" s="15">
        <f t="shared" si="53"/>
        <v>0</v>
      </c>
      <c r="K825" s="25"/>
      <c r="L825" s="17">
        <f t="shared" si="54"/>
        <v>0</v>
      </c>
      <c r="M825" s="17">
        <f t="shared" si="55"/>
        <v>0</v>
      </c>
    </row>
    <row r="826" spans="1:13" x14ac:dyDescent="0.2">
      <c r="A826" s="14" t="str">
        <f>IF(INTRO!$E$39&lt;&gt;"Non-endemic", " ", IF(INTRO!$E$37="Non-endemic"," ", IF(COUNTRY_INFO!A826=0," ",COUNTRY_INFO!A826)))</f>
        <v xml:space="preserve"> </v>
      </c>
      <c r="B826" s="14" t="str">
        <f>IF(INTRO!$E$39&lt;&gt;"Non-endemic", " ", IF(INTRO!$E$37="Non-endemic"," ", IF(COUNTRY_INFO!B826=0," ",COUNTRY_INFO!B826)))</f>
        <v xml:space="preserve"> </v>
      </c>
      <c r="C826" s="14" t="str">
        <f>IF(INTRO!$E$39&lt;&gt;"Non-endemic", " ", IF(INTRO!$E$37="Non-endemic"," ", IF(COUNTRY_INFO!C826=0," ",COUNTRY_INFO!C826)))</f>
        <v xml:space="preserve"> </v>
      </c>
      <c r="D826" s="15">
        <f>IF(INTRO!$E$39&lt;&gt;"Non-endemic", 0, IF(INTRO!$E$37="Non-endemic",0,IF(COUNTRY_INFO!$H826=1,COUNTRY_INFO!E826,0)))</f>
        <v>0</v>
      </c>
      <c r="E826" s="15">
        <f>IF(INTRO!$E$39&lt;&gt;"Non-endemic", 0, IF(INTRO!$E$37="Non-endemic",0,IF(COUNTRY_INFO!$H826=1,COUNTRY_INFO!F826,0)))</f>
        <v>0</v>
      </c>
      <c r="F826" s="15">
        <f>IF(INTRO!$E$39&lt;&gt;"Non-endemic", 0, IF(INTRO!$E$37="Non-endemic",0,IF(COUNTRY_INFO!$H826=1,COUNTRY_INFO!G826,0)))</f>
        <v>0</v>
      </c>
      <c r="G826" s="15">
        <f t="shared" si="56"/>
        <v>0</v>
      </c>
      <c r="H826" s="16" t="str">
        <f>IF(INTRO!$E$39="Non-endemic",IF(INTRO!$E$37="Non-endemic","Not required",COUNTRY_INFO!P826),"Treat with IVM")</f>
        <v>Treat with IVM</v>
      </c>
      <c r="I826" s="15">
        <f t="shared" si="57"/>
        <v>0</v>
      </c>
      <c r="J826" s="15">
        <f t="shared" si="53"/>
        <v>0</v>
      </c>
      <c r="K826" s="25"/>
      <c r="L826" s="17">
        <f t="shared" si="54"/>
        <v>0</v>
      </c>
      <c r="M826" s="17">
        <f t="shared" si="55"/>
        <v>0</v>
      </c>
    </row>
    <row r="827" spans="1:13" x14ac:dyDescent="0.2">
      <c r="A827" s="14" t="str">
        <f>IF(INTRO!$E$39&lt;&gt;"Non-endemic", " ", IF(INTRO!$E$37="Non-endemic"," ", IF(COUNTRY_INFO!A827=0," ",COUNTRY_INFO!A827)))</f>
        <v xml:space="preserve"> </v>
      </c>
      <c r="B827" s="14" t="str">
        <f>IF(INTRO!$E$39&lt;&gt;"Non-endemic", " ", IF(INTRO!$E$37="Non-endemic"," ", IF(COUNTRY_INFO!B827=0," ",COUNTRY_INFO!B827)))</f>
        <v xml:space="preserve"> </v>
      </c>
      <c r="C827" s="14" t="str">
        <f>IF(INTRO!$E$39&lt;&gt;"Non-endemic", " ", IF(INTRO!$E$37="Non-endemic"," ", IF(COUNTRY_INFO!C827=0," ",COUNTRY_INFO!C827)))</f>
        <v xml:space="preserve"> </v>
      </c>
      <c r="D827" s="15">
        <f>IF(INTRO!$E$39&lt;&gt;"Non-endemic", 0, IF(INTRO!$E$37="Non-endemic",0,IF(COUNTRY_INFO!$H827=1,COUNTRY_INFO!E827,0)))</f>
        <v>0</v>
      </c>
      <c r="E827" s="15">
        <f>IF(INTRO!$E$39&lt;&gt;"Non-endemic", 0, IF(INTRO!$E$37="Non-endemic",0,IF(COUNTRY_INFO!$H827=1,COUNTRY_INFO!F827,0)))</f>
        <v>0</v>
      </c>
      <c r="F827" s="15">
        <f>IF(INTRO!$E$39&lt;&gt;"Non-endemic", 0, IF(INTRO!$E$37="Non-endemic",0,IF(COUNTRY_INFO!$H827=1,COUNTRY_INFO!G827,0)))</f>
        <v>0</v>
      </c>
      <c r="G827" s="15">
        <f t="shared" si="56"/>
        <v>0</v>
      </c>
      <c r="H827" s="16" t="str">
        <f>IF(INTRO!$E$39="Non-endemic",IF(INTRO!$E$37="Non-endemic","Not required",COUNTRY_INFO!P827),"Treat with IVM")</f>
        <v>Treat with IVM</v>
      </c>
      <c r="I827" s="15">
        <f t="shared" si="57"/>
        <v>0</v>
      </c>
      <c r="J827" s="15">
        <f t="shared" si="53"/>
        <v>0</v>
      </c>
      <c r="K827" s="25"/>
      <c r="L827" s="17">
        <f t="shared" si="54"/>
        <v>0</v>
      </c>
      <c r="M827" s="17">
        <f t="shared" si="55"/>
        <v>0</v>
      </c>
    </row>
    <row r="828" spans="1:13" x14ac:dyDescent="0.2">
      <c r="A828" s="14" t="str">
        <f>IF(INTRO!$E$39&lt;&gt;"Non-endemic", " ", IF(INTRO!$E$37="Non-endemic"," ", IF(COUNTRY_INFO!A828=0," ",COUNTRY_INFO!A828)))</f>
        <v xml:space="preserve"> </v>
      </c>
      <c r="B828" s="14" t="str">
        <f>IF(INTRO!$E$39&lt;&gt;"Non-endemic", " ", IF(INTRO!$E$37="Non-endemic"," ", IF(COUNTRY_INFO!B828=0," ",COUNTRY_INFO!B828)))</f>
        <v xml:space="preserve"> </v>
      </c>
      <c r="C828" s="14" t="str">
        <f>IF(INTRO!$E$39&lt;&gt;"Non-endemic", " ", IF(INTRO!$E$37="Non-endemic"," ", IF(COUNTRY_INFO!C828=0," ",COUNTRY_INFO!C828)))</f>
        <v xml:space="preserve"> </v>
      </c>
      <c r="D828" s="15">
        <f>IF(INTRO!$E$39&lt;&gt;"Non-endemic", 0, IF(INTRO!$E$37="Non-endemic",0,IF(COUNTRY_INFO!$H828=1,COUNTRY_INFO!E828,0)))</f>
        <v>0</v>
      </c>
      <c r="E828" s="15">
        <f>IF(INTRO!$E$39&lt;&gt;"Non-endemic", 0, IF(INTRO!$E$37="Non-endemic",0,IF(COUNTRY_INFO!$H828=1,COUNTRY_INFO!F828,0)))</f>
        <v>0</v>
      </c>
      <c r="F828" s="15">
        <f>IF(INTRO!$E$39&lt;&gt;"Non-endemic", 0, IF(INTRO!$E$37="Non-endemic",0,IF(COUNTRY_INFO!$H828=1,COUNTRY_INFO!G828,0)))</f>
        <v>0</v>
      </c>
      <c r="G828" s="15">
        <f t="shared" si="56"/>
        <v>0</v>
      </c>
      <c r="H828" s="16" t="str">
        <f>IF(INTRO!$E$39="Non-endemic",IF(INTRO!$E$37="Non-endemic","Not required",COUNTRY_INFO!P828),"Treat with IVM")</f>
        <v>Treat with IVM</v>
      </c>
      <c r="I828" s="15">
        <f t="shared" si="57"/>
        <v>0</v>
      </c>
      <c r="J828" s="15">
        <f t="shared" si="53"/>
        <v>0</v>
      </c>
      <c r="K828" s="25"/>
      <c r="L828" s="17">
        <f t="shared" si="54"/>
        <v>0</v>
      </c>
      <c r="M828" s="17">
        <f t="shared" si="55"/>
        <v>0</v>
      </c>
    </row>
    <row r="829" spans="1:13" x14ac:dyDescent="0.2">
      <c r="A829" s="14" t="str">
        <f>IF(INTRO!$E$39&lt;&gt;"Non-endemic", " ", IF(INTRO!$E$37="Non-endemic"," ", IF(COUNTRY_INFO!A829=0," ",COUNTRY_INFO!A829)))</f>
        <v xml:space="preserve"> </v>
      </c>
      <c r="B829" s="14" t="str">
        <f>IF(INTRO!$E$39&lt;&gt;"Non-endemic", " ", IF(INTRO!$E$37="Non-endemic"," ", IF(COUNTRY_INFO!B829=0," ",COUNTRY_INFO!B829)))</f>
        <v xml:space="preserve"> </v>
      </c>
      <c r="C829" s="14" t="str">
        <f>IF(INTRO!$E$39&lt;&gt;"Non-endemic", " ", IF(INTRO!$E$37="Non-endemic"," ", IF(COUNTRY_INFO!C829=0," ",COUNTRY_INFO!C829)))</f>
        <v xml:space="preserve"> </v>
      </c>
      <c r="D829" s="15">
        <f>IF(INTRO!$E$39&lt;&gt;"Non-endemic", 0, IF(INTRO!$E$37="Non-endemic",0,IF(COUNTRY_INFO!$H829=1,COUNTRY_INFO!E829,0)))</f>
        <v>0</v>
      </c>
      <c r="E829" s="15">
        <f>IF(INTRO!$E$39&lt;&gt;"Non-endemic", 0, IF(INTRO!$E$37="Non-endemic",0,IF(COUNTRY_INFO!$H829=1,COUNTRY_INFO!F829,0)))</f>
        <v>0</v>
      </c>
      <c r="F829" s="15">
        <f>IF(INTRO!$E$39&lt;&gt;"Non-endemic", 0, IF(INTRO!$E$37="Non-endemic",0,IF(COUNTRY_INFO!$H829=1,COUNTRY_INFO!G829,0)))</f>
        <v>0</v>
      </c>
      <c r="G829" s="15">
        <f t="shared" si="56"/>
        <v>0</v>
      </c>
      <c r="H829" s="16" t="str">
        <f>IF(INTRO!$E$39="Non-endemic",IF(INTRO!$E$37="Non-endemic","Not required",COUNTRY_INFO!P829),"Treat with IVM")</f>
        <v>Treat with IVM</v>
      </c>
      <c r="I829" s="15">
        <f t="shared" si="57"/>
        <v>0</v>
      </c>
      <c r="J829" s="15">
        <f t="shared" si="53"/>
        <v>0</v>
      </c>
      <c r="K829" s="25"/>
      <c r="L829" s="17">
        <f t="shared" si="54"/>
        <v>0</v>
      </c>
      <c r="M829" s="17">
        <f t="shared" si="55"/>
        <v>0</v>
      </c>
    </row>
    <row r="830" spans="1:13" x14ac:dyDescent="0.2">
      <c r="A830" s="14" t="str">
        <f>IF(INTRO!$E$39&lt;&gt;"Non-endemic", " ", IF(INTRO!$E$37="Non-endemic"," ", IF(COUNTRY_INFO!A830=0," ",COUNTRY_INFO!A830)))</f>
        <v xml:space="preserve"> </v>
      </c>
      <c r="B830" s="14" t="str">
        <f>IF(INTRO!$E$39&lt;&gt;"Non-endemic", " ", IF(INTRO!$E$37="Non-endemic"," ", IF(COUNTRY_INFO!B830=0," ",COUNTRY_INFO!B830)))</f>
        <v xml:space="preserve"> </v>
      </c>
      <c r="C830" s="14" t="str">
        <f>IF(INTRO!$E$39&lt;&gt;"Non-endemic", " ", IF(INTRO!$E$37="Non-endemic"," ", IF(COUNTRY_INFO!C830=0," ",COUNTRY_INFO!C830)))</f>
        <v xml:space="preserve"> </v>
      </c>
      <c r="D830" s="15">
        <f>IF(INTRO!$E$39&lt;&gt;"Non-endemic", 0, IF(INTRO!$E$37="Non-endemic",0,IF(COUNTRY_INFO!$H830=1,COUNTRY_INFO!E830,0)))</f>
        <v>0</v>
      </c>
      <c r="E830" s="15">
        <f>IF(INTRO!$E$39&lt;&gt;"Non-endemic", 0, IF(INTRO!$E$37="Non-endemic",0,IF(COUNTRY_INFO!$H830=1,COUNTRY_INFO!F830,0)))</f>
        <v>0</v>
      </c>
      <c r="F830" s="15">
        <f>IF(INTRO!$E$39&lt;&gt;"Non-endemic", 0, IF(INTRO!$E$37="Non-endemic",0,IF(COUNTRY_INFO!$H830=1,COUNTRY_INFO!G830,0)))</f>
        <v>0</v>
      </c>
      <c r="G830" s="15">
        <f t="shared" si="56"/>
        <v>0</v>
      </c>
      <c r="H830" s="16" t="str">
        <f>IF(INTRO!$E$39="Non-endemic",IF(INTRO!$E$37="Non-endemic","Not required",COUNTRY_INFO!P830),"Treat with IVM")</f>
        <v>Treat with IVM</v>
      </c>
      <c r="I830" s="15">
        <f t="shared" si="57"/>
        <v>0</v>
      </c>
      <c r="J830" s="15">
        <f t="shared" si="53"/>
        <v>0</v>
      </c>
      <c r="K830" s="25"/>
      <c r="L830" s="17">
        <f t="shared" si="54"/>
        <v>0</v>
      </c>
      <c r="M830" s="17">
        <f t="shared" si="55"/>
        <v>0</v>
      </c>
    </row>
    <row r="831" spans="1:13" x14ac:dyDescent="0.2">
      <c r="A831" s="14" t="str">
        <f>IF(INTRO!$E$39&lt;&gt;"Non-endemic", " ", IF(INTRO!$E$37="Non-endemic"," ", IF(COUNTRY_INFO!A831=0," ",COUNTRY_INFO!A831)))</f>
        <v xml:space="preserve"> </v>
      </c>
      <c r="B831" s="14" t="str">
        <f>IF(INTRO!$E$39&lt;&gt;"Non-endemic", " ", IF(INTRO!$E$37="Non-endemic"," ", IF(COUNTRY_INFO!B831=0," ",COUNTRY_INFO!B831)))</f>
        <v xml:space="preserve"> </v>
      </c>
      <c r="C831" s="14" t="str">
        <f>IF(INTRO!$E$39&lt;&gt;"Non-endemic", " ", IF(INTRO!$E$37="Non-endemic"," ", IF(COUNTRY_INFO!C831=0," ",COUNTRY_INFO!C831)))</f>
        <v xml:space="preserve"> </v>
      </c>
      <c r="D831" s="15">
        <f>IF(INTRO!$E$39&lt;&gt;"Non-endemic", 0, IF(INTRO!$E$37="Non-endemic",0,IF(COUNTRY_INFO!$H831=1,COUNTRY_INFO!E831,0)))</f>
        <v>0</v>
      </c>
      <c r="E831" s="15">
        <f>IF(INTRO!$E$39&lt;&gt;"Non-endemic", 0, IF(INTRO!$E$37="Non-endemic",0,IF(COUNTRY_INFO!$H831=1,COUNTRY_INFO!F831,0)))</f>
        <v>0</v>
      </c>
      <c r="F831" s="15">
        <f>IF(INTRO!$E$39&lt;&gt;"Non-endemic", 0, IF(INTRO!$E$37="Non-endemic",0,IF(COUNTRY_INFO!$H831=1,COUNTRY_INFO!G831,0)))</f>
        <v>0</v>
      </c>
      <c r="G831" s="15">
        <f t="shared" si="56"/>
        <v>0</v>
      </c>
      <c r="H831" s="16" t="str">
        <f>IF(INTRO!$E$39="Non-endemic",IF(INTRO!$E$37="Non-endemic","Not required",COUNTRY_INFO!P831),"Treat with IVM")</f>
        <v>Treat with IVM</v>
      </c>
      <c r="I831" s="15">
        <f t="shared" si="57"/>
        <v>0</v>
      </c>
      <c r="J831" s="15">
        <f t="shared" si="53"/>
        <v>0</v>
      </c>
      <c r="K831" s="25"/>
      <c r="L831" s="17">
        <f t="shared" si="54"/>
        <v>0</v>
      </c>
      <c r="M831" s="17">
        <f t="shared" si="55"/>
        <v>0</v>
      </c>
    </row>
    <row r="832" spans="1:13" x14ac:dyDescent="0.2">
      <c r="A832" s="14" t="str">
        <f>IF(INTRO!$E$39&lt;&gt;"Non-endemic", " ", IF(INTRO!$E$37="Non-endemic"," ", IF(COUNTRY_INFO!A832=0," ",COUNTRY_INFO!A832)))</f>
        <v xml:space="preserve"> </v>
      </c>
      <c r="B832" s="14" t="str">
        <f>IF(INTRO!$E$39&lt;&gt;"Non-endemic", " ", IF(INTRO!$E$37="Non-endemic"," ", IF(COUNTRY_INFO!B832=0," ",COUNTRY_INFO!B832)))</f>
        <v xml:space="preserve"> </v>
      </c>
      <c r="C832" s="14" t="str">
        <f>IF(INTRO!$E$39&lt;&gt;"Non-endemic", " ", IF(INTRO!$E$37="Non-endemic"," ", IF(COUNTRY_INFO!C832=0," ",COUNTRY_INFO!C832)))</f>
        <v xml:space="preserve"> </v>
      </c>
      <c r="D832" s="15">
        <f>IF(INTRO!$E$39&lt;&gt;"Non-endemic", 0, IF(INTRO!$E$37="Non-endemic",0,IF(COUNTRY_INFO!$H832=1,COUNTRY_INFO!E832,0)))</f>
        <v>0</v>
      </c>
      <c r="E832" s="15">
        <f>IF(INTRO!$E$39&lt;&gt;"Non-endemic", 0, IF(INTRO!$E$37="Non-endemic",0,IF(COUNTRY_INFO!$H832=1,COUNTRY_INFO!F832,0)))</f>
        <v>0</v>
      </c>
      <c r="F832" s="15">
        <f>IF(INTRO!$E$39&lt;&gt;"Non-endemic", 0, IF(INTRO!$E$37="Non-endemic",0,IF(COUNTRY_INFO!$H832=1,COUNTRY_INFO!G832,0)))</f>
        <v>0</v>
      </c>
      <c r="G832" s="15">
        <f t="shared" si="56"/>
        <v>0</v>
      </c>
      <c r="H832" s="16" t="str">
        <f>IF(INTRO!$E$39="Non-endemic",IF(INTRO!$E$37="Non-endemic","Not required",COUNTRY_INFO!P832),"Treat with IVM")</f>
        <v>Treat with IVM</v>
      </c>
      <c r="I832" s="15">
        <f t="shared" si="57"/>
        <v>0</v>
      </c>
      <c r="J832" s="15">
        <f t="shared" si="53"/>
        <v>0</v>
      </c>
      <c r="K832" s="25"/>
      <c r="L832" s="17">
        <f t="shared" si="54"/>
        <v>0</v>
      </c>
      <c r="M832" s="17">
        <f t="shared" si="55"/>
        <v>0</v>
      </c>
    </row>
    <row r="833" spans="1:13" x14ac:dyDescent="0.2">
      <c r="A833" s="14" t="str">
        <f>IF(INTRO!$E$39&lt;&gt;"Non-endemic", " ", IF(INTRO!$E$37="Non-endemic"," ", IF(COUNTRY_INFO!A833=0," ",COUNTRY_INFO!A833)))</f>
        <v xml:space="preserve"> </v>
      </c>
      <c r="B833" s="14" t="str">
        <f>IF(INTRO!$E$39&lt;&gt;"Non-endemic", " ", IF(INTRO!$E$37="Non-endemic"," ", IF(COUNTRY_INFO!B833=0," ",COUNTRY_INFO!B833)))</f>
        <v xml:space="preserve"> </v>
      </c>
      <c r="C833" s="14" t="str">
        <f>IF(INTRO!$E$39&lt;&gt;"Non-endemic", " ", IF(INTRO!$E$37="Non-endemic"," ", IF(COUNTRY_INFO!C833=0," ",COUNTRY_INFO!C833)))</f>
        <v xml:space="preserve"> </v>
      </c>
      <c r="D833" s="15">
        <f>IF(INTRO!$E$39&lt;&gt;"Non-endemic", 0, IF(INTRO!$E$37="Non-endemic",0,IF(COUNTRY_INFO!$H833=1,COUNTRY_INFO!E833,0)))</f>
        <v>0</v>
      </c>
      <c r="E833" s="15">
        <f>IF(INTRO!$E$39&lt;&gt;"Non-endemic", 0, IF(INTRO!$E$37="Non-endemic",0,IF(COUNTRY_INFO!$H833=1,COUNTRY_INFO!F833,0)))</f>
        <v>0</v>
      </c>
      <c r="F833" s="15">
        <f>IF(INTRO!$E$39&lt;&gt;"Non-endemic", 0, IF(INTRO!$E$37="Non-endemic",0,IF(COUNTRY_INFO!$H833=1,COUNTRY_INFO!G833,0)))</f>
        <v>0</v>
      </c>
      <c r="G833" s="15">
        <f t="shared" si="56"/>
        <v>0</v>
      </c>
      <c r="H833" s="16" t="str">
        <f>IF(INTRO!$E$39="Non-endemic",IF(INTRO!$E$37="Non-endemic","Not required",COUNTRY_INFO!P833),"Treat with IVM")</f>
        <v>Treat with IVM</v>
      </c>
      <c r="I833" s="15">
        <f t="shared" si="57"/>
        <v>0</v>
      </c>
      <c r="J833" s="15">
        <f t="shared" si="53"/>
        <v>0</v>
      </c>
      <c r="K833" s="25"/>
      <c r="L833" s="17">
        <f t="shared" si="54"/>
        <v>0</v>
      </c>
      <c r="M833" s="17">
        <f t="shared" si="55"/>
        <v>0</v>
      </c>
    </row>
    <row r="834" spans="1:13" x14ac:dyDescent="0.2">
      <c r="A834" s="14" t="str">
        <f>IF(INTRO!$E$39&lt;&gt;"Non-endemic", " ", IF(INTRO!$E$37="Non-endemic"," ", IF(COUNTRY_INFO!A834=0," ",COUNTRY_INFO!A834)))</f>
        <v xml:space="preserve"> </v>
      </c>
      <c r="B834" s="14" t="str">
        <f>IF(INTRO!$E$39&lt;&gt;"Non-endemic", " ", IF(INTRO!$E$37="Non-endemic"," ", IF(COUNTRY_INFO!B834=0," ",COUNTRY_INFO!B834)))</f>
        <v xml:space="preserve"> </v>
      </c>
      <c r="C834" s="14" t="str">
        <f>IF(INTRO!$E$39&lt;&gt;"Non-endemic", " ", IF(INTRO!$E$37="Non-endemic"," ", IF(COUNTRY_INFO!C834=0," ",COUNTRY_INFO!C834)))</f>
        <v xml:space="preserve"> </v>
      </c>
      <c r="D834" s="15">
        <f>IF(INTRO!$E$39&lt;&gt;"Non-endemic", 0, IF(INTRO!$E$37="Non-endemic",0,IF(COUNTRY_INFO!$H834=1,COUNTRY_INFO!E834,0)))</f>
        <v>0</v>
      </c>
      <c r="E834" s="15">
        <f>IF(INTRO!$E$39&lt;&gt;"Non-endemic", 0, IF(INTRO!$E$37="Non-endemic",0,IF(COUNTRY_INFO!$H834=1,COUNTRY_INFO!F834,0)))</f>
        <v>0</v>
      </c>
      <c r="F834" s="15">
        <f>IF(INTRO!$E$39&lt;&gt;"Non-endemic", 0, IF(INTRO!$E$37="Non-endemic",0,IF(COUNTRY_INFO!$H834=1,COUNTRY_INFO!G834,0)))</f>
        <v>0</v>
      </c>
      <c r="G834" s="15">
        <f t="shared" si="56"/>
        <v>0</v>
      </c>
      <c r="H834" s="16" t="str">
        <f>IF(INTRO!$E$39="Non-endemic",IF(INTRO!$E$37="Non-endemic","Not required",COUNTRY_INFO!P834),"Treat with IVM")</f>
        <v>Treat with IVM</v>
      </c>
      <c r="I834" s="15">
        <f t="shared" si="57"/>
        <v>0</v>
      </c>
      <c r="J834" s="15">
        <f t="shared" si="53"/>
        <v>0</v>
      </c>
      <c r="K834" s="25"/>
      <c r="L834" s="17">
        <f t="shared" si="54"/>
        <v>0</v>
      </c>
      <c r="M834" s="17">
        <f t="shared" si="55"/>
        <v>0</v>
      </c>
    </row>
    <row r="835" spans="1:13" x14ac:dyDescent="0.2">
      <c r="A835" s="14" t="str">
        <f>IF(INTRO!$E$39&lt;&gt;"Non-endemic", " ", IF(INTRO!$E$37="Non-endemic"," ", IF(COUNTRY_INFO!A835=0," ",COUNTRY_INFO!A835)))</f>
        <v xml:space="preserve"> </v>
      </c>
      <c r="B835" s="14" t="str">
        <f>IF(INTRO!$E$39&lt;&gt;"Non-endemic", " ", IF(INTRO!$E$37="Non-endemic"," ", IF(COUNTRY_INFO!B835=0," ",COUNTRY_INFO!B835)))</f>
        <v xml:space="preserve"> </v>
      </c>
      <c r="C835" s="14" t="str">
        <f>IF(INTRO!$E$39&lt;&gt;"Non-endemic", " ", IF(INTRO!$E$37="Non-endemic"," ", IF(COUNTRY_INFO!C835=0," ",COUNTRY_INFO!C835)))</f>
        <v xml:space="preserve"> </v>
      </c>
      <c r="D835" s="15">
        <f>IF(INTRO!$E$39&lt;&gt;"Non-endemic", 0, IF(INTRO!$E$37="Non-endemic",0,IF(COUNTRY_INFO!$H835=1,COUNTRY_INFO!E835,0)))</f>
        <v>0</v>
      </c>
      <c r="E835" s="15">
        <f>IF(INTRO!$E$39&lt;&gt;"Non-endemic", 0, IF(INTRO!$E$37="Non-endemic",0,IF(COUNTRY_INFO!$H835=1,COUNTRY_INFO!F835,0)))</f>
        <v>0</v>
      </c>
      <c r="F835" s="15">
        <f>IF(INTRO!$E$39&lt;&gt;"Non-endemic", 0, IF(INTRO!$E$37="Non-endemic",0,IF(COUNTRY_INFO!$H835=1,COUNTRY_INFO!G835,0)))</f>
        <v>0</v>
      </c>
      <c r="G835" s="15">
        <f t="shared" si="56"/>
        <v>0</v>
      </c>
      <c r="H835" s="16" t="str">
        <f>IF(INTRO!$E$39="Non-endemic",IF(INTRO!$E$37="Non-endemic","Not required",COUNTRY_INFO!P835),"Treat with IVM")</f>
        <v>Treat with IVM</v>
      </c>
      <c r="I835" s="15">
        <f t="shared" si="57"/>
        <v>0</v>
      </c>
      <c r="J835" s="15">
        <f t="shared" si="53"/>
        <v>0</v>
      </c>
      <c r="K835" s="25"/>
      <c r="L835" s="17">
        <f t="shared" si="54"/>
        <v>0</v>
      </c>
      <c r="M835" s="17">
        <f t="shared" si="55"/>
        <v>0</v>
      </c>
    </row>
    <row r="836" spans="1:13" x14ac:dyDescent="0.2">
      <c r="A836" s="14" t="str">
        <f>IF(INTRO!$E$39&lt;&gt;"Non-endemic", " ", IF(INTRO!$E$37="Non-endemic"," ", IF(COUNTRY_INFO!A836=0," ",COUNTRY_INFO!A836)))</f>
        <v xml:space="preserve"> </v>
      </c>
      <c r="B836" s="14" t="str">
        <f>IF(INTRO!$E$39&lt;&gt;"Non-endemic", " ", IF(INTRO!$E$37="Non-endemic"," ", IF(COUNTRY_INFO!B836=0," ",COUNTRY_INFO!B836)))</f>
        <v xml:space="preserve"> </v>
      </c>
      <c r="C836" s="14" t="str">
        <f>IF(INTRO!$E$39&lt;&gt;"Non-endemic", " ", IF(INTRO!$E$37="Non-endemic"," ", IF(COUNTRY_INFO!C836=0," ",COUNTRY_INFO!C836)))</f>
        <v xml:space="preserve"> </v>
      </c>
      <c r="D836" s="15">
        <f>IF(INTRO!$E$39&lt;&gt;"Non-endemic", 0, IF(INTRO!$E$37="Non-endemic",0,IF(COUNTRY_INFO!$H836=1,COUNTRY_INFO!E836,0)))</f>
        <v>0</v>
      </c>
      <c r="E836" s="15">
        <f>IF(INTRO!$E$39&lt;&gt;"Non-endemic", 0, IF(INTRO!$E$37="Non-endemic",0,IF(COUNTRY_INFO!$H836=1,COUNTRY_INFO!F836,0)))</f>
        <v>0</v>
      </c>
      <c r="F836" s="15">
        <f>IF(INTRO!$E$39&lt;&gt;"Non-endemic", 0, IF(INTRO!$E$37="Non-endemic",0,IF(COUNTRY_INFO!$H836=1,COUNTRY_INFO!G836,0)))</f>
        <v>0</v>
      </c>
      <c r="G836" s="15">
        <f t="shared" si="56"/>
        <v>0</v>
      </c>
      <c r="H836" s="16" t="str">
        <f>IF(INTRO!$E$39="Non-endemic",IF(INTRO!$E$37="Non-endemic","Not required",COUNTRY_INFO!P836),"Treat with IVM")</f>
        <v>Treat with IVM</v>
      </c>
      <c r="I836" s="15">
        <f t="shared" si="57"/>
        <v>0</v>
      </c>
      <c r="J836" s="15">
        <f t="shared" si="53"/>
        <v>0</v>
      </c>
      <c r="K836" s="25"/>
      <c r="L836" s="17">
        <f t="shared" si="54"/>
        <v>0</v>
      </c>
      <c r="M836" s="17">
        <f t="shared" si="55"/>
        <v>0</v>
      </c>
    </row>
    <row r="837" spans="1:13" x14ac:dyDescent="0.2">
      <c r="A837" s="14" t="str">
        <f>IF(INTRO!$E$39&lt;&gt;"Non-endemic", " ", IF(INTRO!$E$37="Non-endemic"," ", IF(COUNTRY_INFO!A837=0," ",COUNTRY_INFO!A837)))</f>
        <v xml:space="preserve"> </v>
      </c>
      <c r="B837" s="14" t="str">
        <f>IF(INTRO!$E$39&lt;&gt;"Non-endemic", " ", IF(INTRO!$E$37="Non-endemic"," ", IF(COUNTRY_INFO!B837=0," ",COUNTRY_INFO!B837)))</f>
        <v xml:space="preserve"> </v>
      </c>
      <c r="C837" s="14" t="str">
        <f>IF(INTRO!$E$39&lt;&gt;"Non-endemic", " ", IF(INTRO!$E$37="Non-endemic"," ", IF(COUNTRY_INFO!C837=0," ",COUNTRY_INFO!C837)))</f>
        <v xml:space="preserve"> </v>
      </c>
      <c r="D837" s="15">
        <f>IF(INTRO!$E$39&lt;&gt;"Non-endemic", 0, IF(INTRO!$E$37="Non-endemic",0,IF(COUNTRY_INFO!$H837=1,COUNTRY_INFO!E837,0)))</f>
        <v>0</v>
      </c>
      <c r="E837" s="15">
        <f>IF(INTRO!$E$39&lt;&gt;"Non-endemic", 0, IF(INTRO!$E$37="Non-endemic",0,IF(COUNTRY_INFO!$H837=1,COUNTRY_INFO!F837,0)))</f>
        <v>0</v>
      </c>
      <c r="F837" s="15">
        <f>IF(INTRO!$E$39&lt;&gt;"Non-endemic", 0, IF(INTRO!$E$37="Non-endemic",0,IF(COUNTRY_INFO!$H837=1,COUNTRY_INFO!G837,0)))</f>
        <v>0</v>
      </c>
      <c r="G837" s="15">
        <f t="shared" si="56"/>
        <v>0</v>
      </c>
      <c r="H837" s="16" t="str">
        <f>IF(INTRO!$E$39="Non-endemic",IF(INTRO!$E$37="Non-endemic","Not required",COUNTRY_INFO!P837),"Treat with IVM")</f>
        <v>Treat with IVM</v>
      </c>
      <c r="I837" s="15">
        <f t="shared" si="57"/>
        <v>0</v>
      </c>
      <c r="J837" s="15">
        <f t="shared" si="53"/>
        <v>0</v>
      </c>
      <c r="K837" s="25"/>
      <c r="L837" s="17">
        <f t="shared" si="54"/>
        <v>0</v>
      </c>
      <c r="M837" s="17">
        <f t="shared" si="55"/>
        <v>0</v>
      </c>
    </row>
    <row r="838" spans="1:13" x14ac:dyDescent="0.2">
      <c r="A838" s="14" t="str">
        <f>IF(INTRO!$E$39&lt;&gt;"Non-endemic", " ", IF(INTRO!$E$37="Non-endemic"," ", IF(COUNTRY_INFO!A838=0," ",COUNTRY_INFO!A838)))</f>
        <v xml:space="preserve"> </v>
      </c>
      <c r="B838" s="14" t="str">
        <f>IF(INTRO!$E$39&lt;&gt;"Non-endemic", " ", IF(INTRO!$E$37="Non-endemic"," ", IF(COUNTRY_INFO!B838=0," ",COUNTRY_INFO!B838)))</f>
        <v xml:space="preserve"> </v>
      </c>
      <c r="C838" s="14" t="str">
        <f>IF(INTRO!$E$39&lt;&gt;"Non-endemic", " ", IF(INTRO!$E$37="Non-endemic"," ", IF(COUNTRY_INFO!C838=0," ",COUNTRY_INFO!C838)))</f>
        <v xml:space="preserve"> </v>
      </c>
      <c r="D838" s="15">
        <f>IF(INTRO!$E$39&lt;&gt;"Non-endemic", 0, IF(INTRO!$E$37="Non-endemic",0,IF(COUNTRY_INFO!$H838=1,COUNTRY_INFO!E838,0)))</f>
        <v>0</v>
      </c>
      <c r="E838" s="15">
        <f>IF(INTRO!$E$39&lt;&gt;"Non-endemic", 0, IF(INTRO!$E$37="Non-endemic",0,IF(COUNTRY_INFO!$H838=1,COUNTRY_INFO!F838,0)))</f>
        <v>0</v>
      </c>
      <c r="F838" s="15">
        <f>IF(INTRO!$E$39&lt;&gt;"Non-endemic", 0, IF(INTRO!$E$37="Non-endemic",0,IF(COUNTRY_INFO!$H838=1,COUNTRY_INFO!G838,0)))</f>
        <v>0</v>
      </c>
      <c r="G838" s="15">
        <f t="shared" si="56"/>
        <v>0</v>
      </c>
      <c r="H838" s="16" t="str">
        <f>IF(INTRO!$E$39="Non-endemic",IF(INTRO!$E$37="Non-endemic","Not required",COUNTRY_INFO!P838),"Treat with IVM")</f>
        <v>Treat with IVM</v>
      </c>
      <c r="I838" s="15">
        <f t="shared" si="57"/>
        <v>0</v>
      </c>
      <c r="J838" s="15">
        <f t="shared" si="53"/>
        <v>0</v>
      </c>
      <c r="K838" s="25"/>
      <c r="L838" s="17">
        <f t="shared" si="54"/>
        <v>0</v>
      </c>
      <c r="M838" s="17">
        <f t="shared" si="55"/>
        <v>0</v>
      </c>
    </row>
    <row r="839" spans="1:13" x14ac:dyDescent="0.2">
      <c r="A839" s="14" t="str">
        <f>IF(INTRO!$E$39&lt;&gt;"Non-endemic", " ", IF(INTRO!$E$37="Non-endemic"," ", IF(COUNTRY_INFO!A839=0," ",COUNTRY_INFO!A839)))</f>
        <v xml:space="preserve"> </v>
      </c>
      <c r="B839" s="14" t="str">
        <f>IF(INTRO!$E$39&lt;&gt;"Non-endemic", " ", IF(INTRO!$E$37="Non-endemic"," ", IF(COUNTRY_INFO!B839=0," ",COUNTRY_INFO!B839)))</f>
        <v xml:space="preserve"> </v>
      </c>
      <c r="C839" s="14" t="str">
        <f>IF(INTRO!$E$39&lt;&gt;"Non-endemic", " ", IF(INTRO!$E$37="Non-endemic"," ", IF(COUNTRY_INFO!C839=0," ",COUNTRY_INFO!C839)))</f>
        <v xml:space="preserve"> </v>
      </c>
      <c r="D839" s="15">
        <f>IF(INTRO!$E$39&lt;&gt;"Non-endemic", 0, IF(INTRO!$E$37="Non-endemic",0,IF(COUNTRY_INFO!$H839=1,COUNTRY_INFO!E839,0)))</f>
        <v>0</v>
      </c>
      <c r="E839" s="15">
        <f>IF(INTRO!$E$39&lt;&gt;"Non-endemic", 0, IF(INTRO!$E$37="Non-endemic",0,IF(COUNTRY_INFO!$H839=1,COUNTRY_INFO!F839,0)))</f>
        <v>0</v>
      </c>
      <c r="F839" s="15">
        <f>IF(INTRO!$E$39&lt;&gt;"Non-endemic", 0, IF(INTRO!$E$37="Non-endemic",0,IF(COUNTRY_INFO!$H839=1,COUNTRY_INFO!G839,0)))</f>
        <v>0</v>
      </c>
      <c r="G839" s="15">
        <f t="shared" si="56"/>
        <v>0</v>
      </c>
      <c r="H839" s="16" t="str">
        <f>IF(INTRO!$E$39="Non-endemic",IF(INTRO!$E$37="Non-endemic","Not required",COUNTRY_INFO!P839),"Treat with IVM")</f>
        <v>Treat with IVM</v>
      </c>
      <c r="I839" s="15">
        <f t="shared" si="57"/>
        <v>0</v>
      </c>
      <c r="J839" s="15">
        <f t="shared" si="53"/>
        <v>0</v>
      </c>
      <c r="K839" s="25"/>
      <c r="L839" s="17">
        <f t="shared" si="54"/>
        <v>0</v>
      </c>
      <c r="M839" s="17">
        <f t="shared" si="55"/>
        <v>0</v>
      </c>
    </row>
    <row r="840" spans="1:13" x14ac:dyDescent="0.2">
      <c r="A840" s="14" t="str">
        <f>IF(INTRO!$E$39&lt;&gt;"Non-endemic", " ", IF(INTRO!$E$37="Non-endemic"," ", IF(COUNTRY_INFO!A840=0," ",COUNTRY_INFO!A840)))</f>
        <v xml:space="preserve"> </v>
      </c>
      <c r="B840" s="14" t="str">
        <f>IF(INTRO!$E$39&lt;&gt;"Non-endemic", " ", IF(INTRO!$E$37="Non-endemic"," ", IF(COUNTRY_INFO!B840=0," ",COUNTRY_INFO!B840)))</f>
        <v xml:space="preserve"> </v>
      </c>
      <c r="C840" s="14" t="str">
        <f>IF(INTRO!$E$39&lt;&gt;"Non-endemic", " ", IF(INTRO!$E$37="Non-endemic"," ", IF(COUNTRY_INFO!C840=0," ",COUNTRY_INFO!C840)))</f>
        <v xml:space="preserve"> </v>
      </c>
      <c r="D840" s="15">
        <f>IF(INTRO!$E$39&lt;&gt;"Non-endemic", 0, IF(INTRO!$E$37="Non-endemic",0,IF(COUNTRY_INFO!$H840=1,COUNTRY_INFO!E840,0)))</f>
        <v>0</v>
      </c>
      <c r="E840" s="15">
        <f>IF(INTRO!$E$39&lt;&gt;"Non-endemic", 0, IF(INTRO!$E$37="Non-endemic",0,IF(COUNTRY_INFO!$H840=1,COUNTRY_INFO!F840,0)))</f>
        <v>0</v>
      </c>
      <c r="F840" s="15">
        <f>IF(INTRO!$E$39&lt;&gt;"Non-endemic", 0, IF(INTRO!$E$37="Non-endemic",0,IF(COUNTRY_INFO!$H840=1,COUNTRY_INFO!G840,0)))</f>
        <v>0</v>
      </c>
      <c r="G840" s="15">
        <f t="shared" si="56"/>
        <v>0</v>
      </c>
      <c r="H840" s="16" t="str">
        <f>IF(INTRO!$E$39="Non-endemic",IF(INTRO!$E$37="Non-endemic","Not required",COUNTRY_INFO!P840),"Treat with IVM")</f>
        <v>Treat with IVM</v>
      </c>
      <c r="I840" s="15">
        <f t="shared" si="57"/>
        <v>0</v>
      </c>
      <c r="J840" s="15">
        <f t="shared" ref="J840:J903" si="58">IF(I840&gt;0,I840*2.5,0)</f>
        <v>0</v>
      </c>
      <c r="K840" s="25"/>
      <c r="L840" s="17">
        <f t="shared" ref="L840:L903" si="59">IF($J840&gt;$K840,$J840-$K840,0)</f>
        <v>0</v>
      </c>
      <c r="M840" s="17">
        <f t="shared" ref="M840:M903" si="60">ROUNDUP($J840/1000,0)</f>
        <v>0</v>
      </c>
    </row>
    <row r="841" spans="1:13" x14ac:dyDescent="0.2">
      <c r="A841" s="14" t="str">
        <f>IF(INTRO!$E$39&lt;&gt;"Non-endemic", " ", IF(INTRO!$E$37="Non-endemic"," ", IF(COUNTRY_INFO!A841=0," ",COUNTRY_INFO!A841)))</f>
        <v xml:space="preserve"> </v>
      </c>
      <c r="B841" s="14" t="str">
        <f>IF(INTRO!$E$39&lt;&gt;"Non-endemic", " ", IF(INTRO!$E$37="Non-endemic"," ", IF(COUNTRY_INFO!B841=0," ",COUNTRY_INFO!B841)))</f>
        <v xml:space="preserve"> </v>
      </c>
      <c r="C841" s="14" t="str">
        <f>IF(INTRO!$E$39&lt;&gt;"Non-endemic", " ", IF(INTRO!$E$37="Non-endemic"," ", IF(COUNTRY_INFO!C841=0," ",COUNTRY_INFO!C841)))</f>
        <v xml:space="preserve"> </v>
      </c>
      <c r="D841" s="15">
        <f>IF(INTRO!$E$39&lt;&gt;"Non-endemic", 0, IF(INTRO!$E$37="Non-endemic",0,IF(COUNTRY_INFO!$H841=1,COUNTRY_INFO!E841,0)))</f>
        <v>0</v>
      </c>
      <c r="E841" s="15">
        <f>IF(INTRO!$E$39&lt;&gt;"Non-endemic", 0, IF(INTRO!$E$37="Non-endemic",0,IF(COUNTRY_INFO!$H841=1,COUNTRY_INFO!F841,0)))</f>
        <v>0</v>
      </c>
      <c r="F841" s="15">
        <f>IF(INTRO!$E$39&lt;&gt;"Non-endemic", 0, IF(INTRO!$E$37="Non-endemic",0,IF(COUNTRY_INFO!$H841=1,COUNTRY_INFO!G841,0)))</f>
        <v>0</v>
      </c>
      <c r="G841" s="15">
        <f t="shared" si="56"/>
        <v>0</v>
      </c>
      <c r="H841" s="16" t="str">
        <f>IF(INTRO!$E$39="Non-endemic",IF(INTRO!$E$37="Non-endemic","Not required",COUNTRY_INFO!P841),"Treat with IVM")</f>
        <v>Treat with IVM</v>
      </c>
      <c r="I841" s="15">
        <f t="shared" si="57"/>
        <v>0</v>
      </c>
      <c r="J841" s="15">
        <f t="shared" si="58"/>
        <v>0</v>
      </c>
      <c r="K841" s="25"/>
      <c r="L841" s="17">
        <f t="shared" si="59"/>
        <v>0</v>
      </c>
      <c r="M841" s="17">
        <f t="shared" si="60"/>
        <v>0</v>
      </c>
    </row>
    <row r="842" spans="1:13" x14ac:dyDescent="0.2">
      <c r="A842" s="14" t="str">
        <f>IF(INTRO!$E$39&lt;&gt;"Non-endemic", " ", IF(INTRO!$E$37="Non-endemic"," ", IF(COUNTRY_INFO!A842=0," ",COUNTRY_INFO!A842)))</f>
        <v xml:space="preserve"> </v>
      </c>
      <c r="B842" s="14" t="str">
        <f>IF(INTRO!$E$39&lt;&gt;"Non-endemic", " ", IF(INTRO!$E$37="Non-endemic"," ", IF(COUNTRY_INFO!B842=0," ",COUNTRY_INFO!B842)))</f>
        <v xml:space="preserve"> </v>
      </c>
      <c r="C842" s="14" t="str">
        <f>IF(INTRO!$E$39&lt;&gt;"Non-endemic", " ", IF(INTRO!$E$37="Non-endemic"," ", IF(COUNTRY_INFO!C842=0," ",COUNTRY_INFO!C842)))</f>
        <v xml:space="preserve"> </v>
      </c>
      <c r="D842" s="15">
        <f>IF(INTRO!$E$39&lt;&gt;"Non-endemic", 0, IF(INTRO!$E$37="Non-endemic",0,IF(COUNTRY_INFO!$H842=1,COUNTRY_INFO!E842,0)))</f>
        <v>0</v>
      </c>
      <c r="E842" s="15">
        <f>IF(INTRO!$E$39&lt;&gt;"Non-endemic", 0, IF(INTRO!$E$37="Non-endemic",0,IF(COUNTRY_INFO!$H842=1,COUNTRY_INFO!F842,0)))</f>
        <v>0</v>
      </c>
      <c r="F842" s="15">
        <f>IF(INTRO!$E$39&lt;&gt;"Non-endemic", 0, IF(INTRO!$E$37="Non-endemic",0,IF(COUNTRY_INFO!$H842=1,COUNTRY_INFO!G842,0)))</f>
        <v>0</v>
      </c>
      <c r="G842" s="15">
        <f t="shared" ref="G842:G905" si="61">SUM(D842:F842)</f>
        <v>0</v>
      </c>
      <c r="H842" s="16" t="str">
        <f>IF(INTRO!$E$39="Non-endemic",IF(INTRO!$E$37="Non-endemic","Not required",COUNTRY_INFO!P842),"Treat with IVM")</f>
        <v>Treat with IVM</v>
      </c>
      <c r="I842" s="15">
        <f t="shared" ref="I842:I905" si="62">IF(H842=1,G842,0)</f>
        <v>0</v>
      </c>
      <c r="J842" s="15">
        <f t="shared" si="58"/>
        <v>0</v>
      </c>
      <c r="K842" s="25"/>
      <c r="L842" s="17">
        <f t="shared" si="59"/>
        <v>0</v>
      </c>
      <c r="M842" s="17">
        <f t="shared" si="60"/>
        <v>0</v>
      </c>
    </row>
    <row r="843" spans="1:13" x14ac:dyDescent="0.2">
      <c r="A843" s="14" t="str">
        <f>IF(INTRO!$E$39&lt;&gt;"Non-endemic", " ", IF(INTRO!$E$37="Non-endemic"," ", IF(COUNTRY_INFO!A843=0," ",COUNTRY_INFO!A843)))</f>
        <v xml:space="preserve"> </v>
      </c>
      <c r="B843" s="14" t="str">
        <f>IF(INTRO!$E$39&lt;&gt;"Non-endemic", " ", IF(INTRO!$E$37="Non-endemic"," ", IF(COUNTRY_INFO!B843=0," ",COUNTRY_INFO!B843)))</f>
        <v xml:space="preserve"> </v>
      </c>
      <c r="C843" s="14" t="str">
        <f>IF(INTRO!$E$39&lt;&gt;"Non-endemic", " ", IF(INTRO!$E$37="Non-endemic"," ", IF(COUNTRY_INFO!C843=0," ",COUNTRY_INFO!C843)))</f>
        <v xml:space="preserve"> </v>
      </c>
      <c r="D843" s="15">
        <f>IF(INTRO!$E$39&lt;&gt;"Non-endemic", 0, IF(INTRO!$E$37="Non-endemic",0,IF(COUNTRY_INFO!$H843=1,COUNTRY_INFO!E843,0)))</f>
        <v>0</v>
      </c>
      <c r="E843" s="15">
        <f>IF(INTRO!$E$39&lt;&gt;"Non-endemic", 0, IF(INTRO!$E$37="Non-endemic",0,IF(COUNTRY_INFO!$H843=1,COUNTRY_INFO!F843,0)))</f>
        <v>0</v>
      </c>
      <c r="F843" s="15">
        <f>IF(INTRO!$E$39&lt;&gt;"Non-endemic", 0, IF(INTRO!$E$37="Non-endemic",0,IF(COUNTRY_INFO!$H843=1,COUNTRY_INFO!G843,0)))</f>
        <v>0</v>
      </c>
      <c r="G843" s="15">
        <f t="shared" si="61"/>
        <v>0</v>
      </c>
      <c r="H843" s="16" t="str">
        <f>IF(INTRO!$E$39="Non-endemic",IF(INTRO!$E$37="Non-endemic","Not required",COUNTRY_INFO!P843),"Treat with IVM")</f>
        <v>Treat with IVM</v>
      </c>
      <c r="I843" s="15">
        <f t="shared" si="62"/>
        <v>0</v>
      </c>
      <c r="J843" s="15">
        <f t="shared" si="58"/>
        <v>0</v>
      </c>
      <c r="K843" s="25"/>
      <c r="L843" s="17">
        <f t="shared" si="59"/>
        <v>0</v>
      </c>
      <c r="M843" s="17">
        <f t="shared" si="60"/>
        <v>0</v>
      </c>
    </row>
    <row r="844" spans="1:13" x14ac:dyDescent="0.2">
      <c r="A844" s="14" t="str">
        <f>IF(INTRO!$E$39&lt;&gt;"Non-endemic", " ", IF(INTRO!$E$37="Non-endemic"," ", IF(COUNTRY_INFO!A844=0," ",COUNTRY_INFO!A844)))</f>
        <v xml:space="preserve"> </v>
      </c>
      <c r="B844" s="14" t="str">
        <f>IF(INTRO!$E$39&lt;&gt;"Non-endemic", " ", IF(INTRO!$E$37="Non-endemic"," ", IF(COUNTRY_INFO!B844=0," ",COUNTRY_INFO!B844)))</f>
        <v xml:space="preserve"> </v>
      </c>
      <c r="C844" s="14" t="str">
        <f>IF(INTRO!$E$39&lt;&gt;"Non-endemic", " ", IF(INTRO!$E$37="Non-endemic"," ", IF(COUNTRY_INFO!C844=0," ",COUNTRY_INFO!C844)))</f>
        <v xml:space="preserve"> </v>
      </c>
      <c r="D844" s="15">
        <f>IF(INTRO!$E$39&lt;&gt;"Non-endemic", 0, IF(INTRO!$E$37="Non-endemic",0,IF(COUNTRY_INFO!$H844=1,COUNTRY_INFO!E844,0)))</f>
        <v>0</v>
      </c>
      <c r="E844" s="15">
        <f>IF(INTRO!$E$39&lt;&gt;"Non-endemic", 0, IF(INTRO!$E$37="Non-endemic",0,IF(COUNTRY_INFO!$H844=1,COUNTRY_INFO!F844,0)))</f>
        <v>0</v>
      </c>
      <c r="F844" s="15">
        <f>IF(INTRO!$E$39&lt;&gt;"Non-endemic", 0, IF(INTRO!$E$37="Non-endemic",0,IF(COUNTRY_INFO!$H844=1,COUNTRY_INFO!G844,0)))</f>
        <v>0</v>
      </c>
      <c r="G844" s="15">
        <f t="shared" si="61"/>
        <v>0</v>
      </c>
      <c r="H844" s="16" t="str">
        <f>IF(INTRO!$E$39="Non-endemic",IF(INTRO!$E$37="Non-endemic","Not required",COUNTRY_INFO!P844),"Treat with IVM")</f>
        <v>Treat with IVM</v>
      </c>
      <c r="I844" s="15">
        <f t="shared" si="62"/>
        <v>0</v>
      </c>
      <c r="J844" s="15">
        <f t="shared" si="58"/>
        <v>0</v>
      </c>
      <c r="K844" s="25"/>
      <c r="L844" s="17">
        <f t="shared" si="59"/>
        <v>0</v>
      </c>
      <c r="M844" s="17">
        <f t="shared" si="60"/>
        <v>0</v>
      </c>
    </row>
    <row r="845" spans="1:13" x14ac:dyDescent="0.2">
      <c r="A845" s="14" t="str">
        <f>IF(INTRO!$E$39&lt;&gt;"Non-endemic", " ", IF(INTRO!$E$37="Non-endemic"," ", IF(COUNTRY_INFO!A845=0," ",COUNTRY_INFO!A845)))</f>
        <v xml:space="preserve"> </v>
      </c>
      <c r="B845" s="14" t="str">
        <f>IF(INTRO!$E$39&lt;&gt;"Non-endemic", " ", IF(INTRO!$E$37="Non-endemic"," ", IF(COUNTRY_INFO!B845=0," ",COUNTRY_INFO!B845)))</f>
        <v xml:space="preserve"> </v>
      </c>
      <c r="C845" s="14" t="str">
        <f>IF(INTRO!$E$39&lt;&gt;"Non-endemic", " ", IF(INTRO!$E$37="Non-endemic"," ", IF(COUNTRY_INFO!C845=0," ",COUNTRY_INFO!C845)))</f>
        <v xml:space="preserve"> </v>
      </c>
      <c r="D845" s="15">
        <f>IF(INTRO!$E$39&lt;&gt;"Non-endemic", 0, IF(INTRO!$E$37="Non-endemic",0,IF(COUNTRY_INFO!$H845=1,COUNTRY_INFO!E845,0)))</f>
        <v>0</v>
      </c>
      <c r="E845" s="15">
        <f>IF(INTRO!$E$39&lt;&gt;"Non-endemic", 0, IF(INTRO!$E$37="Non-endemic",0,IF(COUNTRY_INFO!$H845=1,COUNTRY_INFO!F845,0)))</f>
        <v>0</v>
      </c>
      <c r="F845" s="15">
        <f>IF(INTRO!$E$39&lt;&gt;"Non-endemic", 0, IF(INTRO!$E$37="Non-endemic",0,IF(COUNTRY_INFO!$H845=1,COUNTRY_INFO!G845,0)))</f>
        <v>0</v>
      </c>
      <c r="G845" s="15">
        <f t="shared" si="61"/>
        <v>0</v>
      </c>
      <c r="H845" s="16" t="str">
        <f>IF(INTRO!$E$39="Non-endemic",IF(INTRO!$E$37="Non-endemic","Not required",COUNTRY_INFO!P845),"Treat with IVM")</f>
        <v>Treat with IVM</v>
      </c>
      <c r="I845" s="15">
        <f t="shared" si="62"/>
        <v>0</v>
      </c>
      <c r="J845" s="15">
        <f t="shared" si="58"/>
        <v>0</v>
      </c>
      <c r="K845" s="25"/>
      <c r="L845" s="17">
        <f t="shared" si="59"/>
        <v>0</v>
      </c>
      <c r="M845" s="17">
        <f t="shared" si="60"/>
        <v>0</v>
      </c>
    </row>
    <row r="846" spans="1:13" x14ac:dyDescent="0.2">
      <c r="A846" s="14" t="str">
        <f>IF(INTRO!$E$39&lt;&gt;"Non-endemic", " ", IF(INTRO!$E$37="Non-endemic"," ", IF(COUNTRY_INFO!A846=0," ",COUNTRY_INFO!A846)))</f>
        <v xml:space="preserve"> </v>
      </c>
      <c r="B846" s="14" t="str">
        <f>IF(INTRO!$E$39&lt;&gt;"Non-endemic", " ", IF(INTRO!$E$37="Non-endemic"," ", IF(COUNTRY_INFO!B846=0," ",COUNTRY_INFO!B846)))</f>
        <v xml:space="preserve"> </v>
      </c>
      <c r="C846" s="14" t="str">
        <f>IF(INTRO!$E$39&lt;&gt;"Non-endemic", " ", IF(INTRO!$E$37="Non-endemic"," ", IF(COUNTRY_INFO!C846=0," ",COUNTRY_INFO!C846)))</f>
        <v xml:space="preserve"> </v>
      </c>
      <c r="D846" s="15">
        <f>IF(INTRO!$E$39&lt;&gt;"Non-endemic", 0, IF(INTRO!$E$37="Non-endemic",0,IF(COUNTRY_INFO!$H846=1,COUNTRY_INFO!E846,0)))</f>
        <v>0</v>
      </c>
      <c r="E846" s="15">
        <f>IF(INTRO!$E$39&lt;&gt;"Non-endemic", 0, IF(INTRO!$E$37="Non-endemic",0,IF(COUNTRY_INFO!$H846=1,COUNTRY_INFO!F846,0)))</f>
        <v>0</v>
      </c>
      <c r="F846" s="15">
        <f>IF(INTRO!$E$39&lt;&gt;"Non-endemic", 0, IF(INTRO!$E$37="Non-endemic",0,IF(COUNTRY_INFO!$H846=1,COUNTRY_INFO!G846,0)))</f>
        <v>0</v>
      </c>
      <c r="G846" s="15">
        <f t="shared" si="61"/>
        <v>0</v>
      </c>
      <c r="H846" s="16" t="str">
        <f>IF(INTRO!$E$39="Non-endemic",IF(INTRO!$E$37="Non-endemic","Not required",COUNTRY_INFO!P846),"Treat with IVM")</f>
        <v>Treat with IVM</v>
      </c>
      <c r="I846" s="15">
        <f t="shared" si="62"/>
        <v>0</v>
      </c>
      <c r="J846" s="15">
        <f t="shared" si="58"/>
        <v>0</v>
      </c>
      <c r="K846" s="25"/>
      <c r="L846" s="17">
        <f t="shared" si="59"/>
        <v>0</v>
      </c>
      <c r="M846" s="17">
        <f t="shared" si="60"/>
        <v>0</v>
      </c>
    </row>
    <row r="847" spans="1:13" x14ac:dyDescent="0.2">
      <c r="A847" s="14" t="str">
        <f>IF(INTRO!$E$39&lt;&gt;"Non-endemic", " ", IF(INTRO!$E$37="Non-endemic"," ", IF(COUNTRY_INFO!A847=0," ",COUNTRY_INFO!A847)))</f>
        <v xml:space="preserve"> </v>
      </c>
      <c r="B847" s="14" t="str">
        <f>IF(INTRO!$E$39&lt;&gt;"Non-endemic", " ", IF(INTRO!$E$37="Non-endemic"," ", IF(COUNTRY_INFO!B847=0," ",COUNTRY_INFO!B847)))</f>
        <v xml:space="preserve"> </v>
      </c>
      <c r="C847" s="14" t="str">
        <f>IF(INTRO!$E$39&lt;&gt;"Non-endemic", " ", IF(INTRO!$E$37="Non-endemic"," ", IF(COUNTRY_INFO!C847=0," ",COUNTRY_INFO!C847)))</f>
        <v xml:space="preserve"> </v>
      </c>
      <c r="D847" s="15">
        <f>IF(INTRO!$E$39&lt;&gt;"Non-endemic", 0, IF(INTRO!$E$37="Non-endemic",0,IF(COUNTRY_INFO!$H847=1,COUNTRY_INFO!E847,0)))</f>
        <v>0</v>
      </c>
      <c r="E847" s="15">
        <f>IF(INTRO!$E$39&lt;&gt;"Non-endemic", 0, IF(INTRO!$E$37="Non-endemic",0,IF(COUNTRY_INFO!$H847=1,COUNTRY_INFO!F847,0)))</f>
        <v>0</v>
      </c>
      <c r="F847" s="15">
        <f>IF(INTRO!$E$39&lt;&gt;"Non-endemic", 0, IF(INTRO!$E$37="Non-endemic",0,IF(COUNTRY_INFO!$H847=1,COUNTRY_INFO!G847,0)))</f>
        <v>0</v>
      </c>
      <c r="G847" s="15">
        <f t="shared" si="61"/>
        <v>0</v>
      </c>
      <c r="H847" s="16" t="str">
        <f>IF(INTRO!$E$39="Non-endemic",IF(INTRO!$E$37="Non-endemic","Not required",COUNTRY_INFO!P847),"Treat with IVM")</f>
        <v>Treat with IVM</v>
      </c>
      <c r="I847" s="15">
        <f t="shared" si="62"/>
        <v>0</v>
      </c>
      <c r="J847" s="15">
        <f t="shared" si="58"/>
        <v>0</v>
      </c>
      <c r="K847" s="25"/>
      <c r="L847" s="17">
        <f t="shared" si="59"/>
        <v>0</v>
      </c>
      <c r="M847" s="17">
        <f t="shared" si="60"/>
        <v>0</v>
      </c>
    </row>
    <row r="848" spans="1:13" x14ac:dyDescent="0.2">
      <c r="A848" s="14" t="str">
        <f>IF(INTRO!$E$39&lt;&gt;"Non-endemic", " ", IF(INTRO!$E$37="Non-endemic"," ", IF(COUNTRY_INFO!A848=0," ",COUNTRY_INFO!A848)))</f>
        <v xml:space="preserve"> </v>
      </c>
      <c r="B848" s="14" t="str">
        <f>IF(INTRO!$E$39&lt;&gt;"Non-endemic", " ", IF(INTRO!$E$37="Non-endemic"," ", IF(COUNTRY_INFO!B848=0," ",COUNTRY_INFO!B848)))</f>
        <v xml:space="preserve"> </v>
      </c>
      <c r="C848" s="14" t="str">
        <f>IF(INTRO!$E$39&lt;&gt;"Non-endemic", " ", IF(INTRO!$E$37="Non-endemic"," ", IF(COUNTRY_INFO!C848=0," ",COUNTRY_INFO!C848)))</f>
        <v xml:space="preserve"> </v>
      </c>
      <c r="D848" s="15">
        <f>IF(INTRO!$E$39&lt;&gt;"Non-endemic", 0, IF(INTRO!$E$37="Non-endemic",0,IF(COUNTRY_INFO!$H848=1,COUNTRY_INFO!E848,0)))</f>
        <v>0</v>
      </c>
      <c r="E848" s="15">
        <f>IF(INTRO!$E$39&lt;&gt;"Non-endemic", 0, IF(INTRO!$E$37="Non-endemic",0,IF(COUNTRY_INFO!$H848=1,COUNTRY_INFO!F848,0)))</f>
        <v>0</v>
      </c>
      <c r="F848" s="15">
        <f>IF(INTRO!$E$39&lt;&gt;"Non-endemic", 0, IF(INTRO!$E$37="Non-endemic",0,IF(COUNTRY_INFO!$H848=1,COUNTRY_INFO!G848,0)))</f>
        <v>0</v>
      </c>
      <c r="G848" s="15">
        <f t="shared" si="61"/>
        <v>0</v>
      </c>
      <c r="H848" s="16" t="str">
        <f>IF(INTRO!$E$39="Non-endemic",IF(INTRO!$E$37="Non-endemic","Not required",COUNTRY_INFO!P848),"Treat with IVM")</f>
        <v>Treat with IVM</v>
      </c>
      <c r="I848" s="15">
        <f t="shared" si="62"/>
        <v>0</v>
      </c>
      <c r="J848" s="15">
        <f t="shared" si="58"/>
        <v>0</v>
      </c>
      <c r="K848" s="25"/>
      <c r="L848" s="17">
        <f t="shared" si="59"/>
        <v>0</v>
      </c>
      <c r="M848" s="17">
        <f t="shared" si="60"/>
        <v>0</v>
      </c>
    </row>
    <row r="849" spans="1:13" x14ac:dyDescent="0.2">
      <c r="A849" s="14" t="str">
        <f>IF(INTRO!$E$39&lt;&gt;"Non-endemic", " ", IF(INTRO!$E$37="Non-endemic"," ", IF(COUNTRY_INFO!A849=0," ",COUNTRY_INFO!A849)))</f>
        <v xml:space="preserve"> </v>
      </c>
      <c r="B849" s="14" t="str">
        <f>IF(INTRO!$E$39&lt;&gt;"Non-endemic", " ", IF(INTRO!$E$37="Non-endemic"," ", IF(COUNTRY_INFO!B849=0," ",COUNTRY_INFO!B849)))</f>
        <v xml:space="preserve"> </v>
      </c>
      <c r="C849" s="14" t="str">
        <f>IF(INTRO!$E$39&lt;&gt;"Non-endemic", " ", IF(INTRO!$E$37="Non-endemic"," ", IF(COUNTRY_INFO!C849=0," ",COUNTRY_INFO!C849)))</f>
        <v xml:space="preserve"> </v>
      </c>
      <c r="D849" s="15">
        <f>IF(INTRO!$E$39&lt;&gt;"Non-endemic", 0, IF(INTRO!$E$37="Non-endemic",0,IF(COUNTRY_INFO!$H849=1,COUNTRY_INFO!E849,0)))</f>
        <v>0</v>
      </c>
      <c r="E849" s="15">
        <f>IF(INTRO!$E$39&lt;&gt;"Non-endemic", 0, IF(INTRO!$E$37="Non-endemic",0,IF(COUNTRY_INFO!$H849=1,COUNTRY_INFO!F849,0)))</f>
        <v>0</v>
      </c>
      <c r="F849" s="15">
        <f>IF(INTRO!$E$39&lt;&gt;"Non-endemic", 0, IF(INTRO!$E$37="Non-endemic",0,IF(COUNTRY_INFO!$H849=1,COUNTRY_INFO!G849,0)))</f>
        <v>0</v>
      </c>
      <c r="G849" s="15">
        <f t="shared" si="61"/>
        <v>0</v>
      </c>
      <c r="H849" s="16" t="str">
        <f>IF(INTRO!$E$39="Non-endemic",IF(INTRO!$E$37="Non-endemic","Not required",COUNTRY_INFO!P849),"Treat with IVM")</f>
        <v>Treat with IVM</v>
      </c>
      <c r="I849" s="15">
        <f t="shared" si="62"/>
        <v>0</v>
      </c>
      <c r="J849" s="15">
        <f t="shared" si="58"/>
        <v>0</v>
      </c>
      <c r="K849" s="25"/>
      <c r="L849" s="17">
        <f t="shared" si="59"/>
        <v>0</v>
      </c>
      <c r="M849" s="17">
        <f t="shared" si="60"/>
        <v>0</v>
      </c>
    </row>
    <row r="850" spans="1:13" x14ac:dyDescent="0.2">
      <c r="A850" s="14" t="str">
        <f>IF(INTRO!$E$39&lt;&gt;"Non-endemic", " ", IF(INTRO!$E$37="Non-endemic"," ", IF(COUNTRY_INFO!A850=0," ",COUNTRY_INFO!A850)))</f>
        <v xml:space="preserve"> </v>
      </c>
      <c r="B850" s="14" t="str">
        <f>IF(INTRO!$E$39&lt;&gt;"Non-endemic", " ", IF(INTRO!$E$37="Non-endemic"," ", IF(COUNTRY_INFO!B850=0," ",COUNTRY_INFO!B850)))</f>
        <v xml:space="preserve"> </v>
      </c>
      <c r="C850" s="14" t="str">
        <f>IF(INTRO!$E$39&lt;&gt;"Non-endemic", " ", IF(INTRO!$E$37="Non-endemic"," ", IF(COUNTRY_INFO!C850=0," ",COUNTRY_INFO!C850)))</f>
        <v xml:space="preserve"> </v>
      </c>
      <c r="D850" s="15">
        <f>IF(INTRO!$E$39&lt;&gt;"Non-endemic", 0, IF(INTRO!$E$37="Non-endemic",0,IF(COUNTRY_INFO!$H850=1,COUNTRY_INFO!E850,0)))</f>
        <v>0</v>
      </c>
      <c r="E850" s="15">
        <f>IF(INTRO!$E$39&lt;&gt;"Non-endemic", 0, IF(INTRO!$E$37="Non-endemic",0,IF(COUNTRY_INFO!$H850=1,COUNTRY_INFO!F850,0)))</f>
        <v>0</v>
      </c>
      <c r="F850" s="15">
        <f>IF(INTRO!$E$39&lt;&gt;"Non-endemic", 0, IF(INTRO!$E$37="Non-endemic",0,IF(COUNTRY_INFO!$H850=1,COUNTRY_INFO!G850,0)))</f>
        <v>0</v>
      </c>
      <c r="G850" s="15">
        <f t="shared" si="61"/>
        <v>0</v>
      </c>
      <c r="H850" s="16" t="str">
        <f>IF(INTRO!$E$39="Non-endemic",IF(INTRO!$E$37="Non-endemic","Not required",COUNTRY_INFO!P850),"Treat with IVM")</f>
        <v>Treat with IVM</v>
      </c>
      <c r="I850" s="15">
        <f t="shared" si="62"/>
        <v>0</v>
      </c>
      <c r="J850" s="15">
        <f t="shared" si="58"/>
        <v>0</v>
      </c>
      <c r="K850" s="25"/>
      <c r="L850" s="17">
        <f t="shared" si="59"/>
        <v>0</v>
      </c>
      <c r="M850" s="17">
        <f t="shared" si="60"/>
        <v>0</v>
      </c>
    </row>
    <row r="851" spans="1:13" x14ac:dyDescent="0.2">
      <c r="A851" s="14" t="str">
        <f>IF(INTRO!$E$39&lt;&gt;"Non-endemic", " ", IF(INTRO!$E$37="Non-endemic"," ", IF(COUNTRY_INFO!A851=0," ",COUNTRY_INFO!A851)))</f>
        <v xml:space="preserve"> </v>
      </c>
      <c r="B851" s="14" t="str">
        <f>IF(INTRO!$E$39&lt;&gt;"Non-endemic", " ", IF(INTRO!$E$37="Non-endemic"," ", IF(COUNTRY_INFO!B851=0," ",COUNTRY_INFO!B851)))</f>
        <v xml:space="preserve"> </v>
      </c>
      <c r="C851" s="14" t="str">
        <f>IF(INTRO!$E$39&lt;&gt;"Non-endemic", " ", IF(INTRO!$E$37="Non-endemic"," ", IF(COUNTRY_INFO!C851=0," ",COUNTRY_INFO!C851)))</f>
        <v xml:space="preserve"> </v>
      </c>
      <c r="D851" s="15">
        <f>IF(INTRO!$E$39&lt;&gt;"Non-endemic", 0, IF(INTRO!$E$37="Non-endemic",0,IF(COUNTRY_INFO!$H851=1,COUNTRY_INFO!E851,0)))</f>
        <v>0</v>
      </c>
      <c r="E851" s="15">
        <f>IF(INTRO!$E$39&lt;&gt;"Non-endemic", 0, IF(INTRO!$E$37="Non-endemic",0,IF(COUNTRY_INFO!$H851=1,COUNTRY_INFO!F851,0)))</f>
        <v>0</v>
      </c>
      <c r="F851" s="15">
        <f>IF(INTRO!$E$39&lt;&gt;"Non-endemic", 0, IF(INTRO!$E$37="Non-endemic",0,IF(COUNTRY_INFO!$H851=1,COUNTRY_INFO!G851,0)))</f>
        <v>0</v>
      </c>
      <c r="G851" s="15">
        <f t="shared" si="61"/>
        <v>0</v>
      </c>
      <c r="H851" s="16" t="str">
        <f>IF(INTRO!$E$39="Non-endemic",IF(INTRO!$E$37="Non-endemic","Not required",COUNTRY_INFO!P851),"Treat with IVM")</f>
        <v>Treat with IVM</v>
      </c>
      <c r="I851" s="15">
        <f t="shared" si="62"/>
        <v>0</v>
      </c>
      <c r="J851" s="15">
        <f t="shared" si="58"/>
        <v>0</v>
      </c>
      <c r="K851" s="25"/>
      <c r="L851" s="17">
        <f t="shared" si="59"/>
        <v>0</v>
      </c>
      <c r="M851" s="17">
        <f t="shared" si="60"/>
        <v>0</v>
      </c>
    </row>
    <row r="852" spans="1:13" x14ac:dyDescent="0.2">
      <c r="A852" s="14" t="str">
        <f>IF(INTRO!$E$39&lt;&gt;"Non-endemic", " ", IF(INTRO!$E$37="Non-endemic"," ", IF(COUNTRY_INFO!A852=0," ",COUNTRY_INFO!A852)))</f>
        <v xml:space="preserve"> </v>
      </c>
      <c r="B852" s="14" t="str">
        <f>IF(INTRO!$E$39&lt;&gt;"Non-endemic", " ", IF(INTRO!$E$37="Non-endemic"," ", IF(COUNTRY_INFO!B852=0," ",COUNTRY_INFO!B852)))</f>
        <v xml:space="preserve"> </v>
      </c>
      <c r="C852" s="14" t="str">
        <f>IF(INTRO!$E$39&lt;&gt;"Non-endemic", " ", IF(INTRO!$E$37="Non-endemic"," ", IF(COUNTRY_INFO!C852=0," ",COUNTRY_INFO!C852)))</f>
        <v xml:space="preserve"> </v>
      </c>
      <c r="D852" s="15">
        <f>IF(INTRO!$E$39&lt;&gt;"Non-endemic", 0, IF(INTRO!$E$37="Non-endemic",0,IF(COUNTRY_INFO!$H852=1,COUNTRY_INFO!E852,0)))</f>
        <v>0</v>
      </c>
      <c r="E852" s="15">
        <f>IF(INTRO!$E$39&lt;&gt;"Non-endemic", 0, IF(INTRO!$E$37="Non-endemic",0,IF(COUNTRY_INFO!$H852=1,COUNTRY_INFO!F852,0)))</f>
        <v>0</v>
      </c>
      <c r="F852" s="15">
        <f>IF(INTRO!$E$39&lt;&gt;"Non-endemic", 0, IF(INTRO!$E$37="Non-endemic",0,IF(COUNTRY_INFO!$H852=1,COUNTRY_INFO!G852,0)))</f>
        <v>0</v>
      </c>
      <c r="G852" s="15">
        <f t="shared" si="61"/>
        <v>0</v>
      </c>
      <c r="H852" s="16" t="str">
        <f>IF(INTRO!$E$39="Non-endemic",IF(INTRO!$E$37="Non-endemic","Not required",COUNTRY_INFO!P852),"Treat with IVM")</f>
        <v>Treat with IVM</v>
      </c>
      <c r="I852" s="15">
        <f t="shared" si="62"/>
        <v>0</v>
      </c>
      <c r="J852" s="15">
        <f t="shared" si="58"/>
        <v>0</v>
      </c>
      <c r="K852" s="25"/>
      <c r="L852" s="17">
        <f t="shared" si="59"/>
        <v>0</v>
      </c>
      <c r="M852" s="17">
        <f t="shared" si="60"/>
        <v>0</v>
      </c>
    </row>
    <row r="853" spans="1:13" x14ac:dyDescent="0.2">
      <c r="A853" s="14" t="str">
        <f>IF(INTRO!$E$39&lt;&gt;"Non-endemic", " ", IF(INTRO!$E$37="Non-endemic"," ", IF(COUNTRY_INFO!A853=0," ",COUNTRY_INFO!A853)))</f>
        <v xml:space="preserve"> </v>
      </c>
      <c r="B853" s="14" t="str">
        <f>IF(INTRO!$E$39&lt;&gt;"Non-endemic", " ", IF(INTRO!$E$37="Non-endemic"," ", IF(COUNTRY_INFO!B853=0," ",COUNTRY_INFO!B853)))</f>
        <v xml:space="preserve"> </v>
      </c>
      <c r="C853" s="14" t="str">
        <f>IF(INTRO!$E$39&lt;&gt;"Non-endemic", " ", IF(INTRO!$E$37="Non-endemic"," ", IF(COUNTRY_INFO!C853=0," ",COUNTRY_INFO!C853)))</f>
        <v xml:space="preserve"> </v>
      </c>
      <c r="D853" s="15">
        <f>IF(INTRO!$E$39&lt;&gt;"Non-endemic", 0, IF(INTRO!$E$37="Non-endemic",0,IF(COUNTRY_INFO!$H853=1,COUNTRY_INFO!E853,0)))</f>
        <v>0</v>
      </c>
      <c r="E853" s="15">
        <f>IF(INTRO!$E$39&lt;&gt;"Non-endemic", 0, IF(INTRO!$E$37="Non-endemic",0,IF(COUNTRY_INFO!$H853=1,COUNTRY_INFO!F853,0)))</f>
        <v>0</v>
      </c>
      <c r="F853" s="15">
        <f>IF(INTRO!$E$39&lt;&gt;"Non-endemic", 0, IF(INTRO!$E$37="Non-endemic",0,IF(COUNTRY_INFO!$H853=1,COUNTRY_INFO!G853,0)))</f>
        <v>0</v>
      </c>
      <c r="G853" s="15">
        <f t="shared" si="61"/>
        <v>0</v>
      </c>
      <c r="H853" s="16" t="str">
        <f>IF(INTRO!$E$39="Non-endemic",IF(INTRO!$E$37="Non-endemic","Not required",COUNTRY_INFO!P853),"Treat with IVM")</f>
        <v>Treat with IVM</v>
      </c>
      <c r="I853" s="15">
        <f t="shared" si="62"/>
        <v>0</v>
      </c>
      <c r="J853" s="15">
        <f t="shared" si="58"/>
        <v>0</v>
      </c>
      <c r="K853" s="25"/>
      <c r="L853" s="17">
        <f t="shared" si="59"/>
        <v>0</v>
      </c>
      <c r="M853" s="17">
        <f t="shared" si="60"/>
        <v>0</v>
      </c>
    </row>
    <row r="854" spans="1:13" x14ac:dyDescent="0.2">
      <c r="A854" s="14" t="str">
        <f>IF(INTRO!$E$39&lt;&gt;"Non-endemic", " ", IF(INTRO!$E$37="Non-endemic"," ", IF(COUNTRY_INFO!A854=0," ",COUNTRY_INFO!A854)))</f>
        <v xml:space="preserve"> </v>
      </c>
      <c r="B854" s="14" t="str">
        <f>IF(INTRO!$E$39&lt;&gt;"Non-endemic", " ", IF(INTRO!$E$37="Non-endemic"," ", IF(COUNTRY_INFO!B854=0," ",COUNTRY_INFO!B854)))</f>
        <v xml:space="preserve"> </v>
      </c>
      <c r="C854" s="14" t="str">
        <f>IF(INTRO!$E$39&lt;&gt;"Non-endemic", " ", IF(INTRO!$E$37="Non-endemic"," ", IF(COUNTRY_INFO!C854=0," ",COUNTRY_INFO!C854)))</f>
        <v xml:space="preserve"> </v>
      </c>
      <c r="D854" s="15">
        <f>IF(INTRO!$E$39&lt;&gt;"Non-endemic", 0, IF(INTRO!$E$37="Non-endemic",0,IF(COUNTRY_INFO!$H854=1,COUNTRY_INFO!E854,0)))</f>
        <v>0</v>
      </c>
      <c r="E854" s="15">
        <f>IF(INTRO!$E$39&lt;&gt;"Non-endemic", 0, IF(INTRO!$E$37="Non-endemic",0,IF(COUNTRY_INFO!$H854=1,COUNTRY_INFO!F854,0)))</f>
        <v>0</v>
      </c>
      <c r="F854" s="15">
        <f>IF(INTRO!$E$39&lt;&gt;"Non-endemic", 0, IF(INTRO!$E$37="Non-endemic",0,IF(COUNTRY_INFO!$H854=1,COUNTRY_INFO!G854,0)))</f>
        <v>0</v>
      </c>
      <c r="G854" s="15">
        <f t="shared" si="61"/>
        <v>0</v>
      </c>
      <c r="H854" s="16" t="str">
        <f>IF(INTRO!$E$39="Non-endemic",IF(INTRO!$E$37="Non-endemic","Not required",COUNTRY_INFO!P854),"Treat with IVM")</f>
        <v>Treat with IVM</v>
      </c>
      <c r="I854" s="15">
        <f t="shared" si="62"/>
        <v>0</v>
      </c>
      <c r="J854" s="15">
        <f t="shared" si="58"/>
        <v>0</v>
      </c>
      <c r="K854" s="25"/>
      <c r="L854" s="17">
        <f t="shared" si="59"/>
        <v>0</v>
      </c>
      <c r="M854" s="17">
        <f t="shared" si="60"/>
        <v>0</v>
      </c>
    </row>
    <row r="855" spans="1:13" x14ac:dyDescent="0.2">
      <c r="A855" s="14" t="str">
        <f>IF(INTRO!$E$39&lt;&gt;"Non-endemic", " ", IF(INTRO!$E$37="Non-endemic"," ", IF(COUNTRY_INFO!A855=0," ",COUNTRY_INFO!A855)))</f>
        <v xml:space="preserve"> </v>
      </c>
      <c r="B855" s="14" t="str">
        <f>IF(INTRO!$E$39&lt;&gt;"Non-endemic", " ", IF(INTRO!$E$37="Non-endemic"," ", IF(COUNTRY_INFO!B855=0," ",COUNTRY_INFO!B855)))</f>
        <v xml:space="preserve"> </v>
      </c>
      <c r="C855" s="14" t="str">
        <f>IF(INTRO!$E$39&lt;&gt;"Non-endemic", " ", IF(INTRO!$E$37="Non-endemic"," ", IF(COUNTRY_INFO!C855=0," ",COUNTRY_INFO!C855)))</f>
        <v xml:space="preserve"> </v>
      </c>
      <c r="D855" s="15">
        <f>IF(INTRO!$E$39&lt;&gt;"Non-endemic", 0, IF(INTRO!$E$37="Non-endemic",0,IF(COUNTRY_INFO!$H855=1,COUNTRY_INFO!E855,0)))</f>
        <v>0</v>
      </c>
      <c r="E855" s="15">
        <f>IF(INTRO!$E$39&lt;&gt;"Non-endemic", 0, IF(INTRO!$E$37="Non-endemic",0,IF(COUNTRY_INFO!$H855=1,COUNTRY_INFO!F855,0)))</f>
        <v>0</v>
      </c>
      <c r="F855" s="15">
        <f>IF(INTRO!$E$39&lt;&gt;"Non-endemic", 0, IF(INTRO!$E$37="Non-endemic",0,IF(COUNTRY_INFO!$H855=1,COUNTRY_INFO!G855,0)))</f>
        <v>0</v>
      </c>
      <c r="G855" s="15">
        <f t="shared" si="61"/>
        <v>0</v>
      </c>
      <c r="H855" s="16" t="str">
        <f>IF(INTRO!$E$39="Non-endemic",IF(INTRO!$E$37="Non-endemic","Not required",COUNTRY_INFO!P855),"Treat with IVM")</f>
        <v>Treat with IVM</v>
      </c>
      <c r="I855" s="15">
        <f t="shared" si="62"/>
        <v>0</v>
      </c>
      <c r="J855" s="15">
        <f t="shared" si="58"/>
        <v>0</v>
      </c>
      <c r="K855" s="25"/>
      <c r="L855" s="17">
        <f t="shared" si="59"/>
        <v>0</v>
      </c>
      <c r="M855" s="17">
        <f t="shared" si="60"/>
        <v>0</v>
      </c>
    </row>
    <row r="856" spans="1:13" x14ac:dyDescent="0.2">
      <c r="A856" s="14" t="str">
        <f>IF(INTRO!$E$39&lt;&gt;"Non-endemic", " ", IF(INTRO!$E$37="Non-endemic"," ", IF(COUNTRY_INFO!A856=0," ",COUNTRY_INFO!A856)))</f>
        <v xml:space="preserve"> </v>
      </c>
      <c r="B856" s="14" t="str">
        <f>IF(INTRO!$E$39&lt;&gt;"Non-endemic", " ", IF(INTRO!$E$37="Non-endemic"," ", IF(COUNTRY_INFO!B856=0," ",COUNTRY_INFO!B856)))</f>
        <v xml:space="preserve"> </v>
      </c>
      <c r="C856" s="14" t="str">
        <f>IF(INTRO!$E$39&lt;&gt;"Non-endemic", " ", IF(INTRO!$E$37="Non-endemic"," ", IF(COUNTRY_INFO!C856=0," ",COUNTRY_INFO!C856)))</f>
        <v xml:space="preserve"> </v>
      </c>
      <c r="D856" s="15">
        <f>IF(INTRO!$E$39&lt;&gt;"Non-endemic", 0, IF(INTRO!$E$37="Non-endemic",0,IF(COUNTRY_INFO!$H856=1,COUNTRY_INFO!E856,0)))</f>
        <v>0</v>
      </c>
      <c r="E856" s="15">
        <f>IF(INTRO!$E$39&lt;&gt;"Non-endemic", 0, IF(INTRO!$E$37="Non-endemic",0,IF(COUNTRY_INFO!$H856=1,COUNTRY_INFO!F856,0)))</f>
        <v>0</v>
      </c>
      <c r="F856" s="15">
        <f>IF(INTRO!$E$39&lt;&gt;"Non-endemic", 0, IF(INTRO!$E$37="Non-endemic",0,IF(COUNTRY_INFO!$H856=1,COUNTRY_INFO!G856,0)))</f>
        <v>0</v>
      </c>
      <c r="G856" s="15">
        <f t="shared" si="61"/>
        <v>0</v>
      </c>
      <c r="H856" s="16" t="str">
        <f>IF(INTRO!$E$39="Non-endemic",IF(INTRO!$E$37="Non-endemic","Not required",COUNTRY_INFO!P856),"Treat with IVM")</f>
        <v>Treat with IVM</v>
      </c>
      <c r="I856" s="15">
        <f t="shared" si="62"/>
        <v>0</v>
      </c>
      <c r="J856" s="15">
        <f t="shared" si="58"/>
        <v>0</v>
      </c>
      <c r="K856" s="25"/>
      <c r="L856" s="17">
        <f t="shared" si="59"/>
        <v>0</v>
      </c>
      <c r="M856" s="17">
        <f t="shared" si="60"/>
        <v>0</v>
      </c>
    </row>
    <row r="857" spans="1:13" x14ac:dyDescent="0.2">
      <c r="A857" s="14" t="str">
        <f>IF(INTRO!$E$39&lt;&gt;"Non-endemic", " ", IF(INTRO!$E$37="Non-endemic"," ", IF(COUNTRY_INFO!A857=0," ",COUNTRY_INFO!A857)))</f>
        <v xml:space="preserve"> </v>
      </c>
      <c r="B857" s="14" t="str">
        <f>IF(INTRO!$E$39&lt;&gt;"Non-endemic", " ", IF(INTRO!$E$37="Non-endemic"," ", IF(COUNTRY_INFO!B857=0," ",COUNTRY_INFO!B857)))</f>
        <v xml:space="preserve"> </v>
      </c>
      <c r="C857" s="14" t="str">
        <f>IF(INTRO!$E$39&lt;&gt;"Non-endemic", " ", IF(INTRO!$E$37="Non-endemic"," ", IF(COUNTRY_INFO!C857=0," ",COUNTRY_INFO!C857)))</f>
        <v xml:space="preserve"> </v>
      </c>
      <c r="D857" s="15">
        <f>IF(INTRO!$E$39&lt;&gt;"Non-endemic", 0, IF(INTRO!$E$37="Non-endemic",0,IF(COUNTRY_INFO!$H857=1,COUNTRY_INFO!E857,0)))</f>
        <v>0</v>
      </c>
      <c r="E857" s="15">
        <f>IF(INTRO!$E$39&lt;&gt;"Non-endemic", 0, IF(INTRO!$E$37="Non-endemic",0,IF(COUNTRY_INFO!$H857=1,COUNTRY_INFO!F857,0)))</f>
        <v>0</v>
      </c>
      <c r="F857" s="15">
        <f>IF(INTRO!$E$39&lt;&gt;"Non-endemic", 0, IF(INTRO!$E$37="Non-endemic",0,IF(COUNTRY_INFO!$H857=1,COUNTRY_INFO!G857,0)))</f>
        <v>0</v>
      </c>
      <c r="G857" s="15">
        <f t="shared" si="61"/>
        <v>0</v>
      </c>
      <c r="H857" s="16" t="str">
        <f>IF(INTRO!$E$39="Non-endemic",IF(INTRO!$E$37="Non-endemic","Not required",COUNTRY_INFO!P857),"Treat with IVM")</f>
        <v>Treat with IVM</v>
      </c>
      <c r="I857" s="15">
        <f t="shared" si="62"/>
        <v>0</v>
      </c>
      <c r="J857" s="15">
        <f t="shared" si="58"/>
        <v>0</v>
      </c>
      <c r="K857" s="25"/>
      <c r="L857" s="17">
        <f t="shared" si="59"/>
        <v>0</v>
      </c>
      <c r="M857" s="17">
        <f t="shared" si="60"/>
        <v>0</v>
      </c>
    </row>
    <row r="858" spans="1:13" x14ac:dyDescent="0.2">
      <c r="A858" s="14" t="str">
        <f>IF(INTRO!$E$39&lt;&gt;"Non-endemic", " ", IF(INTRO!$E$37="Non-endemic"," ", IF(COUNTRY_INFO!A858=0," ",COUNTRY_INFO!A858)))</f>
        <v xml:space="preserve"> </v>
      </c>
      <c r="B858" s="14" t="str">
        <f>IF(INTRO!$E$39&lt;&gt;"Non-endemic", " ", IF(INTRO!$E$37="Non-endemic"," ", IF(COUNTRY_INFO!B858=0," ",COUNTRY_INFO!B858)))</f>
        <v xml:space="preserve"> </v>
      </c>
      <c r="C858" s="14" t="str">
        <f>IF(INTRO!$E$39&lt;&gt;"Non-endemic", " ", IF(INTRO!$E$37="Non-endemic"," ", IF(COUNTRY_INFO!C858=0," ",COUNTRY_INFO!C858)))</f>
        <v xml:space="preserve"> </v>
      </c>
      <c r="D858" s="15">
        <f>IF(INTRO!$E$39&lt;&gt;"Non-endemic", 0, IF(INTRO!$E$37="Non-endemic",0,IF(COUNTRY_INFO!$H858=1,COUNTRY_INFO!E858,0)))</f>
        <v>0</v>
      </c>
      <c r="E858" s="15">
        <f>IF(INTRO!$E$39&lt;&gt;"Non-endemic", 0, IF(INTRO!$E$37="Non-endemic",0,IF(COUNTRY_INFO!$H858=1,COUNTRY_INFO!F858,0)))</f>
        <v>0</v>
      </c>
      <c r="F858" s="15">
        <f>IF(INTRO!$E$39&lt;&gt;"Non-endemic", 0, IF(INTRO!$E$37="Non-endemic",0,IF(COUNTRY_INFO!$H858=1,COUNTRY_INFO!G858,0)))</f>
        <v>0</v>
      </c>
      <c r="G858" s="15">
        <f t="shared" si="61"/>
        <v>0</v>
      </c>
      <c r="H858" s="16" t="str">
        <f>IF(INTRO!$E$39="Non-endemic",IF(INTRO!$E$37="Non-endemic","Not required",COUNTRY_INFO!P858),"Treat with IVM")</f>
        <v>Treat with IVM</v>
      </c>
      <c r="I858" s="15">
        <f t="shared" si="62"/>
        <v>0</v>
      </c>
      <c r="J858" s="15">
        <f t="shared" si="58"/>
        <v>0</v>
      </c>
      <c r="K858" s="25"/>
      <c r="L858" s="17">
        <f t="shared" si="59"/>
        <v>0</v>
      </c>
      <c r="M858" s="17">
        <f t="shared" si="60"/>
        <v>0</v>
      </c>
    </row>
    <row r="859" spans="1:13" x14ac:dyDescent="0.2">
      <c r="A859" s="14" t="str">
        <f>IF(INTRO!$E$39&lt;&gt;"Non-endemic", " ", IF(INTRO!$E$37="Non-endemic"," ", IF(COUNTRY_INFO!A859=0," ",COUNTRY_INFO!A859)))</f>
        <v xml:space="preserve"> </v>
      </c>
      <c r="B859" s="14" t="str">
        <f>IF(INTRO!$E$39&lt;&gt;"Non-endemic", " ", IF(INTRO!$E$37="Non-endemic"," ", IF(COUNTRY_INFO!B859=0," ",COUNTRY_INFO!B859)))</f>
        <v xml:space="preserve"> </v>
      </c>
      <c r="C859" s="14" t="str">
        <f>IF(INTRO!$E$39&lt;&gt;"Non-endemic", " ", IF(INTRO!$E$37="Non-endemic"," ", IF(COUNTRY_INFO!C859=0," ",COUNTRY_INFO!C859)))</f>
        <v xml:space="preserve"> </v>
      </c>
      <c r="D859" s="15">
        <f>IF(INTRO!$E$39&lt;&gt;"Non-endemic", 0, IF(INTRO!$E$37="Non-endemic",0,IF(COUNTRY_INFO!$H859=1,COUNTRY_INFO!E859,0)))</f>
        <v>0</v>
      </c>
      <c r="E859" s="15">
        <f>IF(INTRO!$E$39&lt;&gt;"Non-endemic", 0, IF(INTRO!$E$37="Non-endemic",0,IF(COUNTRY_INFO!$H859=1,COUNTRY_INFO!F859,0)))</f>
        <v>0</v>
      </c>
      <c r="F859" s="15">
        <f>IF(INTRO!$E$39&lt;&gt;"Non-endemic", 0, IF(INTRO!$E$37="Non-endemic",0,IF(COUNTRY_INFO!$H859=1,COUNTRY_INFO!G859,0)))</f>
        <v>0</v>
      </c>
      <c r="G859" s="15">
        <f t="shared" si="61"/>
        <v>0</v>
      </c>
      <c r="H859" s="16" t="str">
        <f>IF(INTRO!$E$39="Non-endemic",IF(INTRO!$E$37="Non-endemic","Not required",COUNTRY_INFO!P859),"Treat with IVM")</f>
        <v>Treat with IVM</v>
      </c>
      <c r="I859" s="15">
        <f t="shared" si="62"/>
        <v>0</v>
      </c>
      <c r="J859" s="15">
        <f t="shared" si="58"/>
        <v>0</v>
      </c>
      <c r="K859" s="25"/>
      <c r="L859" s="17">
        <f t="shared" si="59"/>
        <v>0</v>
      </c>
      <c r="M859" s="17">
        <f t="shared" si="60"/>
        <v>0</v>
      </c>
    </row>
    <row r="860" spans="1:13" x14ac:dyDescent="0.2">
      <c r="A860" s="14" t="str">
        <f>IF(INTRO!$E$39&lt;&gt;"Non-endemic", " ", IF(INTRO!$E$37="Non-endemic"," ", IF(COUNTRY_INFO!A860=0," ",COUNTRY_INFO!A860)))</f>
        <v xml:space="preserve"> </v>
      </c>
      <c r="B860" s="14" t="str">
        <f>IF(INTRO!$E$39&lt;&gt;"Non-endemic", " ", IF(INTRO!$E$37="Non-endemic"," ", IF(COUNTRY_INFO!B860=0," ",COUNTRY_INFO!B860)))</f>
        <v xml:space="preserve"> </v>
      </c>
      <c r="C860" s="14" t="str">
        <f>IF(INTRO!$E$39&lt;&gt;"Non-endemic", " ", IF(INTRO!$E$37="Non-endemic"," ", IF(COUNTRY_INFO!C860=0," ",COUNTRY_INFO!C860)))</f>
        <v xml:space="preserve"> </v>
      </c>
      <c r="D860" s="15">
        <f>IF(INTRO!$E$39&lt;&gt;"Non-endemic", 0, IF(INTRO!$E$37="Non-endemic",0,IF(COUNTRY_INFO!$H860=1,COUNTRY_INFO!E860,0)))</f>
        <v>0</v>
      </c>
      <c r="E860" s="15">
        <f>IF(INTRO!$E$39&lt;&gt;"Non-endemic", 0, IF(INTRO!$E$37="Non-endemic",0,IF(COUNTRY_INFO!$H860=1,COUNTRY_INFO!F860,0)))</f>
        <v>0</v>
      </c>
      <c r="F860" s="15">
        <f>IF(INTRO!$E$39&lt;&gt;"Non-endemic", 0, IF(INTRO!$E$37="Non-endemic",0,IF(COUNTRY_INFO!$H860=1,COUNTRY_INFO!G860,0)))</f>
        <v>0</v>
      </c>
      <c r="G860" s="15">
        <f t="shared" si="61"/>
        <v>0</v>
      </c>
      <c r="H860" s="16" t="str">
        <f>IF(INTRO!$E$39="Non-endemic",IF(INTRO!$E$37="Non-endemic","Not required",COUNTRY_INFO!P860),"Treat with IVM")</f>
        <v>Treat with IVM</v>
      </c>
      <c r="I860" s="15">
        <f t="shared" si="62"/>
        <v>0</v>
      </c>
      <c r="J860" s="15">
        <f t="shared" si="58"/>
        <v>0</v>
      </c>
      <c r="K860" s="25"/>
      <c r="L860" s="17">
        <f t="shared" si="59"/>
        <v>0</v>
      </c>
      <c r="M860" s="17">
        <f t="shared" si="60"/>
        <v>0</v>
      </c>
    </row>
    <row r="861" spans="1:13" x14ac:dyDescent="0.2">
      <c r="A861" s="14" t="str">
        <f>IF(INTRO!$E$39&lt;&gt;"Non-endemic", " ", IF(INTRO!$E$37="Non-endemic"," ", IF(COUNTRY_INFO!A861=0," ",COUNTRY_INFO!A861)))</f>
        <v xml:space="preserve"> </v>
      </c>
      <c r="B861" s="14" t="str">
        <f>IF(INTRO!$E$39&lt;&gt;"Non-endemic", " ", IF(INTRO!$E$37="Non-endemic"," ", IF(COUNTRY_INFO!B861=0," ",COUNTRY_INFO!B861)))</f>
        <v xml:space="preserve"> </v>
      </c>
      <c r="C861" s="14" t="str">
        <f>IF(INTRO!$E$39&lt;&gt;"Non-endemic", " ", IF(INTRO!$E$37="Non-endemic"," ", IF(COUNTRY_INFO!C861=0," ",COUNTRY_INFO!C861)))</f>
        <v xml:space="preserve"> </v>
      </c>
      <c r="D861" s="15">
        <f>IF(INTRO!$E$39&lt;&gt;"Non-endemic", 0, IF(INTRO!$E$37="Non-endemic",0,IF(COUNTRY_INFO!$H861=1,COUNTRY_INFO!E861,0)))</f>
        <v>0</v>
      </c>
      <c r="E861" s="15">
        <f>IF(INTRO!$E$39&lt;&gt;"Non-endemic", 0, IF(INTRO!$E$37="Non-endemic",0,IF(COUNTRY_INFO!$H861=1,COUNTRY_INFO!F861,0)))</f>
        <v>0</v>
      </c>
      <c r="F861" s="15">
        <f>IF(INTRO!$E$39&lt;&gt;"Non-endemic", 0, IF(INTRO!$E$37="Non-endemic",0,IF(COUNTRY_INFO!$H861=1,COUNTRY_INFO!G861,0)))</f>
        <v>0</v>
      </c>
      <c r="G861" s="15">
        <f t="shared" si="61"/>
        <v>0</v>
      </c>
      <c r="H861" s="16" t="str">
        <f>IF(INTRO!$E$39="Non-endemic",IF(INTRO!$E$37="Non-endemic","Not required",COUNTRY_INFO!P861),"Treat with IVM")</f>
        <v>Treat with IVM</v>
      </c>
      <c r="I861" s="15">
        <f t="shared" si="62"/>
        <v>0</v>
      </c>
      <c r="J861" s="15">
        <f t="shared" si="58"/>
        <v>0</v>
      </c>
      <c r="K861" s="25"/>
      <c r="L861" s="17">
        <f t="shared" si="59"/>
        <v>0</v>
      </c>
      <c r="M861" s="17">
        <f t="shared" si="60"/>
        <v>0</v>
      </c>
    </row>
    <row r="862" spans="1:13" x14ac:dyDescent="0.2">
      <c r="A862" s="14" t="str">
        <f>IF(INTRO!$E$39&lt;&gt;"Non-endemic", " ", IF(INTRO!$E$37="Non-endemic"," ", IF(COUNTRY_INFO!A862=0," ",COUNTRY_INFO!A862)))</f>
        <v xml:space="preserve"> </v>
      </c>
      <c r="B862" s="14" t="str">
        <f>IF(INTRO!$E$39&lt;&gt;"Non-endemic", " ", IF(INTRO!$E$37="Non-endemic"," ", IF(COUNTRY_INFO!B862=0," ",COUNTRY_INFO!B862)))</f>
        <v xml:space="preserve"> </v>
      </c>
      <c r="C862" s="14" t="str">
        <f>IF(INTRO!$E$39&lt;&gt;"Non-endemic", " ", IF(INTRO!$E$37="Non-endemic"," ", IF(COUNTRY_INFO!C862=0," ",COUNTRY_INFO!C862)))</f>
        <v xml:space="preserve"> </v>
      </c>
      <c r="D862" s="15">
        <f>IF(INTRO!$E$39&lt;&gt;"Non-endemic", 0, IF(INTRO!$E$37="Non-endemic",0,IF(COUNTRY_INFO!$H862=1,COUNTRY_INFO!E862,0)))</f>
        <v>0</v>
      </c>
      <c r="E862" s="15">
        <f>IF(INTRO!$E$39&lt;&gt;"Non-endemic", 0, IF(INTRO!$E$37="Non-endemic",0,IF(COUNTRY_INFO!$H862=1,COUNTRY_INFO!F862,0)))</f>
        <v>0</v>
      </c>
      <c r="F862" s="15">
        <f>IF(INTRO!$E$39&lt;&gt;"Non-endemic", 0, IF(INTRO!$E$37="Non-endemic",0,IF(COUNTRY_INFO!$H862=1,COUNTRY_INFO!G862,0)))</f>
        <v>0</v>
      </c>
      <c r="G862" s="15">
        <f t="shared" si="61"/>
        <v>0</v>
      </c>
      <c r="H862" s="16" t="str">
        <f>IF(INTRO!$E$39="Non-endemic",IF(INTRO!$E$37="Non-endemic","Not required",COUNTRY_INFO!P862),"Treat with IVM")</f>
        <v>Treat with IVM</v>
      </c>
      <c r="I862" s="15">
        <f t="shared" si="62"/>
        <v>0</v>
      </c>
      <c r="J862" s="15">
        <f t="shared" si="58"/>
        <v>0</v>
      </c>
      <c r="K862" s="25"/>
      <c r="L862" s="17">
        <f t="shared" si="59"/>
        <v>0</v>
      </c>
      <c r="M862" s="17">
        <f t="shared" si="60"/>
        <v>0</v>
      </c>
    </row>
    <row r="863" spans="1:13" x14ac:dyDescent="0.2">
      <c r="A863" s="14" t="str">
        <f>IF(INTRO!$E$39&lt;&gt;"Non-endemic", " ", IF(INTRO!$E$37="Non-endemic"," ", IF(COUNTRY_INFO!A863=0," ",COUNTRY_INFO!A863)))</f>
        <v xml:space="preserve"> </v>
      </c>
      <c r="B863" s="14" t="str">
        <f>IF(INTRO!$E$39&lt;&gt;"Non-endemic", " ", IF(INTRO!$E$37="Non-endemic"," ", IF(COUNTRY_INFO!B863=0," ",COUNTRY_INFO!B863)))</f>
        <v xml:space="preserve"> </v>
      </c>
      <c r="C863" s="14" t="str">
        <f>IF(INTRO!$E$39&lt;&gt;"Non-endemic", " ", IF(INTRO!$E$37="Non-endemic"," ", IF(COUNTRY_INFO!C863=0," ",COUNTRY_INFO!C863)))</f>
        <v xml:space="preserve"> </v>
      </c>
      <c r="D863" s="15">
        <f>IF(INTRO!$E$39&lt;&gt;"Non-endemic", 0, IF(INTRO!$E$37="Non-endemic",0,IF(COUNTRY_INFO!$H863=1,COUNTRY_INFO!E863,0)))</f>
        <v>0</v>
      </c>
      <c r="E863" s="15">
        <f>IF(INTRO!$E$39&lt;&gt;"Non-endemic", 0, IF(INTRO!$E$37="Non-endemic",0,IF(COUNTRY_INFO!$H863=1,COUNTRY_INFO!F863,0)))</f>
        <v>0</v>
      </c>
      <c r="F863" s="15">
        <f>IF(INTRO!$E$39&lt;&gt;"Non-endemic", 0, IF(INTRO!$E$37="Non-endemic",0,IF(COUNTRY_INFO!$H863=1,COUNTRY_INFO!G863,0)))</f>
        <v>0</v>
      </c>
      <c r="G863" s="15">
        <f t="shared" si="61"/>
        <v>0</v>
      </c>
      <c r="H863" s="16" t="str">
        <f>IF(INTRO!$E$39="Non-endemic",IF(INTRO!$E$37="Non-endemic","Not required",COUNTRY_INFO!P863),"Treat with IVM")</f>
        <v>Treat with IVM</v>
      </c>
      <c r="I863" s="15">
        <f t="shared" si="62"/>
        <v>0</v>
      </c>
      <c r="J863" s="15">
        <f t="shared" si="58"/>
        <v>0</v>
      </c>
      <c r="K863" s="25"/>
      <c r="L863" s="17">
        <f t="shared" si="59"/>
        <v>0</v>
      </c>
      <c r="M863" s="17">
        <f t="shared" si="60"/>
        <v>0</v>
      </c>
    </row>
    <row r="864" spans="1:13" x14ac:dyDescent="0.2">
      <c r="A864" s="14" t="str">
        <f>IF(INTRO!$E$39&lt;&gt;"Non-endemic", " ", IF(INTRO!$E$37="Non-endemic"," ", IF(COUNTRY_INFO!A864=0," ",COUNTRY_INFO!A864)))</f>
        <v xml:space="preserve"> </v>
      </c>
      <c r="B864" s="14" t="str">
        <f>IF(INTRO!$E$39&lt;&gt;"Non-endemic", " ", IF(INTRO!$E$37="Non-endemic"," ", IF(COUNTRY_INFO!B864=0," ",COUNTRY_INFO!B864)))</f>
        <v xml:space="preserve"> </v>
      </c>
      <c r="C864" s="14" t="str">
        <f>IF(INTRO!$E$39&lt;&gt;"Non-endemic", " ", IF(INTRO!$E$37="Non-endemic"," ", IF(COUNTRY_INFO!C864=0," ",COUNTRY_INFO!C864)))</f>
        <v xml:space="preserve"> </v>
      </c>
      <c r="D864" s="15">
        <f>IF(INTRO!$E$39&lt;&gt;"Non-endemic", 0, IF(INTRO!$E$37="Non-endemic",0,IF(COUNTRY_INFO!$H864=1,COUNTRY_INFO!E864,0)))</f>
        <v>0</v>
      </c>
      <c r="E864" s="15">
        <f>IF(INTRO!$E$39&lt;&gt;"Non-endemic", 0, IF(INTRO!$E$37="Non-endemic",0,IF(COUNTRY_INFO!$H864=1,COUNTRY_INFO!F864,0)))</f>
        <v>0</v>
      </c>
      <c r="F864" s="15">
        <f>IF(INTRO!$E$39&lt;&gt;"Non-endemic", 0, IF(INTRO!$E$37="Non-endemic",0,IF(COUNTRY_INFO!$H864=1,COUNTRY_INFO!G864,0)))</f>
        <v>0</v>
      </c>
      <c r="G864" s="15">
        <f t="shared" si="61"/>
        <v>0</v>
      </c>
      <c r="H864" s="16" t="str">
        <f>IF(INTRO!$E$39="Non-endemic",IF(INTRO!$E$37="Non-endemic","Not required",COUNTRY_INFO!P864),"Treat with IVM")</f>
        <v>Treat with IVM</v>
      </c>
      <c r="I864" s="15">
        <f t="shared" si="62"/>
        <v>0</v>
      </c>
      <c r="J864" s="15">
        <f t="shared" si="58"/>
        <v>0</v>
      </c>
      <c r="K864" s="25"/>
      <c r="L864" s="17">
        <f t="shared" si="59"/>
        <v>0</v>
      </c>
      <c r="M864" s="17">
        <f t="shared" si="60"/>
        <v>0</v>
      </c>
    </row>
    <row r="865" spans="1:13" x14ac:dyDescent="0.2">
      <c r="A865" s="14" t="str">
        <f>IF(INTRO!$E$39&lt;&gt;"Non-endemic", " ", IF(INTRO!$E$37="Non-endemic"," ", IF(COUNTRY_INFO!A865=0," ",COUNTRY_INFO!A865)))</f>
        <v xml:space="preserve"> </v>
      </c>
      <c r="B865" s="14" t="str">
        <f>IF(INTRO!$E$39&lt;&gt;"Non-endemic", " ", IF(INTRO!$E$37="Non-endemic"," ", IF(COUNTRY_INFO!B865=0," ",COUNTRY_INFO!B865)))</f>
        <v xml:space="preserve"> </v>
      </c>
      <c r="C865" s="14" t="str">
        <f>IF(INTRO!$E$39&lt;&gt;"Non-endemic", " ", IF(INTRO!$E$37="Non-endemic"," ", IF(COUNTRY_INFO!C865=0," ",COUNTRY_INFO!C865)))</f>
        <v xml:space="preserve"> </v>
      </c>
      <c r="D865" s="15">
        <f>IF(INTRO!$E$39&lt;&gt;"Non-endemic", 0, IF(INTRO!$E$37="Non-endemic",0,IF(COUNTRY_INFO!$H865=1,COUNTRY_INFO!E865,0)))</f>
        <v>0</v>
      </c>
      <c r="E865" s="15">
        <f>IF(INTRO!$E$39&lt;&gt;"Non-endemic", 0, IF(INTRO!$E$37="Non-endemic",0,IF(COUNTRY_INFO!$H865=1,COUNTRY_INFO!F865,0)))</f>
        <v>0</v>
      </c>
      <c r="F865" s="15">
        <f>IF(INTRO!$E$39&lt;&gt;"Non-endemic", 0, IF(INTRO!$E$37="Non-endemic",0,IF(COUNTRY_INFO!$H865=1,COUNTRY_INFO!G865,0)))</f>
        <v>0</v>
      </c>
      <c r="G865" s="15">
        <f t="shared" si="61"/>
        <v>0</v>
      </c>
      <c r="H865" s="16" t="str">
        <f>IF(INTRO!$E$39="Non-endemic",IF(INTRO!$E$37="Non-endemic","Not required",COUNTRY_INFO!P865),"Treat with IVM")</f>
        <v>Treat with IVM</v>
      </c>
      <c r="I865" s="15">
        <f t="shared" si="62"/>
        <v>0</v>
      </c>
      <c r="J865" s="15">
        <f t="shared" si="58"/>
        <v>0</v>
      </c>
      <c r="K865" s="25"/>
      <c r="L865" s="17">
        <f t="shared" si="59"/>
        <v>0</v>
      </c>
      <c r="M865" s="17">
        <f t="shared" si="60"/>
        <v>0</v>
      </c>
    </row>
    <row r="866" spans="1:13" x14ac:dyDescent="0.2">
      <c r="A866" s="14" t="str">
        <f>IF(INTRO!$E$39&lt;&gt;"Non-endemic", " ", IF(INTRO!$E$37="Non-endemic"," ", IF(COUNTRY_INFO!A866=0," ",COUNTRY_INFO!A866)))</f>
        <v xml:space="preserve"> </v>
      </c>
      <c r="B866" s="14" t="str">
        <f>IF(INTRO!$E$39&lt;&gt;"Non-endemic", " ", IF(INTRO!$E$37="Non-endemic"," ", IF(COUNTRY_INFO!B866=0," ",COUNTRY_INFO!B866)))</f>
        <v xml:space="preserve"> </v>
      </c>
      <c r="C866" s="14" t="str">
        <f>IF(INTRO!$E$39&lt;&gt;"Non-endemic", " ", IF(INTRO!$E$37="Non-endemic"," ", IF(COUNTRY_INFO!C866=0," ",COUNTRY_INFO!C866)))</f>
        <v xml:space="preserve"> </v>
      </c>
      <c r="D866" s="15">
        <f>IF(INTRO!$E$39&lt;&gt;"Non-endemic", 0, IF(INTRO!$E$37="Non-endemic",0,IF(COUNTRY_INFO!$H866=1,COUNTRY_INFO!E866,0)))</f>
        <v>0</v>
      </c>
      <c r="E866" s="15">
        <f>IF(INTRO!$E$39&lt;&gt;"Non-endemic", 0, IF(INTRO!$E$37="Non-endemic",0,IF(COUNTRY_INFO!$H866=1,COUNTRY_INFO!F866,0)))</f>
        <v>0</v>
      </c>
      <c r="F866" s="15">
        <f>IF(INTRO!$E$39&lt;&gt;"Non-endemic", 0, IF(INTRO!$E$37="Non-endemic",0,IF(COUNTRY_INFO!$H866=1,COUNTRY_INFO!G866,0)))</f>
        <v>0</v>
      </c>
      <c r="G866" s="15">
        <f t="shared" si="61"/>
        <v>0</v>
      </c>
      <c r="H866" s="16" t="str">
        <f>IF(INTRO!$E$39="Non-endemic",IF(INTRO!$E$37="Non-endemic","Not required",COUNTRY_INFO!P866),"Treat with IVM")</f>
        <v>Treat with IVM</v>
      </c>
      <c r="I866" s="15">
        <f t="shared" si="62"/>
        <v>0</v>
      </c>
      <c r="J866" s="15">
        <f t="shared" si="58"/>
        <v>0</v>
      </c>
      <c r="K866" s="25"/>
      <c r="L866" s="17">
        <f t="shared" si="59"/>
        <v>0</v>
      </c>
      <c r="M866" s="17">
        <f t="shared" si="60"/>
        <v>0</v>
      </c>
    </row>
    <row r="867" spans="1:13" x14ac:dyDescent="0.2">
      <c r="A867" s="14" t="str">
        <f>IF(INTRO!$E$39&lt;&gt;"Non-endemic", " ", IF(INTRO!$E$37="Non-endemic"," ", IF(COUNTRY_INFO!A867=0," ",COUNTRY_INFO!A867)))</f>
        <v xml:space="preserve"> </v>
      </c>
      <c r="B867" s="14" t="str">
        <f>IF(INTRO!$E$39&lt;&gt;"Non-endemic", " ", IF(INTRO!$E$37="Non-endemic"," ", IF(COUNTRY_INFO!B867=0," ",COUNTRY_INFO!B867)))</f>
        <v xml:space="preserve"> </v>
      </c>
      <c r="C867" s="14" t="str">
        <f>IF(INTRO!$E$39&lt;&gt;"Non-endemic", " ", IF(INTRO!$E$37="Non-endemic"," ", IF(COUNTRY_INFO!C867=0," ",COUNTRY_INFO!C867)))</f>
        <v xml:space="preserve"> </v>
      </c>
      <c r="D867" s="15">
        <f>IF(INTRO!$E$39&lt;&gt;"Non-endemic", 0, IF(INTRO!$E$37="Non-endemic",0,IF(COUNTRY_INFO!$H867=1,COUNTRY_INFO!E867,0)))</f>
        <v>0</v>
      </c>
      <c r="E867" s="15">
        <f>IF(INTRO!$E$39&lt;&gt;"Non-endemic", 0, IF(INTRO!$E$37="Non-endemic",0,IF(COUNTRY_INFO!$H867=1,COUNTRY_INFO!F867,0)))</f>
        <v>0</v>
      </c>
      <c r="F867" s="15">
        <f>IF(INTRO!$E$39&lt;&gt;"Non-endemic", 0, IF(INTRO!$E$37="Non-endemic",0,IF(COUNTRY_INFO!$H867=1,COUNTRY_INFO!G867,0)))</f>
        <v>0</v>
      </c>
      <c r="G867" s="15">
        <f t="shared" si="61"/>
        <v>0</v>
      </c>
      <c r="H867" s="16" t="str">
        <f>IF(INTRO!$E$39="Non-endemic",IF(INTRO!$E$37="Non-endemic","Not required",COUNTRY_INFO!P867),"Treat with IVM")</f>
        <v>Treat with IVM</v>
      </c>
      <c r="I867" s="15">
        <f t="shared" si="62"/>
        <v>0</v>
      </c>
      <c r="J867" s="15">
        <f t="shared" si="58"/>
        <v>0</v>
      </c>
      <c r="K867" s="25"/>
      <c r="L867" s="17">
        <f t="shared" si="59"/>
        <v>0</v>
      </c>
      <c r="M867" s="17">
        <f t="shared" si="60"/>
        <v>0</v>
      </c>
    </row>
    <row r="868" spans="1:13" x14ac:dyDescent="0.2">
      <c r="A868" s="14" t="str">
        <f>IF(INTRO!$E$39&lt;&gt;"Non-endemic", " ", IF(INTRO!$E$37="Non-endemic"," ", IF(COUNTRY_INFO!A868=0," ",COUNTRY_INFO!A868)))</f>
        <v xml:space="preserve"> </v>
      </c>
      <c r="B868" s="14" t="str">
        <f>IF(INTRO!$E$39&lt;&gt;"Non-endemic", " ", IF(INTRO!$E$37="Non-endemic"," ", IF(COUNTRY_INFO!B868=0," ",COUNTRY_INFO!B868)))</f>
        <v xml:space="preserve"> </v>
      </c>
      <c r="C868" s="14" t="str">
        <f>IF(INTRO!$E$39&lt;&gt;"Non-endemic", " ", IF(INTRO!$E$37="Non-endemic"," ", IF(COUNTRY_INFO!C868=0," ",COUNTRY_INFO!C868)))</f>
        <v xml:space="preserve"> </v>
      </c>
      <c r="D868" s="15">
        <f>IF(INTRO!$E$39&lt;&gt;"Non-endemic", 0, IF(INTRO!$E$37="Non-endemic",0,IF(COUNTRY_INFO!$H868=1,COUNTRY_INFO!E868,0)))</f>
        <v>0</v>
      </c>
      <c r="E868" s="15">
        <f>IF(INTRO!$E$39&lt;&gt;"Non-endemic", 0, IF(INTRO!$E$37="Non-endemic",0,IF(COUNTRY_INFO!$H868=1,COUNTRY_INFO!F868,0)))</f>
        <v>0</v>
      </c>
      <c r="F868" s="15">
        <f>IF(INTRO!$E$39&lt;&gt;"Non-endemic", 0, IF(INTRO!$E$37="Non-endemic",0,IF(COUNTRY_INFO!$H868=1,COUNTRY_INFO!G868,0)))</f>
        <v>0</v>
      </c>
      <c r="G868" s="15">
        <f t="shared" si="61"/>
        <v>0</v>
      </c>
      <c r="H868" s="16" t="str">
        <f>IF(INTRO!$E$39="Non-endemic",IF(INTRO!$E$37="Non-endemic","Not required",COUNTRY_INFO!P868),"Treat with IVM")</f>
        <v>Treat with IVM</v>
      </c>
      <c r="I868" s="15">
        <f t="shared" si="62"/>
        <v>0</v>
      </c>
      <c r="J868" s="15">
        <f t="shared" si="58"/>
        <v>0</v>
      </c>
      <c r="K868" s="25"/>
      <c r="L868" s="17">
        <f t="shared" si="59"/>
        <v>0</v>
      </c>
      <c r="M868" s="17">
        <f t="shared" si="60"/>
        <v>0</v>
      </c>
    </row>
    <row r="869" spans="1:13" x14ac:dyDescent="0.2">
      <c r="A869" s="14" t="str">
        <f>IF(INTRO!$E$39&lt;&gt;"Non-endemic", " ", IF(INTRO!$E$37="Non-endemic"," ", IF(COUNTRY_INFO!A869=0," ",COUNTRY_INFO!A869)))</f>
        <v xml:space="preserve"> </v>
      </c>
      <c r="B869" s="14" t="str">
        <f>IF(INTRO!$E$39&lt;&gt;"Non-endemic", " ", IF(INTRO!$E$37="Non-endemic"," ", IF(COUNTRY_INFO!B869=0," ",COUNTRY_INFO!B869)))</f>
        <v xml:space="preserve"> </v>
      </c>
      <c r="C869" s="14" t="str">
        <f>IF(INTRO!$E$39&lt;&gt;"Non-endemic", " ", IF(INTRO!$E$37="Non-endemic"," ", IF(COUNTRY_INFO!C869=0," ",COUNTRY_INFO!C869)))</f>
        <v xml:space="preserve"> </v>
      </c>
      <c r="D869" s="15">
        <f>IF(INTRO!$E$39&lt;&gt;"Non-endemic", 0, IF(INTRO!$E$37="Non-endemic",0,IF(COUNTRY_INFO!$H869=1,COUNTRY_INFO!E869,0)))</f>
        <v>0</v>
      </c>
      <c r="E869" s="15">
        <f>IF(INTRO!$E$39&lt;&gt;"Non-endemic", 0, IF(INTRO!$E$37="Non-endemic",0,IF(COUNTRY_INFO!$H869=1,COUNTRY_INFO!F869,0)))</f>
        <v>0</v>
      </c>
      <c r="F869" s="15">
        <f>IF(INTRO!$E$39&lt;&gt;"Non-endemic", 0, IF(INTRO!$E$37="Non-endemic",0,IF(COUNTRY_INFO!$H869=1,COUNTRY_INFO!G869,0)))</f>
        <v>0</v>
      </c>
      <c r="G869" s="15">
        <f t="shared" si="61"/>
        <v>0</v>
      </c>
      <c r="H869" s="16" t="str">
        <f>IF(INTRO!$E$39="Non-endemic",IF(INTRO!$E$37="Non-endemic","Not required",COUNTRY_INFO!P869),"Treat with IVM")</f>
        <v>Treat with IVM</v>
      </c>
      <c r="I869" s="15">
        <f t="shared" si="62"/>
        <v>0</v>
      </c>
      <c r="J869" s="15">
        <f t="shared" si="58"/>
        <v>0</v>
      </c>
      <c r="K869" s="25"/>
      <c r="L869" s="17">
        <f t="shared" si="59"/>
        <v>0</v>
      </c>
      <c r="M869" s="17">
        <f t="shared" si="60"/>
        <v>0</v>
      </c>
    </row>
    <row r="870" spans="1:13" x14ac:dyDescent="0.2">
      <c r="A870" s="14" t="str">
        <f>IF(INTRO!$E$39&lt;&gt;"Non-endemic", " ", IF(INTRO!$E$37="Non-endemic"," ", IF(COUNTRY_INFO!A870=0," ",COUNTRY_INFO!A870)))</f>
        <v xml:space="preserve"> </v>
      </c>
      <c r="B870" s="14" t="str">
        <f>IF(INTRO!$E$39&lt;&gt;"Non-endemic", " ", IF(INTRO!$E$37="Non-endemic"," ", IF(COUNTRY_INFO!B870=0," ",COUNTRY_INFO!B870)))</f>
        <v xml:space="preserve"> </v>
      </c>
      <c r="C870" s="14" t="str">
        <f>IF(INTRO!$E$39&lt;&gt;"Non-endemic", " ", IF(INTRO!$E$37="Non-endemic"," ", IF(COUNTRY_INFO!C870=0," ",COUNTRY_INFO!C870)))</f>
        <v xml:space="preserve"> </v>
      </c>
      <c r="D870" s="15">
        <f>IF(INTRO!$E$39&lt;&gt;"Non-endemic", 0, IF(INTRO!$E$37="Non-endemic",0,IF(COUNTRY_INFO!$H870=1,COUNTRY_INFO!E870,0)))</f>
        <v>0</v>
      </c>
      <c r="E870" s="15">
        <f>IF(INTRO!$E$39&lt;&gt;"Non-endemic", 0, IF(INTRO!$E$37="Non-endemic",0,IF(COUNTRY_INFO!$H870=1,COUNTRY_INFO!F870,0)))</f>
        <v>0</v>
      </c>
      <c r="F870" s="15">
        <f>IF(INTRO!$E$39&lt;&gt;"Non-endemic", 0, IF(INTRO!$E$37="Non-endemic",0,IF(COUNTRY_INFO!$H870=1,COUNTRY_INFO!G870,0)))</f>
        <v>0</v>
      </c>
      <c r="G870" s="15">
        <f t="shared" si="61"/>
        <v>0</v>
      </c>
      <c r="H870" s="16" t="str">
        <f>IF(INTRO!$E$39="Non-endemic",IF(INTRO!$E$37="Non-endemic","Not required",COUNTRY_INFO!P870),"Treat with IVM")</f>
        <v>Treat with IVM</v>
      </c>
      <c r="I870" s="15">
        <f t="shared" si="62"/>
        <v>0</v>
      </c>
      <c r="J870" s="15">
        <f t="shared" si="58"/>
        <v>0</v>
      </c>
      <c r="K870" s="25"/>
      <c r="L870" s="17">
        <f t="shared" si="59"/>
        <v>0</v>
      </c>
      <c r="M870" s="17">
        <f t="shared" si="60"/>
        <v>0</v>
      </c>
    </row>
    <row r="871" spans="1:13" x14ac:dyDescent="0.2">
      <c r="A871" s="14" t="str">
        <f>IF(INTRO!$E$39&lt;&gt;"Non-endemic", " ", IF(INTRO!$E$37="Non-endemic"," ", IF(COUNTRY_INFO!A871=0," ",COUNTRY_INFO!A871)))</f>
        <v xml:space="preserve"> </v>
      </c>
      <c r="B871" s="14" t="str">
        <f>IF(INTRO!$E$39&lt;&gt;"Non-endemic", " ", IF(INTRO!$E$37="Non-endemic"," ", IF(COUNTRY_INFO!B871=0," ",COUNTRY_INFO!B871)))</f>
        <v xml:space="preserve"> </v>
      </c>
      <c r="C871" s="14" t="str">
        <f>IF(INTRO!$E$39&lt;&gt;"Non-endemic", " ", IF(INTRO!$E$37="Non-endemic"," ", IF(COUNTRY_INFO!C871=0," ",COUNTRY_INFO!C871)))</f>
        <v xml:space="preserve"> </v>
      </c>
      <c r="D871" s="15">
        <f>IF(INTRO!$E$39&lt;&gt;"Non-endemic", 0, IF(INTRO!$E$37="Non-endemic",0,IF(COUNTRY_INFO!$H871=1,COUNTRY_INFO!E871,0)))</f>
        <v>0</v>
      </c>
      <c r="E871" s="15">
        <f>IF(INTRO!$E$39&lt;&gt;"Non-endemic", 0, IF(INTRO!$E$37="Non-endemic",0,IF(COUNTRY_INFO!$H871=1,COUNTRY_INFO!F871,0)))</f>
        <v>0</v>
      </c>
      <c r="F871" s="15">
        <f>IF(INTRO!$E$39&lt;&gt;"Non-endemic", 0, IF(INTRO!$E$37="Non-endemic",0,IF(COUNTRY_INFO!$H871=1,COUNTRY_INFO!G871,0)))</f>
        <v>0</v>
      </c>
      <c r="G871" s="15">
        <f t="shared" si="61"/>
        <v>0</v>
      </c>
      <c r="H871" s="16" t="str">
        <f>IF(INTRO!$E$39="Non-endemic",IF(INTRO!$E$37="Non-endemic","Not required",COUNTRY_INFO!P871),"Treat with IVM")</f>
        <v>Treat with IVM</v>
      </c>
      <c r="I871" s="15">
        <f t="shared" si="62"/>
        <v>0</v>
      </c>
      <c r="J871" s="15">
        <f t="shared" si="58"/>
        <v>0</v>
      </c>
      <c r="K871" s="25"/>
      <c r="L871" s="17">
        <f t="shared" si="59"/>
        <v>0</v>
      </c>
      <c r="M871" s="17">
        <f t="shared" si="60"/>
        <v>0</v>
      </c>
    </row>
    <row r="872" spans="1:13" x14ac:dyDescent="0.2">
      <c r="A872" s="14" t="str">
        <f>IF(INTRO!$E$39&lt;&gt;"Non-endemic", " ", IF(INTRO!$E$37="Non-endemic"," ", IF(COUNTRY_INFO!A872=0," ",COUNTRY_INFO!A872)))</f>
        <v xml:space="preserve"> </v>
      </c>
      <c r="B872" s="14" t="str">
        <f>IF(INTRO!$E$39&lt;&gt;"Non-endemic", " ", IF(INTRO!$E$37="Non-endemic"," ", IF(COUNTRY_INFO!B872=0," ",COUNTRY_INFO!B872)))</f>
        <v xml:space="preserve"> </v>
      </c>
      <c r="C872" s="14" t="str">
        <f>IF(INTRO!$E$39&lt;&gt;"Non-endemic", " ", IF(INTRO!$E$37="Non-endemic"," ", IF(COUNTRY_INFO!C872=0," ",COUNTRY_INFO!C872)))</f>
        <v xml:space="preserve"> </v>
      </c>
      <c r="D872" s="15">
        <f>IF(INTRO!$E$39&lt;&gt;"Non-endemic", 0, IF(INTRO!$E$37="Non-endemic",0,IF(COUNTRY_INFO!$H872=1,COUNTRY_INFO!E872,0)))</f>
        <v>0</v>
      </c>
      <c r="E872" s="15">
        <f>IF(INTRO!$E$39&lt;&gt;"Non-endemic", 0, IF(INTRO!$E$37="Non-endemic",0,IF(COUNTRY_INFO!$H872=1,COUNTRY_INFO!F872,0)))</f>
        <v>0</v>
      </c>
      <c r="F872" s="15">
        <f>IF(INTRO!$E$39&lt;&gt;"Non-endemic", 0, IF(INTRO!$E$37="Non-endemic",0,IF(COUNTRY_INFO!$H872=1,COUNTRY_INFO!G872,0)))</f>
        <v>0</v>
      </c>
      <c r="G872" s="15">
        <f t="shared" si="61"/>
        <v>0</v>
      </c>
      <c r="H872" s="16" t="str">
        <f>IF(INTRO!$E$39="Non-endemic",IF(INTRO!$E$37="Non-endemic","Not required",COUNTRY_INFO!P872),"Treat with IVM")</f>
        <v>Treat with IVM</v>
      </c>
      <c r="I872" s="15">
        <f t="shared" si="62"/>
        <v>0</v>
      </c>
      <c r="J872" s="15">
        <f t="shared" si="58"/>
        <v>0</v>
      </c>
      <c r="K872" s="25"/>
      <c r="L872" s="17">
        <f t="shared" si="59"/>
        <v>0</v>
      </c>
      <c r="M872" s="17">
        <f t="shared" si="60"/>
        <v>0</v>
      </c>
    </row>
    <row r="873" spans="1:13" x14ac:dyDescent="0.2">
      <c r="A873" s="14" t="str">
        <f>IF(INTRO!$E$39&lt;&gt;"Non-endemic", " ", IF(INTRO!$E$37="Non-endemic"," ", IF(COUNTRY_INFO!A873=0," ",COUNTRY_INFO!A873)))</f>
        <v xml:space="preserve"> </v>
      </c>
      <c r="B873" s="14" t="str">
        <f>IF(INTRO!$E$39&lt;&gt;"Non-endemic", " ", IF(INTRO!$E$37="Non-endemic"," ", IF(COUNTRY_INFO!B873=0," ",COUNTRY_INFO!B873)))</f>
        <v xml:space="preserve"> </v>
      </c>
      <c r="C873" s="14" t="str">
        <f>IF(INTRO!$E$39&lt;&gt;"Non-endemic", " ", IF(INTRO!$E$37="Non-endemic"," ", IF(COUNTRY_INFO!C873=0," ",COUNTRY_INFO!C873)))</f>
        <v xml:space="preserve"> </v>
      </c>
      <c r="D873" s="15">
        <f>IF(INTRO!$E$39&lt;&gt;"Non-endemic", 0, IF(INTRO!$E$37="Non-endemic",0,IF(COUNTRY_INFO!$H873=1,COUNTRY_INFO!E873,0)))</f>
        <v>0</v>
      </c>
      <c r="E873" s="15">
        <f>IF(INTRO!$E$39&lt;&gt;"Non-endemic", 0, IF(INTRO!$E$37="Non-endemic",0,IF(COUNTRY_INFO!$H873=1,COUNTRY_INFO!F873,0)))</f>
        <v>0</v>
      </c>
      <c r="F873" s="15">
        <f>IF(INTRO!$E$39&lt;&gt;"Non-endemic", 0, IF(INTRO!$E$37="Non-endemic",0,IF(COUNTRY_INFO!$H873=1,COUNTRY_INFO!G873,0)))</f>
        <v>0</v>
      </c>
      <c r="G873" s="15">
        <f t="shared" si="61"/>
        <v>0</v>
      </c>
      <c r="H873" s="16" t="str">
        <f>IF(INTRO!$E$39="Non-endemic",IF(INTRO!$E$37="Non-endemic","Not required",COUNTRY_INFO!P873),"Treat with IVM")</f>
        <v>Treat with IVM</v>
      </c>
      <c r="I873" s="15">
        <f t="shared" si="62"/>
        <v>0</v>
      </c>
      <c r="J873" s="15">
        <f t="shared" si="58"/>
        <v>0</v>
      </c>
      <c r="K873" s="25"/>
      <c r="L873" s="17">
        <f t="shared" si="59"/>
        <v>0</v>
      </c>
      <c r="M873" s="17">
        <f t="shared" si="60"/>
        <v>0</v>
      </c>
    </row>
    <row r="874" spans="1:13" x14ac:dyDescent="0.2">
      <c r="A874" s="14" t="str">
        <f>IF(INTRO!$E$39&lt;&gt;"Non-endemic", " ", IF(INTRO!$E$37="Non-endemic"," ", IF(COUNTRY_INFO!A874=0," ",COUNTRY_INFO!A874)))</f>
        <v xml:space="preserve"> </v>
      </c>
      <c r="B874" s="14" t="str">
        <f>IF(INTRO!$E$39&lt;&gt;"Non-endemic", " ", IF(INTRO!$E$37="Non-endemic"," ", IF(COUNTRY_INFO!B874=0," ",COUNTRY_INFO!B874)))</f>
        <v xml:space="preserve"> </v>
      </c>
      <c r="C874" s="14" t="str">
        <f>IF(INTRO!$E$39&lt;&gt;"Non-endemic", " ", IF(INTRO!$E$37="Non-endemic"," ", IF(COUNTRY_INFO!C874=0," ",COUNTRY_INFO!C874)))</f>
        <v xml:space="preserve"> </v>
      </c>
      <c r="D874" s="15">
        <f>IF(INTRO!$E$39&lt;&gt;"Non-endemic", 0, IF(INTRO!$E$37="Non-endemic",0,IF(COUNTRY_INFO!$H874=1,COUNTRY_INFO!E874,0)))</f>
        <v>0</v>
      </c>
      <c r="E874" s="15">
        <f>IF(INTRO!$E$39&lt;&gt;"Non-endemic", 0, IF(INTRO!$E$37="Non-endemic",0,IF(COUNTRY_INFO!$H874=1,COUNTRY_INFO!F874,0)))</f>
        <v>0</v>
      </c>
      <c r="F874" s="15">
        <f>IF(INTRO!$E$39&lt;&gt;"Non-endemic", 0, IF(INTRO!$E$37="Non-endemic",0,IF(COUNTRY_INFO!$H874=1,COUNTRY_INFO!G874,0)))</f>
        <v>0</v>
      </c>
      <c r="G874" s="15">
        <f t="shared" si="61"/>
        <v>0</v>
      </c>
      <c r="H874" s="16" t="str">
        <f>IF(INTRO!$E$39="Non-endemic",IF(INTRO!$E$37="Non-endemic","Not required",COUNTRY_INFO!P874),"Treat with IVM")</f>
        <v>Treat with IVM</v>
      </c>
      <c r="I874" s="15">
        <f t="shared" si="62"/>
        <v>0</v>
      </c>
      <c r="J874" s="15">
        <f t="shared" si="58"/>
        <v>0</v>
      </c>
      <c r="K874" s="25"/>
      <c r="L874" s="17">
        <f t="shared" si="59"/>
        <v>0</v>
      </c>
      <c r="M874" s="17">
        <f t="shared" si="60"/>
        <v>0</v>
      </c>
    </row>
    <row r="875" spans="1:13" x14ac:dyDescent="0.2">
      <c r="A875" s="14" t="str">
        <f>IF(INTRO!$E$39&lt;&gt;"Non-endemic", " ", IF(INTRO!$E$37="Non-endemic"," ", IF(COUNTRY_INFO!A875=0," ",COUNTRY_INFO!A875)))</f>
        <v xml:space="preserve"> </v>
      </c>
      <c r="B875" s="14" t="str">
        <f>IF(INTRO!$E$39&lt;&gt;"Non-endemic", " ", IF(INTRO!$E$37="Non-endemic"," ", IF(COUNTRY_INFO!B875=0," ",COUNTRY_INFO!B875)))</f>
        <v xml:space="preserve"> </v>
      </c>
      <c r="C875" s="14" t="str">
        <f>IF(INTRO!$E$39&lt;&gt;"Non-endemic", " ", IF(INTRO!$E$37="Non-endemic"," ", IF(COUNTRY_INFO!C875=0," ",COUNTRY_INFO!C875)))</f>
        <v xml:space="preserve"> </v>
      </c>
      <c r="D875" s="15">
        <f>IF(INTRO!$E$39&lt;&gt;"Non-endemic", 0, IF(INTRO!$E$37="Non-endemic",0,IF(COUNTRY_INFO!$H875=1,COUNTRY_INFO!E875,0)))</f>
        <v>0</v>
      </c>
      <c r="E875" s="15">
        <f>IF(INTRO!$E$39&lt;&gt;"Non-endemic", 0, IF(INTRO!$E$37="Non-endemic",0,IF(COUNTRY_INFO!$H875=1,COUNTRY_INFO!F875,0)))</f>
        <v>0</v>
      </c>
      <c r="F875" s="15">
        <f>IF(INTRO!$E$39&lt;&gt;"Non-endemic", 0, IF(INTRO!$E$37="Non-endemic",0,IF(COUNTRY_INFO!$H875=1,COUNTRY_INFO!G875,0)))</f>
        <v>0</v>
      </c>
      <c r="G875" s="15">
        <f t="shared" si="61"/>
        <v>0</v>
      </c>
      <c r="H875" s="16" t="str">
        <f>IF(INTRO!$E$39="Non-endemic",IF(INTRO!$E$37="Non-endemic","Not required",COUNTRY_INFO!P875),"Treat with IVM")</f>
        <v>Treat with IVM</v>
      </c>
      <c r="I875" s="15">
        <f t="shared" si="62"/>
        <v>0</v>
      </c>
      <c r="J875" s="15">
        <f t="shared" si="58"/>
        <v>0</v>
      </c>
      <c r="K875" s="25"/>
      <c r="L875" s="17">
        <f t="shared" si="59"/>
        <v>0</v>
      </c>
      <c r="M875" s="17">
        <f t="shared" si="60"/>
        <v>0</v>
      </c>
    </row>
    <row r="876" spans="1:13" x14ac:dyDescent="0.2">
      <c r="A876" s="14" t="str">
        <f>IF(INTRO!$E$39&lt;&gt;"Non-endemic", " ", IF(INTRO!$E$37="Non-endemic"," ", IF(COUNTRY_INFO!A876=0," ",COUNTRY_INFO!A876)))</f>
        <v xml:space="preserve"> </v>
      </c>
      <c r="B876" s="14" t="str">
        <f>IF(INTRO!$E$39&lt;&gt;"Non-endemic", " ", IF(INTRO!$E$37="Non-endemic"," ", IF(COUNTRY_INFO!B876=0," ",COUNTRY_INFO!B876)))</f>
        <v xml:space="preserve"> </v>
      </c>
      <c r="C876" s="14" t="str">
        <f>IF(INTRO!$E$39&lt;&gt;"Non-endemic", " ", IF(INTRO!$E$37="Non-endemic"," ", IF(COUNTRY_INFO!C876=0," ",COUNTRY_INFO!C876)))</f>
        <v xml:space="preserve"> </v>
      </c>
      <c r="D876" s="15">
        <f>IF(INTRO!$E$39&lt;&gt;"Non-endemic", 0, IF(INTRO!$E$37="Non-endemic",0,IF(COUNTRY_INFO!$H876=1,COUNTRY_INFO!E876,0)))</f>
        <v>0</v>
      </c>
      <c r="E876" s="15">
        <f>IF(INTRO!$E$39&lt;&gt;"Non-endemic", 0, IF(INTRO!$E$37="Non-endemic",0,IF(COUNTRY_INFO!$H876=1,COUNTRY_INFO!F876,0)))</f>
        <v>0</v>
      </c>
      <c r="F876" s="15">
        <f>IF(INTRO!$E$39&lt;&gt;"Non-endemic", 0, IF(INTRO!$E$37="Non-endemic",0,IF(COUNTRY_INFO!$H876=1,COUNTRY_INFO!G876,0)))</f>
        <v>0</v>
      </c>
      <c r="G876" s="15">
        <f t="shared" si="61"/>
        <v>0</v>
      </c>
      <c r="H876" s="16" t="str">
        <f>IF(INTRO!$E$39="Non-endemic",IF(INTRO!$E$37="Non-endemic","Not required",COUNTRY_INFO!P876),"Treat with IVM")</f>
        <v>Treat with IVM</v>
      </c>
      <c r="I876" s="15">
        <f t="shared" si="62"/>
        <v>0</v>
      </c>
      <c r="J876" s="15">
        <f t="shared" si="58"/>
        <v>0</v>
      </c>
      <c r="K876" s="25"/>
      <c r="L876" s="17">
        <f t="shared" si="59"/>
        <v>0</v>
      </c>
      <c r="M876" s="17">
        <f t="shared" si="60"/>
        <v>0</v>
      </c>
    </row>
    <row r="877" spans="1:13" x14ac:dyDescent="0.2">
      <c r="A877" s="14" t="str">
        <f>IF(INTRO!$E$39&lt;&gt;"Non-endemic", " ", IF(INTRO!$E$37="Non-endemic"," ", IF(COUNTRY_INFO!A877=0," ",COUNTRY_INFO!A877)))</f>
        <v xml:space="preserve"> </v>
      </c>
      <c r="B877" s="14" t="str">
        <f>IF(INTRO!$E$39&lt;&gt;"Non-endemic", " ", IF(INTRO!$E$37="Non-endemic"," ", IF(COUNTRY_INFO!B877=0," ",COUNTRY_INFO!B877)))</f>
        <v xml:space="preserve"> </v>
      </c>
      <c r="C877" s="14" t="str">
        <f>IF(INTRO!$E$39&lt;&gt;"Non-endemic", " ", IF(INTRO!$E$37="Non-endemic"," ", IF(COUNTRY_INFO!C877=0," ",COUNTRY_INFO!C877)))</f>
        <v xml:space="preserve"> </v>
      </c>
      <c r="D877" s="15">
        <f>IF(INTRO!$E$39&lt;&gt;"Non-endemic", 0, IF(INTRO!$E$37="Non-endemic",0,IF(COUNTRY_INFO!$H877=1,COUNTRY_INFO!E877,0)))</f>
        <v>0</v>
      </c>
      <c r="E877" s="15">
        <f>IF(INTRO!$E$39&lt;&gt;"Non-endemic", 0, IF(INTRO!$E$37="Non-endemic",0,IF(COUNTRY_INFO!$H877=1,COUNTRY_INFO!F877,0)))</f>
        <v>0</v>
      </c>
      <c r="F877" s="15">
        <f>IF(INTRO!$E$39&lt;&gt;"Non-endemic", 0, IF(INTRO!$E$37="Non-endemic",0,IF(COUNTRY_INFO!$H877=1,COUNTRY_INFO!G877,0)))</f>
        <v>0</v>
      </c>
      <c r="G877" s="15">
        <f t="shared" si="61"/>
        <v>0</v>
      </c>
      <c r="H877" s="16" t="str">
        <f>IF(INTRO!$E$39="Non-endemic",IF(INTRO!$E$37="Non-endemic","Not required",COUNTRY_INFO!P877),"Treat with IVM")</f>
        <v>Treat with IVM</v>
      </c>
      <c r="I877" s="15">
        <f t="shared" si="62"/>
        <v>0</v>
      </c>
      <c r="J877" s="15">
        <f t="shared" si="58"/>
        <v>0</v>
      </c>
      <c r="K877" s="25"/>
      <c r="L877" s="17">
        <f t="shared" si="59"/>
        <v>0</v>
      </c>
      <c r="M877" s="17">
        <f t="shared" si="60"/>
        <v>0</v>
      </c>
    </row>
    <row r="878" spans="1:13" x14ac:dyDescent="0.2">
      <c r="A878" s="14" t="str">
        <f>IF(INTRO!$E$39&lt;&gt;"Non-endemic", " ", IF(INTRO!$E$37="Non-endemic"," ", IF(COUNTRY_INFO!A878=0," ",COUNTRY_INFO!A878)))</f>
        <v xml:space="preserve"> </v>
      </c>
      <c r="B878" s="14" t="str">
        <f>IF(INTRO!$E$39&lt;&gt;"Non-endemic", " ", IF(INTRO!$E$37="Non-endemic"," ", IF(COUNTRY_INFO!B878=0," ",COUNTRY_INFO!B878)))</f>
        <v xml:space="preserve"> </v>
      </c>
      <c r="C878" s="14" t="str">
        <f>IF(INTRO!$E$39&lt;&gt;"Non-endemic", " ", IF(INTRO!$E$37="Non-endemic"," ", IF(COUNTRY_INFO!C878=0," ",COUNTRY_INFO!C878)))</f>
        <v xml:space="preserve"> </v>
      </c>
      <c r="D878" s="15">
        <f>IF(INTRO!$E$39&lt;&gt;"Non-endemic", 0, IF(INTRO!$E$37="Non-endemic",0,IF(COUNTRY_INFO!$H878=1,COUNTRY_INFO!E878,0)))</f>
        <v>0</v>
      </c>
      <c r="E878" s="15">
        <f>IF(INTRO!$E$39&lt;&gt;"Non-endemic", 0, IF(INTRO!$E$37="Non-endemic",0,IF(COUNTRY_INFO!$H878=1,COUNTRY_INFO!F878,0)))</f>
        <v>0</v>
      </c>
      <c r="F878" s="15">
        <f>IF(INTRO!$E$39&lt;&gt;"Non-endemic", 0, IF(INTRO!$E$37="Non-endemic",0,IF(COUNTRY_INFO!$H878=1,COUNTRY_INFO!G878,0)))</f>
        <v>0</v>
      </c>
      <c r="G878" s="15">
        <f t="shared" si="61"/>
        <v>0</v>
      </c>
      <c r="H878" s="16" t="str">
        <f>IF(INTRO!$E$39="Non-endemic",IF(INTRO!$E$37="Non-endemic","Not required",COUNTRY_INFO!P878),"Treat with IVM")</f>
        <v>Treat with IVM</v>
      </c>
      <c r="I878" s="15">
        <f t="shared" si="62"/>
        <v>0</v>
      </c>
      <c r="J878" s="15">
        <f t="shared" si="58"/>
        <v>0</v>
      </c>
      <c r="K878" s="25"/>
      <c r="L878" s="17">
        <f t="shared" si="59"/>
        <v>0</v>
      </c>
      <c r="M878" s="17">
        <f t="shared" si="60"/>
        <v>0</v>
      </c>
    </row>
    <row r="879" spans="1:13" x14ac:dyDescent="0.2">
      <c r="A879" s="14" t="str">
        <f>IF(INTRO!$E$39&lt;&gt;"Non-endemic", " ", IF(INTRO!$E$37="Non-endemic"," ", IF(COUNTRY_INFO!A879=0," ",COUNTRY_INFO!A879)))</f>
        <v xml:space="preserve"> </v>
      </c>
      <c r="B879" s="14" t="str">
        <f>IF(INTRO!$E$39&lt;&gt;"Non-endemic", " ", IF(INTRO!$E$37="Non-endemic"," ", IF(COUNTRY_INFO!B879=0," ",COUNTRY_INFO!B879)))</f>
        <v xml:space="preserve"> </v>
      </c>
      <c r="C879" s="14" t="str">
        <f>IF(INTRO!$E$39&lt;&gt;"Non-endemic", " ", IF(INTRO!$E$37="Non-endemic"," ", IF(COUNTRY_INFO!C879=0," ",COUNTRY_INFO!C879)))</f>
        <v xml:space="preserve"> </v>
      </c>
      <c r="D879" s="15">
        <f>IF(INTRO!$E$39&lt;&gt;"Non-endemic", 0, IF(INTRO!$E$37="Non-endemic",0,IF(COUNTRY_INFO!$H879=1,COUNTRY_INFO!E879,0)))</f>
        <v>0</v>
      </c>
      <c r="E879" s="15">
        <f>IF(INTRO!$E$39&lt;&gt;"Non-endemic", 0, IF(INTRO!$E$37="Non-endemic",0,IF(COUNTRY_INFO!$H879=1,COUNTRY_INFO!F879,0)))</f>
        <v>0</v>
      </c>
      <c r="F879" s="15">
        <f>IF(INTRO!$E$39&lt;&gt;"Non-endemic", 0, IF(INTRO!$E$37="Non-endemic",0,IF(COUNTRY_INFO!$H879=1,COUNTRY_INFO!G879,0)))</f>
        <v>0</v>
      </c>
      <c r="G879" s="15">
        <f t="shared" si="61"/>
        <v>0</v>
      </c>
      <c r="H879" s="16" t="str">
        <f>IF(INTRO!$E$39="Non-endemic",IF(INTRO!$E$37="Non-endemic","Not required",COUNTRY_INFO!P879),"Treat with IVM")</f>
        <v>Treat with IVM</v>
      </c>
      <c r="I879" s="15">
        <f t="shared" si="62"/>
        <v>0</v>
      </c>
      <c r="J879" s="15">
        <f t="shared" si="58"/>
        <v>0</v>
      </c>
      <c r="K879" s="25"/>
      <c r="L879" s="17">
        <f t="shared" si="59"/>
        <v>0</v>
      </c>
      <c r="M879" s="17">
        <f t="shared" si="60"/>
        <v>0</v>
      </c>
    </row>
    <row r="880" spans="1:13" x14ac:dyDescent="0.2">
      <c r="A880" s="14" t="str">
        <f>IF(INTRO!$E$39&lt;&gt;"Non-endemic", " ", IF(INTRO!$E$37="Non-endemic"," ", IF(COUNTRY_INFO!A880=0," ",COUNTRY_INFO!A880)))</f>
        <v xml:space="preserve"> </v>
      </c>
      <c r="B880" s="14" t="str">
        <f>IF(INTRO!$E$39&lt;&gt;"Non-endemic", " ", IF(INTRO!$E$37="Non-endemic"," ", IF(COUNTRY_INFO!B880=0," ",COUNTRY_INFO!B880)))</f>
        <v xml:space="preserve"> </v>
      </c>
      <c r="C880" s="14" t="str">
        <f>IF(INTRO!$E$39&lt;&gt;"Non-endemic", " ", IF(INTRO!$E$37="Non-endemic"," ", IF(COUNTRY_INFO!C880=0," ",COUNTRY_INFO!C880)))</f>
        <v xml:space="preserve"> </v>
      </c>
      <c r="D880" s="15">
        <f>IF(INTRO!$E$39&lt;&gt;"Non-endemic", 0, IF(INTRO!$E$37="Non-endemic",0,IF(COUNTRY_INFO!$H880=1,COUNTRY_INFO!E880,0)))</f>
        <v>0</v>
      </c>
      <c r="E880" s="15">
        <f>IF(INTRO!$E$39&lt;&gt;"Non-endemic", 0, IF(INTRO!$E$37="Non-endemic",0,IF(COUNTRY_INFO!$H880=1,COUNTRY_INFO!F880,0)))</f>
        <v>0</v>
      </c>
      <c r="F880" s="15">
        <f>IF(INTRO!$E$39&lt;&gt;"Non-endemic", 0, IF(INTRO!$E$37="Non-endemic",0,IF(COUNTRY_INFO!$H880=1,COUNTRY_INFO!G880,0)))</f>
        <v>0</v>
      </c>
      <c r="G880" s="15">
        <f t="shared" si="61"/>
        <v>0</v>
      </c>
      <c r="H880" s="16" t="str">
        <f>IF(INTRO!$E$39="Non-endemic",IF(INTRO!$E$37="Non-endemic","Not required",COUNTRY_INFO!P880),"Treat with IVM")</f>
        <v>Treat with IVM</v>
      </c>
      <c r="I880" s="15">
        <f t="shared" si="62"/>
        <v>0</v>
      </c>
      <c r="J880" s="15">
        <f t="shared" si="58"/>
        <v>0</v>
      </c>
      <c r="K880" s="25"/>
      <c r="L880" s="17">
        <f t="shared" si="59"/>
        <v>0</v>
      </c>
      <c r="M880" s="17">
        <f t="shared" si="60"/>
        <v>0</v>
      </c>
    </row>
    <row r="881" spans="1:13" x14ac:dyDescent="0.2">
      <c r="A881" s="14" t="str">
        <f>IF(INTRO!$E$39&lt;&gt;"Non-endemic", " ", IF(INTRO!$E$37="Non-endemic"," ", IF(COUNTRY_INFO!A881=0," ",COUNTRY_INFO!A881)))</f>
        <v xml:space="preserve"> </v>
      </c>
      <c r="B881" s="14" t="str">
        <f>IF(INTRO!$E$39&lt;&gt;"Non-endemic", " ", IF(INTRO!$E$37="Non-endemic"," ", IF(COUNTRY_INFO!B881=0," ",COUNTRY_INFO!B881)))</f>
        <v xml:space="preserve"> </v>
      </c>
      <c r="C881" s="14" t="str">
        <f>IF(INTRO!$E$39&lt;&gt;"Non-endemic", " ", IF(INTRO!$E$37="Non-endemic"," ", IF(COUNTRY_INFO!C881=0," ",COUNTRY_INFO!C881)))</f>
        <v xml:space="preserve"> </v>
      </c>
      <c r="D881" s="15">
        <f>IF(INTRO!$E$39&lt;&gt;"Non-endemic", 0, IF(INTRO!$E$37="Non-endemic",0,IF(COUNTRY_INFO!$H881=1,COUNTRY_INFO!E881,0)))</f>
        <v>0</v>
      </c>
      <c r="E881" s="15">
        <f>IF(INTRO!$E$39&lt;&gt;"Non-endemic", 0, IF(INTRO!$E$37="Non-endemic",0,IF(COUNTRY_INFO!$H881=1,COUNTRY_INFO!F881,0)))</f>
        <v>0</v>
      </c>
      <c r="F881" s="15">
        <f>IF(INTRO!$E$39&lt;&gt;"Non-endemic", 0, IF(INTRO!$E$37="Non-endemic",0,IF(COUNTRY_INFO!$H881=1,COUNTRY_INFO!G881,0)))</f>
        <v>0</v>
      </c>
      <c r="G881" s="15">
        <f t="shared" si="61"/>
        <v>0</v>
      </c>
      <c r="H881" s="16" t="str">
        <f>IF(INTRO!$E$39="Non-endemic",IF(INTRO!$E$37="Non-endemic","Not required",COUNTRY_INFO!P881),"Treat with IVM")</f>
        <v>Treat with IVM</v>
      </c>
      <c r="I881" s="15">
        <f t="shared" si="62"/>
        <v>0</v>
      </c>
      <c r="J881" s="15">
        <f t="shared" si="58"/>
        <v>0</v>
      </c>
      <c r="K881" s="25"/>
      <c r="L881" s="17">
        <f t="shared" si="59"/>
        <v>0</v>
      </c>
      <c r="M881" s="17">
        <f t="shared" si="60"/>
        <v>0</v>
      </c>
    </row>
    <row r="882" spans="1:13" x14ac:dyDescent="0.2">
      <c r="A882" s="14" t="str">
        <f>IF(INTRO!$E$39&lt;&gt;"Non-endemic", " ", IF(INTRO!$E$37="Non-endemic"," ", IF(COUNTRY_INFO!A882=0," ",COUNTRY_INFO!A882)))</f>
        <v xml:space="preserve"> </v>
      </c>
      <c r="B882" s="14" t="str">
        <f>IF(INTRO!$E$39&lt;&gt;"Non-endemic", " ", IF(INTRO!$E$37="Non-endemic"," ", IF(COUNTRY_INFO!B882=0," ",COUNTRY_INFO!B882)))</f>
        <v xml:space="preserve"> </v>
      </c>
      <c r="C882" s="14" t="str">
        <f>IF(INTRO!$E$39&lt;&gt;"Non-endemic", " ", IF(INTRO!$E$37="Non-endemic"," ", IF(COUNTRY_INFO!C882=0," ",COUNTRY_INFO!C882)))</f>
        <v xml:space="preserve"> </v>
      </c>
      <c r="D882" s="15">
        <f>IF(INTRO!$E$39&lt;&gt;"Non-endemic", 0, IF(INTRO!$E$37="Non-endemic",0,IF(COUNTRY_INFO!$H882=1,COUNTRY_INFO!E882,0)))</f>
        <v>0</v>
      </c>
      <c r="E882" s="15">
        <f>IF(INTRO!$E$39&lt;&gt;"Non-endemic", 0, IF(INTRO!$E$37="Non-endemic",0,IF(COUNTRY_INFO!$H882=1,COUNTRY_INFO!F882,0)))</f>
        <v>0</v>
      </c>
      <c r="F882" s="15">
        <f>IF(INTRO!$E$39&lt;&gt;"Non-endemic", 0, IF(INTRO!$E$37="Non-endemic",0,IF(COUNTRY_INFO!$H882=1,COUNTRY_INFO!G882,0)))</f>
        <v>0</v>
      </c>
      <c r="G882" s="15">
        <f t="shared" si="61"/>
        <v>0</v>
      </c>
      <c r="H882" s="16" t="str">
        <f>IF(INTRO!$E$39="Non-endemic",IF(INTRO!$E$37="Non-endemic","Not required",COUNTRY_INFO!P882),"Treat with IVM")</f>
        <v>Treat with IVM</v>
      </c>
      <c r="I882" s="15">
        <f t="shared" si="62"/>
        <v>0</v>
      </c>
      <c r="J882" s="15">
        <f t="shared" si="58"/>
        <v>0</v>
      </c>
      <c r="K882" s="25"/>
      <c r="L882" s="17">
        <f t="shared" si="59"/>
        <v>0</v>
      </c>
      <c r="M882" s="17">
        <f t="shared" si="60"/>
        <v>0</v>
      </c>
    </row>
    <row r="883" spans="1:13" x14ac:dyDescent="0.2">
      <c r="A883" s="14" t="str">
        <f>IF(INTRO!$E$39&lt;&gt;"Non-endemic", " ", IF(INTRO!$E$37="Non-endemic"," ", IF(COUNTRY_INFO!A883=0," ",COUNTRY_INFO!A883)))</f>
        <v xml:space="preserve"> </v>
      </c>
      <c r="B883" s="14" t="str">
        <f>IF(INTRO!$E$39&lt;&gt;"Non-endemic", " ", IF(INTRO!$E$37="Non-endemic"," ", IF(COUNTRY_INFO!B883=0," ",COUNTRY_INFO!B883)))</f>
        <v xml:space="preserve"> </v>
      </c>
      <c r="C883" s="14" t="str">
        <f>IF(INTRO!$E$39&lt;&gt;"Non-endemic", " ", IF(INTRO!$E$37="Non-endemic"," ", IF(COUNTRY_INFO!C883=0," ",COUNTRY_INFO!C883)))</f>
        <v xml:space="preserve"> </v>
      </c>
      <c r="D883" s="15">
        <f>IF(INTRO!$E$39&lt;&gt;"Non-endemic", 0, IF(INTRO!$E$37="Non-endemic",0,IF(COUNTRY_INFO!$H883=1,COUNTRY_INFO!E883,0)))</f>
        <v>0</v>
      </c>
      <c r="E883" s="15">
        <f>IF(INTRO!$E$39&lt;&gt;"Non-endemic", 0, IF(INTRO!$E$37="Non-endemic",0,IF(COUNTRY_INFO!$H883=1,COUNTRY_INFO!F883,0)))</f>
        <v>0</v>
      </c>
      <c r="F883" s="15">
        <f>IF(INTRO!$E$39&lt;&gt;"Non-endemic", 0, IF(INTRO!$E$37="Non-endemic",0,IF(COUNTRY_INFO!$H883=1,COUNTRY_INFO!G883,0)))</f>
        <v>0</v>
      </c>
      <c r="G883" s="15">
        <f t="shared" si="61"/>
        <v>0</v>
      </c>
      <c r="H883" s="16" t="str">
        <f>IF(INTRO!$E$39="Non-endemic",IF(INTRO!$E$37="Non-endemic","Not required",COUNTRY_INFO!P883),"Treat with IVM")</f>
        <v>Treat with IVM</v>
      </c>
      <c r="I883" s="15">
        <f t="shared" si="62"/>
        <v>0</v>
      </c>
      <c r="J883" s="15">
        <f t="shared" si="58"/>
        <v>0</v>
      </c>
      <c r="K883" s="25"/>
      <c r="L883" s="17">
        <f t="shared" si="59"/>
        <v>0</v>
      </c>
      <c r="M883" s="17">
        <f t="shared" si="60"/>
        <v>0</v>
      </c>
    </row>
    <row r="884" spans="1:13" x14ac:dyDescent="0.2">
      <c r="A884" s="14" t="str">
        <f>IF(INTRO!$E$39&lt;&gt;"Non-endemic", " ", IF(INTRO!$E$37="Non-endemic"," ", IF(COUNTRY_INFO!A884=0," ",COUNTRY_INFO!A884)))</f>
        <v xml:space="preserve"> </v>
      </c>
      <c r="B884" s="14" t="str">
        <f>IF(INTRO!$E$39&lt;&gt;"Non-endemic", " ", IF(INTRO!$E$37="Non-endemic"," ", IF(COUNTRY_INFO!B884=0," ",COUNTRY_INFO!B884)))</f>
        <v xml:space="preserve"> </v>
      </c>
      <c r="C884" s="14" t="str">
        <f>IF(INTRO!$E$39&lt;&gt;"Non-endemic", " ", IF(INTRO!$E$37="Non-endemic"," ", IF(COUNTRY_INFO!C884=0," ",COUNTRY_INFO!C884)))</f>
        <v xml:space="preserve"> </v>
      </c>
      <c r="D884" s="15">
        <f>IF(INTRO!$E$39&lt;&gt;"Non-endemic", 0, IF(INTRO!$E$37="Non-endemic",0,IF(COUNTRY_INFO!$H884=1,COUNTRY_INFO!E884,0)))</f>
        <v>0</v>
      </c>
      <c r="E884" s="15">
        <f>IF(INTRO!$E$39&lt;&gt;"Non-endemic", 0, IF(INTRO!$E$37="Non-endemic",0,IF(COUNTRY_INFO!$H884=1,COUNTRY_INFO!F884,0)))</f>
        <v>0</v>
      </c>
      <c r="F884" s="15">
        <f>IF(INTRO!$E$39&lt;&gt;"Non-endemic", 0, IF(INTRO!$E$37="Non-endemic",0,IF(COUNTRY_INFO!$H884=1,COUNTRY_INFO!G884,0)))</f>
        <v>0</v>
      </c>
      <c r="G884" s="15">
        <f t="shared" si="61"/>
        <v>0</v>
      </c>
      <c r="H884" s="16" t="str">
        <f>IF(INTRO!$E$39="Non-endemic",IF(INTRO!$E$37="Non-endemic","Not required",COUNTRY_INFO!P884),"Treat with IVM")</f>
        <v>Treat with IVM</v>
      </c>
      <c r="I884" s="15">
        <f t="shared" si="62"/>
        <v>0</v>
      </c>
      <c r="J884" s="15">
        <f t="shared" si="58"/>
        <v>0</v>
      </c>
      <c r="K884" s="25"/>
      <c r="L884" s="17">
        <f t="shared" si="59"/>
        <v>0</v>
      </c>
      <c r="M884" s="17">
        <f t="shared" si="60"/>
        <v>0</v>
      </c>
    </row>
    <row r="885" spans="1:13" x14ac:dyDescent="0.2">
      <c r="A885" s="14" t="str">
        <f>IF(INTRO!$E$39&lt;&gt;"Non-endemic", " ", IF(INTRO!$E$37="Non-endemic"," ", IF(COUNTRY_INFO!A885=0," ",COUNTRY_INFO!A885)))</f>
        <v xml:space="preserve"> </v>
      </c>
      <c r="B885" s="14" t="str">
        <f>IF(INTRO!$E$39&lt;&gt;"Non-endemic", " ", IF(INTRO!$E$37="Non-endemic"," ", IF(COUNTRY_INFO!B885=0," ",COUNTRY_INFO!B885)))</f>
        <v xml:space="preserve"> </v>
      </c>
      <c r="C885" s="14" t="str">
        <f>IF(INTRO!$E$39&lt;&gt;"Non-endemic", " ", IF(INTRO!$E$37="Non-endemic"," ", IF(COUNTRY_INFO!C885=0," ",COUNTRY_INFO!C885)))</f>
        <v xml:space="preserve"> </v>
      </c>
      <c r="D885" s="15">
        <f>IF(INTRO!$E$39&lt;&gt;"Non-endemic", 0, IF(INTRO!$E$37="Non-endemic",0,IF(COUNTRY_INFO!$H885=1,COUNTRY_INFO!E885,0)))</f>
        <v>0</v>
      </c>
      <c r="E885" s="15">
        <f>IF(INTRO!$E$39&lt;&gt;"Non-endemic", 0, IF(INTRO!$E$37="Non-endemic",0,IF(COUNTRY_INFO!$H885=1,COUNTRY_INFO!F885,0)))</f>
        <v>0</v>
      </c>
      <c r="F885" s="15">
        <f>IF(INTRO!$E$39&lt;&gt;"Non-endemic", 0, IF(INTRO!$E$37="Non-endemic",0,IF(COUNTRY_INFO!$H885=1,COUNTRY_INFO!G885,0)))</f>
        <v>0</v>
      </c>
      <c r="G885" s="15">
        <f t="shared" si="61"/>
        <v>0</v>
      </c>
      <c r="H885" s="16" t="str">
        <f>IF(INTRO!$E$39="Non-endemic",IF(INTRO!$E$37="Non-endemic","Not required",COUNTRY_INFO!P885),"Treat with IVM")</f>
        <v>Treat with IVM</v>
      </c>
      <c r="I885" s="15">
        <f t="shared" si="62"/>
        <v>0</v>
      </c>
      <c r="J885" s="15">
        <f t="shared" si="58"/>
        <v>0</v>
      </c>
      <c r="K885" s="25"/>
      <c r="L885" s="17">
        <f t="shared" si="59"/>
        <v>0</v>
      </c>
      <c r="M885" s="17">
        <f t="shared" si="60"/>
        <v>0</v>
      </c>
    </row>
    <row r="886" spans="1:13" x14ac:dyDescent="0.2">
      <c r="A886" s="14" t="str">
        <f>IF(INTRO!$E$39&lt;&gt;"Non-endemic", " ", IF(INTRO!$E$37="Non-endemic"," ", IF(COUNTRY_INFO!A886=0," ",COUNTRY_INFO!A886)))</f>
        <v xml:space="preserve"> </v>
      </c>
      <c r="B886" s="14" t="str">
        <f>IF(INTRO!$E$39&lt;&gt;"Non-endemic", " ", IF(INTRO!$E$37="Non-endemic"," ", IF(COUNTRY_INFO!B886=0," ",COUNTRY_INFO!B886)))</f>
        <v xml:space="preserve"> </v>
      </c>
      <c r="C886" s="14" t="str">
        <f>IF(INTRO!$E$39&lt;&gt;"Non-endemic", " ", IF(INTRO!$E$37="Non-endemic"," ", IF(COUNTRY_INFO!C886=0," ",COUNTRY_INFO!C886)))</f>
        <v xml:space="preserve"> </v>
      </c>
      <c r="D886" s="15">
        <f>IF(INTRO!$E$39&lt;&gt;"Non-endemic", 0, IF(INTRO!$E$37="Non-endemic",0,IF(COUNTRY_INFO!$H886=1,COUNTRY_INFO!E886,0)))</f>
        <v>0</v>
      </c>
      <c r="E886" s="15">
        <f>IF(INTRO!$E$39&lt;&gt;"Non-endemic", 0, IF(INTRO!$E$37="Non-endemic",0,IF(COUNTRY_INFO!$H886=1,COUNTRY_INFO!F886,0)))</f>
        <v>0</v>
      </c>
      <c r="F886" s="15">
        <f>IF(INTRO!$E$39&lt;&gt;"Non-endemic", 0, IF(INTRO!$E$37="Non-endemic",0,IF(COUNTRY_INFO!$H886=1,COUNTRY_INFO!G886,0)))</f>
        <v>0</v>
      </c>
      <c r="G886" s="15">
        <f t="shared" si="61"/>
        <v>0</v>
      </c>
      <c r="H886" s="16" t="str">
        <f>IF(INTRO!$E$39="Non-endemic",IF(INTRO!$E$37="Non-endemic","Not required",COUNTRY_INFO!P886),"Treat with IVM")</f>
        <v>Treat with IVM</v>
      </c>
      <c r="I886" s="15">
        <f t="shared" si="62"/>
        <v>0</v>
      </c>
      <c r="J886" s="15">
        <f t="shared" si="58"/>
        <v>0</v>
      </c>
      <c r="K886" s="25"/>
      <c r="L886" s="17">
        <f t="shared" si="59"/>
        <v>0</v>
      </c>
      <c r="M886" s="17">
        <f t="shared" si="60"/>
        <v>0</v>
      </c>
    </row>
    <row r="887" spans="1:13" x14ac:dyDescent="0.2">
      <c r="A887" s="14" t="str">
        <f>IF(INTRO!$E$39&lt;&gt;"Non-endemic", " ", IF(INTRO!$E$37="Non-endemic"," ", IF(COUNTRY_INFO!A887=0," ",COUNTRY_INFO!A887)))</f>
        <v xml:space="preserve"> </v>
      </c>
      <c r="B887" s="14" t="str">
        <f>IF(INTRO!$E$39&lt;&gt;"Non-endemic", " ", IF(INTRO!$E$37="Non-endemic"," ", IF(COUNTRY_INFO!B887=0," ",COUNTRY_INFO!B887)))</f>
        <v xml:space="preserve"> </v>
      </c>
      <c r="C887" s="14" t="str">
        <f>IF(INTRO!$E$39&lt;&gt;"Non-endemic", " ", IF(INTRO!$E$37="Non-endemic"," ", IF(COUNTRY_INFO!C887=0," ",COUNTRY_INFO!C887)))</f>
        <v xml:space="preserve"> </v>
      </c>
      <c r="D887" s="15">
        <f>IF(INTRO!$E$39&lt;&gt;"Non-endemic", 0, IF(INTRO!$E$37="Non-endemic",0,IF(COUNTRY_INFO!$H887=1,COUNTRY_INFO!E887,0)))</f>
        <v>0</v>
      </c>
      <c r="E887" s="15">
        <f>IF(INTRO!$E$39&lt;&gt;"Non-endemic", 0, IF(INTRO!$E$37="Non-endemic",0,IF(COUNTRY_INFO!$H887=1,COUNTRY_INFO!F887,0)))</f>
        <v>0</v>
      </c>
      <c r="F887" s="15">
        <f>IF(INTRO!$E$39&lt;&gt;"Non-endemic", 0, IF(INTRO!$E$37="Non-endemic",0,IF(COUNTRY_INFO!$H887=1,COUNTRY_INFO!G887,0)))</f>
        <v>0</v>
      </c>
      <c r="G887" s="15">
        <f t="shared" si="61"/>
        <v>0</v>
      </c>
      <c r="H887" s="16" t="str">
        <f>IF(INTRO!$E$39="Non-endemic",IF(INTRO!$E$37="Non-endemic","Not required",COUNTRY_INFO!P887),"Treat with IVM")</f>
        <v>Treat with IVM</v>
      </c>
      <c r="I887" s="15">
        <f t="shared" si="62"/>
        <v>0</v>
      </c>
      <c r="J887" s="15">
        <f t="shared" si="58"/>
        <v>0</v>
      </c>
      <c r="K887" s="25"/>
      <c r="L887" s="17">
        <f t="shared" si="59"/>
        <v>0</v>
      </c>
      <c r="M887" s="17">
        <f t="shared" si="60"/>
        <v>0</v>
      </c>
    </row>
    <row r="888" spans="1:13" x14ac:dyDescent="0.2">
      <c r="A888" s="14" t="str">
        <f>IF(INTRO!$E$39&lt;&gt;"Non-endemic", " ", IF(INTRO!$E$37="Non-endemic"," ", IF(COUNTRY_INFO!A888=0," ",COUNTRY_INFO!A888)))</f>
        <v xml:space="preserve"> </v>
      </c>
      <c r="B888" s="14" t="str">
        <f>IF(INTRO!$E$39&lt;&gt;"Non-endemic", " ", IF(INTRO!$E$37="Non-endemic"," ", IF(COUNTRY_INFO!B888=0," ",COUNTRY_INFO!B888)))</f>
        <v xml:space="preserve"> </v>
      </c>
      <c r="C888" s="14" t="str">
        <f>IF(INTRO!$E$39&lt;&gt;"Non-endemic", " ", IF(INTRO!$E$37="Non-endemic"," ", IF(COUNTRY_INFO!C888=0," ",COUNTRY_INFO!C888)))</f>
        <v xml:space="preserve"> </v>
      </c>
      <c r="D888" s="15">
        <f>IF(INTRO!$E$39&lt;&gt;"Non-endemic", 0, IF(INTRO!$E$37="Non-endemic",0,IF(COUNTRY_INFO!$H888=1,COUNTRY_INFO!E888,0)))</f>
        <v>0</v>
      </c>
      <c r="E888" s="15">
        <f>IF(INTRO!$E$39&lt;&gt;"Non-endemic", 0, IF(INTRO!$E$37="Non-endemic",0,IF(COUNTRY_INFO!$H888=1,COUNTRY_INFO!F888,0)))</f>
        <v>0</v>
      </c>
      <c r="F888" s="15">
        <f>IF(INTRO!$E$39&lt;&gt;"Non-endemic", 0, IF(INTRO!$E$37="Non-endemic",0,IF(COUNTRY_INFO!$H888=1,COUNTRY_INFO!G888,0)))</f>
        <v>0</v>
      </c>
      <c r="G888" s="15">
        <f t="shared" si="61"/>
        <v>0</v>
      </c>
      <c r="H888" s="16" t="str">
        <f>IF(INTRO!$E$39="Non-endemic",IF(INTRO!$E$37="Non-endemic","Not required",COUNTRY_INFO!P888),"Treat with IVM")</f>
        <v>Treat with IVM</v>
      </c>
      <c r="I888" s="15">
        <f t="shared" si="62"/>
        <v>0</v>
      </c>
      <c r="J888" s="15">
        <f t="shared" si="58"/>
        <v>0</v>
      </c>
      <c r="K888" s="25"/>
      <c r="L888" s="17">
        <f t="shared" si="59"/>
        <v>0</v>
      </c>
      <c r="M888" s="17">
        <f t="shared" si="60"/>
        <v>0</v>
      </c>
    </row>
    <row r="889" spans="1:13" x14ac:dyDescent="0.2">
      <c r="A889" s="14" t="str">
        <f>IF(INTRO!$E$39&lt;&gt;"Non-endemic", " ", IF(INTRO!$E$37="Non-endemic"," ", IF(COUNTRY_INFO!A889=0," ",COUNTRY_INFO!A889)))</f>
        <v xml:space="preserve"> </v>
      </c>
      <c r="B889" s="14" t="str">
        <f>IF(INTRO!$E$39&lt;&gt;"Non-endemic", " ", IF(INTRO!$E$37="Non-endemic"," ", IF(COUNTRY_INFO!B889=0," ",COUNTRY_INFO!B889)))</f>
        <v xml:space="preserve"> </v>
      </c>
      <c r="C889" s="14" t="str">
        <f>IF(INTRO!$E$39&lt;&gt;"Non-endemic", " ", IF(INTRO!$E$37="Non-endemic"," ", IF(COUNTRY_INFO!C889=0," ",COUNTRY_INFO!C889)))</f>
        <v xml:space="preserve"> </v>
      </c>
      <c r="D889" s="15">
        <f>IF(INTRO!$E$39&lt;&gt;"Non-endemic", 0, IF(INTRO!$E$37="Non-endemic",0,IF(COUNTRY_INFO!$H889=1,COUNTRY_INFO!E889,0)))</f>
        <v>0</v>
      </c>
      <c r="E889" s="15">
        <f>IF(INTRO!$E$39&lt;&gt;"Non-endemic", 0, IF(INTRO!$E$37="Non-endemic",0,IF(COUNTRY_INFO!$H889=1,COUNTRY_INFO!F889,0)))</f>
        <v>0</v>
      </c>
      <c r="F889" s="15">
        <f>IF(INTRO!$E$39&lt;&gt;"Non-endemic", 0, IF(INTRO!$E$37="Non-endemic",0,IF(COUNTRY_INFO!$H889=1,COUNTRY_INFO!G889,0)))</f>
        <v>0</v>
      </c>
      <c r="G889" s="15">
        <f t="shared" si="61"/>
        <v>0</v>
      </c>
      <c r="H889" s="16" t="str">
        <f>IF(INTRO!$E$39="Non-endemic",IF(INTRO!$E$37="Non-endemic","Not required",COUNTRY_INFO!P889),"Treat with IVM")</f>
        <v>Treat with IVM</v>
      </c>
      <c r="I889" s="15">
        <f t="shared" si="62"/>
        <v>0</v>
      </c>
      <c r="J889" s="15">
        <f t="shared" si="58"/>
        <v>0</v>
      </c>
      <c r="K889" s="25"/>
      <c r="L889" s="17">
        <f t="shared" si="59"/>
        <v>0</v>
      </c>
      <c r="M889" s="17">
        <f t="shared" si="60"/>
        <v>0</v>
      </c>
    </row>
    <row r="890" spans="1:13" x14ac:dyDescent="0.2">
      <c r="A890" s="14" t="str">
        <f>IF(INTRO!$E$39&lt;&gt;"Non-endemic", " ", IF(INTRO!$E$37="Non-endemic"," ", IF(COUNTRY_INFO!A890=0," ",COUNTRY_INFO!A890)))</f>
        <v xml:space="preserve"> </v>
      </c>
      <c r="B890" s="14" t="str">
        <f>IF(INTRO!$E$39&lt;&gt;"Non-endemic", " ", IF(INTRO!$E$37="Non-endemic"," ", IF(COUNTRY_INFO!B890=0," ",COUNTRY_INFO!B890)))</f>
        <v xml:space="preserve"> </v>
      </c>
      <c r="C890" s="14" t="str">
        <f>IF(INTRO!$E$39&lt;&gt;"Non-endemic", " ", IF(INTRO!$E$37="Non-endemic"," ", IF(COUNTRY_INFO!C890=0," ",COUNTRY_INFO!C890)))</f>
        <v xml:space="preserve"> </v>
      </c>
      <c r="D890" s="15">
        <f>IF(INTRO!$E$39&lt;&gt;"Non-endemic", 0, IF(INTRO!$E$37="Non-endemic",0,IF(COUNTRY_INFO!$H890=1,COUNTRY_INFO!E890,0)))</f>
        <v>0</v>
      </c>
      <c r="E890" s="15">
        <f>IF(INTRO!$E$39&lt;&gt;"Non-endemic", 0, IF(INTRO!$E$37="Non-endemic",0,IF(COUNTRY_INFO!$H890=1,COUNTRY_INFO!F890,0)))</f>
        <v>0</v>
      </c>
      <c r="F890" s="15">
        <f>IF(INTRO!$E$39&lt;&gt;"Non-endemic", 0, IF(INTRO!$E$37="Non-endemic",0,IF(COUNTRY_INFO!$H890=1,COUNTRY_INFO!G890,0)))</f>
        <v>0</v>
      </c>
      <c r="G890" s="15">
        <f t="shared" si="61"/>
        <v>0</v>
      </c>
      <c r="H890" s="16" t="str">
        <f>IF(INTRO!$E$39="Non-endemic",IF(INTRO!$E$37="Non-endemic","Not required",COUNTRY_INFO!P890),"Treat with IVM")</f>
        <v>Treat with IVM</v>
      </c>
      <c r="I890" s="15">
        <f t="shared" si="62"/>
        <v>0</v>
      </c>
      <c r="J890" s="15">
        <f t="shared" si="58"/>
        <v>0</v>
      </c>
      <c r="K890" s="25"/>
      <c r="L890" s="17">
        <f t="shared" si="59"/>
        <v>0</v>
      </c>
      <c r="M890" s="17">
        <f t="shared" si="60"/>
        <v>0</v>
      </c>
    </row>
    <row r="891" spans="1:13" x14ac:dyDescent="0.2">
      <c r="A891" s="14" t="str">
        <f>IF(INTRO!$E$39&lt;&gt;"Non-endemic", " ", IF(INTRO!$E$37="Non-endemic"," ", IF(COUNTRY_INFO!A891=0," ",COUNTRY_INFO!A891)))</f>
        <v xml:space="preserve"> </v>
      </c>
      <c r="B891" s="14" t="str">
        <f>IF(INTRO!$E$39&lt;&gt;"Non-endemic", " ", IF(INTRO!$E$37="Non-endemic"," ", IF(COUNTRY_INFO!B891=0," ",COUNTRY_INFO!B891)))</f>
        <v xml:space="preserve"> </v>
      </c>
      <c r="C891" s="14" t="str">
        <f>IF(INTRO!$E$39&lt;&gt;"Non-endemic", " ", IF(INTRO!$E$37="Non-endemic"," ", IF(COUNTRY_INFO!C891=0," ",COUNTRY_INFO!C891)))</f>
        <v xml:space="preserve"> </v>
      </c>
      <c r="D891" s="15">
        <f>IF(INTRO!$E$39&lt;&gt;"Non-endemic", 0, IF(INTRO!$E$37="Non-endemic",0,IF(COUNTRY_INFO!$H891=1,COUNTRY_INFO!E891,0)))</f>
        <v>0</v>
      </c>
      <c r="E891" s="15">
        <f>IF(INTRO!$E$39&lt;&gt;"Non-endemic", 0, IF(INTRO!$E$37="Non-endemic",0,IF(COUNTRY_INFO!$H891=1,COUNTRY_INFO!F891,0)))</f>
        <v>0</v>
      </c>
      <c r="F891" s="15">
        <f>IF(INTRO!$E$39&lt;&gt;"Non-endemic", 0, IF(INTRO!$E$37="Non-endemic",0,IF(COUNTRY_INFO!$H891=1,COUNTRY_INFO!G891,0)))</f>
        <v>0</v>
      </c>
      <c r="G891" s="15">
        <f t="shared" si="61"/>
        <v>0</v>
      </c>
      <c r="H891" s="16" t="str">
        <f>IF(INTRO!$E$39="Non-endemic",IF(INTRO!$E$37="Non-endemic","Not required",COUNTRY_INFO!P891),"Treat with IVM")</f>
        <v>Treat with IVM</v>
      </c>
      <c r="I891" s="15">
        <f t="shared" si="62"/>
        <v>0</v>
      </c>
      <c r="J891" s="15">
        <f t="shared" si="58"/>
        <v>0</v>
      </c>
      <c r="K891" s="25"/>
      <c r="L891" s="17">
        <f t="shared" si="59"/>
        <v>0</v>
      </c>
      <c r="M891" s="17">
        <f t="shared" si="60"/>
        <v>0</v>
      </c>
    </row>
    <row r="892" spans="1:13" x14ac:dyDescent="0.2">
      <c r="A892" s="14" t="str">
        <f>IF(INTRO!$E$39&lt;&gt;"Non-endemic", " ", IF(INTRO!$E$37="Non-endemic"," ", IF(COUNTRY_INFO!A892=0," ",COUNTRY_INFO!A892)))</f>
        <v xml:space="preserve"> </v>
      </c>
      <c r="B892" s="14" t="str">
        <f>IF(INTRO!$E$39&lt;&gt;"Non-endemic", " ", IF(INTRO!$E$37="Non-endemic"," ", IF(COUNTRY_INFO!B892=0," ",COUNTRY_INFO!B892)))</f>
        <v xml:space="preserve"> </v>
      </c>
      <c r="C892" s="14" t="str">
        <f>IF(INTRO!$E$39&lt;&gt;"Non-endemic", " ", IF(INTRO!$E$37="Non-endemic"," ", IF(COUNTRY_INFO!C892=0," ",COUNTRY_INFO!C892)))</f>
        <v xml:space="preserve"> </v>
      </c>
      <c r="D892" s="15">
        <f>IF(INTRO!$E$39&lt;&gt;"Non-endemic", 0, IF(INTRO!$E$37="Non-endemic",0,IF(COUNTRY_INFO!$H892=1,COUNTRY_INFO!E892,0)))</f>
        <v>0</v>
      </c>
      <c r="E892" s="15">
        <f>IF(INTRO!$E$39&lt;&gt;"Non-endemic", 0, IF(INTRO!$E$37="Non-endemic",0,IF(COUNTRY_INFO!$H892=1,COUNTRY_INFO!F892,0)))</f>
        <v>0</v>
      </c>
      <c r="F892" s="15">
        <f>IF(INTRO!$E$39&lt;&gt;"Non-endemic", 0, IF(INTRO!$E$37="Non-endemic",0,IF(COUNTRY_INFO!$H892=1,COUNTRY_INFO!G892,0)))</f>
        <v>0</v>
      </c>
      <c r="G892" s="15">
        <f t="shared" si="61"/>
        <v>0</v>
      </c>
      <c r="H892" s="16" t="str">
        <f>IF(INTRO!$E$39="Non-endemic",IF(INTRO!$E$37="Non-endemic","Not required",COUNTRY_INFO!P892),"Treat with IVM")</f>
        <v>Treat with IVM</v>
      </c>
      <c r="I892" s="15">
        <f t="shared" si="62"/>
        <v>0</v>
      </c>
      <c r="J892" s="15">
        <f t="shared" si="58"/>
        <v>0</v>
      </c>
      <c r="K892" s="25"/>
      <c r="L892" s="17">
        <f t="shared" si="59"/>
        <v>0</v>
      </c>
      <c r="M892" s="17">
        <f t="shared" si="60"/>
        <v>0</v>
      </c>
    </row>
    <row r="893" spans="1:13" x14ac:dyDescent="0.2">
      <c r="A893" s="14" t="str">
        <f>IF(INTRO!$E$39&lt;&gt;"Non-endemic", " ", IF(INTRO!$E$37="Non-endemic"," ", IF(COUNTRY_INFO!A893=0," ",COUNTRY_INFO!A893)))</f>
        <v xml:space="preserve"> </v>
      </c>
      <c r="B893" s="14" t="str">
        <f>IF(INTRO!$E$39&lt;&gt;"Non-endemic", " ", IF(INTRO!$E$37="Non-endemic"," ", IF(COUNTRY_INFO!B893=0," ",COUNTRY_INFO!B893)))</f>
        <v xml:space="preserve"> </v>
      </c>
      <c r="C893" s="14" t="str">
        <f>IF(INTRO!$E$39&lt;&gt;"Non-endemic", " ", IF(INTRO!$E$37="Non-endemic"," ", IF(COUNTRY_INFO!C893=0," ",COUNTRY_INFO!C893)))</f>
        <v xml:space="preserve"> </v>
      </c>
      <c r="D893" s="15">
        <f>IF(INTRO!$E$39&lt;&gt;"Non-endemic", 0, IF(INTRO!$E$37="Non-endemic",0,IF(COUNTRY_INFO!$H893=1,COUNTRY_INFO!E893,0)))</f>
        <v>0</v>
      </c>
      <c r="E893" s="15">
        <f>IF(INTRO!$E$39&lt;&gt;"Non-endemic", 0, IF(INTRO!$E$37="Non-endemic",0,IF(COUNTRY_INFO!$H893=1,COUNTRY_INFO!F893,0)))</f>
        <v>0</v>
      </c>
      <c r="F893" s="15">
        <f>IF(INTRO!$E$39&lt;&gt;"Non-endemic", 0, IF(INTRO!$E$37="Non-endemic",0,IF(COUNTRY_INFO!$H893=1,COUNTRY_INFO!G893,0)))</f>
        <v>0</v>
      </c>
      <c r="G893" s="15">
        <f t="shared" si="61"/>
        <v>0</v>
      </c>
      <c r="H893" s="16" t="str">
        <f>IF(INTRO!$E$39="Non-endemic",IF(INTRO!$E$37="Non-endemic","Not required",COUNTRY_INFO!P893),"Treat with IVM")</f>
        <v>Treat with IVM</v>
      </c>
      <c r="I893" s="15">
        <f t="shared" si="62"/>
        <v>0</v>
      </c>
      <c r="J893" s="15">
        <f t="shared" si="58"/>
        <v>0</v>
      </c>
      <c r="K893" s="25"/>
      <c r="L893" s="17">
        <f t="shared" si="59"/>
        <v>0</v>
      </c>
      <c r="M893" s="17">
        <f t="shared" si="60"/>
        <v>0</v>
      </c>
    </row>
    <row r="894" spans="1:13" x14ac:dyDescent="0.2">
      <c r="A894" s="14" t="str">
        <f>IF(INTRO!$E$39&lt;&gt;"Non-endemic", " ", IF(INTRO!$E$37="Non-endemic"," ", IF(COUNTRY_INFO!A894=0," ",COUNTRY_INFO!A894)))</f>
        <v xml:space="preserve"> </v>
      </c>
      <c r="B894" s="14" t="str">
        <f>IF(INTRO!$E$39&lt;&gt;"Non-endemic", " ", IF(INTRO!$E$37="Non-endemic"," ", IF(COUNTRY_INFO!B894=0," ",COUNTRY_INFO!B894)))</f>
        <v xml:space="preserve"> </v>
      </c>
      <c r="C894" s="14" t="str">
        <f>IF(INTRO!$E$39&lt;&gt;"Non-endemic", " ", IF(INTRO!$E$37="Non-endemic"," ", IF(COUNTRY_INFO!C894=0," ",COUNTRY_INFO!C894)))</f>
        <v xml:space="preserve"> </v>
      </c>
      <c r="D894" s="15">
        <f>IF(INTRO!$E$39&lt;&gt;"Non-endemic", 0, IF(INTRO!$E$37="Non-endemic",0,IF(COUNTRY_INFO!$H894=1,COUNTRY_INFO!E894,0)))</f>
        <v>0</v>
      </c>
      <c r="E894" s="15">
        <f>IF(INTRO!$E$39&lt;&gt;"Non-endemic", 0, IF(INTRO!$E$37="Non-endemic",0,IF(COUNTRY_INFO!$H894=1,COUNTRY_INFO!F894,0)))</f>
        <v>0</v>
      </c>
      <c r="F894" s="15">
        <f>IF(INTRO!$E$39&lt;&gt;"Non-endemic", 0, IF(INTRO!$E$37="Non-endemic",0,IF(COUNTRY_INFO!$H894=1,COUNTRY_INFO!G894,0)))</f>
        <v>0</v>
      </c>
      <c r="G894" s="15">
        <f t="shared" si="61"/>
        <v>0</v>
      </c>
      <c r="H894" s="16" t="str">
        <f>IF(INTRO!$E$39="Non-endemic",IF(INTRO!$E$37="Non-endemic","Not required",COUNTRY_INFO!P894),"Treat with IVM")</f>
        <v>Treat with IVM</v>
      </c>
      <c r="I894" s="15">
        <f t="shared" si="62"/>
        <v>0</v>
      </c>
      <c r="J894" s="15">
        <f t="shared" si="58"/>
        <v>0</v>
      </c>
      <c r="K894" s="25"/>
      <c r="L894" s="17">
        <f t="shared" si="59"/>
        <v>0</v>
      </c>
      <c r="M894" s="17">
        <f t="shared" si="60"/>
        <v>0</v>
      </c>
    </row>
    <row r="895" spans="1:13" x14ac:dyDescent="0.2">
      <c r="A895" s="14" t="str">
        <f>IF(INTRO!$E$39&lt;&gt;"Non-endemic", " ", IF(INTRO!$E$37="Non-endemic"," ", IF(COUNTRY_INFO!A895=0," ",COUNTRY_INFO!A895)))</f>
        <v xml:space="preserve"> </v>
      </c>
      <c r="B895" s="14" t="str">
        <f>IF(INTRO!$E$39&lt;&gt;"Non-endemic", " ", IF(INTRO!$E$37="Non-endemic"," ", IF(COUNTRY_INFO!B895=0," ",COUNTRY_INFO!B895)))</f>
        <v xml:space="preserve"> </v>
      </c>
      <c r="C895" s="14" t="str">
        <f>IF(INTRO!$E$39&lt;&gt;"Non-endemic", " ", IF(INTRO!$E$37="Non-endemic"," ", IF(COUNTRY_INFO!C895=0," ",COUNTRY_INFO!C895)))</f>
        <v xml:space="preserve"> </v>
      </c>
      <c r="D895" s="15">
        <f>IF(INTRO!$E$39&lt;&gt;"Non-endemic", 0, IF(INTRO!$E$37="Non-endemic",0,IF(COUNTRY_INFO!$H895=1,COUNTRY_INFO!E895,0)))</f>
        <v>0</v>
      </c>
      <c r="E895" s="15">
        <f>IF(INTRO!$E$39&lt;&gt;"Non-endemic", 0, IF(INTRO!$E$37="Non-endemic",0,IF(COUNTRY_INFO!$H895=1,COUNTRY_INFO!F895,0)))</f>
        <v>0</v>
      </c>
      <c r="F895" s="15">
        <f>IF(INTRO!$E$39&lt;&gt;"Non-endemic", 0, IF(INTRO!$E$37="Non-endemic",0,IF(COUNTRY_INFO!$H895=1,COUNTRY_INFO!G895,0)))</f>
        <v>0</v>
      </c>
      <c r="G895" s="15">
        <f t="shared" si="61"/>
        <v>0</v>
      </c>
      <c r="H895" s="16" t="str">
        <f>IF(INTRO!$E$39="Non-endemic",IF(INTRO!$E$37="Non-endemic","Not required",COUNTRY_INFO!P895),"Treat with IVM")</f>
        <v>Treat with IVM</v>
      </c>
      <c r="I895" s="15">
        <f t="shared" si="62"/>
        <v>0</v>
      </c>
      <c r="J895" s="15">
        <f t="shared" si="58"/>
        <v>0</v>
      </c>
      <c r="K895" s="25"/>
      <c r="L895" s="17">
        <f t="shared" si="59"/>
        <v>0</v>
      </c>
      <c r="M895" s="17">
        <f t="shared" si="60"/>
        <v>0</v>
      </c>
    </row>
    <row r="896" spans="1:13" x14ac:dyDescent="0.2">
      <c r="A896" s="14" t="str">
        <f>IF(INTRO!$E$39&lt;&gt;"Non-endemic", " ", IF(INTRO!$E$37="Non-endemic"," ", IF(COUNTRY_INFO!A896=0," ",COUNTRY_INFO!A896)))</f>
        <v xml:space="preserve"> </v>
      </c>
      <c r="B896" s="14" t="str">
        <f>IF(INTRO!$E$39&lt;&gt;"Non-endemic", " ", IF(INTRO!$E$37="Non-endemic"," ", IF(COUNTRY_INFO!B896=0," ",COUNTRY_INFO!B896)))</f>
        <v xml:space="preserve"> </v>
      </c>
      <c r="C896" s="14" t="str">
        <f>IF(INTRO!$E$39&lt;&gt;"Non-endemic", " ", IF(INTRO!$E$37="Non-endemic"," ", IF(COUNTRY_INFO!C896=0," ",COUNTRY_INFO!C896)))</f>
        <v xml:space="preserve"> </v>
      </c>
      <c r="D896" s="15">
        <f>IF(INTRO!$E$39&lt;&gt;"Non-endemic", 0, IF(INTRO!$E$37="Non-endemic",0,IF(COUNTRY_INFO!$H896=1,COUNTRY_INFO!E896,0)))</f>
        <v>0</v>
      </c>
      <c r="E896" s="15">
        <f>IF(INTRO!$E$39&lt;&gt;"Non-endemic", 0, IF(INTRO!$E$37="Non-endemic",0,IF(COUNTRY_INFO!$H896=1,COUNTRY_INFO!F896,0)))</f>
        <v>0</v>
      </c>
      <c r="F896" s="15">
        <f>IF(INTRO!$E$39&lt;&gt;"Non-endemic", 0, IF(INTRO!$E$37="Non-endemic",0,IF(COUNTRY_INFO!$H896=1,COUNTRY_INFO!G896,0)))</f>
        <v>0</v>
      </c>
      <c r="G896" s="15">
        <f t="shared" si="61"/>
        <v>0</v>
      </c>
      <c r="H896" s="16" t="str">
        <f>IF(INTRO!$E$39="Non-endemic",IF(INTRO!$E$37="Non-endemic","Not required",COUNTRY_INFO!P896),"Treat with IVM")</f>
        <v>Treat with IVM</v>
      </c>
      <c r="I896" s="15">
        <f t="shared" si="62"/>
        <v>0</v>
      </c>
      <c r="J896" s="15">
        <f t="shared" si="58"/>
        <v>0</v>
      </c>
      <c r="K896" s="25"/>
      <c r="L896" s="17">
        <f t="shared" si="59"/>
        <v>0</v>
      </c>
      <c r="M896" s="17">
        <f t="shared" si="60"/>
        <v>0</v>
      </c>
    </row>
    <row r="897" spans="1:13" x14ac:dyDescent="0.2">
      <c r="A897" s="14" t="str">
        <f>IF(INTRO!$E$39&lt;&gt;"Non-endemic", " ", IF(INTRO!$E$37="Non-endemic"," ", IF(COUNTRY_INFO!A897=0," ",COUNTRY_INFO!A897)))</f>
        <v xml:space="preserve"> </v>
      </c>
      <c r="B897" s="14" t="str">
        <f>IF(INTRO!$E$39&lt;&gt;"Non-endemic", " ", IF(INTRO!$E$37="Non-endemic"," ", IF(COUNTRY_INFO!B897=0," ",COUNTRY_INFO!B897)))</f>
        <v xml:space="preserve"> </v>
      </c>
      <c r="C897" s="14" t="str">
        <f>IF(INTRO!$E$39&lt;&gt;"Non-endemic", " ", IF(INTRO!$E$37="Non-endemic"," ", IF(COUNTRY_INFO!C897=0," ",COUNTRY_INFO!C897)))</f>
        <v xml:space="preserve"> </v>
      </c>
      <c r="D897" s="15">
        <f>IF(INTRO!$E$39&lt;&gt;"Non-endemic", 0, IF(INTRO!$E$37="Non-endemic",0,IF(COUNTRY_INFO!$H897=1,COUNTRY_INFO!E897,0)))</f>
        <v>0</v>
      </c>
      <c r="E897" s="15">
        <f>IF(INTRO!$E$39&lt;&gt;"Non-endemic", 0, IF(INTRO!$E$37="Non-endemic",0,IF(COUNTRY_INFO!$H897=1,COUNTRY_INFO!F897,0)))</f>
        <v>0</v>
      </c>
      <c r="F897" s="15">
        <f>IF(INTRO!$E$39&lt;&gt;"Non-endemic", 0, IF(INTRO!$E$37="Non-endemic",0,IF(COUNTRY_INFO!$H897=1,COUNTRY_INFO!G897,0)))</f>
        <v>0</v>
      </c>
      <c r="G897" s="15">
        <f t="shared" si="61"/>
        <v>0</v>
      </c>
      <c r="H897" s="16" t="str">
        <f>IF(INTRO!$E$39="Non-endemic",IF(INTRO!$E$37="Non-endemic","Not required",COUNTRY_INFO!P897),"Treat with IVM")</f>
        <v>Treat with IVM</v>
      </c>
      <c r="I897" s="15">
        <f t="shared" si="62"/>
        <v>0</v>
      </c>
      <c r="J897" s="15">
        <f t="shared" si="58"/>
        <v>0</v>
      </c>
      <c r="K897" s="25"/>
      <c r="L897" s="17">
        <f t="shared" si="59"/>
        <v>0</v>
      </c>
      <c r="M897" s="17">
        <f t="shared" si="60"/>
        <v>0</v>
      </c>
    </row>
    <row r="898" spans="1:13" x14ac:dyDescent="0.2">
      <c r="A898" s="14" t="str">
        <f>IF(INTRO!$E$39&lt;&gt;"Non-endemic", " ", IF(INTRO!$E$37="Non-endemic"," ", IF(COUNTRY_INFO!A898=0," ",COUNTRY_INFO!A898)))</f>
        <v xml:space="preserve"> </v>
      </c>
      <c r="B898" s="14" t="str">
        <f>IF(INTRO!$E$39&lt;&gt;"Non-endemic", " ", IF(INTRO!$E$37="Non-endemic"," ", IF(COUNTRY_INFO!B898=0," ",COUNTRY_INFO!B898)))</f>
        <v xml:space="preserve"> </v>
      </c>
      <c r="C898" s="14" t="str">
        <f>IF(INTRO!$E$39&lt;&gt;"Non-endemic", " ", IF(INTRO!$E$37="Non-endemic"," ", IF(COUNTRY_INFO!C898=0," ",COUNTRY_INFO!C898)))</f>
        <v xml:space="preserve"> </v>
      </c>
      <c r="D898" s="15">
        <f>IF(INTRO!$E$39&lt;&gt;"Non-endemic", 0, IF(INTRO!$E$37="Non-endemic",0,IF(COUNTRY_INFO!$H898=1,COUNTRY_INFO!E898,0)))</f>
        <v>0</v>
      </c>
      <c r="E898" s="15">
        <f>IF(INTRO!$E$39&lt;&gt;"Non-endemic", 0, IF(INTRO!$E$37="Non-endemic",0,IF(COUNTRY_INFO!$H898=1,COUNTRY_INFO!F898,0)))</f>
        <v>0</v>
      </c>
      <c r="F898" s="15">
        <f>IF(INTRO!$E$39&lt;&gt;"Non-endemic", 0, IF(INTRO!$E$37="Non-endemic",0,IF(COUNTRY_INFO!$H898=1,COUNTRY_INFO!G898,0)))</f>
        <v>0</v>
      </c>
      <c r="G898" s="15">
        <f t="shared" si="61"/>
        <v>0</v>
      </c>
      <c r="H898" s="16" t="str">
        <f>IF(INTRO!$E$39="Non-endemic",IF(INTRO!$E$37="Non-endemic","Not required",COUNTRY_INFO!P898),"Treat with IVM")</f>
        <v>Treat with IVM</v>
      </c>
      <c r="I898" s="15">
        <f t="shared" si="62"/>
        <v>0</v>
      </c>
      <c r="J898" s="15">
        <f t="shared" si="58"/>
        <v>0</v>
      </c>
      <c r="K898" s="25"/>
      <c r="L898" s="17">
        <f t="shared" si="59"/>
        <v>0</v>
      </c>
      <c r="M898" s="17">
        <f t="shared" si="60"/>
        <v>0</v>
      </c>
    </row>
    <row r="899" spans="1:13" x14ac:dyDescent="0.2">
      <c r="A899" s="14" t="str">
        <f>IF(INTRO!$E$39&lt;&gt;"Non-endemic", " ", IF(INTRO!$E$37="Non-endemic"," ", IF(COUNTRY_INFO!A899=0," ",COUNTRY_INFO!A899)))</f>
        <v xml:space="preserve"> </v>
      </c>
      <c r="B899" s="14" t="str">
        <f>IF(INTRO!$E$39&lt;&gt;"Non-endemic", " ", IF(INTRO!$E$37="Non-endemic"," ", IF(COUNTRY_INFO!B899=0," ",COUNTRY_INFO!B899)))</f>
        <v xml:space="preserve"> </v>
      </c>
      <c r="C899" s="14" t="str">
        <f>IF(INTRO!$E$39&lt;&gt;"Non-endemic", " ", IF(INTRO!$E$37="Non-endemic"," ", IF(COUNTRY_INFO!C899=0," ",COUNTRY_INFO!C899)))</f>
        <v xml:space="preserve"> </v>
      </c>
      <c r="D899" s="15">
        <f>IF(INTRO!$E$39&lt;&gt;"Non-endemic", 0, IF(INTRO!$E$37="Non-endemic",0,IF(COUNTRY_INFO!$H899=1,COUNTRY_INFO!E899,0)))</f>
        <v>0</v>
      </c>
      <c r="E899" s="15">
        <f>IF(INTRO!$E$39&lt;&gt;"Non-endemic", 0, IF(INTRO!$E$37="Non-endemic",0,IF(COUNTRY_INFO!$H899=1,COUNTRY_INFO!F899,0)))</f>
        <v>0</v>
      </c>
      <c r="F899" s="15">
        <f>IF(INTRO!$E$39&lt;&gt;"Non-endemic", 0, IF(INTRO!$E$37="Non-endemic",0,IF(COUNTRY_INFO!$H899=1,COUNTRY_INFO!G899,0)))</f>
        <v>0</v>
      </c>
      <c r="G899" s="15">
        <f t="shared" si="61"/>
        <v>0</v>
      </c>
      <c r="H899" s="16" t="str">
        <f>IF(INTRO!$E$39="Non-endemic",IF(INTRO!$E$37="Non-endemic","Not required",COUNTRY_INFO!P899),"Treat with IVM")</f>
        <v>Treat with IVM</v>
      </c>
      <c r="I899" s="15">
        <f t="shared" si="62"/>
        <v>0</v>
      </c>
      <c r="J899" s="15">
        <f t="shared" si="58"/>
        <v>0</v>
      </c>
      <c r="K899" s="25"/>
      <c r="L899" s="17">
        <f t="shared" si="59"/>
        <v>0</v>
      </c>
      <c r="M899" s="17">
        <f t="shared" si="60"/>
        <v>0</v>
      </c>
    </row>
    <row r="900" spans="1:13" x14ac:dyDescent="0.2">
      <c r="A900" s="14" t="str">
        <f>IF(INTRO!$E$39&lt;&gt;"Non-endemic", " ", IF(INTRO!$E$37="Non-endemic"," ", IF(COUNTRY_INFO!A900=0," ",COUNTRY_INFO!A900)))</f>
        <v xml:space="preserve"> </v>
      </c>
      <c r="B900" s="14" t="str">
        <f>IF(INTRO!$E$39&lt;&gt;"Non-endemic", " ", IF(INTRO!$E$37="Non-endemic"," ", IF(COUNTRY_INFO!B900=0," ",COUNTRY_INFO!B900)))</f>
        <v xml:space="preserve"> </v>
      </c>
      <c r="C900" s="14" t="str">
        <f>IF(INTRO!$E$39&lt;&gt;"Non-endemic", " ", IF(INTRO!$E$37="Non-endemic"," ", IF(COUNTRY_INFO!C900=0," ",COUNTRY_INFO!C900)))</f>
        <v xml:space="preserve"> </v>
      </c>
      <c r="D900" s="15">
        <f>IF(INTRO!$E$39&lt;&gt;"Non-endemic", 0, IF(INTRO!$E$37="Non-endemic",0,IF(COUNTRY_INFO!$H900=1,COUNTRY_INFO!E900,0)))</f>
        <v>0</v>
      </c>
      <c r="E900" s="15">
        <f>IF(INTRO!$E$39&lt;&gt;"Non-endemic", 0, IF(INTRO!$E$37="Non-endemic",0,IF(COUNTRY_INFO!$H900=1,COUNTRY_INFO!F900,0)))</f>
        <v>0</v>
      </c>
      <c r="F900" s="15">
        <f>IF(INTRO!$E$39&lt;&gt;"Non-endemic", 0, IF(INTRO!$E$37="Non-endemic",0,IF(COUNTRY_INFO!$H900=1,COUNTRY_INFO!G900,0)))</f>
        <v>0</v>
      </c>
      <c r="G900" s="15">
        <f t="shared" si="61"/>
        <v>0</v>
      </c>
      <c r="H900" s="16" t="str">
        <f>IF(INTRO!$E$39="Non-endemic",IF(INTRO!$E$37="Non-endemic","Not required",COUNTRY_INFO!P900),"Treat with IVM")</f>
        <v>Treat with IVM</v>
      </c>
      <c r="I900" s="15">
        <f t="shared" si="62"/>
        <v>0</v>
      </c>
      <c r="J900" s="15">
        <f t="shared" si="58"/>
        <v>0</v>
      </c>
      <c r="K900" s="25"/>
      <c r="L900" s="17">
        <f t="shared" si="59"/>
        <v>0</v>
      </c>
      <c r="M900" s="17">
        <f t="shared" si="60"/>
        <v>0</v>
      </c>
    </row>
    <row r="901" spans="1:13" x14ac:dyDescent="0.2">
      <c r="A901" s="14" t="str">
        <f>IF(INTRO!$E$39&lt;&gt;"Non-endemic", " ", IF(INTRO!$E$37="Non-endemic"," ", IF(COUNTRY_INFO!A901=0," ",COUNTRY_INFO!A901)))</f>
        <v xml:space="preserve"> </v>
      </c>
      <c r="B901" s="14" t="str">
        <f>IF(INTRO!$E$39&lt;&gt;"Non-endemic", " ", IF(INTRO!$E$37="Non-endemic"," ", IF(COUNTRY_INFO!B901=0," ",COUNTRY_INFO!B901)))</f>
        <v xml:space="preserve"> </v>
      </c>
      <c r="C901" s="14" t="str">
        <f>IF(INTRO!$E$39&lt;&gt;"Non-endemic", " ", IF(INTRO!$E$37="Non-endemic"," ", IF(COUNTRY_INFO!C901=0," ",COUNTRY_INFO!C901)))</f>
        <v xml:space="preserve"> </v>
      </c>
      <c r="D901" s="15">
        <f>IF(INTRO!$E$39&lt;&gt;"Non-endemic", 0, IF(INTRO!$E$37="Non-endemic",0,IF(COUNTRY_INFO!$H901=1,COUNTRY_INFO!E901,0)))</f>
        <v>0</v>
      </c>
      <c r="E901" s="15">
        <f>IF(INTRO!$E$39&lt;&gt;"Non-endemic", 0, IF(INTRO!$E$37="Non-endemic",0,IF(COUNTRY_INFO!$H901=1,COUNTRY_INFO!F901,0)))</f>
        <v>0</v>
      </c>
      <c r="F901" s="15">
        <f>IF(INTRO!$E$39&lt;&gt;"Non-endemic", 0, IF(INTRO!$E$37="Non-endemic",0,IF(COUNTRY_INFO!$H901=1,COUNTRY_INFO!G901,0)))</f>
        <v>0</v>
      </c>
      <c r="G901" s="15">
        <f t="shared" si="61"/>
        <v>0</v>
      </c>
      <c r="H901" s="16" t="str">
        <f>IF(INTRO!$E$39="Non-endemic",IF(INTRO!$E$37="Non-endemic","Not required",COUNTRY_INFO!P901),"Treat with IVM")</f>
        <v>Treat with IVM</v>
      </c>
      <c r="I901" s="15">
        <f t="shared" si="62"/>
        <v>0</v>
      </c>
      <c r="J901" s="15">
        <f t="shared" si="58"/>
        <v>0</v>
      </c>
      <c r="K901" s="25"/>
      <c r="L901" s="17">
        <f t="shared" si="59"/>
        <v>0</v>
      </c>
      <c r="M901" s="17">
        <f t="shared" si="60"/>
        <v>0</v>
      </c>
    </row>
    <row r="902" spans="1:13" x14ac:dyDescent="0.2">
      <c r="A902" s="14" t="str">
        <f>IF(INTRO!$E$39&lt;&gt;"Non-endemic", " ", IF(INTRO!$E$37="Non-endemic"," ", IF(COUNTRY_INFO!A902=0," ",COUNTRY_INFO!A902)))</f>
        <v xml:space="preserve"> </v>
      </c>
      <c r="B902" s="14" t="str">
        <f>IF(INTRO!$E$39&lt;&gt;"Non-endemic", " ", IF(INTRO!$E$37="Non-endemic"," ", IF(COUNTRY_INFO!B902=0," ",COUNTRY_INFO!B902)))</f>
        <v xml:space="preserve"> </v>
      </c>
      <c r="C902" s="14" t="str">
        <f>IF(INTRO!$E$39&lt;&gt;"Non-endemic", " ", IF(INTRO!$E$37="Non-endemic"," ", IF(COUNTRY_INFO!C902=0," ",COUNTRY_INFO!C902)))</f>
        <v xml:space="preserve"> </v>
      </c>
      <c r="D902" s="15">
        <f>IF(INTRO!$E$39&lt;&gt;"Non-endemic", 0, IF(INTRO!$E$37="Non-endemic",0,IF(COUNTRY_INFO!$H902=1,COUNTRY_INFO!E902,0)))</f>
        <v>0</v>
      </c>
      <c r="E902" s="15">
        <f>IF(INTRO!$E$39&lt;&gt;"Non-endemic", 0, IF(INTRO!$E$37="Non-endemic",0,IF(COUNTRY_INFO!$H902=1,COUNTRY_INFO!F902,0)))</f>
        <v>0</v>
      </c>
      <c r="F902" s="15">
        <f>IF(INTRO!$E$39&lt;&gt;"Non-endemic", 0, IF(INTRO!$E$37="Non-endemic",0,IF(COUNTRY_INFO!$H902=1,COUNTRY_INFO!G902,0)))</f>
        <v>0</v>
      </c>
      <c r="G902" s="15">
        <f t="shared" si="61"/>
        <v>0</v>
      </c>
      <c r="H902" s="16" t="str">
        <f>IF(INTRO!$E$39="Non-endemic",IF(INTRO!$E$37="Non-endemic","Not required",COUNTRY_INFO!P902),"Treat with IVM")</f>
        <v>Treat with IVM</v>
      </c>
      <c r="I902" s="15">
        <f t="shared" si="62"/>
        <v>0</v>
      </c>
      <c r="J902" s="15">
        <f t="shared" si="58"/>
        <v>0</v>
      </c>
      <c r="K902" s="25"/>
      <c r="L902" s="17">
        <f t="shared" si="59"/>
        <v>0</v>
      </c>
      <c r="M902" s="17">
        <f t="shared" si="60"/>
        <v>0</v>
      </c>
    </row>
    <row r="903" spans="1:13" x14ac:dyDescent="0.2">
      <c r="A903" s="14" t="str">
        <f>IF(INTRO!$E$39&lt;&gt;"Non-endemic", " ", IF(INTRO!$E$37="Non-endemic"," ", IF(COUNTRY_INFO!A903=0," ",COUNTRY_INFO!A903)))</f>
        <v xml:space="preserve"> </v>
      </c>
      <c r="B903" s="14" t="str">
        <f>IF(INTRO!$E$39&lt;&gt;"Non-endemic", " ", IF(INTRO!$E$37="Non-endemic"," ", IF(COUNTRY_INFO!B903=0," ",COUNTRY_INFO!B903)))</f>
        <v xml:space="preserve"> </v>
      </c>
      <c r="C903" s="14" t="str">
        <f>IF(INTRO!$E$39&lt;&gt;"Non-endemic", " ", IF(INTRO!$E$37="Non-endemic"," ", IF(COUNTRY_INFO!C903=0," ",COUNTRY_INFO!C903)))</f>
        <v xml:space="preserve"> </v>
      </c>
      <c r="D903" s="15">
        <f>IF(INTRO!$E$39&lt;&gt;"Non-endemic", 0, IF(INTRO!$E$37="Non-endemic",0,IF(COUNTRY_INFO!$H903=1,COUNTRY_INFO!E903,0)))</f>
        <v>0</v>
      </c>
      <c r="E903" s="15">
        <f>IF(INTRO!$E$39&lt;&gt;"Non-endemic", 0, IF(INTRO!$E$37="Non-endemic",0,IF(COUNTRY_INFO!$H903=1,COUNTRY_INFO!F903,0)))</f>
        <v>0</v>
      </c>
      <c r="F903" s="15">
        <f>IF(INTRO!$E$39&lt;&gt;"Non-endemic", 0, IF(INTRO!$E$37="Non-endemic",0,IF(COUNTRY_INFO!$H903=1,COUNTRY_INFO!G903,0)))</f>
        <v>0</v>
      </c>
      <c r="G903" s="15">
        <f t="shared" si="61"/>
        <v>0</v>
      </c>
      <c r="H903" s="16" t="str">
        <f>IF(INTRO!$E$39="Non-endemic",IF(INTRO!$E$37="Non-endemic","Not required",COUNTRY_INFO!P903),"Treat with IVM")</f>
        <v>Treat with IVM</v>
      </c>
      <c r="I903" s="15">
        <f t="shared" si="62"/>
        <v>0</v>
      </c>
      <c r="J903" s="15">
        <f t="shared" si="58"/>
        <v>0</v>
      </c>
      <c r="K903" s="25"/>
      <c r="L903" s="17">
        <f t="shared" si="59"/>
        <v>0</v>
      </c>
      <c r="M903" s="17">
        <f t="shared" si="60"/>
        <v>0</v>
      </c>
    </row>
    <row r="904" spans="1:13" x14ac:dyDescent="0.2">
      <c r="A904" s="14" t="str">
        <f>IF(INTRO!$E$39&lt;&gt;"Non-endemic", " ", IF(INTRO!$E$37="Non-endemic"," ", IF(COUNTRY_INFO!A904=0," ",COUNTRY_INFO!A904)))</f>
        <v xml:space="preserve"> </v>
      </c>
      <c r="B904" s="14" t="str">
        <f>IF(INTRO!$E$39&lt;&gt;"Non-endemic", " ", IF(INTRO!$E$37="Non-endemic"," ", IF(COUNTRY_INFO!B904=0," ",COUNTRY_INFO!B904)))</f>
        <v xml:space="preserve"> </v>
      </c>
      <c r="C904" s="14" t="str">
        <f>IF(INTRO!$E$39&lt;&gt;"Non-endemic", " ", IF(INTRO!$E$37="Non-endemic"," ", IF(COUNTRY_INFO!C904=0," ",COUNTRY_INFO!C904)))</f>
        <v xml:space="preserve"> </v>
      </c>
      <c r="D904" s="15">
        <f>IF(INTRO!$E$39&lt;&gt;"Non-endemic", 0, IF(INTRO!$E$37="Non-endemic",0,IF(COUNTRY_INFO!$H904=1,COUNTRY_INFO!E904,0)))</f>
        <v>0</v>
      </c>
      <c r="E904" s="15">
        <f>IF(INTRO!$E$39&lt;&gt;"Non-endemic", 0, IF(INTRO!$E$37="Non-endemic",0,IF(COUNTRY_INFO!$H904=1,COUNTRY_INFO!F904,0)))</f>
        <v>0</v>
      </c>
      <c r="F904" s="15">
        <f>IF(INTRO!$E$39&lt;&gt;"Non-endemic", 0, IF(INTRO!$E$37="Non-endemic",0,IF(COUNTRY_INFO!$H904=1,COUNTRY_INFO!G904,0)))</f>
        <v>0</v>
      </c>
      <c r="G904" s="15">
        <f t="shared" si="61"/>
        <v>0</v>
      </c>
      <c r="H904" s="16" t="str">
        <f>IF(INTRO!$E$39="Non-endemic",IF(INTRO!$E$37="Non-endemic","Not required",COUNTRY_INFO!P904),"Treat with IVM")</f>
        <v>Treat with IVM</v>
      </c>
      <c r="I904" s="15">
        <f t="shared" si="62"/>
        <v>0</v>
      </c>
      <c r="J904" s="15">
        <f t="shared" ref="J904:J906" si="63">IF(I904&gt;0,I904*2.5,0)</f>
        <v>0</v>
      </c>
      <c r="K904" s="25"/>
      <c r="L904" s="17">
        <f t="shared" ref="L904:L906" si="64">IF($J904&gt;$K904,$J904-$K904,0)</f>
        <v>0</v>
      </c>
      <c r="M904" s="17">
        <f t="shared" ref="M904:M906" si="65">ROUNDUP($J904/1000,0)</f>
        <v>0</v>
      </c>
    </row>
    <row r="905" spans="1:13" x14ac:dyDescent="0.2">
      <c r="A905" s="14" t="str">
        <f>IF(INTRO!$E$39&lt;&gt;"Non-endemic", " ", IF(INTRO!$E$37="Non-endemic"," ", IF(COUNTRY_INFO!A905=0," ",COUNTRY_INFO!A905)))</f>
        <v xml:space="preserve"> </v>
      </c>
      <c r="B905" s="14" t="str">
        <f>IF(INTRO!$E$39&lt;&gt;"Non-endemic", " ", IF(INTRO!$E$37="Non-endemic"," ", IF(COUNTRY_INFO!B905=0," ",COUNTRY_INFO!B905)))</f>
        <v xml:space="preserve"> </v>
      </c>
      <c r="C905" s="14" t="str">
        <f>IF(INTRO!$E$39&lt;&gt;"Non-endemic", " ", IF(INTRO!$E$37="Non-endemic"," ", IF(COUNTRY_INFO!C905=0," ",COUNTRY_INFO!C905)))</f>
        <v xml:space="preserve"> </v>
      </c>
      <c r="D905" s="15">
        <f>IF(INTRO!$E$39&lt;&gt;"Non-endemic", 0, IF(INTRO!$E$37="Non-endemic",0,IF(COUNTRY_INFO!$H905=1,COUNTRY_INFO!E905,0)))</f>
        <v>0</v>
      </c>
      <c r="E905" s="15">
        <f>IF(INTRO!$E$39&lt;&gt;"Non-endemic", 0, IF(INTRO!$E$37="Non-endemic",0,IF(COUNTRY_INFO!$H905=1,COUNTRY_INFO!F905,0)))</f>
        <v>0</v>
      </c>
      <c r="F905" s="15">
        <f>IF(INTRO!$E$39&lt;&gt;"Non-endemic", 0, IF(INTRO!$E$37="Non-endemic",0,IF(COUNTRY_INFO!$H905=1,COUNTRY_INFO!G905,0)))</f>
        <v>0</v>
      </c>
      <c r="G905" s="15">
        <f t="shared" si="61"/>
        <v>0</v>
      </c>
      <c r="H905" s="16" t="str">
        <f>IF(INTRO!$E$39="Non-endemic",IF(INTRO!$E$37="Non-endemic","Not required",COUNTRY_INFO!P905),"Treat with IVM")</f>
        <v>Treat with IVM</v>
      </c>
      <c r="I905" s="15">
        <f t="shared" si="62"/>
        <v>0</v>
      </c>
      <c r="J905" s="15">
        <f t="shared" si="63"/>
        <v>0</v>
      </c>
      <c r="K905" s="25"/>
      <c r="L905" s="17">
        <f t="shared" si="64"/>
        <v>0</v>
      </c>
      <c r="M905" s="17">
        <f t="shared" si="65"/>
        <v>0</v>
      </c>
    </row>
    <row r="906" spans="1:13" x14ac:dyDescent="0.2">
      <c r="A906" s="14" t="str">
        <f>IF(INTRO!$E$39&lt;&gt;"Non-endemic", " ", IF(INTRO!$E$37="Non-endemic"," ", IF(COUNTRY_INFO!A906=0," ",COUNTRY_INFO!A906)))</f>
        <v xml:space="preserve"> </v>
      </c>
      <c r="B906" s="14" t="str">
        <f>IF(INTRO!$E$39&lt;&gt;"Non-endemic", " ", IF(INTRO!$E$37="Non-endemic"," ", IF(COUNTRY_INFO!B906=0," ",COUNTRY_INFO!B906)))</f>
        <v xml:space="preserve"> </v>
      </c>
      <c r="C906" s="14" t="str">
        <f>IF(INTRO!$E$39&lt;&gt;"Non-endemic", " ", IF(INTRO!$E$37="Non-endemic"," ", IF(COUNTRY_INFO!C906=0," ",COUNTRY_INFO!C906)))</f>
        <v xml:space="preserve"> </v>
      </c>
      <c r="D906" s="15">
        <f>IF(INTRO!$E$39&lt;&gt;"Non-endemic", 0, IF(INTRO!$E$37="Non-endemic",0,IF(COUNTRY_INFO!$H906=1,COUNTRY_INFO!E906,0)))</f>
        <v>0</v>
      </c>
      <c r="E906" s="15">
        <f>IF(INTRO!$E$39&lt;&gt;"Non-endemic", 0, IF(INTRO!$E$37="Non-endemic",0,IF(COUNTRY_INFO!$H906=1,COUNTRY_INFO!F906,0)))</f>
        <v>0</v>
      </c>
      <c r="F906" s="15">
        <f>IF(INTRO!$E$39&lt;&gt;"Non-endemic", 0, IF(INTRO!$E$37="Non-endemic",0,IF(COUNTRY_INFO!$H906=1,COUNTRY_INFO!G906,0)))</f>
        <v>0</v>
      </c>
      <c r="G906" s="15">
        <f t="shared" ref="G906" si="66">SUM(D906:F906)</f>
        <v>0</v>
      </c>
      <c r="H906" s="16" t="str">
        <f>IF(INTRO!$E$39="Non-endemic",IF(INTRO!$E$37="Non-endemic","Not required",COUNTRY_INFO!P906),"Treat with IVM")</f>
        <v>Treat with IVM</v>
      </c>
      <c r="I906" s="15">
        <f t="shared" ref="I906" si="67">IF(H906=1,G906,0)</f>
        <v>0</v>
      </c>
      <c r="J906" s="15">
        <f t="shared" si="63"/>
        <v>0</v>
      </c>
      <c r="K906" s="25"/>
      <c r="L906" s="17">
        <f t="shared" si="64"/>
        <v>0</v>
      </c>
      <c r="M906" s="17">
        <f t="shared" si="65"/>
        <v>0</v>
      </c>
    </row>
    <row r="907" spans="1:13" x14ac:dyDescent="0.2">
      <c r="A907"/>
      <c r="B907"/>
      <c r="C907"/>
      <c r="D907"/>
      <c r="E907"/>
      <c r="F907"/>
      <c r="G907"/>
      <c r="H907"/>
      <c r="I907"/>
      <c r="J907"/>
      <c r="K907"/>
      <c r="L907"/>
      <c r="M907"/>
    </row>
    <row r="908" spans="1:13" x14ac:dyDescent="0.2">
      <c r="A908"/>
      <c r="B908"/>
      <c r="C908"/>
      <c r="D908"/>
      <c r="E908"/>
      <c r="F908"/>
      <c r="G908"/>
      <c r="H908"/>
      <c r="I908"/>
      <c r="J908"/>
      <c r="K908"/>
      <c r="L908"/>
      <c r="M908"/>
    </row>
    <row r="909" spans="1:13" x14ac:dyDescent="0.2">
      <c r="A909"/>
      <c r="B909"/>
      <c r="C909"/>
      <c r="D909"/>
      <c r="E909"/>
      <c r="F909"/>
      <c r="G909"/>
      <c r="H909"/>
      <c r="I909"/>
      <c r="J909"/>
      <c r="K909"/>
      <c r="L909"/>
      <c r="M909"/>
    </row>
    <row r="910" spans="1:13" x14ac:dyDescent="0.2">
      <c r="A910"/>
      <c r="B910"/>
      <c r="C910"/>
      <c r="D910"/>
      <c r="E910"/>
      <c r="F910"/>
      <c r="G910"/>
      <c r="H910"/>
      <c r="I910"/>
      <c r="J910"/>
      <c r="K910"/>
      <c r="L910"/>
      <c r="M910"/>
    </row>
    <row r="911" spans="1:13" x14ac:dyDescent="0.2">
      <c r="A911"/>
      <c r="B911"/>
      <c r="C911"/>
      <c r="D911"/>
      <c r="E911"/>
      <c r="F911"/>
      <c r="G911"/>
      <c r="H911"/>
      <c r="I911"/>
      <c r="J911"/>
      <c r="K911"/>
      <c r="L911"/>
      <c r="M911"/>
    </row>
    <row r="912" spans="1:13" x14ac:dyDescent="0.2">
      <c r="A912"/>
      <c r="B912"/>
      <c r="C912"/>
      <c r="D912"/>
      <c r="E912"/>
      <c r="F912"/>
      <c r="G912"/>
      <c r="H912"/>
      <c r="I912"/>
      <c r="J912"/>
      <c r="K912"/>
      <c r="L912"/>
      <c r="M912"/>
    </row>
    <row r="913" spans="1:13" x14ac:dyDescent="0.2">
      <c r="A913"/>
      <c r="B913"/>
      <c r="C913"/>
      <c r="D913"/>
      <c r="E913"/>
      <c r="F913"/>
      <c r="G913"/>
      <c r="H913"/>
      <c r="I913"/>
      <c r="J913"/>
      <c r="K913"/>
      <c r="L913"/>
      <c r="M913"/>
    </row>
    <row r="914" spans="1:13" x14ac:dyDescent="0.2">
      <c r="A914"/>
      <c r="B914"/>
      <c r="C914"/>
      <c r="D914"/>
      <c r="E914"/>
      <c r="F914"/>
      <c r="G914"/>
      <c r="H914"/>
      <c r="I914"/>
      <c r="J914"/>
      <c r="K914"/>
      <c r="L914"/>
      <c r="M914"/>
    </row>
    <row r="915" spans="1:13" x14ac:dyDescent="0.2">
      <c r="A915"/>
      <c r="B915"/>
      <c r="C915"/>
      <c r="D915"/>
      <c r="E915"/>
      <c r="F915"/>
      <c r="G915"/>
      <c r="H915"/>
      <c r="I915"/>
      <c r="J915"/>
      <c r="K915"/>
      <c r="L915"/>
      <c r="M915"/>
    </row>
    <row r="916" spans="1:13" x14ac:dyDescent="0.2">
      <c r="A916"/>
      <c r="B916"/>
      <c r="C916"/>
      <c r="D916"/>
      <c r="E916"/>
      <c r="F916"/>
      <c r="G916"/>
      <c r="H916"/>
      <c r="I916"/>
      <c r="J916"/>
      <c r="K916"/>
      <c r="L916"/>
      <c r="M916"/>
    </row>
    <row r="917" spans="1:13" x14ac:dyDescent="0.2">
      <c r="A917"/>
      <c r="B917"/>
      <c r="C917"/>
      <c r="D917"/>
      <c r="E917"/>
      <c r="F917"/>
      <c r="G917"/>
      <c r="H917"/>
      <c r="I917"/>
      <c r="J917"/>
      <c r="K917"/>
      <c r="L917"/>
      <c r="M917"/>
    </row>
    <row r="918" spans="1:13" x14ac:dyDescent="0.2">
      <c r="A918"/>
      <c r="B918"/>
      <c r="C918"/>
      <c r="D918"/>
      <c r="E918"/>
      <c r="F918"/>
      <c r="G918"/>
      <c r="H918"/>
      <c r="I918"/>
      <c r="J918"/>
      <c r="K918"/>
      <c r="L918"/>
      <c r="M918"/>
    </row>
    <row r="919" spans="1:13" x14ac:dyDescent="0.2">
      <c r="A919"/>
      <c r="B919"/>
      <c r="C919"/>
      <c r="D919"/>
      <c r="E919"/>
      <c r="F919"/>
      <c r="G919"/>
      <c r="H919"/>
      <c r="I919"/>
      <c r="J919"/>
      <c r="K919"/>
      <c r="L919"/>
      <c r="M919"/>
    </row>
    <row r="920" spans="1:13" x14ac:dyDescent="0.2">
      <c r="A920"/>
      <c r="B920"/>
      <c r="C920"/>
      <c r="D920"/>
      <c r="E920"/>
      <c r="F920"/>
      <c r="G920"/>
      <c r="H920"/>
      <c r="I920"/>
      <c r="J920"/>
      <c r="K920"/>
      <c r="L920"/>
      <c r="M920"/>
    </row>
    <row r="921" spans="1:13" x14ac:dyDescent="0.2">
      <c r="A921"/>
      <c r="B921"/>
      <c r="C921"/>
      <c r="D921"/>
      <c r="E921"/>
      <c r="F921"/>
      <c r="G921"/>
      <c r="H921"/>
      <c r="I921"/>
      <c r="J921"/>
      <c r="K921"/>
      <c r="L921"/>
      <c r="M921"/>
    </row>
    <row r="922" spans="1:13" x14ac:dyDescent="0.2">
      <c r="A922"/>
      <c r="B922"/>
      <c r="C922"/>
      <c r="D922"/>
      <c r="E922"/>
      <c r="F922"/>
      <c r="G922"/>
      <c r="H922"/>
      <c r="I922"/>
      <c r="J922"/>
      <c r="K922"/>
      <c r="L922"/>
      <c r="M922"/>
    </row>
    <row r="923" spans="1:13" x14ac:dyDescent="0.2">
      <c r="A923"/>
      <c r="B923"/>
      <c r="C923"/>
      <c r="D923"/>
      <c r="E923"/>
      <c r="F923"/>
      <c r="G923"/>
      <c r="H923"/>
      <c r="I923"/>
      <c r="J923"/>
      <c r="K923"/>
      <c r="L923"/>
      <c r="M923"/>
    </row>
    <row r="924" spans="1:13" x14ac:dyDescent="0.2">
      <c r="A924"/>
      <c r="B924"/>
      <c r="C924"/>
      <c r="D924"/>
      <c r="E924"/>
      <c r="F924"/>
      <c r="G924"/>
      <c r="H924"/>
      <c r="I924"/>
      <c r="J924"/>
      <c r="K924"/>
      <c r="L924"/>
      <c r="M924"/>
    </row>
    <row r="925" spans="1:13" x14ac:dyDescent="0.2">
      <c r="A925"/>
      <c r="B925"/>
      <c r="C925"/>
      <c r="D925"/>
      <c r="E925"/>
      <c r="F925"/>
      <c r="G925"/>
      <c r="H925"/>
      <c r="I925"/>
      <c r="J925"/>
      <c r="K925"/>
      <c r="L925"/>
      <c r="M925"/>
    </row>
    <row r="926" spans="1:13" x14ac:dyDescent="0.2">
      <c r="A926"/>
      <c r="B926"/>
      <c r="C926"/>
      <c r="D926"/>
      <c r="E926"/>
      <c r="F926"/>
      <c r="G926"/>
      <c r="H926"/>
      <c r="I926"/>
      <c r="J926"/>
      <c r="K926"/>
      <c r="L926"/>
      <c r="M926"/>
    </row>
    <row r="927" spans="1:13" x14ac:dyDescent="0.2">
      <c r="A927"/>
      <c r="B927"/>
      <c r="C927"/>
      <c r="D927"/>
      <c r="E927"/>
      <c r="F927"/>
      <c r="G927"/>
      <c r="H927"/>
      <c r="I927"/>
      <c r="J927"/>
      <c r="K927"/>
      <c r="L927"/>
      <c r="M927"/>
    </row>
    <row r="928" spans="1:13" x14ac:dyDescent="0.2">
      <c r="A928"/>
      <c r="B928"/>
      <c r="C928"/>
      <c r="D928"/>
      <c r="E928"/>
      <c r="F928"/>
      <c r="G928"/>
      <c r="H928"/>
      <c r="I928"/>
      <c r="J928"/>
      <c r="K928"/>
      <c r="L928"/>
      <c r="M928"/>
    </row>
    <row r="929" spans="1:13" x14ac:dyDescent="0.2">
      <c r="A929"/>
      <c r="B929"/>
      <c r="C929"/>
      <c r="D929"/>
      <c r="E929"/>
      <c r="F929"/>
      <c r="G929"/>
      <c r="H929"/>
      <c r="I929"/>
      <c r="J929"/>
      <c r="K929"/>
      <c r="L929"/>
      <c r="M929"/>
    </row>
    <row r="930" spans="1:13" x14ac:dyDescent="0.2">
      <c r="A930"/>
      <c r="B930"/>
      <c r="C930"/>
      <c r="D930"/>
      <c r="E930"/>
      <c r="F930"/>
      <c r="G930"/>
      <c r="H930"/>
      <c r="I930"/>
      <c r="J930"/>
      <c r="K930"/>
      <c r="L930"/>
      <c r="M930"/>
    </row>
    <row r="931" spans="1:13" x14ac:dyDescent="0.2">
      <c r="A931"/>
      <c r="B931"/>
      <c r="C931"/>
      <c r="D931"/>
      <c r="E931"/>
      <c r="F931"/>
      <c r="G931"/>
      <c r="H931"/>
      <c r="I931"/>
      <c r="J931"/>
      <c r="K931"/>
      <c r="L931"/>
      <c r="M931"/>
    </row>
    <row r="932" spans="1:13" x14ac:dyDescent="0.2">
      <c r="A932"/>
      <c r="B932"/>
      <c r="C932"/>
      <c r="D932"/>
      <c r="E932"/>
      <c r="F932"/>
      <c r="G932"/>
      <c r="H932"/>
      <c r="I932"/>
      <c r="J932"/>
      <c r="K932"/>
      <c r="L932"/>
      <c r="M932"/>
    </row>
    <row r="933" spans="1:13" x14ac:dyDescent="0.2">
      <c r="A933"/>
      <c r="B933"/>
      <c r="C933"/>
      <c r="D933"/>
      <c r="E933"/>
      <c r="F933"/>
      <c r="G933"/>
      <c r="H933"/>
      <c r="I933"/>
      <c r="J933"/>
      <c r="K933"/>
      <c r="L933"/>
      <c r="M933"/>
    </row>
    <row r="934" spans="1:13" x14ac:dyDescent="0.2">
      <c r="A934"/>
      <c r="B934"/>
      <c r="C934"/>
      <c r="D934"/>
      <c r="E934"/>
      <c r="F934"/>
      <c r="G934"/>
      <c r="H934"/>
      <c r="I934"/>
      <c r="J934"/>
      <c r="K934"/>
      <c r="L934"/>
      <c r="M934"/>
    </row>
    <row r="935" spans="1:13" x14ac:dyDescent="0.2">
      <c r="A935"/>
      <c r="B935"/>
      <c r="C935"/>
      <c r="D935"/>
      <c r="E935"/>
      <c r="F935"/>
      <c r="G935"/>
      <c r="H935"/>
      <c r="I935"/>
      <c r="J935"/>
      <c r="K935"/>
      <c r="L935"/>
      <c r="M935"/>
    </row>
    <row r="936" spans="1:13" x14ac:dyDescent="0.2">
      <c r="A936"/>
      <c r="B936"/>
      <c r="C936"/>
      <c r="D936"/>
      <c r="E936"/>
      <c r="F936"/>
      <c r="G936"/>
      <c r="H936"/>
      <c r="I936"/>
      <c r="J936"/>
      <c r="K936"/>
      <c r="L936"/>
      <c r="M936"/>
    </row>
    <row r="937" spans="1:13" x14ac:dyDescent="0.2">
      <c r="A937"/>
      <c r="B937"/>
      <c r="C937"/>
      <c r="D937"/>
      <c r="E937"/>
      <c r="F937"/>
      <c r="G937"/>
      <c r="H937"/>
      <c r="I937"/>
      <c r="J937"/>
      <c r="K937"/>
      <c r="L937"/>
      <c r="M937"/>
    </row>
    <row r="938" spans="1:13" x14ac:dyDescent="0.2">
      <c r="A938"/>
      <c r="B938"/>
      <c r="C938"/>
      <c r="D938"/>
      <c r="E938"/>
      <c r="F938"/>
      <c r="G938"/>
      <c r="H938"/>
      <c r="I938"/>
      <c r="J938"/>
      <c r="K938"/>
      <c r="L938"/>
      <c r="M938"/>
    </row>
    <row r="939" spans="1:13" x14ac:dyDescent="0.2">
      <c r="A939"/>
      <c r="B939"/>
      <c r="C939"/>
      <c r="D939"/>
      <c r="E939"/>
      <c r="F939"/>
      <c r="G939"/>
      <c r="H939"/>
      <c r="I939"/>
      <c r="J939"/>
      <c r="K939"/>
      <c r="L939"/>
      <c r="M939"/>
    </row>
    <row r="940" spans="1:13" x14ac:dyDescent="0.2">
      <c r="A940"/>
      <c r="B940"/>
      <c r="C940"/>
      <c r="D940"/>
      <c r="E940"/>
      <c r="F940"/>
      <c r="G940"/>
      <c r="H940"/>
      <c r="I940"/>
      <c r="J940"/>
      <c r="K940"/>
      <c r="L940"/>
      <c r="M940"/>
    </row>
    <row r="941" spans="1:13" x14ac:dyDescent="0.2">
      <c r="A941"/>
      <c r="B941"/>
      <c r="C941"/>
      <c r="D941"/>
      <c r="E941"/>
      <c r="F941"/>
      <c r="G941"/>
      <c r="H941"/>
      <c r="I941"/>
      <c r="J941"/>
      <c r="K941"/>
      <c r="L941"/>
      <c r="M941"/>
    </row>
    <row r="942" spans="1:13" x14ac:dyDescent="0.2">
      <c r="A942"/>
      <c r="B942"/>
      <c r="C942"/>
      <c r="D942"/>
      <c r="E942"/>
      <c r="F942"/>
      <c r="G942"/>
      <c r="H942"/>
      <c r="I942"/>
      <c r="J942"/>
      <c r="K942"/>
      <c r="L942"/>
      <c r="M942"/>
    </row>
    <row r="943" spans="1:13" x14ac:dyDescent="0.2">
      <c r="A943"/>
      <c r="B943"/>
      <c r="C943"/>
      <c r="D943"/>
      <c r="E943"/>
      <c r="F943"/>
      <c r="G943"/>
      <c r="H943"/>
      <c r="I943"/>
      <c r="J943"/>
      <c r="K943"/>
      <c r="L943"/>
      <c r="M943"/>
    </row>
    <row r="944" spans="1:13" x14ac:dyDescent="0.2">
      <c r="A944"/>
      <c r="B944"/>
      <c r="C944"/>
      <c r="D944"/>
      <c r="E944"/>
      <c r="F944"/>
      <c r="G944"/>
      <c r="H944"/>
      <c r="I944"/>
      <c r="J944"/>
      <c r="K944"/>
      <c r="L944"/>
      <c r="M944"/>
    </row>
    <row r="945" spans="1:13" x14ac:dyDescent="0.2">
      <c r="A945"/>
      <c r="B945"/>
      <c r="C945"/>
      <c r="D945"/>
      <c r="E945"/>
      <c r="F945"/>
      <c r="G945"/>
      <c r="H945"/>
      <c r="I945"/>
      <c r="J945"/>
      <c r="K945"/>
      <c r="L945"/>
      <c r="M945"/>
    </row>
    <row r="946" spans="1:13" x14ac:dyDescent="0.2">
      <c r="A946"/>
      <c r="B946"/>
      <c r="C946"/>
      <c r="D946"/>
      <c r="E946"/>
      <c r="F946"/>
      <c r="G946"/>
      <c r="H946"/>
      <c r="I946"/>
      <c r="J946"/>
      <c r="K946"/>
      <c r="L946"/>
      <c r="M946"/>
    </row>
    <row r="947" spans="1:13" x14ac:dyDescent="0.2">
      <c r="A947"/>
      <c r="B947"/>
      <c r="C947"/>
      <c r="D947"/>
      <c r="E947"/>
      <c r="F947"/>
      <c r="G947"/>
      <c r="H947"/>
      <c r="I947"/>
      <c r="J947"/>
      <c r="K947"/>
      <c r="L947"/>
      <c r="M947"/>
    </row>
    <row r="948" spans="1:13" x14ac:dyDescent="0.2">
      <c r="A948"/>
      <c r="B948"/>
      <c r="C948"/>
      <c r="D948"/>
      <c r="E948"/>
      <c r="F948"/>
      <c r="G948"/>
      <c r="H948"/>
      <c r="I948"/>
      <c r="J948"/>
      <c r="K948"/>
      <c r="L948"/>
      <c r="M948"/>
    </row>
    <row r="949" spans="1:13" x14ac:dyDescent="0.2">
      <c r="A949"/>
      <c r="B949"/>
      <c r="C949"/>
      <c r="D949"/>
      <c r="E949"/>
      <c r="F949"/>
      <c r="G949"/>
      <c r="H949"/>
      <c r="I949"/>
      <c r="J949"/>
      <c r="K949"/>
      <c r="L949"/>
      <c r="M949"/>
    </row>
    <row r="950" spans="1:13" x14ac:dyDescent="0.2">
      <c r="A950"/>
      <c r="B950"/>
      <c r="C950"/>
      <c r="D950"/>
      <c r="E950"/>
      <c r="F950"/>
      <c r="G950"/>
      <c r="H950"/>
      <c r="I950"/>
      <c r="J950"/>
      <c r="K950"/>
      <c r="L950"/>
      <c r="M950"/>
    </row>
    <row r="951" spans="1:13" x14ac:dyDescent="0.2">
      <c r="A951"/>
      <c r="B951"/>
      <c r="C951"/>
      <c r="D951"/>
      <c r="E951"/>
      <c r="F951"/>
      <c r="G951"/>
      <c r="H951"/>
      <c r="I951"/>
      <c r="J951"/>
      <c r="K951"/>
      <c r="L951"/>
      <c r="M951"/>
    </row>
    <row r="952" spans="1:13" x14ac:dyDescent="0.2">
      <c r="A952"/>
      <c r="B952"/>
      <c r="C952"/>
      <c r="D952"/>
      <c r="E952"/>
      <c r="F952"/>
      <c r="G952"/>
      <c r="H952"/>
      <c r="I952"/>
      <c r="J952"/>
      <c r="K952"/>
      <c r="L952"/>
      <c r="M952"/>
    </row>
    <row r="953" spans="1:13" x14ac:dyDescent="0.2">
      <c r="A953"/>
      <c r="B953"/>
      <c r="C953"/>
      <c r="D953"/>
      <c r="E953"/>
      <c r="F953"/>
      <c r="G953"/>
      <c r="H953"/>
      <c r="I953"/>
      <c r="J953"/>
      <c r="K953"/>
      <c r="L953"/>
      <c r="M953"/>
    </row>
    <row r="954" spans="1:13" x14ac:dyDescent="0.2">
      <c r="A954"/>
      <c r="B954"/>
      <c r="C954"/>
      <c r="D954"/>
      <c r="E954"/>
      <c r="F954"/>
      <c r="G954"/>
      <c r="H954"/>
      <c r="I954"/>
      <c r="J954"/>
      <c r="K954"/>
      <c r="L954"/>
      <c r="M954"/>
    </row>
    <row r="955" spans="1:13" x14ac:dyDescent="0.2">
      <c r="A955"/>
      <c r="B955"/>
      <c r="C955"/>
      <c r="D955"/>
      <c r="E955"/>
      <c r="F955"/>
      <c r="G955"/>
      <c r="H955"/>
      <c r="I955"/>
      <c r="J955"/>
      <c r="K955"/>
      <c r="L955"/>
      <c r="M955"/>
    </row>
    <row r="956" spans="1:13" x14ac:dyDescent="0.2">
      <c r="A956"/>
      <c r="B956"/>
      <c r="C956"/>
      <c r="D956"/>
      <c r="E956"/>
      <c r="F956"/>
      <c r="G956"/>
      <c r="H956"/>
      <c r="I956"/>
      <c r="J956"/>
      <c r="K956"/>
      <c r="L956"/>
      <c r="M956"/>
    </row>
    <row r="957" spans="1:13" x14ac:dyDescent="0.2">
      <c r="A957"/>
      <c r="B957"/>
      <c r="C957"/>
      <c r="D957"/>
      <c r="E957"/>
      <c r="F957"/>
      <c r="G957"/>
      <c r="H957"/>
      <c r="I957"/>
      <c r="J957"/>
      <c r="K957"/>
      <c r="L957"/>
      <c r="M957"/>
    </row>
    <row r="958" spans="1:13" x14ac:dyDescent="0.2">
      <c r="A958"/>
      <c r="B958"/>
      <c r="C958"/>
      <c r="D958"/>
      <c r="E958"/>
      <c r="F958"/>
      <c r="G958"/>
      <c r="H958"/>
      <c r="I958"/>
      <c r="J958"/>
      <c r="K958"/>
      <c r="L958"/>
      <c r="M958"/>
    </row>
    <row r="959" spans="1:13" x14ac:dyDescent="0.2">
      <c r="A959"/>
      <c r="B959"/>
      <c r="C959"/>
      <c r="D959"/>
      <c r="E959"/>
      <c r="F959"/>
      <c r="G959"/>
      <c r="H959"/>
      <c r="I959"/>
      <c r="J959"/>
      <c r="K959"/>
      <c r="L959"/>
      <c r="M959"/>
    </row>
    <row r="960" spans="1:13" x14ac:dyDescent="0.2">
      <c r="A960"/>
      <c r="B960"/>
      <c r="C960"/>
      <c r="D960"/>
      <c r="E960"/>
      <c r="F960"/>
      <c r="G960"/>
      <c r="H960"/>
      <c r="I960"/>
      <c r="J960"/>
      <c r="K960"/>
      <c r="L960"/>
      <c r="M960"/>
    </row>
    <row r="961" spans="1:13" x14ac:dyDescent="0.2">
      <c r="A961"/>
      <c r="B961"/>
      <c r="C961"/>
      <c r="D961"/>
      <c r="E961"/>
      <c r="F961"/>
      <c r="G961"/>
      <c r="H961"/>
      <c r="I961"/>
      <c r="J961"/>
      <c r="K961"/>
      <c r="L961"/>
      <c r="M961"/>
    </row>
    <row r="962" spans="1:13" x14ac:dyDescent="0.2">
      <c r="A962"/>
      <c r="B962"/>
      <c r="C962"/>
      <c r="D962"/>
      <c r="E962"/>
      <c r="F962"/>
      <c r="G962"/>
      <c r="H962"/>
      <c r="I962"/>
      <c r="J962"/>
      <c r="K962"/>
      <c r="L962"/>
      <c r="M962"/>
    </row>
    <row r="963" spans="1:13" x14ac:dyDescent="0.2">
      <c r="A963"/>
      <c r="B963"/>
      <c r="C963"/>
      <c r="D963"/>
      <c r="E963"/>
      <c r="F963"/>
      <c r="G963"/>
      <c r="H963"/>
      <c r="I963"/>
      <c r="J963"/>
      <c r="K963"/>
      <c r="L963"/>
      <c r="M963"/>
    </row>
    <row r="964" spans="1:13" x14ac:dyDescent="0.2">
      <c r="A964"/>
      <c r="B964"/>
      <c r="C964"/>
      <c r="D964"/>
      <c r="E964"/>
      <c r="F964"/>
      <c r="G964"/>
      <c r="H964"/>
      <c r="I964"/>
      <c r="J964"/>
      <c r="K964"/>
      <c r="L964"/>
      <c r="M964"/>
    </row>
    <row r="965" spans="1:13" x14ac:dyDescent="0.2">
      <c r="A965"/>
      <c r="B965"/>
      <c r="C965"/>
      <c r="D965"/>
      <c r="E965"/>
      <c r="F965"/>
      <c r="G965"/>
      <c r="H965"/>
      <c r="I965"/>
      <c r="J965"/>
      <c r="K965"/>
      <c r="L965"/>
      <c r="M965"/>
    </row>
    <row r="966" spans="1:13" x14ac:dyDescent="0.2">
      <c r="A966"/>
      <c r="B966"/>
      <c r="C966"/>
      <c r="D966"/>
      <c r="E966"/>
      <c r="F966"/>
      <c r="G966"/>
      <c r="H966"/>
      <c r="I966"/>
      <c r="J966"/>
      <c r="K966"/>
      <c r="L966"/>
      <c r="M966"/>
    </row>
    <row r="967" spans="1:13" x14ac:dyDescent="0.2">
      <c r="A967"/>
      <c r="B967"/>
      <c r="C967"/>
      <c r="D967"/>
      <c r="E967"/>
      <c r="F967"/>
      <c r="G967"/>
      <c r="H967"/>
      <c r="I967"/>
      <c r="J967"/>
      <c r="K967"/>
      <c r="L967"/>
      <c r="M967"/>
    </row>
    <row r="968" spans="1:13" x14ac:dyDescent="0.2">
      <c r="A968"/>
      <c r="B968"/>
      <c r="C968"/>
      <c r="D968"/>
      <c r="E968"/>
      <c r="F968"/>
      <c r="G968"/>
      <c r="H968"/>
      <c r="I968"/>
      <c r="J968"/>
      <c r="K968"/>
      <c r="L968"/>
      <c r="M968"/>
    </row>
    <row r="969" spans="1:13" x14ac:dyDescent="0.2">
      <c r="A969"/>
      <c r="B969"/>
      <c r="C969"/>
      <c r="D969"/>
      <c r="E969"/>
      <c r="F969"/>
      <c r="G969"/>
      <c r="H969"/>
      <c r="I969"/>
      <c r="J969"/>
      <c r="K969"/>
      <c r="L969"/>
      <c r="M969"/>
    </row>
    <row r="970" spans="1:13" x14ac:dyDescent="0.2">
      <c r="A970"/>
      <c r="B970"/>
      <c r="C970"/>
      <c r="D970"/>
      <c r="E970"/>
      <c r="F970"/>
      <c r="G970"/>
      <c r="H970"/>
      <c r="I970"/>
      <c r="J970"/>
      <c r="K970"/>
      <c r="L970"/>
      <c r="M970"/>
    </row>
    <row r="971" spans="1:13" x14ac:dyDescent="0.2">
      <c r="A971"/>
      <c r="B971"/>
      <c r="C971"/>
      <c r="D971"/>
      <c r="E971"/>
      <c r="F971"/>
      <c r="G971"/>
      <c r="H971"/>
      <c r="I971"/>
      <c r="J971"/>
      <c r="K971"/>
      <c r="L971"/>
      <c r="M971"/>
    </row>
    <row r="972" spans="1:13" x14ac:dyDescent="0.2">
      <c r="A972"/>
      <c r="B972"/>
      <c r="C972"/>
      <c r="D972"/>
      <c r="E972"/>
      <c r="F972"/>
      <c r="G972"/>
      <c r="H972"/>
      <c r="I972"/>
      <c r="J972"/>
      <c r="K972"/>
      <c r="L972"/>
      <c r="M972"/>
    </row>
    <row r="973" spans="1:13" x14ac:dyDescent="0.2">
      <c r="A973"/>
      <c r="B973"/>
      <c r="C973"/>
      <c r="D973"/>
      <c r="E973"/>
      <c r="F973"/>
      <c r="G973"/>
      <c r="H973"/>
      <c r="I973"/>
      <c r="J973"/>
      <c r="K973"/>
      <c r="L973"/>
      <c r="M973"/>
    </row>
    <row r="974" spans="1:13" x14ac:dyDescent="0.2">
      <c r="A974"/>
      <c r="B974"/>
      <c r="C974"/>
      <c r="D974"/>
      <c r="E974"/>
      <c r="F974"/>
      <c r="G974"/>
      <c r="H974"/>
      <c r="I974"/>
      <c r="J974"/>
      <c r="K974"/>
      <c r="L974"/>
      <c r="M974"/>
    </row>
    <row r="975" spans="1:13" x14ac:dyDescent="0.2">
      <c r="A975"/>
      <c r="B975"/>
      <c r="C975"/>
      <c r="D975"/>
      <c r="E975"/>
      <c r="F975"/>
      <c r="G975"/>
      <c r="H975"/>
      <c r="I975"/>
      <c r="J975"/>
      <c r="K975"/>
      <c r="L975"/>
      <c r="M975"/>
    </row>
    <row r="976" spans="1:13" x14ac:dyDescent="0.2">
      <c r="A976"/>
      <c r="B976"/>
      <c r="C976"/>
      <c r="D976"/>
      <c r="E976"/>
      <c r="F976"/>
      <c r="G976"/>
      <c r="H976"/>
      <c r="I976"/>
      <c r="J976"/>
      <c r="K976"/>
      <c r="L976"/>
      <c r="M976"/>
    </row>
    <row r="977" spans="1:13" x14ac:dyDescent="0.2">
      <c r="A977"/>
      <c r="B977"/>
      <c r="C977"/>
      <c r="D977"/>
      <c r="E977"/>
      <c r="F977"/>
      <c r="G977"/>
      <c r="H977"/>
      <c r="I977"/>
      <c r="J977"/>
      <c r="K977"/>
      <c r="L977"/>
      <c r="M977"/>
    </row>
    <row r="978" spans="1:13" x14ac:dyDescent="0.2">
      <c r="A978"/>
      <c r="B978"/>
      <c r="C978"/>
      <c r="D978"/>
      <c r="E978"/>
      <c r="F978"/>
      <c r="G978"/>
      <c r="H978"/>
      <c r="I978"/>
      <c r="J978"/>
      <c r="K978"/>
      <c r="L978"/>
      <c r="M978"/>
    </row>
    <row r="979" spans="1:13" x14ac:dyDescent="0.2">
      <c r="A979"/>
      <c r="B979"/>
      <c r="C979"/>
      <c r="D979"/>
      <c r="E979"/>
      <c r="F979"/>
      <c r="G979"/>
      <c r="H979"/>
      <c r="I979"/>
      <c r="J979"/>
      <c r="K979"/>
      <c r="L979"/>
      <c r="M979"/>
    </row>
    <row r="980" spans="1:13" x14ac:dyDescent="0.2">
      <c r="A980"/>
      <c r="B980"/>
      <c r="C980"/>
      <c r="D980"/>
      <c r="E980"/>
      <c r="F980"/>
      <c r="G980"/>
      <c r="H980"/>
      <c r="I980"/>
      <c r="J980"/>
      <c r="K980"/>
      <c r="L980"/>
      <c r="M980"/>
    </row>
    <row r="981" spans="1:13" x14ac:dyDescent="0.2">
      <c r="A981"/>
      <c r="B981"/>
      <c r="C981"/>
      <c r="D981"/>
      <c r="E981"/>
      <c r="F981"/>
      <c r="G981"/>
      <c r="H981"/>
      <c r="I981"/>
      <c r="J981"/>
      <c r="K981"/>
      <c r="L981"/>
      <c r="M981"/>
    </row>
    <row r="982" spans="1:13" x14ac:dyDescent="0.2">
      <c r="A982"/>
      <c r="B982"/>
      <c r="C982"/>
      <c r="D982"/>
      <c r="E982"/>
      <c r="F982"/>
      <c r="G982"/>
      <c r="H982"/>
      <c r="I982"/>
      <c r="J982"/>
      <c r="K982"/>
      <c r="L982"/>
      <c r="M982"/>
    </row>
    <row r="983" spans="1:13" x14ac:dyDescent="0.2">
      <c r="A983"/>
      <c r="B983"/>
      <c r="C983"/>
      <c r="D983"/>
      <c r="E983"/>
      <c r="F983"/>
      <c r="G983"/>
      <c r="H983"/>
      <c r="I983"/>
      <c r="J983"/>
      <c r="K983"/>
      <c r="L983"/>
      <c r="M983"/>
    </row>
    <row r="984" spans="1:13" x14ac:dyDescent="0.2">
      <c r="A984"/>
      <c r="B984"/>
      <c r="C984"/>
      <c r="D984"/>
      <c r="E984"/>
      <c r="F984"/>
      <c r="G984"/>
      <c r="H984"/>
      <c r="I984"/>
      <c r="J984"/>
      <c r="K984"/>
      <c r="L984"/>
      <c r="M984"/>
    </row>
    <row r="985" spans="1:13" x14ac:dyDescent="0.2">
      <c r="A985"/>
      <c r="B985"/>
      <c r="C985"/>
      <c r="D985"/>
      <c r="E985"/>
      <c r="F985"/>
      <c r="G985"/>
      <c r="H985"/>
      <c r="I985"/>
      <c r="J985"/>
      <c r="K985"/>
      <c r="L985"/>
      <c r="M985"/>
    </row>
    <row r="986" spans="1:13" x14ac:dyDescent="0.2">
      <c r="A986"/>
      <c r="B986"/>
      <c r="C986"/>
      <c r="D986"/>
      <c r="E986"/>
      <c r="F986"/>
      <c r="G986"/>
      <c r="H986"/>
      <c r="I986"/>
      <c r="J986"/>
      <c r="K986"/>
      <c r="L986"/>
      <c r="M986"/>
    </row>
    <row r="987" spans="1:13" x14ac:dyDescent="0.2">
      <c r="A987"/>
      <c r="B987"/>
      <c r="C987"/>
      <c r="D987"/>
      <c r="E987"/>
      <c r="F987"/>
      <c r="G987"/>
      <c r="H987"/>
      <c r="I987"/>
      <c r="J987"/>
      <c r="K987"/>
      <c r="L987"/>
      <c r="M987"/>
    </row>
    <row r="988" spans="1:13" x14ac:dyDescent="0.2">
      <c r="A988"/>
      <c r="B988"/>
      <c r="C988"/>
      <c r="D988"/>
      <c r="E988"/>
      <c r="F988"/>
      <c r="G988"/>
      <c r="H988"/>
      <c r="I988"/>
      <c r="J988"/>
      <c r="K988"/>
      <c r="L988"/>
      <c r="M988"/>
    </row>
    <row r="989" spans="1:13" x14ac:dyDescent="0.2">
      <c r="A989"/>
      <c r="B989"/>
      <c r="C989"/>
      <c r="D989"/>
      <c r="E989"/>
      <c r="F989"/>
      <c r="G989"/>
      <c r="H989"/>
      <c r="I989"/>
      <c r="J989"/>
      <c r="K989"/>
      <c r="L989"/>
      <c r="M989"/>
    </row>
    <row r="990" spans="1:13" x14ac:dyDescent="0.2">
      <c r="A990"/>
      <c r="B990"/>
      <c r="C990"/>
      <c r="D990"/>
      <c r="E990"/>
      <c r="F990"/>
      <c r="G990"/>
      <c r="H990"/>
      <c r="I990"/>
      <c r="J990"/>
      <c r="K990"/>
      <c r="L990"/>
      <c r="M990"/>
    </row>
    <row r="991" spans="1:13" x14ac:dyDescent="0.2">
      <c r="A991"/>
      <c r="B991"/>
      <c r="C991"/>
      <c r="D991"/>
      <c r="E991"/>
      <c r="F991"/>
      <c r="G991"/>
      <c r="H991"/>
      <c r="I991"/>
      <c r="J991"/>
      <c r="K991"/>
      <c r="L991"/>
      <c r="M991"/>
    </row>
    <row r="992" spans="1:13" x14ac:dyDescent="0.2">
      <c r="A992"/>
      <c r="B992"/>
      <c r="C992"/>
      <c r="D992"/>
      <c r="E992"/>
      <c r="F992"/>
      <c r="G992"/>
      <c r="H992"/>
      <c r="I992"/>
      <c r="J992"/>
      <c r="K992"/>
      <c r="L992"/>
      <c r="M992"/>
    </row>
    <row r="993" spans="1:13" x14ac:dyDescent="0.2">
      <c r="A993"/>
      <c r="B993"/>
      <c r="C993"/>
      <c r="D993"/>
      <c r="E993"/>
      <c r="F993"/>
      <c r="G993"/>
      <c r="H993"/>
      <c r="I993"/>
      <c r="J993"/>
      <c r="K993"/>
      <c r="L993"/>
      <c r="M993"/>
    </row>
    <row r="994" spans="1:13" x14ac:dyDescent="0.2">
      <c r="A994"/>
      <c r="B994"/>
      <c r="C994"/>
      <c r="D994"/>
      <c r="E994"/>
      <c r="F994"/>
      <c r="G994"/>
      <c r="H994"/>
      <c r="I994"/>
      <c r="J994"/>
      <c r="K994"/>
      <c r="L994"/>
      <c r="M994"/>
    </row>
    <row r="995" spans="1:13" x14ac:dyDescent="0.2">
      <c r="A995"/>
      <c r="B995"/>
      <c r="C995"/>
      <c r="D995"/>
      <c r="E995"/>
      <c r="F995"/>
      <c r="G995"/>
      <c r="H995"/>
      <c r="I995"/>
      <c r="J995"/>
      <c r="K995"/>
      <c r="L995"/>
      <c r="M995"/>
    </row>
    <row r="996" spans="1:13" x14ac:dyDescent="0.2">
      <c r="A996"/>
      <c r="B996"/>
      <c r="C996"/>
      <c r="D996"/>
      <c r="E996"/>
      <c r="F996"/>
      <c r="G996"/>
      <c r="H996"/>
      <c r="I996"/>
      <c r="J996"/>
      <c r="K996"/>
      <c r="L996"/>
      <c r="M996"/>
    </row>
    <row r="997" spans="1:13" x14ac:dyDescent="0.2">
      <c r="A997"/>
      <c r="B997"/>
      <c r="C997"/>
      <c r="D997"/>
      <c r="E997"/>
      <c r="F997"/>
      <c r="G997"/>
      <c r="H997"/>
      <c r="I997"/>
      <c r="J997"/>
      <c r="K997"/>
      <c r="L997"/>
      <c r="M997"/>
    </row>
    <row r="998" spans="1:13" x14ac:dyDescent="0.2">
      <c r="A998"/>
      <c r="B998"/>
      <c r="C998"/>
      <c r="D998"/>
      <c r="E998"/>
      <c r="F998"/>
      <c r="G998"/>
      <c r="H998"/>
      <c r="I998"/>
      <c r="J998"/>
      <c r="K998"/>
      <c r="L998"/>
      <c r="M998"/>
    </row>
    <row r="999" spans="1:13" x14ac:dyDescent="0.2">
      <c r="A999"/>
      <c r="B999"/>
      <c r="C999"/>
      <c r="D999"/>
      <c r="E999"/>
      <c r="F999"/>
      <c r="G999"/>
      <c r="H999"/>
      <c r="I999"/>
      <c r="J999"/>
      <c r="K999"/>
      <c r="L999"/>
      <c r="M999"/>
    </row>
    <row r="1000" spans="1:13" x14ac:dyDescent="0.2">
      <c r="A1000"/>
      <c r="B1000"/>
      <c r="C1000"/>
      <c r="D1000"/>
      <c r="E1000"/>
      <c r="F1000"/>
      <c r="G1000"/>
      <c r="H1000"/>
      <c r="I1000"/>
      <c r="J1000"/>
      <c r="K1000"/>
      <c r="L1000"/>
      <c r="M1000"/>
    </row>
  </sheetData>
  <sheetProtection sheet="1" objects="1" scenarios="1"/>
  <mergeCells count="17">
    <mergeCell ref="A4:C4"/>
    <mergeCell ref="A6:C6"/>
    <mergeCell ref="F7:F8"/>
    <mergeCell ref="C7:C8"/>
    <mergeCell ref="B7:B8"/>
    <mergeCell ref="K7:K8"/>
    <mergeCell ref="A7:A8"/>
    <mergeCell ref="L7:L8"/>
    <mergeCell ref="D6:G6"/>
    <mergeCell ref="J6:M6"/>
    <mergeCell ref="E7:E8"/>
    <mergeCell ref="D7:D8"/>
    <mergeCell ref="I7:I8"/>
    <mergeCell ref="M7:M8"/>
    <mergeCell ref="H7:H8"/>
    <mergeCell ref="G7:G8"/>
    <mergeCell ref="J7:J8"/>
  </mergeCells>
  <phoneticPr fontId="3" type="noConversion"/>
  <pageMargins left="0.2" right="0.19" top="0.52" bottom="0.54" header="0.5" footer="0.5"/>
  <pageSetup paperSize="9" scale="75" orientation="landscape" r:id="rId1"/>
  <headerFooter alignWithMargins="0"/>
  <legacy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A1000"/>
  <sheetViews>
    <sheetView zoomScaleNormal="100" workbookViewId="0">
      <pane xSplit="3" ySplit="8" topLeftCell="D9" activePane="bottomRight" state="frozen"/>
      <selection pane="topRight" activeCell="D1" sqref="D1"/>
      <selection pane="bottomLeft" activeCell="A9" sqref="A9"/>
      <selection pane="bottomRight" activeCell="B10" sqref="B10"/>
    </sheetView>
  </sheetViews>
  <sheetFormatPr defaultRowHeight="12.75" x14ac:dyDescent="0.2"/>
  <cols>
    <col min="1" max="1" width="18.28515625" style="1" customWidth="1"/>
    <col min="2" max="3" width="23.42578125" style="1" customWidth="1"/>
    <col min="4" max="6" width="12.7109375" style="1" customWidth="1"/>
    <col min="7" max="8" width="6.7109375" style="1" customWidth="1"/>
    <col min="9" max="9" width="13.42578125" style="1" customWidth="1"/>
    <col min="10" max="10" width="14.7109375" style="22" customWidth="1"/>
    <col min="11" max="18" width="11.7109375" style="1" customWidth="1"/>
    <col min="19" max="20" width="12.7109375" style="1" customWidth="1"/>
    <col min="21" max="21" width="14.42578125" style="1" customWidth="1"/>
    <col min="22" max="22" width="12.7109375" style="1" customWidth="1"/>
    <col min="23" max="23" width="13.85546875" style="1" customWidth="1"/>
    <col min="24" max="24" width="15.42578125" style="1" customWidth="1"/>
    <col min="25" max="26" width="12.7109375" style="1" customWidth="1"/>
    <col min="27" max="27" width="14.7109375" style="1" customWidth="1"/>
    <col min="28" max="16384" width="9.140625" style="1"/>
  </cols>
  <sheetData>
    <row r="1" spans="1:27" ht="23.25" x14ac:dyDescent="0.35">
      <c r="A1" s="4" t="s">
        <v>39</v>
      </c>
      <c r="B1" s="5"/>
      <c r="C1" s="5"/>
      <c r="D1" s="5"/>
      <c r="E1" s="5"/>
      <c r="F1" s="5"/>
      <c r="G1" s="5"/>
      <c r="H1" s="5"/>
      <c r="I1" s="5"/>
      <c r="J1" s="20"/>
      <c r="K1" s="5"/>
      <c r="L1" s="5"/>
      <c r="M1" s="5"/>
      <c r="N1" s="5"/>
      <c r="O1" s="5"/>
      <c r="P1" s="5"/>
      <c r="Q1" s="5"/>
      <c r="R1" s="5"/>
      <c r="S1" s="5"/>
      <c r="T1" s="5"/>
      <c r="U1" s="5"/>
      <c r="V1" s="5"/>
      <c r="W1" s="5"/>
      <c r="X1" s="5"/>
      <c r="Y1" s="5"/>
      <c r="Z1" s="5"/>
      <c r="AA1" s="5"/>
    </row>
    <row r="2" spans="1:27" x14ac:dyDescent="0.2">
      <c r="A2" s="5" t="s">
        <v>32</v>
      </c>
      <c r="B2" s="5"/>
      <c r="C2" s="5"/>
      <c r="D2" s="5"/>
      <c r="E2" s="5"/>
      <c r="F2" s="5"/>
      <c r="G2" s="5"/>
      <c r="H2" s="5"/>
      <c r="I2" s="5"/>
      <c r="J2" s="20"/>
      <c r="K2" s="5"/>
      <c r="L2" s="5"/>
      <c r="M2" s="5"/>
      <c r="N2" s="5"/>
      <c r="O2" s="5"/>
      <c r="P2" s="5"/>
      <c r="Q2" s="5"/>
      <c r="R2" s="5"/>
      <c r="S2" s="5"/>
      <c r="T2" s="5"/>
      <c r="U2" s="5"/>
      <c r="V2" s="5"/>
      <c r="W2" s="5"/>
      <c r="X2" s="5"/>
      <c r="Y2" s="5"/>
      <c r="Z2" s="5"/>
      <c r="AA2" s="5"/>
    </row>
    <row r="3" spans="1:27" x14ac:dyDescent="0.2">
      <c r="A3" s="5"/>
      <c r="B3" s="5"/>
      <c r="C3" s="5"/>
      <c r="D3" s="5"/>
      <c r="E3" s="5"/>
      <c r="F3" s="5"/>
      <c r="G3" s="5"/>
      <c r="H3" s="5"/>
      <c r="I3" s="5"/>
      <c r="J3" s="20"/>
      <c r="K3" s="5"/>
      <c r="L3" s="5"/>
      <c r="M3" s="5"/>
      <c r="N3" s="5"/>
      <c r="O3" s="5"/>
      <c r="P3" s="5"/>
      <c r="Q3" s="5"/>
      <c r="R3" s="5"/>
      <c r="S3" s="5"/>
      <c r="T3" s="5"/>
      <c r="U3" s="5"/>
      <c r="V3" s="5"/>
      <c r="W3" s="5"/>
      <c r="X3" s="5"/>
      <c r="Y3" s="5"/>
      <c r="Z3" s="5"/>
      <c r="AA3" s="5"/>
    </row>
    <row r="4" spans="1:27" x14ac:dyDescent="0.2">
      <c r="A4" s="231" t="s">
        <v>22</v>
      </c>
      <c r="B4" s="231"/>
      <c r="C4" s="231"/>
      <c r="D4" s="6">
        <f>SUM(D$9:D$1000)</f>
        <v>12868492.313081246</v>
      </c>
      <c r="E4" s="6">
        <f>SUM(E$9:E$1000)</f>
        <v>26147869.082887869</v>
      </c>
      <c r="F4" s="6">
        <f>SUM(F$9:F$1000)</f>
        <v>39016361.395969115</v>
      </c>
      <c r="G4" s="272"/>
      <c r="H4" s="273"/>
      <c r="I4" s="6">
        <f>SUM(I$9:I$1000)</f>
        <v>4873787.4016439775</v>
      </c>
      <c r="J4" s="21"/>
      <c r="K4" s="43">
        <f>SUM(K$9:K$1000)</f>
        <v>1108614.8631747486</v>
      </c>
      <c r="L4" s="6">
        <f>SUM(L$9:L$1000)</f>
        <v>877437.88955314108</v>
      </c>
      <c r="M4" s="6">
        <f>SUM(M$9:M$1000)</f>
        <v>0</v>
      </c>
      <c r="N4" s="6">
        <f>SUM(N$9:N$1000)</f>
        <v>1986052.7527278895</v>
      </c>
      <c r="O4" s="43">
        <f>SUM(O$9:O$1000)</f>
        <v>12746969.322441312</v>
      </c>
      <c r="P4" s="6">
        <f t="shared" ref="P4:AA4" si="0">SUM(P$9:P$1000)</f>
        <v>25883125.104768757</v>
      </c>
      <c r="Q4" s="6">
        <f t="shared" si="0"/>
        <v>0</v>
      </c>
      <c r="R4" s="6">
        <f t="shared" si="0"/>
        <v>38630094.427210093</v>
      </c>
      <c r="S4" s="6">
        <f t="shared" si="0"/>
        <v>0</v>
      </c>
      <c r="T4" s="6">
        <f t="shared" si="0"/>
        <v>4873787.4016439775</v>
      </c>
      <c r="U4" s="6">
        <f t="shared" si="0"/>
        <v>24404</v>
      </c>
      <c r="V4" s="6">
        <f t="shared" si="0"/>
        <v>0</v>
      </c>
      <c r="W4" s="6">
        <f t="shared" si="0"/>
        <v>877437.88955314108</v>
      </c>
      <c r="X4" s="6">
        <f t="shared" si="0"/>
        <v>4401</v>
      </c>
      <c r="Y4" s="6">
        <f t="shared" si="0"/>
        <v>0</v>
      </c>
      <c r="Z4" s="6">
        <f t="shared" si="0"/>
        <v>25883125.104768757</v>
      </c>
      <c r="AA4" s="6">
        <f t="shared" si="0"/>
        <v>172774</v>
      </c>
    </row>
    <row r="5" spans="1:27" ht="2.25" customHeight="1" x14ac:dyDescent="0.2">
      <c r="A5" s="5"/>
      <c r="B5" s="5"/>
      <c r="C5" s="5"/>
      <c r="D5" s="5"/>
      <c r="E5" s="5"/>
      <c r="F5" s="5"/>
      <c r="G5" s="5"/>
      <c r="H5" s="5"/>
      <c r="I5" s="5"/>
      <c r="J5" s="20"/>
      <c r="K5" s="5"/>
      <c r="L5" s="5"/>
      <c r="M5" s="5"/>
      <c r="N5" s="5"/>
      <c r="O5" s="5"/>
      <c r="P5" s="5"/>
      <c r="Q5" s="5"/>
      <c r="R5" s="5"/>
      <c r="S5" s="5"/>
      <c r="T5" s="5"/>
      <c r="U5" s="5"/>
      <c r="V5" s="5"/>
      <c r="W5" s="5"/>
      <c r="X5" s="5"/>
      <c r="Y5" s="5"/>
      <c r="Z5" s="5"/>
      <c r="AA5" s="5"/>
    </row>
    <row r="6" spans="1:27" ht="12.75" customHeight="1" x14ac:dyDescent="0.2">
      <c r="A6" s="225" t="s">
        <v>67</v>
      </c>
      <c r="B6" s="260"/>
      <c r="C6" s="226"/>
      <c r="D6" s="275" t="s">
        <v>33</v>
      </c>
      <c r="E6" s="262"/>
      <c r="F6" s="263"/>
      <c r="G6" s="261" t="s">
        <v>18</v>
      </c>
      <c r="H6" s="274"/>
      <c r="I6" s="264" t="s">
        <v>38</v>
      </c>
      <c r="J6" s="264" t="s">
        <v>106</v>
      </c>
      <c r="K6" s="261" t="s">
        <v>21</v>
      </c>
      <c r="L6" s="262"/>
      <c r="M6" s="262"/>
      <c r="N6" s="262"/>
      <c r="O6" s="262"/>
      <c r="P6" s="262"/>
      <c r="Q6" s="262"/>
      <c r="R6" s="263"/>
      <c r="S6" s="258" t="s">
        <v>68</v>
      </c>
      <c r="T6" s="258"/>
      <c r="U6" s="258"/>
      <c r="V6" s="262"/>
      <c r="W6" s="262"/>
      <c r="X6" s="263"/>
      <c r="Y6" s="269" t="s">
        <v>69</v>
      </c>
      <c r="Z6" s="270"/>
      <c r="AA6" s="271"/>
    </row>
    <row r="7" spans="1:27" ht="12.75" customHeight="1" x14ac:dyDescent="0.2">
      <c r="A7" s="276" t="s">
        <v>0</v>
      </c>
      <c r="B7" s="276" t="s">
        <v>1</v>
      </c>
      <c r="C7" s="276" t="s">
        <v>2</v>
      </c>
      <c r="D7" s="278" t="s">
        <v>4</v>
      </c>
      <c r="E7" s="278" t="s">
        <v>5</v>
      </c>
      <c r="F7" s="278" t="s">
        <v>7</v>
      </c>
      <c r="G7" s="278" t="s">
        <v>8</v>
      </c>
      <c r="H7" s="278" t="s">
        <v>10</v>
      </c>
      <c r="I7" s="265"/>
      <c r="J7" s="282"/>
      <c r="K7" s="261" t="s">
        <v>36</v>
      </c>
      <c r="L7" s="262"/>
      <c r="M7" s="262"/>
      <c r="N7" s="263"/>
      <c r="O7" s="261" t="s">
        <v>37</v>
      </c>
      <c r="P7" s="281"/>
      <c r="Q7" s="281"/>
      <c r="R7" s="274"/>
      <c r="S7" s="267" t="s">
        <v>71</v>
      </c>
      <c r="T7" s="267" t="s">
        <v>82</v>
      </c>
      <c r="U7" s="267" t="s">
        <v>110</v>
      </c>
      <c r="V7" s="267" t="s">
        <v>72</v>
      </c>
      <c r="W7" s="267" t="s">
        <v>83</v>
      </c>
      <c r="X7" s="267" t="s">
        <v>109</v>
      </c>
      <c r="Y7" s="267" t="s">
        <v>17</v>
      </c>
      <c r="Z7" s="267" t="s">
        <v>84</v>
      </c>
      <c r="AA7" s="267" t="s">
        <v>96</v>
      </c>
    </row>
    <row r="8" spans="1:27" ht="25.5" customHeight="1" x14ac:dyDescent="0.2">
      <c r="A8" s="277"/>
      <c r="B8" s="277"/>
      <c r="C8" s="277"/>
      <c r="D8" s="279"/>
      <c r="E8" s="279"/>
      <c r="F8" s="279"/>
      <c r="G8" s="279"/>
      <c r="H8" s="279"/>
      <c r="I8" s="266"/>
      <c r="J8" s="268"/>
      <c r="K8" s="98" t="s">
        <v>4</v>
      </c>
      <c r="L8" s="99" t="s">
        <v>5</v>
      </c>
      <c r="M8" s="99" t="s">
        <v>20</v>
      </c>
      <c r="N8" s="99" t="s">
        <v>7</v>
      </c>
      <c r="O8" s="99" t="s">
        <v>4</v>
      </c>
      <c r="P8" s="99" t="s">
        <v>5</v>
      </c>
      <c r="Q8" s="99" t="s">
        <v>20</v>
      </c>
      <c r="R8" s="99" t="s">
        <v>7</v>
      </c>
      <c r="S8" s="280"/>
      <c r="T8" s="268"/>
      <c r="U8" s="268"/>
      <c r="V8" s="280"/>
      <c r="W8" s="268"/>
      <c r="X8" s="268"/>
      <c r="Y8" s="268"/>
      <c r="Z8" s="268"/>
      <c r="AA8" s="268"/>
    </row>
    <row r="9" spans="1:27" x14ac:dyDescent="0.2">
      <c r="A9" s="14" t="str">
        <f>IF(AND(INTRO!$E$37="Non-endemic",INTRO!$E$41="Non-endemic")," ",IF(COUNTRY_INFO!A9=0," ",COUNTRY_INFO!A9))</f>
        <v>Ethiopia</v>
      </c>
      <c r="B9" s="14" t="str">
        <f>IF(AND(INTRO!$E$37="Non-endemic",INTRO!$E$41="Non-endemic")," ",IF(COUNTRY_INFO!B9=0," ",COUNTRY_INFO!B9))</f>
        <v>Addis Ababa Addis Ababa</v>
      </c>
      <c r="C9" s="14" t="str">
        <f>IF(AND(INTRO!$E$37="Non-endemic",INTRO!$E$41="Non-endemic")," ",IF(COUNTRY_INFO!C9=0," ",COUNTRY_INFO!C9))</f>
        <v>Addis Ketema Subcity</v>
      </c>
      <c r="D9" s="15">
        <f>IF(AND(INTRO!$E$37="Non-endemic",INTRO!$E$41="Non-endemic"),0,IF(AND(OR(COUNTRY_INFO!$H9=0,COUNTRY_INFO!$H9=4,COUNTRY_INFO!$H9=99),OR(COUNTRY_INFO!$J9=0,COUNTRY_INFO!$J9=4)),0,COUNTRY_INFO!$E9))</f>
        <v>23454.066827176186</v>
      </c>
      <c r="E9" s="15">
        <f>IF(AND(INTRO!$E$37="Non-endemic",INTRO!$E$41="Non-endemic"),0,IF(AND(OR(COUNTRY_INFO!$H9=0,COUNTRY_INFO!$H9=4,COUNTRY_INFO!$H9=99),OR(COUNTRY_INFO!$J9=0,COUNTRY_INFO!$J9=4)),0,COUNTRY_INFO!$F9))</f>
        <v>54441.543402059942</v>
      </c>
      <c r="F9" s="15">
        <f t="shared" ref="F9" si="1">SUM(D9:E9)</f>
        <v>77895.610229236132</v>
      </c>
      <c r="G9" s="16">
        <f>IF(AND(INTRO!$E$37="Non-endemic",INTRO!$E$41="Non-endemic"),0,COUNTRY_INFO!P9)</f>
        <v>0</v>
      </c>
      <c r="H9" s="16">
        <f>IF(AND(INTRO!$E$37="Non-endemic",INTRO!$E$41="Non-endemic"),0,COUNTRY_INFO!R9)</f>
        <v>0</v>
      </c>
      <c r="I9" s="15">
        <f>IF(INTRO!$E$39="Non-endemic",IF($G9=1,DEC!I9,0),IF($G9=1,IVM!G9,0))</f>
        <v>0</v>
      </c>
      <c r="J9" s="197"/>
      <c r="K9" s="42">
        <f>IF($J9="ALB", IF(INTRO!$E$39="Non-endemic", IF($H9&lt;&gt;0, IF($I9=0, $D9*$H9, $D9*($H9-$G9)), 0), $D9*$H9), 0)</f>
        <v>0</v>
      </c>
      <c r="L9" s="15">
        <f t="shared" ref="L9:L263" si="2">IF($J9="ALB", IF($H9&lt;&gt;0, IF($I9=0, $E9*$H9, $E9*($H9-$G9)),0), 0)</f>
        <v>0</v>
      </c>
      <c r="M9" s="3"/>
      <c r="N9" s="15">
        <f t="shared" ref="N9" si="3">SUM(K9:M9)</f>
        <v>0</v>
      </c>
      <c r="O9" s="42">
        <f>IF($J9="MBD", IF(INTRO!$E$39="Non-endemic", IF($H9&lt;&gt;0, IF($I9=0, $D9*$H9, $D9*($H9-$G9)), 0), $D9*$H9), 0)</f>
        <v>0</v>
      </c>
      <c r="P9" s="15">
        <f t="shared" ref="P9:P263" si="4">IF($J9="MBD", IF($H9&lt;&gt;0,IF($I9=0, $E9*$H9, $E9*($H9-$G9)),0), 0 )</f>
        <v>0</v>
      </c>
      <c r="Q9" s="3"/>
      <c r="R9" s="15">
        <f t="shared" ref="R9" si="5">SUM(O9:Q9)</f>
        <v>0</v>
      </c>
      <c r="S9" s="25"/>
      <c r="T9" s="17">
        <f t="shared" ref="T9:T263" si="6">IF($I9&gt;$S9, $I9-$S9,0)</f>
        <v>0</v>
      </c>
      <c r="U9" s="17">
        <f t="shared" ref="U9:U263" si="7">ROUNDUP($I9/200,0)</f>
        <v>0</v>
      </c>
      <c r="V9" s="25"/>
      <c r="W9" s="17">
        <f t="shared" ref="W9:W263" si="8">IF($L9&gt;$V9,$L9-$V9,0)</f>
        <v>0</v>
      </c>
      <c r="X9" s="17">
        <f t="shared" ref="X9:X263" si="9">ROUNDUP($L9/200,0)</f>
        <v>0</v>
      </c>
      <c r="Y9" s="25"/>
      <c r="Z9" s="17">
        <f t="shared" ref="Z9:Z263" si="10">IF($P9&gt;$Y9,$P9-$Y9,0)</f>
        <v>0</v>
      </c>
      <c r="AA9" s="17">
        <f t="shared" ref="AA9:AA263" si="11">ROUNDUP($P9/150,0)</f>
        <v>0</v>
      </c>
    </row>
    <row r="10" spans="1:27" x14ac:dyDescent="0.2">
      <c r="A10" s="14" t="str">
        <f>IF(AND(INTRO!$E$37="Non-endemic",INTRO!$E$41="Non-endemic")," ",IF(COUNTRY_INFO!A10=0," ",COUNTRY_INFO!A10))</f>
        <v>Ethiopia</v>
      </c>
      <c r="B10" s="14" t="str">
        <f>IF(AND(INTRO!$E$37="Non-endemic",INTRO!$E$41="Non-endemic")," ",IF(COUNTRY_INFO!B10=0," ",COUNTRY_INFO!B10))</f>
        <v>Addis Ababa Addis Ababa</v>
      </c>
      <c r="C10" s="14" t="str">
        <f>IF(AND(INTRO!$E$37="Non-endemic",INTRO!$E$41="Non-endemic")," ",IF(COUNTRY_INFO!C10=0," ",COUNTRY_INFO!C10))</f>
        <v>Akaki Kaliti Subcity</v>
      </c>
      <c r="D10" s="15">
        <f>IF(AND(INTRO!$E$37="Non-endemic",INTRO!$E$41="Non-endemic"),0,IF(AND(OR(COUNTRY_INFO!$H10=0,COUNTRY_INFO!$H10=4,COUNTRY_INFO!$H10=99),OR(COUNTRY_INFO!$J10=0,COUNTRY_INFO!$J10=4)),0,COUNTRY_INFO!$E10))</f>
        <v>16860.083785721868</v>
      </c>
      <c r="E10" s="15">
        <f>IF(AND(INTRO!$E$37="Non-endemic",INTRO!$E$41="Non-endemic"),0,IF(AND(OR(COUNTRY_INFO!$H10=0,COUNTRY_INFO!$H10=4,COUNTRY_INFO!$H10=99),OR(COUNTRY_INFO!$J10=0,COUNTRY_INFO!$J10=4)),0,COUNTRY_INFO!$F10))</f>
        <v>39135.600232842691</v>
      </c>
      <c r="F10" s="15">
        <f t="shared" ref="F10:F73" si="12">SUM(D10:E10)</f>
        <v>55995.684018564556</v>
      </c>
      <c r="G10" s="16">
        <f>IF(AND(INTRO!$E$37="Non-endemic",INTRO!$E$41="Non-endemic"),0,COUNTRY_INFO!P10)</f>
        <v>0</v>
      </c>
      <c r="H10" s="16">
        <f>IF(AND(INTRO!$E$37="Non-endemic",INTRO!$E$41="Non-endemic"),0,COUNTRY_INFO!R10)</f>
        <v>0</v>
      </c>
      <c r="I10" s="15">
        <f>IF(INTRO!$E$39="Non-endemic",IF($G10=1,DEC!I10,0),IF($G10=1,IVM!G10,0))</f>
        <v>0</v>
      </c>
      <c r="J10" s="197"/>
      <c r="K10" s="42">
        <f>IF($J10="ALB", IF(INTRO!$E$39="Non-endemic", IF($H10&lt;&gt;0, IF($I10=0, $D10*$H10, $D10*($H10-$G10)), 0), $D10*$H10), 0)</f>
        <v>0</v>
      </c>
      <c r="L10" s="15">
        <f t="shared" si="2"/>
        <v>0</v>
      </c>
      <c r="M10" s="3"/>
      <c r="N10" s="15">
        <f t="shared" ref="N10:N73" si="13">SUM(K10:M10)</f>
        <v>0</v>
      </c>
      <c r="O10" s="42">
        <f>IF($J10="MBD", IF(INTRO!$E$39="Non-endemic", IF($H10&lt;&gt;0, IF($I10=0, $D10*$H10, $D10*($H10-$G10)), 0), $D10*$H10), 0)</f>
        <v>0</v>
      </c>
      <c r="P10" s="15">
        <f t="shared" si="4"/>
        <v>0</v>
      </c>
      <c r="Q10" s="3"/>
      <c r="R10" s="15">
        <f t="shared" ref="R10:R73" si="14">SUM(O10:Q10)</f>
        <v>0</v>
      </c>
      <c r="S10" s="25"/>
      <c r="T10" s="17">
        <f t="shared" si="6"/>
        <v>0</v>
      </c>
      <c r="U10" s="17">
        <f t="shared" si="7"/>
        <v>0</v>
      </c>
      <c r="V10" s="25"/>
      <c r="W10" s="17">
        <f t="shared" si="8"/>
        <v>0</v>
      </c>
      <c r="X10" s="17">
        <f t="shared" si="9"/>
        <v>0</v>
      </c>
      <c r="Y10" s="25"/>
      <c r="Z10" s="17">
        <f t="shared" si="10"/>
        <v>0</v>
      </c>
      <c r="AA10" s="17">
        <f t="shared" si="11"/>
        <v>0</v>
      </c>
    </row>
    <row r="11" spans="1:27" x14ac:dyDescent="0.2">
      <c r="A11" s="14" t="str">
        <f>IF(AND(INTRO!$E$37="Non-endemic",INTRO!$E$41="Non-endemic")," ",IF(COUNTRY_INFO!A11=0," ",COUNTRY_INFO!A11))</f>
        <v>Ethiopia</v>
      </c>
      <c r="B11" s="14" t="str">
        <f>IF(AND(INTRO!$E$37="Non-endemic",INTRO!$E$41="Non-endemic")," ",IF(COUNTRY_INFO!B11=0," ",COUNTRY_INFO!B11))</f>
        <v>Addis Ababa Addis Ababa</v>
      </c>
      <c r="C11" s="14" t="str">
        <f>IF(AND(INTRO!$E$37="Non-endemic",INTRO!$E$41="Non-endemic")," ",IF(COUNTRY_INFO!C11=0," ",COUNTRY_INFO!C11))</f>
        <v>Arada Subcity</v>
      </c>
      <c r="D11" s="15">
        <f>IF(AND(INTRO!$E$37="Non-endemic",INTRO!$E$41="Non-endemic"),0,IF(AND(OR(COUNTRY_INFO!$H11=0,COUNTRY_INFO!$H11=4,COUNTRY_INFO!$H11=99),OR(COUNTRY_INFO!$J11=0,COUNTRY_INFO!$J11=4)),0,COUNTRY_INFO!$E11))</f>
        <v>19513.105486016284</v>
      </c>
      <c r="E11" s="15">
        <f>IF(AND(INTRO!$E$37="Non-endemic",INTRO!$E$41="Non-endemic"),0,IF(AND(OR(COUNTRY_INFO!$H11=0,COUNTRY_INFO!$H11=4,COUNTRY_INFO!$H11=99),OR(COUNTRY_INFO!$J11=0,COUNTRY_INFO!$J11=4)),0,COUNTRY_INFO!$F11))</f>
        <v>45293.790072901851</v>
      </c>
      <c r="F11" s="15">
        <f t="shared" si="12"/>
        <v>64806.895558918135</v>
      </c>
      <c r="G11" s="16">
        <f>IF(AND(INTRO!$E$37="Non-endemic",INTRO!$E$41="Non-endemic"),0,COUNTRY_INFO!P11)</f>
        <v>0</v>
      </c>
      <c r="H11" s="16">
        <f>IF(AND(INTRO!$E$37="Non-endemic",INTRO!$E$41="Non-endemic"),0,COUNTRY_INFO!R11)</f>
        <v>0</v>
      </c>
      <c r="I11" s="15">
        <f>IF(INTRO!$E$39="Non-endemic",IF($G11=1,DEC!I11,0),IF($G11=1,IVM!G11,0))</f>
        <v>0</v>
      </c>
      <c r="J11" s="197"/>
      <c r="K11" s="42">
        <f>IF($J11="ALB", IF(INTRO!$E$39="Non-endemic", IF($H11&lt;&gt;0, IF($I11=0, $D11*$H11, $D11*($H11-$G11)), 0), $D11*$H11), 0)</f>
        <v>0</v>
      </c>
      <c r="L11" s="15">
        <f t="shared" si="2"/>
        <v>0</v>
      </c>
      <c r="M11" s="3"/>
      <c r="N11" s="15">
        <f t="shared" si="13"/>
        <v>0</v>
      </c>
      <c r="O11" s="42">
        <f>IF($J11="MBD", IF(INTRO!$E$39="Non-endemic", IF($H11&lt;&gt;0, IF($I11=0, $D11*$H11, $D11*($H11-$G11)), 0), $D11*$H11), 0)</f>
        <v>0</v>
      </c>
      <c r="P11" s="15">
        <f t="shared" si="4"/>
        <v>0</v>
      </c>
      <c r="Q11" s="3"/>
      <c r="R11" s="15">
        <f t="shared" si="14"/>
        <v>0</v>
      </c>
      <c r="S11" s="25"/>
      <c r="T11" s="17">
        <f t="shared" si="6"/>
        <v>0</v>
      </c>
      <c r="U11" s="17">
        <f t="shared" si="7"/>
        <v>0</v>
      </c>
      <c r="V11" s="25"/>
      <c r="W11" s="17">
        <f t="shared" si="8"/>
        <v>0</v>
      </c>
      <c r="X11" s="17">
        <f t="shared" si="9"/>
        <v>0</v>
      </c>
      <c r="Y11" s="25"/>
      <c r="Z11" s="17">
        <f t="shared" si="10"/>
        <v>0</v>
      </c>
      <c r="AA11" s="17">
        <f t="shared" si="11"/>
        <v>0</v>
      </c>
    </row>
    <row r="12" spans="1:27" x14ac:dyDescent="0.2">
      <c r="A12" s="14" t="str">
        <f>IF(AND(INTRO!$E$37="Non-endemic",INTRO!$E$41="Non-endemic")," ",IF(COUNTRY_INFO!A12=0," ",COUNTRY_INFO!A12))</f>
        <v>Ethiopia</v>
      </c>
      <c r="B12" s="14" t="str">
        <f>IF(AND(INTRO!$E$37="Non-endemic",INTRO!$E$41="Non-endemic")," ",IF(COUNTRY_INFO!B12=0," ",COUNTRY_INFO!B12))</f>
        <v>Addis Ababa Addis Ababa</v>
      </c>
      <c r="C12" s="14" t="str">
        <f>IF(AND(INTRO!$E$37="Non-endemic",INTRO!$E$41="Non-endemic")," ",IF(COUNTRY_INFO!C12=0," ",COUNTRY_INFO!C12))</f>
        <v>Bolle Subcity</v>
      </c>
      <c r="D12" s="15">
        <f>IF(AND(INTRO!$E$37="Non-endemic",INTRO!$E$41="Non-endemic"),0,IF(AND(OR(COUNTRY_INFO!$H12=0,COUNTRY_INFO!$H12=4,COUNTRY_INFO!$H12=99),OR(COUNTRY_INFO!$J12=0,COUNTRY_INFO!$J12=4)),0,COUNTRY_INFO!$E12))</f>
        <v>28397.571655893698</v>
      </c>
      <c r="E12" s="15">
        <f>IF(AND(INTRO!$E$37="Non-endemic",INTRO!$E$41="Non-endemic"),0,IF(AND(OR(COUNTRY_INFO!$H12=0,COUNTRY_INFO!$H12=4,COUNTRY_INFO!$H12=99),OR(COUNTRY_INFO!$J12=0,COUNTRY_INFO!$J12=4)),0,COUNTRY_INFO!$F12))</f>
        <v>65916.399113610765</v>
      </c>
      <c r="F12" s="15">
        <f t="shared" si="12"/>
        <v>94313.970769504464</v>
      </c>
      <c r="G12" s="16">
        <f>IF(AND(INTRO!$E$37="Non-endemic",INTRO!$E$41="Non-endemic"),0,COUNTRY_INFO!P12)</f>
        <v>0</v>
      </c>
      <c r="H12" s="16">
        <f>IF(AND(INTRO!$E$37="Non-endemic",INTRO!$E$41="Non-endemic"),0,COUNTRY_INFO!R12)</f>
        <v>0</v>
      </c>
      <c r="I12" s="15">
        <f>IF(INTRO!$E$39="Non-endemic",IF($G12=1,DEC!I12,0),IF($G12=1,IVM!G12,0))</f>
        <v>0</v>
      </c>
      <c r="J12" s="197"/>
      <c r="K12" s="42">
        <f>IF($J12="ALB", IF(INTRO!$E$39="Non-endemic", IF($H12&lt;&gt;0, IF($I12=0, $D12*$H12, $D12*($H12-$G12)), 0), $D12*$H12), 0)</f>
        <v>0</v>
      </c>
      <c r="L12" s="15">
        <f t="shared" si="2"/>
        <v>0</v>
      </c>
      <c r="M12" s="3"/>
      <c r="N12" s="15">
        <f t="shared" si="13"/>
        <v>0</v>
      </c>
      <c r="O12" s="42">
        <f>IF($J12="MBD", IF(INTRO!$E$39="Non-endemic", IF($H12&lt;&gt;0, IF($I12=0, $D12*$H12, $D12*($H12-$G12)), 0), $D12*$H12), 0)</f>
        <v>0</v>
      </c>
      <c r="P12" s="15">
        <f t="shared" si="4"/>
        <v>0</v>
      </c>
      <c r="Q12" s="3"/>
      <c r="R12" s="15">
        <f t="shared" si="14"/>
        <v>0</v>
      </c>
      <c r="S12" s="25"/>
      <c r="T12" s="17">
        <f t="shared" si="6"/>
        <v>0</v>
      </c>
      <c r="U12" s="17">
        <f t="shared" si="7"/>
        <v>0</v>
      </c>
      <c r="V12" s="25"/>
      <c r="W12" s="17">
        <f t="shared" si="8"/>
        <v>0</v>
      </c>
      <c r="X12" s="17">
        <f t="shared" si="9"/>
        <v>0</v>
      </c>
      <c r="Y12" s="25"/>
      <c r="Z12" s="17">
        <f t="shared" si="10"/>
        <v>0</v>
      </c>
      <c r="AA12" s="17">
        <f t="shared" si="11"/>
        <v>0</v>
      </c>
    </row>
    <row r="13" spans="1:27" x14ac:dyDescent="0.2">
      <c r="A13" s="14" t="str">
        <f>IF(AND(INTRO!$E$37="Non-endemic",INTRO!$E$41="Non-endemic")," ",IF(COUNTRY_INFO!A13=0," ",COUNTRY_INFO!A13))</f>
        <v>Ethiopia</v>
      </c>
      <c r="B13" s="14" t="str">
        <f>IF(AND(INTRO!$E$37="Non-endemic",INTRO!$E$41="Non-endemic")," ",IF(COUNTRY_INFO!B13=0," ",COUNTRY_INFO!B13))</f>
        <v>Addis Ababa Addis Ababa</v>
      </c>
      <c r="C13" s="14" t="str">
        <f>IF(AND(INTRO!$E$37="Non-endemic",INTRO!$E$41="Non-endemic")," ",IF(COUNTRY_INFO!C13=0," ",COUNTRY_INFO!C13))</f>
        <v>Gulelie Subcity</v>
      </c>
      <c r="D13" s="15">
        <f>IF(AND(INTRO!$E$37="Non-endemic",INTRO!$E$41="Non-endemic"),0,IF(AND(OR(COUNTRY_INFO!$H13=0,COUNTRY_INFO!$H13=4,COUNTRY_INFO!$H13=99),OR(COUNTRY_INFO!$J13=0,COUNTRY_INFO!$J13=4)),0,COUNTRY_INFO!$E13))</f>
        <v>24595.574451966258</v>
      </c>
      <c r="E13" s="15">
        <f>IF(AND(INTRO!$E$37="Non-endemic",INTRO!$E$41="Non-endemic"),0,IF(AND(OR(COUNTRY_INFO!$H13=0,COUNTRY_INFO!$H13=4,COUNTRY_INFO!$H13=99),OR(COUNTRY_INFO!$J13=0,COUNTRY_INFO!$J13=4)),0,COUNTRY_INFO!$F13))</f>
        <v>57091.209123434259</v>
      </c>
      <c r="F13" s="15">
        <f t="shared" si="12"/>
        <v>81686.783575400521</v>
      </c>
      <c r="G13" s="16">
        <f>IF(AND(INTRO!$E$37="Non-endemic",INTRO!$E$41="Non-endemic"),0,COUNTRY_INFO!P13)</f>
        <v>0</v>
      </c>
      <c r="H13" s="16">
        <f>IF(AND(INTRO!$E$37="Non-endemic",INTRO!$E$41="Non-endemic"),0,COUNTRY_INFO!R13)</f>
        <v>0</v>
      </c>
      <c r="I13" s="15">
        <f>IF(INTRO!$E$39="Non-endemic",IF($G13=1,DEC!I13,0),IF($G13=1,IVM!G13,0))</f>
        <v>0</v>
      </c>
      <c r="J13" s="197"/>
      <c r="K13" s="42">
        <f>IF($J13="ALB", IF(INTRO!$E$39="Non-endemic", IF($H13&lt;&gt;0, IF($I13=0, $D13*$H13, $D13*($H13-$G13)), 0), $D13*$H13), 0)</f>
        <v>0</v>
      </c>
      <c r="L13" s="15">
        <f t="shared" si="2"/>
        <v>0</v>
      </c>
      <c r="M13" s="3"/>
      <c r="N13" s="15">
        <f t="shared" si="13"/>
        <v>0</v>
      </c>
      <c r="O13" s="42">
        <f>IF($J13="MBD", IF(INTRO!$E$39="Non-endemic", IF($H13&lt;&gt;0, IF($I13=0, $D13*$H13, $D13*($H13-$G13)), 0), $D13*$H13), 0)</f>
        <v>0</v>
      </c>
      <c r="P13" s="15">
        <f t="shared" si="4"/>
        <v>0</v>
      </c>
      <c r="Q13" s="3"/>
      <c r="R13" s="15">
        <f t="shared" si="14"/>
        <v>0</v>
      </c>
      <c r="S13" s="25"/>
      <c r="T13" s="17">
        <f t="shared" si="6"/>
        <v>0</v>
      </c>
      <c r="U13" s="17">
        <f t="shared" si="7"/>
        <v>0</v>
      </c>
      <c r="V13" s="25"/>
      <c r="W13" s="17">
        <f t="shared" si="8"/>
        <v>0</v>
      </c>
      <c r="X13" s="17">
        <f t="shared" si="9"/>
        <v>0</v>
      </c>
      <c r="Y13" s="25"/>
      <c r="Z13" s="17">
        <f t="shared" si="10"/>
        <v>0</v>
      </c>
      <c r="AA13" s="17">
        <f t="shared" si="11"/>
        <v>0</v>
      </c>
    </row>
    <row r="14" spans="1:27" x14ac:dyDescent="0.2">
      <c r="A14" s="14" t="str">
        <f>IF(AND(INTRO!$E$37="Non-endemic",INTRO!$E$41="Non-endemic")," ",IF(COUNTRY_INFO!A14=0," ",COUNTRY_INFO!A14))</f>
        <v>Ethiopia</v>
      </c>
      <c r="B14" s="14" t="str">
        <f>IF(AND(INTRO!$E$37="Non-endemic",INTRO!$E$41="Non-endemic")," ",IF(COUNTRY_INFO!B14=0," ",COUNTRY_INFO!B14))</f>
        <v>Addis Ababa Addis Ababa</v>
      </c>
      <c r="C14" s="14" t="str">
        <f>IF(AND(INTRO!$E$37="Non-endemic",INTRO!$E$41="Non-endemic")," ",IF(COUNTRY_INFO!C14=0," ",COUNTRY_INFO!C14))</f>
        <v>Kirkose Subcity</v>
      </c>
      <c r="D14" s="15">
        <f>IF(AND(INTRO!$E$37="Non-endemic",INTRO!$E$41="Non-endemic"),0,IF(AND(OR(COUNTRY_INFO!$H14=0,COUNTRY_INFO!$H14=4,COUNTRY_INFO!$H14=99),OR(COUNTRY_INFO!$J14=0,COUNTRY_INFO!$J14=4)),0,COUNTRY_INFO!$E14))</f>
        <v>20328.259106524616</v>
      </c>
      <c r="E14" s="15">
        <f>IF(AND(INTRO!$E$37="Non-endemic",INTRO!$E$41="Non-endemic"),0,IF(AND(OR(COUNTRY_INFO!$H14=0,COUNTRY_INFO!$H14=4,COUNTRY_INFO!$H14=99),OR(COUNTRY_INFO!$J14=0,COUNTRY_INFO!$J14=4)),0,COUNTRY_INFO!$F14))</f>
        <v>47185.923387659444</v>
      </c>
      <c r="F14" s="15">
        <f t="shared" si="12"/>
        <v>67514.18249418406</v>
      </c>
      <c r="G14" s="16">
        <f>IF(AND(INTRO!$E$37="Non-endemic",INTRO!$E$41="Non-endemic"),0,COUNTRY_INFO!P14)</f>
        <v>0</v>
      </c>
      <c r="H14" s="16">
        <f>IF(AND(INTRO!$E$37="Non-endemic",INTRO!$E$41="Non-endemic"),0,COUNTRY_INFO!R14)</f>
        <v>0</v>
      </c>
      <c r="I14" s="15">
        <f>IF(INTRO!$E$39="Non-endemic",IF($G14=1,DEC!I14,0),IF($G14=1,IVM!G14,0))</f>
        <v>0</v>
      </c>
      <c r="J14" s="197"/>
      <c r="K14" s="42">
        <f>IF($J14="ALB", IF(INTRO!$E$39="Non-endemic", IF($H14&lt;&gt;0, IF($I14=0, $D14*$H14, $D14*($H14-$G14)), 0), $D14*$H14), 0)</f>
        <v>0</v>
      </c>
      <c r="L14" s="15">
        <f t="shared" si="2"/>
        <v>0</v>
      </c>
      <c r="M14" s="3"/>
      <c r="N14" s="15">
        <f t="shared" si="13"/>
        <v>0</v>
      </c>
      <c r="O14" s="42">
        <f>IF($J14="MBD", IF(INTRO!$E$39="Non-endemic", IF($H14&lt;&gt;0, IF($I14=0, $D14*$H14, $D14*($H14-$G14)), 0), $D14*$H14), 0)</f>
        <v>0</v>
      </c>
      <c r="P14" s="15">
        <f t="shared" si="4"/>
        <v>0</v>
      </c>
      <c r="Q14" s="3"/>
      <c r="R14" s="15">
        <f t="shared" si="14"/>
        <v>0</v>
      </c>
      <c r="S14" s="25"/>
      <c r="T14" s="17">
        <f t="shared" si="6"/>
        <v>0</v>
      </c>
      <c r="U14" s="17">
        <f t="shared" si="7"/>
        <v>0</v>
      </c>
      <c r="V14" s="25"/>
      <c r="W14" s="17">
        <f t="shared" si="8"/>
        <v>0</v>
      </c>
      <c r="X14" s="17">
        <f t="shared" si="9"/>
        <v>0</v>
      </c>
      <c r="Y14" s="25"/>
      <c r="Z14" s="17">
        <f t="shared" si="10"/>
        <v>0</v>
      </c>
      <c r="AA14" s="17">
        <f t="shared" si="11"/>
        <v>0</v>
      </c>
    </row>
    <row r="15" spans="1:27" x14ac:dyDescent="0.2">
      <c r="A15" s="14" t="str">
        <f>IF(AND(INTRO!$E$37="Non-endemic",INTRO!$E$41="Non-endemic")," ",IF(COUNTRY_INFO!A15=0," ",COUNTRY_INFO!A15))</f>
        <v>Ethiopia</v>
      </c>
      <c r="B15" s="14" t="str">
        <f>IF(AND(INTRO!$E$37="Non-endemic",INTRO!$E$41="Non-endemic")," ",IF(COUNTRY_INFO!B15=0," ",COUNTRY_INFO!B15))</f>
        <v>Addis Ababa Addis Ababa</v>
      </c>
      <c r="C15" s="14" t="str">
        <f>IF(AND(INTRO!$E$37="Non-endemic",INTRO!$E$41="Non-endemic")," ",IF(COUNTRY_INFO!C15=0," ",COUNTRY_INFO!C15))</f>
        <v>Kolfie Keranio Subcity</v>
      </c>
      <c r="D15" s="15">
        <f>IF(AND(INTRO!$E$37="Non-endemic",INTRO!$E$41="Non-endemic"),0,IF(AND(OR(COUNTRY_INFO!$H15=0,COUNTRY_INFO!$H15=4,COUNTRY_INFO!$H15=99),OR(COUNTRY_INFO!$J15=0,COUNTRY_INFO!$J15=4)),0,COUNTRY_INFO!$E15))</f>
        <v>39390.520278062548</v>
      </c>
      <c r="E15" s="15">
        <f>IF(AND(INTRO!$E$37="Non-endemic",INTRO!$E$41="Non-endemic"),0,IF(AND(OR(COUNTRY_INFO!$H15=0,COUNTRY_INFO!$H15=4,COUNTRY_INFO!$H15=99),OR(COUNTRY_INFO!$J15=0,COUNTRY_INFO!$J15=4)),0,COUNTRY_INFO!$F15))</f>
        <v>91433.214339743368</v>
      </c>
      <c r="F15" s="15">
        <f t="shared" si="12"/>
        <v>130823.73461780592</v>
      </c>
      <c r="G15" s="16">
        <f>IF(AND(INTRO!$E$37="Non-endemic",INTRO!$E$41="Non-endemic"),0,COUNTRY_INFO!P15)</f>
        <v>0</v>
      </c>
      <c r="H15" s="16">
        <f>IF(AND(INTRO!$E$37="Non-endemic",INTRO!$E$41="Non-endemic"),0,COUNTRY_INFO!R15)</f>
        <v>0</v>
      </c>
      <c r="I15" s="15">
        <f>IF(INTRO!$E$39="Non-endemic",IF($G15=1,DEC!I15,0),IF($G15=1,IVM!G15,0))</f>
        <v>0</v>
      </c>
      <c r="J15" s="197"/>
      <c r="K15" s="42">
        <f>IF($J15="ALB", IF(INTRO!$E$39="Non-endemic", IF($H15&lt;&gt;0, IF($I15=0, $D15*$H15, $D15*($H15-$G15)), 0), $D15*$H15), 0)</f>
        <v>0</v>
      </c>
      <c r="L15" s="15">
        <f t="shared" si="2"/>
        <v>0</v>
      </c>
      <c r="M15" s="3"/>
      <c r="N15" s="15">
        <f t="shared" si="13"/>
        <v>0</v>
      </c>
      <c r="O15" s="42">
        <f>IF($J15="MBD", IF(INTRO!$E$39="Non-endemic", IF($H15&lt;&gt;0, IF($I15=0, $D15*$H15, $D15*($H15-$G15)), 0), $D15*$H15), 0)</f>
        <v>0</v>
      </c>
      <c r="P15" s="15">
        <f t="shared" si="4"/>
        <v>0</v>
      </c>
      <c r="Q15" s="3"/>
      <c r="R15" s="15">
        <f t="shared" si="14"/>
        <v>0</v>
      </c>
      <c r="S15" s="25"/>
      <c r="T15" s="17">
        <f t="shared" si="6"/>
        <v>0</v>
      </c>
      <c r="U15" s="17">
        <f t="shared" si="7"/>
        <v>0</v>
      </c>
      <c r="V15" s="25"/>
      <c r="W15" s="17">
        <f t="shared" si="8"/>
        <v>0</v>
      </c>
      <c r="X15" s="17">
        <f t="shared" si="9"/>
        <v>0</v>
      </c>
      <c r="Y15" s="25"/>
      <c r="Z15" s="17">
        <f t="shared" si="10"/>
        <v>0</v>
      </c>
      <c r="AA15" s="17">
        <f t="shared" si="11"/>
        <v>0</v>
      </c>
    </row>
    <row r="16" spans="1:27" x14ac:dyDescent="0.2">
      <c r="A16" s="14" t="str">
        <f>IF(AND(INTRO!$E$37="Non-endemic",INTRO!$E$41="Non-endemic")," ",IF(COUNTRY_INFO!A16=0," ",COUNTRY_INFO!A16))</f>
        <v>Ethiopia</v>
      </c>
      <c r="B16" s="14" t="str">
        <f>IF(AND(INTRO!$E$37="Non-endemic",INTRO!$E$41="Non-endemic")," ",IF(COUNTRY_INFO!B16=0," ",COUNTRY_INFO!B16))</f>
        <v>Addis Ababa Addis Ababa</v>
      </c>
      <c r="C16" s="14" t="str">
        <f>IF(AND(INTRO!$E$37="Non-endemic",INTRO!$E$41="Non-endemic")," ",IF(COUNTRY_INFO!C16=0," ",COUNTRY_INFO!C16))</f>
        <v>Lideta Subcity</v>
      </c>
      <c r="D16" s="15">
        <f>IF(AND(INTRO!$E$37="Non-endemic",INTRO!$E$41="Non-endemic"),0,IF(AND(OR(COUNTRY_INFO!$H16=0,COUNTRY_INFO!$H16=4,COUNTRY_INFO!$H16=99),OR(COUNTRY_INFO!$J16=0,COUNTRY_INFO!$J16=4)),0,COUNTRY_INFO!$E16))</f>
        <v>18545.745716306494</v>
      </c>
      <c r="E16" s="15">
        <f>IF(AND(INTRO!$E$37="Non-endemic",INTRO!$E$41="Non-endemic"),0,IF(AND(OR(COUNTRY_INFO!$H16=0,COUNTRY_INFO!$H16=4,COUNTRY_INFO!$H16=99),OR(COUNTRY_INFO!$J16=0,COUNTRY_INFO!$J16=4)),0,COUNTRY_INFO!$F16))</f>
        <v>43048.356081597638</v>
      </c>
      <c r="F16" s="15">
        <f t="shared" si="12"/>
        <v>61594.101797904135</v>
      </c>
      <c r="G16" s="16">
        <f>IF(AND(INTRO!$E$37="Non-endemic",INTRO!$E$41="Non-endemic"),0,COUNTRY_INFO!P16)</f>
        <v>0</v>
      </c>
      <c r="H16" s="16">
        <f>IF(AND(INTRO!$E$37="Non-endemic",INTRO!$E$41="Non-endemic"),0,COUNTRY_INFO!R16)</f>
        <v>0</v>
      </c>
      <c r="I16" s="15">
        <f>IF(INTRO!$E$39="Non-endemic",IF($G16=1,DEC!I16,0),IF($G16=1,IVM!G16,0))</f>
        <v>0</v>
      </c>
      <c r="J16" s="197"/>
      <c r="K16" s="42">
        <f>IF($J16="ALB", IF(INTRO!$E$39="Non-endemic", IF($H16&lt;&gt;0, IF($I16=0, $D16*$H16, $D16*($H16-$G16)), 0), $D16*$H16), 0)</f>
        <v>0</v>
      </c>
      <c r="L16" s="15">
        <f t="shared" si="2"/>
        <v>0</v>
      </c>
      <c r="M16" s="3"/>
      <c r="N16" s="15">
        <f t="shared" si="13"/>
        <v>0</v>
      </c>
      <c r="O16" s="42">
        <f>IF($J16="MBD", IF(INTRO!$E$39="Non-endemic", IF($H16&lt;&gt;0, IF($I16=0, $D16*$H16, $D16*($H16-$G16)), 0), $D16*$H16), 0)</f>
        <v>0</v>
      </c>
      <c r="P16" s="15">
        <f t="shared" si="4"/>
        <v>0</v>
      </c>
      <c r="Q16" s="3"/>
      <c r="R16" s="15">
        <f t="shared" si="14"/>
        <v>0</v>
      </c>
      <c r="S16" s="25"/>
      <c r="T16" s="17">
        <f t="shared" si="6"/>
        <v>0</v>
      </c>
      <c r="U16" s="17">
        <f t="shared" si="7"/>
        <v>0</v>
      </c>
      <c r="V16" s="25"/>
      <c r="W16" s="17">
        <f t="shared" si="8"/>
        <v>0</v>
      </c>
      <c r="X16" s="17">
        <f t="shared" si="9"/>
        <v>0</v>
      </c>
      <c r="Y16" s="25"/>
      <c r="Z16" s="17">
        <f t="shared" si="10"/>
        <v>0</v>
      </c>
      <c r="AA16" s="17">
        <f t="shared" si="11"/>
        <v>0</v>
      </c>
    </row>
    <row r="17" spans="1:27" x14ac:dyDescent="0.2">
      <c r="A17" s="14" t="str">
        <f>IF(AND(INTRO!$E$37="Non-endemic",INTRO!$E$41="Non-endemic")," ",IF(COUNTRY_INFO!A17=0," ",COUNTRY_INFO!A17))</f>
        <v>Ethiopia</v>
      </c>
      <c r="B17" s="14" t="str">
        <f>IF(AND(INTRO!$E$37="Non-endemic",INTRO!$E$41="Non-endemic")," ",IF(COUNTRY_INFO!B17=0," ",COUNTRY_INFO!B17))</f>
        <v>Addis Ababa Addis Ababa</v>
      </c>
      <c r="C17" s="14" t="str">
        <f>IF(AND(INTRO!$E$37="Non-endemic",INTRO!$E$41="Non-endemic")," ",IF(COUNTRY_INFO!C17=0," ",COUNTRY_INFO!C17))</f>
        <v>Nifase Silk Lafto Subcity</v>
      </c>
      <c r="D17" s="15">
        <f>IF(AND(INTRO!$E$37="Non-endemic",INTRO!$E$41="Non-endemic"),0,IF(AND(OR(COUNTRY_INFO!$H17=0,COUNTRY_INFO!$H17=4,COUNTRY_INFO!$H17=99),OR(COUNTRY_INFO!$J17=0,COUNTRY_INFO!$J17=4)),0,COUNTRY_INFO!$E17))</f>
        <v>28988.226980463009</v>
      </c>
      <c r="E17" s="15">
        <f>IF(AND(INTRO!$E$37="Non-endemic",INTRO!$E$41="Non-endemic"),0,IF(AND(OR(COUNTRY_INFO!$H17=0,COUNTRY_INFO!$H17=4,COUNTRY_INFO!$H17=99),OR(COUNTRY_INFO!$J17=0,COUNTRY_INFO!$J17=4)),0,COUNTRY_INFO!$F17))</f>
        <v>67287.427333370884</v>
      </c>
      <c r="F17" s="15">
        <f t="shared" si="12"/>
        <v>96275.654313833889</v>
      </c>
      <c r="G17" s="16">
        <f>IF(AND(INTRO!$E$37="Non-endemic",INTRO!$E$41="Non-endemic"),0,COUNTRY_INFO!P17)</f>
        <v>0</v>
      </c>
      <c r="H17" s="16">
        <f>IF(AND(INTRO!$E$37="Non-endemic",INTRO!$E$41="Non-endemic"),0,COUNTRY_INFO!R17)</f>
        <v>0</v>
      </c>
      <c r="I17" s="15">
        <f>IF(INTRO!$E$39="Non-endemic",IF($G17=1,DEC!I17,0),IF($G17=1,IVM!G17,0))</f>
        <v>0</v>
      </c>
      <c r="J17" s="197"/>
      <c r="K17" s="42">
        <f>IF($J17="ALB", IF(INTRO!$E$39="Non-endemic", IF($H17&lt;&gt;0, IF($I17=0, $D17*$H17, $D17*($H17-$G17)), 0), $D17*$H17), 0)</f>
        <v>0</v>
      </c>
      <c r="L17" s="15">
        <f t="shared" si="2"/>
        <v>0</v>
      </c>
      <c r="M17" s="3"/>
      <c r="N17" s="15">
        <f t="shared" si="13"/>
        <v>0</v>
      </c>
      <c r="O17" s="42">
        <f>IF($J17="MBD", IF(INTRO!$E$39="Non-endemic", IF($H17&lt;&gt;0, IF($I17=0, $D17*$H17, $D17*($H17-$G17)), 0), $D17*$H17), 0)</f>
        <v>0</v>
      </c>
      <c r="P17" s="15">
        <f t="shared" si="4"/>
        <v>0</v>
      </c>
      <c r="Q17" s="3"/>
      <c r="R17" s="15">
        <f t="shared" si="14"/>
        <v>0</v>
      </c>
      <c r="S17" s="25"/>
      <c r="T17" s="17">
        <f t="shared" si="6"/>
        <v>0</v>
      </c>
      <c r="U17" s="17">
        <f t="shared" si="7"/>
        <v>0</v>
      </c>
      <c r="V17" s="25"/>
      <c r="W17" s="17">
        <f t="shared" si="8"/>
        <v>0</v>
      </c>
      <c r="X17" s="17">
        <f t="shared" si="9"/>
        <v>0</v>
      </c>
      <c r="Y17" s="25"/>
      <c r="Z17" s="17">
        <f t="shared" si="10"/>
        <v>0</v>
      </c>
      <c r="AA17" s="17">
        <f t="shared" si="11"/>
        <v>0</v>
      </c>
    </row>
    <row r="18" spans="1:27" x14ac:dyDescent="0.2">
      <c r="A18" s="14" t="str">
        <f>IF(AND(INTRO!$E$37="Non-endemic",INTRO!$E$41="Non-endemic")," ",IF(COUNTRY_INFO!A18=0," ",COUNTRY_INFO!A18))</f>
        <v>Ethiopia</v>
      </c>
      <c r="B18" s="14" t="str">
        <f>IF(AND(INTRO!$E$37="Non-endemic",INTRO!$E$41="Non-endemic")," ",IF(COUNTRY_INFO!B18=0," ",COUNTRY_INFO!B18))</f>
        <v>Addis Ababa Addis Ababa</v>
      </c>
      <c r="C18" s="14" t="str">
        <f>IF(AND(INTRO!$E$37="Non-endemic",INTRO!$E$41="Non-endemic")," ",IF(COUNTRY_INFO!C18=0," ",COUNTRY_INFO!C18))</f>
        <v>Yeka Subcity</v>
      </c>
      <c r="D18" s="15">
        <f>IF(AND(INTRO!$E$37="Non-endemic",INTRO!$E$41="Non-endemic"),0,IF(AND(OR(COUNTRY_INFO!$H18=0,COUNTRY_INFO!$H18=4,COUNTRY_INFO!$H18=99),OR(COUNTRY_INFO!$J18=0,COUNTRY_INFO!$J18=4)),0,COUNTRY_INFO!$E18))</f>
        <v>31809.699391153375</v>
      </c>
      <c r="E18" s="15">
        <f>IF(AND(INTRO!$E$37="Non-endemic",INTRO!$E$41="Non-endemic"),0,IF(AND(OR(COUNTRY_INFO!$H18=0,COUNTRY_INFO!$H18=4,COUNTRY_INFO!$H18=99),OR(COUNTRY_INFO!$J18=0,COUNTRY_INFO!$J18=4)),0,COUNTRY_INFO!$F18))</f>
        <v>73836.624700129119</v>
      </c>
      <c r="F18" s="15">
        <f t="shared" si="12"/>
        <v>105646.3240912825</v>
      </c>
      <c r="G18" s="16">
        <f>IF(AND(INTRO!$E$37="Non-endemic",INTRO!$E$41="Non-endemic"),0,COUNTRY_INFO!P18)</f>
        <v>0</v>
      </c>
      <c r="H18" s="16">
        <f>IF(AND(INTRO!$E$37="Non-endemic",INTRO!$E$41="Non-endemic"),0,COUNTRY_INFO!R18)</f>
        <v>0</v>
      </c>
      <c r="I18" s="15">
        <f>IF(INTRO!$E$39="Non-endemic",IF($G18=1,DEC!I18,0),IF($G18=1,IVM!G18,0))</f>
        <v>0</v>
      </c>
      <c r="J18" s="197"/>
      <c r="K18" s="42">
        <f>IF($J18="ALB", IF(INTRO!$E$39="Non-endemic", IF($H18&lt;&gt;0, IF($I18=0, $D18*$H18, $D18*($H18-$G18)), 0), $D18*$H18), 0)</f>
        <v>0</v>
      </c>
      <c r="L18" s="15">
        <f t="shared" si="2"/>
        <v>0</v>
      </c>
      <c r="M18" s="3"/>
      <c r="N18" s="15">
        <f t="shared" si="13"/>
        <v>0</v>
      </c>
      <c r="O18" s="42">
        <f>IF($J18="MBD", IF(INTRO!$E$39="Non-endemic", IF($H18&lt;&gt;0, IF($I18=0, $D18*$H18, $D18*($H18-$G18)), 0), $D18*$H18), 0)</f>
        <v>0</v>
      </c>
      <c r="P18" s="15">
        <f t="shared" si="4"/>
        <v>0</v>
      </c>
      <c r="Q18" s="3"/>
      <c r="R18" s="15">
        <f t="shared" si="14"/>
        <v>0</v>
      </c>
      <c r="S18" s="25"/>
      <c r="T18" s="17">
        <f t="shared" si="6"/>
        <v>0</v>
      </c>
      <c r="U18" s="17">
        <f t="shared" si="7"/>
        <v>0</v>
      </c>
      <c r="V18" s="25"/>
      <c r="W18" s="17">
        <f t="shared" si="8"/>
        <v>0</v>
      </c>
      <c r="X18" s="17">
        <f t="shared" si="9"/>
        <v>0</v>
      </c>
      <c r="Y18" s="25"/>
      <c r="Z18" s="17">
        <f t="shared" si="10"/>
        <v>0</v>
      </c>
      <c r="AA18" s="17">
        <f t="shared" si="11"/>
        <v>0</v>
      </c>
    </row>
    <row r="19" spans="1:27" x14ac:dyDescent="0.2">
      <c r="A19" s="14" t="str">
        <f>IF(AND(INTRO!$E$37="Non-endemic",INTRO!$E$41="Non-endemic")," ",IF(COUNTRY_INFO!A19=0," ",COUNTRY_INFO!A19))</f>
        <v>Ethiopia</v>
      </c>
      <c r="B19" s="14" t="str">
        <f>IF(AND(INTRO!$E$37="Non-endemic",INTRO!$E$41="Non-endemic")," ",IF(COUNTRY_INFO!B19=0," ",COUNTRY_INFO!B19))</f>
        <v>Afar Awsa</v>
      </c>
      <c r="C19" s="14" t="str">
        <f>IF(AND(INTRO!$E$37="Non-endemic",INTRO!$E$41="Non-endemic")," ",IF(COUNTRY_INFO!C19=0," ",COUNTRY_INFO!C19))</f>
        <v>Abala</v>
      </c>
      <c r="D19" s="15">
        <f>IF(AND(INTRO!$E$37="Non-endemic",INTRO!$E$41="Non-endemic"),0,IF(AND(OR(COUNTRY_INFO!$H19=0,COUNTRY_INFO!$H19=4,COUNTRY_INFO!$H19=99),OR(COUNTRY_INFO!$J19=0,COUNTRY_INFO!$J19=4)),0,COUNTRY_INFO!$E19))</f>
        <v>0</v>
      </c>
      <c r="E19" s="15">
        <f>IF(AND(INTRO!$E$37="Non-endemic",INTRO!$E$41="Non-endemic"),0,IF(AND(OR(COUNTRY_INFO!$H19=0,COUNTRY_INFO!$H19=4,COUNTRY_INFO!$H19=99),OR(COUNTRY_INFO!$J19=0,COUNTRY_INFO!$J19=4)),0,COUNTRY_INFO!$F19))</f>
        <v>0</v>
      </c>
      <c r="F19" s="15">
        <f t="shared" si="12"/>
        <v>0</v>
      </c>
      <c r="G19" s="16">
        <f>IF(AND(INTRO!$E$37="Non-endemic",INTRO!$E$41="Non-endemic"),0,COUNTRY_INFO!P19)</f>
        <v>0</v>
      </c>
      <c r="H19" s="16">
        <f>IF(AND(INTRO!$E$37="Non-endemic",INTRO!$E$41="Non-endemic"),0,COUNTRY_INFO!R19)</f>
        <v>0</v>
      </c>
      <c r="I19" s="15">
        <f>IF(INTRO!$E$39="Non-endemic",IF($G19=1,DEC!I19,0),IF($G19=1,IVM!G19,0))</f>
        <v>0</v>
      </c>
      <c r="J19" s="197"/>
      <c r="K19" s="42">
        <f>IF($J19="ALB", IF(INTRO!$E$39="Non-endemic", IF($H19&lt;&gt;0, IF($I19=0, $D19*$H19, $D19*($H19-$G19)), 0), $D19*$H19), 0)</f>
        <v>0</v>
      </c>
      <c r="L19" s="15">
        <f t="shared" si="2"/>
        <v>0</v>
      </c>
      <c r="M19" s="3"/>
      <c r="N19" s="15">
        <f t="shared" si="13"/>
        <v>0</v>
      </c>
      <c r="O19" s="42">
        <f>IF($J19="MBD", IF(INTRO!$E$39="Non-endemic", IF($H19&lt;&gt;0, IF($I19=0, $D19*$H19, $D19*($H19-$G19)), 0), $D19*$H19), 0)</f>
        <v>0</v>
      </c>
      <c r="P19" s="15">
        <f t="shared" si="4"/>
        <v>0</v>
      </c>
      <c r="Q19" s="3"/>
      <c r="R19" s="15">
        <f t="shared" si="14"/>
        <v>0</v>
      </c>
      <c r="S19" s="25"/>
      <c r="T19" s="17">
        <f t="shared" si="6"/>
        <v>0</v>
      </c>
      <c r="U19" s="17">
        <f t="shared" si="7"/>
        <v>0</v>
      </c>
      <c r="V19" s="25"/>
      <c r="W19" s="17">
        <f t="shared" si="8"/>
        <v>0</v>
      </c>
      <c r="X19" s="17">
        <f t="shared" si="9"/>
        <v>0</v>
      </c>
      <c r="Y19" s="25"/>
      <c r="Z19" s="17">
        <f t="shared" si="10"/>
        <v>0</v>
      </c>
      <c r="AA19" s="17">
        <f t="shared" si="11"/>
        <v>0</v>
      </c>
    </row>
    <row r="20" spans="1:27" x14ac:dyDescent="0.2">
      <c r="A20" s="14" t="str">
        <f>IF(AND(INTRO!$E$37="Non-endemic",INTRO!$E$41="Non-endemic")," ",IF(COUNTRY_INFO!A20=0," ",COUNTRY_INFO!A20))</f>
        <v>Ethiopia</v>
      </c>
      <c r="B20" s="14" t="str">
        <f>IF(AND(INTRO!$E$37="Non-endemic",INTRO!$E$41="Non-endemic")," ",IF(COUNTRY_INFO!B20=0," ",COUNTRY_INFO!B20))</f>
        <v>Afar Awsa</v>
      </c>
      <c r="C20" s="14" t="str">
        <f>IF(AND(INTRO!$E$37="Non-endemic",INTRO!$E$41="Non-endemic")," ",IF(COUNTRY_INFO!C20=0," ",COUNTRY_INFO!C20))</f>
        <v>Adar</v>
      </c>
      <c r="D20" s="15">
        <f>IF(AND(INTRO!$E$37="Non-endemic",INTRO!$E$41="Non-endemic"),0,IF(AND(OR(COUNTRY_INFO!$H20=0,COUNTRY_INFO!$H20=4,COUNTRY_INFO!$H20=99),OR(COUNTRY_INFO!$J20=0,COUNTRY_INFO!$J20=4)),0,COUNTRY_INFO!$E20))</f>
        <v>0</v>
      </c>
      <c r="E20" s="15">
        <f>IF(AND(INTRO!$E$37="Non-endemic",INTRO!$E$41="Non-endemic"),0,IF(AND(OR(COUNTRY_INFO!$H20=0,COUNTRY_INFO!$H20=4,COUNTRY_INFO!$H20=99),OR(COUNTRY_INFO!$J20=0,COUNTRY_INFO!$J20=4)),0,COUNTRY_INFO!$F20))</f>
        <v>0</v>
      </c>
      <c r="F20" s="15">
        <f t="shared" si="12"/>
        <v>0</v>
      </c>
      <c r="G20" s="16">
        <f>IF(AND(INTRO!$E$37="Non-endemic",INTRO!$E$41="Non-endemic"),0,COUNTRY_INFO!P20)</f>
        <v>0</v>
      </c>
      <c r="H20" s="16">
        <f>IF(AND(INTRO!$E$37="Non-endemic",INTRO!$E$41="Non-endemic"),0,COUNTRY_INFO!R20)</f>
        <v>0</v>
      </c>
      <c r="I20" s="15">
        <f>IF(INTRO!$E$39="Non-endemic",IF($G20=1,DEC!I20,0),IF($G20=1,IVM!G20,0))</f>
        <v>0</v>
      </c>
      <c r="J20" s="197"/>
      <c r="K20" s="42">
        <f>IF($J20="ALB", IF(INTRO!$E$39="Non-endemic", IF($H20&lt;&gt;0, IF($I20=0, $D20*$H20, $D20*($H20-$G20)), 0), $D20*$H20), 0)</f>
        <v>0</v>
      </c>
      <c r="L20" s="15">
        <f t="shared" si="2"/>
        <v>0</v>
      </c>
      <c r="M20" s="3"/>
      <c r="N20" s="15">
        <f t="shared" si="13"/>
        <v>0</v>
      </c>
      <c r="O20" s="42">
        <f>IF($J20="MBD", IF(INTRO!$E$39="Non-endemic", IF($H20&lt;&gt;0, IF($I20=0, $D20*$H20, $D20*($H20-$G20)), 0), $D20*$H20), 0)</f>
        <v>0</v>
      </c>
      <c r="P20" s="15">
        <f t="shared" si="4"/>
        <v>0</v>
      </c>
      <c r="Q20" s="3"/>
      <c r="R20" s="15">
        <f t="shared" si="14"/>
        <v>0</v>
      </c>
      <c r="S20" s="25"/>
      <c r="T20" s="17">
        <f t="shared" si="6"/>
        <v>0</v>
      </c>
      <c r="U20" s="17">
        <f t="shared" si="7"/>
        <v>0</v>
      </c>
      <c r="V20" s="25"/>
      <c r="W20" s="17">
        <f t="shared" si="8"/>
        <v>0</v>
      </c>
      <c r="X20" s="17">
        <f t="shared" si="9"/>
        <v>0</v>
      </c>
      <c r="Y20" s="25"/>
      <c r="Z20" s="17">
        <f t="shared" si="10"/>
        <v>0</v>
      </c>
      <c r="AA20" s="17">
        <f t="shared" si="11"/>
        <v>0</v>
      </c>
    </row>
    <row r="21" spans="1:27" x14ac:dyDescent="0.2">
      <c r="A21" s="14" t="str">
        <f>IF(AND(INTRO!$E$37="Non-endemic",INTRO!$E$41="Non-endemic")," ",IF(COUNTRY_INFO!A21=0," ",COUNTRY_INFO!A21))</f>
        <v>Ethiopia</v>
      </c>
      <c r="B21" s="14" t="str">
        <f>IF(AND(INTRO!$E$37="Non-endemic",INTRO!$E$41="Non-endemic")," ",IF(COUNTRY_INFO!B21=0," ",COUNTRY_INFO!B21))</f>
        <v>Afar Awsa</v>
      </c>
      <c r="C21" s="14" t="str">
        <f>IF(AND(INTRO!$E$37="Non-endemic",INTRO!$E$41="Non-endemic")," ",IF(COUNTRY_INFO!C21=0," ",COUNTRY_INFO!C21))</f>
        <v>Afambo</v>
      </c>
      <c r="D21" s="15">
        <f>IF(AND(INTRO!$E$37="Non-endemic",INTRO!$E$41="Non-endemic"),0,IF(AND(OR(COUNTRY_INFO!$H21=0,COUNTRY_INFO!$H21=4,COUNTRY_INFO!$H21=99),OR(COUNTRY_INFO!$J21=0,COUNTRY_INFO!$J21=4)),0,COUNTRY_INFO!$E21))</f>
        <v>2950.9565597260003</v>
      </c>
      <c r="E21" s="15">
        <f>IF(AND(INTRO!$E$37="Non-endemic",INTRO!$E$41="Non-endemic"),0,IF(AND(OR(COUNTRY_INFO!$H21=0,COUNTRY_INFO!$H21=4,COUNTRY_INFO!$H21=99),OR(COUNTRY_INFO!$J21=0,COUNTRY_INFO!$J21=4)),0,COUNTRY_INFO!$F21))</f>
        <v>9697.924162891999</v>
      </c>
      <c r="F21" s="15">
        <f t="shared" si="12"/>
        <v>12648.880722618</v>
      </c>
      <c r="G21" s="16">
        <f>IF(AND(INTRO!$E$37="Non-endemic",INTRO!$E$41="Non-endemic"),0,COUNTRY_INFO!P21)</f>
        <v>0</v>
      </c>
      <c r="H21" s="16">
        <f>IF(AND(INTRO!$E$37="Non-endemic",INTRO!$E$41="Non-endemic"),0,COUNTRY_INFO!R21)</f>
        <v>0</v>
      </c>
      <c r="I21" s="15">
        <f>IF(INTRO!$E$39="Non-endemic",IF($G21=1,DEC!I21,0),IF($G21=1,IVM!G21,0))</f>
        <v>0</v>
      </c>
      <c r="J21" s="197"/>
      <c r="K21" s="42">
        <f>IF($J21="ALB", IF(INTRO!$E$39="Non-endemic", IF($H21&lt;&gt;0, IF($I21=0, $D21*$H21, $D21*($H21-$G21)), 0), $D21*$H21), 0)</f>
        <v>0</v>
      </c>
      <c r="L21" s="15">
        <f t="shared" si="2"/>
        <v>0</v>
      </c>
      <c r="M21" s="3"/>
      <c r="N21" s="15">
        <f t="shared" si="13"/>
        <v>0</v>
      </c>
      <c r="O21" s="42">
        <f>IF($J21="MBD", IF(INTRO!$E$39="Non-endemic", IF($H21&lt;&gt;0, IF($I21=0, $D21*$H21, $D21*($H21-$G21)), 0), $D21*$H21), 0)</f>
        <v>0</v>
      </c>
      <c r="P21" s="15">
        <f t="shared" si="4"/>
        <v>0</v>
      </c>
      <c r="Q21" s="3"/>
      <c r="R21" s="15">
        <f t="shared" si="14"/>
        <v>0</v>
      </c>
      <c r="S21" s="25"/>
      <c r="T21" s="17">
        <f t="shared" si="6"/>
        <v>0</v>
      </c>
      <c r="U21" s="17">
        <f t="shared" si="7"/>
        <v>0</v>
      </c>
      <c r="V21" s="25"/>
      <c r="W21" s="17">
        <f t="shared" si="8"/>
        <v>0</v>
      </c>
      <c r="X21" s="17">
        <f t="shared" si="9"/>
        <v>0</v>
      </c>
      <c r="Y21" s="25"/>
      <c r="Z21" s="17">
        <f t="shared" si="10"/>
        <v>0</v>
      </c>
      <c r="AA21" s="17">
        <f t="shared" si="11"/>
        <v>0</v>
      </c>
    </row>
    <row r="22" spans="1:27" x14ac:dyDescent="0.2">
      <c r="A22" s="14" t="str">
        <f>IF(AND(INTRO!$E$37="Non-endemic",INTRO!$E$41="Non-endemic")," ",IF(COUNTRY_INFO!A22=0," ",COUNTRY_INFO!A22))</f>
        <v>Ethiopia</v>
      </c>
      <c r="B22" s="14" t="str">
        <f>IF(AND(INTRO!$E$37="Non-endemic",INTRO!$E$41="Non-endemic")," ",IF(COUNTRY_INFO!B22=0," ",COUNTRY_INFO!B22))</f>
        <v>Afar Awsa</v>
      </c>
      <c r="C22" s="14" t="str">
        <f>IF(AND(INTRO!$E$37="Non-endemic",INTRO!$E$41="Non-endemic")," ",IF(COUNTRY_INFO!C22=0," ",COUNTRY_INFO!C22))</f>
        <v>Afdera</v>
      </c>
      <c r="D22" s="15">
        <f>IF(AND(INTRO!$E$37="Non-endemic",INTRO!$E$41="Non-endemic"),0,IF(AND(OR(COUNTRY_INFO!$H22=0,COUNTRY_INFO!$H22=4,COUNTRY_INFO!$H22=99),OR(COUNTRY_INFO!$J22=0,COUNTRY_INFO!$J22=4)),0,COUNTRY_INFO!$E22))</f>
        <v>0</v>
      </c>
      <c r="E22" s="15">
        <f>IF(AND(INTRO!$E$37="Non-endemic",INTRO!$E$41="Non-endemic"),0,IF(AND(OR(COUNTRY_INFO!$H22=0,COUNTRY_INFO!$H22=4,COUNTRY_INFO!$H22=99),OR(COUNTRY_INFO!$J22=0,COUNTRY_INFO!$J22=4)),0,COUNTRY_INFO!$F22))</f>
        <v>0</v>
      </c>
      <c r="F22" s="15">
        <f t="shared" si="12"/>
        <v>0</v>
      </c>
      <c r="G22" s="16">
        <f>IF(AND(INTRO!$E$37="Non-endemic",INTRO!$E$41="Non-endemic"),0,COUNTRY_INFO!P22)</f>
        <v>0</v>
      </c>
      <c r="H22" s="16">
        <f>IF(AND(INTRO!$E$37="Non-endemic",INTRO!$E$41="Non-endemic"),0,COUNTRY_INFO!R22)</f>
        <v>0</v>
      </c>
      <c r="I22" s="15">
        <f>IF(INTRO!$E$39="Non-endemic",IF($G22=1,DEC!I22,0),IF($G22=1,IVM!G22,0))</f>
        <v>0</v>
      </c>
      <c r="J22" s="197"/>
      <c r="K22" s="42">
        <f>IF($J22="ALB", IF(INTRO!$E$39="Non-endemic", IF($H22&lt;&gt;0, IF($I22=0, $D22*$H22, $D22*($H22-$G22)), 0), $D22*$H22), 0)</f>
        <v>0</v>
      </c>
      <c r="L22" s="15">
        <f t="shared" si="2"/>
        <v>0</v>
      </c>
      <c r="M22" s="3"/>
      <c r="N22" s="15">
        <f t="shared" si="13"/>
        <v>0</v>
      </c>
      <c r="O22" s="42">
        <f>IF($J22="MBD", IF(INTRO!$E$39="Non-endemic", IF($H22&lt;&gt;0, IF($I22=0, $D22*$H22, $D22*($H22-$G22)), 0), $D22*$H22), 0)</f>
        <v>0</v>
      </c>
      <c r="P22" s="15">
        <f t="shared" si="4"/>
        <v>0</v>
      </c>
      <c r="Q22" s="3"/>
      <c r="R22" s="15">
        <f t="shared" si="14"/>
        <v>0</v>
      </c>
      <c r="S22" s="25"/>
      <c r="T22" s="17">
        <f t="shared" si="6"/>
        <v>0</v>
      </c>
      <c r="U22" s="17">
        <f t="shared" si="7"/>
        <v>0</v>
      </c>
      <c r="V22" s="25"/>
      <c r="W22" s="17">
        <f t="shared" si="8"/>
        <v>0</v>
      </c>
      <c r="X22" s="17">
        <f t="shared" si="9"/>
        <v>0</v>
      </c>
      <c r="Y22" s="25"/>
      <c r="Z22" s="17">
        <f t="shared" si="10"/>
        <v>0</v>
      </c>
      <c r="AA22" s="17">
        <f t="shared" si="11"/>
        <v>0</v>
      </c>
    </row>
    <row r="23" spans="1:27" x14ac:dyDescent="0.2">
      <c r="A23" s="14" t="str">
        <f>IF(AND(INTRO!$E$37="Non-endemic",INTRO!$E$41="Non-endemic")," ",IF(COUNTRY_INFO!A23=0," ",COUNTRY_INFO!A23))</f>
        <v>Ethiopia</v>
      </c>
      <c r="B23" s="14" t="str">
        <f>IF(AND(INTRO!$E$37="Non-endemic",INTRO!$E$41="Non-endemic")," ",IF(COUNTRY_INFO!B23=0," ",COUNTRY_INFO!B23))</f>
        <v>Afar Awsa</v>
      </c>
      <c r="C23" s="14" t="str">
        <f>IF(AND(INTRO!$E$37="Non-endemic",INTRO!$E$41="Non-endemic")," ",IF(COUNTRY_INFO!C23=0," ",COUNTRY_INFO!C23))</f>
        <v>Amibara</v>
      </c>
      <c r="D23" s="15">
        <f>IF(AND(INTRO!$E$37="Non-endemic",INTRO!$E$41="Non-endemic"),0,IF(AND(OR(COUNTRY_INFO!$H23=0,COUNTRY_INFO!$H23=4,COUNTRY_INFO!$H23=99),OR(COUNTRY_INFO!$J23=0,COUNTRY_INFO!$J23=4)),0,COUNTRY_INFO!$E23))</f>
        <v>7761.7640882880005</v>
      </c>
      <c r="E23" s="15">
        <f>IF(AND(INTRO!$E$37="Non-endemic",INTRO!$E$41="Non-endemic"),0,IF(AND(OR(COUNTRY_INFO!$H23=0,COUNTRY_INFO!$H23=4,COUNTRY_INFO!$H23=99),OR(COUNTRY_INFO!$J23=0,COUNTRY_INFO!$J23=4)),0,COUNTRY_INFO!$F23))</f>
        <v>25507.999855295999</v>
      </c>
      <c r="F23" s="15">
        <f t="shared" si="12"/>
        <v>33269.763943583996</v>
      </c>
      <c r="G23" s="16">
        <f>IF(AND(INTRO!$E$37="Non-endemic",INTRO!$E$41="Non-endemic"),0,COUNTRY_INFO!P23)</f>
        <v>0</v>
      </c>
      <c r="H23" s="16">
        <f>IF(AND(INTRO!$E$37="Non-endemic",INTRO!$E$41="Non-endemic"),0,COUNTRY_INFO!R23)</f>
        <v>0</v>
      </c>
      <c r="I23" s="15">
        <f>IF(INTRO!$E$39="Non-endemic",IF($G23=1,DEC!I23,0),IF($G23=1,IVM!G23,0))</f>
        <v>0</v>
      </c>
      <c r="J23" s="197"/>
      <c r="K23" s="42">
        <f>IF($J23="ALB", IF(INTRO!$E$39="Non-endemic", IF($H23&lt;&gt;0, IF($I23=0, $D23*$H23, $D23*($H23-$G23)), 0), $D23*$H23), 0)</f>
        <v>0</v>
      </c>
      <c r="L23" s="15">
        <f t="shared" si="2"/>
        <v>0</v>
      </c>
      <c r="M23" s="3"/>
      <c r="N23" s="15">
        <f t="shared" si="13"/>
        <v>0</v>
      </c>
      <c r="O23" s="42">
        <f>IF($J23="MBD", IF(INTRO!$E$39="Non-endemic", IF($H23&lt;&gt;0, IF($I23=0, $D23*$H23, $D23*($H23-$G23)), 0), $D23*$H23), 0)</f>
        <v>0</v>
      </c>
      <c r="P23" s="15">
        <f t="shared" si="4"/>
        <v>0</v>
      </c>
      <c r="Q23" s="3"/>
      <c r="R23" s="15">
        <f t="shared" si="14"/>
        <v>0</v>
      </c>
      <c r="S23" s="25"/>
      <c r="T23" s="17">
        <f t="shared" si="6"/>
        <v>0</v>
      </c>
      <c r="U23" s="17">
        <f t="shared" si="7"/>
        <v>0</v>
      </c>
      <c r="V23" s="25"/>
      <c r="W23" s="17">
        <f t="shared" si="8"/>
        <v>0</v>
      </c>
      <c r="X23" s="17">
        <f t="shared" si="9"/>
        <v>0</v>
      </c>
      <c r="Y23" s="25"/>
      <c r="Z23" s="17">
        <f t="shared" si="10"/>
        <v>0</v>
      </c>
      <c r="AA23" s="17">
        <f t="shared" si="11"/>
        <v>0</v>
      </c>
    </row>
    <row r="24" spans="1:27" x14ac:dyDescent="0.2">
      <c r="A24" s="14" t="str">
        <f>IF(AND(INTRO!$E$37="Non-endemic",INTRO!$E$41="Non-endemic")," ",IF(COUNTRY_INFO!A24=0," ",COUNTRY_INFO!A24))</f>
        <v>Ethiopia</v>
      </c>
      <c r="B24" s="14" t="str">
        <f>IF(AND(INTRO!$E$37="Non-endemic",INTRO!$E$41="Non-endemic")," ",IF(COUNTRY_INFO!B24=0," ",COUNTRY_INFO!B24))</f>
        <v>Afar Awsa</v>
      </c>
      <c r="C24" s="14" t="str">
        <f>IF(AND(INTRO!$E$37="Non-endemic",INTRO!$E$41="Non-endemic")," ",IF(COUNTRY_INFO!C24=0," ",COUNTRY_INFO!C24))</f>
        <v>Aregoba</v>
      </c>
      <c r="D24" s="15">
        <f>IF(AND(INTRO!$E$37="Non-endemic",INTRO!$E$41="Non-endemic"),0,IF(AND(OR(COUNTRY_INFO!$H24=0,COUNTRY_INFO!$H24=4,COUNTRY_INFO!$H24=99),OR(COUNTRY_INFO!$J24=0,COUNTRY_INFO!$J24=4)),0,COUNTRY_INFO!$E24))</f>
        <v>0</v>
      </c>
      <c r="E24" s="15">
        <f>IF(AND(INTRO!$E$37="Non-endemic",INTRO!$E$41="Non-endemic"),0,IF(AND(OR(COUNTRY_INFO!$H24=0,COUNTRY_INFO!$H24=4,COUNTRY_INFO!$H24=99),OR(COUNTRY_INFO!$J24=0,COUNTRY_INFO!$J24=4)),0,COUNTRY_INFO!$F24))</f>
        <v>0</v>
      </c>
      <c r="F24" s="15">
        <f t="shared" si="12"/>
        <v>0</v>
      </c>
      <c r="G24" s="16">
        <f>IF(AND(INTRO!$E$37="Non-endemic",INTRO!$E$41="Non-endemic"),0,COUNTRY_INFO!P24)</f>
        <v>0</v>
      </c>
      <c r="H24" s="16">
        <f>IF(AND(INTRO!$E$37="Non-endemic",INTRO!$E$41="Non-endemic"),0,COUNTRY_INFO!R24)</f>
        <v>0</v>
      </c>
      <c r="I24" s="15">
        <f>IF(INTRO!$E$39="Non-endemic",IF($G24=1,DEC!I24,0),IF($G24=1,IVM!G24,0))</f>
        <v>0</v>
      </c>
      <c r="J24" s="197"/>
      <c r="K24" s="42">
        <f>IF($J24="ALB", IF(INTRO!$E$39="Non-endemic", IF($H24&lt;&gt;0, IF($I24=0, $D24*$H24, $D24*($H24-$G24)), 0), $D24*$H24), 0)</f>
        <v>0</v>
      </c>
      <c r="L24" s="15">
        <f t="shared" si="2"/>
        <v>0</v>
      </c>
      <c r="M24" s="3"/>
      <c r="N24" s="15">
        <f t="shared" si="13"/>
        <v>0</v>
      </c>
      <c r="O24" s="42">
        <f>IF($J24="MBD", IF(INTRO!$E$39="Non-endemic", IF($H24&lt;&gt;0, IF($I24=0, $D24*$H24, $D24*($H24-$G24)), 0), $D24*$H24), 0)</f>
        <v>0</v>
      </c>
      <c r="P24" s="15">
        <f t="shared" si="4"/>
        <v>0</v>
      </c>
      <c r="Q24" s="3"/>
      <c r="R24" s="15">
        <f t="shared" si="14"/>
        <v>0</v>
      </c>
      <c r="S24" s="25"/>
      <c r="T24" s="17">
        <f t="shared" si="6"/>
        <v>0</v>
      </c>
      <c r="U24" s="17">
        <f t="shared" si="7"/>
        <v>0</v>
      </c>
      <c r="V24" s="25"/>
      <c r="W24" s="17">
        <f t="shared" si="8"/>
        <v>0</v>
      </c>
      <c r="X24" s="17">
        <f t="shared" si="9"/>
        <v>0</v>
      </c>
      <c r="Y24" s="25"/>
      <c r="Z24" s="17">
        <f t="shared" si="10"/>
        <v>0</v>
      </c>
      <c r="AA24" s="17">
        <f t="shared" si="11"/>
        <v>0</v>
      </c>
    </row>
    <row r="25" spans="1:27" x14ac:dyDescent="0.2">
      <c r="A25" s="14" t="str">
        <f>IF(AND(INTRO!$E$37="Non-endemic",INTRO!$E$41="Non-endemic")," ",IF(COUNTRY_INFO!A25=0," ",COUNTRY_INFO!A25))</f>
        <v>Ethiopia</v>
      </c>
      <c r="B25" s="14" t="str">
        <f>IF(AND(INTRO!$E$37="Non-endemic",INTRO!$E$41="Non-endemic")," ",IF(COUNTRY_INFO!B25=0," ",COUNTRY_INFO!B25))</f>
        <v>Afar Awsa</v>
      </c>
      <c r="C25" s="14" t="str">
        <f>IF(AND(INTRO!$E$37="Non-endemic",INTRO!$E$41="Non-endemic")," ",IF(COUNTRY_INFO!C25=0," ",COUNTRY_INFO!C25))</f>
        <v>Awash fentale</v>
      </c>
      <c r="D25" s="15">
        <f>IF(AND(INTRO!$E$37="Non-endemic",INTRO!$E$41="Non-endemic"),0,IF(AND(OR(COUNTRY_INFO!$H25=0,COUNTRY_INFO!$H25=4,COUNTRY_INFO!$H25=99),OR(COUNTRY_INFO!$J25=0,COUNTRY_INFO!$J25=4)),0,COUNTRY_INFO!$E25))</f>
        <v>1789.9364810935999</v>
      </c>
      <c r="E25" s="15">
        <f>IF(AND(INTRO!$E$37="Non-endemic",INTRO!$E$41="Non-endemic"),0,IF(AND(OR(COUNTRY_INFO!$H25=0,COUNTRY_INFO!$H25=4,COUNTRY_INFO!$H25=99),OR(COUNTRY_INFO!$J25=0,COUNTRY_INFO!$J25=4)),0,COUNTRY_INFO!$F25))</f>
        <v>5882.386913771199</v>
      </c>
      <c r="F25" s="15">
        <f t="shared" si="12"/>
        <v>7672.3233948647994</v>
      </c>
      <c r="G25" s="16">
        <f>IF(AND(INTRO!$E$37="Non-endemic",INTRO!$E$41="Non-endemic"),0,COUNTRY_INFO!P25)</f>
        <v>0</v>
      </c>
      <c r="H25" s="16">
        <f>IF(AND(INTRO!$E$37="Non-endemic",INTRO!$E$41="Non-endemic"),0,COUNTRY_INFO!R25)</f>
        <v>0</v>
      </c>
      <c r="I25" s="15">
        <f>IF(INTRO!$E$39="Non-endemic",IF($G25=1,DEC!I25,0),IF($G25=1,IVM!G25,0))</f>
        <v>0</v>
      </c>
      <c r="J25" s="197"/>
      <c r="K25" s="42">
        <f>IF($J25="ALB", IF(INTRO!$E$39="Non-endemic", IF($H25&lt;&gt;0, IF($I25=0, $D25*$H25, $D25*($H25-$G25)), 0), $D25*$H25), 0)</f>
        <v>0</v>
      </c>
      <c r="L25" s="15">
        <f t="shared" si="2"/>
        <v>0</v>
      </c>
      <c r="M25" s="3"/>
      <c r="N25" s="15">
        <f t="shared" si="13"/>
        <v>0</v>
      </c>
      <c r="O25" s="42">
        <f>IF($J25="MBD", IF(INTRO!$E$39="Non-endemic", IF($H25&lt;&gt;0, IF($I25=0, $D25*$H25, $D25*($H25-$G25)), 0), $D25*$H25), 0)</f>
        <v>0</v>
      </c>
      <c r="P25" s="15">
        <f t="shared" si="4"/>
        <v>0</v>
      </c>
      <c r="Q25" s="3"/>
      <c r="R25" s="15">
        <f t="shared" si="14"/>
        <v>0</v>
      </c>
      <c r="S25" s="25"/>
      <c r="T25" s="17">
        <f t="shared" si="6"/>
        <v>0</v>
      </c>
      <c r="U25" s="17">
        <f t="shared" si="7"/>
        <v>0</v>
      </c>
      <c r="V25" s="25"/>
      <c r="W25" s="17">
        <f t="shared" si="8"/>
        <v>0</v>
      </c>
      <c r="X25" s="17">
        <f t="shared" si="9"/>
        <v>0</v>
      </c>
      <c r="Y25" s="25"/>
      <c r="Z25" s="17">
        <f t="shared" si="10"/>
        <v>0</v>
      </c>
      <c r="AA25" s="17">
        <f t="shared" si="11"/>
        <v>0</v>
      </c>
    </row>
    <row r="26" spans="1:27" x14ac:dyDescent="0.2">
      <c r="A26" s="14" t="str">
        <f>IF(AND(INTRO!$E$37="Non-endemic",INTRO!$E$41="Non-endemic")," ",IF(COUNTRY_INFO!A26=0," ",COUNTRY_INFO!A26))</f>
        <v>Ethiopia</v>
      </c>
      <c r="B26" s="14" t="str">
        <f>IF(AND(INTRO!$E$37="Non-endemic",INTRO!$E$41="Non-endemic")," ",IF(COUNTRY_INFO!B26=0," ",COUNTRY_INFO!B26))</f>
        <v>Afar Awsa</v>
      </c>
      <c r="C26" s="14" t="str">
        <f>IF(AND(INTRO!$E$37="Non-endemic",INTRO!$E$41="Non-endemic")," ",IF(COUNTRY_INFO!C26=0," ",COUNTRY_INFO!C26))</f>
        <v>Awash Town</v>
      </c>
      <c r="D26" s="15">
        <f>IF(AND(INTRO!$E$37="Non-endemic",INTRO!$E$41="Non-endemic"),0,IF(AND(OR(COUNTRY_INFO!$H26=0,COUNTRY_INFO!$H26=4,COUNTRY_INFO!$H26=99),OR(COUNTRY_INFO!$J26=0,COUNTRY_INFO!$J26=4)),0,COUNTRY_INFO!$E26))</f>
        <v>0</v>
      </c>
      <c r="E26" s="15">
        <f>IF(AND(INTRO!$E$37="Non-endemic",INTRO!$E$41="Non-endemic"),0,IF(AND(OR(COUNTRY_INFO!$H26=0,COUNTRY_INFO!$H26=4,COUNTRY_INFO!$H26=99),OR(COUNTRY_INFO!$J26=0,COUNTRY_INFO!$J26=4)),0,COUNTRY_INFO!$F26))</f>
        <v>0</v>
      </c>
      <c r="F26" s="15">
        <f t="shared" si="12"/>
        <v>0</v>
      </c>
      <c r="G26" s="16">
        <f>IF(AND(INTRO!$E$37="Non-endemic",INTRO!$E$41="Non-endemic"),0,COUNTRY_INFO!P26)</f>
        <v>0</v>
      </c>
      <c r="H26" s="16">
        <f>IF(AND(INTRO!$E$37="Non-endemic",INTRO!$E$41="Non-endemic"),0,COUNTRY_INFO!R26)</f>
        <v>0</v>
      </c>
      <c r="I26" s="15">
        <f>IF(INTRO!$E$39="Non-endemic",IF($G26=1,DEC!I26,0),IF($G26=1,IVM!G26,0))</f>
        <v>0</v>
      </c>
      <c r="J26" s="197"/>
      <c r="K26" s="42">
        <f>IF($J26="ALB", IF(INTRO!$E$39="Non-endemic", IF($H26&lt;&gt;0, IF($I26=0, $D26*$H26, $D26*($H26-$G26)), 0), $D26*$H26), 0)</f>
        <v>0</v>
      </c>
      <c r="L26" s="15">
        <f t="shared" si="2"/>
        <v>0</v>
      </c>
      <c r="M26" s="3"/>
      <c r="N26" s="15">
        <f t="shared" si="13"/>
        <v>0</v>
      </c>
      <c r="O26" s="42">
        <f>IF($J26="MBD", IF(INTRO!$E$39="Non-endemic", IF($H26&lt;&gt;0, IF($I26=0, $D26*$H26, $D26*($H26-$G26)), 0), $D26*$H26), 0)</f>
        <v>0</v>
      </c>
      <c r="P26" s="15">
        <f t="shared" si="4"/>
        <v>0</v>
      </c>
      <c r="Q26" s="3"/>
      <c r="R26" s="15">
        <f t="shared" si="14"/>
        <v>0</v>
      </c>
      <c r="S26" s="25"/>
      <c r="T26" s="17">
        <f t="shared" si="6"/>
        <v>0</v>
      </c>
      <c r="U26" s="17">
        <f t="shared" si="7"/>
        <v>0</v>
      </c>
      <c r="V26" s="25"/>
      <c r="W26" s="17">
        <f t="shared" si="8"/>
        <v>0</v>
      </c>
      <c r="X26" s="17">
        <f t="shared" si="9"/>
        <v>0</v>
      </c>
      <c r="Y26" s="25"/>
      <c r="Z26" s="17">
        <f t="shared" si="10"/>
        <v>0</v>
      </c>
      <c r="AA26" s="17">
        <f t="shared" si="11"/>
        <v>0</v>
      </c>
    </row>
    <row r="27" spans="1:27" x14ac:dyDescent="0.2">
      <c r="A27" s="14" t="str">
        <f>IF(AND(INTRO!$E$37="Non-endemic",INTRO!$E$41="Non-endemic")," ",IF(COUNTRY_INFO!A27=0," ",COUNTRY_INFO!A27))</f>
        <v>Ethiopia</v>
      </c>
      <c r="B27" s="14" t="str">
        <f>IF(AND(INTRO!$E$37="Non-endemic",INTRO!$E$41="Non-endemic")," ",IF(COUNTRY_INFO!B27=0," ",COUNTRY_INFO!B27))</f>
        <v>Afar Awsa</v>
      </c>
      <c r="C27" s="14" t="str">
        <f>IF(AND(INTRO!$E$37="Non-endemic",INTRO!$E$41="Non-endemic")," ",IF(COUNTRY_INFO!C27=0," ",COUNTRY_INFO!C27))</f>
        <v>Awra</v>
      </c>
      <c r="D27" s="15">
        <f>IF(AND(INTRO!$E$37="Non-endemic",INTRO!$E$41="Non-endemic"),0,IF(AND(OR(COUNTRY_INFO!$H27=0,COUNTRY_INFO!$H27=4,COUNTRY_INFO!$H27=99),OR(COUNTRY_INFO!$J27=0,COUNTRY_INFO!$J27=4)),0,COUNTRY_INFO!$E27))</f>
        <v>0</v>
      </c>
      <c r="E27" s="15">
        <f>IF(AND(INTRO!$E$37="Non-endemic",INTRO!$E$41="Non-endemic"),0,IF(AND(OR(COUNTRY_INFO!$H27=0,COUNTRY_INFO!$H27=4,COUNTRY_INFO!$H27=99),OR(COUNTRY_INFO!$J27=0,COUNTRY_INFO!$J27=4)),0,COUNTRY_INFO!$F27))</f>
        <v>0</v>
      </c>
      <c r="F27" s="15">
        <f t="shared" si="12"/>
        <v>0</v>
      </c>
      <c r="G27" s="16">
        <f>IF(AND(INTRO!$E$37="Non-endemic",INTRO!$E$41="Non-endemic"),0,COUNTRY_INFO!P27)</f>
        <v>0</v>
      </c>
      <c r="H27" s="16">
        <f>IF(AND(INTRO!$E$37="Non-endemic",INTRO!$E$41="Non-endemic"),0,COUNTRY_INFO!R27)</f>
        <v>0</v>
      </c>
      <c r="I27" s="15">
        <f>IF(INTRO!$E$39="Non-endemic",IF($G27=1,DEC!I27,0),IF($G27=1,IVM!G27,0))</f>
        <v>0</v>
      </c>
      <c r="J27" s="197"/>
      <c r="K27" s="42">
        <f>IF($J27="ALB", IF(INTRO!$E$39="Non-endemic", IF($H27&lt;&gt;0, IF($I27=0, $D27*$H27, $D27*($H27-$G27)), 0), $D27*$H27), 0)</f>
        <v>0</v>
      </c>
      <c r="L27" s="15">
        <f t="shared" si="2"/>
        <v>0</v>
      </c>
      <c r="M27" s="3"/>
      <c r="N27" s="15">
        <f t="shared" si="13"/>
        <v>0</v>
      </c>
      <c r="O27" s="42">
        <f>IF($J27="MBD", IF(INTRO!$E$39="Non-endemic", IF($H27&lt;&gt;0, IF($I27=0, $D27*$H27, $D27*($H27-$G27)), 0), $D27*$H27), 0)</f>
        <v>0</v>
      </c>
      <c r="P27" s="15">
        <f t="shared" si="4"/>
        <v>0</v>
      </c>
      <c r="Q27" s="3"/>
      <c r="R27" s="15">
        <f t="shared" si="14"/>
        <v>0</v>
      </c>
      <c r="S27" s="25"/>
      <c r="T27" s="17">
        <f t="shared" si="6"/>
        <v>0</v>
      </c>
      <c r="U27" s="17">
        <f t="shared" si="7"/>
        <v>0</v>
      </c>
      <c r="V27" s="25"/>
      <c r="W27" s="17">
        <f t="shared" si="8"/>
        <v>0</v>
      </c>
      <c r="X27" s="17">
        <f t="shared" si="9"/>
        <v>0</v>
      </c>
      <c r="Y27" s="25"/>
      <c r="Z27" s="17">
        <f t="shared" si="10"/>
        <v>0</v>
      </c>
      <c r="AA27" s="17">
        <f t="shared" si="11"/>
        <v>0</v>
      </c>
    </row>
    <row r="28" spans="1:27" x14ac:dyDescent="0.2">
      <c r="A28" s="14" t="str">
        <f>IF(AND(INTRO!$E$37="Non-endemic",INTRO!$E$41="Non-endemic")," ",IF(COUNTRY_INFO!A28=0," ",COUNTRY_INFO!A28))</f>
        <v>Ethiopia</v>
      </c>
      <c r="B28" s="14" t="str">
        <f>IF(AND(INTRO!$E$37="Non-endemic",INTRO!$E$41="Non-endemic")," ",IF(COUNTRY_INFO!B28=0," ",COUNTRY_INFO!B28))</f>
        <v>Afar Awsa</v>
      </c>
      <c r="C28" s="14" t="str">
        <f>IF(AND(INTRO!$E$37="Non-endemic",INTRO!$E$41="Non-endemic")," ",IF(COUNTRY_INFO!C28=0," ",COUNTRY_INFO!C28))</f>
        <v>Aysaeta</v>
      </c>
      <c r="D28" s="15">
        <f>IF(AND(INTRO!$E$37="Non-endemic",INTRO!$E$41="Non-endemic"),0,IF(AND(OR(COUNTRY_INFO!$H28=0,COUNTRY_INFO!$H28=4,COUNTRY_INFO!$H28=99),OR(COUNTRY_INFO!$J28=0,COUNTRY_INFO!$J28=4)),0,COUNTRY_INFO!$E28))</f>
        <v>0</v>
      </c>
      <c r="E28" s="15">
        <f>IF(AND(INTRO!$E$37="Non-endemic",INTRO!$E$41="Non-endemic"),0,IF(AND(OR(COUNTRY_INFO!$H28=0,COUNTRY_INFO!$H28=4,COUNTRY_INFO!$H28=99),OR(COUNTRY_INFO!$J28=0,COUNTRY_INFO!$J28=4)),0,COUNTRY_INFO!$F28))</f>
        <v>0</v>
      </c>
      <c r="F28" s="15">
        <f t="shared" si="12"/>
        <v>0</v>
      </c>
      <c r="G28" s="16">
        <f>IF(AND(INTRO!$E$37="Non-endemic",INTRO!$E$41="Non-endemic"),0,COUNTRY_INFO!P28)</f>
        <v>0</v>
      </c>
      <c r="H28" s="16">
        <f>IF(AND(INTRO!$E$37="Non-endemic",INTRO!$E$41="Non-endemic"),0,COUNTRY_INFO!R28)</f>
        <v>0</v>
      </c>
      <c r="I28" s="15">
        <f>IF(INTRO!$E$39="Non-endemic",IF($G28=1,DEC!I28,0),IF($G28=1,IVM!G28,0))</f>
        <v>0</v>
      </c>
      <c r="J28" s="197"/>
      <c r="K28" s="42">
        <f>IF($J28="ALB", IF(INTRO!$E$39="Non-endemic", IF($H28&lt;&gt;0, IF($I28=0, $D28*$H28, $D28*($H28-$G28)), 0), $D28*$H28), 0)</f>
        <v>0</v>
      </c>
      <c r="L28" s="15">
        <f t="shared" si="2"/>
        <v>0</v>
      </c>
      <c r="M28" s="3"/>
      <c r="N28" s="15">
        <f t="shared" si="13"/>
        <v>0</v>
      </c>
      <c r="O28" s="42">
        <f>IF($J28="MBD", IF(INTRO!$E$39="Non-endemic", IF($H28&lt;&gt;0, IF($I28=0, $D28*$H28, $D28*($H28-$G28)), 0), $D28*$H28), 0)</f>
        <v>0</v>
      </c>
      <c r="P28" s="15">
        <f t="shared" si="4"/>
        <v>0</v>
      </c>
      <c r="Q28" s="3"/>
      <c r="R28" s="15">
        <f t="shared" si="14"/>
        <v>0</v>
      </c>
      <c r="S28" s="25"/>
      <c r="T28" s="17">
        <f t="shared" si="6"/>
        <v>0</v>
      </c>
      <c r="U28" s="17">
        <f t="shared" si="7"/>
        <v>0</v>
      </c>
      <c r="V28" s="25"/>
      <c r="W28" s="17">
        <f t="shared" si="8"/>
        <v>0</v>
      </c>
      <c r="X28" s="17">
        <f t="shared" si="9"/>
        <v>0</v>
      </c>
      <c r="Y28" s="25"/>
      <c r="Z28" s="17">
        <f t="shared" si="10"/>
        <v>0</v>
      </c>
      <c r="AA28" s="17">
        <f t="shared" si="11"/>
        <v>0</v>
      </c>
    </row>
    <row r="29" spans="1:27" x14ac:dyDescent="0.2">
      <c r="A29" s="14" t="str">
        <f>IF(AND(INTRO!$E$37="Non-endemic",INTRO!$E$41="Non-endemic")," ",IF(COUNTRY_INFO!A29=0," ",COUNTRY_INFO!A29))</f>
        <v>Ethiopia</v>
      </c>
      <c r="B29" s="14" t="str">
        <f>IF(AND(INTRO!$E$37="Non-endemic",INTRO!$E$41="Non-endemic")," ",IF(COUNTRY_INFO!B29=0," ",COUNTRY_INFO!B29))</f>
        <v>Afar Awsa</v>
      </c>
      <c r="C29" s="14" t="str">
        <f>IF(AND(INTRO!$E$37="Non-endemic",INTRO!$E$41="Non-endemic")," ",IF(COUNTRY_INFO!C29=0," ",COUNTRY_INFO!C29))</f>
        <v>Chifra</v>
      </c>
      <c r="D29" s="15">
        <f>IF(AND(INTRO!$E$37="Non-endemic",INTRO!$E$41="Non-endemic"),0,IF(AND(OR(COUNTRY_INFO!$H29=0,COUNTRY_INFO!$H29=4,COUNTRY_INFO!$H29=99),OR(COUNTRY_INFO!$J29=0,COUNTRY_INFO!$J29=4)),0,COUNTRY_INFO!$E29))</f>
        <v>0</v>
      </c>
      <c r="E29" s="15">
        <f>IF(AND(INTRO!$E$37="Non-endemic",INTRO!$E$41="Non-endemic"),0,IF(AND(OR(COUNTRY_INFO!$H29=0,COUNTRY_INFO!$H29=4,COUNTRY_INFO!$H29=99),OR(COUNTRY_INFO!$J29=0,COUNTRY_INFO!$J29=4)),0,COUNTRY_INFO!$F29))</f>
        <v>0</v>
      </c>
      <c r="F29" s="15">
        <f t="shared" si="12"/>
        <v>0</v>
      </c>
      <c r="G29" s="16">
        <f>IF(AND(INTRO!$E$37="Non-endemic",INTRO!$E$41="Non-endemic"),0,COUNTRY_INFO!P29)</f>
        <v>0</v>
      </c>
      <c r="H29" s="16">
        <f>IF(AND(INTRO!$E$37="Non-endemic",INTRO!$E$41="Non-endemic"),0,COUNTRY_INFO!R29)</f>
        <v>0</v>
      </c>
      <c r="I29" s="15">
        <f>IF(INTRO!$E$39="Non-endemic",IF($G29=1,DEC!I29,0),IF($G29=1,IVM!G29,0))</f>
        <v>0</v>
      </c>
      <c r="J29" s="197"/>
      <c r="K29" s="42">
        <f>IF($J29="ALB", IF(INTRO!$E$39="Non-endemic", IF($H29&lt;&gt;0, IF($I29=0, $D29*$H29, $D29*($H29-$G29)), 0), $D29*$H29), 0)</f>
        <v>0</v>
      </c>
      <c r="L29" s="15">
        <f t="shared" si="2"/>
        <v>0</v>
      </c>
      <c r="M29" s="3"/>
      <c r="N29" s="15">
        <f t="shared" si="13"/>
        <v>0</v>
      </c>
      <c r="O29" s="42">
        <f>IF($J29="MBD", IF(INTRO!$E$39="Non-endemic", IF($H29&lt;&gt;0, IF($I29=0, $D29*$H29, $D29*($H29-$G29)), 0), $D29*$H29), 0)</f>
        <v>0</v>
      </c>
      <c r="P29" s="15">
        <f t="shared" si="4"/>
        <v>0</v>
      </c>
      <c r="Q29" s="3"/>
      <c r="R29" s="15">
        <f t="shared" si="14"/>
        <v>0</v>
      </c>
      <c r="S29" s="25"/>
      <c r="T29" s="17">
        <f t="shared" si="6"/>
        <v>0</v>
      </c>
      <c r="U29" s="17">
        <f t="shared" si="7"/>
        <v>0</v>
      </c>
      <c r="V29" s="25"/>
      <c r="W29" s="17">
        <f t="shared" si="8"/>
        <v>0</v>
      </c>
      <c r="X29" s="17">
        <f t="shared" si="9"/>
        <v>0</v>
      </c>
      <c r="Y29" s="25"/>
      <c r="Z29" s="17">
        <f t="shared" si="10"/>
        <v>0</v>
      </c>
      <c r="AA29" s="17">
        <f t="shared" si="11"/>
        <v>0</v>
      </c>
    </row>
    <row r="30" spans="1:27" x14ac:dyDescent="0.2">
      <c r="A30" s="14" t="str">
        <f>IF(AND(INTRO!$E$37="Non-endemic",INTRO!$E$41="Non-endemic")," ",IF(COUNTRY_INFO!A30=0," ",COUNTRY_INFO!A30))</f>
        <v>Ethiopia</v>
      </c>
      <c r="B30" s="14" t="str">
        <f>IF(AND(INTRO!$E$37="Non-endemic",INTRO!$E$41="Non-endemic")," ",IF(COUNTRY_INFO!B30=0," ",COUNTRY_INFO!B30))</f>
        <v>Afar Awsa</v>
      </c>
      <c r="C30" s="14" t="str">
        <f>IF(AND(INTRO!$E$37="Non-endemic",INTRO!$E$41="Non-endemic")," ",IF(COUNTRY_INFO!C30=0," ",COUNTRY_INFO!C30))</f>
        <v>Dubti</v>
      </c>
      <c r="D30" s="15">
        <f>IF(AND(INTRO!$E$37="Non-endemic",INTRO!$E$41="Non-endemic"),0,IF(AND(OR(COUNTRY_INFO!$H30=0,COUNTRY_INFO!$H30=4,COUNTRY_INFO!$H30=99),OR(COUNTRY_INFO!$J30=0,COUNTRY_INFO!$J30=4)),0,COUNTRY_INFO!$E30))</f>
        <v>9706.4962690387983</v>
      </c>
      <c r="E30" s="15">
        <f>IF(AND(INTRO!$E$37="Non-endemic",INTRO!$E$41="Non-endemic"),0,IF(AND(OR(COUNTRY_INFO!$H30=0,COUNTRY_INFO!$H30=4,COUNTRY_INFO!$H30=99),OR(COUNTRY_INFO!$J30=0,COUNTRY_INFO!$J30=4)),0,COUNTRY_INFO!$F30))</f>
        <v>31899.102138349597</v>
      </c>
      <c r="F30" s="15">
        <f t="shared" si="12"/>
        <v>41605.598407388396</v>
      </c>
      <c r="G30" s="16">
        <f>IF(AND(INTRO!$E$37="Non-endemic",INTRO!$E$41="Non-endemic"),0,COUNTRY_INFO!P30)</f>
        <v>0</v>
      </c>
      <c r="H30" s="16">
        <f>IF(AND(INTRO!$E$37="Non-endemic",INTRO!$E$41="Non-endemic"),0,COUNTRY_INFO!R30)</f>
        <v>0</v>
      </c>
      <c r="I30" s="15">
        <f>IF(INTRO!$E$39="Non-endemic",IF($G30=1,DEC!I30,0),IF($G30=1,IVM!G30,0))</f>
        <v>0</v>
      </c>
      <c r="J30" s="197"/>
      <c r="K30" s="42">
        <f>IF($J30="ALB", IF(INTRO!$E$39="Non-endemic", IF($H30&lt;&gt;0, IF($I30=0, $D30*$H30, $D30*($H30-$G30)), 0), $D30*$H30), 0)</f>
        <v>0</v>
      </c>
      <c r="L30" s="15">
        <f t="shared" si="2"/>
        <v>0</v>
      </c>
      <c r="M30" s="3"/>
      <c r="N30" s="15">
        <f t="shared" si="13"/>
        <v>0</v>
      </c>
      <c r="O30" s="42">
        <f>IF($J30="MBD", IF(INTRO!$E$39="Non-endemic", IF($H30&lt;&gt;0, IF($I30=0, $D30*$H30, $D30*($H30-$G30)), 0), $D30*$H30), 0)</f>
        <v>0</v>
      </c>
      <c r="P30" s="15">
        <f t="shared" si="4"/>
        <v>0</v>
      </c>
      <c r="Q30" s="3"/>
      <c r="R30" s="15">
        <f t="shared" si="14"/>
        <v>0</v>
      </c>
      <c r="S30" s="25"/>
      <c r="T30" s="17">
        <f t="shared" si="6"/>
        <v>0</v>
      </c>
      <c r="U30" s="17">
        <f t="shared" si="7"/>
        <v>0</v>
      </c>
      <c r="V30" s="25"/>
      <c r="W30" s="17">
        <f t="shared" si="8"/>
        <v>0</v>
      </c>
      <c r="X30" s="17">
        <f t="shared" si="9"/>
        <v>0</v>
      </c>
      <c r="Y30" s="25"/>
      <c r="Z30" s="17">
        <f t="shared" si="10"/>
        <v>0</v>
      </c>
      <c r="AA30" s="17">
        <f t="shared" si="11"/>
        <v>0</v>
      </c>
    </row>
    <row r="31" spans="1:27" x14ac:dyDescent="0.2">
      <c r="A31" s="14" t="str">
        <f>IF(AND(INTRO!$E$37="Non-endemic",INTRO!$E$41="Non-endemic")," ",IF(COUNTRY_INFO!A31=0," ",COUNTRY_INFO!A31))</f>
        <v>Ethiopia</v>
      </c>
      <c r="B31" s="14" t="str">
        <f>IF(AND(INTRO!$E$37="Non-endemic",INTRO!$E$41="Non-endemic")," ",IF(COUNTRY_INFO!B31=0," ",COUNTRY_INFO!B31))</f>
        <v>Afar Awsa</v>
      </c>
      <c r="C31" s="14" t="str">
        <f>IF(AND(INTRO!$E$37="Non-endemic",INTRO!$E$41="Non-endemic")," ",IF(COUNTRY_INFO!C31=0," ",COUNTRY_INFO!C31))</f>
        <v>Elidar</v>
      </c>
      <c r="D31" s="15">
        <f>IF(AND(INTRO!$E$37="Non-endemic",INTRO!$E$41="Non-endemic"),0,IF(AND(OR(COUNTRY_INFO!$H31=0,COUNTRY_INFO!$H31=4,COUNTRY_INFO!$H31=99),OR(COUNTRY_INFO!$J31=0,COUNTRY_INFO!$J31=4)),0,COUNTRY_INFO!$E31))</f>
        <v>3898.8839781136003</v>
      </c>
      <c r="E31" s="15">
        <f>IF(AND(INTRO!$E$37="Non-endemic",INTRO!$E$41="Non-endemic"),0,IF(AND(OR(COUNTRY_INFO!$H31=0,COUNTRY_INFO!$H31=4,COUNTRY_INFO!$H31=99),OR(COUNTRY_INFO!$J31=0,COUNTRY_INFO!$J31=4)),0,COUNTRY_INFO!$F31))</f>
        <v>12813.160876611199</v>
      </c>
      <c r="F31" s="15">
        <f t="shared" si="12"/>
        <v>16712.044854724798</v>
      </c>
      <c r="G31" s="16">
        <f>IF(AND(INTRO!$E$37="Non-endemic",INTRO!$E$41="Non-endemic"),0,COUNTRY_INFO!P31)</f>
        <v>0</v>
      </c>
      <c r="H31" s="16">
        <f>IF(AND(INTRO!$E$37="Non-endemic",INTRO!$E$41="Non-endemic"),0,COUNTRY_INFO!R31)</f>
        <v>2</v>
      </c>
      <c r="I31" s="15">
        <f>IF(INTRO!$E$39="Non-endemic",IF($G31=1,DEC!I31,0),IF($G31=1,IVM!G31,0))</f>
        <v>0</v>
      </c>
      <c r="J31" s="197" t="s">
        <v>1155</v>
      </c>
      <c r="K31" s="42">
        <f>IF($J31="ALB", IF(INTRO!$E$39="Non-endemic", IF($H31&lt;&gt;0, IF($I31=0, $D31*$H31, $D31*($H31-$G31)), 0), $D31*$H31), 0)</f>
        <v>0</v>
      </c>
      <c r="L31" s="15">
        <f t="shared" si="2"/>
        <v>0</v>
      </c>
      <c r="M31" s="3"/>
      <c r="N31" s="15">
        <f t="shared" si="13"/>
        <v>0</v>
      </c>
      <c r="O31" s="42">
        <f>IF($J31="MBD", IF(INTRO!$E$39="Non-endemic", IF($H31&lt;&gt;0, IF($I31=0, $D31*$H31, $D31*($H31-$G31)), 0), $D31*$H31), 0)</f>
        <v>7797.7679562272006</v>
      </c>
      <c r="P31" s="15">
        <f t="shared" si="4"/>
        <v>25626.321753222397</v>
      </c>
      <c r="Q31" s="3"/>
      <c r="R31" s="15">
        <f t="shared" si="14"/>
        <v>33424.089709449596</v>
      </c>
      <c r="S31" s="25"/>
      <c r="T31" s="17">
        <f t="shared" si="6"/>
        <v>0</v>
      </c>
      <c r="U31" s="17">
        <f t="shared" si="7"/>
        <v>0</v>
      </c>
      <c r="V31" s="25"/>
      <c r="W31" s="17">
        <f t="shared" si="8"/>
        <v>0</v>
      </c>
      <c r="X31" s="17">
        <f t="shared" si="9"/>
        <v>0</v>
      </c>
      <c r="Y31" s="25"/>
      <c r="Z31" s="17">
        <f t="shared" si="10"/>
        <v>25626.321753222397</v>
      </c>
      <c r="AA31" s="17">
        <f t="shared" si="11"/>
        <v>171</v>
      </c>
    </row>
    <row r="32" spans="1:27" x14ac:dyDescent="0.2">
      <c r="A32" s="14" t="str">
        <f>IF(AND(INTRO!$E$37="Non-endemic",INTRO!$E$41="Non-endemic")," ",IF(COUNTRY_INFO!A32=0," ",COUNTRY_INFO!A32))</f>
        <v>Ethiopia</v>
      </c>
      <c r="B32" s="14" t="str">
        <f>IF(AND(INTRO!$E$37="Non-endemic",INTRO!$E$41="Non-endemic")," ",IF(COUNTRY_INFO!B32=0," ",COUNTRY_INFO!B32))</f>
        <v>Afar Awsa</v>
      </c>
      <c r="C32" s="14" t="str">
        <f>IF(AND(INTRO!$E$37="Non-endemic",INTRO!$E$41="Non-endemic")," ",IF(COUNTRY_INFO!C32=0," ",COUNTRY_INFO!C32))</f>
        <v>Kori</v>
      </c>
      <c r="D32" s="15">
        <f>IF(AND(INTRO!$E$37="Non-endemic",INTRO!$E$41="Non-endemic"),0,IF(AND(OR(COUNTRY_INFO!$H32=0,COUNTRY_INFO!$H32=4,COUNTRY_INFO!$H32=99),OR(COUNTRY_INFO!$J32=0,COUNTRY_INFO!$J32=4)),0,COUNTRY_INFO!$E32))</f>
        <v>0</v>
      </c>
      <c r="E32" s="15">
        <f>IF(AND(INTRO!$E$37="Non-endemic",INTRO!$E$41="Non-endemic"),0,IF(AND(OR(COUNTRY_INFO!$H32=0,COUNTRY_INFO!$H32=4,COUNTRY_INFO!$H32=99),OR(COUNTRY_INFO!$J32=0,COUNTRY_INFO!$J32=4)),0,COUNTRY_INFO!$F32))</f>
        <v>0</v>
      </c>
      <c r="F32" s="15">
        <f t="shared" si="12"/>
        <v>0</v>
      </c>
      <c r="G32" s="16">
        <f>IF(AND(INTRO!$E$37="Non-endemic",INTRO!$E$41="Non-endemic"),0,COUNTRY_INFO!P32)</f>
        <v>0</v>
      </c>
      <c r="H32" s="16">
        <f>IF(AND(INTRO!$E$37="Non-endemic",INTRO!$E$41="Non-endemic"),0,COUNTRY_INFO!R32)</f>
        <v>0</v>
      </c>
      <c r="I32" s="15">
        <f>IF(INTRO!$E$39="Non-endemic",IF($G32=1,DEC!I32,0),IF($G32=1,IVM!G32,0))</f>
        <v>0</v>
      </c>
      <c r="J32" s="197"/>
      <c r="K32" s="42">
        <f>IF($J32="ALB", IF(INTRO!$E$39="Non-endemic", IF($H32&lt;&gt;0, IF($I32=0, $D32*$H32, $D32*($H32-$G32)), 0), $D32*$H32), 0)</f>
        <v>0</v>
      </c>
      <c r="L32" s="15">
        <f t="shared" si="2"/>
        <v>0</v>
      </c>
      <c r="M32" s="3"/>
      <c r="N32" s="15">
        <f t="shared" si="13"/>
        <v>0</v>
      </c>
      <c r="O32" s="42">
        <f>IF($J32="MBD", IF(INTRO!$E$39="Non-endemic", IF($H32&lt;&gt;0, IF($I32=0, $D32*$H32, $D32*($H32-$G32)), 0), $D32*$H32), 0)</f>
        <v>0</v>
      </c>
      <c r="P32" s="15">
        <f t="shared" si="4"/>
        <v>0</v>
      </c>
      <c r="Q32" s="3"/>
      <c r="R32" s="15">
        <f t="shared" si="14"/>
        <v>0</v>
      </c>
      <c r="S32" s="25"/>
      <c r="T32" s="17">
        <f t="shared" si="6"/>
        <v>0</v>
      </c>
      <c r="U32" s="17">
        <f t="shared" si="7"/>
        <v>0</v>
      </c>
      <c r="V32" s="25"/>
      <c r="W32" s="17">
        <f t="shared" si="8"/>
        <v>0</v>
      </c>
      <c r="X32" s="17">
        <f t="shared" si="9"/>
        <v>0</v>
      </c>
      <c r="Y32" s="25"/>
      <c r="Z32" s="17">
        <f t="shared" si="10"/>
        <v>0</v>
      </c>
      <c r="AA32" s="17">
        <f t="shared" si="11"/>
        <v>0</v>
      </c>
    </row>
    <row r="33" spans="1:27" x14ac:dyDescent="0.2">
      <c r="A33" s="14" t="str">
        <f>IF(AND(INTRO!$E$37="Non-endemic",INTRO!$E$41="Non-endemic")," ",IF(COUNTRY_INFO!A33=0," ",COUNTRY_INFO!A33))</f>
        <v>Ethiopia</v>
      </c>
      <c r="B33" s="14" t="str">
        <f>IF(AND(INTRO!$E$37="Non-endemic",INTRO!$E$41="Non-endemic")," ",IF(COUNTRY_INFO!B33=0," ",COUNTRY_INFO!B33))</f>
        <v>Afar Awsa</v>
      </c>
      <c r="C33" s="14" t="str">
        <f>IF(AND(INTRO!$E$37="Non-endemic",INTRO!$E$41="Non-endemic")," ",IF(COUNTRY_INFO!C33=0," ",COUNTRY_INFO!C33))</f>
        <v>Mile</v>
      </c>
      <c r="D33" s="15">
        <f>IF(AND(INTRO!$E$37="Non-endemic",INTRO!$E$41="Non-endemic"),0,IF(AND(OR(COUNTRY_INFO!$H33=0,COUNTRY_INFO!$H33=4,COUNTRY_INFO!$H33=99),OR(COUNTRY_INFO!$J33=0,COUNTRY_INFO!$J33=4)),0,COUNTRY_INFO!$E33))</f>
        <v>4421.2540504524004</v>
      </c>
      <c r="E33" s="15">
        <f>IF(AND(INTRO!$E$37="Non-endemic",INTRO!$E$41="Non-endemic"),0,IF(AND(OR(COUNTRY_INFO!$H33=0,COUNTRY_INFO!$H33=4,COUNTRY_INFO!$H33=99),OR(COUNTRY_INFO!$J33=0,COUNTRY_INFO!$J33=4)),0,COUNTRY_INFO!$F33))</f>
        <v>14529.860273560798</v>
      </c>
      <c r="F33" s="15">
        <f t="shared" si="12"/>
        <v>18951.114324013201</v>
      </c>
      <c r="G33" s="16">
        <f>IF(AND(INTRO!$E$37="Non-endemic",INTRO!$E$41="Non-endemic"),0,COUNTRY_INFO!P33)</f>
        <v>0</v>
      </c>
      <c r="H33" s="16">
        <f>IF(AND(INTRO!$E$37="Non-endemic",INTRO!$E$41="Non-endemic"),0,COUNTRY_INFO!R33)</f>
        <v>0</v>
      </c>
      <c r="I33" s="15">
        <f>IF(INTRO!$E$39="Non-endemic",IF($G33=1,DEC!I33,0),IF($G33=1,IVM!G33,0))</f>
        <v>0</v>
      </c>
      <c r="J33" s="197"/>
      <c r="K33" s="42">
        <f>IF($J33="ALB", IF(INTRO!$E$39="Non-endemic", IF($H33&lt;&gt;0, IF($I33=0, $D33*$H33, $D33*($H33-$G33)), 0), $D33*$H33), 0)</f>
        <v>0</v>
      </c>
      <c r="L33" s="15">
        <f t="shared" si="2"/>
        <v>0</v>
      </c>
      <c r="M33" s="3"/>
      <c r="N33" s="15">
        <f t="shared" si="13"/>
        <v>0</v>
      </c>
      <c r="O33" s="42">
        <f>IF($J33="MBD", IF(INTRO!$E$39="Non-endemic", IF($H33&lt;&gt;0, IF($I33=0, $D33*$H33, $D33*($H33-$G33)), 0), $D33*$H33), 0)</f>
        <v>0</v>
      </c>
      <c r="P33" s="15">
        <f t="shared" si="4"/>
        <v>0</v>
      </c>
      <c r="Q33" s="3"/>
      <c r="R33" s="15">
        <f t="shared" si="14"/>
        <v>0</v>
      </c>
      <c r="S33" s="25"/>
      <c r="T33" s="17">
        <f t="shared" si="6"/>
        <v>0</v>
      </c>
      <c r="U33" s="17">
        <f t="shared" si="7"/>
        <v>0</v>
      </c>
      <c r="V33" s="25"/>
      <c r="W33" s="17">
        <f t="shared" si="8"/>
        <v>0</v>
      </c>
      <c r="X33" s="17">
        <f t="shared" si="9"/>
        <v>0</v>
      </c>
      <c r="Y33" s="25"/>
      <c r="Z33" s="17">
        <f t="shared" si="10"/>
        <v>0</v>
      </c>
      <c r="AA33" s="17">
        <f t="shared" si="11"/>
        <v>0</v>
      </c>
    </row>
    <row r="34" spans="1:27" x14ac:dyDescent="0.2">
      <c r="A34" s="14" t="str">
        <f>IF(AND(INTRO!$E$37="Non-endemic",INTRO!$E$41="Non-endemic")," ",IF(COUNTRY_INFO!A34=0," ",COUNTRY_INFO!A34))</f>
        <v>Ethiopia</v>
      </c>
      <c r="B34" s="14" t="str">
        <f>IF(AND(INTRO!$E$37="Non-endemic",INTRO!$E$41="Non-endemic")," ",IF(COUNTRY_INFO!B34=0," ",COUNTRY_INFO!B34))</f>
        <v>Afar Awsa</v>
      </c>
      <c r="C34" s="14" t="str">
        <f>IF(AND(INTRO!$E$37="Non-endemic",INTRO!$E$41="Non-endemic")," ",IF(COUNTRY_INFO!C34=0," ",COUNTRY_INFO!C34))</f>
        <v>Semra Logya Town</v>
      </c>
      <c r="D34" s="15">
        <f>IF(AND(INTRO!$E$37="Non-endemic",INTRO!$E$41="Non-endemic"),0,IF(AND(OR(COUNTRY_INFO!$H34=0,COUNTRY_INFO!$H34=4,COUNTRY_INFO!$H34=99),OR(COUNTRY_INFO!$J34=0,COUNTRY_INFO!$J34=4)),0,COUNTRY_INFO!$E34))</f>
        <v>0</v>
      </c>
      <c r="E34" s="15">
        <f>IF(AND(INTRO!$E$37="Non-endemic",INTRO!$E$41="Non-endemic"),0,IF(AND(OR(COUNTRY_INFO!$H34=0,COUNTRY_INFO!$H34=4,COUNTRY_INFO!$H34=99),OR(COUNTRY_INFO!$J34=0,COUNTRY_INFO!$J34=4)),0,COUNTRY_INFO!$F34))</f>
        <v>0</v>
      </c>
      <c r="F34" s="15">
        <f t="shared" si="12"/>
        <v>0</v>
      </c>
      <c r="G34" s="16">
        <f>IF(AND(INTRO!$E$37="Non-endemic",INTRO!$E$41="Non-endemic"),0,COUNTRY_INFO!P34)</f>
        <v>0</v>
      </c>
      <c r="H34" s="16">
        <f>IF(AND(INTRO!$E$37="Non-endemic",INTRO!$E$41="Non-endemic"),0,COUNTRY_INFO!R34)</f>
        <v>0</v>
      </c>
      <c r="I34" s="15">
        <f>IF(INTRO!$E$39="Non-endemic",IF($G34=1,DEC!I34,0),IF($G34=1,IVM!G34,0))</f>
        <v>0</v>
      </c>
      <c r="J34" s="197"/>
      <c r="K34" s="42">
        <f>IF($J34="ALB", IF(INTRO!$E$39="Non-endemic", IF($H34&lt;&gt;0, IF($I34=0, $D34*$H34, $D34*($H34-$G34)), 0), $D34*$H34), 0)</f>
        <v>0</v>
      </c>
      <c r="L34" s="15">
        <f t="shared" si="2"/>
        <v>0</v>
      </c>
      <c r="M34" s="3"/>
      <c r="N34" s="15">
        <f t="shared" si="13"/>
        <v>0</v>
      </c>
      <c r="O34" s="42">
        <f>IF($J34="MBD", IF(INTRO!$E$39="Non-endemic", IF($H34&lt;&gt;0, IF($I34=0, $D34*$H34, $D34*($H34-$G34)), 0), $D34*$H34), 0)</f>
        <v>0</v>
      </c>
      <c r="P34" s="15">
        <f t="shared" si="4"/>
        <v>0</v>
      </c>
      <c r="Q34" s="3"/>
      <c r="R34" s="15">
        <f t="shared" si="14"/>
        <v>0</v>
      </c>
      <c r="S34" s="25"/>
      <c r="T34" s="17">
        <f t="shared" si="6"/>
        <v>0</v>
      </c>
      <c r="U34" s="17">
        <f t="shared" si="7"/>
        <v>0</v>
      </c>
      <c r="V34" s="25"/>
      <c r="W34" s="17">
        <f t="shared" si="8"/>
        <v>0</v>
      </c>
      <c r="X34" s="17">
        <f t="shared" si="9"/>
        <v>0</v>
      </c>
      <c r="Y34" s="25"/>
      <c r="Z34" s="17">
        <f t="shared" si="10"/>
        <v>0</v>
      </c>
      <c r="AA34" s="17">
        <f t="shared" si="11"/>
        <v>0</v>
      </c>
    </row>
    <row r="35" spans="1:27" x14ac:dyDescent="0.2">
      <c r="A35" s="14" t="str">
        <f>IF(AND(INTRO!$E$37="Non-endemic",INTRO!$E$41="Non-endemic")," ",IF(COUNTRY_INFO!A35=0," ",COUNTRY_INFO!A35))</f>
        <v>Ethiopia</v>
      </c>
      <c r="B35" s="14" t="str">
        <f>IF(AND(INTRO!$E$37="Non-endemic",INTRO!$E$41="Non-endemic")," ",IF(COUNTRY_INFO!B35=0," ",COUNTRY_INFO!B35))</f>
        <v>Afar Fanti</v>
      </c>
      <c r="C35" s="14" t="str">
        <f>IF(AND(INTRO!$E$37="Non-endemic",INTRO!$E$41="Non-endemic")," ",IF(COUNTRY_INFO!C35=0," ",COUNTRY_INFO!C35))</f>
        <v>Bedu</v>
      </c>
      <c r="D35" s="15">
        <f>IF(AND(INTRO!$E$37="Non-endemic",INTRO!$E$41="Non-endemic"),0,IF(AND(OR(COUNTRY_INFO!$H35=0,COUNTRY_INFO!$H35=4,COUNTRY_INFO!$H35=99),OR(COUNTRY_INFO!$J35=0,COUNTRY_INFO!$J35=4)),0,COUNTRY_INFO!$E35))</f>
        <v>0</v>
      </c>
      <c r="E35" s="15">
        <f>IF(AND(INTRO!$E$37="Non-endemic",INTRO!$E$41="Non-endemic"),0,IF(AND(OR(COUNTRY_INFO!$H35=0,COUNTRY_INFO!$H35=4,COUNTRY_INFO!$H35=99),OR(COUNTRY_INFO!$J35=0,COUNTRY_INFO!$J35=4)),0,COUNTRY_INFO!$F35))</f>
        <v>0</v>
      </c>
      <c r="F35" s="15">
        <f t="shared" si="12"/>
        <v>0</v>
      </c>
      <c r="G35" s="16">
        <f>IF(AND(INTRO!$E$37="Non-endemic",INTRO!$E$41="Non-endemic"),0,COUNTRY_INFO!P35)</f>
        <v>0</v>
      </c>
      <c r="H35" s="16">
        <f>IF(AND(INTRO!$E$37="Non-endemic",INTRO!$E$41="Non-endemic"),0,COUNTRY_INFO!R35)</f>
        <v>0</v>
      </c>
      <c r="I35" s="15">
        <f>IF(INTRO!$E$39="Non-endemic",IF($G35=1,DEC!I35,0),IF($G35=1,IVM!G35,0))</f>
        <v>0</v>
      </c>
      <c r="J35" s="197"/>
      <c r="K35" s="42">
        <f>IF($J35="ALB", IF(INTRO!$E$39="Non-endemic", IF($H35&lt;&gt;0, IF($I35=0, $D35*$H35, $D35*($H35-$G35)), 0), $D35*$H35), 0)</f>
        <v>0</v>
      </c>
      <c r="L35" s="15">
        <f t="shared" si="2"/>
        <v>0</v>
      </c>
      <c r="M35" s="3"/>
      <c r="N35" s="15">
        <f t="shared" si="13"/>
        <v>0</v>
      </c>
      <c r="O35" s="42">
        <f>IF($J35="MBD", IF(INTRO!$E$39="Non-endemic", IF($H35&lt;&gt;0, IF($I35=0, $D35*$H35, $D35*($H35-$G35)), 0), $D35*$H35), 0)</f>
        <v>0</v>
      </c>
      <c r="P35" s="15">
        <f t="shared" si="4"/>
        <v>0</v>
      </c>
      <c r="Q35" s="3"/>
      <c r="R35" s="15">
        <f t="shared" si="14"/>
        <v>0</v>
      </c>
      <c r="S35" s="25"/>
      <c r="T35" s="17">
        <f t="shared" si="6"/>
        <v>0</v>
      </c>
      <c r="U35" s="17">
        <f t="shared" si="7"/>
        <v>0</v>
      </c>
      <c r="V35" s="25"/>
      <c r="W35" s="17">
        <f t="shared" si="8"/>
        <v>0</v>
      </c>
      <c r="X35" s="17">
        <f t="shared" si="9"/>
        <v>0</v>
      </c>
      <c r="Y35" s="25"/>
      <c r="Z35" s="17">
        <f t="shared" si="10"/>
        <v>0</v>
      </c>
      <c r="AA35" s="17">
        <f t="shared" si="11"/>
        <v>0</v>
      </c>
    </row>
    <row r="36" spans="1:27" x14ac:dyDescent="0.2">
      <c r="A36" s="14" t="str">
        <f>IF(AND(INTRO!$E$37="Non-endemic",INTRO!$E$41="Non-endemic")," ",IF(COUNTRY_INFO!A36=0," ",COUNTRY_INFO!A36))</f>
        <v>Ethiopia</v>
      </c>
      <c r="B36" s="14" t="str">
        <f>IF(AND(INTRO!$E$37="Non-endemic",INTRO!$E$41="Non-endemic")," ",IF(COUNTRY_INFO!B36=0," ",COUNTRY_INFO!B36))</f>
        <v>Afar Fanti</v>
      </c>
      <c r="C36" s="14" t="str">
        <f>IF(AND(INTRO!$E$37="Non-endemic",INTRO!$E$41="Non-endemic")," ",IF(COUNTRY_INFO!C36=0," ",COUNTRY_INFO!C36))</f>
        <v>Berahle</v>
      </c>
      <c r="D36" s="15">
        <f>IF(AND(INTRO!$E$37="Non-endemic",INTRO!$E$41="Non-endemic"),0,IF(AND(OR(COUNTRY_INFO!$H36=0,COUNTRY_INFO!$H36=4,COUNTRY_INFO!$H36=99),OR(COUNTRY_INFO!$J36=0,COUNTRY_INFO!$J36=4)),0,COUNTRY_INFO!$E36))</f>
        <v>0</v>
      </c>
      <c r="E36" s="15">
        <f>IF(AND(INTRO!$E$37="Non-endemic",INTRO!$E$41="Non-endemic"),0,IF(AND(OR(COUNTRY_INFO!$H36=0,COUNTRY_INFO!$H36=4,COUNTRY_INFO!$H36=99),OR(COUNTRY_INFO!$J36=0,COUNTRY_INFO!$J36=4)),0,COUNTRY_INFO!$F36))</f>
        <v>0</v>
      </c>
      <c r="F36" s="15">
        <f t="shared" si="12"/>
        <v>0</v>
      </c>
      <c r="G36" s="16">
        <f>IF(AND(INTRO!$E$37="Non-endemic",INTRO!$E$41="Non-endemic"),0,COUNTRY_INFO!P36)</f>
        <v>0</v>
      </c>
      <c r="H36" s="16">
        <f>IF(AND(INTRO!$E$37="Non-endemic",INTRO!$E$41="Non-endemic"),0,COUNTRY_INFO!R36)</f>
        <v>0</v>
      </c>
      <c r="I36" s="15">
        <f>IF(INTRO!$E$39="Non-endemic",IF($G36=1,DEC!I36,0),IF($G36=1,IVM!G36,0))</f>
        <v>0</v>
      </c>
      <c r="J36" s="197"/>
      <c r="K36" s="42">
        <f>IF($J36="ALB", IF(INTRO!$E$39="Non-endemic", IF($H36&lt;&gt;0, IF($I36=0, $D36*$H36, $D36*($H36-$G36)), 0), $D36*$H36), 0)</f>
        <v>0</v>
      </c>
      <c r="L36" s="15">
        <f t="shared" si="2"/>
        <v>0</v>
      </c>
      <c r="M36" s="3"/>
      <c r="N36" s="15">
        <f t="shared" si="13"/>
        <v>0</v>
      </c>
      <c r="O36" s="42">
        <f>IF($J36="MBD", IF(INTRO!$E$39="Non-endemic", IF($H36&lt;&gt;0, IF($I36=0, $D36*$H36, $D36*($H36-$G36)), 0), $D36*$H36), 0)</f>
        <v>0</v>
      </c>
      <c r="P36" s="15">
        <f t="shared" si="4"/>
        <v>0</v>
      </c>
      <c r="Q36" s="3"/>
      <c r="R36" s="15">
        <f t="shared" si="14"/>
        <v>0</v>
      </c>
      <c r="S36" s="25"/>
      <c r="T36" s="17">
        <f t="shared" si="6"/>
        <v>0</v>
      </c>
      <c r="U36" s="17">
        <f t="shared" si="7"/>
        <v>0</v>
      </c>
      <c r="V36" s="25"/>
      <c r="W36" s="17">
        <f t="shared" si="8"/>
        <v>0</v>
      </c>
      <c r="X36" s="17">
        <f t="shared" si="9"/>
        <v>0</v>
      </c>
      <c r="Y36" s="25"/>
      <c r="Z36" s="17">
        <f t="shared" si="10"/>
        <v>0</v>
      </c>
      <c r="AA36" s="17">
        <f t="shared" si="11"/>
        <v>0</v>
      </c>
    </row>
    <row r="37" spans="1:27" x14ac:dyDescent="0.2">
      <c r="A37" s="14" t="str">
        <f>IF(AND(INTRO!$E$37="Non-endemic",INTRO!$E$41="Non-endemic")," ",IF(COUNTRY_INFO!A37=0," ",COUNTRY_INFO!A37))</f>
        <v>Ethiopia</v>
      </c>
      <c r="B37" s="14" t="str">
        <f>IF(AND(INTRO!$E$37="Non-endemic",INTRO!$E$41="Non-endemic")," ",IF(COUNTRY_INFO!B37=0," ",COUNTRY_INFO!B37))</f>
        <v>Afar Fanti</v>
      </c>
      <c r="C37" s="14" t="str">
        <f>IF(AND(INTRO!$E$37="Non-endemic",INTRO!$E$41="Non-endemic")," ",IF(COUNTRY_INFO!C37=0," ",COUNTRY_INFO!C37))</f>
        <v>Buremodaytu</v>
      </c>
      <c r="D37" s="15">
        <f>IF(AND(INTRO!$E$37="Non-endemic",INTRO!$E$41="Non-endemic"),0,IF(AND(OR(COUNTRY_INFO!$H37=0,COUNTRY_INFO!$H37=4,COUNTRY_INFO!$H37=99),OR(COUNTRY_INFO!$J37=0,COUNTRY_INFO!$J37=4)),0,COUNTRY_INFO!$E37))</f>
        <v>2534.8188302891999</v>
      </c>
      <c r="E37" s="15">
        <f>IF(AND(INTRO!$E$37="Non-endemic",INTRO!$E$41="Non-endemic"),0,IF(AND(OR(COUNTRY_INFO!$H37=0,COUNTRY_INFO!$H37=4,COUNTRY_INFO!$H37=99),OR(COUNTRY_INFO!$J37=0,COUNTRY_INFO!$J37=4)),0,COUNTRY_INFO!$F37))</f>
        <v>8330.3431566263989</v>
      </c>
      <c r="F37" s="15">
        <f t="shared" si="12"/>
        <v>10865.161986915598</v>
      </c>
      <c r="G37" s="16">
        <f>IF(AND(INTRO!$E$37="Non-endemic",INTRO!$E$41="Non-endemic"),0,COUNTRY_INFO!P37)</f>
        <v>0</v>
      </c>
      <c r="H37" s="16">
        <f>IF(AND(INTRO!$E$37="Non-endemic",INTRO!$E$41="Non-endemic"),0,COUNTRY_INFO!R37)</f>
        <v>2</v>
      </c>
      <c r="I37" s="15">
        <f>IF(INTRO!$E$39="Non-endemic",IF($G37=1,DEC!I37,0),IF($G37=1,IVM!G37,0))</f>
        <v>0</v>
      </c>
      <c r="J37" s="197" t="s">
        <v>1155</v>
      </c>
      <c r="K37" s="42">
        <f>IF($J37="ALB", IF(INTRO!$E$39="Non-endemic", IF($H37&lt;&gt;0, IF($I37=0, $D37*$H37, $D37*($H37-$G37)), 0), $D37*$H37), 0)</f>
        <v>0</v>
      </c>
      <c r="L37" s="15">
        <f t="shared" si="2"/>
        <v>0</v>
      </c>
      <c r="M37" s="3"/>
      <c r="N37" s="15">
        <f t="shared" si="13"/>
        <v>0</v>
      </c>
      <c r="O37" s="42">
        <f>IF($J37="MBD", IF(INTRO!$E$39="Non-endemic", IF($H37&lt;&gt;0, IF($I37=0, $D37*$H37, $D37*($H37-$G37)), 0), $D37*$H37), 0)</f>
        <v>5069.6376605783998</v>
      </c>
      <c r="P37" s="15">
        <f t="shared" si="4"/>
        <v>16660.686313252798</v>
      </c>
      <c r="Q37" s="3"/>
      <c r="R37" s="15">
        <f t="shared" si="14"/>
        <v>21730.323973831197</v>
      </c>
      <c r="S37" s="25"/>
      <c r="T37" s="17">
        <f t="shared" si="6"/>
        <v>0</v>
      </c>
      <c r="U37" s="17">
        <f t="shared" si="7"/>
        <v>0</v>
      </c>
      <c r="V37" s="25"/>
      <c r="W37" s="17">
        <f t="shared" si="8"/>
        <v>0</v>
      </c>
      <c r="X37" s="17">
        <f t="shared" si="9"/>
        <v>0</v>
      </c>
      <c r="Y37" s="25"/>
      <c r="Z37" s="17">
        <f t="shared" si="10"/>
        <v>16660.686313252798</v>
      </c>
      <c r="AA37" s="17">
        <f t="shared" si="11"/>
        <v>112</v>
      </c>
    </row>
    <row r="38" spans="1:27" x14ac:dyDescent="0.2">
      <c r="A38" s="14" t="str">
        <f>IF(AND(INTRO!$E$37="Non-endemic",INTRO!$E$41="Non-endemic")," ",IF(COUNTRY_INFO!A38=0," ",COUNTRY_INFO!A38))</f>
        <v>Ethiopia</v>
      </c>
      <c r="B38" s="14" t="str">
        <f>IF(AND(INTRO!$E$37="Non-endemic",INTRO!$E$41="Non-endemic")," ",IF(COUNTRY_INFO!B38=0," ",COUNTRY_INFO!B38))</f>
        <v>Afar Gabi</v>
      </c>
      <c r="C38" s="14" t="str">
        <f>IF(AND(INTRO!$E$37="Non-endemic",INTRO!$E$41="Non-endemic")," ",IF(COUNTRY_INFO!C38=0," ",COUNTRY_INFO!C38))</f>
        <v>Dalifage</v>
      </c>
      <c r="D38" s="15">
        <f>IF(AND(INTRO!$E$37="Non-endemic",INTRO!$E$41="Non-endemic"),0,IF(AND(OR(COUNTRY_INFO!$H38=0,COUNTRY_INFO!$H38=4,COUNTRY_INFO!$H38=99),OR(COUNTRY_INFO!$J38=0,COUNTRY_INFO!$J38=4)),0,COUNTRY_INFO!$E38))</f>
        <v>0</v>
      </c>
      <c r="E38" s="15">
        <f>IF(AND(INTRO!$E$37="Non-endemic",INTRO!$E$41="Non-endemic"),0,IF(AND(OR(COUNTRY_INFO!$H38=0,COUNTRY_INFO!$H38=4,COUNTRY_INFO!$H38=99),OR(COUNTRY_INFO!$J38=0,COUNTRY_INFO!$J38=4)),0,COUNTRY_INFO!$F38))</f>
        <v>0</v>
      </c>
      <c r="F38" s="15">
        <f t="shared" si="12"/>
        <v>0</v>
      </c>
      <c r="G38" s="16">
        <f>IF(AND(INTRO!$E$37="Non-endemic",INTRO!$E$41="Non-endemic"),0,COUNTRY_INFO!P38)</f>
        <v>0</v>
      </c>
      <c r="H38" s="16">
        <f>IF(AND(INTRO!$E$37="Non-endemic",INTRO!$E$41="Non-endemic"),0,COUNTRY_INFO!R38)</f>
        <v>0</v>
      </c>
      <c r="I38" s="15">
        <f>IF(INTRO!$E$39="Non-endemic",IF($G38=1,DEC!I38,0),IF($G38=1,IVM!G38,0))</f>
        <v>0</v>
      </c>
      <c r="J38" s="197"/>
      <c r="K38" s="42">
        <f>IF($J38="ALB", IF(INTRO!$E$39="Non-endemic", IF($H38&lt;&gt;0, IF($I38=0, $D38*$H38, $D38*($H38-$G38)), 0), $D38*$H38), 0)</f>
        <v>0</v>
      </c>
      <c r="L38" s="15">
        <f t="shared" si="2"/>
        <v>0</v>
      </c>
      <c r="M38" s="3"/>
      <c r="N38" s="15">
        <f t="shared" si="13"/>
        <v>0</v>
      </c>
      <c r="O38" s="42">
        <f>IF($J38="MBD", IF(INTRO!$E$39="Non-endemic", IF($H38&lt;&gt;0, IF($I38=0, $D38*$H38, $D38*($H38-$G38)), 0), $D38*$H38), 0)</f>
        <v>0</v>
      </c>
      <c r="P38" s="15">
        <f t="shared" si="4"/>
        <v>0</v>
      </c>
      <c r="Q38" s="3"/>
      <c r="R38" s="15">
        <f t="shared" si="14"/>
        <v>0</v>
      </c>
      <c r="S38" s="25"/>
      <c r="T38" s="17">
        <f t="shared" si="6"/>
        <v>0</v>
      </c>
      <c r="U38" s="17">
        <f t="shared" si="7"/>
        <v>0</v>
      </c>
      <c r="V38" s="25"/>
      <c r="W38" s="17">
        <f t="shared" si="8"/>
        <v>0</v>
      </c>
      <c r="X38" s="17">
        <f t="shared" si="9"/>
        <v>0</v>
      </c>
      <c r="Y38" s="25"/>
      <c r="Z38" s="17">
        <f t="shared" si="10"/>
        <v>0</v>
      </c>
      <c r="AA38" s="17">
        <f t="shared" si="11"/>
        <v>0</v>
      </c>
    </row>
    <row r="39" spans="1:27" x14ac:dyDescent="0.2">
      <c r="A39" s="14" t="str">
        <f>IF(AND(INTRO!$E$37="Non-endemic",INTRO!$E$41="Non-endemic")," ",IF(COUNTRY_INFO!A39=0," ",COUNTRY_INFO!A39))</f>
        <v>Ethiopia</v>
      </c>
      <c r="B39" s="14" t="str">
        <f>IF(AND(INTRO!$E$37="Non-endemic",INTRO!$E$41="Non-endemic")," ",IF(COUNTRY_INFO!B39=0," ",COUNTRY_INFO!B39))</f>
        <v>Afar Gabi</v>
      </c>
      <c r="C39" s="14" t="str">
        <f>IF(AND(INTRO!$E$37="Non-endemic",INTRO!$E$41="Non-endemic")," ",IF(COUNTRY_INFO!C39=0," ",COUNTRY_INFO!C39))</f>
        <v>Dalul</v>
      </c>
      <c r="D39" s="15">
        <f>IF(AND(INTRO!$E$37="Non-endemic",INTRO!$E$41="Non-endemic"),0,IF(AND(OR(COUNTRY_INFO!$H39=0,COUNTRY_INFO!$H39=4,COUNTRY_INFO!$H39=99),OR(COUNTRY_INFO!$J39=0,COUNTRY_INFO!$J39=4)),0,COUNTRY_INFO!$E39))</f>
        <v>0</v>
      </c>
      <c r="E39" s="15">
        <f>IF(AND(INTRO!$E$37="Non-endemic",INTRO!$E$41="Non-endemic"),0,IF(AND(OR(COUNTRY_INFO!$H39=0,COUNTRY_INFO!$H39=4,COUNTRY_INFO!$H39=99),OR(COUNTRY_INFO!$J39=0,COUNTRY_INFO!$J39=4)),0,COUNTRY_INFO!$F39))</f>
        <v>0</v>
      </c>
      <c r="F39" s="15">
        <f t="shared" si="12"/>
        <v>0</v>
      </c>
      <c r="G39" s="16">
        <f>IF(AND(INTRO!$E$37="Non-endemic",INTRO!$E$41="Non-endemic"),0,COUNTRY_INFO!P39)</f>
        <v>0</v>
      </c>
      <c r="H39" s="16">
        <f>IF(AND(INTRO!$E$37="Non-endemic",INTRO!$E$41="Non-endemic"),0,COUNTRY_INFO!R39)</f>
        <v>0</v>
      </c>
      <c r="I39" s="15">
        <f>IF(INTRO!$E$39="Non-endemic",IF($G39=1,DEC!I39,0),IF($G39=1,IVM!G39,0))</f>
        <v>0</v>
      </c>
      <c r="J39" s="197"/>
      <c r="K39" s="42">
        <f>IF($J39="ALB", IF(INTRO!$E$39="Non-endemic", IF($H39&lt;&gt;0, IF($I39=0, $D39*$H39, $D39*($H39-$G39)), 0), $D39*$H39), 0)</f>
        <v>0</v>
      </c>
      <c r="L39" s="15">
        <f t="shared" si="2"/>
        <v>0</v>
      </c>
      <c r="M39" s="3"/>
      <c r="N39" s="15">
        <f t="shared" si="13"/>
        <v>0</v>
      </c>
      <c r="O39" s="42">
        <f>IF($J39="MBD", IF(INTRO!$E$39="Non-endemic", IF($H39&lt;&gt;0, IF($I39=0, $D39*$H39, $D39*($H39-$G39)), 0), $D39*$H39), 0)</f>
        <v>0</v>
      </c>
      <c r="P39" s="15">
        <f t="shared" si="4"/>
        <v>0</v>
      </c>
      <c r="Q39" s="3"/>
      <c r="R39" s="15">
        <f t="shared" si="14"/>
        <v>0</v>
      </c>
      <c r="S39" s="25"/>
      <c r="T39" s="17">
        <f t="shared" si="6"/>
        <v>0</v>
      </c>
      <c r="U39" s="17">
        <f t="shared" si="7"/>
        <v>0</v>
      </c>
      <c r="V39" s="25"/>
      <c r="W39" s="17">
        <f t="shared" si="8"/>
        <v>0</v>
      </c>
      <c r="X39" s="17">
        <f t="shared" si="9"/>
        <v>0</v>
      </c>
      <c r="Y39" s="25"/>
      <c r="Z39" s="17">
        <f t="shared" si="10"/>
        <v>0</v>
      </c>
      <c r="AA39" s="17">
        <f t="shared" si="11"/>
        <v>0</v>
      </c>
    </row>
    <row r="40" spans="1:27" x14ac:dyDescent="0.2">
      <c r="A40" s="14" t="str">
        <f>IF(AND(INTRO!$E$37="Non-endemic",INTRO!$E$41="Non-endemic")," ",IF(COUNTRY_INFO!A40=0," ",COUNTRY_INFO!A40))</f>
        <v>Ethiopia</v>
      </c>
      <c r="B40" s="14" t="str">
        <f>IF(AND(INTRO!$E$37="Non-endemic",INTRO!$E$41="Non-endemic")," ",IF(COUNTRY_INFO!B40=0," ",COUNTRY_INFO!B40))</f>
        <v>Afar Gabi</v>
      </c>
      <c r="C40" s="14" t="str">
        <f>IF(AND(INTRO!$E$37="Non-endemic",INTRO!$E$41="Non-endemic")," ",IF(COUNTRY_INFO!C40=0," ",COUNTRY_INFO!C40))</f>
        <v>Dewe</v>
      </c>
      <c r="D40" s="15">
        <f>IF(AND(INTRO!$E$37="Non-endemic",INTRO!$E$41="Non-endemic"),0,IF(AND(OR(COUNTRY_INFO!$H40=0,COUNTRY_INFO!$H40=4,COUNTRY_INFO!$H40=99),OR(COUNTRY_INFO!$J40=0,COUNTRY_INFO!$J40=4)),0,COUNTRY_INFO!$E40))</f>
        <v>0</v>
      </c>
      <c r="E40" s="15">
        <f>IF(AND(INTRO!$E$37="Non-endemic",INTRO!$E$41="Non-endemic"),0,IF(AND(OR(COUNTRY_INFO!$H40=0,COUNTRY_INFO!$H40=4,COUNTRY_INFO!$H40=99),OR(COUNTRY_INFO!$J40=0,COUNTRY_INFO!$J40=4)),0,COUNTRY_INFO!$F40))</f>
        <v>0</v>
      </c>
      <c r="F40" s="15">
        <f t="shared" si="12"/>
        <v>0</v>
      </c>
      <c r="G40" s="16">
        <f>IF(AND(INTRO!$E$37="Non-endemic",INTRO!$E$41="Non-endemic"),0,COUNTRY_INFO!P40)</f>
        <v>0</v>
      </c>
      <c r="H40" s="16">
        <f>IF(AND(INTRO!$E$37="Non-endemic",INTRO!$E$41="Non-endemic"),0,COUNTRY_INFO!R40)</f>
        <v>0</v>
      </c>
      <c r="I40" s="15">
        <f>IF(INTRO!$E$39="Non-endemic",IF($G40=1,DEC!I40,0),IF($G40=1,IVM!G40,0))</f>
        <v>0</v>
      </c>
      <c r="J40" s="197"/>
      <c r="K40" s="42">
        <f>IF($J40="ALB", IF(INTRO!$E$39="Non-endemic", IF($H40&lt;&gt;0, IF($I40=0, $D40*$H40, $D40*($H40-$G40)), 0), $D40*$H40), 0)</f>
        <v>0</v>
      </c>
      <c r="L40" s="15">
        <f t="shared" si="2"/>
        <v>0</v>
      </c>
      <c r="M40" s="3"/>
      <c r="N40" s="15">
        <f t="shared" si="13"/>
        <v>0</v>
      </c>
      <c r="O40" s="42">
        <f>IF($J40="MBD", IF(INTRO!$E$39="Non-endemic", IF($H40&lt;&gt;0, IF($I40=0, $D40*$H40, $D40*($H40-$G40)), 0), $D40*$H40), 0)</f>
        <v>0</v>
      </c>
      <c r="P40" s="15">
        <f t="shared" si="4"/>
        <v>0</v>
      </c>
      <c r="Q40" s="3"/>
      <c r="R40" s="15">
        <f t="shared" si="14"/>
        <v>0</v>
      </c>
      <c r="S40" s="25"/>
      <c r="T40" s="17">
        <f t="shared" si="6"/>
        <v>0</v>
      </c>
      <c r="U40" s="17">
        <f t="shared" si="7"/>
        <v>0</v>
      </c>
      <c r="V40" s="25"/>
      <c r="W40" s="17">
        <f t="shared" si="8"/>
        <v>0</v>
      </c>
      <c r="X40" s="17">
        <f t="shared" si="9"/>
        <v>0</v>
      </c>
      <c r="Y40" s="25"/>
      <c r="Z40" s="17">
        <f t="shared" si="10"/>
        <v>0</v>
      </c>
      <c r="AA40" s="17">
        <f t="shared" si="11"/>
        <v>0</v>
      </c>
    </row>
    <row r="41" spans="1:27" x14ac:dyDescent="0.2">
      <c r="A41" s="14" t="str">
        <f>IF(AND(INTRO!$E$37="Non-endemic",INTRO!$E$41="Non-endemic")," ",IF(COUNTRY_INFO!A41=0," ",COUNTRY_INFO!A41))</f>
        <v>Ethiopia</v>
      </c>
      <c r="B41" s="14" t="str">
        <f>IF(AND(INTRO!$E$37="Non-endemic",INTRO!$E$41="Non-endemic")," ",IF(COUNTRY_INFO!B41=0," ",COUNTRY_INFO!B41))</f>
        <v>Afar Gabi</v>
      </c>
      <c r="C41" s="14" t="str">
        <f>IF(AND(INTRO!$E$37="Non-endemic",INTRO!$E$41="Non-endemic")," ",IF(COUNTRY_INFO!C41=0," ",COUNTRY_INFO!C41))</f>
        <v>Dulech</v>
      </c>
      <c r="D41" s="15">
        <f>IF(AND(INTRO!$E$37="Non-endemic",INTRO!$E$41="Non-endemic"),0,IF(AND(OR(COUNTRY_INFO!$H41=0,COUNTRY_INFO!$H41=4,COUNTRY_INFO!$H41=99),OR(COUNTRY_INFO!$J41=0,COUNTRY_INFO!$J41=4)),0,COUNTRY_INFO!$E41))</f>
        <v>0</v>
      </c>
      <c r="E41" s="15">
        <f>IF(AND(INTRO!$E$37="Non-endemic",INTRO!$E$41="Non-endemic"),0,IF(AND(OR(COUNTRY_INFO!$H41=0,COUNTRY_INFO!$H41=4,COUNTRY_INFO!$H41=99),OR(COUNTRY_INFO!$J41=0,COUNTRY_INFO!$J41=4)),0,COUNTRY_INFO!$F41))</f>
        <v>0</v>
      </c>
      <c r="F41" s="15">
        <f t="shared" si="12"/>
        <v>0</v>
      </c>
      <c r="G41" s="16">
        <f>IF(AND(INTRO!$E$37="Non-endemic",INTRO!$E$41="Non-endemic"),0,COUNTRY_INFO!P41)</f>
        <v>0</v>
      </c>
      <c r="H41" s="16">
        <f>IF(AND(INTRO!$E$37="Non-endemic",INTRO!$E$41="Non-endemic"),0,COUNTRY_INFO!R41)</f>
        <v>0</v>
      </c>
      <c r="I41" s="15">
        <f>IF(INTRO!$E$39="Non-endemic",IF($G41=1,DEC!I41,0),IF($G41=1,IVM!G41,0))</f>
        <v>0</v>
      </c>
      <c r="J41" s="197"/>
      <c r="K41" s="42">
        <f>IF($J41="ALB", IF(INTRO!$E$39="Non-endemic", IF($H41&lt;&gt;0, IF($I41=0, $D41*$H41, $D41*($H41-$G41)), 0), $D41*$H41), 0)</f>
        <v>0</v>
      </c>
      <c r="L41" s="15">
        <f t="shared" si="2"/>
        <v>0</v>
      </c>
      <c r="M41" s="3"/>
      <c r="N41" s="15">
        <f t="shared" si="13"/>
        <v>0</v>
      </c>
      <c r="O41" s="42">
        <f>IF($J41="MBD", IF(INTRO!$E$39="Non-endemic", IF($H41&lt;&gt;0, IF($I41=0, $D41*$H41, $D41*($H41-$G41)), 0), $D41*$H41), 0)</f>
        <v>0</v>
      </c>
      <c r="P41" s="15">
        <f t="shared" si="4"/>
        <v>0</v>
      </c>
      <c r="Q41" s="3"/>
      <c r="R41" s="15">
        <f t="shared" si="14"/>
        <v>0</v>
      </c>
      <c r="S41" s="25"/>
      <c r="T41" s="17">
        <f t="shared" si="6"/>
        <v>0</v>
      </c>
      <c r="U41" s="17">
        <f t="shared" si="7"/>
        <v>0</v>
      </c>
      <c r="V41" s="25"/>
      <c r="W41" s="17">
        <f t="shared" si="8"/>
        <v>0</v>
      </c>
      <c r="X41" s="17">
        <f t="shared" si="9"/>
        <v>0</v>
      </c>
      <c r="Y41" s="25"/>
      <c r="Z41" s="17">
        <f t="shared" si="10"/>
        <v>0</v>
      </c>
      <c r="AA41" s="17">
        <f t="shared" si="11"/>
        <v>0</v>
      </c>
    </row>
    <row r="42" spans="1:27" x14ac:dyDescent="0.2">
      <c r="A42" s="14" t="str">
        <f>IF(AND(INTRO!$E$37="Non-endemic",INTRO!$E$41="Non-endemic")," ",IF(COUNTRY_INFO!A42=0," ",COUNTRY_INFO!A42))</f>
        <v>Ethiopia</v>
      </c>
      <c r="B42" s="14" t="str">
        <f>IF(AND(INTRO!$E$37="Non-endemic",INTRO!$E$41="Non-endemic")," ",IF(COUNTRY_INFO!B42=0," ",COUNTRY_INFO!B42))</f>
        <v>AfarHarri</v>
      </c>
      <c r="C42" s="14" t="str">
        <f>IF(AND(INTRO!$E$37="Non-endemic",INTRO!$E$41="Non-endemic")," ",IF(COUNTRY_INFO!C42=0," ",COUNTRY_INFO!C42))</f>
        <v>Erebti</v>
      </c>
      <c r="D42" s="15">
        <f>IF(AND(INTRO!$E$37="Non-endemic",INTRO!$E$41="Non-endemic"),0,IF(AND(OR(COUNTRY_INFO!$H42=0,COUNTRY_INFO!$H42=4,COUNTRY_INFO!$H42=99),OR(COUNTRY_INFO!$J42=0,COUNTRY_INFO!$J42=4)),0,COUNTRY_INFO!$E42))</f>
        <v>0</v>
      </c>
      <c r="E42" s="15">
        <f>IF(AND(INTRO!$E$37="Non-endemic",INTRO!$E$41="Non-endemic"),0,IF(AND(OR(COUNTRY_INFO!$H42=0,COUNTRY_INFO!$H42=4,COUNTRY_INFO!$H42=99),OR(COUNTRY_INFO!$J42=0,COUNTRY_INFO!$J42=4)),0,COUNTRY_INFO!$F42))</f>
        <v>0</v>
      </c>
      <c r="F42" s="15">
        <f t="shared" si="12"/>
        <v>0</v>
      </c>
      <c r="G42" s="16">
        <f>IF(AND(INTRO!$E$37="Non-endemic",INTRO!$E$41="Non-endemic"),0,COUNTRY_INFO!P42)</f>
        <v>0</v>
      </c>
      <c r="H42" s="16">
        <f>IF(AND(INTRO!$E$37="Non-endemic",INTRO!$E$41="Non-endemic"),0,COUNTRY_INFO!R42)</f>
        <v>0</v>
      </c>
      <c r="I42" s="15">
        <f>IF(INTRO!$E$39="Non-endemic",IF($G42=1,DEC!I42,0),IF($G42=1,IVM!G42,0))</f>
        <v>0</v>
      </c>
      <c r="J42" s="197"/>
      <c r="K42" s="42">
        <f>IF($J42="ALB", IF(INTRO!$E$39="Non-endemic", IF($H42&lt;&gt;0, IF($I42=0, $D42*$H42, $D42*($H42-$G42)), 0), $D42*$H42), 0)</f>
        <v>0</v>
      </c>
      <c r="L42" s="15">
        <f t="shared" si="2"/>
        <v>0</v>
      </c>
      <c r="M42" s="3"/>
      <c r="N42" s="15">
        <f t="shared" si="13"/>
        <v>0</v>
      </c>
      <c r="O42" s="42">
        <f>IF($J42="MBD", IF(INTRO!$E$39="Non-endemic", IF($H42&lt;&gt;0, IF($I42=0, $D42*$H42, $D42*($H42-$G42)), 0), $D42*$H42), 0)</f>
        <v>0</v>
      </c>
      <c r="P42" s="15">
        <f t="shared" si="4"/>
        <v>0</v>
      </c>
      <c r="Q42" s="3"/>
      <c r="R42" s="15">
        <f t="shared" si="14"/>
        <v>0</v>
      </c>
      <c r="S42" s="25"/>
      <c r="T42" s="17">
        <f t="shared" si="6"/>
        <v>0</v>
      </c>
      <c r="U42" s="17">
        <f t="shared" si="7"/>
        <v>0</v>
      </c>
      <c r="V42" s="25"/>
      <c r="W42" s="17">
        <f t="shared" si="8"/>
        <v>0</v>
      </c>
      <c r="X42" s="17">
        <f t="shared" si="9"/>
        <v>0</v>
      </c>
      <c r="Y42" s="25"/>
      <c r="Z42" s="17">
        <f t="shared" si="10"/>
        <v>0</v>
      </c>
      <c r="AA42" s="17">
        <f t="shared" si="11"/>
        <v>0</v>
      </c>
    </row>
    <row r="43" spans="1:27" x14ac:dyDescent="0.2">
      <c r="A43" s="14" t="str">
        <f>IF(AND(INTRO!$E$37="Non-endemic",INTRO!$E$41="Non-endemic")," ",IF(COUNTRY_INFO!A43=0," ",COUNTRY_INFO!A43))</f>
        <v>Ethiopia</v>
      </c>
      <c r="B43" s="14" t="str">
        <f>IF(AND(INTRO!$E$37="Non-endemic",INTRO!$E$41="Non-endemic")," ",IF(COUNTRY_INFO!B43=0," ",COUNTRY_INFO!B43))</f>
        <v>AfarHarri</v>
      </c>
      <c r="C43" s="14" t="str">
        <f>IF(AND(INTRO!$E$37="Non-endemic",INTRO!$E$41="Non-endemic")," ",IF(COUNTRY_INFO!C43=0," ",COUNTRY_INFO!C43))</f>
        <v>Ewa</v>
      </c>
      <c r="D43" s="15">
        <f>IF(AND(INTRO!$E$37="Non-endemic",INTRO!$E$41="Non-endemic"),0,IF(AND(OR(COUNTRY_INFO!$H43=0,COUNTRY_INFO!$H43=4,COUNTRY_INFO!$H43=99),OR(COUNTRY_INFO!$J43=0,COUNTRY_INFO!$J43=4)),0,COUNTRY_INFO!$E43))</f>
        <v>0</v>
      </c>
      <c r="E43" s="15">
        <f>IF(AND(INTRO!$E$37="Non-endemic",INTRO!$E$41="Non-endemic"),0,IF(AND(OR(COUNTRY_INFO!$H43=0,COUNTRY_INFO!$H43=4,COUNTRY_INFO!$H43=99),OR(COUNTRY_INFO!$J43=0,COUNTRY_INFO!$J43=4)),0,COUNTRY_INFO!$F43))</f>
        <v>0</v>
      </c>
      <c r="F43" s="15">
        <f t="shared" si="12"/>
        <v>0</v>
      </c>
      <c r="G43" s="16">
        <f>IF(AND(INTRO!$E$37="Non-endemic",INTRO!$E$41="Non-endemic"),0,COUNTRY_INFO!P43)</f>
        <v>0</v>
      </c>
      <c r="H43" s="16">
        <f>IF(AND(INTRO!$E$37="Non-endemic",INTRO!$E$41="Non-endemic"),0,COUNTRY_INFO!R43)</f>
        <v>0</v>
      </c>
      <c r="I43" s="15">
        <f>IF(INTRO!$E$39="Non-endemic",IF($G43=1,DEC!I43,0),IF($G43=1,IVM!G43,0))</f>
        <v>0</v>
      </c>
      <c r="J43" s="197"/>
      <c r="K43" s="42">
        <f>IF($J43="ALB", IF(INTRO!$E$39="Non-endemic", IF($H43&lt;&gt;0, IF($I43=0, $D43*$H43, $D43*($H43-$G43)), 0), $D43*$H43), 0)</f>
        <v>0</v>
      </c>
      <c r="L43" s="15">
        <f t="shared" si="2"/>
        <v>0</v>
      </c>
      <c r="M43" s="3"/>
      <c r="N43" s="15">
        <f t="shared" si="13"/>
        <v>0</v>
      </c>
      <c r="O43" s="42">
        <f>IF($J43="MBD", IF(INTRO!$E$39="Non-endemic", IF($H43&lt;&gt;0, IF($I43=0, $D43*$H43, $D43*($H43-$G43)), 0), $D43*$H43), 0)</f>
        <v>0</v>
      </c>
      <c r="P43" s="15">
        <f t="shared" si="4"/>
        <v>0</v>
      </c>
      <c r="Q43" s="3"/>
      <c r="R43" s="15">
        <f t="shared" si="14"/>
        <v>0</v>
      </c>
      <c r="S43" s="25"/>
      <c r="T43" s="17">
        <f t="shared" si="6"/>
        <v>0</v>
      </c>
      <c r="U43" s="17">
        <f t="shared" si="7"/>
        <v>0</v>
      </c>
      <c r="V43" s="25"/>
      <c r="W43" s="17">
        <f t="shared" si="8"/>
        <v>0</v>
      </c>
      <c r="X43" s="17">
        <f t="shared" si="9"/>
        <v>0</v>
      </c>
      <c r="Y43" s="25"/>
      <c r="Z43" s="17">
        <f t="shared" si="10"/>
        <v>0</v>
      </c>
      <c r="AA43" s="17">
        <f t="shared" si="11"/>
        <v>0</v>
      </c>
    </row>
    <row r="44" spans="1:27" x14ac:dyDescent="0.2">
      <c r="A44" s="14" t="str">
        <f>IF(AND(INTRO!$E$37="Non-endemic",INTRO!$E$41="Non-endemic")," ",IF(COUNTRY_INFO!A44=0," ",COUNTRY_INFO!A44))</f>
        <v>Ethiopia</v>
      </c>
      <c r="B44" s="14" t="str">
        <f>IF(AND(INTRO!$E$37="Non-endemic",INTRO!$E$41="Non-endemic")," ",IF(COUNTRY_INFO!B44=0," ",COUNTRY_INFO!B44))</f>
        <v>AfarHarri</v>
      </c>
      <c r="C44" s="14" t="str">
        <f>IF(AND(INTRO!$E$37="Non-endemic",INTRO!$E$41="Non-endemic")," ",IF(COUNTRY_INFO!C44=0," ",COUNTRY_INFO!C44))</f>
        <v>Gewane</v>
      </c>
      <c r="D44" s="15">
        <f>IF(AND(INTRO!$E$37="Non-endemic",INTRO!$E$41="Non-endemic"),0,IF(AND(OR(COUNTRY_INFO!$H44=0,COUNTRY_INFO!$H44=4,COUNTRY_INFO!$H44=99),OR(COUNTRY_INFO!$J44=0,COUNTRY_INFO!$J44=4)),0,COUNTRY_INFO!$E44))</f>
        <v>6624.6070384059994</v>
      </c>
      <c r="E44" s="15">
        <f>IF(AND(INTRO!$E$37="Non-endemic",INTRO!$E$41="Non-endemic"),0,IF(AND(OR(COUNTRY_INFO!$H44=0,COUNTRY_INFO!$H44=4,COUNTRY_INFO!$H44=99),OR(COUNTRY_INFO!$J44=0,COUNTRY_INFO!$J44=4)),0,COUNTRY_INFO!$F44))</f>
        <v>21770.885259451996</v>
      </c>
      <c r="F44" s="15">
        <f t="shared" si="12"/>
        <v>28395.492297857996</v>
      </c>
      <c r="G44" s="16">
        <f>IF(AND(INTRO!$E$37="Non-endemic",INTRO!$E$41="Non-endemic"),0,COUNTRY_INFO!P44)</f>
        <v>0</v>
      </c>
      <c r="H44" s="16">
        <f>IF(AND(INTRO!$E$37="Non-endemic",INTRO!$E$41="Non-endemic"),0,COUNTRY_INFO!R44)</f>
        <v>0</v>
      </c>
      <c r="I44" s="15">
        <f>IF(INTRO!$E$39="Non-endemic",IF($G44=1,DEC!I44,0),IF($G44=1,IVM!G44,0))</f>
        <v>0</v>
      </c>
      <c r="J44" s="197"/>
      <c r="K44" s="42">
        <f>IF($J44="ALB", IF(INTRO!$E$39="Non-endemic", IF($H44&lt;&gt;0, IF($I44=0, $D44*$H44, $D44*($H44-$G44)), 0), $D44*$H44), 0)</f>
        <v>0</v>
      </c>
      <c r="L44" s="15">
        <f t="shared" si="2"/>
        <v>0</v>
      </c>
      <c r="M44" s="3"/>
      <c r="N44" s="15">
        <f t="shared" si="13"/>
        <v>0</v>
      </c>
      <c r="O44" s="42">
        <f>IF($J44="MBD", IF(INTRO!$E$39="Non-endemic", IF($H44&lt;&gt;0, IF($I44=0, $D44*$H44, $D44*($H44-$G44)), 0), $D44*$H44), 0)</f>
        <v>0</v>
      </c>
      <c r="P44" s="15">
        <f t="shared" si="4"/>
        <v>0</v>
      </c>
      <c r="Q44" s="3"/>
      <c r="R44" s="15">
        <f t="shared" si="14"/>
        <v>0</v>
      </c>
      <c r="S44" s="25"/>
      <c r="T44" s="17">
        <f t="shared" si="6"/>
        <v>0</v>
      </c>
      <c r="U44" s="17">
        <f t="shared" si="7"/>
        <v>0</v>
      </c>
      <c r="V44" s="25"/>
      <c r="W44" s="17">
        <f t="shared" si="8"/>
        <v>0</v>
      </c>
      <c r="X44" s="17">
        <f t="shared" si="9"/>
        <v>0</v>
      </c>
      <c r="Y44" s="25"/>
      <c r="Z44" s="17">
        <f t="shared" si="10"/>
        <v>0</v>
      </c>
      <c r="AA44" s="17">
        <f t="shared" si="11"/>
        <v>0</v>
      </c>
    </row>
    <row r="45" spans="1:27" x14ac:dyDescent="0.2">
      <c r="A45" s="14" t="str">
        <f>IF(AND(INTRO!$E$37="Non-endemic",INTRO!$E$41="Non-endemic")," ",IF(COUNTRY_INFO!A45=0," ",COUNTRY_INFO!A45))</f>
        <v>Ethiopia</v>
      </c>
      <c r="B45" s="14" t="str">
        <f>IF(AND(INTRO!$E$37="Non-endemic",INTRO!$E$41="Non-endemic")," ",IF(COUNTRY_INFO!B45=0," ",COUNTRY_INFO!B45))</f>
        <v>AfarHarri</v>
      </c>
      <c r="C45" s="14" t="str">
        <f>IF(AND(INTRO!$E$37="Non-endemic",INTRO!$E$41="Non-endemic")," ",IF(COUNTRY_INFO!C45=0," ",COUNTRY_INFO!C45))</f>
        <v>Gulina</v>
      </c>
      <c r="D45" s="15">
        <f>IF(AND(INTRO!$E$37="Non-endemic",INTRO!$E$41="Non-endemic"),0,IF(AND(OR(COUNTRY_INFO!$H45=0,COUNTRY_INFO!$H45=4,COUNTRY_INFO!$H45=99),OR(COUNTRY_INFO!$J45=0,COUNTRY_INFO!$J45=4)),0,COUNTRY_INFO!$E45))</f>
        <v>0</v>
      </c>
      <c r="E45" s="15">
        <f>IF(AND(INTRO!$E$37="Non-endemic",INTRO!$E$41="Non-endemic"),0,IF(AND(OR(COUNTRY_INFO!$H45=0,COUNTRY_INFO!$H45=4,COUNTRY_INFO!$H45=99),OR(COUNTRY_INFO!$J45=0,COUNTRY_INFO!$J45=4)),0,COUNTRY_INFO!$F45))</f>
        <v>0</v>
      </c>
      <c r="F45" s="15">
        <f t="shared" si="12"/>
        <v>0</v>
      </c>
      <c r="G45" s="16">
        <f>IF(AND(INTRO!$E$37="Non-endemic",INTRO!$E$41="Non-endemic"),0,COUNTRY_INFO!P45)</f>
        <v>0</v>
      </c>
      <c r="H45" s="16">
        <f>IF(AND(INTRO!$E$37="Non-endemic",INTRO!$E$41="Non-endemic"),0,COUNTRY_INFO!R45)</f>
        <v>0</v>
      </c>
      <c r="I45" s="15">
        <f>IF(INTRO!$E$39="Non-endemic",IF($G45=1,DEC!I45,0),IF($G45=1,IVM!G45,0))</f>
        <v>0</v>
      </c>
      <c r="J45" s="197"/>
      <c r="K45" s="42">
        <f>IF($J45="ALB", IF(INTRO!$E$39="Non-endemic", IF($H45&lt;&gt;0, IF($I45=0, $D45*$H45, $D45*($H45-$G45)), 0), $D45*$H45), 0)</f>
        <v>0</v>
      </c>
      <c r="L45" s="15">
        <f t="shared" si="2"/>
        <v>0</v>
      </c>
      <c r="M45" s="3"/>
      <c r="N45" s="15">
        <f t="shared" si="13"/>
        <v>0</v>
      </c>
      <c r="O45" s="42">
        <f>IF($J45="MBD", IF(INTRO!$E$39="Non-endemic", IF($H45&lt;&gt;0, IF($I45=0, $D45*$H45, $D45*($H45-$G45)), 0), $D45*$H45), 0)</f>
        <v>0</v>
      </c>
      <c r="P45" s="15">
        <f t="shared" si="4"/>
        <v>0</v>
      </c>
      <c r="Q45" s="3"/>
      <c r="R45" s="15">
        <f t="shared" si="14"/>
        <v>0</v>
      </c>
      <c r="S45" s="25"/>
      <c r="T45" s="17">
        <f t="shared" si="6"/>
        <v>0</v>
      </c>
      <c r="U45" s="17">
        <f t="shared" si="7"/>
        <v>0</v>
      </c>
      <c r="V45" s="25"/>
      <c r="W45" s="17">
        <f t="shared" si="8"/>
        <v>0</v>
      </c>
      <c r="X45" s="17">
        <f t="shared" si="9"/>
        <v>0</v>
      </c>
      <c r="Y45" s="25"/>
      <c r="Z45" s="17">
        <f t="shared" si="10"/>
        <v>0</v>
      </c>
      <c r="AA45" s="17">
        <f t="shared" si="11"/>
        <v>0</v>
      </c>
    </row>
    <row r="46" spans="1:27" x14ac:dyDescent="0.2">
      <c r="A46" s="14" t="str">
        <f>IF(AND(INTRO!$E$37="Non-endemic",INTRO!$E$41="Non-endemic")," ",IF(COUNTRY_INFO!A46=0," ",COUNTRY_INFO!A46))</f>
        <v>Ethiopia</v>
      </c>
      <c r="B46" s="14" t="str">
        <f>IF(AND(INTRO!$E$37="Non-endemic",INTRO!$E$41="Non-endemic")," ",IF(COUNTRY_INFO!B46=0," ",COUNTRY_INFO!B46))</f>
        <v>AfarHarri</v>
      </c>
      <c r="C46" s="14" t="str">
        <f>IF(AND(INTRO!$E$37="Non-endemic",INTRO!$E$41="Non-endemic")," ",IF(COUNTRY_INFO!C46=0," ",COUNTRY_INFO!C46))</f>
        <v>Hadaleelila</v>
      </c>
      <c r="D46" s="15">
        <f>IF(AND(INTRO!$E$37="Non-endemic",INTRO!$E$41="Non-endemic"),0,IF(AND(OR(COUNTRY_INFO!$H46=0,COUNTRY_INFO!$H46=4,COUNTRY_INFO!$H46=99),OR(COUNTRY_INFO!$J46=0,COUNTRY_INFO!$J46=4)),0,COUNTRY_INFO!$E46))</f>
        <v>3437.4274265324002</v>
      </c>
      <c r="E46" s="15">
        <f>IF(AND(INTRO!$E$37="Non-endemic",INTRO!$E$41="Non-endemic"),0,IF(AND(OR(COUNTRY_INFO!$H46=0,COUNTRY_INFO!$H46=4,COUNTRY_INFO!$H46=99),OR(COUNTRY_INFO!$J46=0,COUNTRY_INFO!$J46=4)),0,COUNTRY_INFO!$F46))</f>
        <v>11296.645620920801</v>
      </c>
      <c r="F46" s="15">
        <f t="shared" si="12"/>
        <v>14734.073047453201</v>
      </c>
      <c r="G46" s="16">
        <f>IF(AND(INTRO!$E$37="Non-endemic",INTRO!$E$41="Non-endemic"),0,COUNTRY_INFO!P46)</f>
        <v>0</v>
      </c>
      <c r="H46" s="16">
        <f>IF(AND(INTRO!$E$37="Non-endemic",INTRO!$E$41="Non-endemic"),0,COUNTRY_INFO!R46)</f>
        <v>2</v>
      </c>
      <c r="I46" s="15">
        <f>IF(INTRO!$E$39="Non-endemic",IF($G46=1,DEC!I46,0),IF($G46=1,IVM!G46,0))</f>
        <v>0</v>
      </c>
      <c r="J46" s="197" t="s">
        <v>1155</v>
      </c>
      <c r="K46" s="42">
        <f>IF($J46="ALB", IF(INTRO!$E$39="Non-endemic", IF($H46&lt;&gt;0, IF($I46=0, $D46*$H46, $D46*($H46-$G46)), 0), $D46*$H46), 0)</f>
        <v>0</v>
      </c>
      <c r="L46" s="15">
        <f t="shared" si="2"/>
        <v>0</v>
      </c>
      <c r="M46" s="3"/>
      <c r="N46" s="15">
        <f t="shared" si="13"/>
        <v>0</v>
      </c>
      <c r="O46" s="42">
        <f>IF($J46="MBD", IF(INTRO!$E$39="Non-endemic", IF($H46&lt;&gt;0, IF($I46=0, $D46*$H46, $D46*($H46-$G46)), 0), $D46*$H46), 0)</f>
        <v>6874.8548530648004</v>
      </c>
      <c r="P46" s="15">
        <f t="shared" si="4"/>
        <v>22593.291241841602</v>
      </c>
      <c r="Q46" s="3"/>
      <c r="R46" s="15">
        <f t="shared" si="14"/>
        <v>29468.146094906402</v>
      </c>
      <c r="S46" s="25"/>
      <c r="T46" s="17">
        <f t="shared" si="6"/>
        <v>0</v>
      </c>
      <c r="U46" s="17">
        <f t="shared" si="7"/>
        <v>0</v>
      </c>
      <c r="V46" s="25"/>
      <c r="W46" s="17">
        <f t="shared" si="8"/>
        <v>0</v>
      </c>
      <c r="X46" s="17">
        <f t="shared" si="9"/>
        <v>0</v>
      </c>
      <c r="Y46" s="25"/>
      <c r="Z46" s="17">
        <f t="shared" si="10"/>
        <v>22593.291241841602</v>
      </c>
      <c r="AA46" s="17">
        <f t="shared" si="11"/>
        <v>151</v>
      </c>
    </row>
    <row r="47" spans="1:27" x14ac:dyDescent="0.2">
      <c r="A47" s="14" t="str">
        <f>IF(AND(INTRO!$E$37="Non-endemic",INTRO!$E$41="Non-endemic")," ",IF(COUNTRY_INFO!A47=0," ",COUNTRY_INFO!A47))</f>
        <v>Ethiopia</v>
      </c>
      <c r="B47" s="14" t="str">
        <f>IF(AND(INTRO!$E$37="Non-endemic",INTRO!$E$41="Non-endemic")," ",IF(COUNTRY_INFO!B47=0," ",COUNTRY_INFO!B47))</f>
        <v>AfarHarri</v>
      </c>
      <c r="C47" s="14" t="str">
        <f>IF(AND(INTRO!$E$37="Non-endemic",INTRO!$E$41="Non-endemic")," ",IF(COUNTRY_INFO!C47=0," ",COUNTRY_INFO!C47))</f>
        <v>Koneba</v>
      </c>
      <c r="D47" s="15">
        <f>IF(AND(INTRO!$E$37="Non-endemic",INTRO!$E$41="Non-endemic"),0,IF(AND(OR(COUNTRY_INFO!$H47=0,COUNTRY_INFO!$H47=4,COUNTRY_INFO!$H47=99),OR(COUNTRY_INFO!$J47=0,COUNTRY_INFO!$J47=4)),0,COUNTRY_INFO!$E47))</f>
        <v>0</v>
      </c>
      <c r="E47" s="15">
        <f>IF(AND(INTRO!$E$37="Non-endemic",INTRO!$E$41="Non-endemic"),0,IF(AND(OR(COUNTRY_INFO!$H47=0,COUNTRY_INFO!$H47=4,COUNTRY_INFO!$H47=99),OR(COUNTRY_INFO!$J47=0,COUNTRY_INFO!$J47=4)),0,COUNTRY_INFO!$F47))</f>
        <v>0</v>
      </c>
      <c r="F47" s="15">
        <f t="shared" si="12"/>
        <v>0</v>
      </c>
      <c r="G47" s="16">
        <f>IF(AND(INTRO!$E$37="Non-endemic",INTRO!$E$41="Non-endemic"),0,COUNTRY_INFO!P47)</f>
        <v>0</v>
      </c>
      <c r="H47" s="16">
        <f>IF(AND(INTRO!$E$37="Non-endemic",INTRO!$E$41="Non-endemic"),0,COUNTRY_INFO!R47)</f>
        <v>0</v>
      </c>
      <c r="I47" s="15">
        <f>IF(INTRO!$E$39="Non-endemic",IF($G47=1,DEC!I47,0),IF($G47=1,IVM!G47,0))</f>
        <v>0</v>
      </c>
      <c r="J47" s="197"/>
      <c r="K47" s="42">
        <f>IF($J47="ALB", IF(INTRO!$E$39="Non-endemic", IF($H47&lt;&gt;0, IF($I47=0, $D47*$H47, $D47*($H47-$G47)), 0), $D47*$H47), 0)</f>
        <v>0</v>
      </c>
      <c r="L47" s="15">
        <f t="shared" si="2"/>
        <v>0</v>
      </c>
      <c r="M47" s="3"/>
      <c r="N47" s="15">
        <f t="shared" si="13"/>
        <v>0</v>
      </c>
      <c r="O47" s="42">
        <f>IF($J47="MBD", IF(INTRO!$E$39="Non-endemic", IF($H47&lt;&gt;0, IF($I47=0, $D47*$H47, $D47*($H47-$G47)), 0), $D47*$H47), 0)</f>
        <v>0</v>
      </c>
      <c r="P47" s="15">
        <f t="shared" si="4"/>
        <v>0</v>
      </c>
      <c r="Q47" s="3"/>
      <c r="R47" s="15">
        <f t="shared" si="14"/>
        <v>0</v>
      </c>
      <c r="S47" s="25"/>
      <c r="T47" s="17">
        <f t="shared" si="6"/>
        <v>0</v>
      </c>
      <c r="U47" s="17">
        <f t="shared" si="7"/>
        <v>0</v>
      </c>
      <c r="V47" s="25"/>
      <c r="W47" s="17">
        <f t="shared" si="8"/>
        <v>0</v>
      </c>
      <c r="X47" s="17">
        <f t="shared" si="9"/>
        <v>0</v>
      </c>
      <c r="Y47" s="25"/>
      <c r="Z47" s="17">
        <f t="shared" si="10"/>
        <v>0</v>
      </c>
      <c r="AA47" s="17">
        <f t="shared" si="11"/>
        <v>0</v>
      </c>
    </row>
    <row r="48" spans="1:27" x14ac:dyDescent="0.2">
      <c r="A48" s="14" t="str">
        <f>IF(AND(INTRO!$E$37="Non-endemic",INTRO!$E$41="Non-endemic")," ",IF(COUNTRY_INFO!A48=0," ",COUNTRY_INFO!A48))</f>
        <v>Ethiopia</v>
      </c>
      <c r="B48" s="14" t="str">
        <f>IF(AND(INTRO!$E$37="Non-endemic",INTRO!$E$41="Non-endemic")," ",IF(COUNTRY_INFO!B48=0," ",COUNTRY_INFO!B48))</f>
        <v>AfarKilbat</v>
      </c>
      <c r="C48" s="14" t="str">
        <f>IF(AND(INTRO!$E$37="Non-endemic",INTRO!$E$41="Non-endemic")," ",IF(COUNTRY_INFO!C48=0," ",COUNTRY_INFO!C48))</f>
        <v>Megalle</v>
      </c>
      <c r="D48" s="15">
        <f>IF(AND(INTRO!$E$37="Non-endemic",INTRO!$E$41="Non-endemic"),0,IF(AND(OR(COUNTRY_INFO!$H48=0,COUNTRY_INFO!$H48=4,COUNTRY_INFO!$H48=99),OR(COUNTRY_INFO!$J48=0,COUNTRY_INFO!$J48=4)),0,COUNTRY_INFO!$E48))</f>
        <v>0</v>
      </c>
      <c r="E48" s="15">
        <f>IF(AND(INTRO!$E$37="Non-endemic",INTRO!$E$41="Non-endemic"),0,IF(AND(OR(COUNTRY_INFO!$H48=0,COUNTRY_INFO!$H48=4,COUNTRY_INFO!$H48=99),OR(COUNTRY_INFO!$J48=0,COUNTRY_INFO!$J48=4)),0,COUNTRY_INFO!$F48))</f>
        <v>0</v>
      </c>
      <c r="F48" s="15">
        <f t="shared" si="12"/>
        <v>0</v>
      </c>
      <c r="G48" s="16">
        <f>IF(AND(INTRO!$E$37="Non-endemic",INTRO!$E$41="Non-endemic"),0,COUNTRY_INFO!P48)</f>
        <v>0</v>
      </c>
      <c r="H48" s="16">
        <f>IF(AND(INTRO!$E$37="Non-endemic",INTRO!$E$41="Non-endemic"),0,COUNTRY_INFO!R48)</f>
        <v>0</v>
      </c>
      <c r="I48" s="15">
        <f>IF(INTRO!$E$39="Non-endemic",IF($G48=1,DEC!I48,0),IF($G48=1,IVM!G48,0))</f>
        <v>0</v>
      </c>
      <c r="J48" s="197"/>
      <c r="K48" s="42">
        <f>IF($J48="ALB", IF(INTRO!$E$39="Non-endemic", IF($H48&lt;&gt;0, IF($I48=0, $D48*$H48, $D48*($H48-$G48)), 0), $D48*$H48), 0)</f>
        <v>0</v>
      </c>
      <c r="L48" s="15">
        <f t="shared" si="2"/>
        <v>0</v>
      </c>
      <c r="M48" s="3"/>
      <c r="N48" s="15">
        <f t="shared" si="13"/>
        <v>0</v>
      </c>
      <c r="O48" s="42">
        <f>IF($J48="MBD", IF(INTRO!$E$39="Non-endemic", IF($H48&lt;&gt;0, IF($I48=0, $D48*$H48, $D48*($H48-$G48)), 0), $D48*$H48), 0)</f>
        <v>0</v>
      </c>
      <c r="P48" s="15">
        <f t="shared" si="4"/>
        <v>0</v>
      </c>
      <c r="Q48" s="3"/>
      <c r="R48" s="15">
        <f t="shared" si="14"/>
        <v>0</v>
      </c>
      <c r="S48" s="25"/>
      <c r="T48" s="17">
        <f t="shared" si="6"/>
        <v>0</v>
      </c>
      <c r="U48" s="17">
        <f t="shared" si="7"/>
        <v>0</v>
      </c>
      <c r="V48" s="25"/>
      <c r="W48" s="17">
        <f t="shared" si="8"/>
        <v>0</v>
      </c>
      <c r="X48" s="17">
        <f t="shared" si="9"/>
        <v>0</v>
      </c>
      <c r="Y48" s="25"/>
      <c r="Z48" s="17">
        <f t="shared" si="10"/>
        <v>0</v>
      </c>
      <c r="AA48" s="17">
        <f t="shared" si="11"/>
        <v>0</v>
      </c>
    </row>
    <row r="49" spans="1:27" x14ac:dyDescent="0.2">
      <c r="A49" s="14" t="str">
        <f>IF(AND(INTRO!$E$37="Non-endemic",INTRO!$E$41="Non-endemic")," ",IF(COUNTRY_INFO!A49=0," ",COUNTRY_INFO!A49))</f>
        <v>Ethiopia</v>
      </c>
      <c r="B49" s="14" t="str">
        <f>IF(AND(INTRO!$E$37="Non-endemic",INTRO!$E$41="Non-endemic")," ",IF(COUNTRY_INFO!B49=0," ",COUNTRY_INFO!B49))</f>
        <v>AfarKilbat</v>
      </c>
      <c r="C49" s="14" t="str">
        <f>IF(AND(INTRO!$E$37="Non-endemic",INTRO!$E$41="Non-endemic")," ",IF(COUNTRY_INFO!C49=0," ",COUNTRY_INFO!C49))</f>
        <v>Samorobigelalu</v>
      </c>
      <c r="D49" s="15">
        <f>IF(AND(INTRO!$E$37="Non-endemic",INTRO!$E$41="Non-endemic"),0,IF(AND(OR(COUNTRY_INFO!$H49=0,COUNTRY_INFO!$H49=4,COUNTRY_INFO!$H49=99),OR(COUNTRY_INFO!$J49=0,COUNTRY_INFO!$J49=4)),0,COUNTRY_INFO!$E49))</f>
        <v>4149.86442962</v>
      </c>
      <c r="E49" s="15">
        <f>IF(AND(INTRO!$E$37="Non-endemic",INTRO!$E$41="Non-endemic"),0,IF(AND(OR(COUNTRY_INFO!$H49=0,COUNTRY_INFO!$H49=4,COUNTRY_INFO!$H49=99),OR(COUNTRY_INFO!$J49=0,COUNTRY_INFO!$J49=4)),0,COUNTRY_INFO!$F49))</f>
        <v>13637.974572040001</v>
      </c>
      <c r="F49" s="15">
        <f t="shared" si="12"/>
        <v>17787.839001660002</v>
      </c>
      <c r="G49" s="16">
        <f>IF(AND(INTRO!$E$37="Non-endemic",INTRO!$E$41="Non-endemic"),0,COUNTRY_INFO!P49)</f>
        <v>0</v>
      </c>
      <c r="H49" s="16">
        <f>IF(AND(INTRO!$E$37="Non-endemic",INTRO!$E$41="Non-endemic"),0,COUNTRY_INFO!R49)</f>
        <v>0</v>
      </c>
      <c r="I49" s="15">
        <f>IF(INTRO!$E$39="Non-endemic",IF($G49=1,DEC!I49,0),IF($G49=1,IVM!G49,0))</f>
        <v>0</v>
      </c>
      <c r="J49" s="197"/>
      <c r="K49" s="42">
        <f>IF($J49="ALB", IF(INTRO!$E$39="Non-endemic", IF($H49&lt;&gt;0, IF($I49=0, $D49*$H49, $D49*($H49-$G49)), 0), $D49*$H49), 0)</f>
        <v>0</v>
      </c>
      <c r="L49" s="15">
        <f t="shared" si="2"/>
        <v>0</v>
      </c>
      <c r="M49" s="3"/>
      <c r="N49" s="15">
        <f t="shared" si="13"/>
        <v>0</v>
      </c>
      <c r="O49" s="42">
        <f>IF($J49="MBD", IF(INTRO!$E$39="Non-endemic", IF($H49&lt;&gt;0, IF($I49=0, $D49*$H49, $D49*($H49-$G49)), 0), $D49*$H49), 0)</f>
        <v>0</v>
      </c>
      <c r="P49" s="15">
        <f t="shared" si="4"/>
        <v>0</v>
      </c>
      <c r="Q49" s="3"/>
      <c r="R49" s="15">
        <f t="shared" si="14"/>
        <v>0</v>
      </c>
      <c r="S49" s="25"/>
      <c r="T49" s="17">
        <f t="shared" si="6"/>
        <v>0</v>
      </c>
      <c r="U49" s="17">
        <f t="shared" si="7"/>
        <v>0</v>
      </c>
      <c r="V49" s="25"/>
      <c r="W49" s="17">
        <f t="shared" si="8"/>
        <v>0</v>
      </c>
      <c r="X49" s="17">
        <f t="shared" si="9"/>
        <v>0</v>
      </c>
      <c r="Y49" s="25"/>
      <c r="Z49" s="17">
        <f t="shared" si="10"/>
        <v>0</v>
      </c>
      <c r="AA49" s="17">
        <f t="shared" si="11"/>
        <v>0</v>
      </c>
    </row>
    <row r="50" spans="1:27" x14ac:dyDescent="0.2">
      <c r="A50" s="14" t="str">
        <f>IF(AND(INTRO!$E$37="Non-endemic",INTRO!$E$41="Non-endemic")," ",IF(COUNTRY_INFO!A50=0," ",COUNTRY_INFO!A50))</f>
        <v>Ethiopia</v>
      </c>
      <c r="B50" s="14" t="str">
        <f>IF(AND(INTRO!$E$37="Non-endemic",INTRO!$E$41="Non-endemic")," ",IF(COUNTRY_INFO!B50=0," ",COUNTRY_INFO!B50))</f>
        <v>AfarKilbat</v>
      </c>
      <c r="C50" s="14" t="str">
        <f>IF(AND(INTRO!$E$37="Non-endemic",INTRO!$E$41="Non-endemic")," ",IF(COUNTRY_INFO!C50=0," ",COUNTRY_INFO!C50))</f>
        <v>Telalak</v>
      </c>
      <c r="D50" s="15">
        <f>IF(AND(INTRO!$E$37="Non-endemic",INTRO!$E$41="Non-endemic"),0,IF(AND(OR(COUNTRY_INFO!$H50=0,COUNTRY_INFO!$H50=4,COUNTRY_INFO!$H50=99),OR(COUNTRY_INFO!$J50=0,COUNTRY_INFO!$J50=4)),0,COUNTRY_INFO!$E50))</f>
        <v>0</v>
      </c>
      <c r="E50" s="15">
        <f>IF(AND(INTRO!$E$37="Non-endemic",INTRO!$E$41="Non-endemic"),0,IF(AND(OR(COUNTRY_INFO!$H50=0,COUNTRY_INFO!$H50=4,COUNTRY_INFO!$H50=99),OR(COUNTRY_INFO!$J50=0,COUNTRY_INFO!$J50=4)),0,COUNTRY_INFO!$F50))</f>
        <v>0</v>
      </c>
      <c r="F50" s="15">
        <f t="shared" si="12"/>
        <v>0</v>
      </c>
      <c r="G50" s="16">
        <f>IF(AND(INTRO!$E$37="Non-endemic",INTRO!$E$41="Non-endemic"),0,COUNTRY_INFO!P50)</f>
        <v>0</v>
      </c>
      <c r="H50" s="16">
        <f>IF(AND(INTRO!$E$37="Non-endemic",INTRO!$E$41="Non-endemic"),0,COUNTRY_INFO!R50)</f>
        <v>0</v>
      </c>
      <c r="I50" s="15">
        <f>IF(INTRO!$E$39="Non-endemic",IF($G50=1,DEC!I50,0),IF($G50=1,IVM!G50,0))</f>
        <v>0</v>
      </c>
      <c r="J50" s="197"/>
      <c r="K50" s="42">
        <f>IF($J50="ALB", IF(INTRO!$E$39="Non-endemic", IF($H50&lt;&gt;0, IF($I50=0, $D50*$H50, $D50*($H50-$G50)), 0), $D50*$H50), 0)</f>
        <v>0</v>
      </c>
      <c r="L50" s="15">
        <f t="shared" si="2"/>
        <v>0</v>
      </c>
      <c r="M50" s="3"/>
      <c r="N50" s="15">
        <f t="shared" si="13"/>
        <v>0</v>
      </c>
      <c r="O50" s="42">
        <f>IF($J50="MBD", IF(INTRO!$E$39="Non-endemic", IF($H50&lt;&gt;0, IF($I50=0, $D50*$H50, $D50*($H50-$G50)), 0), $D50*$H50), 0)</f>
        <v>0</v>
      </c>
      <c r="P50" s="15">
        <f t="shared" si="4"/>
        <v>0</v>
      </c>
      <c r="Q50" s="3"/>
      <c r="R50" s="15">
        <f t="shared" si="14"/>
        <v>0</v>
      </c>
      <c r="S50" s="25"/>
      <c r="T50" s="17">
        <f t="shared" si="6"/>
        <v>0</v>
      </c>
      <c r="U50" s="17">
        <f t="shared" si="7"/>
        <v>0</v>
      </c>
      <c r="V50" s="25"/>
      <c r="W50" s="17">
        <f t="shared" si="8"/>
        <v>0</v>
      </c>
      <c r="X50" s="17">
        <f t="shared" si="9"/>
        <v>0</v>
      </c>
      <c r="Y50" s="25"/>
      <c r="Z50" s="17">
        <f t="shared" si="10"/>
        <v>0</v>
      </c>
      <c r="AA50" s="17">
        <f t="shared" si="11"/>
        <v>0</v>
      </c>
    </row>
    <row r="51" spans="1:27" x14ac:dyDescent="0.2">
      <c r="A51" s="14" t="str">
        <f>IF(AND(INTRO!$E$37="Non-endemic",INTRO!$E$41="Non-endemic")," ",IF(COUNTRY_INFO!A51=0," ",COUNTRY_INFO!A51))</f>
        <v>Ethiopia</v>
      </c>
      <c r="B51" s="14" t="str">
        <f>IF(AND(INTRO!$E$37="Non-endemic",INTRO!$E$41="Non-endemic")," ",IF(COUNTRY_INFO!B51=0," ",COUNTRY_INFO!B51))</f>
        <v>AfarKilbat</v>
      </c>
      <c r="C51" s="14" t="str">
        <f>IF(AND(INTRO!$E$37="Non-endemic",INTRO!$E$41="Non-endemic")," ",IF(COUNTRY_INFO!C51=0," ",COUNTRY_INFO!C51))</f>
        <v>Teru</v>
      </c>
      <c r="D51" s="15">
        <f>IF(AND(INTRO!$E$37="Non-endemic",INTRO!$E$41="Non-endemic"),0,IF(AND(OR(COUNTRY_INFO!$H51=0,COUNTRY_INFO!$H51=4,COUNTRY_INFO!$H51=99),OR(COUNTRY_INFO!$J51=0,COUNTRY_INFO!$J51=4)),0,COUNTRY_INFO!$E51))</f>
        <v>0</v>
      </c>
      <c r="E51" s="15">
        <f>IF(AND(INTRO!$E$37="Non-endemic",INTRO!$E$41="Non-endemic"),0,IF(AND(OR(COUNTRY_INFO!$H51=0,COUNTRY_INFO!$H51=4,COUNTRY_INFO!$H51=99),OR(COUNTRY_INFO!$J51=0,COUNTRY_INFO!$J51=4)),0,COUNTRY_INFO!$F51))</f>
        <v>0</v>
      </c>
      <c r="F51" s="15">
        <f t="shared" si="12"/>
        <v>0</v>
      </c>
      <c r="G51" s="16">
        <f>IF(AND(INTRO!$E$37="Non-endemic",INTRO!$E$41="Non-endemic"),0,COUNTRY_INFO!P51)</f>
        <v>0</v>
      </c>
      <c r="H51" s="16">
        <f>IF(AND(INTRO!$E$37="Non-endemic",INTRO!$E$41="Non-endemic"),0,COUNTRY_INFO!R51)</f>
        <v>0</v>
      </c>
      <c r="I51" s="15">
        <f>IF(INTRO!$E$39="Non-endemic",IF($G51=1,DEC!I51,0),IF($G51=1,IVM!G51,0))</f>
        <v>0</v>
      </c>
      <c r="J51" s="197"/>
      <c r="K51" s="42">
        <f>IF($J51="ALB", IF(INTRO!$E$39="Non-endemic", IF($H51&lt;&gt;0, IF($I51=0, $D51*$H51, $D51*($H51-$G51)), 0), $D51*$H51), 0)</f>
        <v>0</v>
      </c>
      <c r="L51" s="15">
        <f t="shared" si="2"/>
        <v>0</v>
      </c>
      <c r="M51" s="3"/>
      <c r="N51" s="15">
        <f t="shared" si="13"/>
        <v>0</v>
      </c>
      <c r="O51" s="42">
        <f>IF($J51="MBD", IF(INTRO!$E$39="Non-endemic", IF($H51&lt;&gt;0, IF($I51=0, $D51*$H51, $D51*($H51-$G51)), 0), $D51*$H51), 0)</f>
        <v>0</v>
      </c>
      <c r="P51" s="15">
        <f t="shared" si="4"/>
        <v>0</v>
      </c>
      <c r="Q51" s="3"/>
      <c r="R51" s="15">
        <f t="shared" si="14"/>
        <v>0</v>
      </c>
      <c r="S51" s="25"/>
      <c r="T51" s="17">
        <f t="shared" si="6"/>
        <v>0</v>
      </c>
      <c r="U51" s="17">
        <f t="shared" si="7"/>
        <v>0</v>
      </c>
      <c r="V51" s="25"/>
      <c r="W51" s="17">
        <f t="shared" si="8"/>
        <v>0</v>
      </c>
      <c r="X51" s="17">
        <f t="shared" si="9"/>
        <v>0</v>
      </c>
      <c r="Y51" s="25"/>
      <c r="Z51" s="17">
        <f t="shared" si="10"/>
        <v>0</v>
      </c>
      <c r="AA51" s="17">
        <f t="shared" si="11"/>
        <v>0</v>
      </c>
    </row>
    <row r="52" spans="1:27" x14ac:dyDescent="0.2">
      <c r="A52" s="14" t="str">
        <f>IF(AND(INTRO!$E$37="Non-endemic",INTRO!$E$41="Non-endemic")," ",IF(COUNTRY_INFO!A52=0," ",COUNTRY_INFO!A52))</f>
        <v>Ethiopia</v>
      </c>
      <c r="B52" s="14" t="str">
        <f>IF(AND(INTRO!$E$37="Non-endemic",INTRO!$E$41="Non-endemic")," ",IF(COUNTRY_INFO!B52=0," ",COUNTRY_INFO!B52))</f>
        <v>AfarKilbat</v>
      </c>
      <c r="C52" s="14" t="str">
        <f>IF(AND(INTRO!$E$37="Non-endemic",INTRO!$E$41="Non-endemic")," ",IF(COUNTRY_INFO!C52=0," ",COUNTRY_INFO!C52))</f>
        <v>Yalo</v>
      </c>
      <c r="D52" s="15">
        <f>IF(AND(INTRO!$E$37="Non-endemic",INTRO!$E$41="Non-endemic"),0,IF(AND(OR(COUNTRY_INFO!$H52=0,COUNTRY_INFO!$H52=4,COUNTRY_INFO!$H52=99),OR(COUNTRY_INFO!$J52=0,COUNTRY_INFO!$J52=4)),0,COUNTRY_INFO!$E52))</f>
        <v>0</v>
      </c>
      <c r="E52" s="15">
        <f>IF(AND(INTRO!$E$37="Non-endemic",INTRO!$E$41="Non-endemic"),0,IF(AND(OR(COUNTRY_INFO!$H52=0,COUNTRY_INFO!$H52=4,COUNTRY_INFO!$H52=99),OR(COUNTRY_INFO!$J52=0,COUNTRY_INFO!$J52=4)),0,COUNTRY_INFO!$F52))</f>
        <v>0</v>
      </c>
      <c r="F52" s="15">
        <f t="shared" si="12"/>
        <v>0</v>
      </c>
      <c r="G52" s="16">
        <f>IF(AND(INTRO!$E$37="Non-endemic",INTRO!$E$41="Non-endemic"),0,COUNTRY_INFO!P52)</f>
        <v>0</v>
      </c>
      <c r="H52" s="16">
        <f>IF(AND(INTRO!$E$37="Non-endemic",INTRO!$E$41="Non-endemic"),0,COUNTRY_INFO!R52)</f>
        <v>0</v>
      </c>
      <c r="I52" s="15">
        <f>IF(INTRO!$E$39="Non-endemic",IF($G52=1,DEC!I52,0),IF($G52=1,IVM!G52,0))</f>
        <v>0</v>
      </c>
      <c r="J52" s="197"/>
      <c r="K52" s="42">
        <f>IF($J52="ALB", IF(INTRO!$E$39="Non-endemic", IF($H52&lt;&gt;0, IF($I52=0, $D52*$H52, $D52*($H52-$G52)), 0), $D52*$H52), 0)</f>
        <v>0</v>
      </c>
      <c r="L52" s="15">
        <f t="shared" si="2"/>
        <v>0</v>
      </c>
      <c r="M52" s="3"/>
      <c r="N52" s="15">
        <f t="shared" si="13"/>
        <v>0</v>
      </c>
      <c r="O52" s="42">
        <f>IF($J52="MBD", IF(INTRO!$E$39="Non-endemic", IF($H52&lt;&gt;0, IF($I52=0, $D52*$H52, $D52*($H52-$G52)), 0), $D52*$H52), 0)</f>
        <v>0</v>
      </c>
      <c r="P52" s="15">
        <f t="shared" si="4"/>
        <v>0</v>
      </c>
      <c r="Q52" s="3"/>
      <c r="R52" s="15">
        <f t="shared" si="14"/>
        <v>0</v>
      </c>
      <c r="S52" s="25"/>
      <c r="T52" s="17">
        <f t="shared" si="6"/>
        <v>0</v>
      </c>
      <c r="U52" s="17">
        <f t="shared" si="7"/>
        <v>0</v>
      </c>
      <c r="V52" s="25"/>
      <c r="W52" s="17">
        <f t="shared" si="8"/>
        <v>0</v>
      </c>
      <c r="X52" s="17">
        <f t="shared" si="9"/>
        <v>0</v>
      </c>
      <c r="Y52" s="25"/>
      <c r="Z52" s="17">
        <f t="shared" si="10"/>
        <v>0</v>
      </c>
      <c r="AA52" s="17">
        <f t="shared" si="11"/>
        <v>0</v>
      </c>
    </row>
    <row r="53" spans="1:27" x14ac:dyDescent="0.2">
      <c r="A53" s="14" t="str">
        <f>IF(AND(INTRO!$E$37="Non-endemic",INTRO!$E$41="Non-endemic")," ",IF(COUNTRY_INFO!A53=0," ",COUNTRY_INFO!A53))</f>
        <v>Ethiopia</v>
      </c>
      <c r="B53" s="14" t="str">
        <f>IF(AND(INTRO!$E$37="Non-endemic",INTRO!$E$41="Non-endemic")," ",IF(COUNTRY_INFO!B53=0," ",COUNTRY_INFO!B53))</f>
        <v>AmharaAwi</v>
      </c>
      <c r="C53" s="14" t="str">
        <f>IF(AND(INTRO!$E$37="Non-endemic",INTRO!$E$41="Non-endemic")," ",IF(COUNTRY_INFO!C53=0," ",COUNTRY_INFO!C53))</f>
        <v>Ankesha</v>
      </c>
      <c r="D53" s="15">
        <f>IF(AND(INTRO!$E$37="Non-endemic",INTRO!$E$41="Non-endemic"),0,IF(AND(OR(COUNTRY_INFO!$H53=0,COUNTRY_INFO!$H53=4,COUNTRY_INFO!$H53=99),OR(COUNTRY_INFO!$J53=0,COUNTRY_INFO!$J53=4)),0,COUNTRY_INFO!$E53))</f>
        <v>14154.07444054296</v>
      </c>
      <c r="E53" s="15">
        <f>IF(AND(INTRO!$E$37="Non-endemic",INTRO!$E$41="Non-endemic"),0,IF(AND(OR(COUNTRY_INFO!$H53=0,COUNTRY_INFO!$H53=4,COUNTRY_INFO!$H53=99),OR(COUNTRY_INFO!$J53=0,COUNTRY_INFO!$J53=4)),0,COUNTRY_INFO!$F53))</f>
        <v>30308.338554925202</v>
      </c>
      <c r="F53" s="15">
        <f t="shared" si="12"/>
        <v>44462.412995468163</v>
      </c>
      <c r="G53" s="16">
        <f>IF(AND(INTRO!$E$37="Non-endemic",INTRO!$E$41="Non-endemic"),0,COUNTRY_INFO!P53)</f>
        <v>0</v>
      </c>
      <c r="H53" s="16">
        <f>IF(AND(INTRO!$E$37="Non-endemic",INTRO!$E$41="Non-endemic"),0,COUNTRY_INFO!R53)</f>
        <v>2</v>
      </c>
      <c r="I53" s="15">
        <f>IF(INTRO!$E$39="Non-endemic",IF($G53=1,DEC!I53,0),IF($G53=1,IVM!G53,0))</f>
        <v>0</v>
      </c>
      <c r="J53" s="197" t="s">
        <v>1155</v>
      </c>
      <c r="K53" s="42">
        <f>IF($J53="ALB", IF(INTRO!$E$39="Non-endemic", IF($H53&lt;&gt;0, IF($I53=0, $D53*$H53, $D53*($H53-$G53)), 0), $D53*$H53), 0)</f>
        <v>0</v>
      </c>
      <c r="L53" s="15">
        <f t="shared" si="2"/>
        <v>0</v>
      </c>
      <c r="M53" s="3"/>
      <c r="N53" s="15">
        <f t="shared" si="13"/>
        <v>0</v>
      </c>
      <c r="O53" s="42">
        <f>IF($J53="MBD", IF(INTRO!$E$39="Non-endemic", IF($H53&lt;&gt;0, IF($I53=0, $D53*$H53, $D53*($H53-$G53)), 0), $D53*$H53), 0)</f>
        <v>28308.148881085919</v>
      </c>
      <c r="P53" s="15">
        <f t="shared" si="4"/>
        <v>60616.677109850403</v>
      </c>
      <c r="Q53" s="3"/>
      <c r="R53" s="15">
        <f t="shared" si="14"/>
        <v>88924.825990936326</v>
      </c>
      <c r="S53" s="25"/>
      <c r="T53" s="17">
        <f t="shared" si="6"/>
        <v>0</v>
      </c>
      <c r="U53" s="17">
        <f t="shared" si="7"/>
        <v>0</v>
      </c>
      <c r="V53" s="25"/>
      <c r="W53" s="17">
        <f t="shared" si="8"/>
        <v>0</v>
      </c>
      <c r="X53" s="17">
        <f t="shared" si="9"/>
        <v>0</v>
      </c>
      <c r="Y53" s="25"/>
      <c r="Z53" s="17">
        <f t="shared" si="10"/>
        <v>60616.677109850403</v>
      </c>
      <c r="AA53" s="17">
        <f t="shared" si="11"/>
        <v>405</v>
      </c>
    </row>
    <row r="54" spans="1:27" x14ac:dyDescent="0.2">
      <c r="A54" s="14" t="str">
        <f>IF(AND(INTRO!$E$37="Non-endemic",INTRO!$E$41="Non-endemic")," ",IF(COUNTRY_INFO!A54=0," ",COUNTRY_INFO!A54))</f>
        <v>Ethiopia</v>
      </c>
      <c r="B54" s="14" t="str">
        <f>IF(AND(INTRO!$E$37="Non-endemic",INTRO!$E$41="Non-endemic")," ",IF(COUNTRY_INFO!B54=0," ",COUNTRY_INFO!B54))</f>
        <v>AmharaAwi</v>
      </c>
      <c r="C54" s="14" t="str">
        <f>IF(AND(INTRO!$E$37="Non-endemic",INTRO!$E$41="Non-endemic")," ",IF(COUNTRY_INFO!C54=0," ",COUNTRY_INFO!C54))</f>
        <v>Ayehu</v>
      </c>
      <c r="D54" s="15">
        <f>IF(AND(INTRO!$E$37="Non-endemic",INTRO!$E$41="Non-endemic"),0,IF(AND(OR(COUNTRY_INFO!$H54=0,COUNTRY_INFO!$H54=4,COUNTRY_INFO!$H54=99),OR(COUNTRY_INFO!$J54=0,COUNTRY_INFO!$J54=4)),0,COUNTRY_INFO!$E54))</f>
        <v>0</v>
      </c>
      <c r="E54" s="15">
        <f>IF(AND(INTRO!$E$37="Non-endemic",INTRO!$E$41="Non-endemic"),0,IF(AND(OR(COUNTRY_INFO!$H54=0,COUNTRY_INFO!$H54=4,COUNTRY_INFO!$H54=99),OR(COUNTRY_INFO!$J54=0,COUNTRY_INFO!$J54=4)),0,COUNTRY_INFO!$F54))</f>
        <v>0</v>
      </c>
      <c r="F54" s="15">
        <f t="shared" si="12"/>
        <v>0</v>
      </c>
      <c r="G54" s="16">
        <f>IF(AND(INTRO!$E$37="Non-endemic",INTRO!$E$41="Non-endemic"),0,COUNTRY_INFO!P54)</f>
        <v>0</v>
      </c>
      <c r="H54" s="16">
        <f>IF(AND(INTRO!$E$37="Non-endemic",INTRO!$E$41="Non-endemic"),0,COUNTRY_INFO!R54)</f>
        <v>0</v>
      </c>
      <c r="I54" s="15">
        <f>IF(INTRO!$E$39="Non-endemic",IF($G54=1,DEC!I54,0),IF($G54=1,IVM!G54,0))</f>
        <v>0</v>
      </c>
      <c r="J54" s="197"/>
      <c r="K54" s="42">
        <f>IF($J54="ALB", IF(INTRO!$E$39="Non-endemic", IF($H54&lt;&gt;0, IF($I54=0, $D54*$H54, $D54*($H54-$G54)), 0), $D54*$H54), 0)</f>
        <v>0</v>
      </c>
      <c r="L54" s="15">
        <f t="shared" si="2"/>
        <v>0</v>
      </c>
      <c r="M54" s="3"/>
      <c r="N54" s="15">
        <f t="shared" si="13"/>
        <v>0</v>
      </c>
      <c r="O54" s="42">
        <f>IF($J54="MBD", IF(INTRO!$E$39="Non-endemic", IF($H54&lt;&gt;0, IF($I54=0, $D54*$H54, $D54*($H54-$G54)), 0), $D54*$H54), 0)</f>
        <v>0</v>
      </c>
      <c r="P54" s="15">
        <f t="shared" si="4"/>
        <v>0</v>
      </c>
      <c r="Q54" s="3"/>
      <c r="R54" s="15">
        <f t="shared" si="14"/>
        <v>0</v>
      </c>
      <c r="S54" s="25"/>
      <c r="T54" s="17">
        <f t="shared" si="6"/>
        <v>0</v>
      </c>
      <c r="U54" s="17">
        <f t="shared" si="7"/>
        <v>0</v>
      </c>
      <c r="V54" s="25"/>
      <c r="W54" s="17">
        <f t="shared" si="8"/>
        <v>0</v>
      </c>
      <c r="X54" s="17">
        <f t="shared" si="9"/>
        <v>0</v>
      </c>
      <c r="Y54" s="25"/>
      <c r="Z54" s="17">
        <f t="shared" si="10"/>
        <v>0</v>
      </c>
      <c r="AA54" s="17">
        <f t="shared" si="11"/>
        <v>0</v>
      </c>
    </row>
    <row r="55" spans="1:27" x14ac:dyDescent="0.2">
      <c r="A55" s="14" t="str">
        <f>IF(AND(INTRO!$E$37="Non-endemic",INTRO!$E$41="Non-endemic")," ",IF(COUNTRY_INFO!A55=0," ",COUNTRY_INFO!A55))</f>
        <v>Ethiopia</v>
      </c>
      <c r="B55" s="14" t="str">
        <f>IF(AND(INTRO!$E$37="Non-endemic",INTRO!$E$41="Non-endemic")," ",IF(COUNTRY_INFO!B55=0," ",COUNTRY_INFO!B55))</f>
        <v>AmharaAwi</v>
      </c>
      <c r="C55" s="14" t="str">
        <f>IF(AND(INTRO!$E$37="Non-endemic",INTRO!$E$41="Non-endemic")," ",IF(COUNTRY_INFO!C55=0," ",COUNTRY_INFO!C55))</f>
        <v>Banja Shikudad</v>
      </c>
      <c r="D55" s="15">
        <f>IF(AND(INTRO!$E$37="Non-endemic",INTRO!$E$41="Non-endemic"),0,IF(AND(OR(COUNTRY_INFO!$H55=0,COUNTRY_INFO!$H55=4,COUNTRY_INFO!$H55=99),OR(COUNTRY_INFO!$J55=0,COUNTRY_INFO!$J55=4)),0,COUNTRY_INFO!$E55))</f>
        <v>13593.424273956218</v>
      </c>
      <c r="E55" s="15">
        <f>IF(AND(INTRO!$E$37="Non-endemic",INTRO!$E$41="Non-endemic"),0,IF(AND(OR(COUNTRY_INFO!$H55=0,COUNTRY_INFO!$H55=4,COUNTRY_INFO!$H55=99),OR(COUNTRY_INFO!$J55=0,COUNTRY_INFO!$J55=4)),0,COUNTRY_INFO!$F55))</f>
        <v>29107.809680277409</v>
      </c>
      <c r="F55" s="15">
        <f t="shared" si="12"/>
        <v>42701.233954233627</v>
      </c>
      <c r="G55" s="16">
        <f>IF(AND(INTRO!$E$37="Non-endemic",INTRO!$E$41="Non-endemic"),0,COUNTRY_INFO!P55)</f>
        <v>0</v>
      </c>
      <c r="H55" s="16">
        <f>IF(AND(INTRO!$E$37="Non-endemic",INTRO!$E$41="Non-endemic"),0,COUNTRY_INFO!R55)</f>
        <v>1</v>
      </c>
      <c r="I55" s="15">
        <f>IF(INTRO!$E$39="Non-endemic",IF($G55=1,DEC!I55,0),IF($G55=1,IVM!G55,0))</f>
        <v>0</v>
      </c>
      <c r="J55" s="197" t="s">
        <v>1155</v>
      </c>
      <c r="K55" s="42">
        <f>IF($J55="ALB", IF(INTRO!$E$39="Non-endemic", IF($H55&lt;&gt;0, IF($I55=0, $D55*$H55, $D55*($H55-$G55)), 0), $D55*$H55), 0)</f>
        <v>0</v>
      </c>
      <c r="L55" s="15">
        <f t="shared" si="2"/>
        <v>0</v>
      </c>
      <c r="M55" s="3"/>
      <c r="N55" s="15">
        <f t="shared" si="13"/>
        <v>0</v>
      </c>
      <c r="O55" s="42">
        <f>IF($J55="MBD", IF(INTRO!$E$39="Non-endemic", IF($H55&lt;&gt;0, IF($I55=0, $D55*$H55, $D55*($H55-$G55)), 0), $D55*$H55), 0)</f>
        <v>13593.424273956218</v>
      </c>
      <c r="P55" s="15">
        <f t="shared" si="4"/>
        <v>29107.809680277409</v>
      </c>
      <c r="Q55" s="3"/>
      <c r="R55" s="15">
        <f t="shared" si="14"/>
        <v>42701.233954233627</v>
      </c>
      <c r="S55" s="25"/>
      <c r="T55" s="17">
        <f t="shared" si="6"/>
        <v>0</v>
      </c>
      <c r="U55" s="17">
        <f t="shared" si="7"/>
        <v>0</v>
      </c>
      <c r="V55" s="25"/>
      <c r="W55" s="17">
        <f t="shared" si="8"/>
        <v>0</v>
      </c>
      <c r="X55" s="17">
        <f t="shared" si="9"/>
        <v>0</v>
      </c>
      <c r="Y55" s="25"/>
      <c r="Z55" s="17">
        <f t="shared" si="10"/>
        <v>29107.809680277409</v>
      </c>
      <c r="AA55" s="17">
        <f t="shared" si="11"/>
        <v>195</v>
      </c>
    </row>
    <row r="56" spans="1:27" x14ac:dyDescent="0.2">
      <c r="A56" s="14" t="str">
        <f>IF(AND(INTRO!$E$37="Non-endemic",INTRO!$E$41="Non-endemic")," ",IF(COUNTRY_INFO!A56=0," ",COUNTRY_INFO!A56))</f>
        <v>Ethiopia</v>
      </c>
      <c r="B56" s="14" t="str">
        <f>IF(AND(INTRO!$E$37="Non-endemic",INTRO!$E$41="Non-endemic")," ",IF(COUNTRY_INFO!B56=0," ",COUNTRY_INFO!B56))</f>
        <v>AmharaAwi</v>
      </c>
      <c r="C56" s="14" t="str">
        <f>IF(AND(INTRO!$E$37="Non-endemic",INTRO!$E$41="Non-endemic")," ",IF(COUNTRY_INFO!C56=0," ",COUNTRY_INFO!C56))</f>
        <v>Chagni Town</v>
      </c>
      <c r="D56" s="15">
        <f>IF(AND(INTRO!$E$37="Non-endemic",INTRO!$E$41="Non-endemic"),0,IF(AND(OR(COUNTRY_INFO!$H56=0,COUNTRY_INFO!$H56=4,COUNTRY_INFO!$H56=99),OR(COUNTRY_INFO!$J56=0,COUNTRY_INFO!$J56=4)),0,COUNTRY_INFO!$E56))</f>
        <v>5335.2061868554683</v>
      </c>
      <c r="E56" s="15">
        <f>IF(AND(INTRO!$E$37="Non-endemic",INTRO!$E$41="Non-endemic"),0,IF(AND(OR(COUNTRY_INFO!$H56=0,COUNTRY_INFO!$H56=4,COUNTRY_INFO!$H56=99),OR(COUNTRY_INFO!$J56=0,COUNTRY_INFO!$J56=4)),0,COUNTRY_INFO!$F56))</f>
        <v>11424.35954048466</v>
      </c>
      <c r="F56" s="15">
        <f t="shared" si="12"/>
        <v>16759.56572734013</v>
      </c>
      <c r="G56" s="16">
        <f>IF(AND(INTRO!$E$37="Non-endemic",INTRO!$E$41="Non-endemic"),0,COUNTRY_INFO!P56)</f>
        <v>1</v>
      </c>
      <c r="H56" s="16">
        <f>IF(AND(INTRO!$E$37="Non-endemic",INTRO!$E$41="Non-endemic"),0,COUNTRY_INFO!R56)</f>
        <v>1</v>
      </c>
      <c r="I56" s="15">
        <f>IF(INTRO!$E$39="Non-endemic",IF($G56=1,DEC!I56,0),IF($G56=1,IVM!G56,0))</f>
        <v>33965.831480127905</v>
      </c>
      <c r="J56" s="197" t="s">
        <v>172</v>
      </c>
      <c r="K56" s="42">
        <f>IF($J56="ALB", IF(INTRO!$E$39="Non-endemic", IF($H56&lt;&gt;0, IF($I56=0, $D56*$H56, $D56*($H56-$G56)), 0), $D56*$H56), 0)</f>
        <v>5335.2061868554683</v>
      </c>
      <c r="L56" s="15">
        <f t="shared" si="2"/>
        <v>0</v>
      </c>
      <c r="M56" s="3"/>
      <c r="N56" s="15">
        <f t="shared" si="13"/>
        <v>5335.2061868554683</v>
      </c>
      <c r="O56" s="42">
        <f>IF($J56="MBD", IF(INTRO!$E$39="Non-endemic", IF($H56&lt;&gt;0, IF($I56=0, $D56*$H56, $D56*($H56-$G56)), 0), $D56*$H56), 0)</f>
        <v>0</v>
      </c>
      <c r="P56" s="15">
        <f t="shared" si="4"/>
        <v>0</v>
      </c>
      <c r="Q56" s="3"/>
      <c r="R56" s="15">
        <f t="shared" si="14"/>
        <v>0</v>
      </c>
      <c r="S56" s="25"/>
      <c r="T56" s="17">
        <f t="shared" si="6"/>
        <v>33965.831480127905</v>
      </c>
      <c r="U56" s="17">
        <f t="shared" si="7"/>
        <v>170</v>
      </c>
      <c r="V56" s="25"/>
      <c r="W56" s="17">
        <f t="shared" si="8"/>
        <v>0</v>
      </c>
      <c r="X56" s="17">
        <f t="shared" si="9"/>
        <v>0</v>
      </c>
      <c r="Y56" s="25"/>
      <c r="Z56" s="17">
        <f t="shared" si="10"/>
        <v>0</v>
      </c>
      <c r="AA56" s="17">
        <f t="shared" si="11"/>
        <v>0</v>
      </c>
    </row>
    <row r="57" spans="1:27" x14ac:dyDescent="0.2">
      <c r="A57" s="14" t="str">
        <f>IF(AND(INTRO!$E$37="Non-endemic",INTRO!$E$41="Non-endemic")," ",IF(COUNTRY_INFO!A57=0," ",COUNTRY_INFO!A57))</f>
        <v>Ethiopia</v>
      </c>
      <c r="B57" s="14" t="str">
        <f>IF(AND(INTRO!$E$37="Non-endemic",INTRO!$E$41="Non-endemic")," ",IF(COUNTRY_INFO!B57=0," ",COUNTRY_INFO!B57))</f>
        <v>AmharaAwi</v>
      </c>
      <c r="C57" s="14" t="str">
        <f>IF(AND(INTRO!$E$37="Non-endemic",INTRO!$E$41="Non-endemic")," ",IF(COUNTRY_INFO!C57=0," ",COUNTRY_INFO!C57))</f>
        <v>Dangila</v>
      </c>
      <c r="D57" s="15">
        <f>IF(AND(INTRO!$E$37="Non-endemic",INTRO!$E$41="Non-endemic"),0,IF(AND(OR(COUNTRY_INFO!$H57=0,COUNTRY_INFO!$H57=4,COUNTRY_INFO!$H57=99),OR(COUNTRY_INFO!$J57=0,COUNTRY_INFO!$J57=4)),0,COUNTRY_INFO!$E57))</f>
        <v>21105.511902012615</v>
      </c>
      <c r="E57" s="15">
        <f>IF(AND(INTRO!$E$37="Non-endemic",INTRO!$E$41="Non-endemic"),0,IF(AND(OR(COUNTRY_INFO!$H57=0,COUNTRY_INFO!$H57=4,COUNTRY_INFO!$H57=99),OR(COUNTRY_INFO!$J57=0,COUNTRY_INFO!$J57=4)),0,COUNTRY_INFO!$F57))</f>
        <v>45193.559125909422</v>
      </c>
      <c r="F57" s="15">
        <f t="shared" si="12"/>
        <v>66299.071027922037</v>
      </c>
      <c r="G57" s="16">
        <f>IF(AND(INTRO!$E$37="Non-endemic",INTRO!$E$41="Non-endemic"),0,COUNTRY_INFO!P57)</f>
        <v>0</v>
      </c>
      <c r="H57" s="16">
        <f>IF(AND(INTRO!$E$37="Non-endemic",INTRO!$E$41="Non-endemic"),0,COUNTRY_INFO!R57)</f>
        <v>2</v>
      </c>
      <c r="I57" s="15">
        <f>IF(INTRO!$E$39="Non-endemic",IF($G57=1,DEC!I57,0),IF($G57=1,IVM!G57,0))</f>
        <v>0</v>
      </c>
      <c r="J57" s="197" t="s">
        <v>1155</v>
      </c>
      <c r="K57" s="42">
        <f>IF($J57="ALB", IF(INTRO!$E$39="Non-endemic", IF($H57&lt;&gt;0, IF($I57=0, $D57*$H57, $D57*($H57-$G57)), 0), $D57*$H57), 0)</f>
        <v>0</v>
      </c>
      <c r="L57" s="15">
        <f t="shared" si="2"/>
        <v>0</v>
      </c>
      <c r="M57" s="3"/>
      <c r="N57" s="15">
        <f t="shared" si="13"/>
        <v>0</v>
      </c>
      <c r="O57" s="42">
        <f>IF($J57="MBD", IF(INTRO!$E$39="Non-endemic", IF($H57&lt;&gt;0, IF($I57=0, $D57*$H57, $D57*($H57-$G57)), 0), $D57*$H57), 0)</f>
        <v>42211.02380402523</v>
      </c>
      <c r="P57" s="15">
        <f t="shared" si="4"/>
        <v>90387.118251818843</v>
      </c>
      <c r="Q57" s="3"/>
      <c r="R57" s="15">
        <f t="shared" si="14"/>
        <v>132598.14205584407</v>
      </c>
      <c r="S57" s="25"/>
      <c r="T57" s="17">
        <f t="shared" si="6"/>
        <v>0</v>
      </c>
      <c r="U57" s="17">
        <f t="shared" si="7"/>
        <v>0</v>
      </c>
      <c r="V57" s="25"/>
      <c r="W57" s="17">
        <f t="shared" si="8"/>
        <v>0</v>
      </c>
      <c r="X57" s="17">
        <f t="shared" si="9"/>
        <v>0</v>
      </c>
      <c r="Y57" s="25"/>
      <c r="Z57" s="17">
        <f t="shared" si="10"/>
        <v>90387.118251818843</v>
      </c>
      <c r="AA57" s="17">
        <f t="shared" si="11"/>
        <v>603</v>
      </c>
    </row>
    <row r="58" spans="1:27" x14ac:dyDescent="0.2">
      <c r="A58" s="14" t="str">
        <f>IF(AND(INTRO!$E$37="Non-endemic",INTRO!$E$41="Non-endemic")," ",IF(COUNTRY_INFO!A58=0," ",COUNTRY_INFO!A58))</f>
        <v>Ethiopia</v>
      </c>
      <c r="B58" s="14" t="str">
        <f>IF(AND(INTRO!$E$37="Non-endemic",INTRO!$E$41="Non-endemic")," ",IF(COUNTRY_INFO!B58=0," ",COUNTRY_INFO!B58))</f>
        <v>AmharaAwi</v>
      </c>
      <c r="C58" s="14" t="str">
        <f>IF(AND(INTRO!$E$37="Non-endemic",INTRO!$E$41="Non-endemic")," ",IF(COUNTRY_INFO!C58=0," ",COUNTRY_INFO!C58))</f>
        <v>Dangla Town</v>
      </c>
      <c r="D58" s="15">
        <f>IF(AND(INTRO!$E$37="Non-endemic",INTRO!$E$41="Non-endemic"),0,IF(AND(OR(COUNTRY_INFO!$H58=0,COUNTRY_INFO!$H58=4,COUNTRY_INFO!$H58=99),OR(COUNTRY_INFO!$J58=0,COUNTRY_INFO!$J58=4)),0,COUNTRY_INFO!$E58))</f>
        <v>4819.3645828682966</v>
      </c>
      <c r="E58" s="15">
        <f>IF(AND(INTRO!$E$37="Non-endemic",INTRO!$E$41="Non-endemic"),0,IF(AND(OR(COUNTRY_INFO!$H58=0,COUNTRY_INFO!$H58=4,COUNTRY_INFO!$H58=99),OR(COUNTRY_INFO!$J58=0,COUNTRY_INFO!$J58=4)),0,COUNTRY_INFO!$F58))</f>
        <v>10319.779934094016</v>
      </c>
      <c r="F58" s="15">
        <f t="shared" si="12"/>
        <v>15139.144516962313</v>
      </c>
      <c r="G58" s="16">
        <f>IF(AND(INTRO!$E$37="Non-endemic",INTRO!$E$41="Non-endemic"),0,COUNTRY_INFO!P58)</f>
        <v>0</v>
      </c>
      <c r="H58" s="16">
        <f>IF(AND(INTRO!$E$37="Non-endemic",INTRO!$E$41="Non-endemic"),0,COUNTRY_INFO!R58)</f>
        <v>2</v>
      </c>
      <c r="I58" s="15">
        <f>IF(INTRO!$E$39="Non-endemic",IF($G58=1,DEC!I58,0),IF($G58=1,IVM!G58,0))</f>
        <v>0</v>
      </c>
      <c r="J58" s="197" t="s">
        <v>1155</v>
      </c>
      <c r="K58" s="42">
        <f>IF($J58="ALB", IF(INTRO!$E$39="Non-endemic", IF($H58&lt;&gt;0, IF($I58=0, $D58*$H58, $D58*($H58-$G58)), 0), $D58*$H58), 0)</f>
        <v>0</v>
      </c>
      <c r="L58" s="15">
        <f t="shared" si="2"/>
        <v>0</v>
      </c>
      <c r="M58" s="3"/>
      <c r="N58" s="15">
        <f t="shared" si="13"/>
        <v>0</v>
      </c>
      <c r="O58" s="42">
        <f>IF($J58="MBD", IF(INTRO!$E$39="Non-endemic", IF($H58&lt;&gt;0, IF($I58=0, $D58*$H58, $D58*($H58-$G58)), 0), $D58*$H58), 0)</f>
        <v>9638.7291657365931</v>
      </c>
      <c r="P58" s="15">
        <f t="shared" si="4"/>
        <v>20639.559868188033</v>
      </c>
      <c r="Q58" s="3"/>
      <c r="R58" s="15">
        <f t="shared" si="14"/>
        <v>30278.289033924626</v>
      </c>
      <c r="S58" s="25"/>
      <c r="T58" s="17">
        <f t="shared" si="6"/>
        <v>0</v>
      </c>
      <c r="U58" s="17">
        <f t="shared" si="7"/>
        <v>0</v>
      </c>
      <c r="V58" s="25"/>
      <c r="W58" s="17">
        <f t="shared" si="8"/>
        <v>0</v>
      </c>
      <c r="X58" s="17">
        <f t="shared" si="9"/>
        <v>0</v>
      </c>
      <c r="Y58" s="25"/>
      <c r="Z58" s="17">
        <f t="shared" si="10"/>
        <v>20639.559868188033</v>
      </c>
      <c r="AA58" s="17">
        <f t="shared" si="11"/>
        <v>138</v>
      </c>
    </row>
    <row r="59" spans="1:27" x14ac:dyDescent="0.2">
      <c r="A59" s="14" t="str">
        <f>IF(AND(INTRO!$E$37="Non-endemic",INTRO!$E$41="Non-endemic")," ",IF(COUNTRY_INFO!A59=0," ",COUNTRY_INFO!A59))</f>
        <v>Ethiopia</v>
      </c>
      <c r="B59" s="14" t="str">
        <f>IF(AND(INTRO!$E$37="Non-endemic",INTRO!$E$41="Non-endemic")," ",IF(COUNTRY_INFO!B59=0," ",COUNTRY_INFO!B59))</f>
        <v>AmharaAwi</v>
      </c>
      <c r="C59" s="14" t="str">
        <f>IF(AND(INTRO!$E$37="Non-endemic",INTRO!$E$41="Non-endemic")," ",IF(COUNTRY_INFO!C59=0," ",COUNTRY_INFO!C59))</f>
        <v>Fagita Lekoma</v>
      </c>
      <c r="D59" s="15">
        <f>IF(AND(INTRO!$E$37="Non-endemic",INTRO!$E$41="Non-endemic"),0,IF(AND(OR(COUNTRY_INFO!$H59=0,COUNTRY_INFO!$H59=4,COUNTRY_INFO!$H59=99),OR(COUNTRY_INFO!$J59=0,COUNTRY_INFO!$J59=4)),0,COUNTRY_INFO!$E59))</f>
        <v>22104.199713890906</v>
      </c>
      <c r="E59" s="15">
        <f>IF(AND(INTRO!$E$37="Non-endemic",INTRO!$E$41="Non-endemic"),0,IF(AND(OR(COUNTRY_INFO!$H59=0,COUNTRY_INFO!$H59=4,COUNTRY_INFO!$H59=99),OR(COUNTRY_INFO!$J59=0,COUNTRY_INFO!$J59=4)),0,COUNTRY_INFO!$F59))</f>
        <v>47332.064786610455</v>
      </c>
      <c r="F59" s="15">
        <f t="shared" si="12"/>
        <v>69436.264500501362</v>
      </c>
      <c r="G59" s="16">
        <f>IF(AND(INTRO!$E$37="Non-endemic",INTRO!$E$41="Non-endemic"),0,COUNTRY_INFO!P59)</f>
        <v>0</v>
      </c>
      <c r="H59" s="16">
        <f>IF(AND(INTRO!$E$37="Non-endemic",INTRO!$E$41="Non-endemic"),0,COUNTRY_INFO!R59)</f>
        <v>2</v>
      </c>
      <c r="I59" s="15">
        <f>IF(INTRO!$E$39="Non-endemic",IF($G59=1,DEC!I59,0),IF($G59=1,IVM!G59,0))</f>
        <v>0</v>
      </c>
      <c r="J59" s="197" t="s">
        <v>1155</v>
      </c>
      <c r="K59" s="42">
        <f>IF($J59="ALB", IF(INTRO!$E$39="Non-endemic", IF($H59&lt;&gt;0, IF($I59=0, $D59*$H59, $D59*($H59-$G59)), 0), $D59*$H59), 0)</f>
        <v>0</v>
      </c>
      <c r="L59" s="15">
        <f t="shared" si="2"/>
        <v>0</v>
      </c>
      <c r="M59" s="3"/>
      <c r="N59" s="15">
        <f t="shared" si="13"/>
        <v>0</v>
      </c>
      <c r="O59" s="42">
        <f>IF($J59="MBD", IF(INTRO!$E$39="Non-endemic", IF($H59&lt;&gt;0, IF($I59=0, $D59*$H59, $D59*($H59-$G59)), 0), $D59*$H59), 0)</f>
        <v>44208.399427781813</v>
      </c>
      <c r="P59" s="15">
        <f t="shared" si="4"/>
        <v>94664.129573220911</v>
      </c>
      <c r="Q59" s="3"/>
      <c r="R59" s="15">
        <f t="shared" si="14"/>
        <v>138872.52900100272</v>
      </c>
      <c r="S59" s="25"/>
      <c r="T59" s="17">
        <f t="shared" si="6"/>
        <v>0</v>
      </c>
      <c r="U59" s="17">
        <f t="shared" si="7"/>
        <v>0</v>
      </c>
      <c r="V59" s="25"/>
      <c r="W59" s="17">
        <f t="shared" si="8"/>
        <v>0</v>
      </c>
      <c r="X59" s="17">
        <f t="shared" si="9"/>
        <v>0</v>
      </c>
      <c r="Y59" s="25"/>
      <c r="Z59" s="17">
        <f t="shared" si="10"/>
        <v>94664.129573220911</v>
      </c>
      <c r="AA59" s="17">
        <f t="shared" si="11"/>
        <v>632</v>
      </c>
    </row>
    <row r="60" spans="1:27" x14ac:dyDescent="0.2">
      <c r="A60" s="14" t="str">
        <f>IF(AND(INTRO!$E$37="Non-endemic",INTRO!$E$41="Non-endemic")," ",IF(COUNTRY_INFO!A60=0," ",COUNTRY_INFO!A60))</f>
        <v>Ethiopia</v>
      </c>
      <c r="B60" s="14" t="str">
        <f>IF(AND(INTRO!$E$37="Non-endemic",INTRO!$E$41="Non-endemic")," ",IF(COUNTRY_INFO!B60=0," ",COUNTRY_INFO!B60))</f>
        <v>AmharaAwi</v>
      </c>
      <c r="C60" s="14" t="str">
        <f>IF(AND(INTRO!$E$37="Non-endemic",INTRO!$E$41="Non-endemic")," ",IF(COUNTRY_INFO!C60=0," ",COUNTRY_INFO!C60))</f>
        <v>Guagusa Shikudad</v>
      </c>
      <c r="D60" s="15">
        <f>IF(AND(INTRO!$E$37="Non-endemic",INTRO!$E$41="Non-endemic"),0,IF(AND(OR(COUNTRY_INFO!$H60=0,COUNTRY_INFO!$H60=4,COUNTRY_INFO!$H60=99),OR(COUNTRY_INFO!$J60=0,COUNTRY_INFO!$J60=4)),0,COUNTRY_INFO!$E60))</f>
        <v>14196.438899728006</v>
      </c>
      <c r="E60" s="15">
        <f>IF(AND(INTRO!$E$37="Non-endemic",INTRO!$E$41="Non-endemic"),0,IF(AND(OR(COUNTRY_INFO!$H60=0,COUNTRY_INFO!$H60=4,COUNTRY_INFO!$H60=99),OR(COUNTRY_INFO!$J60=0,COUNTRY_INFO!$J60=4)),0,COUNTRY_INFO!$F60))</f>
        <v>30399.054226731962</v>
      </c>
      <c r="F60" s="15">
        <f t="shared" si="12"/>
        <v>44595.493126459965</v>
      </c>
      <c r="G60" s="16">
        <f>IF(AND(INTRO!$E$37="Non-endemic",INTRO!$E$41="Non-endemic"),0,COUNTRY_INFO!P60)</f>
        <v>0</v>
      </c>
      <c r="H60" s="16">
        <f>IF(AND(INTRO!$E$37="Non-endemic",INTRO!$E$41="Non-endemic"),0,COUNTRY_INFO!R60)</f>
        <v>2</v>
      </c>
      <c r="I60" s="15">
        <f>IF(INTRO!$E$39="Non-endemic",IF($G60=1,DEC!I60,0),IF($G60=1,IVM!G60,0))</f>
        <v>0</v>
      </c>
      <c r="J60" s="197" t="s">
        <v>1155</v>
      </c>
      <c r="K60" s="42">
        <f>IF($J60="ALB", IF(INTRO!$E$39="Non-endemic", IF($H60&lt;&gt;0, IF($I60=0, $D60*$H60, $D60*($H60-$G60)), 0), $D60*$H60), 0)</f>
        <v>0</v>
      </c>
      <c r="L60" s="15">
        <f t="shared" si="2"/>
        <v>0</v>
      </c>
      <c r="M60" s="3"/>
      <c r="N60" s="15">
        <f t="shared" si="13"/>
        <v>0</v>
      </c>
      <c r="O60" s="42">
        <f>IF($J60="MBD", IF(INTRO!$E$39="Non-endemic", IF($H60&lt;&gt;0, IF($I60=0, $D60*$H60, $D60*($H60-$G60)), 0), $D60*$H60), 0)</f>
        <v>28392.877799456011</v>
      </c>
      <c r="P60" s="15">
        <f t="shared" si="4"/>
        <v>60798.108453463923</v>
      </c>
      <c r="Q60" s="3"/>
      <c r="R60" s="15">
        <f t="shared" si="14"/>
        <v>89190.986252919931</v>
      </c>
      <c r="S60" s="25"/>
      <c r="T60" s="17">
        <f t="shared" si="6"/>
        <v>0</v>
      </c>
      <c r="U60" s="17">
        <f t="shared" si="7"/>
        <v>0</v>
      </c>
      <c r="V60" s="25"/>
      <c r="W60" s="17">
        <f t="shared" si="8"/>
        <v>0</v>
      </c>
      <c r="X60" s="17">
        <f t="shared" si="9"/>
        <v>0</v>
      </c>
      <c r="Y60" s="25"/>
      <c r="Z60" s="17">
        <f t="shared" si="10"/>
        <v>60798.108453463923</v>
      </c>
      <c r="AA60" s="17">
        <f t="shared" si="11"/>
        <v>406</v>
      </c>
    </row>
    <row r="61" spans="1:27" x14ac:dyDescent="0.2">
      <c r="A61" s="14" t="str">
        <f>IF(AND(INTRO!$E$37="Non-endemic",INTRO!$E$41="Non-endemic")," ",IF(COUNTRY_INFO!A61=0," ",COUNTRY_INFO!A61))</f>
        <v>Ethiopia</v>
      </c>
      <c r="B61" s="14" t="str">
        <f>IF(AND(INTRO!$E$37="Non-endemic",INTRO!$E$41="Non-endemic")," ",IF(COUNTRY_INFO!B61=0," ",COUNTRY_INFO!B61))</f>
        <v>AmharaAwi</v>
      </c>
      <c r="C61" s="14" t="str">
        <f>IF(AND(INTRO!$E$37="Non-endemic",INTRO!$E$41="Non-endemic")," ",IF(COUNTRY_INFO!C61=0," ",COUNTRY_INFO!C61))</f>
        <v>Guangua</v>
      </c>
      <c r="D61" s="15">
        <f>IF(AND(INTRO!$E$37="Non-endemic",INTRO!$E$41="Non-endemic"),0,IF(AND(OR(COUNTRY_INFO!$H61=0,COUNTRY_INFO!$H61=4,COUNTRY_INFO!$H61=99),OR(COUNTRY_INFO!$J61=0,COUNTRY_INFO!$J61=4)),0,COUNTRY_INFO!$E61))</f>
        <v>19143.168427197506</v>
      </c>
      <c r="E61" s="15">
        <f>IF(AND(INTRO!$E$37="Non-endemic",INTRO!$E$41="Non-endemic"),0,IF(AND(OR(COUNTRY_INFO!$H61=0,COUNTRY_INFO!$H61=4,COUNTRY_INFO!$H61=99),OR(COUNTRY_INFO!$J61=0,COUNTRY_INFO!$J61=4)),0,COUNTRY_INFO!$F61))</f>
        <v>40991.562686962963</v>
      </c>
      <c r="F61" s="15">
        <f t="shared" si="12"/>
        <v>60134.731114160473</v>
      </c>
      <c r="G61" s="16">
        <f>IF(AND(INTRO!$E$37="Non-endemic",INTRO!$E$41="Non-endemic"),0,COUNTRY_INFO!P61)</f>
        <v>0</v>
      </c>
      <c r="H61" s="16">
        <f>IF(AND(INTRO!$E$37="Non-endemic",INTRO!$E$41="Non-endemic"),0,COUNTRY_INFO!R61)</f>
        <v>1</v>
      </c>
      <c r="I61" s="15">
        <f>IF(INTRO!$E$39="Non-endemic",IF($G61=1,DEC!I61,0),IF($G61=1,IVM!G61,0))</f>
        <v>0</v>
      </c>
      <c r="J61" s="197" t="s">
        <v>1155</v>
      </c>
      <c r="K61" s="42">
        <f>IF($J61="ALB", IF(INTRO!$E$39="Non-endemic", IF($H61&lt;&gt;0, IF($I61=0, $D61*$H61, $D61*($H61-$G61)), 0), $D61*$H61), 0)</f>
        <v>0</v>
      </c>
      <c r="L61" s="15">
        <f t="shared" si="2"/>
        <v>0</v>
      </c>
      <c r="M61" s="3"/>
      <c r="N61" s="15">
        <f t="shared" si="13"/>
        <v>0</v>
      </c>
      <c r="O61" s="42">
        <f>IF($J61="MBD", IF(INTRO!$E$39="Non-endemic", IF($H61&lt;&gt;0, IF($I61=0, $D61*$H61, $D61*($H61-$G61)), 0), $D61*$H61), 0)</f>
        <v>19143.168427197506</v>
      </c>
      <c r="P61" s="15">
        <f t="shared" si="4"/>
        <v>40991.562686962963</v>
      </c>
      <c r="Q61" s="3"/>
      <c r="R61" s="15">
        <f t="shared" si="14"/>
        <v>60134.731114160473</v>
      </c>
      <c r="S61" s="25"/>
      <c r="T61" s="17">
        <f t="shared" si="6"/>
        <v>0</v>
      </c>
      <c r="U61" s="17">
        <f t="shared" si="7"/>
        <v>0</v>
      </c>
      <c r="V61" s="25"/>
      <c r="W61" s="17">
        <f t="shared" si="8"/>
        <v>0</v>
      </c>
      <c r="X61" s="17">
        <f t="shared" si="9"/>
        <v>0</v>
      </c>
      <c r="Y61" s="25"/>
      <c r="Z61" s="17">
        <f t="shared" si="10"/>
        <v>40991.562686962963</v>
      </c>
      <c r="AA61" s="17">
        <f t="shared" si="11"/>
        <v>274</v>
      </c>
    </row>
    <row r="62" spans="1:27" x14ac:dyDescent="0.2">
      <c r="A62" s="14" t="str">
        <f>IF(AND(INTRO!$E$37="Non-endemic",INTRO!$E$41="Non-endemic")," ",IF(COUNTRY_INFO!A62=0," ",COUNTRY_INFO!A62))</f>
        <v>Ethiopia</v>
      </c>
      <c r="B62" s="14" t="str">
        <f>IF(AND(INTRO!$E$37="Non-endemic",INTRO!$E$41="Non-endemic")," ",IF(COUNTRY_INFO!B62=0," ",COUNTRY_INFO!B62))</f>
        <v>AmharaAwi</v>
      </c>
      <c r="C62" s="14" t="str">
        <f>IF(AND(INTRO!$E$37="Non-endemic",INTRO!$E$41="Non-endemic")," ",IF(COUNTRY_INFO!C62=0," ",COUNTRY_INFO!C62))</f>
        <v>Injibara Town</v>
      </c>
      <c r="D62" s="15">
        <f>IF(AND(INTRO!$E$37="Non-endemic",INTRO!$E$41="Non-endemic"),0,IF(AND(OR(COUNTRY_INFO!$H62=0,COUNTRY_INFO!$H62=4,COUNTRY_INFO!$H62=99),OR(COUNTRY_INFO!$J62=0,COUNTRY_INFO!$J62=4)),0,COUNTRY_INFO!$E62))</f>
        <v>5133.0245210652865</v>
      </c>
      <c r="E62" s="15">
        <f>IF(AND(INTRO!$E$37="Non-endemic",INTRO!$E$41="Non-endemic"),0,IF(AND(OR(COUNTRY_INFO!$H62=0,COUNTRY_INFO!$H62=4,COUNTRY_INFO!$H62=99),OR(COUNTRY_INFO!$J62=0,COUNTRY_INFO!$J62=4)),0,COUNTRY_INFO!$F62))</f>
        <v>10991.424811894065</v>
      </c>
      <c r="F62" s="15">
        <f t="shared" si="12"/>
        <v>16124.449332959352</v>
      </c>
      <c r="G62" s="16">
        <f>IF(AND(INTRO!$E$37="Non-endemic",INTRO!$E$41="Non-endemic"),0,COUNTRY_INFO!P62)</f>
        <v>0</v>
      </c>
      <c r="H62" s="16">
        <f>IF(AND(INTRO!$E$37="Non-endemic",INTRO!$E$41="Non-endemic"),0,COUNTRY_INFO!R62)</f>
        <v>1</v>
      </c>
      <c r="I62" s="15">
        <f>IF(INTRO!$E$39="Non-endemic",IF($G62=1,DEC!I62,0),IF($G62=1,IVM!G62,0))</f>
        <v>0</v>
      </c>
      <c r="J62" s="197" t="s">
        <v>1155</v>
      </c>
      <c r="K62" s="42">
        <f>IF($J62="ALB", IF(INTRO!$E$39="Non-endemic", IF($H62&lt;&gt;0, IF($I62=0, $D62*$H62, $D62*($H62-$G62)), 0), $D62*$H62), 0)</f>
        <v>0</v>
      </c>
      <c r="L62" s="15">
        <f t="shared" si="2"/>
        <v>0</v>
      </c>
      <c r="M62" s="3"/>
      <c r="N62" s="15">
        <f t="shared" si="13"/>
        <v>0</v>
      </c>
      <c r="O62" s="42">
        <f>IF($J62="MBD", IF(INTRO!$E$39="Non-endemic", IF($H62&lt;&gt;0, IF($I62=0, $D62*$H62, $D62*($H62-$G62)), 0), $D62*$H62), 0)</f>
        <v>5133.0245210652865</v>
      </c>
      <c r="P62" s="15">
        <f t="shared" si="4"/>
        <v>10991.424811894065</v>
      </c>
      <c r="Q62" s="3"/>
      <c r="R62" s="15">
        <f t="shared" si="14"/>
        <v>16124.449332959352</v>
      </c>
      <c r="S62" s="25"/>
      <c r="T62" s="17">
        <f t="shared" si="6"/>
        <v>0</v>
      </c>
      <c r="U62" s="17">
        <f t="shared" si="7"/>
        <v>0</v>
      </c>
      <c r="V62" s="25"/>
      <c r="W62" s="17">
        <f t="shared" si="8"/>
        <v>0</v>
      </c>
      <c r="X62" s="17">
        <f t="shared" si="9"/>
        <v>0</v>
      </c>
      <c r="Y62" s="25"/>
      <c r="Z62" s="17">
        <f t="shared" si="10"/>
        <v>10991.424811894065</v>
      </c>
      <c r="AA62" s="17">
        <f t="shared" si="11"/>
        <v>74</v>
      </c>
    </row>
    <row r="63" spans="1:27" x14ac:dyDescent="0.2">
      <c r="A63" s="14" t="str">
        <f>IF(AND(INTRO!$E$37="Non-endemic",INTRO!$E$41="Non-endemic")," ",IF(COUNTRY_INFO!A63=0," ",COUNTRY_INFO!A63))</f>
        <v>Ethiopia</v>
      </c>
      <c r="B63" s="14" t="str">
        <f>IF(AND(INTRO!$E$37="Non-endemic",INTRO!$E$41="Non-endemic")," ",IF(COUNTRY_INFO!B63=0," ",COUNTRY_INFO!B63))</f>
        <v>AmharaAwi</v>
      </c>
      <c r="C63" s="14" t="str">
        <f>IF(AND(INTRO!$E$37="Non-endemic",INTRO!$E$41="Non-endemic")," ",IF(COUNTRY_INFO!C63=0," ",COUNTRY_INFO!C63))</f>
        <v>Jawi</v>
      </c>
      <c r="D63" s="15">
        <f>IF(AND(INTRO!$E$37="Non-endemic",INTRO!$E$41="Non-endemic"),0,IF(AND(OR(COUNTRY_INFO!$H63=0,COUNTRY_INFO!$H63=4,COUNTRY_INFO!$H63=99),OR(COUNTRY_INFO!$J63=0,COUNTRY_INFO!$J63=4)),0,COUNTRY_INFO!$E63))</f>
        <v>19193.136763672173</v>
      </c>
      <c r="E63" s="15">
        <f>IF(AND(INTRO!$E$37="Non-endemic",INTRO!$E$41="Non-endemic"),0,IF(AND(OR(COUNTRY_INFO!$H63=0,COUNTRY_INFO!$H63=4,COUNTRY_INFO!$H63=99),OR(COUNTRY_INFO!$J63=0,COUNTRY_INFO!$J63=4)),0,COUNTRY_INFO!$F63))</f>
        <v>41098.560658837596</v>
      </c>
      <c r="F63" s="15">
        <f t="shared" si="12"/>
        <v>60291.697422509766</v>
      </c>
      <c r="G63" s="16">
        <f>IF(AND(INTRO!$E$37="Non-endemic",INTRO!$E$41="Non-endemic"),0,COUNTRY_INFO!P63)</f>
        <v>1</v>
      </c>
      <c r="H63" s="16">
        <f>IF(AND(INTRO!$E$37="Non-endemic",INTRO!$E$41="Non-endemic"),0,COUNTRY_INFO!R63)</f>
        <v>2</v>
      </c>
      <c r="I63" s="15">
        <f>IF(INTRO!$E$39="Non-endemic",IF($G63=1,DEC!I63,0),IF($G63=1,IVM!G63,0))</f>
        <v>122190.37579017509</v>
      </c>
      <c r="J63" s="197" t="s">
        <v>172</v>
      </c>
      <c r="K63" s="42">
        <f>IF($J63="ALB", IF(INTRO!$E$39="Non-endemic", IF($H63&lt;&gt;0, IF($I63=0, $D63*$H63, $D63*($H63-$G63)), 0), $D63*$H63), 0)</f>
        <v>38386.273527344347</v>
      </c>
      <c r="L63" s="15">
        <f t="shared" si="2"/>
        <v>41098.560658837596</v>
      </c>
      <c r="M63" s="3"/>
      <c r="N63" s="15">
        <f t="shared" si="13"/>
        <v>79484.83418618195</v>
      </c>
      <c r="O63" s="42">
        <f>IF($J63="MBD", IF(INTRO!$E$39="Non-endemic", IF($H63&lt;&gt;0, IF($I63=0, $D63*$H63, $D63*($H63-$G63)), 0), $D63*$H63), 0)</f>
        <v>0</v>
      </c>
      <c r="P63" s="15">
        <f t="shared" si="4"/>
        <v>0</v>
      </c>
      <c r="Q63" s="3"/>
      <c r="R63" s="15">
        <f t="shared" si="14"/>
        <v>0</v>
      </c>
      <c r="S63" s="25"/>
      <c r="T63" s="17">
        <f t="shared" si="6"/>
        <v>122190.37579017509</v>
      </c>
      <c r="U63" s="17">
        <f t="shared" si="7"/>
        <v>611</v>
      </c>
      <c r="V63" s="25"/>
      <c r="W63" s="17">
        <f t="shared" si="8"/>
        <v>41098.560658837596</v>
      </c>
      <c r="X63" s="17">
        <f t="shared" si="9"/>
        <v>206</v>
      </c>
      <c r="Y63" s="25"/>
      <c r="Z63" s="17">
        <f t="shared" si="10"/>
        <v>0</v>
      </c>
      <c r="AA63" s="17">
        <f t="shared" si="11"/>
        <v>0</v>
      </c>
    </row>
    <row r="64" spans="1:27" x14ac:dyDescent="0.2">
      <c r="A64" s="14" t="str">
        <f>IF(AND(INTRO!$E$37="Non-endemic",INTRO!$E$41="Non-endemic")," ",IF(COUNTRY_INFO!A64=0," ",COUNTRY_INFO!A64))</f>
        <v>Ethiopia</v>
      </c>
      <c r="B64" s="14" t="str">
        <f>IF(AND(INTRO!$E$37="Non-endemic",INTRO!$E$41="Non-endemic")," ",IF(COUNTRY_INFO!B64=0," ",COUNTRY_INFO!B64))</f>
        <v>AmharaAwi</v>
      </c>
      <c r="C64" s="14" t="str">
        <f>IF(AND(INTRO!$E$37="Non-endemic",INTRO!$E$41="Non-endemic")," ",IF(COUNTRY_INFO!C64=0," ",COUNTRY_INFO!C64))</f>
        <v>Zigem</v>
      </c>
      <c r="D64" s="15">
        <f>IF(AND(INTRO!$E$37="Non-endemic",INTRO!$E$41="Non-endemic"),0,IF(AND(OR(COUNTRY_INFO!$H64=0,COUNTRY_INFO!$H64=4,COUNTRY_INFO!$H64=99),OR(COUNTRY_INFO!$J64=0,COUNTRY_INFO!$J64=4)),0,COUNTRY_INFO!$E64))</f>
        <v>14734.141650922846</v>
      </c>
      <c r="E64" s="15">
        <f>IF(AND(INTRO!$E$37="Non-endemic",INTRO!$E$41="Non-endemic"),0,IF(AND(OR(COUNTRY_INFO!$H64=0,COUNTRY_INFO!$H64=4,COUNTRY_INFO!$H64=99),OR(COUNTRY_INFO!$J64=0,COUNTRY_INFO!$J64=4)),0,COUNTRY_INFO!$F64))</f>
        <v>31550.445445817761</v>
      </c>
      <c r="F64" s="15">
        <f t="shared" si="12"/>
        <v>46284.587096740608</v>
      </c>
      <c r="G64" s="16">
        <f>IF(AND(INTRO!$E$37="Non-endemic",INTRO!$E$41="Non-endemic"),0,COUNTRY_INFO!P64)</f>
        <v>1</v>
      </c>
      <c r="H64" s="16">
        <f>IF(AND(INTRO!$E$37="Non-endemic",INTRO!$E$41="Non-endemic"),0,COUNTRY_INFO!R64)</f>
        <v>1</v>
      </c>
      <c r="I64" s="15">
        <f>IF(INTRO!$E$39="Non-endemic",IF($G64=1,DEC!I64,0),IF($G64=1,IVM!G64,0))</f>
        <v>93802.817509203902</v>
      </c>
      <c r="J64" s="197" t="s">
        <v>172</v>
      </c>
      <c r="K64" s="42">
        <f>IF($J64="ALB", IF(INTRO!$E$39="Non-endemic", IF($H64&lt;&gt;0, IF($I64=0, $D64*$H64, $D64*($H64-$G64)), 0), $D64*$H64), 0)</f>
        <v>14734.141650922846</v>
      </c>
      <c r="L64" s="15">
        <f t="shared" si="2"/>
        <v>0</v>
      </c>
      <c r="M64" s="3"/>
      <c r="N64" s="15">
        <f t="shared" si="13"/>
        <v>14734.141650922846</v>
      </c>
      <c r="O64" s="42">
        <f>IF($J64="MBD", IF(INTRO!$E$39="Non-endemic", IF($H64&lt;&gt;0, IF($I64=0, $D64*$H64, $D64*($H64-$G64)), 0), $D64*$H64), 0)</f>
        <v>0</v>
      </c>
      <c r="P64" s="15">
        <f t="shared" si="4"/>
        <v>0</v>
      </c>
      <c r="Q64" s="3"/>
      <c r="R64" s="15">
        <f t="shared" si="14"/>
        <v>0</v>
      </c>
      <c r="S64" s="25"/>
      <c r="T64" s="17">
        <f t="shared" si="6"/>
        <v>93802.817509203902</v>
      </c>
      <c r="U64" s="17">
        <f t="shared" si="7"/>
        <v>470</v>
      </c>
      <c r="V64" s="25"/>
      <c r="W64" s="17">
        <f t="shared" si="8"/>
        <v>0</v>
      </c>
      <c r="X64" s="17">
        <f t="shared" si="9"/>
        <v>0</v>
      </c>
      <c r="Y64" s="25"/>
      <c r="Z64" s="17">
        <f t="shared" si="10"/>
        <v>0</v>
      </c>
      <c r="AA64" s="17">
        <f t="shared" si="11"/>
        <v>0</v>
      </c>
    </row>
    <row r="65" spans="1:27" x14ac:dyDescent="0.2">
      <c r="A65" s="14" t="str">
        <f>IF(AND(INTRO!$E$37="Non-endemic",INTRO!$E$41="Non-endemic")," ",IF(COUNTRY_INFO!A65=0," ",COUNTRY_INFO!A65))</f>
        <v>Ethiopia</v>
      </c>
      <c r="B65" s="14" t="str">
        <f>IF(AND(INTRO!$E$37="Non-endemic",INTRO!$E$41="Non-endemic")," ",IF(COUNTRY_INFO!B65=0," ",COUNTRY_INFO!B65))</f>
        <v>AmharaEast Gojam</v>
      </c>
      <c r="C65" s="14" t="str">
        <f>IF(AND(INTRO!$E$37="Non-endemic",INTRO!$E$41="Non-endemic")," ",IF(COUNTRY_INFO!C65=0," ",COUNTRY_INFO!C65))</f>
        <v>Aneded</v>
      </c>
      <c r="D65" s="15">
        <f>IF(AND(INTRO!$E$37="Non-endemic",INTRO!$E$41="Non-endemic"),0,IF(AND(OR(COUNTRY_INFO!$H65=0,COUNTRY_INFO!$H65=4,COUNTRY_INFO!$H65=99),OR(COUNTRY_INFO!$J65=0,COUNTRY_INFO!$J65=4)),0,COUNTRY_INFO!$E65))</f>
        <v>14707.392296886132</v>
      </c>
      <c r="E65" s="15">
        <f>IF(AND(INTRO!$E$37="Non-endemic",INTRO!$E$41="Non-endemic"),0,IF(AND(OR(COUNTRY_INFO!$H65=0,COUNTRY_INFO!$H65=4,COUNTRY_INFO!$H65=99),OR(COUNTRY_INFO!$J65=0,COUNTRY_INFO!$J65=4)),0,COUNTRY_INFO!$F65))</f>
        <v>31493.166640221822</v>
      </c>
      <c r="F65" s="15">
        <f t="shared" si="12"/>
        <v>46200.558937107955</v>
      </c>
      <c r="G65" s="16">
        <f>IF(AND(INTRO!$E$37="Non-endemic",INTRO!$E$41="Non-endemic"),0,COUNTRY_INFO!P65)</f>
        <v>0</v>
      </c>
      <c r="H65" s="16">
        <f>IF(AND(INTRO!$E$37="Non-endemic",INTRO!$E$41="Non-endemic"),0,COUNTRY_INFO!R65)</f>
        <v>1</v>
      </c>
      <c r="I65" s="15">
        <f>IF(INTRO!$E$39="Non-endemic",IF($G65=1,DEC!I65,0),IF($G65=1,IVM!G65,0))</f>
        <v>0</v>
      </c>
      <c r="J65" s="197" t="s">
        <v>1155</v>
      </c>
      <c r="K65" s="42">
        <f>IF($J65="ALB", IF(INTRO!$E$39="Non-endemic", IF($H65&lt;&gt;0, IF($I65=0, $D65*$H65, $D65*($H65-$G65)), 0), $D65*$H65), 0)</f>
        <v>0</v>
      </c>
      <c r="L65" s="15">
        <f t="shared" si="2"/>
        <v>0</v>
      </c>
      <c r="M65" s="3"/>
      <c r="N65" s="15">
        <f t="shared" si="13"/>
        <v>0</v>
      </c>
      <c r="O65" s="42">
        <f>IF($J65="MBD", IF(INTRO!$E$39="Non-endemic", IF($H65&lt;&gt;0, IF($I65=0, $D65*$H65, $D65*($H65-$G65)), 0), $D65*$H65), 0)</f>
        <v>14707.392296886132</v>
      </c>
      <c r="P65" s="15">
        <f t="shared" si="4"/>
        <v>31493.166640221822</v>
      </c>
      <c r="Q65" s="3"/>
      <c r="R65" s="15">
        <f t="shared" si="14"/>
        <v>46200.558937107955</v>
      </c>
      <c r="S65" s="25"/>
      <c r="T65" s="17">
        <f t="shared" si="6"/>
        <v>0</v>
      </c>
      <c r="U65" s="17">
        <f t="shared" si="7"/>
        <v>0</v>
      </c>
      <c r="V65" s="25"/>
      <c r="W65" s="17">
        <f t="shared" si="8"/>
        <v>0</v>
      </c>
      <c r="X65" s="17">
        <f t="shared" si="9"/>
        <v>0</v>
      </c>
      <c r="Y65" s="25"/>
      <c r="Z65" s="17">
        <f t="shared" si="10"/>
        <v>31493.166640221822</v>
      </c>
      <c r="AA65" s="17">
        <f t="shared" si="11"/>
        <v>210</v>
      </c>
    </row>
    <row r="66" spans="1:27" x14ac:dyDescent="0.2">
      <c r="A66" s="14" t="str">
        <f>IF(AND(INTRO!$E$37="Non-endemic",INTRO!$E$41="Non-endemic")," ",IF(COUNTRY_INFO!A66=0," ",COUNTRY_INFO!A66))</f>
        <v>Ethiopia</v>
      </c>
      <c r="B66" s="14" t="str">
        <f>IF(AND(INTRO!$E$37="Non-endemic",INTRO!$E$41="Non-endemic")," ",IF(COUNTRY_INFO!B66=0," ",COUNTRY_INFO!B66))</f>
        <v>AmharaEast Gojam</v>
      </c>
      <c r="C66" s="14" t="str">
        <f>IF(AND(INTRO!$E$37="Non-endemic",INTRO!$E$41="Non-endemic")," ",IF(COUNTRY_INFO!C66=0," ",COUNTRY_INFO!C66))</f>
        <v>Awabel</v>
      </c>
      <c r="D66" s="15">
        <f>IF(AND(INTRO!$E$37="Non-endemic",INTRO!$E$41="Non-endemic"),0,IF(AND(OR(COUNTRY_INFO!$H66=0,COUNTRY_INFO!$H66=4,COUNTRY_INFO!$H66=99),OR(COUNTRY_INFO!$J66=0,COUNTRY_INFO!$J66=4)),0,COUNTRY_INFO!$E66))</f>
        <v>19859.69807822154</v>
      </c>
      <c r="E66" s="15">
        <f>IF(AND(INTRO!$E$37="Non-endemic",INTRO!$E$41="Non-endemic"),0,IF(AND(OR(COUNTRY_INFO!$H66=0,COUNTRY_INFO!$H66=4,COUNTRY_INFO!$H66=99),OR(COUNTRY_INFO!$J66=0,COUNTRY_INFO!$J66=4)),0,COUNTRY_INFO!$F66))</f>
        <v>42525.878713002305</v>
      </c>
      <c r="F66" s="15">
        <f t="shared" si="12"/>
        <v>62385.576791223844</v>
      </c>
      <c r="G66" s="16">
        <f>IF(AND(INTRO!$E$37="Non-endemic",INTRO!$E$41="Non-endemic"),0,COUNTRY_INFO!P66)</f>
        <v>0</v>
      </c>
      <c r="H66" s="16">
        <f>IF(AND(INTRO!$E$37="Non-endemic",INTRO!$E$41="Non-endemic"),0,COUNTRY_INFO!R66)</f>
        <v>2</v>
      </c>
      <c r="I66" s="15">
        <f>IF(INTRO!$E$39="Non-endemic",IF($G66=1,DEC!I66,0),IF($G66=1,IVM!G66,0))</f>
        <v>0</v>
      </c>
      <c r="J66" s="197" t="s">
        <v>1155</v>
      </c>
      <c r="K66" s="42">
        <f>IF($J66="ALB", IF(INTRO!$E$39="Non-endemic", IF($H66&lt;&gt;0, IF($I66=0, $D66*$H66, $D66*($H66-$G66)), 0), $D66*$H66), 0)</f>
        <v>0</v>
      </c>
      <c r="L66" s="15">
        <f t="shared" si="2"/>
        <v>0</v>
      </c>
      <c r="M66" s="3"/>
      <c r="N66" s="15">
        <f t="shared" si="13"/>
        <v>0</v>
      </c>
      <c r="O66" s="42">
        <f>IF($J66="MBD", IF(INTRO!$E$39="Non-endemic", IF($H66&lt;&gt;0, IF($I66=0, $D66*$H66, $D66*($H66-$G66)), 0), $D66*$H66), 0)</f>
        <v>39719.396156443079</v>
      </c>
      <c r="P66" s="15">
        <f t="shared" si="4"/>
        <v>85051.757426004609</v>
      </c>
      <c r="Q66" s="3"/>
      <c r="R66" s="15">
        <f t="shared" si="14"/>
        <v>124771.15358244769</v>
      </c>
      <c r="S66" s="25"/>
      <c r="T66" s="17">
        <f t="shared" si="6"/>
        <v>0</v>
      </c>
      <c r="U66" s="17">
        <f t="shared" si="7"/>
        <v>0</v>
      </c>
      <c r="V66" s="25"/>
      <c r="W66" s="17">
        <f t="shared" si="8"/>
        <v>0</v>
      </c>
      <c r="X66" s="17">
        <f t="shared" si="9"/>
        <v>0</v>
      </c>
      <c r="Y66" s="25"/>
      <c r="Z66" s="17">
        <f t="shared" si="10"/>
        <v>85051.757426004609</v>
      </c>
      <c r="AA66" s="17">
        <f t="shared" si="11"/>
        <v>568</v>
      </c>
    </row>
    <row r="67" spans="1:27" x14ac:dyDescent="0.2">
      <c r="A67" s="14" t="str">
        <f>IF(AND(INTRO!$E$37="Non-endemic",INTRO!$E$41="Non-endemic")," ",IF(COUNTRY_INFO!A67=0," ",COUNTRY_INFO!A67))</f>
        <v>Ethiopia</v>
      </c>
      <c r="B67" s="14" t="str">
        <f>IF(AND(INTRO!$E$37="Non-endemic",INTRO!$E$41="Non-endemic")," ",IF(COUNTRY_INFO!B67=0," ",COUNTRY_INFO!B67))</f>
        <v>AmharaEast Gojam</v>
      </c>
      <c r="C67" s="14" t="str">
        <f>IF(AND(INTRO!$E$37="Non-endemic",INTRO!$E$41="Non-endemic")," ",IF(COUNTRY_INFO!C67=0," ",COUNTRY_INFO!C67))</f>
        <v>Basoliben</v>
      </c>
      <c r="D67" s="15">
        <f>IF(AND(INTRO!$E$37="Non-endemic",INTRO!$E$41="Non-endemic"),0,IF(AND(OR(COUNTRY_INFO!$H67=0,COUNTRY_INFO!$H67=4,COUNTRY_INFO!$H67=99),OR(COUNTRY_INFO!$J67=0,COUNTRY_INFO!$J67=4)),0,COUNTRY_INFO!$E67))</f>
        <v>22959.500125450577</v>
      </c>
      <c r="E67" s="15">
        <f>IF(AND(INTRO!$E$37="Non-endemic",INTRO!$E$41="Non-endemic"),0,IF(AND(OR(COUNTRY_INFO!$H67=0,COUNTRY_INFO!$H67=4,COUNTRY_INFO!$H67=99),OR(COUNTRY_INFO!$J67=0,COUNTRY_INFO!$J67=4)),0,COUNTRY_INFO!$F67))</f>
        <v>49163.532788888588</v>
      </c>
      <c r="F67" s="15">
        <f t="shared" si="12"/>
        <v>72123.032914339157</v>
      </c>
      <c r="G67" s="16">
        <f>IF(AND(INTRO!$E$37="Non-endemic",INTRO!$E$41="Non-endemic"),0,COUNTRY_INFO!P67)</f>
        <v>0</v>
      </c>
      <c r="H67" s="16">
        <f>IF(AND(INTRO!$E$37="Non-endemic",INTRO!$E$41="Non-endemic"),0,COUNTRY_INFO!R67)</f>
        <v>2</v>
      </c>
      <c r="I67" s="15">
        <f>IF(INTRO!$E$39="Non-endemic",IF($G67=1,DEC!I67,0),IF($G67=1,IVM!G67,0))</f>
        <v>0</v>
      </c>
      <c r="J67" s="197" t="s">
        <v>1155</v>
      </c>
      <c r="K67" s="42">
        <f>IF($J67="ALB", IF(INTRO!$E$39="Non-endemic", IF($H67&lt;&gt;0, IF($I67=0, $D67*$H67, $D67*($H67-$G67)), 0), $D67*$H67), 0)</f>
        <v>0</v>
      </c>
      <c r="L67" s="15">
        <f t="shared" si="2"/>
        <v>0</v>
      </c>
      <c r="M67" s="3"/>
      <c r="N67" s="15">
        <f t="shared" si="13"/>
        <v>0</v>
      </c>
      <c r="O67" s="42">
        <f>IF($J67="MBD", IF(INTRO!$E$39="Non-endemic", IF($H67&lt;&gt;0, IF($I67=0, $D67*$H67, $D67*($H67-$G67)), 0), $D67*$H67), 0)</f>
        <v>45919.000250901154</v>
      </c>
      <c r="P67" s="15">
        <f t="shared" si="4"/>
        <v>98327.065577777175</v>
      </c>
      <c r="Q67" s="3"/>
      <c r="R67" s="15">
        <f t="shared" si="14"/>
        <v>144246.06582867831</v>
      </c>
      <c r="S67" s="25"/>
      <c r="T67" s="17">
        <f t="shared" si="6"/>
        <v>0</v>
      </c>
      <c r="U67" s="17">
        <f t="shared" si="7"/>
        <v>0</v>
      </c>
      <c r="V67" s="25"/>
      <c r="W67" s="17">
        <f t="shared" si="8"/>
        <v>0</v>
      </c>
      <c r="X67" s="17">
        <f t="shared" si="9"/>
        <v>0</v>
      </c>
      <c r="Y67" s="25"/>
      <c r="Z67" s="17">
        <f t="shared" si="10"/>
        <v>98327.065577777175</v>
      </c>
      <c r="AA67" s="17">
        <f t="shared" si="11"/>
        <v>656</v>
      </c>
    </row>
    <row r="68" spans="1:27" x14ac:dyDescent="0.2">
      <c r="A68" s="14" t="str">
        <f>IF(AND(INTRO!$E$37="Non-endemic",INTRO!$E$41="Non-endemic")," ",IF(COUNTRY_INFO!A68=0," ",COUNTRY_INFO!A68))</f>
        <v>Ethiopia</v>
      </c>
      <c r="B68" s="14" t="str">
        <f>IF(AND(INTRO!$E$37="Non-endemic",INTRO!$E$41="Non-endemic")," ",IF(COUNTRY_INFO!B68=0," ",COUNTRY_INFO!B68))</f>
        <v>AmharaEast Gojam</v>
      </c>
      <c r="C68" s="14" t="str">
        <f>IF(AND(INTRO!$E$37="Non-endemic",INTRO!$E$41="Non-endemic")," ",IF(COUNTRY_INFO!C68=0," ",COUNTRY_INFO!C68))</f>
        <v>Bibugn</v>
      </c>
      <c r="D68" s="15">
        <f>IF(AND(INTRO!$E$37="Non-endemic",INTRO!$E$41="Non-endemic"),0,IF(AND(OR(COUNTRY_INFO!$H68=0,COUNTRY_INFO!$H68=4,COUNTRY_INFO!$H68=99),OR(COUNTRY_INFO!$J68=0,COUNTRY_INFO!$J68=4)),0,COUNTRY_INFO!$E68))</f>
        <v>13053.820553438973</v>
      </c>
      <c r="E68" s="15">
        <f>IF(AND(INTRO!$E$37="Non-endemic",INTRO!$E$41="Non-endemic"),0,IF(AND(OR(COUNTRY_INFO!$H68=0,COUNTRY_INFO!$H68=4,COUNTRY_INFO!$H68=99),OR(COUNTRY_INFO!$J68=0,COUNTRY_INFO!$J68=4)),0,COUNTRY_INFO!$F68))</f>
        <v>27952.347886174637</v>
      </c>
      <c r="F68" s="15">
        <f t="shared" si="12"/>
        <v>41006.168439613612</v>
      </c>
      <c r="G68" s="16">
        <f>IF(AND(INTRO!$E$37="Non-endemic",INTRO!$E$41="Non-endemic"),0,COUNTRY_INFO!P68)</f>
        <v>0</v>
      </c>
      <c r="H68" s="16">
        <f>IF(AND(INTRO!$E$37="Non-endemic",INTRO!$E$41="Non-endemic"),0,COUNTRY_INFO!R68)</f>
        <v>1</v>
      </c>
      <c r="I68" s="15">
        <f>IF(INTRO!$E$39="Non-endemic",IF($G68=1,DEC!I68,0),IF($G68=1,IVM!G68,0))</f>
        <v>0</v>
      </c>
      <c r="J68" s="197" t="s">
        <v>1155</v>
      </c>
      <c r="K68" s="42">
        <f>IF($J68="ALB", IF(INTRO!$E$39="Non-endemic", IF($H68&lt;&gt;0, IF($I68=0, $D68*$H68, $D68*($H68-$G68)), 0), $D68*$H68), 0)</f>
        <v>0</v>
      </c>
      <c r="L68" s="15">
        <f t="shared" si="2"/>
        <v>0</v>
      </c>
      <c r="M68" s="3"/>
      <c r="N68" s="15">
        <f t="shared" si="13"/>
        <v>0</v>
      </c>
      <c r="O68" s="42">
        <f>IF($J68="MBD", IF(INTRO!$E$39="Non-endemic", IF($H68&lt;&gt;0, IF($I68=0, $D68*$H68, $D68*($H68-$G68)), 0), $D68*$H68), 0)</f>
        <v>13053.820553438973</v>
      </c>
      <c r="P68" s="15">
        <f t="shared" si="4"/>
        <v>27952.347886174637</v>
      </c>
      <c r="Q68" s="3"/>
      <c r="R68" s="15">
        <f t="shared" si="14"/>
        <v>41006.168439613612</v>
      </c>
      <c r="S68" s="25"/>
      <c r="T68" s="17">
        <f t="shared" si="6"/>
        <v>0</v>
      </c>
      <c r="U68" s="17">
        <f t="shared" si="7"/>
        <v>0</v>
      </c>
      <c r="V68" s="25"/>
      <c r="W68" s="17">
        <f t="shared" si="8"/>
        <v>0</v>
      </c>
      <c r="X68" s="17">
        <f t="shared" si="9"/>
        <v>0</v>
      </c>
      <c r="Y68" s="25"/>
      <c r="Z68" s="17">
        <f t="shared" si="10"/>
        <v>27952.347886174637</v>
      </c>
      <c r="AA68" s="17">
        <f t="shared" si="11"/>
        <v>187</v>
      </c>
    </row>
    <row r="69" spans="1:27" x14ac:dyDescent="0.2">
      <c r="A69" s="14" t="str">
        <f>IF(AND(INTRO!$E$37="Non-endemic",INTRO!$E$41="Non-endemic")," ",IF(COUNTRY_INFO!A69=0," ",COUNTRY_INFO!A69))</f>
        <v>Ethiopia</v>
      </c>
      <c r="B69" s="14" t="str">
        <f>IF(AND(INTRO!$E$37="Non-endemic",INTRO!$E$41="Non-endemic")," ",IF(COUNTRY_INFO!B69=0," ",COUNTRY_INFO!B69))</f>
        <v>AmharaEast Gojam</v>
      </c>
      <c r="C69" s="14" t="str">
        <f>IF(AND(INTRO!$E$37="Non-endemic",INTRO!$E$41="Non-endemic")," ",IF(COUNTRY_INFO!C69=0," ",COUNTRY_INFO!C69))</f>
        <v>Debay Tilatgen</v>
      </c>
      <c r="D69" s="15">
        <f>IF(AND(INTRO!$E$37="Non-endemic",INTRO!$E$41="Non-endemic"),0,IF(AND(OR(COUNTRY_INFO!$H69=0,COUNTRY_INFO!$H69=4,COUNTRY_INFO!$H69=99),OR(COUNTRY_INFO!$J69=0,COUNTRY_INFO!$J69=4)),0,COUNTRY_INFO!$E69))</f>
        <v>20147.694930566049</v>
      </c>
      <c r="E69" s="15">
        <f>IF(AND(INTRO!$E$37="Non-endemic",INTRO!$E$41="Non-endemic"),0,IF(AND(OR(COUNTRY_INFO!$H69=0,COUNTRY_INFO!$H69=4,COUNTRY_INFO!$H69=99),OR(COUNTRY_INFO!$J69=0,COUNTRY_INFO!$J69=4)),0,COUNTRY_INFO!$F69))</f>
        <v>43142.570828073258</v>
      </c>
      <c r="F69" s="15">
        <f t="shared" si="12"/>
        <v>63290.265758639303</v>
      </c>
      <c r="G69" s="16">
        <f>IF(AND(INTRO!$E$37="Non-endemic",INTRO!$E$41="Non-endemic"),0,COUNTRY_INFO!P69)</f>
        <v>0</v>
      </c>
      <c r="H69" s="16">
        <f>IF(AND(INTRO!$E$37="Non-endemic",INTRO!$E$41="Non-endemic"),0,COUNTRY_INFO!R69)</f>
        <v>0</v>
      </c>
      <c r="I69" s="15">
        <f>IF(INTRO!$E$39="Non-endemic",IF($G69=1,DEC!I69,0),IF($G69=1,IVM!G69,0))</f>
        <v>0</v>
      </c>
      <c r="J69" s="197"/>
      <c r="K69" s="42">
        <f>IF($J69="ALB", IF(INTRO!$E$39="Non-endemic", IF($H69&lt;&gt;0, IF($I69=0, $D69*$H69, $D69*($H69-$G69)), 0), $D69*$H69), 0)</f>
        <v>0</v>
      </c>
      <c r="L69" s="15">
        <f t="shared" si="2"/>
        <v>0</v>
      </c>
      <c r="M69" s="3"/>
      <c r="N69" s="15">
        <f t="shared" si="13"/>
        <v>0</v>
      </c>
      <c r="O69" s="42">
        <f>IF($J69="MBD", IF(INTRO!$E$39="Non-endemic", IF($H69&lt;&gt;0, IF($I69=0, $D69*$H69, $D69*($H69-$G69)), 0), $D69*$H69), 0)</f>
        <v>0</v>
      </c>
      <c r="P69" s="15">
        <f t="shared" si="4"/>
        <v>0</v>
      </c>
      <c r="Q69" s="3"/>
      <c r="R69" s="15">
        <f t="shared" si="14"/>
        <v>0</v>
      </c>
      <c r="S69" s="25"/>
      <c r="T69" s="17">
        <f t="shared" si="6"/>
        <v>0</v>
      </c>
      <c r="U69" s="17">
        <f t="shared" si="7"/>
        <v>0</v>
      </c>
      <c r="V69" s="25"/>
      <c r="W69" s="17">
        <f t="shared" si="8"/>
        <v>0</v>
      </c>
      <c r="X69" s="17">
        <f t="shared" si="9"/>
        <v>0</v>
      </c>
      <c r="Y69" s="25"/>
      <c r="Z69" s="17">
        <f t="shared" si="10"/>
        <v>0</v>
      </c>
      <c r="AA69" s="17">
        <f t="shared" si="11"/>
        <v>0</v>
      </c>
    </row>
    <row r="70" spans="1:27" x14ac:dyDescent="0.2">
      <c r="A70" s="14" t="str">
        <f>IF(AND(INTRO!$E$37="Non-endemic",INTRO!$E$41="Non-endemic")," ",IF(COUNTRY_INFO!A70=0," ",COUNTRY_INFO!A70))</f>
        <v>Ethiopia</v>
      </c>
      <c r="B70" s="14" t="str">
        <f>IF(AND(INTRO!$E$37="Non-endemic",INTRO!$E$41="Non-endemic")," ",IF(COUNTRY_INFO!B70=0," ",COUNTRY_INFO!B70))</f>
        <v>AmharaEast Gojam</v>
      </c>
      <c r="C70" s="14" t="str">
        <f>IF(AND(INTRO!$E$37="Non-endemic",INTRO!$E$41="Non-endemic")," ",IF(COUNTRY_INFO!C70=0," ",COUNTRY_INFO!C70))</f>
        <v>Debre Elias</v>
      </c>
      <c r="D70" s="15">
        <f>IF(AND(INTRO!$E$37="Non-endemic",INTRO!$E$41="Non-endemic"),0,IF(AND(OR(COUNTRY_INFO!$H70=0,COUNTRY_INFO!$H70=4,COUNTRY_INFO!$H70=99),OR(COUNTRY_INFO!$J70=0,COUNTRY_INFO!$J70=4)),0,COUNTRY_INFO!$E70))</f>
        <v>13958.27460033514</v>
      </c>
      <c r="E70" s="15">
        <f>IF(AND(INTRO!$E$37="Non-endemic",INTRO!$E$41="Non-endemic"),0,IF(AND(OR(COUNTRY_INFO!$H70=0,COUNTRY_INFO!$H70=4,COUNTRY_INFO!$H70=99),OR(COUNTRY_INFO!$J70=0,COUNTRY_INFO!$J70=4)),0,COUNTRY_INFO!$F70))</f>
        <v>29889.069328177287</v>
      </c>
      <c r="F70" s="15">
        <f t="shared" si="12"/>
        <v>43847.343928512426</v>
      </c>
      <c r="G70" s="16">
        <f>IF(AND(INTRO!$E$37="Non-endemic",INTRO!$E$41="Non-endemic"),0,COUNTRY_INFO!P70)</f>
        <v>0</v>
      </c>
      <c r="H70" s="16">
        <f>IF(AND(INTRO!$E$37="Non-endemic",INTRO!$E$41="Non-endemic"),0,COUNTRY_INFO!R70)</f>
        <v>2</v>
      </c>
      <c r="I70" s="15">
        <f>IF(INTRO!$E$39="Non-endemic",IF($G70=1,DEC!I70,0),IF($G70=1,IVM!G70,0))</f>
        <v>0</v>
      </c>
      <c r="J70" s="197" t="s">
        <v>1155</v>
      </c>
      <c r="K70" s="42">
        <f>IF($J70="ALB", IF(INTRO!$E$39="Non-endemic", IF($H70&lt;&gt;0, IF($I70=0, $D70*$H70, $D70*($H70-$G70)), 0), $D70*$H70), 0)</f>
        <v>0</v>
      </c>
      <c r="L70" s="15">
        <f t="shared" si="2"/>
        <v>0</v>
      </c>
      <c r="M70" s="3"/>
      <c r="N70" s="15">
        <f t="shared" si="13"/>
        <v>0</v>
      </c>
      <c r="O70" s="42">
        <f>IF($J70="MBD", IF(INTRO!$E$39="Non-endemic", IF($H70&lt;&gt;0, IF($I70=0, $D70*$H70, $D70*($H70-$G70)), 0), $D70*$H70), 0)</f>
        <v>27916.549200670281</v>
      </c>
      <c r="P70" s="15">
        <f t="shared" si="4"/>
        <v>59778.138656354575</v>
      </c>
      <c r="Q70" s="3"/>
      <c r="R70" s="15">
        <f t="shared" si="14"/>
        <v>87694.687857024852</v>
      </c>
      <c r="S70" s="25"/>
      <c r="T70" s="17">
        <f t="shared" si="6"/>
        <v>0</v>
      </c>
      <c r="U70" s="17">
        <f t="shared" si="7"/>
        <v>0</v>
      </c>
      <c r="V70" s="25"/>
      <c r="W70" s="17">
        <f t="shared" si="8"/>
        <v>0</v>
      </c>
      <c r="X70" s="17">
        <f t="shared" si="9"/>
        <v>0</v>
      </c>
      <c r="Y70" s="25"/>
      <c r="Z70" s="17">
        <f t="shared" si="10"/>
        <v>59778.138656354575</v>
      </c>
      <c r="AA70" s="17">
        <f t="shared" si="11"/>
        <v>399</v>
      </c>
    </row>
    <row r="71" spans="1:27" x14ac:dyDescent="0.2">
      <c r="A71" s="14" t="str">
        <f>IF(AND(INTRO!$E$37="Non-endemic",INTRO!$E$41="Non-endemic")," ",IF(COUNTRY_INFO!A71=0," ",COUNTRY_INFO!A71))</f>
        <v>Ethiopia</v>
      </c>
      <c r="B71" s="14" t="str">
        <f>IF(AND(INTRO!$E$37="Non-endemic",INTRO!$E$41="Non-endemic")," ",IF(COUNTRY_INFO!B71=0," ",COUNTRY_INFO!B71))</f>
        <v>AmharaEast Gojam</v>
      </c>
      <c r="C71" s="14" t="str">
        <f>IF(AND(INTRO!$E$37="Non-endemic",INTRO!$E$41="Non-endemic")," ",IF(COUNTRY_INFO!C71=0," ",COUNTRY_INFO!C71))</f>
        <v>Debre Markos Town</v>
      </c>
      <c r="D71" s="15">
        <f>IF(AND(INTRO!$E$37="Non-endemic",INTRO!$E$41="Non-endemic"),0,IF(AND(OR(COUNTRY_INFO!$H71=0,COUNTRY_INFO!$H71=4,COUNTRY_INFO!$H71=99),OR(COUNTRY_INFO!$J71=0,COUNTRY_INFO!$J71=4)),0,COUNTRY_INFO!$E71))</f>
        <v>14546.353038573739</v>
      </c>
      <c r="E71" s="15">
        <f>IF(AND(INTRO!$E$37="Non-endemic",INTRO!$E$41="Non-endemic"),0,IF(AND(OR(COUNTRY_INFO!$H71=0,COUNTRY_INFO!$H71=4,COUNTRY_INFO!$H71=99),OR(COUNTRY_INFO!$J71=0,COUNTRY_INFO!$J71=4)),0,COUNTRY_INFO!$F71))</f>
        <v>31148.330785212791</v>
      </c>
      <c r="F71" s="15">
        <f t="shared" si="12"/>
        <v>45694.68382378653</v>
      </c>
      <c r="G71" s="16">
        <f>IF(AND(INTRO!$E$37="Non-endemic",INTRO!$E$41="Non-endemic"),0,COUNTRY_INFO!P71)</f>
        <v>0</v>
      </c>
      <c r="H71" s="16">
        <f>IF(AND(INTRO!$E$37="Non-endemic",INTRO!$E$41="Non-endemic"),0,COUNTRY_INFO!R71)</f>
        <v>0</v>
      </c>
      <c r="I71" s="15">
        <f>IF(INTRO!$E$39="Non-endemic",IF($G71=1,DEC!I71,0),IF($G71=1,IVM!G71,0))</f>
        <v>0</v>
      </c>
      <c r="J71" s="197"/>
      <c r="K71" s="42">
        <f>IF($J71="ALB", IF(INTRO!$E$39="Non-endemic", IF($H71&lt;&gt;0, IF($I71=0, $D71*$H71, $D71*($H71-$G71)), 0), $D71*$H71), 0)</f>
        <v>0</v>
      </c>
      <c r="L71" s="15">
        <f t="shared" si="2"/>
        <v>0</v>
      </c>
      <c r="M71" s="3"/>
      <c r="N71" s="15">
        <f t="shared" si="13"/>
        <v>0</v>
      </c>
      <c r="O71" s="42">
        <f>IF($J71="MBD", IF(INTRO!$E$39="Non-endemic", IF($H71&lt;&gt;0, IF($I71=0, $D71*$H71, $D71*($H71-$G71)), 0), $D71*$H71), 0)</f>
        <v>0</v>
      </c>
      <c r="P71" s="15">
        <f t="shared" si="4"/>
        <v>0</v>
      </c>
      <c r="Q71" s="3"/>
      <c r="R71" s="15">
        <f t="shared" si="14"/>
        <v>0</v>
      </c>
      <c r="S71" s="25"/>
      <c r="T71" s="17">
        <f t="shared" si="6"/>
        <v>0</v>
      </c>
      <c r="U71" s="17">
        <f t="shared" si="7"/>
        <v>0</v>
      </c>
      <c r="V71" s="25"/>
      <c r="W71" s="17">
        <f t="shared" si="8"/>
        <v>0</v>
      </c>
      <c r="X71" s="17">
        <f t="shared" si="9"/>
        <v>0</v>
      </c>
      <c r="Y71" s="25"/>
      <c r="Z71" s="17">
        <f t="shared" si="10"/>
        <v>0</v>
      </c>
      <c r="AA71" s="17">
        <f t="shared" si="11"/>
        <v>0</v>
      </c>
    </row>
    <row r="72" spans="1:27" x14ac:dyDescent="0.2">
      <c r="A72" s="14" t="str">
        <f>IF(AND(INTRO!$E$37="Non-endemic",INTRO!$E$41="Non-endemic")," ",IF(COUNTRY_INFO!A72=0," ",COUNTRY_INFO!A72))</f>
        <v>Ethiopia</v>
      </c>
      <c r="B72" s="14" t="str">
        <f>IF(AND(INTRO!$E$37="Non-endemic",INTRO!$E$41="Non-endemic")," ",IF(COUNTRY_INFO!B72=0," ",COUNTRY_INFO!B72))</f>
        <v>AmharaEast Gojam</v>
      </c>
      <c r="C72" s="14" t="str">
        <f>IF(AND(INTRO!$E$37="Non-endemic",INTRO!$E$41="Non-endemic")," ",IF(COUNTRY_INFO!C72=0," ",COUNTRY_INFO!C72))</f>
        <v>Dejen</v>
      </c>
      <c r="D72" s="15">
        <f>IF(AND(INTRO!$E$37="Non-endemic",INTRO!$E$41="Non-endemic"),0,IF(AND(OR(COUNTRY_INFO!$H72=0,COUNTRY_INFO!$H72=4,COUNTRY_INFO!$H72=99),OR(COUNTRY_INFO!$J72=0,COUNTRY_INFO!$J72=4)),0,COUNTRY_INFO!$E72))</f>
        <v>16819.097647033141</v>
      </c>
      <c r="E72" s="15">
        <f>IF(AND(INTRO!$E$37="Non-endemic",INTRO!$E$41="Non-endemic"),0,IF(AND(OR(COUNTRY_INFO!$H72=0,COUNTRY_INFO!$H72=4,COUNTRY_INFO!$H72=99),OR(COUNTRY_INFO!$J72=0,COUNTRY_INFO!$J72=4)),0,COUNTRY_INFO!$F72))</f>
        <v>36014.993973358789</v>
      </c>
      <c r="F72" s="15">
        <f t="shared" si="12"/>
        <v>52834.091620391933</v>
      </c>
      <c r="G72" s="16">
        <f>IF(AND(INTRO!$E$37="Non-endemic",INTRO!$E$41="Non-endemic"),0,COUNTRY_INFO!P72)</f>
        <v>0</v>
      </c>
      <c r="H72" s="16">
        <f>IF(AND(INTRO!$E$37="Non-endemic",INTRO!$E$41="Non-endemic"),0,COUNTRY_INFO!R72)</f>
        <v>1</v>
      </c>
      <c r="I72" s="15">
        <f>IF(INTRO!$E$39="Non-endemic",IF($G72=1,DEC!I72,0),IF($G72=1,IVM!G72,0))</f>
        <v>0</v>
      </c>
      <c r="J72" s="197" t="s">
        <v>1155</v>
      </c>
      <c r="K72" s="42">
        <f>IF($J72="ALB", IF(INTRO!$E$39="Non-endemic", IF($H72&lt;&gt;0, IF($I72=0, $D72*$H72, $D72*($H72-$G72)), 0), $D72*$H72), 0)</f>
        <v>0</v>
      </c>
      <c r="L72" s="15">
        <f t="shared" si="2"/>
        <v>0</v>
      </c>
      <c r="M72" s="3"/>
      <c r="N72" s="15">
        <f t="shared" si="13"/>
        <v>0</v>
      </c>
      <c r="O72" s="42">
        <f>IF($J72="MBD", IF(INTRO!$E$39="Non-endemic", IF($H72&lt;&gt;0, IF($I72=0, $D72*$H72, $D72*($H72-$G72)), 0), $D72*$H72), 0)</f>
        <v>16819.097647033141</v>
      </c>
      <c r="P72" s="15">
        <f t="shared" si="4"/>
        <v>36014.993973358789</v>
      </c>
      <c r="Q72" s="3"/>
      <c r="R72" s="15">
        <f t="shared" si="14"/>
        <v>52834.091620391933</v>
      </c>
      <c r="S72" s="25"/>
      <c r="T72" s="17">
        <f t="shared" si="6"/>
        <v>0</v>
      </c>
      <c r="U72" s="17">
        <f t="shared" si="7"/>
        <v>0</v>
      </c>
      <c r="V72" s="25"/>
      <c r="W72" s="17">
        <f t="shared" si="8"/>
        <v>0</v>
      </c>
      <c r="X72" s="17">
        <f t="shared" si="9"/>
        <v>0</v>
      </c>
      <c r="Y72" s="25"/>
      <c r="Z72" s="17">
        <f t="shared" si="10"/>
        <v>36014.993973358789</v>
      </c>
      <c r="AA72" s="17">
        <f t="shared" si="11"/>
        <v>241</v>
      </c>
    </row>
    <row r="73" spans="1:27" x14ac:dyDescent="0.2">
      <c r="A73" s="14" t="str">
        <f>IF(AND(INTRO!$E$37="Non-endemic",INTRO!$E$41="Non-endemic")," ",IF(COUNTRY_INFO!A73=0," ",COUNTRY_INFO!A73))</f>
        <v>Ethiopia</v>
      </c>
      <c r="B73" s="14" t="str">
        <f>IF(AND(INTRO!$E$37="Non-endemic",INTRO!$E$41="Non-endemic")," ",IF(COUNTRY_INFO!B73=0," ",COUNTRY_INFO!B73))</f>
        <v>AmharaEast Gojam</v>
      </c>
      <c r="C73" s="14" t="str">
        <f>IF(AND(INTRO!$E$37="Non-endemic",INTRO!$E$41="Non-endemic")," ",IF(COUNTRY_INFO!C73=0," ",COUNTRY_INFO!C73))</f>
        <v>Enarje Enawuga</v>
      </c>
      <c r="D73" s="15">
        <f>IF(AND(INTRO!$E$37="Non-endemic",INTRO!$E$41="Non-endemic"),0,IF(AND(OR(COUNTRY_INFO!$H73=0,COUNTRY_INFO!$H73=4,COUNTRY_INFO!$H73=99),OR(COUNTRY_INFO!$J73=0,COUNTRY_INFO!$J73=4)),0,COUNTRY_INFO!$E73))</f>
        <v>28265.512854854813</v>
      </c>
      <c r="E73" s="15">
        <f>IF(AND(INTRO!$E$37="Non-endemic",INTRO!$E$41="Non-endemic"),0,IF(AND(OR(COUNTRY_INFO!$H73=0,COUNTRY_INFO!$H73=4,COUNTRY_INFO!$H73=99),OR(COUNTRY_INFO!$J73=0,COUNTRY_INFO!$J73=4)),0,COUNTRY_INFO!$F73))</f>
        <v>60525.379927326932</v>
      </c>
      <c r="F73" s="15">
        <f t="shared" si="12"/>
        <v>88790.892782181749</v>
      </c>
      <c r="G73" s="16">
        <f>IF(AND(INTRO!$E$37="Non-endemic",INTRO!$E$41="Non-endemic"),0,COUNTRY_INFO!P73)</f>
        <v>0</v>
      </c>
      <c r="H73" s="16">
        <f>IF(AND(INTRO!$E$37="Non-endemic",INTRO!$E$41="Non-endemic"),0,COUNTRY_INFO!R73)</f>
        <v>0</v>
      </c>
      <c r="I73" s="15">
        <f>IF(INTRO!$E$39="Non-endemic",IF($G73=1,DEC!I73,0),IF($G73=1,IVM!G73,0))</f>
        <v>0</v>
      </c>
      <c r="J73" s="197"/>
      <c r="K73" s="42">
        <f>IF($J73="ALB", IF(INTRO!$E$39="Non-endemic", IF($H73&lt;&gt;0, IF($I73=0, $D73*$H73, $D73*($H73-$G73)), 0), $D73*$H73), 0)</f>
        <v>0</v>
      </c>
      <c r="L73" s="15">
        <f t="shared" si="2"/>
        <v>0</v>
      </c>
      <c r="M73" s="3"/>
      <c r="N73" s="15">
        <f t="shared" si="13"/>
        <v>0</v>
      </c>
      <c r="O73" s="42">
        <f>IF($J73="MBD", IF(INTRO!$E$39="Non-endemic", IF($H73&lt;&gt;0, IF($I73=0, $D73*$H73, $D73*($H73-$G73)), 0), $D73*$H73), 0)</f>
        <v>0</v>
      </c>
      <c r="P73" s="15">
        <f t="shared" si="4"/>
        <v>0</v>
      </c>
      <c r="Q73" s="3"/>
      <c r="R73" s="15">
        <f t="shared" si="14"/>
        <v>0</v>
      </c>
      <c r="S73" s="25"/>
      <c r="T73" s="17">
        <f t="shared" si="6"/>
        <v>0</v>
      </c>
      <c r="U73" s="17">
        <f t="shared" si="7"/>
        <v>0</v>
      </c>
      <c r="V73" s="25"/>
      <c r="W73" s="17">
        <f t="shared" si="8"/>
        <v>0</v>
      </c>
      <c r="X73" s="17">
        <f t="shared" si="9"/>
        <v>0</v>
      </c>
      <c r="Y73" s="25"/>
      <c r="Z73" s="17">
        <f t="shared" si="10"/>
        <v>0</v>
      </c>
      <c r="AA73" s="17">
        <f t="shared" si="11"/>
        <v>0</v>
      </c>
    </row>
    <row r="74" spans="1:27" x14ac:dyDescent="0.2">
      <c r="A74" s="14" t="str">
        <f>IF(AND(INTRO!$E$37="Non-endemic",INTRO!$E$41="Non-endemic")," ",IF(COUNTRY_INFO!A74=0," ",COUNTRY_INFO!A74))</f>
        <v>Ethiopia</v>
      </c>
      <c r="B74" s="14" t="str">
        <f>IF(AND(INTRO!$E$37="Non-endemic",INTRO!$E$41="Non-endemic")," ",IF(COUNTRY_INFO!B74=0," ",COUNTRY_INFO!B74))</f>
        <v>AmharaEast Gojam</v>
      </c>
      <c r="C74" s="14" t="str">
        <f>IF(AND(INTRO!$E$37="Non-endemic",INTRO!$E$41="Non-endemic")," ",IF(COUNTRY_INFO!C74=0," ",COUNTRY_INFO!C74))</f>
        <v>Enebsie Sarmeder</v>
      </c>
      <c r="D74" s="15">
        <f>IF(AND(INTRO!$E$37="Non-endemic",INTRO!$E$41="Non-endemic"),0,IF(AND(OR(COUNTRY_INFO!$H74=0,COUNTRY_INFO!$H74=4,COUNTRY_INFO!$H74=99),OR(COUNTRY_INFO!$J74=0,COUNTRY_INFO!$J74=4)),0,COUNTRY_INFO!$E74))</f>
        <v>22047.034850695702</v>
      </c>
      <c r="E74" s="15">
        <f>IF(AND(INTRO!$E$37="Non-endemic",INTRO!$E$41="Non-endemic"),0,IF(AND(OR(COUNTRY_INFO!$H74=0,COUNTRY_INFO!$H74=4,COUNTRY_INFO!$H74=99),OR(COUNTRY_INFO!$J74=0,COUNTRY_INFO!$J74=4)),0,COUNTRY_INFO!$F74))</f>
        <v>47209.656780742996</v>
      </c>
      <c r="F74" s="15">
        <f t="shared" ref="F74:F137" si="15">SUM(D74:E74)</f>
        <v>69256.691631438705</v>
      </c>
      <c r="G74" s="16">
        <f>IF(AND(INTRO!$E$37="Non-endemic",INTRO!$E$41="Non-endemic"),0,COUNTRY_INFO!P74)</f>
        <v>0</v>
      </c>
      <c r="H74" s="16">
        <f>IF(AND(INTRO!$E$37="Non-endemic",INTRO!$E$41="Non-endemic"),0,COUNTRY_INFO!R74)</f>
        <v>1</v>
      </c>
      <c r="I74" s="15">
        <f>IF(INTRO!$E$39="Non-endemic",IF($G74=1,DEC!I74,0),IF($G74=1,IVM!G74,0))</f>
        <v>0</v>
      </c>
      <c r="J74" s="197" t="s">
        <v>1155</v>
      </c>
      <c r="K74" s="42">
        <f>IF($J74="ALB", IF(INTRO!$E$39="Non-endemic", IF($H74&lt;&gt;0, IF($I74=0, $D74*$H74, $D74*($H74-$G74)), 0), $D74*$H74), 0)</f>
        <v>0</v>
      </c>
      <c r="L74" s="15">
        <f t="shared" si="2"/>
        <v>0</v>
      </c>
      <c r="M74" s="3"/>
      <c r="N74" s="15">
        <f t="shared" ref="N74:N137" si="16">SUM(K74:M74)</f>
        <v>0</v>
      </c>
      <c r="O74" s="42">
        <f>IF($J74="MBD", IF(INTRO!$E$39="Non-endemic", IF($H74&lt;&gt;0, IF($I74=0, $D74*$H74, $D74*($H74-$G74)), 0), $D74*$H74), 0)</f>
        <v>22047.034850695702</v>
      </c>
      <c r="P74" s="15">
        <f t="shared" si="4"/>
        <v>47209.656780742996</v>
      </c>
      <c r="Q74" s="3"/>
      <c r="R74" s="15">
        <f t="shared" ref="R74:R137" si="17">SUM(O74:Q74)</f>
        <v>69256.691631438705</v>
      </c>
      <c r="S74" s="25"/>
      <c r="T74" s="17">
        <f t="shared" si="6"/>
        <v>0</v>
      </c>
      <c r="U74" s="17">
        <f t="shared" si="7"/>
        <v>0</v>
      </c>
      <c r="V74" s="25"/>
      <c r="W74" s="17">
        <f t="shared" si="8"/>
        <v>0</v>
      </c>
      <c r="X74" s="17">
        <f t="shared" si="9"/>
        <v>0</v>
      </c>
      <c r="Y74" s="25"/>
      <c r="Z74" s="17">
        <f t="shared" si="10"/>
        <v>47209.656780742996</v>
      </c>
      <c r="AA74" s="17">
        <f t="shared" si="11"/>
        <v>315</v>
      </c>
    </row>
    <row r="75" spans="1:27" x14ac:dyDescent="0.2">
      <c r="A75" s="14" t="str">
        <f>IF(AND(INTRO!$E$37="Non-endemic",INTRO!$E$41="Non-endemic")," ",IF(COUNTRY_INFO!A75=0," ",COUNTRY_INFO!A75))</f>
        <v>Ethiopia</v>
      </c>
      <c r="B75" s="14" t="str">
        <f>IF(AND(INTRO!$E$37="Non-endemic",INTRO!$E$41="Non-endemic")," ",IF(COUNTRY_INFO!B75=0," ",COUNTRY_INFO!B75))</f>
        <v>AmharaEast Gojam</v>
      </c>
      <c r="C75" s="14" t="str">
        <f>IF(AND(INTRO!$E$37="Non-endemic",INTRO!$E$41="Non-endemic")," ",IF(COUNTRY_INFO!C75=0," ",COUNTRY_INFO!C75))</f>
        <v>Enemay</v>
      </c>
      <c r="D75" s="15">
        <f>IF(AND(INTRO!$E$37="Non-endemic",INTRO!$E$41="Non-endemic"),0,IF(AND(OR(COUNTRY_INFO!$H75=0,COUNTRY_INFO!$H75=4,COUNTRY_INFO!$H75=99),OR(COUNTRY_INFO!$J75=0,COUNTRY_INFO!$J75=4)),0,COUNTRY_INFO!$E75))</f>
        <v>26917.861388791986</v>
      </c>
      <c r="E75" s="15">
        <f>IF(AND(INTRO!$E$37="Non-endemic",INTRO!$E$41="Non-endemic"),0,IF(AND(OR(COUNTRY_INFO!$H75=0,COUNTRY_INFO!$H75=4,COUNTRY_INFO!$H75=99),OR(COUNTRY_INFO!$J75=0,COUNTRY_INFO!$J75=4)),0,COUNTRY_INFO!$F75))</f>
        <v>57639.632995653556</v>
      </c>
      <c r="F75" s="15">
        <f t="shared" si="15"/>
        <v>84557.494384445541</v>
      </c>
      <c r="G75" s="16">
        <f>IF(AND(INTRO!$E$37="Non-endemic",INTRO!$E$41="Non-endemic"),0,COUNTRY_INFO!P75)</f>
        <v>0</v>
      </c>
      <c r="H75" s="16">
        <f>IF(AND(INTRO!$E$37="Non-endemic",INTRO!$E$41="Non-endemic"),0,COUNTRY_INFO!R75)</f>
        <v>0</v>
      </c>
      <c r="I75" s="15">
        <f>IF(INTRO!$E$39="Non-endemic",IF($G75=1,DEC!I75,0),IF($G75=1,IVM!G75,0))</f>
        <v>0</v>
      </c>
      <c r="J75" s="197"/>
      <c r="K75" s="42">
        <f>IF($J75="ALB", IF(INTRO!$E$39="Non-endemic", IF($H75&lt;&gt;0, IF($I75=0, $D75*$H75, $D75*($H75-$G75)), 0), $D75*$H75), 0)</f>
        <v>0</v>
      </c>
      <c r="L75" s="15">
        <f t="shared" si="2"/>
        <v>0</v>
      </c>
      <c r="M75" s="3"/>
      <c r="N75" s="15">
        <f t="shared" si="16"/>
        <v>0</v>
      </c>
      <c r="O75" s="42">
        <f>IF($J75="MBD", IF(INTRO!$E$39="Non-endemic", IF($H75&lt;&gt;0, IF($I75=0, $D75*$H75, $D75*($H75-$G75)), 0), $D75*$H75), 0)</f>
        <v>0</v>
      </c>
      <c r="P75" s="15">
        <f t="shared" si="4"/>
        <v>0</v>
      </c>
      <c r="Q75" s="3"/>
      <c r="R75" s="15">
        <f t="shared" si="17"/>
        <v>0</v>
      </c>
      <c r="S75" s="25"/>
      <c r="T75" s="17">
        <f t="shared" si="6"/>
        <v>0</v>
      </c>
      <c r="U75" s="17">
        <f t="shared" si="7"/>
        <v>0</v>
      </c>
      <c r="V75" s="25"/>
      <c r="W75" s="17">
        <f t="shared" si="8"/>
        <v>0</v>
      </c>
      <c r="X75" s="17">
        <f t="shared" si="9"/>
        <v>0</v>
      </c>
      <c r="Y75" s="25"/>
      <c r="Z75" s="17">
        <f t="shared" si="10"/>
        <v>0</v>
      </c>
      <c r="AA75" s="17">
        <f t="shared" si="11"/>
        <v>0</v>
      </c>
    </row>
    <row r="76" spans="1:27" x14ac:dyDescent="0.2">
      <c r="A76" s="14" t="str">
        <f>IF(AND(INTRO!$E$37="Non-endemic",INTRO!$E$41="Non-endemic")," ",IF(COUNTRY_INFO!A76=0," ",COUNTRY_INFO!A76))</f>
        <v>Ethiopia</v>
      </c>
      <c r="B76" s="14" t="str">
        <f>IF(AND(INTRO!$E$37="Non-endemic",INTRO!$E$41="Non-endemic")," ",IF(COUNTRY_INFO!B76=0," ",COUNTRY_INFO!B76))</f>
        <v>AmharaEast Gojam</v>
      </c>
      <c r="C76" s="14" t="str">
        <f>IF(AND(INTRO!$E$37="Non-endemic",INTRO!$E$41="Non-endemic")," ",IF(COUNTRY_INFO!C76=0," ",COUNTRY_INFO!C76))</f>
        <v>Gonchasieso enesie</v>
      </c>
      <c r="D76" s="15">
        <f>IF(AND(INTRO!$E$37="Non-endemic",INTRO!$E$41="Non-endemic"),0,IF(AND(OR(COUNTRY_INFO!$H76=0,COUNTRY_INFO!$H76=4,COUNTRY_INFO!$H76=99),OR(COUNTRY_INFO!$J76=0,COUNTRY_INFO!$J76=4)),0,COUNTRY_INFO!$E76))</f>
        <v>27225.139501406611</v>
      </c>
      <c r="E76" s="15">
        <f>IF(AND(INTRO!$E$37="Non-endemic",INTRO!$E$41="Non-endemic"),0,IF(AND(OR(COUNTRY_INFO!$H76=0,COUNTRY_INFO!$H76=4,COUNTRY_INFO!$H76=99),OR(COUNTRY_INFO!$J76=0,COUNTRY_INFO!$J76=4)),0,COUNTRY_INFO!$F76))</f>
        <v>58297.612371610914</v>
      </c>
      <c r="F76" s="15">
        <f t="shared" si="15"/>
        <v>85522.751873017522</v>
      </c>
      <c r="G76" s="16">
        <f>IF(AND(INTRO!$E$37="Non-endemic",INTRO!$E$41="Non-endemic"),0,COUNTRY_INFO!P76)</f>
        <v>0</v>
      </c>
      <c r="H76" s="16">
        <f>IF(AND(INTRO!$E$37="Non-endemic",INTRO!$E$41="Non-endemic"),0,COUNTRY_INFO!R76)</f>
        <v>2</v>
      </c>
      <c r="I76" s="15">
        <f>IF(INTRO!$E$39="Non-endemic",IF($G76=1,DEC!I76,0),IF($G76=1,IVM!G76,0))</f>
        <v>0</v>
      </c>
      <c r="J76" s="197" t="s">
        <v>1155</v>
      </c>
      <c r="K76" s="42">
        <f>IF($J76="ALB", IF(INTRO!$E$39="Non-endemic", IF($H76&lt;&gt;0, IF($I76=0, $D76*$H76, $D76*($H76-$G76)), 0), $D76*$H76), 0)</f>
        <v>0</v>
      </c>
      <c r="L76" s="15">
        <f t="shared" si="2"/>
        <v>0</v>
      </c>
      <c r="M76" s="3"/>
      <c r="N76" s="15">
        <f t="shared" si="16"/>
        <v>0</v>
      </c>
      <c r="O76" s="42">
        <f>IF($J76="MBD", IF(INTRO!$E$39="Non-endemic", IF($H76&lt;&gt;0, IF($I76=0, $D76*$H76, $D76*($H76-$G76)), 0), $D76*$H76), 0)</f>
        <v>54450.279002813222</v>
      </c>
      <c r="P76" s="15">
        <f t="shared" si="4"/>
        <v>116595.22474322183</v>
      </c>
      <c r="Q76" s="3"/>
      <c r="R76" s="15">
        <f t="shared" si="17"/>
        <v>171045.50374603504</v>
      </c>
      <c r="S76" s="25"/>
      <c r="T76" s="17">
        <f t="shared" si="6"/>
        <v>0</v>
      </c>
      <c r="U76" s="17">
        <f t="shared" si="7"/>
        <v>0</v>
      </c>
      <c r="V76" s="25"/>
      <c r="W76" s="17">
        <f t="shared" si="8"/>
        <v>0</v>
      </c>
      <c r="X76" s="17">
        <f t="shared" si="9"/>
        <v>0</v>
      </c>
      <c r="Y76" s="25"/>
      <c r="Z76" s="17">
        <f t="shared" si="10"/>
        <v>116595.22474322183</v>
      </c>
      <c r="AA76" s="17">
        <f t="shared" si="11"/>
        <v>778</v>
      </c>
    </row>
    <row r="77" spans="1:27" x14ac:dyDescent="0.2">
      <c r="A77" s="14" t="str">
        <f>IF(AND(INTRO!$E$37="Non-endemic",INTRO!$E$41="Non-endemic")," ",IF(COUNTRY_INFO!A77=0," ",COUNTRY_INFO!A77))</f>
        <v>Ethiopia</v>
      </c>
      <c r="B77" s="14" t="str">
        <f>IF(AND(INTRO!$E$37="Non-endemic",INTRO!$E$41="Non-endemic")," ",IF(COUNTRY_INFO!B77=0," ",COUNTRY_INFO!B77))</f>
        <v>AmharaEast Gojam</v>
      </c>
      <c r="C77" s="14" t="str">
        <f>IF(AND(INTRO!$E$37="Non-endemic",INTRO!$E$41="Non-endemic")," ",IF(COUNTRY_INFO!C77=0," ",COUNTRY_INFO!C77))</f>
        <v>Gozamen</v>
      </c>
      <c r="D77" s="15">
        <f>IF(AND(INTRO!$E$37="Non-endemic",INTRO!$E$41="Non-endemic"),0,IF(AND(OR(COUNTRY_INFO!$H77=0,COUNTRY_INFO!$H77=4,COUNTRY_INFO!$H77=99),OR(COUNTRY_INFO!$J77=0,COUNTRY_INFO!$J77=4)),0,COUNTRY_INFO!$E77))</f>
        <v>21667.519903829641</v>
      </c>
      <c r="E77" s="15">
        <f>IF(AND(INTRO!$E$37="Non-endemic",INTRO!$E$41="Non-endemic"),0,IF(AND(OR(COUNTRY_INFO!$H77=0,COUNTRY_INFO!$H77=4,COUNTRY_INFO!$H77=99),OR(COUNTRY_INFO!$J77=0,COUNTRY_INFO!$J77=4)),0,COUNTRY_INFO!$F77))</f>
        <v>46396.995554140769</v>
      </c>
      <c r="F77" s="15">
        <f t="shared" si="15"/>
        <v>68064.51545797041</v>
      </c>
      <c r="G77" s="16">
        <f>IF(AND(INTRO!$E$37="Non-endemic",INTRO!$E$41="Non-endemic"),0,COUNTRY_INFO!P77)</f>
        <v>0</v>
      </c>
      <c r="H77" s="16">
        <f>IF(AND(INTRO!$E$37="Non-endemic",INTRO!$E$41="Non-endemic"),0,COUNTRY_INFO!R77)</f>
        <v>1</v>
      </c>
      <c r="I77" s="15">
        <f>IF(INTRO!$E$39="Non-endemic",IF($G77=1,DEC!I77,0),IF($G77=1,IVM!G77,0))</f>
        <v>0</v>
      </c>
      <c r="J77" s="197" t="s">
        <v>1155</v>
      </c>
      <c r="K77" s="42">
        <f>IF($J77="ALB", IF(INTRO!$E$39="Non-endemic", IF($H77&lt;&gt;0, IF($I77=0, $D77*$H77, $D77*($H77-$G77)), 0), $D77*$H77), 0)</f>
        <v>0</v>
      </c>
      <c r="L77" s="15">
        <f t="shared" si="2"/>
        <v>0</v>
      </c>
      <c r="M77" s="3"/>
      <c r="N77" s="15">
        <f t="shared" si="16"/>
        <v>0</v>
      </c>
      <c r="O77" s="42">
        <f>IF($J77="MBD", IF(INTRO!$E$39="Non-endemic", IF($H77&lt;&gt;0, IF($I77=0, $D77*$H77, $D77*($H77-$G77)), 0), $D77*$H77), 0)</f>
        <v>21667.519903829641</v>
      </c>
      <c r="P77" s="15">
        <f t="shared" si="4"/>
        <v>46396.995554140769</v>
      </c>
      <c r="Q77" s="3"/>
      <c r="R77" s="15">
        <f t="shared" si="17"/>
        <v>68064.51545797041</v>
      </c>
      <c r="S77" s="25"/>
      <c r="T77" s="17">
        <f t="shared" si="6"/>
        <v>0</v>
      </c>
      <c r="U77" s="17">
        <f t="shared" si="7"/>
        <v>0</v>
      </c>
      <c r="V77" s="25"/>
      <c r="W77" s="17">
        <f t="shared" si="8"/>
        <v>0</v>
      </c>
      <c r="X77" s="17">
        <f t="shared" si="9"/>
        <v>0</v>
      </c>
      <c r="Y77" s="25"/>
      <c r="Z77" s="17">
        <f t="shared" si="10"/>
        <v>46396.995554140769</v>
      </c>
      <c r="AA77" s="17">
        <f t="shared" si="11"/>
        <v>310</v>
      </c>
    </row>
    <row r="78" spans="1:27" x14ac:dyDescent="0.2">
      <c r="A78" s="14" t="str">
        <f>IF(AND(INTRO!$E$37="Non-endemic",INTRO!$E$41="Non-endemic")," ",IF(COUNTRY_INFO!A78=0," ",COUNTRY_INFO!A78))</f>
        <v>Ethiopia</v>
      </c>
      <c r="B78" s="14" t="str">
        <f>IF(AND(INTRO!$E$37="Non-endemic",INTRO!$E$41="Non-endemic")," ",IF(COUNTRY_INFO!B78=0," ",COUNTRY_INFO!B78))</f>
        <v>AmharaEast Gojam</v>
      </c>
      <c r="C78" s="14" t="str">
        <f>IF(AND(INTRO!$E$37="Non-endemic",INTRO!$E$41="Non-endemic")," ",IF(COUNTRY_INFO!C78=0," ",COUNTRY_INFO!C78))</f>
        <v>Hult Eju</v>
      </c>
      <c r="D78" s="15">
        <f>IF(AND(INTRO!$E$37="Non-endemic",INTRO!$E$41="Non-endemic"),0,IF(AND(OR(COUNTRY_INFO!$H78=0,COUNTRY_INFO!$H78=4,COUNTRY_INFO!$H78=99),OR(COUNTRY_INFO!$J78=0,COUNTRY_INFO!$J78=4)),0,COUNTRY_INFO!$E78))</f>
        <v>21445.242276631168</v>
      </c>
      <c r="E78" s="15">
        <f>IF(AND(INTRO!$E$37="Non-endemic",INTRO!$E$41="Non-endemic"),0,IF(AND(OR(COUNTRY_INFO!$H78=0,COUNTRY_INFO!$H78=4,COUNTRY_INFO!$H78=99),OR(COUNTRY_INFO!$J78=0,COUNTRY_INFO!$J78=4)),0,COUNTRY_INFO!$F78))</f>
        <v>45921.029032513638</v>
      </c>
      <c r="F78" s="15">
        <f t="shared" si="15"/>
        <v>67366.271309144809</v>
      </c>
      <c r="G78" s="16">
        <f>IF(AND(INTRO!$E$37="Non-endemic",INTRO!$E$41="Non-endemic"),0,COUNTRY_INFO!P78)</f>
        <v>0</v>
      </c>
      <c r="H78" s="16">
        <f>IF(AND(INTRO!$E$37="Non-endemic",INTRO!$E$41="Non-endemic"),0,COUNTRY_INFO!R78)</f>
        <v>2</v>
      </c>
      <c r="I78" s="15">
        <f>IF(INTRO!$E$39="Non-endemic",IF($G78=1,DEC!I78,0),IF($G78=1,IVM!G78,0))</f>
        <v>0</v>
      </c>
      <c r="J78" s="197" t="s">
        <v>1155</v>
      </c>
      <c r="K78" s="42">
        <f>IF($J78="ALB", IF(INTRO!$E$39="Non-endemic", IF($H78&lt;&gt;0, IF($I78=0, $D78*$H78, $D78*($H78-$G78)), 0), $D78*$H78), 0)</f>
        <v>0</v>
      </c>
      <c r="L78" s="15">
        <f t="shared" si="2"/>
        <v>0</v>
      </c>
      <c r="M78" s="3"/>
      <c r="N78" s="15">
        <f t="shared" si="16"/>
        <v>0</v>
      </c>
      <c r="O78" s="42">
        <f>IF($J78="MBD", IF(INTRO!$E$39="Non-endemic", IF($H78&lt;&gt;0, IF($I78=0, $D78*$H78, $D78*($H78-$G78)), 0), $D78*$H78), 0)</f>
        <v>42890.484553262337</v>
      </c>
      <c r="P78" s="15">
        <f t="shared" si="4"/>
        <v>91842.058065027275</v>
      </c>
      <c r="Q78" s="3"/>
      <c r="R78" s="15">
        <f t="shared" si="17"/>
        <v>134732.54261828962</v>
      </c>
      <c r="S78" s="25"/>
      <c r="T78" s="17">
        <f t="shared" si="6"/>
        <v>0</v>
      </c>
      <c r="U78" s="17">
        <f t="shared" si="7"/>
        <v>0</v>
      </c>
      <c r="V78" s="25"/>
      <c r="W78" s="17">
        <f t="shared" si="8"/>
        <v>0</v>
      </c>
      <c r="X78" s="17">
        <f t="shared" si="9"/>
        <v>0</v>
      </c>
      <c r="Y78" s="25"/>
      <c r="Z78" s="17">
        <f t="shared" si="10"/>
        <v>91842.058065027275</v>
      </c>
      <c r="AA78" s="17">
        <f t="shared" si="11"/>
        <v>613</v>
      </c>
    </row>
    <row r="79" spans="1:27" x14ac:dyDescent="0.2">
      <c r="A79" s="14" t="str">
        <f>IF(AND(INTRO!$E$37="Non-endemic",INTRO!$E$41="Non-endemic")," ",IF(COUNTRY_INFO!A79=0," ",COUNTRY_INFO!A79))</f>
        <v>Ethiopia</v>
      </c>
      <c r="B79" s="14" t="str">
        <f>IF(AND(INTRO!$E$37="Non-endemic",INTRO!$E$41="Non-endemic")," ",IF(COUNTRY_INFO!B79=0," ",COUNTRY_INFO!B79))</f>
        <v>AmharaEast Gojam</v>
      </c>
      <c r="C79" s="14" t="str">
        <f>IF(AND(INTRO!$E$37="Non-endemic",INTRO!$E$41="Non-endemic")," ",IF(COUNTRY_INFO!C79=0," ",COUNTRY_INFO!C79))</f>
        <v>Machakel</v>
      </c>
      <c r="D79" s="15">
        <f>IF(AND(INTRO!$E$37="Non-endemic",INTRO!$E$41="Non-endemic"),0,IF(AND(OR(COUNTRY_INFO!$H79=0,COUNTRY_INFO!$H79=4,COUNTRY_INFO!$H79=99),OR(COUNTRY_INFO!$J79=0,COUNTRY_INFO!$J79=4)),0,COUNTRY_INFO!$E79))</f>
        <v>19168.152595434844</v>
      </c>
      <c r="E79" s="15">
        <f>IF(AND(INTRO!$E$37="Non-endemic",INTRO!$E$41="Non-endemic"),0,IF(AND(OR(COUNTRY_INFO!$H79=0,COUNTRY_INFO!$H79=4,COUNTRY_INFO!$H79=99),OR(COUNTRY_INFO!$J79=0,COUNTRY_INFO!$J79=4)),0,COUNTRY_INFO!$F79))</f>
        <v>41045.061672900287</v>
      </c>
      <c r="F79" s="15">
        <f t="shared" si="15"/>
        <v>60213.214268335127</v>
      </c>
      <c r="G79" s="16">
        <f>IF(AND(INTRO!$E$37="Non-endemic",INTRO!$E$41="Non-endemic"),0,COUNTRY_INFO!P79)</f>
        <v>0</v>
      </c>
      <c r="H79" s="16">
        <f>IF(AND(INTRO!$E$37="Non-endemic",INTRO!$E$41="Non-endemic"),0,COUNTRY_INFO!R79)</f>
        <v>1</v>
      </c>
      <c r="I79" s="15">
        <f>IF(INTRO!$E$39="Non-endemic",IF($G79=1,DEC!I79,0),IF($G79=1,IVM!G79,0))</f>
        <v>0</v>
      </c>
      <c r="J79" s="197" t="s">
        <v>1155</v>
      </c>
      <c r="K79" s="42">
        <f>IF($J79="ALB", IF(INTRO!$E$39="Non-endemic", IF($H79&lt;&gt;0, IF($I79=0, $D79*$H79, $D79*($H79-$G79)), 0), $D79*$H79), 0)</f>
        <v>0</v>
      </c>
      <c r="L79" s="15">
        <f t="shared" si="2"/>
        <v>0</v>
      </c>
      <c r="M79" s="3"/>
      <c r="N79" s="15">
        <f t="shared" si="16"/>
        <v>0</v>
      </c>
      <c r="O79" s="42">
        <f>IF($J79="MBD", IF(INTRO!$E$39="Non-endemic", IF($H79&lt;&gt;0, IF($I79=0, $D79*$H79, $D79*($H79-$G79)), 0), $D79*$H79), 0)</f>
        <v>19168.152595434844</v>
      </c>
      <c r="P79" s="15">
        <f t="shared" si="4"/>
        <v>41045.061672900287</v>
      </c>
      <c r="Q79" s="3"/>
      <c r="R79" s="15">
        <f t="shared" si="17"/>
        <v>60213.214268335127</v>
      </c>
      <c r="S79" s="25"/>
      <c r="T79" s="17">
        <f t="shared" si="6"/>
        <v>0</v>
      </c>
      <c r="U79" s="17">
        <f t="shared" si="7"/>
        <v>0</v>
      </c>
      <c r="V79" s="25"/>
      <c r="W79" s="17">
        <f t="shared" si="8"/>
        <v>0</v>
      </c>
      <c r="X79" s="17">
        <f t="shared" si="9"/>
        <v>0</v>
      </c>
      <c r="Y79" s="25"/>
      <c r="Z79" s="17">
        <f t="shared" si="10"/>
        <v>41045.061672900287</v>
      </c>
      <c r="AA79" s="17">
        <f t="shared" si="11"/>
        <v>274</v>
      </c>
    </row>
    <row r="80" spans="1:27" x14ac:dyDescent="0.2">
      <c r="A80" s="14" t="str">
        <f>IF(AND(INTRO!$E$37="Non-endemic",INTRO!$E$41="Non-endemic")," ",IF(COUNTRY_INFO!A80=0," ",COUNTRY_INFO!A80))</f>
        <v>Ethiopia</v>
      </c>
      <c r="B80" s="14" t="str">
        <f>IF(AND(INTRO!$E$37="Non-endemic",INTRO!$E$41="Non-endemic")," ",IF(COUNTRY_INFO!B80=0," ",COUNTRY_INFO!B80))</f>
        <v>AmharaEast Gojam</v>
      </c>
      <c r="C80" s="14" t="str">
        <f>IF(AND(INTRO!$E$37="Non-endemic",INTRO!$E$41="Non-endemic")," ",IF(COUNTRY_INFO!C80=0," ",COUNTRY_INFO!C80))</f>
        <v>Motta town</v>
      </c>
      <c r="D80" s="15">
        <f>IF(AND(INTRO!$E$37="Non-endemic",INTRO!$E$41="Non-endemic"),0,IF(AND(OR(COUNTRY_INFO!$H80=0,COUNTRY_INFO!$H80=4,COUNTRY_INFO!$H80=99),OR(COUNTRY_INFO!$J80=0,COUNTRY_INFO!$J80=4)),0,COUNTRY_INFO!$E80))</f>
        <v>5470.1750087462933</v>
      </c>
      <c r="E80" s="15">
        <f>IF(AND(INTRO!$E$37="Non-endemic",INTRO!$E$41="Non-endemic"),0,IF(AND(OR(COUNTRY_INFO!$H80=0,COUNTRY_INFO!$H80=4,COUNTRY_INFO!$H80=99),OR(COUNTRY_INFO!$J80=0,COUNTRY_INFO!$J80=4)),0,COUNTRY_INFO!$F80))</f>
        <v>11713.370366689531</v>
      </c>
      <c r="F80" s="15">
        <f t="shared" si="15"/>
        <v>17183.545375435824</v>
      </c>
      <c r="G80" s="16">
        <f>IF(AND(INTRO!$E$37="Non-endemic",INTRO!$E$41="Non-endemic"),0,COUNTRY_INFO!P80)</f>
        <v>0</v>
      </c>
      <c r="H80" s="16">
        <f>IF(AND(INTRO!$E$37="Non-endemic",INTRO!$E$41="Non-endemic"),0,COUNTRY_INFO!R80)</f>
        <v>1</v>
      </c>
      <c r="I80" s="15">
        <f>IF(INTRO!$E$39="Non-endemic",IF($G80=1,DEC!I80,0),IF($G80=1,IVM!G80,0))</f>
        <v>0</v>
      </c>
      <c r="J80" s="197" t="s">
        <v>1155</v>
      </c>
      <c r="K80" s="42">
        <f>IF($J80="ALB", IF(INTRO!$E$39="Non-endemic", IF($H80&lt;&gt;0, IF($I80=0, $D80*$H80, $D80*($H80-$G80)), 0), $D80*$H80), 0)</f>
        <v>0</v>
      </c>
      <c r="L80" s="15">
        <f t="shared" si="2"/>
        <v>0</v>
      </c>
      <c r="M80" s="3"/>
      <c r="N80" s="15">
        <f t="shared" si="16"/>
        <v>0</v>
      </c>
      <c r="O80" s="42">
        <f>IF($J80="MBD", IF(INTRO!$E$39="Non-endemic", IF($H80&lt;&gt;0, IF($I80=0, $D80*$H80, $D80*($H80-$G80)), 0), $D80*$H80), 0)</f>
        <v>5470.1750087462933</v>
      </c>
      <c r="P80" s="15">
        <f t="shared" si="4"/>
        <v>11713.370366689531</v>
      </c>
      <c r="Q80" s="3"/>
      <c r="R80" s="15">
        <f t="shared" si="17"/>
        <v>17183.545375435824</v>
      </c>
      <c r="S80" s="25"/>
      <c r="T80" s="17">
        <f t="shared" si="6"/>
        <v>0</v>
      </c>
      <c r="U80" s="17">
        <f t="shared" si="7"/>
        <v>0</v>
      </c>
      <c r="V80" s="25"/>
      <c r="W80" s="17">
        <f t="shared" si="8"/>
        <v>0</v>
      </c>
      <c r="X80" s="17">
        <f t="shared" si="9"/>
        <v>0</v>
      </c>
      <c r="Y80" s="25"/>
      <c r="Z80" s="17">
        <f t="shared" si="10"/>
        <v>11713.370366689531</v>
      </c>
      <c r="AA80" s="17">
        <f t="shared" si="11"/>
        <v>79</v>
      </c>
    </row>
    <row r="81" spans="1:27" x14ac:dyDescent="0.2">
      <c r="A81" s="14" t="str">
        <f>IF(AND(INTRO!$E$37="Non-endemic",INTRO!$E$41="Non-endemic")," ",IF(COUNTRY_INFO!A81=0," ",COUNTRY_INFO!A81))</f>
        <v>Ethiopia</v>
      </c>
      <c r="B81" s="14" t="str">
        <f>IF(AND(INTRO!$E$37="Non-endemic",INTRO!$E$41="Non-endemic")," ",IF(COUNTRY_INFO!B81=0," ",COUNTRY_INFO!B81))</f>
        <v>AmharaEast Gojam</v>
      </c>
      <c r="C81" s="14" t="str">
        <f>IF(AND(INTRO!$E$37="Non-endemic",INTRO!$E$41="Non-endemic")," ",IF(COUNTRY_INFO!C81=0," ",COUNTRY_INFO!C81))</f>
        <v>Sedie</v>
      </c>
      <c r="D81" s="15">
        <f>IF(AND(INTRO!$E$37="Non-endemic",INTRO!$E$41="Non-endemic"),0,IF(AND(OR(COUNTRY_INFO!$H81=0,COUNTRY_INFO!$H81=4,COUNTRY_INFO!$H81=99),OR(COUNTRY_INFO!$J81=0,COUNTRY_INFO!$J81=4)),0,COUNTRY_INFO!$E81))</f>
        <v>0</v>
      </c>
      <c r="E81" s="15">
        <f>IF(AND(INTRO!$E$37="Non-endemic",INTRO!$E$41="Non-endemic"),0,IF(AND(OR(COUNTRY_INFO!$H81=0,COUNTRY_INFO!$H81=4,COUNTRY_INFO!$H81=99),OR(COUNTRY_INFO!$J81=0,COUNTRY_INFO!$J81=4)),0,COUNTRY_INFO!$F81))</f>
        <v>0</v>
      </c>
      <c r="F81" s="15">
        <f t="shared" si="15"/>
        <v>0</v>
      </c>
      <c r="G81" s="16">
        <f>IF(AND(INTRO!$E$37="Non-endemic",INTRO!$E$41="Non-endemic"),0,COUNTRY_INFO!P81)</f>
        <v>0</v>
      </c>
      <c r="H81" s="16">
        <f>IF(AND(INTRO!$E$37="Non-endemic",INTRO!$E$41="Non-endemic"),0,COUNTRY_INFO!R81)</f>
        <v>0</v>
      </c>
      <c r="I81" s="15">
        <f>IF(INTRO!$E$39="Non-endemic",IF($G81=1,DEC!I81,0),IF($G81=1,IVM!G81,0))</f>
        <v>0</v>
      </c>
      <c r="J81" s="197"/>
      <c r="K81" s="42">
        <f>IF($J81="ALB", IF(INTRO!$E$39="Non-endemic", IF($H81&lt;&gt;0, IF($I81=0, $D81*$H81, $D81*($H81-$G81)), 0), $D81*$H81), 0)</f>
        <v>0</v>
      </c>
      <c r="L81" s="15">
        <f t="shared" si="2"/>
        <v>0</v>
      </c>
      <c r="M81" s="3"/>
      <c r="N81" s="15">
        <f t="shared" si="16"/>
        <v>0</v>
      </c>
      <c r="O81" s="42">
        <f>IF($J81="MBD", IF(INTRO!$E$39="Non-endemic", IF($H81&lt;&gt;0, IF($I81=0, $D81*$H81, $D81*($H81-$G81)), 0), $D81*$H81), 0)</f>
        <v>0</v>
      </c>
      <c r="P81" s="15">
        <f t="shared" si="4"/>
        <v>0</v>
      </c>
      <c r="Q81" s="3"/>
      <c r="R81" s="15">
        <f t="shared" si="17"/>
        <v>0</v>
      </c>
      <c r="S81" s="25"/>
      <c r="T81" s="17">
        <f t="shared" si="6"/>
        <v>0</v>
      </c>
      <c r="U81" s="17">
        <f t="shared" si="7"/>
        <v>0</v>
      </c>
      <c r="V81" s="25"/>
      <c r="W81" s="17">
        <f t="shared" si="8"/>
        <v>0</v>
      </c>
      <c r="X81" s="17">
        <f t="shared" si="9"/>
        <v>0</v>
      </c>
      <c r="Y81" s="25"/>
      <c r="Z81" s="17">
        <f t="shared" si="10"/>
        <v>0</v>
      </c>
      <c r="AA81" s="17">
        <f t="shared" si="11"/>
        <v>0</v>
      </c>
    </row>
    <row r="82" spans="1:27" x14ac:dyDescent="0.2">
      <c r="A82" s="14" t="str">
        <f>IF(AND(INTRO!$E$37="Non-endemic",INTRO!$E$41="Non-endemic")," ",IF(COUNTRY_INFO!A82=0," ",COUNTRY_INFO!A82))</f>
        <v>Ethiopia</v>
      </c>
      <c r="B82" s="14" t="str">
        <f>IF(AND(INTRO!$E$37="Non-endemic",INTRO!$E$41="Non-endemic")," ",IF(COUNTRY_INFO!B82=0," ",COUNTRY_INFO!B82))</f>
        <v>AmharaEast Gojam</v>
      </c>
      <c r="C82" s="14" t="str">
        <f>IF(AND(INTRO!$E$37="Non-endemic",INTRO!$E$41="Non-endemic")," ",IF(COUNTRY_INFO!C82=0," ",COUNTRY_INFO!C82))</f>
        <v>Shebel berenta</v>
      </c>
      <c r="D82" s="15">
        <f>IF(AND(INTRO!$E$37="Non-endemic",INTRO!$E$41="Non-endemic"),0,IF(AND(OR(COUNTRY_INFO!$H82=0,COUNTRY_INFO!$H82=4,COUNTRY_INFO!$H82=99),OR(COUNTRY_INFO!$J82=0,COUNTRY_INFO!$J82=4)),0,COUNTRY_INFO!$E82))</f>
        <v>17981.67617120744</v>
      </c>
      <c r="E82" s="15">
        <f>IF(AND(INTRO!$E$37="Non-endemic",INTRO!$E$41="Non-endemic"),0,IF(AND(OR(COUNTRY_INFO!$H82=0,COUNTRY_INFO!$H82=4,COUNTRY_INFO!$H82=99),OR(COUNTRY_INFO!$J82=0,COUNTRY_INFO!$J82=4)),0,COUNTRY_INFO!$F82))</f>
        <v>38504.441351594294</v>
      </c>
      <c r="F82" s="15">
        <f t="shared" si="15"/>
        <v>56486.117522801738</v>
      </c>
      <c r="G82" s="16">
        <f>IF(AND(INTRO!$E$37="Non-endemic",INTRO!$E$41="Non-endemic"),0,COUNTRY_INFO!P82)</f>
        <v>0</v>
      </c>
      <c r="H82" s="16">
        <f>IF(AND(INTRO!$E$37="Non-endemic",INTRO!$E$41="Non-endemic"),0,COUNTRY_INFO!R82)</f>
        <v>1</v>
      </c>
      <c r="I82" s="15">
        <f>IF(INTRO!$E$39="Non-endemic",IF($G82=1,DEC!I82,0),IF($G82=1,IVM!G82,0))</f>
        <v>0</v>
      </c>
      <c r="J82" s="197" t="s">
        <v>1155</v>
      </c>
      <c r="K82" s="42">
        <f>IF($J82="ALB", IF(INTRO!$E$39="Non-endemic", IF($H82&lt;&gt;0, IF($I82=0, $D82*$H82, $D82*($H82-$G82)), 0), $D82*$H82), 0)</f>
        <v>0</v>
      </c>
      <c r="L82" s="15">
        <f t="shared" si="2"/>
        <v>0</v>
      </c>
      <c r="M82" s="3"/>
      <c r="N82" s="15">
        <f t="shared" si="16"/>
        <v>0</v>
      </c>
      <c r="O82" s="42">
        <f>IF($J82="MBD", IF(INTRO!$E$39="Non-endemic", IF($H82&lt;&gt;0, IF($I82=0, $D82*$H82, $D82*($H82-$G82)), 0), $D82*$H82), 0)</f>
        <v>17981.67617120744</v>
      </c>
      <c r="P82" s="15">
        <f t="shared" si="4"/>
        <v>38504.441351594294</v>
      </c>
      <c r="Q82" s="3"/>
      <c r="R82" s="15">
        <f t="shared" si="17"/>
        <v>56486.117522801738</v>
      </c>
      <c r="S82" s="25"/>
      <c r="T82" s="17">
        <f t="shared" si="6"/>
        <v>0</v>
      </c>
      <c r="U82" s="17">
        <f t="shared" si="7"/>
        <v>0</v>
      </c>
      <c r="V82" s="25"/>
      <c r="W82" s="17">
        <f t="shared" si="8"/>
        <v>0</v>
      </c>
      <c r="X82" s="17">
        <f t="shared" si="9"/>
        <v>0</v>
      </c>
      <c r="Y82" s="25"/>
      <c r="Z82" s="17">
        <f t="shared" si="10"/>
        <v>38504.441351594294</v>
      </c>
      <c r="AA82" s="17">
        <f t="shared" si="11"/>
        <v>257</v>
      </c>
    </row>
    <row r="83" spans="1:27" x14ac:dyDescent="0.2">
      <c r="A83" s="14" t="str">
        <f>IF(AND(INTRO!$E$37="Non-endemic",INTRO!$E$41="Non-endemic")," ",IF(COUNTRY_INFO!A83=0," ",COUNTRY_INFO!A83))</f>
        <v>Ethiopia</v>
      </c>
      <c r="B83" s="14" t="str">
        <f>IF(AND(INTRO!$E$37="Non-endemic",INTRO!$E$41="Non-endemic")," ",IF(COUNTRY_INFO!B83=0," ",COUNTRY_INFO!B83))</f>
        <v>AmharaEast Gojam</v>
      </c>
      <c r="C83" s="14" t="str">
        <f>IF(AND(INTRO!$E$37="Non-endemic",INTRO!$E$41="Non-endemic")," ",IF(COUNTRY_INFO!C83=0," ",COUNTRY_INFO!C83))</f>
        <v>Sinan</v>
      </c>
      <c r="D83" s="15">
        <f>IF(AND(INTRO!$E$37="Non-endemic",INTRO!$E$41="Non-endemic"),0,IF(AND(OR(COUNTRY_INFO!$H83=0,COUNTRY_INFO!$H83=4,COUNTRY_INFO!$H83=99),OR(COUNTRY_INFO!$J83=0,COUNTRY_INFO!$J83=4)),0,COUNTRY_INFO!$E83))</f>
        <v>16148.055476223824</v>
      </c>
      <c r="E83" s="15">
        <f>IF(AND(INTRO!$E$37="Non-endemic",INTRO!$E$41="Non-endemic"),0,IF(AND(OR(COUNTRY_INFO!$H83=0,COUNTRY_INFO!$H83=4,COUNTRY_INFO!$H83=99),OR(COUNTRY_INFO!$J83=0,COUNTRY_INFO!$J83=4)),0,COUNTRY_INFO!$F83))</f>
        <v>34578.080992368377</v>
      </c>
      <c r="F83" s="15">
        <f t="shared" si="15"/>
        <v>50726.136468592202</v>
      </c>
      <c r="G83" s="16">
        <f>IF(AND(INTRO!$E$37="Non-endemic",INTRO!$E$41="Non-endemic"),0,COUNTRY_INFO!P83)</f>
        <v>0</v>
      </c>
      <c r="H83" s="16">
        <f>IF(AND(INTRO!$E$37="Non-endemic",INTRO!$E$41="Non-endemic"),0,COUNTRY_INFO!R83)</f>
        <v>1</v>
      </c>
      <c r="I83" s="15">
        <f>IF(INTRO!$E$39="Non-endemic",IF($G83=1,DEC!I83,0),IF($G83=1,IVM!G83,0))</f>
        <v>0</v>
      </c>
      <c r="J83" s="197" t="s">
        <v>1155</v>
      </c>
      <c r="K83" s="42">
        <f>IF($J83="ALB", IF(INTRO!$E$39="Non-endemic", IF($H83&lt;&gt;0, IF($I83=0, $D83*$H83, $D83*($H83-$G83)), 0), $D83*$H83), 0)</f>
        <v>0</v>
      </c>
      <c r="L83" s="15">
        <f t="shared" si="2"/>
        <v>0</v>
      </c>
      <c r="M83" s="3"/>
      <c r="N83" s="15">
        <f t="shared" si="16"/>
        <v>0</v>
      </c>
      <c r="O83" s="42">
        <f>IF($J83="MBD", IF(INTRO!$E$39="Non-endemic", IF($H83&lt;&gt;0, IF($I83=0, $D83*$H83, $D83*($H83-$G83)), 0), $D83*$H83), 0)</f>
        <v>16148.055476223824</v>
      </c>
      <c r="P83" s="15">
        <f t="shared" si="4"/>
        <v>34578.080992368377</v>
      </c>
      <c r="Q83" s="3"/>
      <c r="R83" s="15">
        <f t="shared" si="17"/>
        <v>50726.136468592202</v>
      </c>
      <c r="S83" s="25"/>
      <c r="T83" s="17">
        <f t="shared" si="6"/>
        <v>0</v>
      </c>
      <c r="U83" s="17">
        <f t="shared" si="7"/>
        <v>0</v>
      </c>
      <c r="V83" s="25"/>
      <c r="W83" s="17">
        <f t="shared" si="8"/>
        <v>0</v>
      </c>
      <c r="X83" s="17">
        <f t="shared" si="9"/>
        <v>0</v>
      </c>
      <c r="Y83" s="25"/>
      <c r="Z83" s="17">
        <f t="shared" si="10"/>
        <v>34578.080992368377</v>
      </c>
      <c r="AA83" s="17">
        <f t="shared" si="11"/>
        <v>231</v>
      </c>
    </row>
    <row r="84" spans="1:27" x14ac:dyDescent="0.2">
      <c r="A84" s="14" t="str">
        <f>IF(AND(INTRO!$E$37="Non-endemic",INTRO!$E$41="Non-endemic")," ",IF(COUNTRY_INFO!A84=0," ",COUNTRY_INFO!A84))</f>
        <v>Ethiopia</v>
      </c>
      <c r="B84" s="14" t="str">
        <f>IF(AND(INTRO!$E$37="Non-endemic",INTRO!$E$41="Non-endemic")," ",IF(COUNTRY_INFO!B84=0," ",COUNTRY_INFO!B84))</f>
        <v>AmharaNorth Gondar</v>
      </c>
      <c r="C84" s="14" t="str">
        <f>IF(AND(INTRO!$E$37="Non-endemic",INTRO!$E$41="Non-endemic")," ",IF(COUNTRY_INFO!C84=0," ",COUNTRY_INFO!C84))</f>
        <v>Adi Arkay</v>
      </c>
      <c r="D84" s="15">
        <f>IF(AND(INTRO!$E$37="Non-endemic",INTRO!$E$41="Non-endemic"),0,IF(AND(OR(COUNTRY_INFO!$H84=0,COUNTRY_INFO!$H84=4,COUNTRY_INFO!$H84=99),OR(COUNTRY_INFO!$J84=0,COUNTRY_INFO!$J84=4)),0,COUNTRY_INFO!$E84))</f>
        <v>15832.223001658369</v>
      </c>
      <c r="E84" s="15">
        <f>IF(AND(INTRO!$E$37="Non-endemic",INTRO!$E$41="Non-endemic"),0,IF(AND(OR(COUNTRY_INFO!$H84=0,COUNTRY_INFO!$H84=4,COUNTRY_INFO!$H84=99),OR(COUNTRY_INFO!$J84=0,COUNTRY_INFO!$J84=4)),0,COUNTRY_INFO!$F84))</f>
        <v>33901.784028834642</v>
      </c>
      <c r="F84" s="15">
        <f t="shared" si="15"/>
        <v>49734.007030493012</v>
      </c>
      <c r="G84" s="16">
        <f>IF(AND(INTRO!$E$37="Non-endemic",INTRO!$E$41="Non-endemic"),0,COUNTRY_INFO!P84)</f>
        <v>0</v>
      </c>
      <c r="H84" s="16">
        <f>IF(AND(INTRO!$E$37="Non-endemic",INTRO!$E$41="Non-endemic"),0,COUNTRY_INFO!R84)</f>
        <v>2</v>
      </c>
      <c r="I84" s="15">
        <f>IF(INTRO!$E$39="Non-endemic",IF($G84=1,DEC!I84,0),IF($G84=1,IVM!G84,0))</f>
        <v>0</v>
      </c>
      <c r="J84" s="197" t="s">
        <v>1155</v>
      </c>
      <c r="K84" s="42">
        <f>IF($J84="ALB", IF(INTRO!$E$39="Non-endemic", IF($H84&lt;&gt;0, IF($I84=0, $D84*$H84, $D84*($H84-$G84)), 0), $D84*$H84), 0)</f>
        <v>0</v>
      </c>
      <c r="L84" s="15">
        <f t="shared" si="2"/>
        <v>0</v>
      </c>
      <c r="M84" s="3"/>
      <c r="N84" s="15">
        <f t="shared" si="16"/>
        <v>0</v>
      </c>
      <c r="O84" s="42">
        <f>IF($J84="MBD", IF(INTRO!$E$39="Non-endemic", IF($H84&lt;&gt;0, IF($I84=0, $D84*$H84, $D84*($H84-$G84)), 0), $D84*$H84), 0)</f>
        <v>31664.446003316738</v>
      </c>
      <c r="P84" s="15">
        <f t="shared" si="4"/>
        <v>67803.568057669283</v>
      </c>
      <c r="Q84" s="3"/>
      <c r="R84" s="15">
        <f t="shared" si="17"/>
        <v>99468.014060986025</v>
      </c>
      <c r="S84" s="25"/>
      <c r="T84" s="17">
        <f t="shared" si="6"/>
        <v>0</v>
      </c>
      <c r="U84" s="17">
        <f t="shared" si="7"/>
        <v>0</v>
      </c>
      <c r="V84" s="25"/>
      <c r="W84" s="17">
        <f t="shared" si="8"/>
        <v>0</v>
      </c>
      <c r="X84" s="17">
        <f t="shared" si="9"/>
        <v>0</v>
      </c>
      <c r="Y84" s="25"/>
      <c r="Z84" s="17">
        <f t="shared" si="10"/>
        <v>67803.568057669283</v>
      </c>
      <c r="AA84" s="17">
        <f t="shared" si="11"/>
        <v>453</v>
      </c>
    </row>
    <row r="85" spans="1:27" x14ac:dyDescent="0.2">
      <c r="A85" s="14" t="str">
        <f>IF(AND(INTRO!$E$37="Non-endemic",INTRO!$E$41="Non-endemic")," ",IF(COUNTRY_INFO!A85=0," ",COUNTRY_INFO!A85))</f>
        <v>Ethiopia</v>
      </c>
      <c r="B85" s="14" t="str">
        <f>IF(AND(INTRO!$E$37="Non-endemic",INTRO!$E$41="Non-endemic")," ",IF(COUNTRY_INFO!B85=0," ",COUNTRY_INFO!B85))</f>
        <v>AmharaNorth Gondar</v>
      </c>
      <c r="C85" s="14" t="str">
        <f>IF(AND(INTRO!$E$37="Non-endemic",INTRO!$E$41="Non-endemic")," ",IF(COUNTRY_INFO!C85=0," ",COUNTRY_INFO!C85))</f>
        <v>Alefa</v>
      </c>
      <c r="D85" s="15">
        <f>IF(AND(INTRO!$E$37="Non-endemic",INTRO!$E$41="Non-endemic"),0,IF(AND(OR(COUNTRY_INFO!$H85=0,COUNTRY_INFO!$H85=4,COUNTRY_INFO!$H85=99),OR(COUNTRY_INFO!$J85=0,COUNTRY_INFO!$J85=4)),0,COUNTRY_INFO!$E85))</f>
        <v>30823.402861675113</v>
      </c>
      <c r="E85" s="15">
        <f>IF(AND(INTRO!$E$37="Non-endemic",INTRO!$E$41="Non-endemic"),0,IF(AND(OR(COUNTRY_INFO!$H85=0,COUNTRY_INFO!$H85=4,COUNTRY_INFO!$H85=99),OR(COUNTRY_INFO!$J85=0,COUNTRY_INFO!$J85=4)),0,COUNTRY_INFO!$F85))</f>
        <v>66002.629368018417</v>
      </c>
      <c r="F85" s="15">
        <f t="shared" si="15"/>
        <v>96826.032229693534</v>
      </c>
      <c r="G85" s="16">
        <f>IF(AND(INTRO!$E$37="Non-endemic",INTRO!$E$41="Non-endemic"),0,COUNTRY_INFO!P85)</f>
        <v>0</v>
      </c>
      <c r="H85" s="16">
        <f>IF(AND(INTRO!$E$37="Non-endemic",INTRO!$E$41="Non-endemic"),0,COUNTRY_INFO!R85)</f>
        <v>1</v>
      </c>
      <c r="I85" s="15">
        <f>IF(INTRO!$E$39="Non-endemic",IF($G85=1,DEC!I85,0),IF($G85=1,IVM!G85,0))</f>
        <v>0</v>
      </c>
      <c r="J85" s="197" t="s">
        <v>1155</v>
      </c>
      <c r="K85" s="42">
        <f>IF($J85="ALB", IF(INTRO!$E$39="Non-endemic", IF($H85&lt;&gt;0, IF($I85=0, $D85*$H85, $D85*($H85-$G85)), 0), $D85*$H85), 0)</f>
        <v>0</v>
      </c>
      <c r="L85" s="15">
        <f t="shared" si="2"/>
        <v>0</v>
      </c>
      <c r="M85" s="3"/>
      <c r="N85" s="15">
        <f t="shared" si="16"/>
        <v>0</v>
      </c>
      <c r="O85" s="42">
        <f>IF($J85="MBD", IF(INTRO!$E$39="Non-endemic", IF($H85&lt;&gt;0, IF($I85=0, $D85*$H85, $D85*($H85-$G85)), 0), $D85*$H85), 0)</f>
        <v>30823.402861675113</v>
      </c>
      <c r="P85" s="15">
        <f t="shared" si="4"/>
        <v>66002.629368018417</v>
      </c>
      <c r="Q85" s="3"/>
      <c r="R85" s="15">
        <f t="shared" si="17"/>
        <v>96826.032229693534</v>
      </c>
      <c r="S85" s="25"/>
      <c r="T85" s="17">
        <f t="shared" si="6"/>
        <v>0</v>
      </c>
      <c r="U85" s="17">
        <f t="shared" si="7"/>
        <v>0</v>
      </c>
      <c r="V85" s="25"/>
      <c r="W85" s="17">
        <f t="shared" si="8"/>
        <v>0</v>
      </c>
      <c r="X85" s="17">
        <f t="shared" si="9"/>
        <v>0</v>
      </c>
      <c r="Y85" s="25"/>
      <c r="Z85" s="17">
        <f t="shared" si="10"/>
        <v>66002.629368018417</v>
      </c>
      <c r="AA85" s="17">
        <f t="shared" si="11"/>
        <v>441</v>
      </c>
    </row>
    <row r="86" spans="1:27" x14ac:dyDescent="0.2">
      <c r="A86" s="14" t="str">
        <f>IF(AND(INTRO!$E$37="Non-endemic",INTRO!$E$41="Non-endemic")," ",IF(COUNTRY_INFO!A86=0," ",COUNTRY_INFO!A86))</f>
        <v>Ethiopia</v>
      </c>
      <c r="B86" s="14" t="str">
        <f>IF(AND(INTRO!$E$37="Non-endemic",INTRO!$E$41="Non-endemic")," ",IF(COUNTRY_INFO!B86=0," ",COUNTRY_INFO!B86))</f>
        <v>AmharaNorth Gondar</v>
      </c>
      <c r="C86" s="14" t="str">
        <f>IF(AND(INTRO!$E$37="Non-endemic",INTRO!$E$41="Non-endemic")," ",IF(COUNTRY_INFO!C86=0," ",COUNTRY_INFO!C86))</f>
        <v>Beyeda</v>
      </c>
      <c r="D86" s="15">
        <f>IF(AND(INTRO!$E$37="Non-endemic",INTRO!$E$41="Non-endemic"),0,IF(AND(OR(COUNTRY_INFO!$H86=0,COUNTRY_INFO!$H86=4,COUNTRY_INFO!$H86=99),OR(COUNTRY_INFO!$J86=0,COUNTRY_INFO!$J86=4)),0,COUNTRY_INFO!$E86))</f>
        <v>12336.068850707677</v>
      </c>
      <c r="E86" s="15">
        <f>IF(AND(INTRO!$E$37="Non-endemic",INTRO!$E$41="Non-endemic"),0,IF(AND(OR(COUNTRY_INFO!$H86=0,COUNTRY_INFO!$H86=4,COUNTRY_INFO!$H86=99),OR(COUNTRY_INFO!$J86=0,COUNTRY_INFO!$J86=4)),0,COUNTRY_INFO!$F86))</f>
        <v>26415.415061910102</v>
      </c>
      <c r="F86" s="15">
        <f t="shared" si="15"/>
        <v>38751.483912617783</v>
      </c>
      <c r="G86" s="16">
        <f>IF(AND(INTRO!$E$37="Non-endemic",INTRO!$E$41="Non-endemic"),0,COUNTRY_INFO!P86)</f>
        <v>0</v>
      </c>
      <c r="H86" s="16">
        <f>IF(AND(INTRO!$E$37="Non-endemic",INTRO!$E$41="Non-endemic"),0,COUNTRY_INFO!R86)</f>
        <v>2</v>
      </c>
      <c r="I86" s="15">
        <f>IF(INTRO!$E$39="Non-endemic",IF($G86=1,DEC!I86,0),IF($G86=1,IVM!G86,0))</f>
        <v>0</v>
      </c>
      <c r="J86" s="197" t="s">
        <v>1155</v>
      </c>
      <c r="K86" s="42">
        <f>IF($J86="ALB", IF(INTRO!$E$39="Non-endemic", IF($H86&lt;&gt;0, IF($I86=0, $D86*$H86, $D86*($H86-$G86)), 0), $D86*$H86), 0)</f>
        <v>0</v>
      </c>
      <c r="L86" s="15">
        <f t="shared" si="2"/>
        <v>0</v>
      </c>
      <c r="M86" s="3"/>
      <c r="N86" s="15">
        <f t="shared" si="16"/>
        <v>0</v>
      </c>
      <c r="O86" s="42">
        <f>IF($J86="MBD", IF(INTRO!$E$39="Non-endemic", IF($H86&lt;&gt;0, IF($I86=0, $D86*$H86, $D86*($H86-$G86)), 0), $D86*$H86), 0)</f>
        <v>24672.137701415355</v>
      </c>
      <c r="P86" s="15">
        <f t="shared" si="4"/>
        <v>52830.830123820204</v>
      </c>
      <c r="Q86" s="3"/>
      <c r="R86" s="15">
        <f t="shared" si="17"/>
        <v>77502.967825235566</v>
      </c>
      <c r="S86" s="25"/>
      <c r="T86" s="17">
        <f t="shared" si="6"/>
        <v>0</v>
      </c>
      <c r="U86" s="17">
        <f t="shared" si="7"/>
        <v>0</v>
      </c>
      <c r="V86" s="25"/>
      <c r="W86" s="17">
        <f t="shared" si="8"/>
        <v>0</v>
      </c>
      <c r="X86" s="17">
        <f t="shared" si="9"/>
        <v>0</v>
      </c>
      <c r="Y86" s="25"/>
      <c r="Z86" s="17">
        <f t="shared" si="10"/>
        <v>52830.830123820204</v>
      </c>
      <c r="AA86" s="17">
        <f t="shared" si="11"/>
        <v>353</v>
      </c>
    </row>
    <row r="87" spans="1:27" x14ac:dyDescent="0.2">
      <c r="A87" s="14" t="str">
        <f>IF(AND(INTRO!$E$37="Non-endemic",INTRO!$E$41="Non-endemic")," ",IF(COUNTRY_INFO!A87=0," ",COUNTRY_INFO!A87))</f>
        <v>Ethiopia</v>
      </c>
      <c r="B87" s="14" t="str">
        <f>IF(AND(INTRO!$E$37="Non-endemic",INTRO!$E$41="Non-endemic")," ",IF(COUNTRY_INFO!B87=0," ",COUNTRY_INFO!B87))</f>
        <v>AmharaNorth Gondar</v>
      </c>
      <c r="C87" s="14" t="str">
        <f>IF(AND(INTRO!$E$37="Non-endemic",INTRO!$E$41="Non-endemic")," ",IF(COUNTRY_INFO!C87=0," ",COUNTRY_INFO!C87))</f>
        <v>Chilga</v>
      </c>
      <c r="D87" s="15">
        <f>IF(AND(INTRO!$E$37="Non-endemic",INTRO!$E$41="Non-endemic"),0,IF(AND(OR(COUNTRY_INFO!$H87=0,COUNTRY_INFO!$H87=4,COUNTRY_INFO!$H87=99),OR(COUNTRY_INFO!$J87=0,COUNTRY_INFO!$J87=4)),0,COUNTRY_INFO!$E87))</f>
        <v>35499.651611270841</v>
      </c>
      <c r="E87" s="15">
        <f>IF(AND(INTRO!$E$37="Non-endemic",INTRO!$E$41="Non-endemic"),0,IF(AND(OR(COUNTRY_INFO!$H87=0,COUNTRY_INFO!$H87=4,COUNTRY_INFO!$H87=99),OR(COUNTRY_INFO!$J87=0,COUNTRY_INFO!$J87=4)),0,COUNTRY_INFO!$F87))</f>
        <v>76015.953154406263</v>
      </c>
      <c r="F87" s="15">
        <f t="shared" si="15"/>
        <v>111515.6047656771</v>
      </c>
      <c r="G87" s="16">
        <f>IF(AND(INTRO!$E$37="Non-endemic",INTRO!$E$41="Non-endemic"),0,COUNTRY_INFO!P87)</f>
        <v>0</v>
      </c>
      <c r="H87" s="16">
        <f>IF(AND(INTRO!$E$37="Non-endemic",INTRO!$E$41="Non-endemic"),0,COUNTRY_INFO!R87)</f>
        <v>2</v>
      </c>
      <c r="I87" s="15">
        <f>IF(INTRO!$E$39="Non-endemic",IF($G87=1,DEC!I87,0),IF($G87=1,IVM!G87,0))</f>
        <v>0</v>
      </c>
      <c r="J87" s="197" t="s">
        <v>1155</v>
      </c>
      <c r="K87" s="42">
        <f>IF($J87="ALB", IF(INTRO!$E$39="Non-endemic", IF($H87&lt;&gt;0, IF($I87=0, $D87*$H87, $D87*($H87-$G87)), 0), $D87*$H87), 0)</f>
        <v>0</v>
      </c>
      <c r="L87" s="15">
        <f t="shared" si="2"/>
        <v>0</v>
      </c>
      <c r="M87" s="3"/>
      <c r="N87" s="15">
        <f t="shared" si="16"/>
        <v>0</v>
      </c>
      <c r="O87" s="42">
        <f>IF($J87="MBD", IF(INTRO!$E$39="Non-endemic", IF($H87&lt;&gt;0, IF($I87=0, $D87*$H87, $D87*($H87-$G87)), 0), $D87*$H87), 0)</f>
        <v>70999.303222541683</v>
      </c>
      <c r="P87" s="15">
        <f t="shared" si="4"/>
        <v>152031.90630881253</v>
      </c>
      <c r="Q87" s="3"/>
      <c r="R87" s="15">
        <f t="shared" si="17"/>
        <v>223031.20953135419</v>
      </c>
      <c r="S87" s="25"/>
      <c r="T87" s="17">
        <f t="shared" si="6"/>
        <v>0</v>
      </c>
      <c r="U87" s="17">
        <f t="shared" si="7"/>
        <v>0</v>
      </c>
      <c r="V87" s="25"/>
      <c r="W87" s="17">
        <f t="shared" si="8"/>
        <v>0</v>
      </c>
      <c r="X87" s="17">
        <f t="shared" si="9"/>
        <v>0</v>
      </c>
      <c r="Y87" s="25"/>
      <c r="Z87" s="17">
        <f t="shared" si="10"/>
        <v>152031.90630881253</v>
      </c>
      <c r="AA87" s="17">
        <f t="shared" si="11"/>
        <v>1014</v>
      </c>
    </row>
    <row r="88" spans="1:27" x14ac:dyDescent="0.2">
      <c r="A88" s="14" t="str">
        <f>IF(AND(INTRO!$E$37="Non-endemic",INTRO!$E$41="Non-endemic")," ",IF(COUNTRY_INFO!A88=0," ",COUNTRY_INFO!A88))</f>
        <v>Ethiopia</v>
      </c>
      <c r="B88" s="14" t="str">
        <f>IF(AND(INTRO!$E$37="Non-endemic",INTRO!$E$41="Non-endemic")," ",IF(COUNTRY_INFO!B88=0," ",COUNTRY_INFO!B88))</f>
        <v>AmharaNorth Gondar</v>
      </c>
      <c r="C88" s="14" t="str">
        <f>IF(AND(INTRO!$E$37="Non-endemic",INTRO!$E$41="Non-endemic")," ",IF(COUNTRY_INFO!C88=0," ",COUNTRY_INFO!C88))</f>
        <v>Dabat</v>
      </c>
      <c r="D88" s="15">
        <f>IF(AND(INTRO!$E$37="Non-endemic",INTRO!$E$41="Non-endemic"),0,IF(AND(OR(COUNTRY_INFO!$H88=0,COUNTRY_INFO!$H88=4,COUNTRY_INFO!$H88=99),OR(COUNTRY_INFO!$J88=0,COUNTRY_INFO!$J88=4)),0,COUNTRY_INFO!$E88))</f>
        <v>24749.670093064913</v>
      </c>
      <c r="E88" s="15">
        <f>IF(AND(INTRO!$E$37="Non-endemic",INTRO!$E$41="Non-endemic"),0,IF(AND(OR(COUNTRY_INFO!$H88=0,COUNTRY_INFO!$H88=4,COUNTRY_INFO!$H88=99),OR(COUNTRY_INFO!$J88=0,COUNTRY_INFO!$J88=4)),0,COUNTRY_INFO!$F88))</f>
        <v>52996.851433440912</v>
      </c>
      <c r="F88" s="15">
        <f t="shared" si="15"/>
        <v>77746.521526505821</v>
      </c>
      <c r="G88" s="16">
        <f>IF(AND(INTRO!$E$37="Non-endemic",INTRO!$E$41="Non-endemic"),0,COUNTRY_INFO!P88)</f>
        <v>0</v>
      </c>
      <c r="H88" s="16">
        <f>IF(AND(INTRO!$E$37="Non-endemic",INTRO!$E$41="Non-endemic"),0,COUNTRY_INFO!R88)</f>
        <v>2</v>
      </c>
      <c r="I88" s="15">
        <f>IF(INTRO!$E$39="Non-endemic",IF($G88=1,DEC!I88,0),IF($G88=1,IVM!G88,0))</f>
        <v>0</v>
      </c>
      <c r="J88" s="197" t="s">
        <v>1155</v>
      </c>
      <c r="K88" s="42">
        <f>IF($J88="ALB", IF(INTRO!$E$39="Non-endemic", IF($H88&lt;&gt;0, IF($I88=0, $D88*$H88, $D88*($H88-$G88)), 0), $D88*$H88), 0)</f>
        <v>0</v>
      </c>
      <c r="L88" s="15">
        <f t="shared" si="2"/>
        <v>0</v>
      </c>
      <c r="M88" s="3"/>
      <c r="N88" s="15">
        <f t="shared" si="16"/>
        <v>0</v>
      </c>
      <c r="O88" s="42">
        <f>IF($J88="MBD", IF(INTRO!$E$39="Non-endemic", IF($H88&lt;&gt;0, IF($I88=0, $D88*$H88, $D88*($H88-$G88)), 0), $D88*$H88), 0)</f>
        <v>49499.340186129826</v>
      </c>
      <c r="P88" s="15">
        <f t="shared" si="4"/>
        <v>105993.70286688182</v>
      </c>
      <c r="Q88" s="3"/>
      <c r="R88" s="15">
        <f t="shared" si="17"/>
        <v>155493.04305301164</v>
      </c>
      <c r="S88" s="25"/>
      <c r="T88" s="17">
        <f t="shared" si="6"/>
        <v>0</v>
      </c>
      <c r="U88" s="17">
        <f t="shared" si="7"/>
        <v>0</v>
      </c>
      <c r="V88" s="25"/>
      <c r="W88" s="17">
        <f t="shared" si="8"/>
        <v>0</v>
      </c>
      <c r="X88" s="17">
        <f t="shared" si="9"/>
        <v>0</v>
      </c>
      <c r="Y88" s="25"/>
      <c r="Z88" s="17">
        <f t="shared" si="10"/>
        <v>105993.70286688182</v>
      </c>
      <c r="AA88" s="17">
        <f t="shared" si="11"/>
        <v>707</v>
      </c>
    </row>
    <row r="89" spans="1:27" x14ac:dyDescent="0.2">
      <c r="A89" s="14" t="str">
        <f>IF(AND(INTRO!$E$37="Non-endemic",INTRO!$E$41="Non-endemic")," ",IF(COUNTRY_INFO!A89=0," ",COUNTRY_INFO!A89))</f>
        <v>Ethiopia</v>
      </c>
      <c r="B89" s="14" t="str">
        <f>IF(AND(INTRO!$E$37="Non-endemic",INTRO!$E$41="Non-endemic")," ",IF(COUNTRY_INFO!B89=0," ",COUNTRY_INFO!B89))</f>
        <v>AmharaNorth Gondar</v>
      </c>
      <c r="C89" s="14" t="str">
        <f>IF(AND(INTRO!$E$37="Non-endemic",INTRO!$E$41="Non-endemic")," ",IF(COUNTRY_INFO!C89=0," ",COUNTRY_INFO!C89))</f>
        <v>Debark</v>
      </c>
      <c r="D89" s="15">
        <f>IF(AND(INTRO!$E$37="Non-endemic",INTRO!$E$41="Non-endemic"),0,IF(AND(OR(COUNTRY_INFO!$H89=0,COUNTRY_INFO!$H89=4,COUNTRY_INFO!$H89=99),OR(COUNTRY_INFO!$J89=0,COUNTRY_INFO!$J89=4)),0,COUNTRY_INFO!$E89))</f>
        <v>22280.310943259519</v>
      </c>
      <c r="E89" s="15">
        <f>IF(AND(INTRO!$E$37="Non-endemic",INTRO!$E$41="Non-endemic"),0,IF(AND(OR(COUNTRY_INFO!$H89=0,COUNTRY_INFO!$H89=4,COUNTRY_INFO!$H89=99),OR(COUNTRY_INFO!$J89=0,COUNTRY_INFO!$J89=4)),0,COUNTRY_INFO!$F89))</f>
        <v>47709.174486396878</v>
      </c>
      <c r="F89" s="15">
        <f t="shared" si="15"/>
        <v>69989.485429656401</v>
      </c>
      <c r="G89" s="16">
        <f>IF(AND(INTRO!$E$37="Non-endemic",INTRO!$E$41="Non-endemic"),0,COUNTRY_INFO!P89)</f>
        <v>0</v>
      </c>
      <c r="H89" s="16">
        <f>IF(AND(INTRO!$E$37="Non-endemic",INTRO!$E$41="Non-endemic"),0,COUNTRY_INFO!R89)</f>
        <v>2</v>
      </c>
      <c r="I89" s="15">
        <f>IF(INTRO!$E$39="Non-endemic",IF($G89=1,DEC!I89,0),IF($G89=1,IVM!G89,0))</f>
        <v>0</v>
      </c>
      <c r="J89" s="197" t="s">
        <v>1155</v>
      </c>
      <c r="K89" s="42">
        <f>IF($J89="ALB", IF(INTRO!$E$39="Non-endemic", IF($H89&lt;&gt;0, IF($I89=0, $D89*$H89, $D89*($H89-$G89)), 0), $D89*$H89), 0)</f>
        <v>0</v>
      </c>
      <c r="L89" s="15">
        <f t="shared" si="2"/>
        <v>0</v>
      </c>
      <c r="M89" s="3"/>
      <c r="N89" s="15">
        <f t="shared" si="16"/>
        <v>0</v>
      </c>
      <c r="O89" s="42">
        <f>IF($J89="MBD", IF(INTRO!$E$39="Non-endemic", IF($H89&lt;&gt;0, IF($I89=0, $D89*$H89, $D89*($H89-$G89)), 0), $D89*$H89), 0)</f>
        <v>44560.621886519039</v>
      </c>
      <c r="P89" s="15">
        <f t="shared" si="4"/>
        <v>95418.348972793756</v>
      </c>
      <c r="Q89" s="3"/>
      <c r="R89" s="15">
        <f t="shared" si="17"/>
        <v>139978.9708593128</v>
      </c>
      <c r="S89" s="25"/>
      <c r="T89" s="17">
        <f t="shared" si="6"/>
        <v>0</v>
      </c>
      <c r="U89" s="17">
        <f t="shared" si="7"/>
        <v>0</v>
      </c>
      <c r="V89" s="25"/>
      <c r="W89" s="17">
        <f t="shared" si="8"/>
        <v>0</v>
      </c>
      <c r="X89" s="17">
        <f t="shared" si="9"/>
        <v>0</v>
      </c>
      <c r="Y89" s="25"/>
      <c r="Z89" s="17">
        <f t="shared" si="10"/>
        <v>95418.348972793756</v>
      </c>
      <c r="AA89" s="17">
        <f t="shared" si="11"/>
        <v>637</v>
      </c>
    </row>
    <row r="90" spans="1:27" x14ac:dyDescent="0.2">
      <c r="A90" s="14" t="str">
        <f>IF(AND(INTRO!$E$37="Non-endemic",INTRO!$E$41="Non-endemic")," ",IF(COUNTRY_INFO!A90=0," ",COUNTRY_INFO!A90))</f>
        <v>Ethiopia</v>
      </c>
      <c r="B90" s="14" t="str">
        <f>IF(AND(INTRO!$E$37="Non-endemic",INTRO!$E$41="Non-endemic")," ",IF(COUNTRY_INFO!B90=0," ",COUNTRY_INFO!B90))</f>
        <v>AmharaNorth Gondar</v>
      </c>
      <c r="C90" s="14" t="str">
        <f>IF(AND(INTRO!$E$37="Non-endemic",INTRO!$E$41="Non-endemic")," ",IF(COUNTRY_INFO!C90=0," ",COUNTRY_INFO!C90))</f>
        <v>Debark town</v>
      </c>
      <c r="D90" s="15">
        <f>IF(AND(INTRO!$E$37="Non-endemic",INTRO!$E$41="Non-endemic"),0,IF(AND(OR(COUNTRY_INFO!$H90=0,COUNTRY_INFO!$H90=4,COUNTRY_INFO!$H90=99),OR(COUNTRY_INFO!$J90=0,COUNTRY_INFO!$J90=4)),0,COUNTRY_INFO!$E90))</f>
        <v>3438.3103701403375</v>
      </c>
      <c r="E90" s="15">
        <f>IF(AND(INTRO!$E$37="Non-endemic",INTRO!$E$41="Non-endemic"),0,IF(AND(OR(COUNTRY_INFO!$H90=0,COUNTRY_INFO!$H90=4,COUNTRY_INFO!$H90=99),OR(COUNTRY_INFO!$J90=0,COUNTRY_INFO!$J90=4)),0,COUNTRY_INFO!$F90))</f>
        <v>7362.5071842653097</v>
      </c>
      <c r="F90" s="15">
        <f t="shared" si="15"/>
        <v>10800.817554405647</v>
      </c>
      <c r="G90" s="16">
        <f>IF(AND(INTRO!$E$37="Non-endemic",INTRO!$E$41="Non-endemic"),0,COUNTRY_INFO!P90)</f>
        <v>0</v>
      </c>
      <c r="H90" s="16">
        <f>IF(AND(INTRO!$E$37="Non-endemic",INTRO!$E$41="Non-endemic"),0,COUNTRY_INFO!R90)</f>
        <v>2</v>
      </c>
      <c r="I90" s="15">
        <f>IF(INTRO!$E$39="Non-endemic",IF($G90=1,DEC!I90,0),IF($G90=1,IVM!G90,0))</f>
        <v>0</v>
      </c>
      <c r="J90" s="197" t="s">
        <v>1155</v>
      </c>
      <c r="K90" s="42">
        <f>IF($J90="ALB", IF(INTRO!$E$39="Non-endemic", IF($H90&lt;&gt;0, IF($I90=0, $D90*$H90, $D90*($H90-$G90)), 0), $D90*$H90), 0)</f>
        <v>0</v>
      </c>
      <c r="L90" s="15">
        <f t="shared" si="2"/>
        <v>0</v>
      </c>
      <c r="M90" s="3"/>
      <c r="N90" s="15">
        <f t="shared" si="16"/>
        <v>0</v>
      </c>
      <c r="O90" s="42">
        <f>IF($J90="MBD", IF(INTRO!$E$39="Non-endemic", IF($H90&lt;&gt;0, IF($I90=0, $D90*$H90, $D90*($H90-$G90)), 0), $D90*$H90), 0)</f>
        <v>6876.6207402806749</v>
      </c>
      <c r="P90" s="15">
        <f t="shared" si="4"/>
        <v>14725.014368530619</v>
      </c>
      <c r="Q90" s="3"/>
      <c r="R90" s="15">
        <f t="shared" si="17"/>
        <v>21601.635108811293</v>
      </c>
      <c r="S90" s="25"/>
      <c r="T90" s="17">
        <f t="shared" si="6"/>
        <v>0</v>
      </c>
      <c r="U90" s="17">
        <f t="shared" si="7"/>
        <v>0</v>
      </c>
      <c r="V90" s="25"/>
      <c r="W90" s="17">
        <f t="shared" si="8"/>
        <v>0</v>
      </c>
      <c r="X90" s="17">
        <f t="shared" si="9"/>
        <v>0</v>
      </c>
      <c r="Y90" s="25"/>
      <c r="Z90" s="17">
        <f t="shared" si="10"/>
        <v>14725.014368530619</v>
      </c>
      <c r="AA90" s="17">
        <f t="shared" si="11"/>
        <v>99</v>
      </c>
    </row>
    <row r="91" spans="1:27" x14ac:dyDescent="0.2">
      <c r="A91" s="14" t="str">
        <f>IF(AND(INTRO!$E$37="Non-endemic",INTRO!$E$41="Non-endemic")," ",IF(COUNTRY_INFO!A91=0," ",COUNTRY_INFO!A91))</f>
        <v>Ethiopia</v>
      </c>
      <c r="B91" s="14" t="str">
        <f>IF(AND(INTRO!$E$37="Non-endemic",INTRO!$E$41="Non-endemic")," ",IF(COUNTRY_INFO!B91=0," ",COUNTRY_INFO!B91))</f>
        <v>AmharaNorth Gondar</v>
      </c>
      <c r="C91" s="14" t="str">
        <f>IF(AND(INTRO!$E$37="Non-endemic",INTRO!$E$41="Non-endemic")," ",IF(COUNTRY_INFO!C91=0," ",COUNTRY_INFO!C91))</f>
        <v>East Belesa</v>
      </c>
      <c r="D91" s="15">
        <f>IF(AND(INTRO!$E$37="Non-endemic",INTRO!$E$41="Non-endemic"),0,IF(AND(OR(COUNTRY_INFO!$H91=0,COUNTRY_INFO!$H91=4,COUNTRY_INFO!$H91=99),OR(COUNTRY_INFO!$J91=0,COUNTRY_INFO!$J91=4)),0,COUNTRY_INFO!$E91))</f>
        <v>19038.071980373061</v>
      </c>
      <c r="E91" s="15">
        <f>IF(AND(INTRO!$E$37="Non-endemic",INTRO!$E$41="Non-endemic"),0,IF(AND(OR(COUNTRY_INFO!$H91=0,COUNTRY_INFO!$H91=4,COUNTRY_INFO!$H91=99),OR(COUNTRY_INFO!$J91=0,COUNTRY_INFO!$J91=4)),0,COUNTRY_INFO!$F91))</f>
        <v>40766.518039596194</v>
      </c>
      <c r="F91" s="15">
        <f t="shared" si="15"/>
        <v>59804.590019969255</v>
      </c>
      <c r="G91" s="16">
        <f>IF(AND(INTRO!$E$37="Non-endemic",INTRO!$E$41="Non-endemic"),0,COUNTRY_INFO!P91)</f>
        <v>0</v>
      </c>
      <c r="H91" s="16">
        <f>IF(AND(INTRO!$E$37="Non-endemic",INTRO!$E$41="Non-endemic"),0,COUNTRY_INFO!R91)</f>
        <v>0</v>
      </c>
      <c r="I91" s="15">
        <f>IF(INTRO!$E$39="Non-endemic",IF($G91=1,DEC!I91,0),IF($G91=1,IVM!G91,0))</f>
        <v>0</v>
      </c>
      <c r="J91" s="197"/>
      <c r="K91" s="42">
        <f>IF($J91="ALB", IF(INTRO!$E$39="Non-endemic", IF($H91&lt;&gt;0, IF($I91=0, $D91*$H91, $D91*($H91-$G91)), 0), $D91*$H91), 0)</f>
        <v>0</v>
      </c>
      <c r="L91" s="15">
        <f t="shared" si="2"/>
        <v>0</v>
      </c>
      <c r="M91" s="3"/>
      <c r="N91" s="15">
        <f t="shared" si="16"/>
        <v>0</v>
      </c>
      <c r="O91" s="42">
        <f>IF($J91="MBD", IF(INTRO!$E$39="Non-endemic", IF($H91&lt;&gt;0, IF($I91=0, $D91*$H91, $D91*($H91-$G91)), 0), $D91*$H91), 0)</f>
        <v>0</v>
      </c>
      <c r="P91" s="15">
        <f t="shared" si="4"/>
        <v>0</v>
      </c>
      <c r="Q91" s="3"/>
      <c r="R91" s="15">
        <f t="shared" si="17"/>
        <v>0</v>
      </c>
      <c r="S91" s="25"/>
      <c r="T91" s="17">
        <f t="shared" si="6"/>
        <v>0</v>
      </c>
      <c r="U91" s="17">
        <f t="shared" si="7"/>
        <v>0</v>
      </c>
      <c r="V91" s="25"/>
      <c r="W91" s="17">
        <f t="shared" si="8"/>
        <v>0</v>
      </c>
      <c r="X91" s="17">
        <f t="shared" si="9"/>
        <v>0</v>
      </c>
      <c r="Y91" s="25"/>
      <c r="Z91" s="17">
        <f t="shared" si="10"/>
        <v>0</v>
      </c>
      <c r="AA91" s="17">
        <f t="shared" si="11"/>
        <v>0</v>
      </c>
    </row>
    <row r="92" spans="1:27" x14ac:dyDescent="0.2">
      <c r="A92" s="14" t="str">
        <f>IF(AND(INTRO!$E$37="Non-endemic",INTRO!$E$41="Non-endemic")," ",IF(COUNTRY_INFO!A92=0," ",COUNTRY_INFO!A92))</f>
        <v>Ethiopia</v>
      </c>
      <c r="B92" s="14" t="str">
        <f>IF(AND(INTRO!$E$37="Non-endemic",INTRO!$E$41="Non-endemic")," ",IF(COUNTRY_INFO!B92=0," ",COUNTRY_INFO!B92))</f>
        <v>AmharaNorth Gondar</v>
      </c>
      <c r="C92" s="14" t="str">
        <f>IF(AND(INTRO!$E$37="Non-endemic",INTRO!$E$41="Non-endemic")," ",IF(COUNTRY_INFO!C92=0," ",COUNTRY_INFO!C92))</f>
        <v>East Dembia</v>
      </c>
      <c r="D92" s="15">
        <f>IF(AND(INTRO!$E$37="Non-endemic",INTRO!$E$41="Non-endemic"),0,IF(AND(OR(COUNTRY_INFO!$H92=0,COUNTRY_INFO!$H92=4,COUNTRY_INFO!$H92=99),OR(COUNTRY_INFO!$J92=0,COUNTRY_INFO!$J92=4)),0,COUNTRY_INFO!$E92))</f>
        <v>28166.662450089698</v>
      </c>
      <c r="E92" s="15">
        <f>IF(AND(INTRO!$E$37="Non-endemic",INTRO!$E$41="Non-endemic"),0,IF(AND(OR(COUNTRY_INFO!$H92=0,COUNTRY_INFO!$H92=4,COUNTRY_INFO!$H92=99),OR(COUNTRY_INFO!$J92=0,COUNTRY_INFO!$J92=4)),0,COUNTRY_INFO!$F92))</f>
        <v>60313.710026444489</v>
      </c>
      <c r="F92" s="15">
        <f t="shared" si="15"/>
        <v>88480.37247653419</v>
      </c>
      <c r="G92" s="16">
        <f>IF(AND(INTRO!$E$37="Non-endemic",INTRO!$E$41="Non-endemic"),0,COUNTRY_INFO!P92)</f>
        <v>0</v>
      </c>
      <c r="H92" s="16">
        <f>IF(AND(INTRO!$E$37="Non-endemic",INTRO!$E$41="Non-endemic"),0,COUNTRY_INFO!R92)</f>
        <v>2</v>
      </c>
      <c r="I92" s="15">
        <f>IF(INTRO!$E$39="Non-endemic",IF($G92=1,DEC!I92,0),IF($G92=1,IVM!G92,0))</f>
        <v>0</v>
      </c>
      <c r="J92" s="197" t="s">
        <v>1155</v>
      </c>
      <c r="K92" s="42">
        <f>IF($J92="ALB", IF(INTRO!$E$39="Non-endemic", IF($H92&lt;&gt;0, IF($I92=0, $D92*$H92, $D92*($H92-$G92)), 0), $D92*$H92), 0)</f>
        <v>0</v>
      </c>
      <c r="L92" s="15">
        <f t="shared" si="2"/>
        <v>0</v>
      </c>
      <c r="M92" s="3"/>
      <c r="N92" s="15">
        <f t="shared" si="16"/>
        <v>0</v>
      </c>
      <c r="O92" s="42">
        <f>IF($J92="MBD", IF(INTRO!$E$39="Non-endemic", IF($H92&lt;&gt;0, IF($I92=0, $D92*$H92, $D92*($H92-$G92)), 0), $D92*$H92), 0)</f>
        <v>56333.324900179396</v>
      </c>
      <c r="P92" s="15">
        <f t="shared" si="4"/>
        <v>120627.42005288898</v>
      </c>
      <c r="Q92" s="3"/>
      <c r="R92" s="15">
        <f t="shared" si="17"/>
        <v>176960.74495306838</v>
      </c>
      <c r="S92" s="25"/>
      <c r="T92" s="17">
        <f t="shared" si="6"/>
        <v>0</v>
      </c>
      <c r="U92" s="17">
        <f t="shared" si="7"/>
        <v>0</v>
      </c>
      <c r="V92" s="25"/>
      <c r="W92" s="17">
        <f t="shared" si="8"/>
        <v>0</v>
      </c>
      <c r="X92" s="17">
        <f t="shared" si="9"/>
        <v>0</v>
      </c>
      <c r="Y92" s="25"/>
      <c r="Z92" s="17">
        <f t="shared" si="10"/>
        <v>120627.42005288898</v>
      </c>
      <c r="AA92" s="17">
        <f t="shared" si="11"/>
        <v>805</v>
      </c>
    </row>
    <row r="93" spans="1:27" x14ac:dyDescent="0.2">
      <c r="A93" s="14" t="str">
        <f>IF(AND(INTRO!$E$37="Non-endemic",INTRO!$E$41="Non-endemic")," ",IF(COUNTRY_INFO!A93=0," ",COUNTRY_INFO!A93))</f>
        <v>Ethiopia</v>
      </c>
      <c r="B93" s="14" t="str">
        <f>IF(AND(INTRO!$E$37="Non-endemic",INTRO!$E$41="Non-endemic")," ",IF(COUNTRY_INFO!B93=0," ",COUNTRY_INFO!B93))</f>
        <v>AmharaNorth Gondar</v>
      </c>
      <c r="C93" s="14" t="str">
        <f>IF(AND(INTRO!$E$37="Non-endemic",INTRO!$E$41="Non-endemic")," ",IF(COUNTRY_INFO!C93=0," ",COUNTRY_INFO!C93))</f>
        <v>Gendawuha</v>
      </c>
      <c r="D93" s="15">
        <f>IF(AND(INTRO!$E$37="Non-endemic",INTRO!$E$41="Non-endemic"),0,IF(AND(OR(COUNTRY_INFO!$H93=0,COUNTRY_INFO!$H93=4,COUNTRY_INFO!$H93=99),OR(COUNTRY_INFO!$J93=0,COUNTRY_INFO!$J93=4)),0,COUNTRY_INFO!$E93))</f>
        <v>3218.0694957872993</v>
      </c>
      <c r="E93" s="15">
        <f>IF(AND(INTRO!$E$37="Non-endemic",INTRO!$E$41="Non-endemic"),0,IF(AND(OR(COUNTRY_INFO!$H93=0,COUNTRY_INFO!$H93=4,COUNTRY_INFO!$H93=99),OR(COUNTRY_INFO!$J93=0,COUNTRY_INFO!$J93=4)),0,COUNTRY_INFO!$F93))</f>
        <v>6890.9019930134991</v>
      </c>
      <c r="F93" s="15">
        <f t="shared" si="15"/>
        <v>10108.971488800798</v>
      </c>
      <c r="G93" s="16">
        <f>IF(AND(INTRO!$E$37="Non-endemic",INTRO!$E$41="Non-endemic"),0,COUNTRY_INFO!P93)</f>
        <v>1</v>
      </c>
      <c r="H93" s="16">
        <f>IF(AND(INTRO!$E$37="Non-endemic",INTRO!$E$41="Non-endemic"),0,COUNTRY_INFO!R93)</f>
        <v>0</v>
      </c>
      <c r="I93" s="15">
        <f>IF(INTRO!$E$39="Non-endemic",IF($G93=1,DEC!I93,0),IF($G93=1,IVM!G93,0))</f>
        <v>20487.381810013016</v>
      </c>
      <c r="J93" s="197"/>
      <c r="K93" s="42">
        <f>IF($J93="ALB", IF(INTRO!$E$39="Non-endemic", IF($H93&lt;&gt;0, IF($I93=0, $D93*$H93, $D93*($H93-$G93)), 0), $D93*$H93), 0)</f>
        <v>0</v>
      </c>
      <c r="L93" s="15">
        <f t="shared" si="2"/>
        <v>0</v>
      </c>
      <c r="M93" s="3"/>
      <c r="N93" s="15">
        <f t="shared" si="16"/>
        <v>0</v>
      </c>
      <c r="O93" s="42">
        <f>IF($J93="MBD", IF(INTRO!$E$39="Non-endemic", IF($H93&lt;&gt;0, IF($I93=0, $D93*$H93, $D93*($H93-$G93)), 0), $D93*$H93), 0)</f>
        <v>0</v>
      </c>
      <c r="P93" s="15">
        <f t="shared" si="4"/>
        <v>0</v>
      </c>
      <c r="Q93" s="3"/>
      <c r="R93" s="15">
        <f t="shared" si="17"/>
        <v>0</v>
      </c>
      <c r="S93" s="25"/>
      <c r="T93" s="17">
        <f t="shared" si="6"/>
        <v>20487.381810013016</v>
      </c>
      <c r="U93" s="17">
        <f t="shared" si="7"/>
        <v>103</v>
      </c>
      <c r="V93" s="25"/>
      <c r="W93" s="17">
        <f t="shared" si="8"/>
        <v>0</v>
      </c>
      <c r="X93" s="17">
        <f t="shared" si="9"/>
        <v>0</v>
      </c>
      <c r="Y93" s="25"/>
      <c r="Z93" s="17">
        <f t="shared" si="10"/>
        <v>0</v>
      </c>
      <c r="AA93" s="17">
        <f t="shared" si="11"/>
        <v>0</v>
      </c>
    </row>
    <row r="94" spans="1:27" x14ac:dyDescent="0.2">
      <c r="A94" s="14" t="str">
        <f>IF(AND(INTRO!$E$37="Non-endemic",INTRO!$E$41="Non-endemic")," ",IF(COUNTRY_INFO!A94=0," ",COUNTRY_INFO!A94))</f>
        <v>Ethiopia</v>
      </c>
      <c r="B94" s="14" t="str">
        <f>IF(AND(INTRO!$E$37="Non-endemic",INTRO!$E$41="Non-endemic")," ",IF(COUNTRY_INFO!B94=0," ",COUNTRY_INFO!B94))</f>
        <v>AmharaNorth Gondar</v>
      </c>
      <c r="C94" s="14" t="str">
        <f>IF(AND(INTRO!$E$37="Non-endemic",INTRO!$E$41="Non-endemic")," ",IF(COUNTRY_INFO!C94=0," ",COUNTRY_INFO!C94))</f>
        <v>Gondar town</v>
      </c>
      <c r="D94" s="15">
        <f>IF(AND(INTRO!$E$37="Non-endemic",INTRO!$E$41="Non-endemic"),0,IF(AND(OR(COUNTRY_INFO!$H94=0,COUNTRY_INFO!$H94=4,COUNTRY_INFO!$H94=99),OR(COUNTRY_INFO!$J94=0,COUNTRY_INFO!$J94=4)),0,COUNTRY_INFO!$E94))</f>
        <v>45229.898871528982</v>
      </c>
      <c r="E94" s="15">
        <f>IF(AND(INTRO!$E$37="Non-endemic",INTRO!$E$41="Non-endemic"),0,IF(AND(OR(COUNTRY_INFO!$H94=0,COUNTRY_INFO!$H94=4,COUNTRY_INFO!$H94=99),OR(COUNTRY_INFO!$J94=0,COUNTRY_INFO!$J94=4)),0,COUNTRY_INFO!$F94))</f>
        <v>96851.482134125574</v>
      </c>
      <c r="F94" s="15">
        <f t="shared" si="15"/>
        <v>142081.38100565455</v>
      </c>
      <c r="G94" s="16">
        <f>IF(AND(INTRO!$E$37="Non-endemic",INTRO!$E$41="Non-endemic"),0,COUNTRY_INFO!P94)</f>
        <v>0</v>
      </c>
      <c r="H94" s="16">
        <f>IF(AND(INTRO!$E$37="Non-endemic",INTRO!$E$41="Non-endemic"),0,COUNTRY_INFO!R94)</f>
        <v>2</v>
      </c>
      <c r="I94" s="15">
        <f>IF(INTRO!$E$39="Non-endemic",IF($G94=1,DEC!I94,0),IF($G94=1,IVM!G94,0))</f>
        <v>0</v>
      </c>
      <c r="J94" s="197" t="s">
        <v>1155</v>
      </c>
      <c r="K94" s="42">
        <f>IF($J94="ALB", IF(INTRO!$E$39="Non-endemic", IF($H94&lt;&gt;0, IF($I94=0, $D94*$H94, $D94*($H94-$G94)), 0), $D94*$H94), 0)</f>
        <v>0</v>
      </c>
      <c r="L94" s="15">
        <f t="shared" si="2"/>
        <v>0</v>
      </c>
      <c r="M94" s="3"/>
      <c r="N94" s="15">
        <f t="shared" si="16"/>
        <v>0</v>
      </c>
      <c r="O94" s="42">
        <f>IF($J94="MBD", IF(INTRO!$E$39="Non-endemic", IF($H94&lt;&gt;0, IF($I94=0, $D94*$H94, $D94*($H94-$G94)), 0), $D94*$H94), 0)</f>
        <v>90459.797743057963</v>
      </c>
      <c r="P94" s="15">
        <f t="shared" si="4"/>
        <v>193702.96426825115</v>
      </c>
      <c r="Q94" s="3"/>
      <c r="R94" s="15">
        <f t="shared" si="17"/>
        <v>284162.7620113091</v>
      </c>
      <c r="S94" s="25"/>
      <c r="T94" s="17">
        <f t="shared" si="6"/>
        <v>0</v>
      </c>
      <c r="U94" s="17">
        <f t="shared" si="7"/>
        <v>0</v>
      </c>
      <c r="V94" s="25"/>
      <c r="W94" s="17">
        <f t="shared" si="8"/>
        <v>0</v>
      </c>
      <c r="X94" s="17">
        <f t="shared" si="9"/>
        <v>0</v>
      </c>
      <c r="Y94" s="25"/>
      <c r="Z94" s="17">
        <f t="shared" si="10"/>
        <v>193702.96426825115</v>
      </c>
      <c r="AA94" s="17">
        <f t="shared" si="11"/>
        <v>1292</v>
      </c>
    </row>
    <row r="95" spans="1:27" x14ac:dyDescent="0.2">
      <c r="A95" s="14" t="str">
        <f>IF(AND(INTRO!$E$37="Non-endemic",INTRO!$E$41="Non-endemic")," ",IF(COUNTRY_INFO!A95=0," ",COUNTRY_INFO!A95))</f>
        <v>Ethiopia</v>
      </c>
      <c r="B95" s="14" t="str">
        <f>IF(AND(INTRO!$E$37="Non-endemic",INTRO!$E$41="Non-endemic")," ",IF(COUNTRY_INFO!B95=0," ",COUNTRY_INFO!B95))</f>
        <v>AmharaNorth Gondar</v>
      </c>
      <c r="C95" s="14" t="str">
        <f>IF(AND(INTRO!$E$37="Non-endemic",INTRO!$E$41="Non-endemic")," ",IF(COUNTRY_INFO!C95=0," ",COUNTRY_INFO!C95))</f>
        <v>Gondar Zuriya</v>
      </c>
      <c r="D95" s="15">
        <f>IF(AND(INTRO!$E$37="Non-endemic",INTRO!$E$41="Non-endemic"),0,IF(AND(OR(COUNTRY_INFO!$H95=0,COUNTRY_INFO!$H95=4,COUNTRY_INFO!$H95=99),OR(COUNTRY_INFO!$J95=0,COUNTRY_INFO!$J95=4)),0,COUNTRY_INFO!$E95))</f>
        <v>31931.667976637815</v>
      </c>
      <c r="E95" s="15">
        <f>IF(AND(INTRO!$E$37="Non-endemic",INTRO!$E$41="Non-endemic"),0,IF(AND(OR(COUNTRY_INFO!$H95=0,COUNTRY_INFO!$H95=4,COUNTRY_INFO!$H95=99),OR(COUNTRY_INFO!$J95=0,COUNTRY_INFO!$J95=4)),0,COUNTRY_INFO!$F95))</f>
        <v>68375.77460291193</v>
      </c>
      <c r="F95" s="15">
        <f t="shared" si="15"/>
        <v>100307.44257954974</v>
      </c>
      <c r="G95" s="16">
        <f>IF(AND(INTRO!$E$37="Non-endemic",INTRO!$E$41="Non-endemic"),0,COUNTRY_INFO!P95)</f>
        <v>0</v>
      </c>
      <c r="H95" s="16">
        <f>IF(AND(INTRO!$E$37="Non-endemic",INTRO!$E$41="Non-endemic"),0,COUNTRY_INFO!R95)</f>
        <v>2</v>
      </c>
      <c r="I95" s="15">
        <f>IF(INTRO!$E$39="Non-endemic",IF($G95=1,DEC!I95,0),IF($G95=1,IVM!G95,0))</f>
        <v>0</v>
      </c>
      <c r="J95" s="197" t="s">
        <v>1155</v>
      </c>
      <c r="K95" s="42">
        <f>IF($J95="ALB", IF(INTRO!$E$39="Non-endemic", IF($H95&lt;&gt;0, IF($I95=0, $D95*$H95, $D95*($H95-$G95)), 0), $D95*$H95), 0)</f>
        <v>0</v>
      </c>
      <c r="L95" s="15">
        <f t="shared" si="2"/>
        <v>0</v>
      </c>
      <c r="M95" s="3"/>
      <c r="N95" s="15">
        <f t="shared" si="16"/>
        <v>0</v>
      </c>
      <c r="O95" s="42">
        <f>IF($J95="MBD", IF(INTRO!$E$39="Non-endemic", IF($H95&lt;&gt;0, IF($I95=0, $D95*$H95, $D95*($H95-$G95)), 0), $D95*$H95), 0)</f>
        <v>63863.335953275629</v>
      </c>
      <c r="P95" s="15">
        <f t="shared" si="4"/>
        <v>136751.54920582386</v>
      </c>
      <c r="Q95" s="3"/>
      <c r="R95" s="15">
        <f t="shared" si="17"/>
        <v>200614.88515909947</v>
      </c>
      <c r="S95" s="25"/>
      <c r="T95" s="17">
        <f t="shared" si="6"/>
        <v>0</v>
      </c>
      <c r="U95" s="17">
        <f t="shared" si="7"/>
        <v>0</v>
      </c>
      <c r="V95" s="25"/>
      <c r="W95" s="17">
        <f t="shared" si="8"/>
        <v>0</v>
      </c>
      <c r="X95" s="17">
        <f t="shared" si="9"/>
        <v>0</v>
      </c>
      <c r="Y95" s="25"/>
      <c r="Z95" s="17">
        <f t="shared" si="10"/>
        <v>136751.54920582386</v>
      </c>
      <c r="AA95" s="17">
        <f t="shared" si="11"/>
        <v>912</v>
      </c>
    </row>
    <row r="96" spans="1:27" x14ac:dyDescent="0.2">
      <c r="A96" s="14" t="str">
        <f>IF(AND(INTRO!$E$37="Non-endemic",INTRO!$E$41="Non-endemic")," ",IF(COUNTRY_INFO!A96=0," ",COUNTRY_INFO!A96))</f>
        <v>Ethiopia</v>
      </c>
      <c r="B96" s="14" t="str">
        <f>IF(AND(INTRO!$E$37="Non-endemic",INTRO!$E$41="Non-endemic")," ",IF(COUNTRY_INFO!B96=0," ",COUNTRY_INFO!B96))</f>
        <v>AmharaNorth Gondar</v>
      </c>
      <c r="C96" s="14" t="str">
        <f>IF(AND(INTRO!$E$37="Non-endemic",INTRO!$E$41="Non-endemic")," ",IF(COUNTRY_INFO!C96=0," ",COUNTRY_INFO!C96))</f>
        <v>Janamora</v>
      </c>
      <c r="D96" s="15">
        <f>IF(AND(INTRO!$E$37="Non-endemic",INTRO!$E$41="Non-endemic"),0,IF(AND(OR(COUNTRY_INFO!$H96=0,COUNTRY_INFO!$H96=4,COUNTRY_INFO!$H96=99),OR(COUNTRY_INFO!$J96=0,COUNTRY_INFO!$J96=4)),0,COUNTRY_INFO!$E96))</f>
        <v>28811.362617431394</v>
      </c>
      <c r="E96" s="15">
        <f>IF(AND(INTRO!$E$37="Non-endemic",INTRO!$E$41="Non-endemic"),0,IF(AND(OR(COUNTRY_INFO!$H96=0,COUNTRY_INFO!$H96=4,COUNTRY_INFO!$H96=99),OR(COUNTRY_INFO!$J96=0,COUNTRY_INFO!$J96=4)),0,COUNTRY_INFO!$F96))</f>
        <v>61694.216467914033</v>
      </c>
      <c r="F96" s="15">
        <f t="shared" si="15"/>
        <v>90505.579085345424</v>
      </c>
      <c r="G96" s="16">
        <f>IF(AND(INTRO!$E$37="Non-endemic",INTRO!$E$41="Non-endemic"),0,COUNTRY_INFO!P96)</f>
        <v>0</v>
      </c>
      <c r="H96" s="16">
        <f>IF(AND(INTRO!$E$37="Non-endemic",INTRO!$E$41="Non-endemic"),0,COUNTRY_INFO!R96)</f>
        <v>2</v>
      </c>
      <c r="I96" s="15">
        <f>IF(INTRO!$E$39="Non-endemic",IF($G96=1,DEC!I96,0),IF($G96=1,IVM!G96,0))</f>
        <v>0</v>
      </c>
      <c r="J96" s="197" t="s">
        <v>1155</v>
      </c>
      <c r="K96" s="42">
        <f>IF($J96="ALB", IF(INTRO!$E$39="Non-endemic", IF($H96&lt;&gt;0, IF($I96=0, $D96*$H96, $D96*($H96-$G96)), 0), $D96*$H96), 0)</f>
        <v>0</v>
      </c>
      <c r="L96" s="15">
        <f t="shared" si="2"/>
        <v>0</v>
      </c>
      <c r="M96" s="3"/>
      <c r="N96" s="15">
        <f t="shared" si="16"/>
        <v>0</v>
      </c>
      <c r="O96" s="42">
        <f>IF($J96="MBD", IF(INTRO!$E$39="Non-endemic", IF($H96&lt;&gt;0, IF($I96=0, $D96*$H96, $D96*($H96-$G96)), 0), $D96*$H96), 0)</f>
        <v>57622.725234862788</v>
      </c>
      <c r="P96" s="15">
        <f t="shared" si="4"/>
        <v>123388.43293582807</v>
      </c>
      <c r="Q96" s="3"/>
      <c r="R96" s="15">
        <f t="shared" si="17"/>
        <v>181011.15817069085</v>
      </c>
      <c r="S96" s="25"/>
      <c r="T96" s="17">
        <f t="shared" si="6"/>
        <v>0</v>
      </c>
      <c r="U96" s="17">
        <f t="shared" si="7"/>
        <v>0</v>
      </c>
      <c r="V96" s="25"/>
      <c r="W96" s="17">
        <f t="shared" si="8"/>
        <v>0</v>
      </c>
      <c r="X96" s="17">
        <f t="shared" si="9"/>
        <v>0</v>
      </c>
      <c r="Y96" s="25"/>
      <c r="Z96" s="17">
        <f t="shared" si="10"/>
        <v>123388.43293582807</v>
      </c>
      <c r="AA96" s="17">
        <f t="shared" si="11"/>
        <v>823</v>
      </c>
    </row>
    <row r="97" spans="1:27" x14ac:dyDescent="0.2">
      <c r="A97" s="14" t="str">
        <f>IF(AND(INTRO!$E$37="Non-endemic",INTRO!$E$41="Non-endemic")," ",IF(COUNTRY_INFO!A97=0," ",COUNTRY_INFO!A97))</f>
        <v>Ethiopia</v>
      </c>
      <c r="B97" s="14" t="str">
        <f>IF(AND(INTRO!$E$37="Non-endemic",INTRO!$E$41="Non-endemic")," ",IF(COUNTRY_INFO!B97=0," ",COUNTRY_INFO!B97))</f>
        <v>AmharaNorth Gondar</v>
      </c>
      <c r="C97" s="14" t="str">
        <f>IF(AND(INTRO!$E$37="Non-endemic",INTRO!$E$41="Non-endemic")," ",IF(COUNTRY_INFO!C97=0," ",COUNTRY_INFO!C97))</f>
        <v>Kinfazbegela</v>
      </c>
      <c r="D97" s="15">
        <f>IF(AND(INTRO!$E$37="Non-endemic",INTRO!$E$41="Non-endemic"),0,IF(AND(OR(COUNTRY_INFO!$H97=0,COUNTRY_INFO!$H97=4,COUNTRY_INFO!$H97=99),OR(COUNTRY_INFO!$J97=0,COUNTRY_INFO!$J97=4)),0,COUNTRY_INFO!$E97))</f>
        <v>0</v>
      </c>
      <c r="E97" s="15">
        <f>IF(AND(INTRO!$E$37="Non-endemic",INTRO!$E$41="Non-endemic"),0,IF(AND(OR(COUNTRY_INFO!$H97=0,COUNTRY_INFO!$H97=4,COUNTRY_INFO!$H97=99),OR(COUNTRY_INFO!$J97=0,COUNTRY_INFO!$J97=4)),0,COUNTRY_INFO!$F97))</f>
        <v>0</v>
      </c>
      <c r="F97" s="15">
        <f t="shared" si="15"/>
        <v>0</v>
      </c>
      <c r="G97" s="16">
        <f>IF(AND(INTRO!$E$37="Non-endemic",INTRO!$E$41="Non-endemic"),0,COUNTRY_INFO!P97)</f>
        <v>0</v>
      </c>
      <c r="H97" s="16">
        <f>IF(AND(INTRO!$E$37="Non-endemic",INTRO!$E$41="Non-endemic"),0,COUNTRY_INFO!R97)</f>
        <v>0</v>
      </c>
      <c r="I97" s="15">
        <f>IF(INTRO!$E$39="Non-endemic",IF($G97=1,DEC!I97,0),IF($G97=1,IVM!G97,0))</f>
        <v>0</v>
      </c>
      <c r="J97" s="197"/>
      <c r="K97" s="42">
        <f>IF($J97="ALB", IF(INTRO!$E$39="Non-endemic", IF($H97&lt;&gt;0, IF($I97=0, $D97*$H97, $D97*($H97-$G97)), 0), $D97*$H97), 0)</f>
        <v>0</v>
      </c>
      <c r="L97" s="15">
        <f t="shared" si="2"/>
        <v>0</v>
      </c>
      <c r="M97" s="3"/>
      <c r="N97" s="15">
        <f t="shared" si="16"/>
        <v>0</v>
      </c>
      <c r="O97" s="42">
        <f>IF($J97="MBD", IF(INTRO!$E$39="Non-endemic", IF($H97&lt;&gt;0, IF($I97=0, $D97*$H97, $D97*($H97-$G97)), 0), $D97*$H97), 0)</f>
        <v>0</v>
      </c>
      <c r="P97" s="15">
        <f t="shared" si="4"/>
        <v>0</v>
      </c>
      <c r="Q97" s="3"/>
      <c r="R97" s="15">
        <f t="shared" si="17"/>
        <v>0</v>
      </c>
      <c r="S97" s="25"/>
      <c r="T97" s="17">
        <f t="shared" si="6"/>
        <v>0</v>
      </c>
      <c r="U97" s="17">
        <f t="shared" si="7"/>
        <v>0</v>
      </c>
      <c r="V97" s="25"/>
      <c r="W97" s="17">
        <f t="shared" si="8"/>
        <v>0</v>
      </c>
      <c r="X97" s="17">
        <f t="shared" si="9"/>
        <v>0</v>
      </c>
      <c r="Y97" s="25"/>
      <c r="Z97" s="17">
        <f t="shared" si="10"/>
        <v>0</v>
      </c>
      <c r="AA97" s="17">
        <f t="shared" si="11"/>
        <v>0</v>
      </c>
    </row>
    <row r="98" spans="1:27" x14ac:dyDescent="0.2">
      <c r="A98" s="14" t="str">
        <f>IF(AND(INTRO!$E$37="Non-endemic",INTRO!$E$41="Non-endemic")," ",IF(COUNTRY_INFO!A98=0," ",COUNTRY_INFO!A98))</f>
        <v>Ethiopia</v>
      </c>
      <c r="B98" s="14" t="str">
        <f>IF(AND(INTRO!$E$37="Non-endemic",INTRO!$E$41="Non-endemic")," ",IF(COUNTRY_INFO!B98=0," ",COUNTRY_INFO!B98))</f>
        <v>AmharaNorth Gondar</v>
      </c>
      <c r="C98" s="14" t="str">
        <f>IF(AND(INTRO!$E$37="Non-endemic",INTRO!$E$41="Non-endemic")," ",IF(COUNTRY_INFO!C98=0," ",COUNTRY_INFO!C98))</f>
        <v>Lay Armachiho</v>
      </c>
      <c r="D98" s="15">
        <f>IF(AND(INTRO!$E$37="Non-endemic",INTRO!$E$41="Non-endemic"),0,IF(AND(OR(COUNTRY_INFO!$H98=0,COUNTRY_INFO!$H98=4,COUNTRY_INFO!$H98=99),OR(COUNTRY_INFO!$J98=0,COUNTRY_INFO!$J98=4)),0,COUNTRY_INFO!$E98))</f>
        <v>19476.245409187643</v>
      </c>
      <c r="E98" s="15">
        <f>IF(AND(INTRO!$E$37="Non-endemic",INTRO!$E$41="Non-endemic"),0,IF(AND(OR(COUNTRY_INFO!$H98=0,COUNTRY_INFO!$H98=4,COUNTRY_INFO!$H98=99),OR(COUNTRY_INFO!$J98=0,COUNTRY_INFO!$J98=4)),0,COUNTRY_INFO!$F98))</f>
        <v>41704.785581007782</v>
      </c>
      <c r="F98" s="15">
        <f t="shared" si="15"/>
        <v>61181.030990195424</v>
      </c>
      <c r="G98" s="16">
        <f>IF(AND(INTRO!$E$37="Non-endemic",INTRO!$E$41="Non-endemic"),0,COUNTRY_INFO!P98)</f>
        <v>0</v>
      </c>
      <c r="H98" s="16">
        <f>IF(AND(INTRO!$E$37="Non-endemic",INTRO!$E$41="Non-endemic"),0,COUNTRY_INFO!R98)</f>
        <v>2</v>
      </c>
      <c r="I98" s="15">
        <f>IF(INTRO!$E$39="Non-endemic",IF($G98=1,DEC!I98,0),IF($G98=1,IVM!G98,0))</f>
        <v>0</v>
      </c>
      <c r="J98" s="197" t="s">
        <v>1155</v>
      </c>
      <c r="K98" s="42">
        <f>IF($J98="ALB", IF(INTRO!$E$39="Non-endemic", IF($H98&lt;&gt;0, IF($I98=0, $D98*$H98, $D98*($H98-$G98)), 0), $D98*$H98), 0)</f>
        <v>0</v>
      </c>
      <c r="L98" s="15">
        <f t="shared" si="2"/>
        <v>0</v>
      </c>
      <c r="M98" s="3"/>
      <c r="N98" s="15">
        <f t="shared" si="16"/>
        <v>0</v>
      </c>
      <c r="O98" s="42">
        <f>IF($J98="MBD", IF(INTRO!$E$39="Non-endemic", IF($H98&lt;&gt;0, IF($I98=0, $D98*$H98, $D98*($H98-$G98)), 0), $D98*$H98), 0)</f>
        <v>38952.490818375285</v>
      </c>
      <c r="P98" s="15">
        <f t="shared" si="4"/>
        <v>83409.571162015563</v>
      </c>
      <c r="Q98" s="3"/>
      <c r="R98" s="15">
        <f t="shared" si="17"/>
        <v>122362.06198039085</v>
      </c>
      <c r="S98" s="25"/>
      <c r="T98" s="17">
        <f t="shared" si="6"/>
        <v>0</v>
      </c>
      <c r="U98" s="17">
        <f t="shared" si="7"/>
        <v>0</v>
      </c>
      <c r="V98" s="25"/>
      <c r="W98" s="17">
        <f t="shared" si="8"/>
        <v>0</v>
      </c>
      <c r="X98" s="17">
        <f t="shared" si="9"/>
        <v>0</v>
      </c>
      <c r="Y98" s="25"/>
      <c r="Z98" s="17">
        <f t="shared" si="10"/>
        <v>83409.571162015563</v>
      </c>
      <c r="AA98" s="17">
        <f t="shared" si="11"/>
        <v>557</v>
      </c>
    </row>
    <row r="99" spans="1:27" x14ac:dyDescent="0.2">
      <c r="A99" s="14" t="str">
        <f>IF(AND(INTRO!$E$37="Non-endemic",INTRO!$E$41="Non-endemic")," ",IF(COUNTRY_INFO!A99=0," ",COUNTRY_INFO!A99))</f>
        <v>Ethiopia</v>
      </c>
      <c r="B99" s="14" t="str">
        <f>IF(AND(INTRO!$E$37="Non-endemic",INTRO!$E$41="Non-endemic")," ",IF(COUNTRY_INFO!B99=0," ",COUNTRY_INFO!B99))</f>
        <v>AmharaNorth Gondar</v>
      </c>
      <c r="C99" s="14" t="str">
        <f>IF(AND(INTRO!$E$37="Non-endemic",INTRO!$E$41="Non-endemic")," ",IF(COUNTRY_INFO!C99=0," ",COUNTRY_INFO!C99))</f>
        <v>Metema</v>
      </c>
      <c r="D99" s="15">
        <f>IF(AND(INTRO!$E$37="Non-endemic",INTRO!$E$41="Non-endemic"),0,IF(AND(OR(COUNTRY_INFO!$H99=0,COUNTRY_INFO!$H99=4,COUNTRY_INFO!$H99=99),OR(COUNTRY_INFO!$J99=0,COUNTRY_INFO!$J99=4)),0,COUNTRY_INFO!$E99))</f>
        <v>20326.793397441295</v>
      </c>
      <c r="E99" s="15">
        <f>IF(AND(INTRO!$E$37="Non-endemic",INTRO!$E$41="Non-endemic"),0,IF(AND(OR(COUNTRY_INFO!$H99=0,COUNTRY_INFO!$H99=4,COUNTRY_INFO!$H99=99),OR(COUNTRY_INFO!$J99=0,COUNTRY_INFO!$J99=4)),0,COUNTRY_INFO!$F99))</f>
        <v>43526.077145743504</v>
      </c>
      <c r="F99" s="15">
        <f t="shared" si="15"/>
        <v>63852.870543184799</v>
      </c>
      <c r="G99" s="16">
        <f>IF(AND(INTRO!$E$37="Non-endemic",INTRO!$E$41="Non-endemic"),0,COUNTRY_INFO!P99)</f>
        <v>1</v>
      </c>
      <c r="H99" s="16">
        <f>IF(AND(INTRO!$E$37="Non-endemic",INTRO!$E$41="Non-endemic"),0,COUNTRY_INFO!R99)</f>
        <v>2</v>
      </c>
      <c r="I99" s="15">
        <f>IF(INTRO!$E$39="Non-endemic",IF($G99=1,DEC!I99,0),IF($G99=1,IVM!G99,0))</f>
        <v>129407.63953413286</v>
      </c>
      <c r="J99" s="197" t="s">
        <v>172</v>
      </c>
      <c r="K99" s="42">
        <f>IF($J99="ALB", IF(INTRO!$E$39="Non-endemic", IF($H99&lt;&gt;0, IF($I99=0, $D99*$H99, $D99*($H99-$G99)), 0), $D99*$H99), 0)</f>
        <v>40653.586794882591</v>
      </c>
      <c r="L99" s="15">
        <f t="shared" si="2"/>
        <v>43526.077145743504</v>
      </c>
      <c r="M99" s="3"/>
      <c r="N99" s="15">
        <f t="shared" si="16"/>
        <v>84179.663940626095</v>
      </c>
      <c r="O99" s="42">
        <f>IF($J99="MBD", IF(INTRO!$E$39="Non-endemic", IF($H99&lt;&gt;0, IF($I99=0, $D99*$H99, $D99*($H99-$G99)), 0), $D99*$H99), 0)</f>
        <v>0</v>
      </c>
      <c r="P99" s="15">
        <f t="shared" si="4"/>
        <v>0</v>
      </c>
      <c r="Q99" s="3"/>
      <c r="R99" s="15">
        <f t="shared" si="17"/>
        <v>0</v>
      </c>
      <c r="S99" s="25"/>
      <c r="T99" s="17">
        <f t="shared" si="6"/>
        <v>129407.63953413286</v>
      </c>
      <c r="U99" s="17">
        <f t="shared" si="7"/>
        <v>648</v>
      </c>
      <c r="V99" s="25"/>
      <c r="W99" s="17">
        <f t="shared" si="8"/>
        <v>43526.077145743504</v>
      </c>
      <c r="X99" s="17">
        <f t="shared" si="9"/>
        <v>218</v>
      </c>
      <c r="Y99" s="25"/>
      <c r="Z99" s="17">
        <f t="shared" si="10"/>
        <v>0</v>
      </c>
      <c r="AA99" s="17">
        <f t="shared" si="11"/>
        <v>0</v>
      </c>
    </row>
    <row r="100" spans="1:27" x14ac:dyDescent="0.2">
      <c r="A100" s="14" t="str">
        <f>IF(AND(INTRO!$E$37="Non-endemic",INTRO!$E$41="Non-endemic")," ",IF(COUNTRY_INFO!A100=0," ",COUNTRY_INFO!A100))</f>
        <v>Ethiopia</v>
      </c>
      <c r="B100" s="14" t="str">
        <f>IF(AND(INTRO!$E$37="Non-endemic",INTRO!$E$41="Non-endemic")," ",IF(COUNTRY_INFO!B100=0," ",COUNTRY_INFO!B100))</f>
        <v>AmharaNorth Gondar</v>
      </c>
      <c r="C100" s="14" t="str">
        <f>IF(AND(INTRO!$E$37="Non-endemic",INTRO!$E$41="Non-endemic")," ",IF(COUNTRY_INFO!C100=0," ",COUNTRY_INFO!C100))</f>
        <v>Mirab Belesa</v>
      </c>
      <c r="D100" s="15">
        <f>IF(AND(INTRO!$E$37="Non-endemic",INTRO!$E$41="Non-endemic"),0,IF(AND(OR(COUNTRY_INFO!$H100=0,COUNTRY_INFO!$H100=4,COUNTRY_INFO!$H100=99),OR(COUNTRY_INFO!$J100=0,COUNTRY_INFO!$J100=4)),0,COUNTRY_INFO!$E100))</f>
        <v>27016.440226511044</v>
      </c>
      <c r="E100" s="15">
        <f>IF(AND(INTRO!$E$37="Non-endemic",INTRO!$E$41="Non-endemic"),0,IF(AND(OR(COUNTRY_INFO!$H100=0,COUNTRY_INFO!$H100=4,COUNTRY_INFO!$H100=99),OR(COUNTRY_INFO!$J100=0,COUNTRY_INFO!$J100=4)),0,COUNTRY_INFO!$F100))</f>
        <v>57850.721385819284</v>
      </c>
      <c r="F100" s="15">
        <f t="shared" si="15"/>
        <v>84867.161612330325</v>
      </c>
      <c r="G100" s="16">
        <f>IF(AND(INTRO!$E$37="Non-endemic",INTRO!$E$41="Non-endemic"),0,COUNTRY_INFO!P100)</f>
        <v>0</v>
      </c>
      <c r="H100" s="16">
        <f>IF(AND(INTRO!$E$37="Non-endemic",INTRO!$E$41="Non-endemic"),0,COUNTRY_INFO!R100)</f>
        <v>2</v>
      </c>
      <c r="I100" s="15">
        <f>IF(INTRO!$E$39="Non-endemic",IF($G100=1,DEC!I100,0),IF($G100=1,IVM!G100,0))</f>
        <v>0</v>
      </c>
      <c r="J100" s="197" t="s">
        <v>1155</v>
      </c>
      <c r="K100" s="42">
        <f>IF($J100="ALB", IF(INTRO!$E$39="Non-endemic", IF($H100&lt;&gt;0, IF($I100=0, $D100*$H100, $D100*($H100-$G100)), 0), $D100*$H100), 0)</f>
        <v>0</v>
      </c>
      <c r="L100" s="15">
        <f t="shared" si="2"/>
        <v>0</v>
      </c>
      <c r="M100" s="3"/>
      <c r="N100" s="15">
        <f t="shared" si="16"/>
        <v>0</v>
      </c>
      <c r="O100" s="42">
        <f>IF($J100="MBD", IF(INTRO!$E$39="Non-endemic", IF($H100&lt;&gt;0, IF($I100=0, $D100*$H100, $D100*($H100-$G100)), 0), $D100*$H100), 0)</f>
        <v>54032.880453022088</v>
      </c>
      <c r="P100" s="15">
        <f t="shared" si="4"/>
        <v>115701.44277163857</v>
      </c>
      <c r="Q100" s="3"/>
      <c r="R100" s="15">
        <f t="shared" si="17"/>
        <v>169734.32322466065</v>
      </c>
      <c r="S100" s="25"/>
      <c r="T100" s="17">
        <f t="shared" si="6"/>
        <v>0</v>
      </c>
      <c r="U100" s="17">
        <f t="shared" si="7"/>
        <v>0</v>
      </c>
      <c r="V100" s="25"/>
      <c r="W100" s="17">
        <f t="shared" si="8"/>
        <v>0</v>
      </c>
      <c r="X100" s="17">
        <f t="shared" si="9"/>
        <v>0</v>
      </c>
      <c r="Y100" s="25"/>
      <c r="Z100" s="17">
        <f t="shared" si="10"/>
        <v>115701.44277163857</v>
      </c>
      <c r="AA100" s="17">
        <f t="shared" si="11"/>
        <v>772</v>
      </c>
    </row>
    <row r="101" spans="1:27" x14ac:dyDescent="0.2">
      <c r="A101" s="14" t="str">
        <f>IF(AND(INTRO!$E$37="Non-endemic",INTRO!$E$41="Non-endemic")," ",IF(COUNTRY_INFO!A101=0," ",COUNTRY_INFO!A101))</f>
        <v>Ethiopia</v>
      </c>
      <c r="B101" s="14" t="str">
        <f>IF(AND(INTRO!$E$37="Non-endemic",INTRO!$E$41="Non-endemic")," ",IF(COUNTRY_INFO!B101=0," ",COUNTRY_INFO!B101))</f>
        <v>AmharaNorth Gondar</v>
      </c>
      <c r="C101" s="14" t="str">
        <f>IF(AND(INTRO!$E$37="Non-endemic",INTRO!$E$41="Non-endemic")," ",IF(COUNTRY_INFO!C101=0," ",COUNTRY_INFO!C101))</f>
        <v>Quara</v>
      </c>
      <c r="D101" s="15">
        <f>IF(AND(INTRO!$E$37="Non-endemic",INTRO!$E$41="Non-endemic"),0,IF(AND(OR(COUNTRY_INFO!$H101=0,COUNTRY_INFO!$H101=4,COUNTRY_INFO!$H101=99),OR(COUNTRY_INFO!$J101=0,COUNTRY_INFO!$J101=4)),0,COUNTRY_INFO!$E101))</f>
        <v>18950.491608019354</v>
      </c>
      <c r="E101" s="15">
        <f>IF(AND(INTRO!$E$37="Non-endemic",INTRO!$E$41="Non-endemic"),0,IF(AND(OR(COUNTRY_INFO!$H101=0,COUNTRY_INFO!$H101=4,COUNTRY_INFO!$H101=99),OR(COUNTRY_INFO!$J101=0,COUNTRY_INFO!$J101=4)),0,COUNTRY_INFO!$F101))</f>
        <v>40578.980833457223</v>
      </c>
      <c r="F101" s="15">
        <f t="shared" si="15"/>
        <v>59529.472441476581</v>
      </c>
      <c r="G101" s="16">
        <f>IF(AND(INTRO!$E$37="Non-endemic",INTRO!$E$41="Non-endemic"),0,COUNTRY_INFO!P101)</f>
        <v>1</v>
      </c>
      <c r="H101" s="16">
        <f>IF(AND(INTRO!$E$37="Non-endemic",INTRO!$E$41="Non-endemic"),0,COUNTRY_INFO!R101)</f>
        <v>2</v>
      </c>
      <c r="I101" s="15">
        <f>IF(INTRO!$E$39="Non-endemic",IF($G101=1,DEC!I101,0),IF($G101=1,IVM!G101,0))</f>
        <v>120645.60991277033</v>
      </c>
      <c r="J101" s="197" t="s">
        <v>172</v>
      </c>
      <c r="K101" s="42">
        <f>IF($J101="ALB", IF(INTRO!$E$39="Non-endemic", IF($H101&lt;&gt;0, IF($I101=0, $D101*$H101, $D101*($H101-$G101)), 0), $D101*$H101), 0)</f>
        <v>37900.983216038709</v>
      </c>
      <c r="L101" s="15">
        <f t="shared" si="2"/>
        <v>40578.980833457223</v>
      </c>
      <c r="M101" s="3"/>
      <c r="N101" s="15">
        <f t="shared" si="16"/>
        <v>78479.964049495931</v>
      </c>
      <c r="O101" s="42">
        <f>IF($J101="MBD", IF(INTRO!$E$39="Non-endemic", IF($H101&lt;&gt;0, IF($I101=0, $D101*$H101, $D101*($H101-$G101)), 0), $D101*$H101), 0)</f>
        <v>0</v>
      </c>
      <c r="P101" s="15">
        <f t="shared" si="4"/>
        <v>0</v>
      </c>
      <c r="Q101" s="3"/>
      <c r="R101" s="15">
        <f t="shared" si="17"/>
        <v>0</v>
      </c>
      <c r="S101" s="25"/>
      <c r="T101" s="17">
        <f t="shared" si="6"/>
        <v>120645.60991277033</v>
      </c>
      <c r="U101" s="17">
        <f t="shared" si="7"/>
        <v>604</v>
      </c>
      <c r="V101" s="25"/>
      <c r="W101" s="17">
        <f t="shared" si="8"/>
        <v>40578.980833457223</v>
      </c>
      <c r="X101" s="17">
        <f t="shared" si="9"/>
        <v>203</v>
      </c>
      <c r="Y101" s="25"/>
      <c r="Z101" s="17">
        <f t="shared" si="10"/>
        <v>0</v>
      </c>
      <c r="AA101" s="17">
        <f t="shared" si="11"/>
        <v>0</v>
      </c>
    </row>
    <row r="102" spans="1:27" x14ac:dyDescent="0.2">
      <c r="A102" s="14" t="str">
        <f>IF(AND(INTRO!$E$37="Non-endemic",INTRO!$E$41="Non-endemic")," ",IF(COUNTRY_INFO!A102=0," ",COUNTRY_INFO!A102))</f>
        <v>Ethiopia</v>
      </c>
      <c r="B102" s="14" t="str">
        <f>IF(AND(INTRO!$E$37="Non-endemic",INTRO!$E$41="Non-endemic")," ",IF(COUNTRY_INFO!B102=0," ",COUNTRY_INFO!B102))</f>
        <v>AmharaNorth Gondar</v>
      </c>
      <c r="C102" s="14" t="str">
        <f>IF(AND(INTRO!$E$37="Non-endemic",INTRO!$E$41="Non-endemic")," ",IF(COUNTRY_INFO!C102=0," ",COUNTRY_INFO!C102))</f>
        <v>Tach Armachiho</v>
      </c>
      <c r="D102" s="15">
        <f>IF(AND(INTRO!$E$37="Non-endemic",INTRO!$E$41="Non-endemic"),0,IF(AND(OR(COUNTRY_INFO!$H102=0,COUNTRY_INFO!$H102=4,COUNTRY_INFO!$H102=99),OR(COUNTRY_INFO!$J102=0,COUNTRY_INFO!$J102=4)),0,COUNTRY_INFO!$E102))</f>
        <v>21680.4193385174</v>
      </c>
      <c r="E102" s="15">
        <f>IF(AND(INTRO!$E$37="Non-endemic",INTRO!$E$41="Non-endemic"),0,IF(AND(OR(COUNTRY_INFO!$H102=0,COUNTRY_INFO!$H102=4,COUNTRY_INFO!$H102=99),OR(COUNTRY_INFO!$J102=0,COUNTRY_INFO!$J102=4)),0,COUNTRY_INFO!$F102))</f>
        <v>46424.617313184499</v>
      </c>
      <c r="F102" s="15">
        <f t="shared" si="15"/>
        <v>68105.036651701899</v>
      </c>
      <c r="G102" s="16">
        <f>IF(AND(INTRO!$E$37="Non-endemic",INTRO!$E$41="Non-endemic"),0,COUNTRY_INFO!P102)</f>
        <v>0</v>
      </c>
      <c r="H102" s="16">
        <f>IF(AND(INTRO!$E$37="Non-endemic",INTRO!$E$41="Non-endemic"),0,COUNTRY_INFO!R102)</f>
        <v>2</v>
      </c>
      <c r="I102" s="15">
        <f>IF(INTRO!$E$39="Non-endemic",IF($G102=1,DEC!I102,0),IF($G102=1,IVM!G102,0))</f>
        <v>0</v>
      </c>
      <c r="J102" s="197" t="s">
        <v>1155</v>
      </c>
      <c r="K102" s="42">
        <f>IF($J102="ALB", IF(INTRO!$E$39="Non-endemic", IF($H102&lt;&gt;0, IF($I102=0, $D102*$H102, $D102*($H102-$G102)), 0), $D102*$H102), 0)</f>
        <v>0</v>
      </c>
      <c r="L102" s="15">
        <f t="shared" si="2"/>
        <v>0</v>
      </c>
      <c r="M102" s="3"/>
      <c r="N102" s="15">
        <f t="shared" si="16"/>
        <v>0</v>
      </c>
      <c r="O102" s="42">
        <f>IF($J102="MBD", IF(INTRO!$E$39="Non-endemic", IF($H102&lt;&gt;0, IF($I102=0, $D102*$H102, $D102*($H102-$G102)), 0), $D102*$H102), 0)</f>
        <v>43360.838677034801</v>
      </c>
      <c r="P102" s="15">
        <f t="shared" si="4"/>
        <v>92849.234626368998</v>
      </c>
      <c r="Q102" s="3"/>
      <c r="R102" s="15">
        <f t="shared" si="17"/>
        <v>136210.0733034038</v>
      </c>
      <c r="S102" s="25"/>
      <c r="T102" s="17">
        <f t="shared" si="6"/>
        <v>0</v>
      </c>
      <c r="U102" s="17">
        <f t="shared" si="7"/>
        <v>0</v>
      </c>
      <c r="V102" s="25"/>
      <c r="W102" s="17">
        <f t="shared" si="8"/>
        <v>0</v>
      </c>
      <c r="X102" s="17">
        <f t="shared" si="9"/>
        <v>0</v>
      </c>
      <c r="Y102" s="25"/>
      <c r="Z102" s="17">
        <f t="shared" si="10"/>
        <v>92849.234626368998</v>
      </c>
      <c r="AA102" s="17">
        <f t="shared" si="11"/>
        <v>619</v>
      </c>
    </row>
    <row r="103" spans="1:27" x14ac:dyDescent="0.2">
      <c r="A103" s="14" t="str">
        <f>IF(AND(INTRO!$E$37="Non-endemic",INTRO!$E$41="Non-endemic")," ",IF(COUNTRY_INFO!A103=0," ",COUNTRY_INFO!A103))</f>
        <v>Ethiopia</v>
      </c>
      <c r="B103" s="14" t="str">
        <f>IF(AND(INTRO!$E$37="Non-endemic",INTRO!$E$41="Non-endemic")," ",IF(COUNTRY_INFO!B103=0," ",COUNTRY_INFO!B103))</f>
        <v>AmharaNorth Gondar</v>
      </c>
      <c r="C103" s="14" t="str">
        <f>IF(AND(INTRO!$E$37="Non-endemic",INTRO!$E$41="Non-endemic")," ",IF(COUNTRY_INFO!C103=0," ",COUNTRY_INFO!C103))</f>
        <v>Takusa</v>
      </c>
      <c r="D103" s="15">
        <f>IF(AND(INTRO!$E$37="Non-endemic",INTRO!$E$41="Non-endemic"),0,IF(AND(OR(COUNTRY_INFO!$H103=0,COUNTRY_INFO!$H103=4,COUNTRY_INFO!$H103=99),OR(COUNTRY_INFO!$J103=0,COUNTRY_INFO!$J103=4)),0,COUNTRY_INFO!$E103))</f>
        <v>23846.709664922062</v>
      </c>
      <c r="E103" s="15">
        <f>IF(AND(INTRO!$E$37="Non-endemic",INTRO!$E$41="Non-endemic"),0,IF(AND(OR(COUNTRY_INFO!$H103=0,COUNTRY_INFO!$H103=4,COUNTRY_INFO!$H103=99),OR(COUNTRY_INFO!$J103=0,COUNTRY_INFO!$J103=4)),0,COUNTRY_INFO!$F103))</f>
        <v>51063.328300380155</v>
      </c>
      <c r="F103" s="15">
        <f t="shared" si="15"/>
        <v>74910.03796530221</v>
      </c>
      <c r="G103" s="16">
        <f>IF(AND(INTRO!$E$37="Non-endemic",INTRO!$E$41="Non-endemic"),0,COUNTRY_INFO!P103)</f>
        <v>0</v>
      </c>
      <c r="H103" s="16">
        <f>IF(AND(INTRO!$E$37="Non-endemic",INTRO!$E$41="Non-endemic"),0,COUNTRY_INFO!R103)</f>
        <v>2</v>
      </c>
      <c r="I103" s="15">
        <f>IF(INTRO!$E$39="Non-endemic",IF($G103=1,DEC!I103,0),IF($G103=1,IVM!G103,0))</f>
        <v>0</v>
      </c>
      <c r="J103" s="197" t="s">
        <v>1155</v>
      </c>
      <c r="K103" s="42">
        <f>IF($J103="ALB", IF(INTRO!$E$39="Non-endemic", IF($H103&lt;&gt;0, IF($I103=0, $D103*$H103, $D103*($H103-$G103)), 0), $D103*$H103), 0)</f>
        <v>0</v>
      </c>
      <c r="L103" s="15">
        <f t="shared" si="2"/>
        <v>0</v>
      </c>
      <c r="M103" s="3"/>
      <c r="N103" s="15">
        <f t="shared" si="16"/>
        <v>0</v>
      </c>
      <c r="O103" s="42">
        <f>IF($J103="MBD", IF(INTRO!$E$39="Non-endemic", IF($H103&lt;&gt;0, IF($I103=0, $D103*$H103, $D103*($H103-$G103)), 0), $D103*$H103), 0)</f>
        <v>47693.419329844124</v>
      </c>
      <c r="P103" s="15">
        <f t="shared" si="4"/>
        <v>102126.65660076031</v>
      </c>
      <c r="Q103" s="3"/>
      <c r="R103" s="15">
        <f t="shared" si="17"/>
        <v>149820.07593060442</v>
      </c>
      <c r="S103" s="25"/>
      <c r="T103" s="17">
        <f t="shared" si="6"/>
        <v>0</v>
      </c>
      <c r="U103" s="17">
        <f t="shared" si="7"/>
        <v>0</v>
      </c>
      <c r="V103" s="25"/>
      <c r="W103" s="17">
        <f t="shared" si="8"/>
        <v>0</v>
      </c>
      <c r="X103" s="17">
        <f t="shared" si="9"/>
        <v>0</v>
      </c>
      <c r="Y103" s="25"/>
      <c r="Z103" s="17">
        <f t="shared" si="10"/>
        <v>102126.65660076031</v>
      </c>
      <c r="AA103" s="17">
        <f t="shared" si="11"/>
        <v>681</v>
      </c>
    </row>
    <row r="104" spans="1:27" x14ac:dyDescent="0.2">
      <c r="A104" s="14" t="str">
        <f>IF(AND(INTRO!$E$37="Non-endemic",INTRO!$E$41="Non-endemic")," ",IF(COUNTRY_INFO!A104=0," ",COUNTRY_INFO!A104))</f>
        <v>Ethiopia</v>
      </c>
      <c r="B104" s="14" t="str">
        <f>IF(AND(INTRO!$E$37="Non-endemic",INTRO!$E$41="Non-endemic")," ",IF(COUNTRY_INFO!B104=0," ",COUNTRY_INFO!B104))</f>
        <v>AmharaNorth Gondar</v>
      </c>
      <c r="C104" s="14" t="str">
        <f>IF(AND(INTRO!$E$37="Non-endemic",INTRO!$E$41="Non-endemic")," ",IF(COUNTRY_INFO!C104=0," ",COUNTRY_INFO!C104))</f>
        <v>Tegedie</v>
      </c>
      <c r="D104" s="15">
        <f>IF(AND(INTRO!$E$37="Non-endemic",INTRO!$E$41="Non-endemic"),0,IF(AND(OR(COUNTRY_INFO!$H104=0,COUNTRY_INFO!$H104=4,COUNTRY_INFO!$H104=99),OR(COUNTRY_INFO!$J104=0,COUNTRY_INFO!$J104=4)),0,COUNTRY_INFO!$E104))</f>
        <v>12727.940098169371</v>
      </c>
      <c r="E104" s="15">
        <f>IF(AND(INTRO!$E$37="Non-endemic",INTRO!$E$41="Non-endemic"),0,IF(AND(OR(COUNTRY_INFO!$H104=0,COUNTRY_INFO!$H104=4,COUNTRY_INFO!$H104=99),OR(COUNTRY_INFO!$J104=0,COUNTRY_INFO!$J104=4)),0,COUNTRY_INFO!$F104))</f>
        <v>27254.535026122634</v>
      </c>
      <c r="F104" s="15">
        <f t="shared" si="15"/>
        <v>39982.475124292003</v>
      </c>
      <c r="G104" s="16">
        <f>IF(AND(INTRO!$E$37="Non-endemic",INTRO!$E$41="Non-endemic"),0,COUNTRY_INFO!P104)</f>
        <v>0</v>
      </c>
      <c r="H104" s="16">
        <f>IF(AND(INTRO!$E$37="Non-endemic",INTRO!$E$41="Non-endemic"),0,COUNTRY_INFO!R104)</f>
        <v>2</v>
      </c>
      <c r="I104" s="15">
        <f>IF(INTRO!$E$39="Non-endemic",IF($G104=1,DEC!I104,0),IF($G104=1,IVM!G104,0))</f>
        <v>0</v>
      </c>
      <c r="J104" s="197" t="s">
        <v>1155</v>
      </c>
      <c r="K104" s="42">
        <f>IF($J104="ALB", IF(INTRO!$E$39="Non-endemic", IF($H104&lt;&gt;0, IF($I104=0, $D104*$H104, $D104*($H104-$G104)), 0), $D104*$H104), 0)</f>
        <v>0</v>
      </c>
      <c r="L104" s="15">
        <f t="shared" si="2"/>
        <v>0</v>
      </c>
      <c r="M104" s="3"/>
      <c r="N104" s="15">
        <f t="shared" si="16"/>
        <v>0</v>
      </c>
      <c r="O104" s="42">
        <f>IF($J104="MBD", IF(INTRO!$E$39="Non-endemic", IF($H104&lt;&gt;0, IF($I104=0, $D104*$H104, $D104*($H104-$G104)), 0), $D104*$H104), 0)</f>
        <v>25455.880196338741</v>
      </c>
      <c r="P104" s="15">
        <f t="shared" si="4"/>
        <v>54509.070052245268</v>
      </c>
      <c r="Q104" s="3"/>
      <c r="R104" s="15">
        <f t="shared" si="17"/>
        <v>79964.950248584006</v>
      </c>
      <c r="S104" s="25"/>
      <c r="T104" s="17">
        <f t="shared" si="6"/>
        <v>0</v>
      </c>
      <c r="U104" s="17">
        <f t="shared" si="7"/>
        <v>0</v>
      </c>
      <c r="V104" s="25"/>
      <c r="W104" s="17">
        <f t="shared" si="8"/>
        <v>0</v>
      </c>
      <c r="X104" s="17">
        <f t="shared" si="9"/>
        <v>0</v>
      </c>
      <c r="Y104" s="25"/>
      <c r="Z104" s="17">
        <f t="shared" si="10"/>
        <v>54509.070052245268</v>
      </c>
      <c r="AA104" s="17">
        <f t="shared" si="11"/>
        <v>364</v>
      </c>
    </row>
    <row r="105" spans="1:27" x14ac:dyDescent="0.2">
      <c r="A105" s="14" t="str">
        <f>IF(AND(INTRO!$E$37="Non-endemic",INTRO!$E$41="Non-endemic")," ",IF(COUNTRY_INFO!A105=0," ",COUNTRY_INFO!A105))</f>
        <v>Ethiopia</v>
      </c>
      <c r="B105" s="14" t="str">
        <f>IF(AND(INTRO!$E$37="Non-endemic",INTRO!$E$41="Non-endemic")," ",IF(COUNTRY_INFO!B105=0," ",COUNTRY_INFO!B105))</f>
        <v>AmharaNorth Gondar</v>
      </c>
      <c r="C105" s="14" t="str">
        <f>IF(AND(INTRO!$E$37="Non-endemic",INTRO!$E$41="Non-endemic")," ",IF(COUNTRY_INFO!C105=0," ",COUNTRY_INFO!C105))</f>
        <v>Telemt</v>
      </c>
      <c r="D105" s="15">
        <f>IF(AND(INTRO!$E$37="Non-endemic",INTRO!$E$41="Non-endemic"),0,IF(AND(OR(COUNTRY_INFO!$H105=0,COUNTRY_INFO!$H105=4,COUNTRY_INFO!$H105=99),OR(COUNTRY_INFO!$J105=0,COUNTRY_INFO!$J105=4)),0,COUNTRY_INFO!$E105))</f>
        <v>13110.034931972978</v>
      </c>
      <c r="E105" s="15">
        <f>IF(AND(INTRO!$E$37="Non-endemic",INTRO!$E$41="Non-endemic"),0,IF(AND(OR(COUNTRY_INFO!$H105=0,COUNTRY_INFO!$H105=4,COUNTRY_INFO!$H105=99),OR(COUNTRY_INFO!$J105=0,COUNTRY_INFO!$J105=4)),0,COUNTRY_INFO!$F105))</f>
        <v>28072.720604533606</v>
      </c>
      <c r="F105" s="15">
        <f t="shared" si="15"/>
        <v>41182.755536506585</v>
      </c>
      <c r="G105" s="16">
        <f>IF(AND(INTRO!$E$37="Non-endemic",INTRO!$E$41="Non-endemic"),0,COUNTRY_INFO!P105)</f>
        <v>0</v>
      </c>
      <c r="H105" s="16">
        <f>IF(AND(INTRO!$E$37="Non-endemic",INTRO!$E$41="Non-endemic"),0,COUNTRY_INFO!R105)</f>
        <v>2</v>
      </c>
      <c r="I105" s="15">
        <f>IF(INTRO!$E$39="Non-endemic",IF($G105=1,DEC!I105,0),IF($G105=1,IVM!G105,0))</f>
        <v>0</v>
      </c>
      <c r="J105" s="197" t="s">
        <v>1155</v>
      </c>
      <c r="K105" s="42">
        <f>IF($J105="ALB", IF(INTRO!$E$39="Non-endemic", IF($H105&lt;&gt;0, IF($I105=0, $D105*$H105, $D105*($H105-$G105)), 0), $D105*$H105), 0)</f>
        <v>0</v>
      </c>
      <c r="L105" s="15">
        <f t="shared" si="2"/>
        <v>0</v>
      </c>
      <c r="M105" s="3"/>
      <c r="N105" s="15">
        <f t="shared" si="16"/>
        <v>0</v>
      </c>
      <c r="O105" s="42">
        <f>IF($J105="MBD", IF(INTRO!$E$39="Non-endemic", IF($H105&lt;&gt;0, IF($I105=0, $D105*$H105, $D105*($H105-$G105)), 0), $D105*$H105), 0)</f>
        <v>26220.069863945955</v>
      </c>
      <c r="P105" s="15">
        <f t="shared" si="4"/>
        <v>56145.441209067212</v>
      </c>
      <c r="Q105" s="3"/>
      <c r="R105" s="15">
        <f t="shared" si="17"/>
        <v>82365.511073013171</v>
      </c>
      <c r="S105" s="25"/>
      <c r="T105" s="17">
        <f t="shared" si="6"/>
        <v>0</v>
      </c>
      <c r="U105" s="17">
        <f t="shared" si="7"/>
        <v>0</v>
      </c>
      <c r="V105" s="25"/>
      <c r="W105" s="17">
        <f t="shared" si="8"/>
        <v>0</v>
      </c>
      <c r="X105" s="17">
        <f t="shared" si="9"/>
        <v>0</v>
      </c>
      <c r="Y105" s="25"/>
      <c r="Z105" s="17">
        <f t="shared" si="10"/>
        <v>56145.441209067212</v>
      </c>
      <c r="AA105" s="17">
        <f t="shared" si="11"/>
        <v>375</v>
      </c>
    </row>
    <row r="106" spans="1:27" x14ac:dyDescent="0.2">
      <c r="A106" s="14" t="str">
        <f>IF(AND(INTRO!$E$37="Non-endemic",INTRO!$E$41="Non-endemic")," ",IF(COUNTRY_INFO!A106=0," ",COUNTRY_INFO!A106))</f>
        <v>Ethiopia</v>
      </c>
      <c r="B106" s="14" t="str">
        <f>IF(AND(INTRO!$E$37="Non-endemic",INTRO!$E$41="Non-endemic")," ",IF(COUNTRY_INFO!B106=0," ",COUNTRY_INFO!B106))</f>
        <v>AmharaNorth Gondar</v>
      </c>
      <c r="C106" s="14" t="str">
        <f>IF(AND(INTRO!$E$37="Non-endemic",INTRO!$E$41="Non-endemic")," ",IF(COUNTRY_INFO!C106=0," ",COUNTRY_INFO!C106))</f>
        <v>West Armachoho</v>
      </c>
      <c r="D106" s="15">
        <f>IF(AND(INTRO!$E$37="Non-endemic",INTRO!$E$41="Non-endemic"),0,IF(AND(OR(COUNTRY_INFO!$H106=0,COUNTRY_INFO!$H106=4,COUNTRY_INFO!$H106=99),OR(COUNTRY_INFO!$J106=0,COUNTRY_INFO!$J106=4)),0,COUNTRY_INFO!$E106))</f>
        <v>7069.840693550942</v>
      </c>
      <c r="E106" s="15">
        <f>IF(AND(INTRO!$E$37="Non-endemic",INTRO!$E$41="Non-endemic"),0,IF(AND(OR(COUNTRY_INFO!$H106=0,COUNTRY_INFO!$H106=4,COUNTRY_INFO!$H106=99),OR(COUNTRY_INFO!$J106=0,COUNTRY_INFO!$J106=4)),0,COUNTRY_INFO!$F106))</f>
        <v>15138.759243469785</v>
      </c>
      <c r="F106" s="15">
        <f t="shared" si="15"/>
        <v>22208.599937020728</v>
      </c>
      <c r="G106" s="16">
        <f>IF(AND(INTRO!$E$37="Non-endemic",INTRO!$E$41="Non-endemic"),0,COUNTRY_INFO!P106)</f>
        <v>0</v>
      </c>
      <c r="H106" s="16">
        <f>IF(AND(INTRO!$E$37="Non-endemic",INTRO!$E$41="Non-endemic"),0,COUNTRY_INFO!R106)</f>
        <v>1</v>
      </c>
      <c r="I106" s="15">
        <f>IF(INTRO!$E$39="Non-endemic",IF($G106=1,DEC!I106,0),IF($G106=1,IVM!G106,0))</f>
        <v>0</v>
      </c>
      <c r="J106" s="197" t="s">
        <v>1155</v>
      </c>
      <c r="K106" s="42">
        <f>IF($J106="ALB", IF(INTRO!$E$39="Non-endemic", IF($H106&lt;&gt;0, IF($I106=0, $D106*$H106, $D106*($H106-$G106)), 0), $D106*$H106), 0)</f>
        <v>0</v>
      </c>
      <c r="L106" s="15">
        <f t="shared" si="2"/>
        <v>0</v>
      </c>
      <c r="M106" s="3"/>
      <c r="N106" s="15">
        <f t="shared" si="16"/>
        <v>0</v>
      </c>
      <c r="O106" s="42">
        <f>IF($J106="MBD", IF(INTRO!$E$39="Non-endemic", IF($H106&lt;&gt;0, IF($I106=0, $D106*$H106, $D106*($H106-$G106)), 0), $D106*$H106), 0)</f>
        <v>7069.840693550942</v>
      </c>
      <c r="P106" s="15">
        <f t="shared" si="4"/>
        <v>15138.759243469785</v>
      </c>
      <c r="Q106" s="3"/>
      <c r="R106" s="15">
        <f t="shared" si="17"/>
        <v>22208.599937020728</v>
      </c>
      <c r="S106" s="25"/>
      <c r="T106" s="17">
        <f t="shared" si="6"/>
        <v>0</v>
      </c>
      <c r="U106" s="17">
        <f t="shared" si="7"/>
        <v>0</v>
      </c>
      <c r="V106" s="25"/>
      <c r="W106" s="17">
        <f t="shared" si="8"/>
        <v>0</v>
      </c>
      <c r="X106" s="17">
        <f t="shared" si="9"/>
        <v>0</v>
      </c>
      <c r="Y106" s="25"/>
      <c r="Z106" s="17">
        <f t="shared" si="10"/>
        <v>15138.759243469785</v>
      </c>
      <c r="AA106" s="17">
        <f t="shared" si="11"/>
        <v>101</v>
      </c>
    </row>
    <row r="107" spans="1:27" x14ac:dyDescent="0.2">
      <c r="A107" s="14" t="str">
        <f>IF(AND(INTRO!$E$37="Non-endemic",INTRO!$E$41="Non-endemic")," ",IF(COUNTRY_INFO!A107=0," ",COUNTRY_INFO!A107))</f>
        <v>Ethiopia</v>
      </c>
      <c r="B107" s="14" t="str">
        <f>IF(AND(INTRO!$E$37="Non-endemic",INTRO!$E$41="Non-endemic")," ",IF(COUNTRY_INFO!B107=0," ",COUNTRY_INFO!B107))</f>
        <v>AmharaNorth Gondar</v>
      </c>
      <c r="C107" s="14" t="str">
        <f>IF(AND(INTRO!$E$37="Non-endemic",INTRO!$E$41="Non-endemic")," ",IF(COUNTRY_INFO!C107=0," ",COUNTRY_INFO!C107))</f>
        <v>West Dembia</v>
      </c>
      <c r="D107" s="15">
        <f>IF(AND(INTRO!$E$37="Non-endemic",INTRO!$E$41="Non-endemic"),0,IF(AND(OR(COUNTRY_INFO!$H107=0,COUNTRY_INFO!$H107=4,COUNTRY_INFO!$H107=99),OR(COUNTRY_INFO!$J107=0,COUNTRY_INFO!$J107=4)),0,COUNTRY_INFO!$E107))</f>
        <v>17852.817607852918</v>
      </c>
      <c r="E107" s="15">
        <f>IF(AND(INTRO!$E$37="Non-endemic",INTRO!$E$41="Non-endemic"),0,IF(AND(OR(COUNTRY_INFO!$H107=0,COUNTRY_INFO!$H107=4,COUNTRY_INFO!$H107=99),OR(COUNTRY_INFO!$J107=0,COUNTRY_INFO!$J107=4)),0,COUNTRY_INFO!$F107))</f>
        <v>38228.514516515395</v>
      </c>
      <c r="F107" s="15">
        <f t="shared" si="15"/>
        <v>56081.332124368317</v>
      </c>
      <c r="G107" s="16">
        <f>IF(AND(INTRO!$E$37="Non-endemic",INTRO!$E$41="Non-endemic"),0,COUNTRY_INFO!P107)</f>
        <v>0</v>
      </c>
      <c r="H107" s="16">
        <f>IF(AND(INTRO!$E$37="Non-endemic",INTRO!$E$41="Non-endemic"),0,COUNTRY_INFO!R107)</f>
        <v>2</v>
      </c>
      <c r="I107" s="15">
        <f>IF(INTRO!$E$39="Non-endemic",IF($G107=1,DEC!I107,0),IF($G107=1,IVM!G107,0))</f>
        <v>0</v>
      </c>
      <c r="J107" s="197" t="s">
        <v>1155</v>
      </c>
      <c r="K107" s="42">
        <f>IF($J107="ALB", IF(INTRO!$E$39="Non-endemic", IF($H107&lt;&gt;0, IF($I107=0, $D107*$H107, $D107*($H107-$G107)), 0), $D107*$H107), 0)</f>
        <v>0</v>
      </c>
      <c r="L107" s="15">
        <f t="shared" si="2"/>
        <v>0</v>
      </c>
      <c r="M107" s="3"/>
      <c r="N107" s="15">
        <f t="shared" si="16"/>
        <v>0</v>
      </c>
      <c r="O107" s="42">
        <f>IF($J107="MBD", IF(INTRO!$E$39="Non-endemic", IF($H107&lt;&gt;0, IF($I107=0, $D107*$H107, $D107*($H107-$G107)), 0), $D107*$H107), 0)</f>
        <v>35705.635215705835</v>
      </c>
      <c r="P107" s="15">
        <f t="shared" si="4"/>
        <v>76457.029033030791</v>
      </c>
      <c r="Q107" s="3"/>
      <c r="R107" s="15">
        <f t="shared" si="17"/>
        <v>112162.66424873663</v>
      </c>
      <c r="S107" s="25"/>
      <c r="T107" s="17">
        <f t="shared" si="6"/>
        <v>0</v>
      </c>
      <c r="U107" s="17">
        <f t="shared" si="7"/>
        <v>0</v>
      </c>
      <c r="V107" s="25"/>
      <c r="W107" s="17">
        <f t="shared" si="8"/>
        <v>0</v>
      </c>
      <c r="X107" s="17">
        <f t="shared" si="9"/>
        <v>0</v>
      </c>
      <c r="Y107" s="25"/>
      <c r="Z107" s="17">
        <f t="shared" si="10"/>
        <v>76457.029033030791</v>
      </c>
      <c r="AA107" s="17">
        <f t="shared" si="11"/>
        <v>510</v>
      </c>
    </row>
    <row r="108" spans="1:27" x14ac:dyDescent="0.2">
      <c r="A108" s="14" t="str">
        <f>IF(AND(INTRO!$E$37="Non-endemic",INTRO!$E$41="Non-endemic")," ",IF(COUNTRY_INFO!A108=0," ",COUNTRY_INFO!A108))</f>
        <v>Ethiopia</v>
      </c>
      <c r="B108" s="14" t="str">
        <f>IF(AND(INTRO!$E$37="Non-endemic",INTRO!$E$41="Non-endemic")," ",IF(COUNTRY_INFO!B108=0," ",COUNTRY_INFO!B108))</f>
        <v>AmharaNorth Gondar</v>
      </c>
      <c r="C108" s="14" t="str">
        <f>IF(AND(INTRO!$E$37="Non-endemic",INTRO!$E$41="Non-endemic")," ",IF(COUNTRY_INFO!C108=0," ",COUNTRY_INFO!C108))</f>
        <v>Wogera</v>
      </c>
      <c r="D108" s="15">
        <f>IF(AND(INTRO!$E$37="Non-endemic",INTRO!$E$41="Non-endemic"),0,IF(AND(OR(COUNTRY_INFO!$H108=0,COUNTRY_INFO!$H108=4,COUNTRY_INFO!$H108=99),OR(COUNTRY_INFO!$J108=0,COUNTRY_INFO!$J108=4)),0,COUNTRY_INFO!$E108))</f>
        <v>32037.57912460043</v>
      </c>
      <c r="E108" s="15">
        <f>IF(AND(INTRO!$E$37="Non-endemic",INTRO!$E$41="Non-endemic"),0,IF(AND(OR(COUNTRY_INFO!$H108=0,COUNTRY_INFO!$H108=4,COUNTRY_INFO!$H108=99),OR(COUNTRY_INFO!$J108=0,COUNTRY_INFO!$J108=4)),0,COUNTRY_INFO!$F108))</f>
        <v>68602.563782428828</v>
      </c>
      <c r="F108" s="15">
        <f t="shared" si="15"/>
        <v>100640.14290702925</v>
      </c>
      <c r="G108" s="16">
        <f>IF(AND(INTRO!$E$37="Non-endemic",INTRO!$E$41="Non-endemic"),0,COUNTRY_INFO!P108)</f>
        <v>0</v>
      </c>
      <c r="H108" s="16">
        <f>IF(AND(INTRO!$E$37="Non-endemic",INTRO!$E$41="Non-endemic"),0,COUNTRY_INFO!R108)</f>
        <v>2</v>
      </c>
      <c r="I108" s="15">
        <f>IF(INTRO!$E$39="Non-endemic",IF($G108=1,DEC!I108,0),IF($G108=1,IVM!G108,0))</f>
        <v>0</v>
      </c>
      <c r="J108" s="197" t="s">
        <v>1155</v>
      </c>
      <c r="K108" s="42">
        <f>IF($J108="ALB", IF(INTRO!$E$39="Non-endemic", IF($H108&lt;&gt;0, IF($I108=0, $D108*$H108, $D108*($H108-$G108)), 0), $D108*$H108), 0)</f>
        <v>0</v>
      </c>
      <c r="L108" s="15">
        <f t="shared" si="2"/>
        <v>0</v>
      </c>
      <c r="M108" s="3"/>
      <c r="N108" s="15">
        <f t="shared" si="16"/>
        <v>0</v>
      </c>
      <c r="O108" s="42">
        <f>IF($J108="MBD", IF(INTRO!$E$39="Non-endemic", IF($H108&lt;&gt;0, IF($I108=0, $D108*$H108, $D108*($H108-$G108)), 0), $D108*$H108), 0)</f>
        <v>64075.15824920086</v>
      </c>
      <c r="P108" s="15">
        <f t="shared" si="4"/>
        <v>137205.12756485766</v>
      </c>
      <c r="Q108" s="3"/>
      <c r="R108" s="15">
        <f t="shared" si="17"/>
        <v>201280.2858140585</v>
      </c>
      <c r="S108" s="25"/>
      <c r="T108" s="17">
        <f t="shared" si="6"/>
        <v>0</v>
      </c>
      <c r="U108" s="17">
        <f t="shared" si="7"/>
        <v>0</v>
      </c>
      <c r="V108" s="25"/>
      <c r="W108" s="17">
        <f t="shared" si="8"/>
        <v>0</v>
      </c>
      <c r="X108" s="17">
        <f t="shared" si="9"/>
        <v>0</v>
      </c>
      <c r="Y108" s="25"/>
      <c r="Z108" s="17">
        <f t="shared" si="10"/>
        <v>137205.12756485766</v>
      </c>
      <c r="AA108" s="17">
        <f t="shared" si="11"/>
        <v>915</v>
      </c>
    </row>
    <row r="109" spans="1:27" x14ac:dyDescent="0.2">
      <c r="A109" s="14" t="str">
        <f>IF(AND(INTRO!$E$37="Non-endemic",INTRO!$E$41="Non-endemic")," ",IF(COUNTRY_INFO!A109=0," ",COUNTRY_INFO!A109))</f>
        <v>Ethiopia</v>
      </c>
      <c r="B109" s="14" t="str">
        <f>IF(AND(INTRO!$E$37="Non-endemic",INTRO!$E$41="Non-endemic")," ",IF(COUNTRY_INFO!B109=0," ",COUNTRY_INFO!B109))</f>
        <v>AmharaNorth Shoa</v>
      </c>
      <c r="C109" s="14" t="str">
        <f>IF(AND(INTRO!$E$37="Non-endemic",INTRO!$E$41="Non-endemic")," ",IF(COUNTRY_INFO!C109=0," ",COUNTRY_INFO!C109))</f>
        <v>Angolelna tera</v>
      </c>
      <c r="D109" s="15">
        <f>IF(AND(INTRO!$E$37="Non-endemic",INTRO!$E$41="Non-endemic"),0,IF(AND(OR(COUNTRY_INFO!$H109=0,COUNTRY_INFO!$H109=4,COUNTRY_INFO!$H109=99),OR(COUNTRY_INFO!$J109=0,COUNTRY_INFO!$J109=4)),0,COUNTRY_INFO!$E109))</f>
        <v>13300.946565351751</v>
      </c>
      <c r="E109" s="15">
        <f>IF(AND(INTRO!$E$37="Non-endemic",INTRO!$E$41="Non-endemic"),0,IF(AND(OR(COUNTRY_INFO!$H109=0,COUNTRY_INFO!$H109=4,COUNTRY_INFO!$H109=99),OR(COUNTRY_INFO!$J109=0,COUNTRY_INFO!$J109=4)),0,COUNTRY_INFO!$F109))</f>
        <v>28481.522638380731</v>
      </c>
      <c r="F109" s="15">
        <f t="shared" si="15"/>
        <v>41782.469203732486</v>
      </c>
      <c r="G109" s="16">
        <f>IF(AND(INTRO!$E$37="Non-endemic",INTRO!$E$41="Non-endemic"),0,COUNTRY_INFO!P109)</f>
        <v>0</v>
      </c>
      <c r="H109" s="16">
        <f>IF(AND(INTRO!$E$37="Non-endemic",INTRO!$E$41="Non-endemic"),0,COUNTRY_INFO!R109)</f>
        <v>0</v>
      </c>
      <c r="I109" s="15">
        <f>IF(INTRO!$E$39="Non-endemic",IF($G109=1,DEC!I109,0),IF($G109=1,IVM!G109,0))</f>
        <v>0</v>
      </c>
      <c r="J109" s="197"/>
      <c r="K109" s="42">
        <f>IF($J109="ALB", IF(INTRO!$E$39="Non-endemic", IF($H109&lt;&gt;0, IF($I109=0, $D109*$H109, $D109*($H109-$G109)), 0), $D109*$H109), 0)</f>
        <v>0</v>
      </c>
      <c r="L109" s="15">
        <f t="shared" si="2"/>
        <v>0</v>
      </c>
      <c r="M109" s="3"/>
      <c r="N109" s="15">
        <f t="shared" si="16"/>
        <v>0</v>
      </c>
      <c r="O109" s="42">
        <f>IF($J109="MBD", IF(INTRO!$E$39="Non-endemic", IF($H109&lt;&gt;0, IF($I109=0, $D109*$H109, $D109*($H109-$G109)), 0), $D109*$H109), 0)</f>
        <v>0</v>
      </c>
      <c r="P109" s="15">
        <f t="shared" si="4"/>
        <v>0</v>
      </c>
      <c r="Q109" s="3"/>
      <c r="R109" s="15">
        <f t="shared" si="17"/>
        <v>0</v>
      </c>
      <c r="S109" s="25"/>
      <c r="T109" s="17">
        <f t="shared" si="6"/>
        <v>0</v>
      </c>
      <c r="U109" s="17">
        <f t="shared" si="7"/>
        <v>0</v>
      </c>
      <c r="V109" s="25"/>
      <c r="W109" s="17">
        <f t="shared" si="8"/>
        <v>0</v>
      </c>
      <c r="X109" s="17">
        <f t="shared" si="9"/>
        <v>0</v>
      </c>
      <c r="Y109" s="25"/>
      <c r="Z109" s="17">
        <f t="shared" si="10"/>
        <v>0</v>
      </c>
      <c r="AA109" s="17">
        <f t="shared" si="11"/>
        <v>0</v>
      </c>
    </row>
    <row r="110" spans="1:27" x14ac:dyDescent="0.2">
      <c r="A110" s="14" t="str">
        <f>IF(AND(INTRO!$E$37="Non-endemic",INTRO!$E$41="Non-endemic")," ",IF(COUNTRY_INFO!A110=0," ",COUNTRY_INFO!A110))</f>
        <v>Ethiopia</v>
      </c>
      <c r="B110" s="14" t="str">
        <f>IF(AND(INTRO!$E$37="Non-endemic",INTRO!$E$41="Non-endemic")," ",IF(COUNTRY_INFO!B110=0," ",COUNTRY_INFO!B110))</f>
        <v>AmharaNorth Shoa</v>
      </c>
      <c r="C110" s="14" t="str">
        <f>IF(AND(INTRO!$E$37="Non-endemic",INTRO!$E$41="Non-endemic")," ",IF(COUNTRY_INFO!C110=0," ",COUNTRY_INFO!C110))</f>
        <v>Ankober</v>
      </c>
      <c r="D110" s="15">
        <f>IF(AND(INTRO!$E$37="Non-endemic",INTRO!$E$41="Non-endemic"),0,IF(AND(OR(COUNTRY_INFO!$H110=0,COUNTRY_INFO!$H110=4,COUNTRY_INFO!$H110=99),OR(COUNTRY_INFO!$J110=0,COUNTRY_INFO!$J110=4)),0,COUNTRY_INFO!$E110))</f>
        <v>12345.166346750621</v>
      </c>
      <c r="E110" s="15">
        <f>IF(AND(INTRO!$E$37="Non-endemic",INTRO!$E$41="Non-endemic"),0,IF(AND(OR(COUNTRY_INFO!$H110=0,COUNTRY_INFO!$H110=4,COUNTRY_INFO!$H110=99),OR(COUNTRY_INFO!$J110=0,COUNTRY_INFO!$J110=4)),0,COUNTRY_INFO!$F110))</f>
        <v>26434.89567091989</v>
      </c>
      <c r="F110" s="15">
        <f t="shared" si="15"/>
        <v>38780.062017670512</v>
      </c>
      <c r="G110" s="16">
        <f>IF(AND(INTRO!$E$37="Non-endemic",INTRO!$E$41="Non-endemic"),0,COUNTRY_INFO!P110)</f>
        <v>0</v>
      </c>
      <c r="H110" s="16">
        <f>IF(AND(INTRO!$E$37="Non-endemic",INTRO!$E$41="Non-endemic"),0,COUNTRY_INFO!R110)</f>
        <v>0</v>
      </c>
      <c r="I110" s="15">
        <f>IF(INTRO!$E$39="Non-endemic",IF($G110=1,DEC!I110,0),IF($G110=1,IVM!G110,0))</f>
        <v>0</v>
      </c>
      <c r="J110" s="197"/>
      <c r="K110" s="42">
        <f>IF($J110="ALB", IF(INTRO!$E$39="Non-endemic", IF($H110&lt;&gt;0, IF($I110=0, $D110*$H110, $D110*($H110-$G110)), 0), $D110*$H110), 0)</f>
        <v>0</v>
      </c>
      <c r="L110" s="15">
        <f t="shared" si="2"/>
        <v>0</v>
      </c>
      <c r="M110" s="3"/>
      <c r="N110" s="15">
        <f t="shared" si="16"/>
        <v>0</v>
      </c>
      <c r="O110" s="42">
        <f>IF($J110="MBD", IF(INTRO!$E$39="Non-endemic", IF($H110&lt;&gt;0, IF($I110=0, $D110*$H110, $D110*($H110-$G110)), 0), $D110*$H110), 0)</f>
        <v>0</v>
      </c>
      <c r="P110" s="15">
        <f t="shared" si="4"/>
        <v>0</v>
      </c>
      <c r="Q110" s="3"/>
      <c r="R110" s="15">
        <f t="shared" si="17"/>
        <v>0</v>
      </c>
      <c r="S110" s="25"/>
      <c r="T110" s="17">
        <f t="shared" si="6"/>
        <v>0</v>
      </c>
      <c r="U110" s="17">
        <f t="shared" si="7"/>
        <v>0</v>
      </c>
      <c r="V110" s="25"/>
      <c r="W110" s="17">
        <f t="shared" si="8"/>
        <v>0</v>
      </c>
      <c r="X110" s="17">
        <f t="shared" si="9"/>
        <v>0</v>
      </c>
      <c r="Y110" s="25"/>
      <c r="Z110" s="17">
        <f t="shared" si="10"/>
        <v>0</v>
      </c>
      <c r="AA110" s="17">
        <f t="shared" si="11"/>
        <v>0</v>
      </c>
    </row>
    <row r="111" spans="1:27" x14ac:dyDescent="0.2">
      <c r="A111" s="14" t="str">
        <f>IF(AND(INTRO!$E$37="Non-endemic",INTRO!$E$41="Non-endemic")," ",IF(COUNTRY_INFO!A111=0," ",COUNTRY_INFO!A111))</f>
        <v>Ethiopia</v>
      </c>
      <c r="B111" s="14" t="str">
        <f>IF(AND(INTRO!$E$37="Non-endemic",INTRO!$E$41="Non-endemic")," ",IF(COUNTRY_INFO!B111=0," ",COUNTRY_INFO!B111))</f>
        <v>AmharaNorth Shoa</v>
      </c>
      <c r="C111" s="14" t="str">
        <f>IF(AND(INTRO!$E$37="Non-endemic",INTRO!$E$41="Non-endemic")," ",IF(COUNTRY_INFO!C111=0," ",COUNTRY_INFO!C111))</f>
        <v>Antsokiagemza</v>
      </c>
      <c r="D111" s="15">
        <f>IF(AND(INTRO!$E$37="Non-endemic",INTRO!$E$41="Non-endemic"),0,IF(AND(OR(COUNTRY_INFO!$H111=0,COUNTRY_INFO!$H111=4,COUNTRY_INFO!$H111=99),OR(COUNTRY_INFO!$J111=0,COUNTRY_INFO!$J111=4)),0,COUNTRY_INFO!$E111))</f>
        <v>8594.9612242126695</v>
      </c>
      <c r="E111" s="15">
        <f>IF(AND(INTRO!$E$37="Non-endemic",INTRO!$E$41="Non-endemic"),0,IF(AND(OR(COUNTRY_INFO!$H111=0,COUNTRY_INFO!$H111=4,COUNTRY_INFO!$H111=99),OR(COUNTRY_INFO!$J111=0,COUNTRY_INFO!$J111=4)),0,COUNTRY_INFO!$F111))</f>
        <v>18404.523428513145</v>
      </c>
      <c r="F111" s="15">
        <f t="shared" si="15"/>
        <v>26999.484652725812</v>
      </c>
      <c r="G111" s="16">
        <f>IF(AND(INTRO!$E$37="Non-endemic",INTRO!$E$41="Non-endemic"),0,COUNTRY_INFO!P111)</f>
        <v>0</v>
      </c>
      <c r="H111" s="16">
        <f>IF(AND(INTRO!$E$37="Non-endemic",INTRO!$E$41="Non-endemic"),0,COUNTRY_INFO!R111)</f>
        <v>1</v>
      </c>
      <c r="I111" s="15">
        <f>IF(INTRO!$E$39="Non-endemic",IF($G111=1,DEC!I111,0),IF($G111=1,IVM!G111,0))</f>
        <v>0</v>
      </c>
      <c r="J111" s="197" t="s">
        <v>1155</v>
      </c>
      <c r="K111" s="42">
        <f>IF($J111="ALB", IF(INTRO!$E$39="Non-endemic", IF($H111&lt;&gt;0, IF($I111=0, $D111*$H111, $D111*($H111-$G111)), 0), $D111*$H111), 0)</f>
        <v>0</v>
      </c>
      <c r="L111" s="15">
        <f t="shared" si="2"/>
        <v>0</v>
      </c>
      <c r="M111" s="3"/>
      <c r="N111" s="15">
        <f t="shared" si="16"/>
        <v>0</v>
      </c>
      <c r="O111" s="42">
        <f>IF($J111="MBD", IF(INTRO!$E$39="Non-endemic", IF($H111&lt;&gt;0, IF($I111=0, $D111*$H111, $D111*($H111-$G111)), 0), $D111*$H111), 0)</f>
        <v>8594.9612242126695</v>
      </c>
      <c r="P111" s="15">
        <f t="shared" si="4"/>
        <v>18404.523428513145</v>
      </c>
      <c r="Q111" s="3"/>
      <c r="R111" s="15">
        <f t="shared" si="17"/>
        <v>26999.484652725812</v>
      </c>
      <c r="S111" s="25"/>
      <c r="T111" s="17">
        <f t="shared" si="6"/>
        <v>0</v>
      </c>
      <c r="U111" s="17">
        <f t="shared" si="7"/>
        <v>0</v>
      </c>
      <c r="V111" s="25"/>
      <c r="W111" s="17">
        <f t="shared" si="8"/>
        <v>0</v>
      </c>
      <c r="X111" s="17">
        <f t="shared" si="9"/>
        <v>0</v>
      </c>
      <c r="Y111" s="25"/>
      <c r="Z111" s="17">
        <f t="shared" si="10"/>
        <v>18404.523428513145</v>
      </c>
      <c r="AA111" s="17">
        <f t="shared" si="11"/>
        <v>123</v>
      </c>
    </row>
    <row r="112" spans="1:27" x14ac:dyDescent="0.2">
      <c r="A112" s="14" t="str">
        <f>IF(AND(INTRO!$E$37="Non-endemic",INTRO!$E$41="Non-endemic")," ",IF(COUNTRY_INFO!A112=0," ",COUNTRY_INFO!A112))</f>
        <v>Ethiopia</v>
      </c>
      <c r="B112" s="14" t="str">
        <f>IF(AND(INTRO!$E$37="Non-endemic",INTRO!$E$41="Non-endemic")," ",IF(COUNTRY_INFO!B112=0," ",COUNTRY_INFO!B112))</f>
        <v>AmharaNorth Shoa</v>
      </c>
      <c r="C112" s="14" t="str">
        <f>IF(AND(INTRO!$E$37="Non-endemic",INTRO!$E$41="Non-endemic")," ",IF(COUNTRY_INFO!C112=0," ",COUNTRY_INFO!C112))</f>
        <v>Assagirt</v>
      </c>
      <c r="D112" s="15">
        <f>IF(AND(INTRO!$E$37="Non-endemic",INTRO!$E$41="Non-endemic"),0,IF(AND(OR(COUNTRY_INFO!$H112=0,COUNTRY_INFO!$H112=4,COUNTRY_INFO!$H112=99),OR(COUNTRY_INFO!$J112=0,COUNTRY_INFO!$J112=4)),0,COUNTRY_INFO!$E112))</f>
        <v>7698.9257557442997</v>
      </c>
      <c r="E112" s="15">
        <f>IF(AND(INTRO!$E$37="Non-endemic",INTRO!$E$41="Non-endemic"),0,IF(AND(OR(COUNTRY_INFO!$H112=0,COUNTRY_INFO!$H112=4,COUNTRY_INFO!$H112=99),OR(COUNTRY_INFO!$J112=0,COUNTRY_INFO!$J112=4)),0,COUNTRY_INFO!$F112))</f>
        <v>16485.8288187285</v>
      </c>
      <c r="F112" s="15">
        <f t="shared" si="15"/>
        <v>24184.754574472798</v>
      </c>
      <c r="G112" s="16">
        <f>IF(AND(INTRO!$E$37="Non-endemic",INTRO!$E$41="Non-endemic"),0,COUNTRY_INFO!P112)</f>
        <v>0</v>
      </c>
      <c r="H112" s="16">
        <f>IF(AND(INTRO!$E$37="Non-endemic",INTRO!$E$41="Non-endemic"),0,COUNTRY_INFO!R112)</f>
        <v>0</v>
      </c>
      <c r="I112" s="15">
        <f>IF(INTRO!$E$39="Non-endemic",IF($G112=1,DEC!I112,0),IF($G112=1,IVM!G112,0))</f>
        <v>0</v>
      </c>
      <c r="J112" s="197"/>
      <c r="K112" s="42">
        <f>IF($J112="ALB", IF(INTRO!$E$39="Non-endemic", IF($H112&lt;&gt;0, IF($I112=0, $D112*$H112, $D112*($H112-$G112)), 0), $D112*$H112), 0)</f>
        <v>0</v>
      </c>
      <c r="L112" s="15">
        <f t="shared" si="2"/>
        <v>0</v>
      </c>
      <c r="M112" s="3"/>
      <c r="N112" s="15">
        <f t="shared" si="16"/>
        <v>0</v>
      </c>
      <c r="O112" s="42">
        <f>IF($J112="MBD", IF(INTRO!$E$39="Non-endemic", IF($H112&lt;&gt;0, IF($I112=0, $D112*$H112, $D112*($H112-$G112)), 0), $D112*$H112), 0)</f>
        <v>0</v>
      </c>
      <c r="P112" s="15">
        <f t="shared" si="4"/>
        <v>0</v>
      </c>
      <c r="Q112" s="3"/>
      <c r="R112" s="15">
        <f t="shared" si="17"/>
        <v>0</v>
      </c>
      <c r="S112" s="25"/>
      <c r="T112" s="17">
        <f t="shared" si="6"/>
        <v>0</v>
      </c>
      <c r="U112" s="17">
        <f t="shared" si="7"/>
        <v>0</v>
      </c>
      <c r="V112" s="25"/>
      <c r="W112" s="17">
        <f t="shared" si="8"/>
        <v>0</v>
      </c>
      <c r="X112" s="17">
        <f t="shared" si="9"/>
        <v>0</v>
      </c>
      <c r="Y112" s="25"/>
      <c r="Z112" s="17">
        <f t="shared" si="10"/>
        <v>0</v>
      </c>
      <c r="AA112" s="17">
        <f t="shared" si="11"/>
        <v>0</v>
      </c>
    </row>
    <row r="113" spans="1:27" x14ac:dyDescent="0.2">
      <c r="A113" s="14" t="str">
        <f>IF(AND(INTRO!$E$37="Non-endemic",INTRO!$E$41="Non-endemic")," ",IF(COUNTRY_INFO!A113=0," ",COUNTRY_INFO!A113))</f>
        <v>Ethiopia</v>
      </c>
      <c r="B113" s="14" t="str">
        <f>IF(AND(INTRO!$E$37="Non-endemic",INTRO!$E$41="Non-endemic")," ",IF(COUNTRY_INFO!B113=0," ",COUNTRY_INFO!B113))</f>
        <v>AmharaNorth Shoa</v>
      </c>
      <c r="C113" s="14" t="str">
        <f>IF(AND(INTRO!$E$37="Non-endemic",INTRO!$E$41="Non-endemic")," ",IF(COUNTRY_INFO!C113=0," ",COUNTRY_INFO!C113))</f>
        <v>Baso Naworana</v>
      </c>
      <c r="D113" s="15">
        <f>IF(AND(INTRO!$E$37="Non-endemic",INTRO!$E$41="Non-endemic"),0,IF(AND(OR(COUNTRY_INFO!$H113=0,COUNTRY_INFO!$H113=4,COUNTRY_INFO!$H113=99),OR(COUNTRY_INFO!$J113=0,COUNTRY_INFO!$J113=4)),0,COUNTRY_INFO!$E113))</f>
        <v>19099.31034925914</v>
      </c>
      <c r="E113" s="15">
        <f>IF(AND(INTRO!$E$37="Non-endemic",INTRO!$E$41="Non-endemic"),0,IF(AND(OR(COUNTRY_INFO!$H113=0,COUNTRY_INFO!$H113=4,COUNTRY_INFO!$H113=99),OR(COUNTRY_INFO!$J113=0,COUNTRY_INFO!$J113=4)),0,COUNTRY_INFO!$F113))</f>
        <v>40897.648706214299</v>
      </c>
      <c r="F113" s="15">
        <f t="shared" si="15"/>
        <v>59996.959055473439</v>
      </c>
      <c r="G113" s="16">
        <f>IF(AND(INTRO!$E$37="Non-endemic",INTRO!$E$41="Non-endemic"),0,COUNTRY_INFO!P113)</f>
        <v>0</v>
      </c>
      <c r="H113" s="16">
        <f>IF(AND(INTRO!$E$37="Non-endemic",INTRO!$E$41="Non-endemic"),0,COUNTRY_INFO!R113)</f>
        <v>0</v>
      </c>
      <c r="I113" s="15">
        <f>IF(INTRO!$E$39="Non-endemic",IF($G113=1,DEC!I113,0),IF($G113=1,IVM!G113,0))</f>
        <v>0</v>
      </c>
      <c r="J113" s="197"/>
      <c r="K113" s="42">
        <f>IF($J113="ALB", IF(INTRO!$E$39="Non-endemic", IF($H113&lt;&gt;0, IF($I113=0, $D113*$H113, $D113*($H113-$G113)), 0), $D113*$H113), 0)</f>
        <v>0</v>
      </c>
      <c r="L113" s="15">
        <f t="shared" si="2"/>
        <v>0</v>
      </c>
      <c r="M113" s="3"/>
      <c r="N113" s="15">
        <f t="shared" si="16"/>
        <v>0</v>
      </c>
      <c r="O113" s="42">
        <f>IF($J113="MBD", IF(INTRO!$E$39="Non-endemic", IF($H113&lt;&gt;0, IF($I113=0, $D113*$H113, $D113*($H113-$G113)), 0), $D113*$H113), 0)</f>
        <v>0</v>
      </c>
      <c r="P113" s="15">
        <f t="shared" si="4"/>
        <v>0</v>
      </c>
      <c r="Q113" s="3"/>
      <c r="R113" s="15">
        <f t="shared" si="17"/>
        <v>0</v>
      </c>
      <c r="S113" s="25"/>
      <c r="T113" s="17">
        <f t="shared" si="6"/>
        <v>0</v>
      </c>
      <c r="U113" s="17">
        <f t="shared" si="7"/>
        <v>0</v>
      </c>
      <c r="V113" s="25"/>
      <c r="W113" s="17">
        <f t="shared" si="8"/>
        <v>0</v>
      </c>
      <c r="X113" s="17">
        <f t="shared" si="9"/>
        <v>0</v>
      </c>
      <c r="Y113" s="25"/>
      <c r="Z113" s="17">
        <f t="shared" si="10"/>
        <v>0</v>
      </c>
      <c r="AA113" s="17">
        <f t="shared" si="11"/>
        <v>0</v>
      </c>
    </row>
    <row r="114" spans="1:27" x14ac:dyDescent="0.2">
      <c r="A114" s="14" t="str">
        <f>IF(AND(INTRO!$E$37="Non-endemic",INTRO!$E$41="Non-endemic")," ",IF(COUNTRY_INFO!A114=0," ",COUNTRY_INFO!A114))</f>
        <v>Ethiopia</v>
      </c>
      <c r="B114" s="14" t="str">
        <f>IF(AND(INTRO!$E$37="Non-endemic",INTRO!$E$41="Non-endemic")," ",IF(COUNTRY_INFO!B114=0," ",COUNTRY_INFO!B114))</f>
        <v>AmharaNorth Shoa</v>
      </c>
      <c r="C114" s="14" t="str">
        <f>IF(AND(INTRO!$E$37="Non-endemic",INTRO!$E$41="Non-endemic")," ",IF(COUNTRY_INFO!C114=0," ",COUNTRY_INFO!C114))</f>
        <v>Berehet</v>
      </c>
      <c r="D114" s="15">
        <f>IF(AND(INTRO!$E$37="Non-endemic",INTRO!$E$41="Non-endemic"),0,IF(AND(OR(COUNTRY_INFO!$H114=0,COUNTRY_INFO!$H114=4,COUNTRY_INFO!$H114=99),OR(COUNTRY_INFO!$J114=0,COUNTRY_INFO!$J114=4)),0,COUNTRY_INFO!$E114))</f>
        <v>0</v>
      </c>
      <c r="E114" s="15">
        <f>IF(AND(INTRO!$E$37="Non-endemic",INTRO!$E$41="Non-endemic"),0,IF(AND(OR(COUNTRY_INFO!$H114=0,COUNTRY_INFO!$H114=4,COUNTRY_INFO!$H114=99),OR(COUNTRY_INFO!$J114=0,COUNTRY_INFO!$J114=4)),0,COUNTRY_INFO!$F114))</f>
        <v>0</v>
      </c>
      <c r="F114" s="15">
        <f t="shared" si="15"/>
        <v>0</v>
      </c>
      <c r="G114" s="16">
        <f>IF(AND(INTRO!$E$37="Non-endemic",INTRO!$E$41="Non-endemic"),0,COUNTRY_INFO!P114)</f>
        <v>0</v>
      </c>
      <c r="H114" s="16">
        <f>IF(AND(INTRO!$E$37="Non-endemic",INTRO!$E$41="Non-endemic"),0,COUNTRY_INFO!R114)</f>
        <v>0</v>
      </c>
      <c r="I114" s="15">
        <f>IF(INTRO!$E$39="Non-endemic",IF($G114=1,DEC!I114,0),IF($G114=1,IVM!G114,0))</f>
        <v>0</v>
      </c>
      <c r="J114" s="197"/>
      <c r="K114" s="42">
        <f>IF($J114="ALB", IF(INTRO!$E$39="Non-endemic", IF($H114&lt;&gt;0, IF($I114=0, $D114*$H114, $D114*($H114-$G114)), 0), $D114*$H114), 0)</f>
        <v>0</v>
      </c>
      <c r="L114" s="15">
        <f t="shared" si="2"/>
        <v>0</v>
      </c>
      <c r="M114" s="3"/>
      <c r="N114" s="15">
        <f t="shared" si="16"/>
        <v>0</v>
      </c>
      <c r="O114" s="42">
        <f>IF($J114="MBD", IF(INTRO!$E$39="Non-endemic", IF($H114&lt;&gt;0, IF($I114=0, $D114*$H114, $D114*($H114-$G114)), 0), $D114*$H114), 0)</f>
        <v>0</v>
      </c>
      <c r="P114" s="15">
        <f t="shared" si="4"/>
        <v>0</v>
      </c>
      <c r="Q114" s="3"/>
      <c r="R114" s="15">
        <f t="shared" si="17"/>
        <v>0</v>
      </c>
      <c r="S114" s="25"/>
      <c r="T114" s="17">
        <f t="shared" si="6"/>
        <v>0</v>
      </c>
      <c r="U114" s="17">
        <f t="shared" si="7"/>
        <v>0</v>
      </c>
      <c r="V114" s="25"/>
      <c r="W114" s="17">
        <f t="shared" si="8"/>
        <v>0</v>
      </c>
      <c r="X114" s="17">
        <f t="shared" si="9"/>
        <v>0</v>
      </c>
      <c r="Y114" s="25"/>
      <c r="Z114" s="17">
        <f t="shared" si="10"/>
        <v>0</v>
      </c>
      <c r="AA114" s="17">
        <f t="shared" si="11"/>
        <v>0</v>
      </c>
    </row>
    <row r="115" spans="1:27" x14ac:dyDescent="0.2">
      <c r="A115" s="14" t="str">
        <f>IF(AND(INTRO!$E$37="Non-endemic",INTRO!$E$41="Non-endemic")," ",IF(COUNTRY_INFO!A115=0," ",COUNTRY_INFO!A115))</f>
        <v>Ethiopia</v>
      </c>
      <c r="B115" s="14" t="str">
        <f>IF(AND(INTRO!$E$37="Non-endemic",INTRO!$E$41="Non-endemic")," ",IF(COUNTRY_INFO!B115=0," ",COUNTRY_INFO!B115))</f>
        <v>AmharaNorth Shoa</v>
      </c>
      <c r="C115" s="14" t="str">
        <f>IF(AND(INTRO!$E$37="Non-endemic",INTRO!$E$41="Non-endemic")," ",IF(COUNTRY_INFO!C115=0," ",COUNTRY_INFO!C115))</f>
        <v>Debirebirhan Town</v>
      </c>
      <c r="D115" s="15">
        <f>IF(AND(INTRO!$E$37="Non-endemic",INTRO!$E$41="Non-endemic"),0,IF(AND(OR(COUNTRY_INFO!$H115=0,COUNTRY_INFO!$H115=4,COUNTRY_INFO!$H115=99),OR(COUNTRY_INFO!$J115=0,COUNTRY_INFO!$J115=4)),0,COUNTRY_INFO!$E115))</f>
        <v>0</v>
      </c>
      <c r="E115" s="15">
        <f>IF(AND(INTRO!$E$37="Non-endemic",INTRO!$E$41="Non-endemic"),0,IF(AND(OR(COUNTRY_INFO!$H115=0,COUNTRY_INFO!$H115=4,COUNTRY_INFO!$H115=99),OR(COUNTRY_INFO!$J115=0,COUNTRY_INFO!$J115=4)),0,COUNTRY_INFO!$F115))</f>
        <v>0</v>
      </c>
      <c r="F115" s="15">
        <f t="shared" si="15"/>
        <v>0</v>
      </c>
      <c r="G115" s="16">
        <f>IF(AND(INTRO!$E$37="Non-endemic",INTRO!$E$41="Non-endemic"),0,COUNTRY_INFO!P115)</f>
        <v>0</v>
      </c>
      <c r="H115" s="16">
        <f>IF(AND(INTRO!$E$37="Non-endemic",INTRO!$E$41="Non-endemic"),0,COUNTRY_INFO!R115)</f>
        <v>0</v>
      </c>
      <c r="I115" s="15">
        <f>IF(INTRO!$E$39="Non-endemic",IF($G115=1,DEC!I115,0),IF($G115=1,IVM!G115,0))</f>
        <v>0</v>
      </c>
      <c r="J115" s="197"/>
      <c r="K115" s="42">
        <f>IF($J115="ALB", IF(INTRO!$E$39="Non-endemic", IF($H115&lt;&gt;0, IF($I115=0, $D115*$H115, $D115*($H115-$G115)), 0), $D115*$H115), 0)</f>
        <v>0</v>
      </c>
      <c r="L115" s="15">
        <f t="shared" si="2"/>
        <v>0</v>
      </c>
      <c r="M115" s="3"/>
      <c r="N115" s="15">
        <f t="shared" si="16"/>
        <v>0</v>
      </c>
      <c r="O115" s="42">
        <f>IF($J115="MBD", IF(INTRO!$E$39="Non-endemic", IF($H115&lt;&gt;0, IF($I115=0, $D115*$H115, $D115*($H115-$G115)), 0), $D115*$H115), 0)</f>
        <v>0</v>
      </c>
      <c r="P115" s="15">
        <f t="shared" si="4"/>
        <v>0</v>
      </c>
      <c r="Q115" s="3"/>
      <c r="R115" s="15">
        <f t="shared" si="17"/>
        <v>0</v>
      </c>
      <c r="S115" s="25"/>
      <c r="T115" s="17">
        <f t="shared" si="6"/>
        <v>0</v>
      </c>
      <c r="U115" s="17">
        <f t="shared" si="7"/>
        <v>0</v>
      </c>
      <c r="V115" s="25"/>
      <c r="W115" s="17">
        <f t="shared" si="8"/>
        <v>0</v>
      </c>
      <c r="X115" s="17">
        <f t="shared" si="9"/>
        <v>0</v>
      </c>
      <c r="Y115" s="25"/>
      <c r="Z115" s="17">
        <f t="shared" si="10"/>
        <v>0</v>
      </c>
      <c r="AA115" s="17">
        <f t="shared" si="11"/>
        <v>0</v>
      </c>
    </row>
    <row r="116" spans="1:27" x14ac:dyDescent="0.2">
      <c r="A116" s="14" t="str">
        <f>IF(AND(INTRO!$E$37="Non-endemic",INTRO!$E$41="Non-endemic")," ",IF(COUNTRY_INFO!A116=0," ",COUNTRY_INFO!A116))</f>
        <v>Ethiopia</v>
      </c>
      <c r="B116" s="14" t="str">
        <f>IF(AND(INTRO!$E$37="Non-endemic",INTRO!$E$41="Non-endemic")," ",IF(COUNTRY_INFO!B116=0," ",COUNTRY_INFO!B116))</f>
        <v>AmharaNorth Shoa</v>
      </c>
      <c r="C116" s="14" t="str">
        <f>IF(AND(INTRO!$E$37="Non-endemic",INTRO!$E$41="Non-endemic")," ",IF(COUNTRY_INFO!C116=0," ",COUNTRY_INFO!C116))</f>
        <v>Efratanagidem</v>
      </c>
      <c r="D116" s="15">
        <f>IF(AND(INTRO!$E$37="Non-endemic",INTRO!$E$41="Non-endemic"),0,IF(AND(OR(COUNTRY_INFO!$H116=0,COUNTRY_INFO!$H116=4,COUNTRY_INFO!$H116=99),OR(COUNTRY_INFO!$J116=0,COUNTRY_INFO!$J116=4)),0,COUNTRY_INFO!$E116))</f>
        <v>23144.301500293048</v>
      </c>
      <c r="E116" s="15">
        <f>IF(AND(INTRO!$E$37="Non-endemic",INTRO!$E$41="Non-endemic"),0,IF(AND(OR(COUNTRY_INFO!$H116=0,COUNTRY_INFO!$H116=4,COUNTRY_INFO!$H116=99),OR(COUNTRY_INFO!$J116=0,COUNTRY_INFO!$J116=4)),0,COUNTRY_INFO!$F116))</f>
        <v>49559.250831609752</v>
      </c>
      <c r="F116" s="15">
        <f t="shared" si="15"/>
        <v>72703.5523319028</v>
      </c>
      <c r="G116" s="16">
        <f>IF(AND(INTRO!$E$37="Non-endemic",INTRO!$E$41="Non-endemic"),0,COUNTRY_INFO!P116)</f>
        <v>0</v>
      </c>
      <c r="H116" s="16">
        <f>IF(AND(INTRO!$E$37="Non-endemic",INTRO!$E$41="Non-endemic"),0,COUNTRY_INFO!R116)</f>
        <v>1</v>
      </c>
      <c r="I116" s="15">
        <f>IF(INTRO!$E$39="Non-endemic",IF($G116=1,DEC!I116,0),IF($G116=1,IVM!G116,0))</f>
        <v>0</v>
      </c>
      <c r="J116" s="197" t="s">
        <v>1155</v>
      </c>
      <c r="K116" s="42">
        <f>IF($J116="ALB", IF(INTRO!$E$39="Non-endemic", IF($H116&lt;&gt;0, IF($I116=0, $D116*$H116, $D116*($H116-$G116)), 0), $D116*$H116), 0)</f>
        <v>0</v>
      </c>
      <c r="L116" s="15">
        <f t="shared" si="2"/>
        <v>0</v>
      </c>
      <c r="M116" s="3"/>
      <c r="N116" s="15">
        <f t="shared" si="16"/>
        <v>0</v>
      </c>
      <c r="O116" s="42">
        <f>IF($J116="MBD", IF(INTRO!$E$39="Non-endemic", IF($H116&lt;&gt;0, IF($I116=0, $D116*$H116, $D116*($H116-$G116)), 0), $D116*$H116), 0)</f>
        <v>23144.301500293048</v>
      </c>
      <c r="P116" s="15">
        <f t="shared" si="4"/>
        <v>49559.250831609752</v>
      </c>
      <c r="Q116" s="3"/>
      <c r="R116" s="15">
        <f t="shared" si="17"/>
        <v>72703.5523319028</v>
      </c>
      <c r="S116" s="25"/>
      <c r="T116" s="17">
        <f t="shared" si="6"/>
        <v>0</v>
      </c>
      <c r="U116" s="17">
        <f t="shared" si="7"/>
        <v>0</v>
      </c>
      <c r="V116" s="25"/>
      <c r="W116" s="17">
        <f t="shared" si="8"/>
        <v>0</v>
      </c>
      <c r="X116" s="17">
        <f t="shared" si="9"/>
        <v>0</v>
      </c>
      <c r="Y116" s="25"/>
      <c r="Z116" s="17">
        <f t="shared" si="10"/>
        <v>49559.250831609752</v>
      </c>
      <c r="AA116" s="17">
        <f t="shared" si="11"/>
        <v>331</v>
      </c>
    </row>
    <row r="117" spans="1:27" x14ac:dyDescent="0.2">
      <c r="A117" s="14" t="str">
        <f>IF(AND(INTRO!$E$37="Non-endemic",INTRO!$E$41="Non-endemic")," ",IF(COUNTRY_INFO!A117=0," ",COUNTRY_INFO!A117))</f>
        <v>Ethiopia</v>
      </c>
      <c r="B117" s="14" t="str">
        <f>IF(AND(INTRO!$E$37="Non-endemic",INTRO!$E$41="Non-endemic")," ",IF(COUNTRY_INFO!B117=0," ",COUNTRY_INFO!B117))</f>
        <v>AmharaNorth Shoa</v>
      </c>
      <c r="C117" s="14" t="str">
        <f>IF(AND(INTRO!$E$37="Non-endemic",INTRO!$E$41="Non-endemic")," ",IF(COUNTRY_INFO!C117=0," ",COUNTRY_INFO!C117))</f>
        <v>Ensaro</v>
      </c>
      <c r="D117" s="15">
        <f>IF(AND(INTRO!$E$37="Non-endemic",INTRO!$E$41="Non-endemic"),0,IF(AND(OR(COUNTRY_INFO!$H117=0,COUNTRY_INFO!$H117=4,COUNTRY_INFO!$H117=99),OR(COUNTRY_INFO!$J117=0,COUNTRY_INFO!$J117=4)),0,COUNTRY_INFO!$E117))</f>
        <v>10056.535066096825</v>
      </c>
      <c r="E117" s="15">
        <f>IF(AND(INTRO!$E$37="Non-endemic",INTRO!$E$41="Non-endemic"),0,IF(AND(OR(COUNTRY_INFO!$H117=0,COUNTRY_INFO!$H117=4,COUNTRY_INFO!$H117=99),OR(COUNTRY_INFO!$J117=0,COUNTRY_INFO!$J117=4)),0,COUNTRY_INFO!$F117))</f>
        <v>21534.214105846364</v>
      </c>
      <c r="F117" s="15">
        <f t="shared" si="15"/>
        <v>31590.749171943189</v>
      </c>
      <c r="G117" s="16">
        <f>IF(AND(INTRO!$E$37="Non-endemic",INTRO!$E$41="Non-endemic"),0,COUNTRY_INFO!P117)</f>
        <v>0</v>
      </c>
      <c r="H117" s="16">
        <f>IF(AND(INTRO!$E$37="Non-endemic",INTRO!$E$41="Non-endemic"),0,COUNTRY_INFO!R117)</f>
        <v>2</v>
      </c>
      <c r="I117" s="15">
        <f>IF(INTRO!$E$39="Non-endemic",IF($G117=1,DEC!I117,0),IF($G117=1,IVM!G117,0))</f>
        <v>0</v>
      </c>
      <c r="J117" s="197" t="s">
        <v>1155</v>
      </c>
      <c r="K117" s="42">
        <f>IF($J117="ALB", IF(INTRO!$E$39="Non-endemic", IF($H117&lt;&gt;0, IF($I117=0, $D117*$H117, $D117*($H117-$G117)), 0), $D117*$H117), 0)</f>
        <v>0</v>
      </c>
      <c r="L117" s="15">
        <f t="shared" si="2"/>
        <v>0</v>
      </c>
      <c r="M117" s="3"/>
      <c r="N117" s="15">
        <f t="shared" si="16"/>
        <v>0</v>
      </c>
      <c r="O117" s="42">
        <f>IF($J117="MBD", IF(INTRO!$E$39="Non-endemic", IF($H117&lt;&gt;0, IF($I117=0, $D117*$H117, $D117*($H117-$G117)), 0), $D117*$H117), 0)</f>
        <v>20113.07013219365</v>
      </c>
      <c r="P117" s="15">
        <f t="shared" si="4"/>
        <v>43068.428211692728</v>
      </c>
      <c r="Q117" s="3"/>
      <c r="R117" s="15">
        <f t="shared" si="17"/>
        <v>63181.498343886378</v>
      </c>
      <c r="S117" s="25"/>
      <c r="T117" s="17">
        <f t="shared" si="6"/>
        <v>0</v>
      </c>
      <c r="U117" s="17">
        <f t="shared" si="7"/>
        <v>0</v>
      </c>
      <c r="V117" s="25"/>
      <c r="W117" s="17">
        <f t="shared" si="8"/>
        <v>0</v>
      </c>
      <c r="X117" s="17">
        <f t="shared" si="9"/>
        <v>0</v>
      </c>
      <c r="Y117" s="25"/>
      <c r="Z117" s="17">
        <f t="shared" si="10"/>
        <v>43068.428211692728</v>
      </c>
      <c r="AA117" s="17">
        <f t="shared" si="11"/>
        <v>288</v>
      </c>
    </row>
    <row r="118" spans="1:27" x14ac:dyDescent="0.2">
      <c r="A118" s="14" t="str">
        <f>IF(AND(INTRO!$E$37="Non-endemic",INTRO!$E$41="Non-endemic")," ",IF(COUNTRY_INFO!A118=0," ",COUNTRY_INFO!A118))</f>
        <v>Ethiopia</v>
      </c>
      <c r="B118" s="14" t="str">
        <f>IF(AND(INTRO!$E$37="Non-endemic",INTRO!$E$41="Non-endemic")," ",IF(COUNTRY_INFO!B118=0," ",COUNTRY_INFO!B118))</f>
        <v>AmharaNorth Shoa</v>
      </c>
      <c r="C118" s="14" t="str">
        <f>IF(AND(INTRO!$E$37="Non-endemic",INTRO!$E$41="Non-endemic")," ",IF(COUNTRY_INFO!C118=0," ",COUNTRY_INFO!C118))</f>
        <v>Geshe</v>
      </c>
      <c r="D118" s="15">
        <f>IF(AND(INTRO!$E$37="Non-endemic",INTRO!$E$41="Non-endemic"),0,IF(AND(OR(COUNTRY_INFO!$H118=0,COUNTRY_INFO!$H118=4,COUNTRY_INFO!$H118=99),OR(COUNTRY_INFO!$J118=0,COUNTRY_INFO!$J118=4)),0,COUNTRY_INFO!$E118))</f>
        <v>9953.4753721178167</v>
      </c>
      <c r="E118" s="15">
        <f>IF(AND(INTRO!$E$37="Non-endemic",INTRO!$E$41="Non-endemic"),0,IF(AND(OR(COUNTRY_INFO!$H118=0,COUNTRY_INFO!$H118=4,COUNTRY_INFO!$H118=99),OR(COUNTRY_INFO!$J118=0,COUNTRY_INFO!$J118=4)),0,COUNTRY_INFO!$F118))</f>
        <v>21313.530788854918</v>
      </c>
      <c r="F118" s="15">
        <f t="shared" si="15"/>
        <v>31267.006160972735</v>
      </c>
      <c r="G118" s="16">
        <f>IF(AND(INTRO!$E$37="Non-endemic",INTRO!$E$41="Non-endemic"),0,COUNTRY_INFO!P118)</f>
        <v>0</v>
      </c>
      <c r="H118" s="16">
        <f>IF(AND(INTRO!$E$37="Non-endemic",INTRO!$E$41="Non-endemic"),0,COUNTRY_INFO!R118)</f>
        <v>0</v>
      </c>
      <c r="I118" s="15">
        <f>IF(INTRO!$E$39="Non-endemic",IF($G118=1,DEC!I118,0),IF($G118=1,IVM!G118,0))</f>
        <v>0</v>
      </c>
      <c r="J118" s="197"/>
      <c r="K118" s="42">
        <f>IF($J118="ALB", IF(INTRO!$E$39="Non-endemic", IF($H118&lt;&gt;0, IF($I118=0, $D118*$H118, $D118*($H118-$G118)), 0), $D118*$H118), 0)</f>
        <v>0</v>
      </c>
      <c r="L118" s="15">
        <f t="shared" si="2"/>
        <v>0</v>
      </c>
      <c r="M118" s="3"/>
      <c r="N118" s="15">
        <f t="shared" si="16"/>
        <v>0</v>
      </c>
      <c r="O118" s="42">
        <f>IF($J118="MBD", IF(INTRO!$E$39="Non-endemic", IF($H118&lt;&gt;0, IF($I118=0, $D118*$H118, $D118*($H118-$G118)), 0), $D118*$H118), 0)</f>
        <v>0</v>
      </c>
      <c r="P118" s="15">
        <f t="shared" si="4"/>
        <v>0</v>
      </c>
      <c r="Q118" s="3"/>
      <c r="R118" s="15">
        <f t="shared" si="17"/>
        <v>0</v>
      </c>
      <c r="S118" s="25"/>
      <c r="T118" s="17">
        <f t="shared" si="6"/>
        <v>0</v>
      </c>
      <c r="U118" s="17">
        <f t="shared" si="7"/>
        <v>0</v>
      </c>
      <c r="V118" s="25"/>
      <c r="W118" s="17">
        <f t="shared" si="8"/>
        <v>0</v>
      </c>
      <c r="X118" s="17">
        <f t="shared" si="9"/>
        <v>0</v>
      </c>
      <c r="Y118" s="25"/>
      <c r="Z118" s="17">
        <f t="shared" si="10"/>
        <v>0</v>
      </c>
      <c r="AA118" s="17">
        <f t="shared" si="11"/>
        <v>0</v>
      </c>
    </row>
    <row r="119" spans="1:27" x14ac:dyDescent="0.2">
      <c r="A119" s="14" t="str">
        <f>IF(AND(INTRO!$E$37="Non-endemic",INTRO!$E$41="Non-endemic")," ",IF(COUNTRY_INFO!A119=0," ",COUNTRY_INFO!A119))</f>
        <v>Ethiopia</v>
      </c>
      <c r="B119" s="14" t="str">
        <f>IF(AND(INTRO!$E$37="Non-endemic",INTRO!$E$41="Non-endemic")," ",IF(COUNTRY_INFO!B119=0," ",COUNTRY_INFO!B119))</f>
        <v>AmharaNorth Shoa</v>
      </c>
      <c r="C119" s="14" t="str">
        <f>IF(AND(INTRO!$E$37="Non-endemic",INTRO!$E$41="Non-endemic")," ",IF(COUNTRY_INFO!C119=0," ",COUNTRY_INFO!C119))</f>
        <v>Hageremariam</v>
      </c>
      <c r="D119" s="15">
        <f>IF(AND(INTRO!$E$37="Non-endemic",INTRO!$E$41="Non-endemic"),0,IF(AND(OR(COUNTRY_INFO!$H119=0,COUNTRY_INFO!$H119=4,COUNTRY_INFO!$H119=99),OR(COUNTRY_INFO!$J119=0,COUNTRY_INFO!$J119=4)),0,COUNTRY_INFO!$E119))</f>
        <v>8969.3163972036236</v>
      </c>
      <c r="E119" s="15">
        <f>IF(AND(INTRO!$E$37="Non-endemic",INTRO!$E$41="Non-endemic"),0,IF(AND(OR(COUNTRY_INFO!$H119=0,COUNTRY_INFO!$H119=4,COUNTRY_INFO!$H119=99),OR(COUNTRY_INFO!$J119=0,COUNTRY_INFO!$J119=4)),0,COUNTRY_INFO!$F119))</f>
        <v>19206.135951497879</v>
      </c>
      <c r="F119" s="15">
        <f t="shared" si="15"/>
        <v>28175.452348701503</v>
      </c>
      <c r="G119" s="16">
        <f>IF(AND(INTRO!$E$37="Non-endemic",INTRO!$E$41="Non-endemic"),0,COUNTRY_INFO!P119)</f>
        <v>0</v>
      </c>
      <c r="H119" s="16">
        <f>IF(AND(INTRO!$E$37="Non-endemic",INTRO!$E$41="Non-endemic"),0,COUNTRY_INFO!R119)</f>
        <v>1</v>
      </c>
      <c r="I119" s="15">
        <f>IF(INTRO!$E$39="Non-endemic",IF($G119=1,DEC!I119,0),IF($G119=1,IVM!G119,0))</f>
        <v>0</v>
      </c>
      <c r="J119" s="197" t="s">
        <v>1155</v>
      </c>
      <c r="K119" s="42">
        <f>IF($J119="ALB", IF(INTRO!$E$39="Non-endemic", IF($H119&lt;&gt;0, IF($I119=0, $D119*$H119, $D119*($H119-$G119)), 0), $D119*$H119), 0)</f>
        <v>0</v>
      </c>
      <c r="L119" s="15">
        <f t="shared" si="2"/>
        <v>0</v>
      </c>
      <c r="M119" s="3"/>
      <c r="N119" s="15">
        <f t="shared" si="16"/>
        <v>0</v>
      </c>
      <c r="O119" s="42">
        <f>IF($J119="MBD", IF(INTRO!$E$39="Non-endemic", IF($H119&lt;&gt;0, IF($I119=0, $D119*$H119, $D119*($H119-$G119)), 0), $D119*$H119), 0)</f>
        <v>8969.3163972036236</v>
      </c>
      <c r="P119" s="15">
        <f t="shared" si="4"/>
        <v>19206.135951497879</v>
      </c>
      <c r="Q119" s="3"/>
      <c r="R119" s="15">
        <f t="shared" si="17"/>
        <v>28175.452348701503</v>
      </c>
      <c r="S119" s="25"/>
      <c r="T119" s="17">
        <f t="shared" si="6"/>
        <v>0</v>
      </c>
      <c r="U119" s="17">
        <f t="shared" si="7"/>
        <v>0</v>
      </c>
      <c r="V119" s="25"/>
      <c r="W119" s="17">
        <f t="shared" si="8"/>
        <v>0</v>
      </c>
      <c r="X119" s="17">
        <f t="shared" si="9"/>
        <v>0</v>
      </c>
      <c r="Y119" s="25"/>
      <c r="Z119" s="17">
        <f t="shared" si="10"/>
        <v>19206.135951497879</v>
      </c>
      <c r="AA119" s="17">
        <f t="shared" si="11"/>
        <v>129</v>
      </c>
    </row>
    <row r="120" spans="1:27" x14ac:dyDescent="0.2">
      <c r="A120" s="14" t="str">
        <f>IF(AND(INTRO!$E$37="Non-endemic",INTRO!$E$41="Non-endemic")," ",IF(COUNTRY_INFO!A120=0," ",COUNTRY_INFO!A120))</f>
        <v>Ethiopia</v>
      </c>
      <c r="B120" s="14" t="str">
        <f>IF(AND(INTRO!$E$37="Non-endemic",INTRO!$E$41="Non-endemic")," ",IF(COUNTRY_INFO!B120=0," ",COUNTRY_INFO!B120))</f>
        <v>AmharaNorth Shoa</v>
      </c>
      <c r="C120" s="14" t="str">
        <f>IF(AND(INTRO!$E$37="Non-endemic",INTRO!$E$41="Non-endemic")," ",IF(COUNTRY_INFO!C120=0," ",COUNTRY_INFO!C120))</f>
        <v>Kewot</v>
      </c>
      <c r="D120" s="15">
        <f>IF(AND(INTRO!$E$37="Non-endemic",INTRO!$E$41="Non-endemic"),0,IF(AND(OR(COUNTRY_INFO!$H120=0,COUNTRY_INFO!$H120=4,COUNTRY_INFO!$H120=99),OR(COUNTRY_INFO!$J120=0,COUNTRY_INFO!$J120=4)),0,COUNTRY_INFO!$E120))</f>
        <v>12606.821195627504</v>
      </c>
      <c r="E120" s="15">
        <f>IF(AND(INTRO!$E$37="Non-endemic",INTRO!$E$41="Non-endemic"),0,IF(AND(OR(COUNTRY_INFO!$H120=0,COUNTRY_INFO!$H120=4,COUNTRY_INFO!$H120=99),OR(COUNTRY_INFO!$J120=0,COUNTRY_INFO!$J120=4)),0,COUNTRY_INFO!$F120))</f>
        <v>26995.181246469976</v>
      </c>
      <c r="F120" s="15">
        <f t="shared" si="15"/>
        <v>39602.002442097481</v>
      </c>
      <c r="G120" s="16">
        <f>IF(AND(INTRO!$E$37="Non-endemic",INTRO!$E$41="Non-endemic"),0,COUNTRY_INFO!P120)</f>
        <v>0</v>
      </c>
      <c r="H120" s="16">
        <f>IF(AND(INTRO!$E$37="Non-endemic",INTRO!$E$41="Non-endemic"),0,COUNTRY_INFO!R120)</f>
        <v>0</v>
      </c>
      <c r="I120" s="15">
        <f>IF(INTRO!$E$39="Non-endemic",IF($G120=1,DEC!I120,0),IF($G120=1,IVM!G120,0))</f>
        <v>0</v>
      </c>
      <c r="J120" s="197"/>
      <c r="K120" s="42">
        <f>IF($J120="ALB", IF(INTRO!$E$39="Non-endemic", IF($H120&lt;&gt;0, IF($I120=0, $D120*$H120, $D120*($H120-$G120)), 0), $D120*$H120), 0)</f>
        <v>0</v>
      </c>
      <c r="L120" s="15">
        <f t="shared" si="2"/>
        <v>0</v>
      </c>
      <c r="M120" s="3"/>
      <c r="N120" s="15">
        <f t="shared" si="16"/>
        <v>0</v>
      </c>
      <c r="O120" s="42">
        <f>IF($J120="MBD", IF(INTRO!$E$39="Non-endemic", IF($H120&lt;&gt;0, IF($I120=0, $D120*$H120, $D120*($H120-$G120)), 0), $D120*$H120), 0)</f>
        <v>0</v>
      </c>
      <c r="P120" s="15">
        <f t="shared" si="4"/>
        <v>0</v>
      </c>
      <c r="Q120" s="3"/>
      <c r="R120" s="15">
        <f t="shared" si="17"/>
        <v>0</v>
      </c>
      <c r="S120" s="25"/>
      <c r="T120" s="17">
        <f t="shared" si="6"/>
        <v>0</v>
      </c>
      <c r="U120" s="17">
        <f t="shared" si="7"/>
        <v>0</v>
      </c>
      <c r="V120" s="25"/>
      <c r="W120" s="17">
        <f t="shared" si="8"/>
        <v>0</v>
      </c>
      <c r="X120" s="17">
        <f t="shared" si="9"/>
        <v>0</v>
      </c>
      <c r="Y120" s="25"/>
      <c r="Z120" s="17">
        <f t="shared" si="10"/>
        <v>0</v>
      </c>
      <c r="AA120" s="17">
        <f t="shared" si="11"/>
        <v>0</v>
      </c>
    </row>
    <row r="121" spans="1:27" x14ac:dyDescent="0.2">
      <c r="A121" s="14" t="str">
        <f>IF(AND(INTRO!$E$37="Non-endemic",INTRO!$E$41="Non-endemic")," ",IF(COUNTRY_INFO!A121=0," ",COUNTRY_INFO!A121))</f>
        <v>Ethiopia</v>
      </c>
      <c r="B121" s="14" t="str">
        <f>IF(AND(INTRO!$E$37="Non-endemic",INTRO!$E$41="Non-endemic")," ",IF(COUNTRY_INFO!B121=0," ",COUNTRY_INFO!B121))</f>
        <v>AmharaNorth Shoa</v>
      </c>
      <c r="C121" s="14" t="str">
        <f>IF(AND(INTRO!$E$37="Non-endemic",INTRO!$E$41="Non-endemic")," ",IF(COUNTRY_INFO!C121=0," ",COUNTRY_INFO!C121))</f>
        <v>Menzgera</v>
      </c>
      <c r="D121" s="15">
        <f>IF(AND(INTRO!$E$37="Non-endemic",INTRO!$E$41="Non-endemic"),0,IF(AND(OR(COUNTRY_INFO!$H121=0,COUNTRY_INFO!$H121=4,COUNTRY_INFO!$H121=99),OR(COUNTRY_INFO!$J121=0,COUNTRY_INFO!$J121=4)),0,COUNTRY_INFO!$E121))</f>
        <v>16535.989001517675</v>
      </c>
      <c r="E121" s="15">
        <f>IF(AND(INTRO!$E$37="Non-endemic",INTRO!$E$41="Non-endemic"),0,IF(AND(OR(COUNTRY_INFO!$H121=0,COUNTRY_INFO!$H121=4,COUNTRY_INFO!$H121=99),OR(COUNTRY_INFO!$J121=0,COUNTRY_INFO!$J121=4)),0,COUNTRY_INFO!$F121))</f>
        <v>35408.76905118861</v>
      </c>
      <c r="F121" s="15">
        <f t="shared" si="15"/>
        <v>51944.758052706282</v>
      </c>
      <c r="G121" s="16">
        <f>IF(AND(INTRO!$E$37="Non-endemic",INTRO!$E$41="Non-endemic"),0,COUNTRY_INFO!P121)</f>
        <v>0</v>
      </c>
      <c r="H121" s="16">
        <f>IF(AND(INTRO!$E$37="Non-endemic",INTRO!$E$41="Non-endemic"),0,COUNTRY_INFO!R121)</f>
        <v>0</v>
      </c>
      <c r="I121" s="15">
        <f>IF(INTRO!$E$39="Non-endemic",IF($G121=1,DEC!I121,0),IF($G121=1,IVM!G121,0))</f>
        <v>0</v>
      </c>
      <c r="J121" s="197"/>
      <c r="K121" s="42">
        <f>IF($J121="ALB", IF(INTRO!$E$39="Non-endemic", IF($H121&lt;&gt;0, IF($I121=0, $D121*$H121, $D121*($H121-$G121)), 0), $D121*$H121), 0)</f>
        <v>0</v>
      </c>
      <c r="L121" s="15">
        <f t="shared" si="2"/>
        <v>0</v>
      </c>
      <c r="M121" s="3"/>
      <c r="N121" s="15">
        <f t="shared" si="16"/>
        <v>0</v>
      </c>
      <c r="O121" s="42">
        <f>IF($J121="MBD", IF(INTRO!$E$39="Non-endemic", IF($H121&lt;&gt;0, IF($I121=0, $D121*$H121, $D121*($H121-$G121)), 0), $D121*$H121), 0)</f>
        <v>0</v>
      </c>
      <c r="P121" s="15">
        <f t="shared" si="4"/>
        <v>0</v>
      </c>
      <c r="Q121" s="3"/>
      <c r="R121" s="15">
        <f t="shared" si="17"/>
        <v>0</v>
      </c>
      <c r="S121" s="25"/>
      <c r="T121" s="17">
        <f t="shared" si="6"/>
        <v>0</v>
      </c>
      <c r="U121" s="17">
        <f t="shared" si="7"/>
        <v>0</v>
      </c>
      <c r="V121" s="25"/>
      <c r="W121" s="17">
        <f t="shared" si="8"/>
        <v>0</v>
      </c>
      <c r="X121" s="17">
        <f t="shared" si="9"/>
        <v>0</v>
      </c>
      <c r="Y121" s="25"/>
      <c r="Z121" s="17">
        <f t="shared" si="10"/>
        <v>0</v>
      </c>
      <c r="AA121" s="17">
        <f t="shared" si="11"/>
        <v>0</v>
      </c>
    </row>
    <row r="122" spans="1:27" x14ac:dyDescent="0.2">
      <c r="A122" s="14" t="str">
        <f>IF(AND(INTRO!$E$37="Non-endemic",INTRO!$E$41="Non-endemic")," ",IF(COUNTRY_INFO!A122=0," ",COUNTRY_INFO!A122))</f>
        <v>Ethiopia</v>
      </c>
      <c r="B122" s="14" t="str">
        <f>IF(AND(INTRO!$E$37="Non-endemic",INTRO!$E$41="Non-endemic")," ",IF(COUNTRY_INFO!B122=0," ",COUNTRY_INFO!B122))</f>
        <v>AmharaNorth Shoa</v>
      </c>
      <c r="C122" s="14" t="str">
        <f>IF(AND(INTRO!$E$37="Non-endemic",INTRO!$E$41="Non-endemic")," ",IF(COUNTRY_INFO!C122=0," ",COUNTRY_INFO!C122))</f>
        <v>Menzkeya</v>
      </c>
      <c r="D122" s="15">
        <f>IF(AND(INTRO!$E$37="Non-endemic",INTRO!$E$41="Non-endemic"),0,IF(AND(OR(COUNTRY_INFO!$H122=0,COUNTRY_INFO!$H122=4,COUNTRY_INFO!$H122=99),OR(COUNTRY_INFO!$J122=0,COUNTRY_INFO!$J122=4)),0,COUNTRY_INFO!$E122))</f>
        <v>7764.7807644133645</v>
      </c>
      <c r="E122" s="15">
        <f>IF(AND(INTRO!$E$37="Non-endemic",INTRO!$E$41="Non-endemic"),0,IF(AND(OR(COUNTRY_INFO!$H122=0,COUNTRY_INFO!$H122=4,COUNTRY_INFO!$H122=99),OR(COUNTRY_INFO!$J122=0,COUNTRY_INFO!$J122=4)),0,COUNTRY_INFO!$F122))</f>
        <v>16626.845167530675</v>
      </c>
      <c r="F122" s="15">
        <f t="shared" si="15"/>
        <v>24391.62593194404</v>
      </c>
      <c r="G122" s="16">
        <f>IF(AND(INTRO!$E$37="Non-endemic",INTRO!$E$41="Non-endemic"),0,COUNTRY_INFO!P122)</f>
        <v>0</v>
      </c>
      <c r="H122" s="16">
        <f>IF(AND(INTRO!$E$37="Non-endemic",INTRO!$E$41="Non-endemic"),0,COUNTRY_INFO!R122)</f>
        <v>0</v>
      </c>
      <c r="I122" s="15">
        <f>IF(INTRO!$E$39="Non-endemic",IF($G122=1,DEC!I122,0),IF($G122=1,IVM!G122,0))</f>
        <v>0</v>
      </c>
      <c r="J122" s="197"/>
      <c r="K122" s="42">
        <f>IF($J122="ALB", IF(INTRO!$E$39="Non-endemic", IF($H122&lt;&gt;0, IF($I122=0, $D122*$H122, $D122*($H122-$G122)), 0), $D122*$H122), 0)</f>
        <v>0</v>
      </c>
      <c r="L122" s="15">
        <f t="shared" si="2"/>
        <v>0</v>
      </c>
      <c r="M122" s="3"/>
      <c r="N122" s="15">
        <f t="shared" si="16"/>
        <v>0</v>
      </c>
      <c r="O122" s="42">
        <f>IF($J122="MBD", IF(INTRO!$E$39="Non-endemic", IF($H122&lt;&gt;0, IF($I122=0, $D122*$H122, $D122*($H122-$G122)), 0), $D122*$H122), 0)</f>
        <v>0</v>
      </c>
      <c r="P122" s="15">
        <f t="shared" si="4"/>
        <v>0</v>
      </c>
      <c r="Q122" s="3"/>
      <c r="R122" s="15">
        <f t="shared" si="17"/>
        <v>0</v>
      </c>
      <c r="S122" s="25"/>
      <c r="T122" s="17">
        <f t="shared" si="6"/>
        <v>0</v>
      </c>
      <c r="U122" s="17">
        <f t="shared" si="7"/>
        <v>0</v>
      </c>
      <c r="V122" s="25"/>
      <c r="W122" s="17">
        <f t="shared" si="8"/>
        <v>0</v>
      </c>
      <c r="X122" s="17">
        <f t="shared" si="9"/>
        <v>0</v>
      </c>
      <c r="Y122" s="25"/>
      <c r="Z122" s="17">
        <f t="shared" si="10"/>
        <v>0</v>
      </c>
      <c r="AA122" s="17">
        <f t="shared" si="11"/>
        <v>0</v>
      </c>
    </row>
    <row r="123" spans="1:27" x14ac:dyDescent="0.2">
      <c r="A123" s="14" t="str">
        <f>IF(AND(INTRO!$E$37="Non-endemic",INTRO!$E$41="Non-endemic")," ",IF(COUNTRY_INFO!A123=0," ",COUNTRY_INFO!A123))</f>
        <v>Ethiopia</v>
      </c>
      <c r="B123" s="14" t="str">
        <f>IF(AND(INTRO!$E$37="Non-endemic",INTRO!$E$41="Non-endemic")," ",IF(COUNTRY_INFO!B123=0," ",COUNTRY_INFO!B123))</f>
        <v>AmharaNorth Shoa</v>
      </c>
      <c r="C123" s="14" t="str">
        <f>IF(AND(INTRO!$E$37="Non-endemic",INTRO!$E$41="Non-endemic")," ",IF(COUNTRY_INFO!C123=0," ",COUNTRY_INFO!C123))</f>
        <v>Menzlallo</v>
      </c>
      <c r="D123" s="15">
        <f>IF(AND(INTRO!$E$37="Non-endemic",INTRO!$E$41="Non-endemic"),0,IF(AND(OR(COUNTRY_INFO!$H123=0,COUNTRY_INFO!$H123=4,COUNTRY_INFO!$H123=99),OR(COUNTRY_INFO!$J123=0,COUNTRY_INFO!$J123=4)),0,COUNTRY_INFO!$E123))</f>
        <v>5669.6410040758947</v>
      </c>
      <c r="E123" s="15">
        <f>IF(AND(INTRO!$E$37="Non-endemic",INTRO!$E$41="Non-endemic"),0,IF(AND(OR(COUNTRY_INFO!$H123=0,COUNTRY_INFO!$H123=4,COUNTRY_INFO!$H123=99),OR(COUNTRY_INFO!$J123=0,COUNTRY_INFO!$J123=4)),0,COUNTRY_INFO!$F123))</f>
        <v>12140.489988113024</v>
      </c>
      <c r="F123" s="15">
        <f t="shared" si="15"/>
        <v>17810.130992188919</v>
      </c>
      <c r="G123" s="16">
        <f>IF(AND(INTRO!$E$37="Non-endemic",INTRO!$E$41="Non-endemic"),0,COUNTRY_INFO!P123)</f>
        <v>0</v>
      </c>
      <c r="H123" s="16">
        <f>IF(AND(INTRO!$E$37="Non-endemic",INTRO!$E$41="Non-endemic"),0,COUNTRY_INFO!R123)</f>
        <v>1</v>
      </c>
      <c r="I123" s="15">
        <f>IF(INTRO!$E$39="Non-endemic",IF($G123=1,DEC!I123,0),IF($G123=1,IVM!G123,0))</f>
        <v>0</v>
      </c>
      <c r="J123" s="197" t="s">
        <v>1155</v>
      </c>
      <c r="K123" s="42">
        <f>IF($J123="ALB", IF(INTRO!$E$39="Non-endemic", IF($H123&lt;&gt;0, IF($I123=0, $D123*$H123, $D123*($H123-$G123)), 0), $D123*$H123), 0)</f>
        <v>0</v>
      </c>
      <c r="L123" s="15">
        <f t="shared" si="2"/>
        <v>0</v>
      </c>
      <c r="M123" s="3"/>
      <c r="N123" s="15">
        <f t="shared" si="16"/>
        <v>0</v>
      </c>
      <c r="O123" s="42">
        <f>IF($J123="MBD", IF(INTRO!$E$39="Non-endemic", IF($H123&lt;&gt;0, IF($I123=0, $D123*$H123, $D123*($H123-$G123)), 0), $D123*$H123), 0)</f>
        <v>5669.6410040758947</v>
      </c>
      <c r="P123" s="15">
        <f t="shared" si="4"/>
        <v>12140.489988113024</v>
      </c>
      <c r="Q123" s="3"/>
      <c r="R123" s="15">
        <f t="shared" si="17"/>
        <v>17810.130992188919</v>
      </c>
      <c r="S123" s="25"/>
      <c r="T123" s="17">
        <f t="shared" si="6"/>
        <v>0</v>
      </c>
      <c r="U123" s="17">
        <f t="shared" si="7"/>
        <v>0</v>
      </c>
      <c r="V123" s="25"/>
      <c r="W123" s="17">
        <f t="shared" si="8"/>
        <v>0</v>
      </c>
      <c r="X123" s="17">
        <f t="shared" si="9"/>
        <v>0</v>
      </c>
      <c r="Y123" s="25"/>
      <c r="Z123" s="17">
        <f t="shared" si="10"/>
        <v>12140.489988113024</v>
      </c>
      <c r="AA123" s="17">
        <f t="shared" si="11"/>
        <v>81</v>
      </c>
    </row>
    <row r="124" spans="1:27" x14ac:dyDescent="0.2">
      <c r="A124" s="14" t="str">
        <f>IF(AND(INTRO!$E$37="Non-endemic",INTRO!$E$41="Non-endemic")," ",IF(COUNTRY_INFO!A124=0," ",COUNTRY_INFO!A124))</f>
        <v>Ethiopia</v>
      </c>
      <c r="B124" s="14" t="str">
        <f>IF(AND(INTRO!$E$37="Non-endemic",INTRO!$E$41="Non-endemic")," ",IF(COUNTRY_INFO!B124=0," ",COUNTRY_INFO!B124))</f>
        <v>AmharaNorth Shoa</v>
      </c>
      <c r="C124" s="14" t="str">
        <f>IF(AND(INTRO!$E$37="Non-endemic",INTRO!$E$41="Non-endemic")," ",IF(COUNTRY_INFO!C124=0," ",COUNTRY_INFO!C124))</f>
        <v>Menzmamma</v>
      </c>
      <c r="D124" s="15">
        <f>IF(AND(INTRO!$E$37="Non-endemic",INTRO!$E$41="Non-endemic"),0,IF(AND(OR(COUNTRY_INFO!$H124=0,COUNTRY_INFO!$H124=4,COUNTRY_INFO!$H124=99),OR(COUNTRY_INFO!$J124=0,COUNTRY_INFO!$J124=4)),0,COUNTRY_INFO!$E124))</f>
        <v>13873.002547872929</v>
      </c>
      <c r="E124" s="15">
        <f>IF(AND(INTRO!$E$37="Non-endemic",INTRO!$E$41="Non-endemic"),0,IF(AND(OR(COUNTRY_INFO!$H124=0,COUNTRY_INFO!$H124=4,COUNTRY_INFO!$H124=99),OR(COUNTRY_INFO!$J124=0,COUNTRY_INFO!$J124=4)),0,COUNTRY_INFO!$F124))</f>
        <v>29706.474963130349</v>
      </c>
      <c r="F124" s="15">
        <f t="shared" si="15"/>
        <v>43579.477511003279</v>
      </c>
      <c r="G124" s="16">
        <f>IF(AND(INTRO!$E$37="Non-endemic",INTRO!$E$41="Non-endemic"),0,COUNTRY_INFO!P124)</f>
        <v>0</v>
      </c>
      <c r="H124" s="16">
        <f>IF(AND(INTRO!$E$37="Non-endemic",INTRO!$E$41="Non-endemic"),0,COUNTRY_INFO!R124)</f>
        <v>1</v>
      </c>
      <c r="I124" s="15">
        <f>IF(INTRO!$E$39="Non-endemic",IF($G124=1,DEC!I124,0),IF($G124=1,IVM!G124,0))</f>
        <v>0</v>
      </c>
      <c r="J124" s="197" t="s">
        <v>1155</v>
      </c>
      <c r="K124" s="42">
        <f>IF($J124="ALB", IF(INTRO!$E$39="Non-endemic", IF($H124&lt;&gt;0, IF($I124=0, $D124*$H124, $D124*($H124-$G124)), 0), $D124*$H124), 0)</f>
        <v>0</v>
      </c>
      <c r="L124" s="15">
        <f t="shared" si="2"/>
        <v>0</v>
      </c>
      <c r="M124" s="3"/>
      <c r="N124" s="15">
        <f t="shared" si="16"/>
        <v>0</v>
      </c>
      <c r="O124" s="42">
        <f>IF($J124="MBD", IF(INTRO!$E$39="Non-endemic", IF($H124&lt;&gt;0, IF($I124=0, $D124*$H124, $D124*($H124-$G124)), 0), $D124*$H124), 0)</f>
        <v>13873.002547872929</v>
      </c>
      <c r="P124" s="15">
        <f t="shared" si="4"/>
        <v>29706.474963130349</v>
      </c>
      <c r="Q124" s="3"/>
      <c r="R124" s="15">
        <f t="shared" si="17"/>
        <v>43579.477511003279</v>
      </c>
      <c r="S124" s="25"/>
      <c r="T124" s="17">
        <f t="shared" si="6"/>
        <v>0</v>
      </c>
      <c r="U124" s="17">
        <f t="shared" si="7"/>
        <v>0</v>
      </c>
      <c r="V124" s="25"/>
      <c r="W124" s="17">
        <f t="shared" si="8"/>
        <v>0</v>
      </c>
      <c r="X124" s="17">
        <f t="shared" si="9"/>
        <v>0</v>
      </c>
      <c r="Y124" s="25"/>
      <c r="Z124" s="17">
        <f t="shared" si="10"/>
        <v>29706.474963130349</v>
      </c>
      <c r="AA124" s="17">
        <f t="shared" si="11"/>
        <v>199</v>
      </c>
    </row>
    <row r="125" spans="1:27" x14ac:dyDescent="0.2">
      <c r="A125" s="14" t="str">
        <f>IF(AND(INTRO!$E$37="Non-endemic",INTRO!$E$41="Non-endemic")," ",IF(COUNTRY_INFO!A125=0," ",COUNTRY_INFO!A125))</f>
        <v>Ethiopia</v>
      </c>
      <c r="B125" s="14" t="str">
        <f>IF(AND(INTRO!$E$37="Non-endemic",INTRO!$E$41="Non-endemic")," ",IF(COUNTRY_INFO!B125=0," ",COUNTRY_INFO!B125))</f>
        <v>AmharaNorth Shoa</v>
      </c>
      <c r="C125" s="14" t="str">
        <f>IF(AND(INTRO!$E$37="Non-endemic",INTRO!$E$41="Non-endemic")," ",IF(COUNTRY_INFO!C125=0," ",COUNTRY_INFO!C125))</f>
        <v>Merhabete</v>
      </c>
      <c r="D125" s="15">
        <f>IF(AND(INTRO!$E$37="Non-endemic",INTRO!$E$41="Non-endemic"),0,IF(AND(OR(COUNTRY_INFO!$H125=0,COUNTRY_INFO!$H125=4,COUNTRY_INFO!$H125=99),OR(COUNTRY_INFO!$J125=0,COUNTRY_INFO!$J125=4)),0,COUNTRY_INFO!$E125))</f>
        <v>19671.637898826371</v>
      </c>
      <c r="E125" s="15">
        <f>IF(AND(INTRO!$E$37="Non-endemic",INTRO!$E$41="Non-endemic"),0,IF(AND(OR(COUNTRY_INFO!$H125=0,COUNTRY_INFO!$H125=4,COUNTRY_INFO!$H125=99),OR(COUNTRY_INFO!$J125=0,COUNTRY_INFO!$J125=4)),0,COUNTRY_INFO!$F125))</f>
        <v>42123.182541680624</v>
      </c>
      <c r="F125" s="15">
        <f t="shared" si="15"/>
        <v>61794.820440506999</v>
      </c>
      <c r="G125" s="16">
        <f>IF(AND(INTRO!$E$37="Non-endemic",INTRO!$E$41="Non-endemic"),0,COUNTRY_INFO!P125)</f>
        <v>0</v>
      </c>
      <c r="H125" s="16">
        <f>IF(AND(INTRO!$E$37="Non-endemic",INTRO!$E$41="Non-endemic"),0,COUNTRY_INFO!R125)</f>
        <v>1</v>
      </c>
      <c r="I125" s="15">
        <f>IF(INTRO!$E$39="Non-endemic",IF($G125=1,DEC!I125,0),IF($G125=1,IVM!G125,0))</f>
        <v>0</v>
      </c>
      <c r="J125" s="197" t="s">
        <v>1155</v>
      </c>
      <c r="K125" s="42">
        <f>IF($J125="ALB", IF(INTRO!$E$39="Non-endemic", IF($H125&lt;&gt;0, IF($I125=0, $D125*$H125, $D125*($H125-$G125)), 0), $D125*$H125), 0)</f>
        <v>0</v>
      </c>
      <c r="L125" s="15">
        <f t="shared" si="2"/>
        <v>0</v>
      </c>
      <c r="M125" s="3"/>
      <c r="N125" s="15">
        <f t="shared" si="16"/>
        <v>0</v>
      </c>
      <c r="O125" s="42">
        <f>IF($J125="MBD", IF(INTRO!$E$39="Non-endemic", IF($H125&lt;&gt;0, IF($I125=0, $D125*$H125, $D125*($H125-$G125)), 0), $D125*$H125), 0)</f>
        <v>19671.637898826371</v>
      </c>
      <c r="P125" s="15">
        <f t="shared" si="4"/>
        <v>42123.182541680624</v>
      </c>
      <c r="Q125" s="3"/>
      <c r="R125" s="15">
        <f t="shared" si="17"/>
        <v>61794.820440506999</v>
      </c>
      <c r="S125" s="25"/>
      <c r="T125" s="17">
        <f t="shared" si="6"/>
        <v>0</v>
      </c>
      <c r="U125" s="17">
        <f t="shared" si="7"/>
        <v>0</v>
      </c>
      <c r="V125" s="25"/>
      <c r="W125" s="17">
        <f t="shared" si="8"/>
        <v>0</v>
      </c>
      <c r="X125" s="17">
        <f t="shared" si="9"/>
        <v>0</v>
      </c>
      <c r="Y125" s="25"/>
      <c r="Z125" s="17">
        <f t="shared" si="10"/>
        <v>42123.182541680624</v>
      </c>
      <c r="AA125" s="17">
        <f t="shared" si="11"/>
        <v>281</v>
      </c>
    </row>
    <row r="126" spans="1:27" x14ac:dyDescent="0.2">
      <c r="A126" s="14" t="str">
        <f>IF(AND(INTRO!$E$37="Non-endemic",INTRO!$E$41="Non-endemic")," ",IF(COUNTRY_INFO!A126=0," ",COUNTRY_INFO!A126))</f>
        <v>Ethiopia</v>
      </c>
      <c r="B126" s="14" t="str">
        <f>IF(AND(INTRO!$E$37="Non-endemic",INTRO!$E$41="Non-endemic")," ",IF(COUNTRY_INFO!B126=0," ",COUNTRY_INFO!B126))</f>
        <v>AmharaNorth Shoa</v>
      </c>
      <c r="C126" s="14" t="str">
        <f>IF(AND(INTRO!$E$37="Non-endemic",INTRO!$E$41="Non-endemic")," ",IF(COUNTRY_INFO!C126=0," ",COUNTRY_INFO!C126))</f>
        <v>Midana Worem</v>
      </c>
      <c r="D126" s="15">
        <f>IF(AND(INTRO!$E$37="Non-endemic",INTRO!$E$41="Non-endemic"),0,IF(AND(OR(COUNTRY_INFO!$H126=0,COUNTRY_INFO!$H126=4,COUNTRY_INFO!$H126=99),OR(COUNTRY_INFO!$J126=0,COUNTRY_INFO!$J126=4)),0,COUNTRY_INFO!$E126))</f>
        <v>15381.150138156032</v>
      </c>
      <c r="E126" s="15">
        <f>IF(AND(INTRO!$E$37="Non-endemic",INTRO!$E$41="Non-endemic"),0,IF(AND(OR(COUNTRY_INFO!$H126=0,COUNTRY_INFO!$H126=4,COUNTRY_INFO!$H126=99),OR(COUNTRY_INFO!$J126=0,COUNTRY_INFO!$J126=4)),0,COUNTRY_INFO!$F126))</f>
        <v>32935.894728379331</v>
      </c>
      <c r="F126" s="15">
        <f t="shared" si="15"/>
        <v>48317.044866535362</v>
      </c>
      <c r="G126" s="16">
        <f>IF(AND(INTRO!$E$37="Non-endemic",INTRO!$E$41="Non-endemic"),0,COUNTRY_INFO!P126)</f>
        <v>0</v>
      </c>
      <c r="H126" s="16">
        <f>IF(AND(INTRO!$E$37="Non-endemic",INTRO!$E$41="Non-endemic"),0,COUNTRY_INFO!R126)</f>
        <v>0</v>
      </c>
      <c r="I126" s="15">
        <f>IF(INTRO!$E$39="Non-endemic",IF($G126=1,DEC!I126,0),IF($G126=1,IVM!G126,0))</f>
        <v>0</v>
      </c>
      <c r="J126" s="197"/>
      <c r="K126" s="42">
        <f>IF($J126="ALB", IF(INTRO!$E$39="Non-endemic", IF($H126&lt;&gt;0, IF($I126=0, $D126*$H126, $D126*($H126-$G126)), 0), $D126*$H126), 0)</f>
        <v>0</v>
      </c>
      <c r="L126" s="15">
        <f t="shared" si="2"/>
        <v>0</v>
      </c>
      <c r="M126" s="3"/>
      <c r="N126" s="15">
        <f t="shared" si="16"/>
        <v>0</v>
      </c>
      <c r="O126" s="42">
        <f>IF($J126="MBD", IF(INTRO!$E$39="Non-endemic", IF($H126&lt;&gt;0, IF($I126=0, $D126*$H126, $D126*($H126-$G126)), 0), $D126*$H126), 0)</f>
        <v>0</v>
      </c>
      <c r="P126" s="15">
        <f t="shared" si="4"/>
        <v>0</v>
      </c>
      <c r="Q126" s="3"/>
      <c r="R126" s="15">
        <f t="shared" si="17"/>
        <v>0</v>
      </c>
      <c r="S126" s="25"/>
      <c r="T126" s="17">
        <f t="shared" si="6"/>
        <v>0</v>
      </c>
      <c r="U126" s="17">
        <f t="shared" si="7"/>
        <v>0</v>
      </c>
      <c r="V126" s="25"/>
      <c r="W126" s="17">
        <f t="shared" si="8"/>
        <v>0</v>
      </c>
      <c r="X126" s="17">
        <f t="shared" si="9"/>
        <v>0</v>
      </c>
      <c r="Y126" s="25"/>
      <c r="Z126" s="17">
        <f t="shared" si="10"/>
        <v>0</v>
      </c>
      <c r="AA126" s="17">
        <f t="shared" si="11"/>
        <v>0</v>
      </c>
    </row>
    <row r="127" spans="1:27" x14ac:dyDescent="0.2">
      <c r="A127" s="14" t="str">
        <f>IF(AND(INTRO!$E$37="Non-endemic",INTRO!$E$41="Non-endemic")," ",IF(COUNTRY_INFO!A127=0," ",COUNTRY_INFO!A127))</f>
        <v>Ethiopia</v>
      </c>
      <c r="B127" s="14" t="str">
        <f>IF(AND(INTRO!$E$37="Non-endemic",INTRO!$E$41="Non-endemic")," ",IF(COUNTRY_INFO!B127=0," ",COUNTRY_INFO!B127))</f>
        <v>AmharaNorth Shoa</v>
      </c>
      <c r="C127" s="14" t="str">
        <f>IF(AND(INTRO!$E$37="Non-endemic",INTRO!$E$41="Non-endemic")," ",IF(COUNTRY_INFO!C127=0," ",COUNTRY_INFO!C127))</f>
        <v>Minjarshenkora</v>
      </c>
      <c r="D127" s="15">
        <f>IF(AND(INTRO!$E$37="Non-endemic",INTRO!$E$41="Non-endemic"),0,IF(AND(OR(COUNTRY_INFO!$H127=0,COUNTRY_INFO!$H127=4,COUNTRY_INFO!$H127=99),OR(COUNTRY_INFO!$J127=0,COUNTRY_INFO!$J127=4)),0,COUNTRY_INFO!$E127))</f>
        <v>21908.943007775204</v>
      </c>
      <c r="E127" s="15">
        <f>IF(AND(INTRO!$E$37="Non-endemic",INTRO!$E$41="Non-endemic"),0,IF(AND(OR(COUNTRY_INFO!$H127=0,COUNTRY_INFO!$H127=4,COUNTRY_INFO!$H127=99),OR(COUNTRY_INFO!$J127=0,COUNTRY_INFO!$J127=4)),0,COUNTRY_INFO!$F127))</f>
        <v>46913.958581295963</v>
      </c>
      <c r="F127" s="15">
        <f t="shared" si="15"/>
        <v>68822.901589071174</v>
      </c>
      <c r="G127" s="16">
        <f>IF(AND(INTRO!$E$37="Non-endemic",INTRO!$E$41="Non-endemic"),0,COUNTRY_INFO!P127)</f>
        <v>0</v>
      </c>
      <c r="H127" s="16">
        <f>IF(AND(INTRO!$E$37="Non-endemic",INTRO!$E$41="Non-endemic"),0,COUNTRY_INFO!R127)</f>
        <v>0</v>
      </c>
      <c r="I127" s="15">
        <f>IF(INTRO!$E$39="Non-endemic",IF($G127=1,DEC!I127,0),IF($G127=1,IVM!G127,0))</f>
        <v>0</v>
      </c>
      <c r="J127" s="197"/>
      <c r="K127" s="42">
        <f>IF($J127="ALB", IF(INTRO!$E$39="Non-endemic", IF($H127&lt;&gt;0, IF($I127=0, $D127*$H127, $D127*($H127-$G127)), 0), $D127*$H127), 0)</f>
        <v>0</v>
      </c>
      <c r="L127" s="15">
        <f t="shared" si="2"/>
        <v>0</v>
      </c>
      <c r="M127" s="3"/>
      <c r="N127" s="15">
        <f t="shared" si="16"/>
        <v>0</v>
      </c>
      <c r="O127" s="42">
        <f>IF($J127="MBD", IF(INTRO!$E$39="Non-endemic", IF($H127&lt;&gt;0, IF($I127=0, $D127*$H127, $D127*($H127-$G127)), 0), $D127*$H127), 0)</f>
        <v>0</v>
      </c>
      <c r="P127" s="15">
        <f t="shared" si="4"/>
        <v>0</v>
      </c>
      <c r="Q127" s="3"/>
      <c r="R127" s="15">
        <f t="shared" si="17"/>
        <v>0</v>
      </c>
      <c r="S127" s="25"/>
      <c r="T127" s="17">
        <f t="shared" si="6"/>
        <v>0</v>
      </c>
      <c r="U127" s="17">
        <f t="shared" si="7"/>
        <v>0</v>
      </c>
      <c r="V127" s="25"/>
      <c r="W127" s="17">
        <f t="shared" si="8"/>
        <v>0</v>
      </c>
      <c r="X127" s="17">
        <f t="shared" si="9"/>
        <v>0</v>
      </c>
      <c r="Y127" s="25"/>
      <c r="Z127" s="17">
        <f t="shared" si="10"/>
        <v>0</v>
      </c>
      <c r="AA127" s="17">
        <f t="shared" si="11"/>
        <v>0</v>
      </c>
    </row>
    <row r="128" spans="1:27" x14ac:dyDescent="0.2">
      <c r="A128" s="14" t="str">
        <f>IF(AND(INTRO!$E$37="Non-endemic",INTRO!$E$41="Non-endemic")," ",IF(COUNTRY_INFO!A128=0," ",COUNTRY_INFO!A128))</f>
        <v>Ethiopia</v>
      </c>
      <c r="B128" s="14" t="str">
        <f>IF(AND(INTRO!$E$37="Non-endemic",INTRO!$E$41="Non-endemic")," ",IF(COUNTRY_INFO!B128=0," ",COUNTRY_INFO!B128))</f>
        <v>AmharaNorth Shoa</v>
      </c>
      <c r="C128" s="14" t="str">
        <f>IF(AND(INTRO!$E$37="Non-endemic",INTRO!$E$41="Non-endemic")," ",IF(COUNTRY_INFO!C128=0," ",COUNTRY_INFO!C128))</f>
        <v>Mojanawodera</v>
      </c>
      <c r="D128" s="15">
        <f>IF(AND(INTRO!$E$37="Non-endemic",INTRO!$E$41="Non-endemic"),0,IF(AND(OR(COUNTRY_INFO!$H128=0,COUNTRY_INFO!$H128=4,COUNTRY_INFO!$H128=99),OR(COUNTRY_INFO!$J128=0,COUNTRY_INFO!$J128=4)),0,COUNTRY_INFO!$E128))</f>
        <v>11244.23354203149</v>
      </c>
      <c r="E128" s="15">
        <f>IF(AND(INTRO!$E$37="Non-endemic",INTRO!$E$41="Non-endemic"),0,IF(AND(OR(COUNTRY_INFO!$H128=0,COUNTRY_INFO!$H128=4,COUNTRY_INFO!$H128=99),OR(COUNTRY_INFO!$J128=0,COUNTRY_INFO!$J128=4)),0,COUNTRY_INFO!$F128))</f>
        <v>24077.45122537755</v>
      </c>
      <c r="F128" s="15">
        <f t="shared" si="15"/>
        <v>35321.684767409039</v>
      </c>
      <c r="G128" s="16">
        <f>IF(AND(INTRO!$E$37="Non-endemic",INTRO!$E$41="Non-endemic"),0,COUNTRY_INFO!P128)</f>
        <v>0</v>
      </c>
      <c r="H128" s="16">
        <f>IF(AND(INTRO!$E$37="Non-endemic",INTRO!$E$41="Non-endemic"),0,COUNTRY_INFO!R128)</f>
        <v>1</v>
      </c>
      <c r="I128" s="15">
        <f>IF(INTRO!$E$39="Non-endemic",IF($G128=1,DEC!I128,0),IF($G128=1,IVM!G128,0))</f>
        <v>0</v>
      </c>
      <c r="J128" s="197" t="s">
        <v>1155</v>
      </c>
      <c r="K128" s="42">
        <f>IF($J128="ALB", IF(INTRO!$E$39="Non-endemic", IF($H128&lt;&gt;0, IF($I128=0, $D128*$H128, $D128*($H128-$G128)), 0), $D128*$H128), 0)</f>
        <v>0</v>
      </c>
      <c r="L128" s="15">
        <f t="shared" si="2"/>
        <v>0</v>
      </c>
      <c r="M128" s="3"/>
      <c r="N128" s="15">
        <f t="shared" si="16"/>
        <v>0</v>
      </c>
      <c r="O128" s="42">
        <f>IF($J128="MBD", IF(INTRO!$E$39="Non-endemic", IF($H128&lt;&gt;0, IF($I128=0, $D128*$H128, $D128*($H128-$G128)), 0), $D128*$H128), 0)</f>
        <v>11244.23354203149</v>
      </c>
      <c r="P128" s="15">
        <f t="shared" si="4"/>
        <v>24077.45122537755</v>
      </c>
      <c r="Q128" s="3"/>
      <c r="R128" s="15">
        <f t="shared" si="17"/>
        <v>35321.684767409039</v>
      </c>
      <c r="S128" s="25"/>
      <c r="T128" s="17">
        <f t="shared" si="6"/>
        <v>0</v>
      </c>
      <c r="U128" s="17">
        <f t="shared" si="7"/>
        <v>0</v>
      </c>
      <c r="V128" s="25"/>
      <c r="W128" s="17">
        <f t="shared" si="8"/>
        <v>0</v>
      </c>
      <c r="X128" s="17">
        <f t="shared" si="9"/>
        <v>0</v>
      </c>
      <c r="Y128" s="25"/>
      <c r="Z128" s="17">
        <f t="shared" si="10"/>
        <v>24077.45122537755</v>
      </c>
      <c r="AA128" s="17">
        <f t="shared" si="11"/>
        <v>161</v>
      </c>
    </row>
    <row r="129" spans="1:27" x14ac:dyDescent="0.2">
      <c r="A129" s="14" t="str">
        <f>IF(AND(INTRO!$E$37="Non-endemic",INTRO!$E$41="Non-endemic")," ",IF(COUNTRY_INFO!A129=0," ",COUNTRY_INFO!A129))</f>
        <v>Ethiopia</v>
      </c>
      <c r="B129" s="14" t="str">
        <f>IF(AND(INTRO!$E$37="Non-endemic",INTRO!$E$41="Non-endemic")," ",IF(COUNTRY_INFO!B129=0," ",COUNTRY_INFO!B129))</f>
        <v>AmharaNorth Shoa</v>
      </c>
      <c r="C129" s="14" t="str">
        <f>IF(AND(INTRO!$E$37="Non-endemic",INTRO!$E$41="Non-endemic")," ",IF(COUNTRY_INFO!C129=0," ",COUNTRY_INFO!C129))</f>
        <v>Moretnajiru</v>
      </c>
      <c r="D129" s="15">
        <f>IF(AND(INTRO!$E$37="Non-endemic",INTRO!$E$41="Non-endemic"),0,IF(AND(OR(COUNTRY_INFO!$H129=0,COUNTRY_INFO!$H129=4,COUNTRY_INFO!$H129=99),OR(COUNTRY_INFO!$J129=0,COUNTRY_INFO!$J129=4)),0,COUNTRY_INFO!$E129))</f>
        <v>15176.117018382241</v>
      </c>
      <c r="E129" s="15">
        <f>IF(AND(INTRO!$E$37="Non-endemic",INTRO!$E$41="Non-endemic"),0,IF(AND(OR(COUNTRY_INFO!$H129=0,COUNTRY_INFO!$H129=4,COUNTRY_INFO!$H129=99),OR(COUNTRY_INFO!$J129=0,COUNTRY_INFO!$J129=4)),0,COUNTRY_INFO!$F129))</f>
        <v>32496.854137263283</v>
      </c>
      <c r="F129" s="15">
        <f t="shared" si="15"/>
        <v>47672.971155645522</v>
      </c>
      <c r="G129" s="16">
        <f>IF(AND(INTRO!$E$37="Non-endemic",INTRO!$E$41="Non-endemic"),0,COUNTRY_INFO!P129)</f>
        <v>0</v>
      </c>
      <c r="H129" s="16">
        <f>IF(AND(INTRO!$E$37="Non-endemic",INTRO!$E$41="Non-endemic"),0,COUNTRY_INFO!R129)</f>
        <v>0</v>
      </c>
      <c r="I129" s="15">
        <f>IF(INTRO!$E$39="Non-endemic",IF($G129=1,DEC!I129,0),IF($G129=1,IVM!G129,0))</f>
        <v>0</v>
      </c>
      <c r="J129" s="197"/>
      <c r="K129" s="42">
        <f>IF($J129="ALB", IF(INTRO!$E$39="Non-endemic", IF($H129&lt;&gt;0, IF($I129=0, $D129*$H129, $D129*($H129-$G129)), 0), $D129*$H129), 0)</f>
        <v>0</v>
      </c>
      <c r="L129" s="15">
        <f t="shared" si="2"/>
        <v>0</v>
      </c>
      <c r="M129" s="3"/>
      <c r="N129" s="15">
        <f t="shared" si="16"/>
        <v>0</v>
      </c>
      <c r="O129" s="42">
        <f>IF($J129="MBD", IF(INTRO!$E$39="Non-endemic", IF($H129&lt;&gt;0, IF($I129=0, $D129*$H129, $D129*($H129-$G129)), 0), $D129*$H129), 0)</f>
        <v>0</v>
      </c>
      <c r="P129" s="15">
        <f t="shared" si="4"/>
        <v>0</v>
      </c>
      <c r="Q129" s="3"/>
      <c r="R129" s="15">
        <f t="shared" si="17"/>
        <v>0</v>
      </c>
      <c r="S129" s="25"/>
      <c r="T129" s="17">
        <f t="shared" si="6"/>
        <v>0</v>
      </c>
      <c r="U129" s="17">
        <f t="shared" si="7"/>
        <v>0</v>
      </c>
      <c r="V129" s="25"/>
      <c r="W129" s="17">
        <f t="shared" si="8"/>
        <v>0</v>
      </c>
      <c r="X129" s="17">
        <f t="shared" si="9"/>
        <v>0</v>
      </c>
      <c r="Y129" s="25"/>
      <c r="Z129" s="17">
        <f t="shared" si="10"/>
        <v>0</v>
      </c>
      <c r="AA129" s="17">
        <f t="shared" si="11"/>
        <v>0</v>
      </c>
    </row>
    <row r="130" spans="1:27" x14ac:dyDescent="0.2">
      <c r="A130" s="14" t="str">
        <f>IF(AND(INTRO!$E$37="Non-endemic",INTRO!$E$41="Non-endemic")," ",IF(COUNTRY_INFO!A130=0," ",COUNTRY_INFO!A130))</f>
        <v>Ethiopia</v>
      </c>
      <c r="B130" s="14" t="str">
        <f>IF(AND(INTRO!$E$37="Non-endemic",INTRO!$E$41="Non-endemic")," ",IF(COUNTRY_INFO!B130=0," ",COUNTRY_INFO!B130))</f>
        <v>AmharaNorth Shoa</v>
      </c>
      <c r="C130" s="14" t="str">
        <f>IF(AND(INTRO!$E$37="Non-endemic",INTRO!$E$41="Non-endemic")," ",IF(COUNTRY_INFO!C130=0," ",COUNTRY_INFO!C130))</f>
        <v>Shewarobit Town</v>
      </c>
      <c r="D130" s="15">
        <f>IF(AND(INTRO!$E$37="Non-endemic",INTRO!$E$41="Non-endemic"),0,IF(AND(OR(COUNTRY_INFO!$H130=0,COUNTRY_INFO!$H130=4,COUNTRY_INFO!$H130=99),OR(COUNTRY_INFO!$J130=0,COUNTRY_INFO!$J130=4)),0,COUNTRY_INFO!$E130))</f>
        <v>7373.860001612873</v>
      </c>
      <c r="E130" s="15">
        <f>IF(AND(INTRO!$E$37="Non-endemic",INTRO!$E$41="Non-endemic"),0,IF(AND(OR(COUNTRY_INFO!$H130=0,COUNTRY_INFO!$H130=4,COUNTRY_INFO!$H130=99),OR(COUNTRY_INFO!$J130=0,COUNTRY_INFO!$J130=4)),0,COUNTRY_INFO!$F130))</f>
        <v>15789.760490826629</v>
      </c>
      <c r="F130" s="15">
        <f t="shared" si="15"/>
        <v>23163.620492439502</v>
      </c>
      <c r="G130" s="16">
        <f>IF(AND(INTRO!$E$37="Non-endemic",INTRO!$E$41="Non-endemic"),0,COUNTRY_INFO!P130)</f>
        <v>0</v>
      </c>
      <c r="H130" s="16">
        <f>IF(AND(INTRO!$E$37="Non-endemic",INTRO!$E$41="Non-endemic"),0,COUNTRY_INFO!R130)</f>
        <v>0</v>
      </c>
      <c r="I130" s="15">
        <f>IF(INTRO!$E$39="Non-endemic",IF($G130=1,DEC!I130,0),IF($G130=1,IVM!G130,0))</f>
        <v>0</v>
      </c>
      <c r="J130" s="197"/>
      <c r="K130" s="42">
        <f>IF($J130="ALB", IF(INTRO!$E$39="Non-endemic", IF($H130&lt;&gt;0, IF($I130=0, $D130*$H130, $D130*($H130-$G130)), 0), $D130*$H130), 0)</f>
        <v>0</v>
      </c>
      <c r="L130" s="15">
        <f t="shared" si="2"/>
        <v>0</v>
      </c>
      <c r="M130" s="3"/>
      <c r="N130" s="15">
        <f t="shared" si="16"/>
        <v>0</v>
      </c>
      <c r="O130" s="42">
        <f>IF($J130="MBD", IF(INTRO!$E$39="Non-endemic", IF($H130&lt;&gt;0, IF($I130=0, $D130*$H130, $D130*($H130-$G130)), 0), $D130*$H130), 0)</f>
        <v>0</v>
      </c>
      <c r="P130" s="15">
        <f t="shared" si="4"/>
        <v>0</v>
      </c>
      <c r="Q130" s="3"/>
      <c r="R130" s="15">
        <f t="shared" si="17"/>
        <v>0</v>
      </c>
      <c r="S130" s="25"/>
      <c r="T130" s="17">
        <f t="shared" si="6"/>
        <v>0</v>
      </c>
      <c r="U130" s="17">
        <f t="shared" si="7"/>
        <v>0</v>
      </c>
      <c r="V130" s="25"/>
      <c r="W130" s="17">
        <f t="shared" si="8"/>
        <v>0</v>
      </c>
      <c r="X130" s="17">
        <f t="shared" si="9"/>
        <v>0</v>
      </c>
      <c r="Y130" s="25"/>
      <c r="Z130" s="17">
        <f t="shared" si="10"/>
        <v>0</v>
      </c>
      <c r="AA130" s="17">
        <f t="shared" si="11"/>
        <v>0</v>
      </c>
    </row>
    <row r="131" spans="1:27" x14ac:dyDescent="0.2">
      <c r="A131" s="14" t="str">
        <f>IF(AND(INTRO!$E$37="Non-endemic",INTRO!$E$41="Non-endemic")," ",IF(COUNTRY_INFO!A131=0," ",COUNTRY_INFO!A131))</f>
        <v>Ethiopia</v>
      </c>
      <c r="B131" s="14" t="str">
        <f>IF(AND(INTRO!$E$37="Non-endemic",INTRO!$E$41="Non-endemic")," ",IF(COUNTRY_INFO!B131=0," ",COUNTRY_INFO!B131))</f>
        <v>AmharaNorth Shoa</v>
      </c>
      <c r="C131" s="14" t="str">
        <f>IF(AND(INTRO!$E$37="Non-endemic",INTRO!$E$41="Non-endemic")," ",IF(COUNTRY_INFO!C131=0," ",COUNTRY_INFO!C131))</f>
        <v>Siyadebirnawayu</v>
      </c>
      <c r="D131" s="15">
        <f>IF(AND(INTRO!$E$37="Non-endemic",INTRO!$E$41="Non-endemic"),0,IF(AND(OR(COUNTRY_INFO!$H131=0,COUNTRY_INFO!$H131=4,COUNTRY_INFO!$H131=99),OR(COUNTRY_INFO!$J131=0,COUNTRY_INFO!$J131=4)),0,COUNTRY_INFO!$E131))</f>
        <v>9960.4003317922943</v>
      </c>
      <c r="E131" s="15">
        <f>IF(AND(INTRO!$E$37="Non-endemic",INTRO!$E$41="Non-endemic"),0,IF(AND(OR(COUNTRY_INFO!$H131=0,COUNTRY_INFO!$H131=4,COUNTRY_INFO!$H131=99),OR(COUNTRY_INFO!$J131=0,COUNTRY_INFO!$J131=4)),0,COUNTRY_INFO!$F131))</f>
        <v>21328.359312131026</v>
      </c>
      <c r="F131" s="15">
        <f t="shared" si="15"/>
        <v>31288.75964392332</v>
      </c>
      <c r="G131" s="16">
        <f>IF(AND(INTRO!$E$37="Non-endemic",INTRO!$E$41="Non-endemic"),0,COUNTRY_INFO!P131)</f>
        <v>0</v>
      </c>
      <c r="H131" s="16">
        <f>IF(AND(INTRO!$E$37="Non-endemic",INTRO!$E$41="Non-endemic"),0,COUNTRY_INFO!R131)</f>
        <v>0</v>
      </c>
      <c r="I131" s="15">
        <f>IF(INTRO!$E$39="Non-endemic",IF($G131=1,DEC!I131,0),IF($G131=1,IVM!G131,0))</f>
        <v>0</v>
      </c>
      <c r="J131" s="197"/>
      <c r="K131" s="42">
        <f>IF($J131="ALB", IF(INTRO!$E$39="Non-endemic", IF($H131&lt;&gt;0, IF($I131=0, $D131*$H131, $D131*($H131-$G131)), 0), $D131*$H131), 0)</f>
        <v>0</v>
      </c>
      <c r="L131" s="15">
        <f t="shared" si="2"/>
        <v>0</v>
      </c>
      <c r="M131" s="3"/>
      <c r="N131" s="15">
        <f t="shared" si="16"/>
        <v>0</v>
      </c>
      <c r="O131" s="42">
        <f>IF($J131="MBD", IF(INTRO!$E$39="Non-endemic", IF($H131&lt;&gt;0, IF($I131=0, $D131*$H131, $D131*($H131-$G131)), 0), $D131*$H131), 0)</f>
        <v>0</v>
      </c>
      <c r="P131" s="15">
        <f t="shared" si="4"/>
        <v>0</v>
      </c>
      <c r="Q131" s="3"/>
      <c r="R131" s="15">
        <f t="shared" si="17"/>
        <v>0</v>
      </c>
      <c r="S131" s="25"/>
      <c r="T131" s="17">
        <f t="shared" si="6"/>
        <v>0</v>
      </c>
      <c r="U131" s="17">
        <f t="shared" si="7"/>
        <v>0</v>
      </c>
      <c r="V131" s="25"/>
      <c r="W131" s="17">
        <f t="shared" si="8"/>
        <v>0</v>
      </c>
      <c r="X131" s="17">
        <f t="shared" si="9"/>
        <v>0</v>
      </c>
      <c r="Y131" s="25"/>
      <c r="Z131" s="17">
        <f t="shared" si="10"/>
        <v>0</v>
      </c>
      <c r="AA131" s="17">
        <f t="shared" si="11"/>
        <v>0</v>
      </c>
    </row>
    <row r="132" spans="1:27" x14ac:dyDescent="0.2">
      <c r="A132" s="14" t="str">
        <f>IF(AND(INTRO!$E$37="Non-endemic",INTRO!$E$41="Non-endemic")," ",IF(COUNTRY_INFO!A132=0," ",COUNTRY_INFO!A132))</f>
        <v>Ethiopia</v>
      </c>
      <c r="B132" s="14" t="str">
        <f>IF(AND(INTRO!$E$37="Non-endemic",INTRO!$E$41="Non-endemic")," ",IF(COUNTRY_INFO!B132=0," ",COUNTRY_INFO!B132))</f>
        <v>AmharaNorth Shoa</v>
      </c>
      <c r="C132" s="14" t="str">
        <f>IF(AND(INTRO!$E$37="Non-endemic",INTRO!$E$41="Non-endemic")," ",IF(COUNTRY_INFO!C132=0," ",COUNTRY_INFO!C132))</f>
        <v>Tarmaber</v>
      </c>
      <c r="D132" s="15">
        <f>IF(AND(INTRO!$E$37="Non-endemic",INTRO!$E$41="Non-endemic"),0,IF(AND(OR(COUNTRY_INFO!$H132=0,COUNTRY_INFO!$H132=4,COUNTRY_INFO!$H132=99),OR(COUNTRY_INFO!$J132=0,COUNTRY_INFO!$J132=4)),0,COUNTRY_INFO!$E132))</f>
        <v>14492.311196408198</v>
      </c>
      <c r="E132" s="15">
        <f>IF(AND(INTRO!$E$37="Non-endemic",INTRO!$E$41="Non-endemic"),0,IF(AND(OR(COUNTRY_INFO!$H132=0,COUNTRY_INFO!$H132=4,COUNTRY_INFO!$H132=99),OR(COUNTRY_INFO!$J132=0,COUNTRY_INFO!$J132=4)),0,COUNTRY_INFO!$F132))</f>
        <v>31032.610152587506</v>
      </c>
      <c r="F132" s="15">
        <f t="shared" si="15"/>
        <v>45524.921348995704</v>
      </c>
      <c r="G132" s="16">
        <f>IF(AND(INTRO!$E$37="Non-endemic",INTRO!$E$41="Non-endemic"),0,COUNTRY_INFO!P132)</f>
        <v>0</v>
      </c>
      <c r="H132" s="16">
        <f>IF(AND(INTRO!$E$37="Non-endemic",INTRO!$E$41="Non-endemic"),0,COUNTRY_INFO!R132)</f>
        <v>2</v>
      </c>
      <c r="I132" s="15">
        <f>IF(INTRO!$E$39="Non-endemic",IF($G132=1,DEC!I132,0),IF($G132=1,IVM!G132,0))</f>
        <v>0</v>
      </c>
      <c r="J132" s="197" t="s">
        <v>1155</v>
      </c>
      <c r="K132" s="42">
        <f>IF($J132="ALB", IF(INTRO!$E$39="Non-endemic", IF($H132&lt;&gt;0, IF($I132=0, $D132*$H132, $D132*($H132-$G132)), 0), $D132*$H132), 0)</f>
        <v>0</v>
      </c>
      <c r="L132" s="15">
        <f t="shared" si="2"/>
        <v>0</v>
      </c>
      <c r="M132" s="3"/>
      <c r="N132" s="15">
        <f t="shared" si="16"/>
        <v>0</v>
      </c>
      <c r="O132" s="42">
        <f>IF($J132="MBD", IF(INTRO!$E$39="Non-endemic", IF($H132&lt;&gt;0, IF($I132=0, $D132*$H132, $D132*($H132-$G132)), 0), $D132*$H132), 0)</f>
        <v>28984.622392816396</v>
      </c>
      <c r="P132" s="15">
        <f t="shared" si="4"/>
        <v>62065.220305175011</v>
      </c>
      <c r="Q132" s="3"/>
      <c r="R132" s="15">
        <f t="shared" si="17"/>
        <v>91049.842697991407</v>
      </c>
      <c r="S132" s="25"/>
      <c r="T132" s="17">
        <f t="shared" si="6"/>
        <v>0</v>
      </c>
      <c r="U132" s="17">
        <f t="shared" si="7"/>
        <v>0</v>
      </c>
      <c r="V132" s="25"/>
      <c r="W132" s="17">
        <f t="shared" si="8"/>
        <v>0</v>
      </c>
      <c r="X132" s="17">
        <f t="shared" si="9"/>
        <v>0</v>
      </c>
      <c r="Y132" s="25"/>
      <c r="Z132" s="17">
        <f t="shared" si="10"/>
        <v>62065.220305175011</v>
      </c>
      <c r="AA132" s="17">
        <f t="shared" si="11"/>
        <v>414</v>
      </c>
    </row>
    <row r="133" spans="1:27" x14ac:dyDescent="0.2">
      <c r="A133" s="14" t="str">
        <f>IF(AND(INTRO!$E$37="Non-endemic",INTRO!$E$41="Non-endemic")," ",IF(COUNTRY_INFO!A133=0," ",COUNTRY_INFO!A133))</f>
        <v>Ethiopia</v>
      </c>
      <c r="B133" s="14" t="str">
        <f>IF(AND(INTRO!$E$37="Non-endemic",INTRO!$E$41="Non-endemic")," ",IF(COUNTRY_INFO!B133=0," ",COUNTRY_INFO!B133))</f>
        <v>AmharaNorth Wello</v>
      </c>
      <c r="C133" s="14" t="str">
        <f>IF(AND(INTRO!$E$37="Non-endemic",INTRO!$E$41="Non-endemic")," ",IF(COUNTRY_INFO!C133=0," ",COUNTRY_INFO!C133))</f>
        <v>Angot</v>
      </c>
      <c r="D133" s="15">
        <f>IF(AND(INTRO!$E$37="Non-endemic",INTRO!$E$41="Non-endemic"),0,IF(AND(OR(COUNTRY_INFO!$H133=0,COUNTRY_INFO!$H133=4,COUNTRY_INFO!$H133=99),OR(COUNTRY_INFO!$J133=0,COUNTRY_INFO!$J133=4)),0,COUNTRY_INFO!$E133))</f>
        <v>0</v>
      </c>
      <c r="E133" s="15">
        <f>IF(AND(INTRO!$E$37="Non-endemic",INTRO!$E$41="Non-endemic"),0,IF(AND(OR(COUNTRY_INFO!$H133=0,COUNTRY_INFO!$H133=4,COUNTRY_INFO!$H133=99),OR(COUNTRY_INFO!$J133=0,COUNTRY_INFO!$J133=4)),0,COUNTRY_INFO!$F133))</f>
        <v>0</v>
      </c>
      <c r="F133" s="15">
        <f t="shared" si="15"/>
        <v>0</v>
      </c>
      <c r="G133" s="16">
        <f>IF(AND(INTRO!$E$37="Non-endemic",INTRO!$E$41="Non-endemic"),0,COUNTRY_INFO!P133)</f>
        <v>0</v>
      </c>
      <c r="H133" s="16">
        <f>IF(AND(INTRO!$E$37="Non-endemic",INTRO!$E$41="Non-endemic"),0,COUNTRY_INFO!R133)</f>
        <v>0</v>
      </c>
      <c r="I133" s="15">
        <f>IF(INTRO!$E$39="Non-endemic",IF($G133=1,DEC!I133,0),IF($G133=1,IVM!G133,0))</f>
        <v>0</v>
      </c>
      <c r="J133" s="197"/>
      <c r="K133" s="42">
        <f>IF($J133="ALB", IF(INTRO!$E$39="Non-endemic", IF($H133&lt;&gt;0, IF($I133=0, $D133*$H133, $D133*($H133-$G133)), 0), $D133*$H133), 0)</f>
        <v>0</v>
      </c>
      <c r="L133" s="15">
        <f t="shared" si="2"/>
        <v>0</v>
      </c>
      <c r="M133" s="3"/>
      <c r="N133" s="15">
        <f t="shared" si="16"/>
        <v>0</v>
      </c>
      <c r="O133" s="42">
        <f>IF($J133="MBD", IF(INTRO!$E$39="Non-endemic", IF($H133&lt;&gt;0, IF($I133=0, $D133*$H133, $D133*($H133-$G133)), 0), $D133*$H133), 0)</f>
        <v>0</v>
      </c>
      <c r="P133" s="15">
        <f t="shared" si="4"/>
        <v>0</v>
      </c>
      <c r="Q133" s="3"/>
      <c r="R133" s="15">
        <f t="shared" si="17"/>
        <v>0</v>
      </c>
      <c r="S133" s="25"/>
      <c r="T133" s="17">
        <f t="shared" si="6"/>
        <v>0</v>
      </c>
      <c r="U133" s="17">
        <f t="shared" si="7"/>
        <v>0</v>
      </c>
      <c r="V133" s="25"/>
      <c r="W133" s="17">
        <f t="shared" si="8"/>
        <v>0</v>
      </c>
      <c r="X133" s="17">
        <f t="shared" si="9"/>
        <v>0</v>
      </c>
      <c r="Y133" s="25"/>
      <c r="Z133" s="17">
        <f t="shared" si="10"/>
        <v>0</v>
      </c>
      <c r="AA133" s="17">
        <f t="shared" si="11"/>
        <v>0</v>
      </c>
    </row>
    <row r="134" spans="1:27" x14ac:dyDescent="0.2">
      <c r="A134" s="14" t="str">
        <f>IF(AND(INTRO!$E$37="Non-endemic",INTRO!$E$41="Non-endemic")," ",IF(COUNTRY_INFO!A134=0," ",COUNTRY_INFO!A134))</f>
        <v>Ethiopia</v>
      </c>
      <c r="B134" s="14" t="str">
        <f>IF(AND(INTRO!$E$37="Non-endemic",INTRO!$E$41="Non-endemic")," ",IF(COUNTRY_INFO!B134=0," ",COUNTRY_INFO!B134))</f>
        <v>AmharaNorth Wello</v>
      </c>
      <c r="C134" s="14" t="str">
        <f>IF(AND(INTRO!$E$37="Non-endemic",INTRO!$E$41="Non-endemic")," ",IF(COUNTRY_INFO!C134=0," ",COUNTRY_INFO!C134))</f>
        <v>Bugna</v>
      </c>
      <c r="D134" s="15">
        <f>IF(AND(INTRO!$E$37="Non-endemic",INTRO!$E$41="Non-endemic"),0,IF(AND(OR(COUNTRY_INFO!$H134=0,COUNTRY_INFO!$H134=4,COUNTRY_INFO!$H134=99),OR(COUNTRY_INFO!$J134=0,COUNTRY_INFO!$J134=4)),0,COUNTRY_INFO!$E134))</f>
        <v>12996.112556151647</v>
      </c>
      <c r="E134" s="15">
        <f>IF(AND(INTRO!$E$37="Non-endemic",INTRO!$E$41="Non-endemic"),0,IF(AND(OR(COUNTRY_INFO!$H134=0,COUNTRY_INFO!$H134=4,COUNTRY_INFO!$H134=99),OR(COUNTRY_INFO!$J134=0,COUNTRY_INFO!$J134=4)),0,COUNTRY_INFO!$F134))</f>
        <v>27828.776858873764</v>
      </c>
      <c r="F134" s="15">
        <f t="shared" si="15"/>
        <v>40824.889415025413</v>
      </c>
      <c r="G134" s="16">
        <f>IF(AND(INTRO!$E$37="Non-endemic",INTRO!$E$41="Non-endemic"),0,COUNTRY_INFO!P134)</f>
        <v>0</v>
      </c>
      <c r="H134" s="16">
        <f>IF(AND(INTRO!$E$37="Non-endemic",INTRO!$E$41="Non-endemic"),0,COUNTRY_INFO!R134)</f>
        <v>0</v>
      </c>
      <c r="I134" s="15">
        <f>IF(INTRO!$E$39="Non-endemic",IF($G134=1,DEC!I134,0),IF($G134=1,IVM!G134,0))</f>
        <v>0</v>
      </c>
      <c r="J134" s="197"/>
      <c r="K134" s="42">
        <f>IF($J134="ALB", IF(INTRO!$E$39="Non-endemic", IF($H134&lt;&gt;0, IF($I134=0, $D134*$H134, $D134*($H134-$G134)), 0), $D134*$H134), 0)</f>
        <v>0</v>
      </c>
      <c r="L134" s="15">
        <f t="shared" si="2"/>
        <v>0</v>
      </c>
      <c r="M134" s="3"/>
      <c r="N134" s="15">
        <f t="shared" si="16"/>
        <v>0</v>
      </c>
      <c r="O134" s="42">
        <f>IF($J134="MBD", IF(INTRO!$E$39="Non-endemic", IF($H134&lt;&gt;0, IF($I134=0, $D134*$H134, $D134*($H134-$G134)), 0), $D134*$H134), 0)</f>
        <v>0</v>
      </c>
      <c r="P134" s="15">
        <f t="shared" si="4"/>
        <v>0</v>
      </c>
      <c r="Q134" s="3"/>
      <c r="R134" s="15">
        <f t="shared" si="17"/>
        <v>0</v>
      </c>
      <c r="S134" s="25"/>
      <c r="T134" s="17">
        <f t="shared" si="6"/>
        <v>0</v>
      </c>
      <c r="U134" s="17">
        <f t="shared" si="7"/>
        <v>0</v>
      </c>
      <c r="V134" s="25"/>
      <c r="W134" s="17">
        <f t="shared" si="8"/>
        <v>0</v>
      </c>
      <c r="X134" s="17">
        <f t="shared" si="9"/>
        <v>0</v>
      </c>
      <c r="Y134" s="25"/>
      <c r="Z134" s="17">
        <f t="shared" si="10"/>
        <v>0</v>
      </c>
      <c r="AA134" s="17">
        <f t="shared" si="11"/>
        <v>0</v>
      </c>
    </row>
    <row r="135" spans="1:27" x14ac:dyDescent="0.2">
      <c r="A135" s="14" t="str">
        <f>IF(AND(INTRO!$E$37="Non-endemic",INTRO!$E$41="Non-endemic")," ",IF(COUNTRY_INFO!A135=0," ",COUNTRY_INFO!A135))</f>
        <v>Ethiopia</v>
      </c>
      <c r="B135" s="14" t="str">
        <f>IF(AND(INTRO!$E$37="Non-endemic",INTRO!$E$41="Non-endemic")," ",IF(COUNTRY_INFO!B135=0," ",COUNTRY_INFO!B135))</f>
        <v>AmharaNorth Wello</v>
      </c>
      <c r="C135" s="14" t="str">
        <f>IF(AND(INTRO!$E$37="Non-endemic",INTRO!$E$41="Non-endemic")," ",IF(COUNTRY_INFO!C135=0," ",COUNTRY_INFO!C135))</f>
        <v>Dawunt</v>
      </c>
      <c r="D135" s="15">
        <f>IF(AND(INTRO!$E$37="Non-endemic",INTRO!$E$41="Non-endemic"),0,IF(AND(OR(COUNTRY_INFO!$H135=0,COUNTRY_INFO!$H135=4,COUNTRY_INFO!$H135=99),OR(COUNTRY_INFO!$J135=0,COUNTRY_INFO!$J135=4)),0,COUNTRY_INFO!$E135))</f>
        <v>10979.455672124941</v>
      </c>
      <c r="E135" s="15">
        <f>IF(AND(INTRO!$E$37="Non-endemic",INTRO!$E$41="Non-endemic"),0,IF(AND(OR(COUNTRY_INFO!$H135=0,COUNTRY_INFO!$H135=4,COUNTRY_INFO!$H135=99),OR(COUNTRY_INFO!$J135=0,COUNTRY_INFO!$J135=4)),0,COUNTRY_INFO!$F135))</f>
        <v>23510.478276585302</v>
      </c>
      <c r="F135" s="15">
        <f t="shared" si="15"/>
        <v>34489.933948710241</v>
      </c>
      <c r="G135" s="16">
        <f>IF(AND(INTRO!$E$37="Non-endemic",INTRO!$E$41="Non-endemic"),0,COUNTRY_INFO!P135)</f>
        <v>0</v>
      </c>
      <c r="H135" s="16">
        <f>IF(AND(INTRO!$E$37="Non-endemic",INTRO!$E$41="Non-endemic"),0,COUNTRY_INFO!R135)</f>
        <v>2</v>
      </c>
      <c r="I135" s="15">
        <f>IF(INTRO!$E$39="Non-endemic",IF($G135=1,DEC!I135,0),IF($G135=1,IVM!G135,0))</f>
        <v>0</v>
      </c>
      <c r="J135" s="197" t="s">
        <v>1155</v>
      </c>
      <c r="K135" s="42">
        <f>IF($J135="ALB", IF(INTRO!$E$39="Non-endemic", IF($H135&lt;&gt;0, IF($I135=0, $D135*$H135, $D135*($H135-$G135)), 0), $D135*$H135), 0)</f>
        <v>0</v>
      </c>
      <c r="L135" s="15">
        <f t="shared" si="2"/>
        <v>0</v>
      </c>
      <c r="M135" s="3"/>
      <c r="N135" s="15">
        <f t="shared" si="16"/>
        <v>0</v>
      </c>
      <c r="O135" s="42">
        <f>IF($J135="MBD", IF(INTRO!$E$39="Non-endemic", IF($H135&lt;&gt;0, IF($I135=0, $D135*$H135, $D135*($H135-$G135)), 0), $D135*$H135), 0)</f>
        <v>21958.911344249882</v>
      </c>
      <c r="P135" s="15">
        <f t="shared" si="4"/>
        <v>47020.956553170603</v>
      </c>
      <c r="Q135" s="3"/>
      <c r="R135" s="15">
        <f t="shared" si="17"/>
        <v>68979.867897420481</v>
      </c>
      <c r="S135" s="25"/>
      <c r="T135" s="17">
        <f t="shared" si="6"/>
        <v>0</v>
      </c>
      <c r="U135" s="17">
        <f t="shared" si="7"/>
        <v>0</v>
      </c>
      <c r="V135" s="25"/>
      <c r="W135" s="17">
        <f t="shared" si="8"/>
        <v>0</v>
      </c>
      <c r="X135" s="17">
        <f t="shared" si="9"/>
        <v>0</v>
      </c>
      <c r="Y135" s="25"/>
      <c r="Z135" s="17">
        <f t="shared" si="10"/>
        <v>47020.956553170603</v>
      </c>
      <c r="AA135" s="17">
        <f t="shared" si="11"/>
        <v>314</v>
      </c>
    </row>
    <row r="136" spans="1:27" x14ac:dyDescent="0.2">
      <c r="A136" s="14" t="str">
        <f>IF(AND(INTRO!$E$37="Non-endemic",INTRO!$E$41="Non-endemic")," ",IF(COUNTRY_INFO!A136=0," ",COUNTRY_INFO!A136))</f>
        <v>Ethiopia</v>
      </c>
      <c r="B136" s="14" t="str">
        <f>IF(AND(INTRO!$E$37="Non-endemic",INTRO!$E$41="Non-endemic")," ",IF(COUNTRY_INFO!B136=0," ",COUNTRY_INFO!B136))</f>
        <v>AmharaNorth Wello</v>
      </c>
      <c r="C136" s="14" t="str">
        <f>IF(AND(INTRO!$E$37="Non-endemic",INTRO!$E$41="Non-endemic")," ",IF(COUNTRY_INFO!C136=0," ",COUNTRY_INFO!C136))</f>
        <v>Gazo</v>
      </c>
      <c r="D136" s="15">
        <f>IF(AND(INTRO!$E$37="Non-endemic",INTRO!$E$41="Non-endemic"),0,IF(AND(OR(COUNTRY_INFO!$H136=0,COUNTRY_INFO!$H136=4,COUNTRY_INFO!$H136=99),OR(COUNTRY_INFO!$J136=0,COUNTRY_INFO!$J136=4)),0,COUNTRY_INFO!$E136))</f>
        <v>0</v>
      </c>
      <c r="E136" s="15">
        <f>IF(AND(INTRO!$E$37="Non-endemic",INTRO!$E$41="Non-endemic"),0,IF(AND(OR(COUNTRY_INFO!$H136=0,COUNTRY_INFO!$H136=4,COUNTRY_INFO!$H136=99),OR(COUNTRY_INFO!$J136=0,COUNTRY_INFO!$J136=4)),0,COUNTRY_INFO!$F136))</f>
        <v>0</v>
      </c>
      <c r="F136" s="15">
        <f t="shared" si="15"/>
        <v>0</v>
      </c>
      <c r="G136" s="16">
        <f>IF(AND(INTRO!$E$37="Non-endemic",INTRO!$E$41="Non-endemic"),0,COUNTRY_INFO!P136)</f>
        <v>0</v>
      </c>
      <c r="H136" s="16">
        <f>IF(AND(INTRO!$E$37="Non-endemic",INTRO!$E$41="Non-endemic"),0,COUNTRY_INFO!R136)</f>
        <v>0</v>
      </c>
      <c r="I136" s="15">
        <f>IF(INTRO!$E$39="Non-endemic",IF($G136=1,DEC!I136,0),IF($G136=1,IVM!G136,0))</f>
        <v>0</v>
      </c>
      <c r="J136" s="197"/>
      <c r="K136" s="42">
        <f>IF($J136="ALB", IF(INTRO!$E$39="Non-endemic", IF($H136&lt;&gt;0, IF($I136=0, $D136*$H136, $D136*($H136-$G136)), 0), $D136*$H136), 0)</f>
        <v>0</v>
      </c>
      <c r="L136" s="15">
        <f t="shared" si="2"/>
        <v>0</v>
      </c>
      <c r="M136" s="3"/>
      <c r="N136" s="15">
        <f t="shared" si="16"/>
        <v>0</v>
      </c>
      <c r="O136" s="42">
        <f>IF($J136="MBD", IF(INTRO!$E$39="Non-endemic", IF($H136&lt;&gt;0, IF($I136=0, $D136*$H136, $D136*($H136-$G136)), 0), $D136*$H136), 0)</f>
        <v>0</v>
      </c>
      <c r="P136" s="15">
        <f t="shared" si="4"/>
        <v>0</v>
      </c>
      <c r="Q136" s="3"/>
      <c r="R136" s="15">
        <f t="shared" si="17"/>
        <v>0</v>
      </c>
      <c r="S136" s="25"/>
      <c r="T136" s="17">
        <f t="shared" si="6"/>
        <v>0</v>
      </c>
      <c r="U136" s="17">
        <f t="shared" si="7"/>
        <v>0</v>
      </c>
      <c r="V136" s="25"/>
      <c r="W136" s="17">
        <f t="shared" si="8"/>
        <v>0</v>
      </c>
      <c r="X136" s="17">
        <f t="shared" si="9"/>
        <v>0</v>
      </c>
      <c r="Y136" s="25"/>
      <c r="Z136" s="17">
        <f t="shared" si="10"/>
        <v>0</v>
      </c>
      <c r="AA136" s="17">
        <f t="shared" si="11"/>
        <v>0</v>
      </c>
    </row>
    <row r="137" spans="1:27" x14ac:dyDescent="0.2">
      <c r="A137" s="14" t="str">
        <f>IF(AND(INTRO!$E$37="Non-endemic",INTRO!$E$41="Non-endemic")," ",IF(COUNTRY_INFO!A137=0," ",COUNTRY_INFO!A137))</f>
        <v>Ethiopia</v>
      </c>
      <c r="B137" s="14" t="str">
        <f>IF(AND(INTRO!$E$37="Non-endemic",INTRO!$E$41="Non-endemic")," ",IF(COUNTRY_INFO!B137=0," ",COUNTRY_INFO!B137))</f>
        <v>AmharaNorth Wello</v>
      </c>
      <c r="C137" s="14" t="str">
        <f>IF(AND(INTRO!$E$37="Non-endemic",INTRO!$E$41="Non-endemic")," ",IF(COUNTRY_INFO!C137=0," ",COUNTRY_INFO!C137))</f>
        <v>Gidan</v>
      </c>
      <c r="D137" s="15">
        <f>IF(AND(INTRO!$E$37="Non-endemic",INTRO!$E$41="Non-endemic"),0,IF(AND(OR(COUNTRY_INFO!$H137=0,COUNTRY_INFO!$H137=4,COUNTRY_INFO!$H137=99),OR(COUNTRY_INFO!$J137=0,COUNTRY_INFO!$J137=4)),0,COUNTRY_INFO!$E137))</f>
        <v>18587.27068391678</v>
      </c>
      <c r="E137" s="15">
        <f>IF(AND(INTRO!$E$37="Non-endemic",INTRO!$E$41="Non-endemic"),0,IF(AND(OR(COUNTRY_INFO!$H137=0,COUNTRY_INFO!$H137=4,COUNTRY_INFO!$H137=99),OR(COUNTRY_INFO!$J137=0,COUNTRY_INFO!$J137=4)),0,COUNTRY_INFO!$F137))</f>
        <v>39801.210249857599</v>
      </c>
      <c r="F137" s="15">
        <f t="shared" si="15"/>
        <v>58388.480933774379</v>
      </c>
      <c r="G137" s="16">
        <f>IF(AND(INTRO!$E$37="Non-endemic",INTRO!$E$41="Non-endemic"),0,COUNTRY_INFO!P137)</f>
        <v>0</v>
      </c>
      <c r="H137" s="16">
        <f>IF(AND(INTRO!$E$37="Non-endemic",INTRO!$E$41="Non-endemic"),0,COUNTRY_INFO!R137)</f>
        <v>0</v>
      </c>
      <c r="I137" s="15">
        <f>IF(INTRO!$E$39="Non-endemic",IF($G137=1,DEC!I137,0),IF($G137=1,IVM!G137,0))</f>
        <v>0</v>
      </c>
      <c r="J137" s="197"/>
      <c r="K137" s="42">
        <f>IF($J137="ALB", IF(INTRO!$E$39="Non-endemic", IF($H137&lt;&gt;0, IF($I137=0, $D137*$H137, $D137*($H137-$G137)), 0), $D137*$H137), 0)</f>
        <v>0</v>
      </c>
      <c r="L137" s="15">
        <f t="shared" si="2"/>
        <v>0</v>
      </c>
      <c r="M137" s="3"/>
      <c r="N137" s="15">
        <f t="shared" si="16"/>
        <v>0</v>
      </c>
      <c r="O137" s="42">
        <f>IF($J137="MBD", IF(INTRO!$E$39="Non-endemic", IF($H137&lt;&gt;0, IF($I137=0, $D137*$H137, $D137*($H137-$G137)), 0), $D137*$H137), 0)</f>
        <v>0</v>
      </c>
      <c r="P137" s="15">
        <f t="shared" si="4"/>
        <v>0</v>
      </c>
      <c r="Q137" s="3"/>
      <c r="R137" s="15">
        <f t="shared" si="17"/>
        <v>0</v>
      </c>
      <c r="S137" s="25"/>
      <c r="T137" s="17">
        <f t="shared" si="6"/>
        <v>0</v>
      </c>
      <c r="U137" s="17">
        <f t="shared" si="7"/>
        <v>0</v>
      </c>
      <c r="V137" s="25"/>
      <c r="W137" s="17">
        <f t="shared" si="8"/>
        <v>0</v>
      </c>
      <c r="X137" s="17">
        <f t="shared" si="9"/>
        <v>0</v>
      </c>
      <c r="Y137" s="25"/>
      <c r="Z137" s="17">
        <f t="shared" si="10"/>
        <v>0</v>
      </c>
      <c r="AA137" s="17">
        <f t="shared" si="11"/>
        <v>0</v>
      </c>
    </row>
    <row r="138" spans="1:27" x14ac:dyDescent="0.2">
      <c r="A138" s="14" t="str">
        <f>IF(AND(INTRO!$E$37="Non-endemic",INTRO!$E$41="Non-endemic")," ",IF(COUNTRY_INFO!A138=0," ",COUNTRY_INFO!A138))</f>
        <v>Ethiopia</v>
      </c>
      <c r="B138" s="14" t="str">
        <f>IF(AND(INTRO!$E$37="Non-endemic",INTRO!$E$41="Non-endemic")," ",IF(COUNTRY_INFO!B138=0," ",COUNTRY_INFO!B138))</f>
        <v>AmharaNorth Wello</v>
      </c>
      <c r="C138" s="14" t="str">
        <f>IF(AND(INTRO!$E$37="Non-endemic",INTRO!$E$41="Non-endemic")," ",IF(COUNTRY_INFO!C138=0," ",COUNTRY_INFO!C138))</f>
        <v>Gubalafto</v>
      </c>
      <c r="D138" s="15">
        <f>IF(AND(INTRO!$E$37="Non-endemic",INTRO!$E$41="Non-endemic"),0,IF(AND(OR(COUNTRY_INFO!$H138=0,COUNTRY_INFO!$H138=4,COUNTRY_INFO!$H138=99),OR(COUNTRY_INFO!$J138=0,COUNTRY_INFO!$J138=4)),0,COUNTRY_INFO!$E138))</f>
        <v>23341.187608685097</v>
      </c>
      <c r="E138" s="15">
        <f>IF(AND(INTRO!$E$37="Non-endemic",INTRO!$E$41="Non-endemic"),0,IF(AND(OR(COUNTRY_INFO!$H138=0,COUNTRY_INFO!$H138=4,COUNTRY_INFO!$H138=99),OR(COUNTRY_INFO!$J138=0,COUNTRY_INFO!$J138=4)),0,COUNTRY_INFO!$F138))</f>
        <v>49980.846101224495</v>
      </c>
      <c r="F138" s="15">
        <f t="shared" ref="F138:F201" si="18">SUM(D138:E138)</f>
        <v>73322.033709909592</v>
      </c>
      <c r="G138" s="16">
        <f>IF(AND(INTRO!$E$37="Non-endemic",INTRO!$E$41="Non-endemic"),0,COUNTRY_INFO!P138)</f>
        <v>0</v>
      </c>
      <c r="H138" s="16">
        <f>IF(AND(INTRO!$E$37="Non-endemic",INTRO!$E$41="Non-endemic"),0,COUNTRY_INFO!R138)</f>
        <v>2</v>
      </c>
      <c r="I138" s="15">
        <f>IF(INTRO!$E$39="Non-endemic",IF($G138=1,DEC!I138,0),IF($G138=1,IVM!G138,0))</f>
        <v>0</v>
      </c>
      <c r="J138" s="197" t="s">
        <v>1155</v>
      </c>
      <c r="K138" s="42">
        <f>IF($J138="ALB", IF(INTRO!$E$39="Non-endemic", IF($H138&lt;&gt;0, IF($I138=0, $D138*$H138, $D138*($H138-$G138)), 0), $D138*$H138), 0)</f>
        <v>0</v>
      </c>
      <c r="L138" s="15">
        <f t="shared" si="2"/>
        <v>0</v>
      </c>
      <c r="M138" s="3"/>
      <c r="N138" s="15">
        <f t="shared" ref="N138:N201" si="19">SUM(K138:M138)</f>
        <v>0</v>
      </c>
      <c r="O138" s="42">
        <f>IF($J138="MBD", IF(INTRO!$E$39="Non-endemic", IF($H138&lt;&gt;0, IF($I138=0, $D138*$H138, $D138*($H138-$G138)), 0), $D138*$H138), 0)</f>
        <v>46682.375217370194</v>
      </c>
      <c r="P138" s="15">
        <f t="shared" si="4"/>
        <v>99961.69220244899</v>
      </c>
      <c r="Q138" s="3"/>
      <c r="R138" s="15">
        <f t="shared" ref="R138:R201" si="20">SUM(O138:Q138)</f>
        <v>146644.06741981918</v>
      </c>
      <c r="S138" s="25"/>
      <c r="T138" s="17">
        <f t="shared" si="6"/>
        <v>0</v>
      </c>
      <c r="U138" s="17">
        <f t="shared" si="7"/>
        <v>0</v>
      </c>
      <c r="V138" s="25"/>
      <c r="W138" s="17">
        <f t="shared" si="8"/>
        <v>0</v>
      </c>
      <c r="X138" s="17">
        <f t="shared" si="9"/>
        <v>0</v>
      </c>
      <c r="Y138" s="25"/>
      <c r="Z138" s="17">
        <f t="shared" si="10"/>
        <v>99961.69220244899</v>
      </c>
      <c r="AA138" s="17">
        <f t="shared" si="11"/>
        <v>667</v>
      </c>
    </row>
    <row r="139" spans="1:27" x14ac:dyDescent="0.2">
      <c r="A139" s="14" t="str">
        <f>IF(AND(INTRO!$E$37="Non-endemic",INTRO!$E$41="Non-endemic")," ",IF(COUNTRY_INFO!A139=0," ",COUNTRY_INFO!A139))</f>
        <v>Ethiopia</v>
      </c>
      <c r="B139" s="14" t="str">
        <f>IF(AND(INTRO!$E$37="Non-endemic",INTRO!$E$41="Non-endemic")," ",IF(COUNTRY_INFO!B139=0," ",COUNTRY_INFO!B139))</f>
        <v>AmharaNorth Wello</v>
      </c>
      <c r="C139" s="14" t="str">
        <f>IF(AND(INTRO!$E$37="Non-endemic",INTRO!$E$41="Non-endemic")," ",IF(COUNTRY_INFO!C139=0," ",COUNTRY_INFO!C139))</f>
        <v>Habru</v>
      </c>
      <c r="D139" s="15">
        <f>IF(AND(INTRO!$E$37="Non-endemic",INTRO!$E$41="Non-endemic"),0,IF(AND(OR(COUNTRY_INFO!$H139=0,COUNTRY_INFO!$H139=4,COUNTRY_INFO!$H139=99),OR(COUNTRY_INFO!$J139=0,COUNTRY_INFO!$J139=4)),0,COUNTRY_INFO!$E139))</f>
        <v>0</v>
      </c>
      <c r="E139" s="15">
        <f>IF(AND(INTRO!$E$37="Non-endemic",INTRO!$E$41="Non-endemic"),0,IF(AND(OR(COUNTRY_INFO!$H139=0,COUNTRY_INFO!$H139=4,COUNTRY_INFO!$H139=99),OR(COUNTRY_INFO!$J139=0,COUNTRY_INFO!$J139=4)),0,COUNTRY_INFO!$F139))</f>
        <v>0</v>
      </c>
      <c r="F139" s="15">
        <f t="shared" si="18"/>
        <v>0</v>
      </c>
      <c r="G139" s="16">
        <f>IF(AND(INTRO!$E$37="Non-endemic",INTRO!$E$41="Non-endemic"),0,COUNTRY_INFO!P139)</f>
        <v>0</v>
      </c>
      <c r="H139" s="16">
        <f>IF(AND(INTRO!$E$37="Non-endemic",INTRO!$E$41="Non-endemic"),0,COUNTRY_INFO!R139)</f>
        <v>0</v>
      </c>
      <c r="I139" s="15">
        <f>IF(INTRO!$E$39="Non-endemic",IF($G139=1,DEC!I139,0),IF($G139=1,IVM!G139,0))</f>
        <v>0</v>
      </c>
      <c r="J139" s="197"/>
      <c r="K139" s="42">
        <f>IF($J139="ALB", IF(INTRO!$E$39="Non-endemic", IF($H139&lt;&gt;0, IF($I139=0, $D139*$H139, $D139*($H139-$G139)), 0), $D139*$H139), 0)</f>
        <v>0</v>
      </c>
      <c r="L139" s="15">
        <f t="shared" si="2"/>
        <v>0</v>
      </c>
      <c r="M139" s="3"/>
      <c r="N139" s="15">
        <f t="shared" si="19"/>
        <v>0</v>
      </c>
      <c r="O139" s="42">
        <f>IF($J139="MBD", IF(INTRO!$E$39="Non-endemic", IF($H139&lt;&gt;0, IF($I139=0, $D139*$H139, $D139*($H139-$G139)), 0), $D139*$H139), 0)</f>
        <v>0</v>
      </c>
      <c r="P139" s="15">
        <f t="shared" si="4"/>
        <v>0</v>
      </c>
      <c r="Q139" s="3"/>
      <c r="R139" s="15">
        <f t="shared" si="20"/>
        <v>0</v>
      </c>
      <c r="S139" s="25"/>
      <c r="T139" s="17">
        <f t="shared" si="6"/>
        <v>0</v>
      </c>
      <c r="U139" s="17">
        <f t="shared" si="7"/>
        <v>0</v>
      </c>
      <c r="V139" s="25"/>
      <c r="W139" s="17">
        <f t="shared" si="8"/>
        <v>0</v>
      </c>
      <c r="X139" s="17">
        <f t="shared" si="9"/>
        <v>0</v>
      </c>
      <c r="Y139" s="25"/>
      <c r="Z139" s="17">
        <f t="shared" si="10"/>
        <v>0</v>
      </c>
      <c r="AA139" s="17">
        <f t="shared" si="11"/>
        <v>0</v>
      </c>
    </row>
    <row r="140" spans="1:27" x14ac:dyDescent="0.2">
      <c r="A140" s="14" t="str">
        <f>IF(AND(INTRO!$E$37="Non-endemic",INTRO!$E$41="Non-endemic")," ",IF(COUNTRY_INFO!A140=0," ",COUNTRY_INFO!A140))</f>
        <v>Ethiopia</v>
      </c>
      <c r="B140" s="14" t="str">
        <f>IF(AND(INTRO!$E$37="Non-endemic",INTRO!$E$41="Non-endemic")," ",IF(COUNTRY_INFO!B140=0," ",COUNTRY_INFO!B140))</f>
        <v>AmharaNorth Wello</v>
      </c>
      <c r="C140" s="14" t="str">
        <f>IF(AND(INTRO!$E$37="Non-endemic",INTRO!$E$41="Non-endemic")," ",IF(COUNTRY_INFO!C140=0," ",COUNTRY_INFO!C140))</f>
        <v>Kobo Town</v>
      </c>
      <c r="D140" s="15">
        <f>IF(AND(INTRO!$E$37="Non-endemic",INTRO!$E$41="Non-endemic"),0,IF(AND(OR(COUNTRY_INFO!$H140=0,COUNTRY_INFO!$H140=4,COUNTRY_INFO!$H140=99),OR(COUNTRY_INFO!$J140=0,COUNTRY_INFO!$J140=4)),0,COUNTRY_INFO!$E140))</f>
        <v>5814.5220231478379</v>
      </c>
      <c r="E140" s="15">
        <f>IF(AND(INTRO!$E$37="Non-endemic",INTRO!$E$41="Non-endemic"),0,IF(AND(OR(COUNTRY_INFO!$H140=0,COUNTRY_INFO!$H140=4,COUNTRY_INFO!$H140=99),OR(COUNTRY_INFO!$J140=0,COUNTRY_INFO!$J140=4)),0,COUNTRY_INFO!$F140))</f>
        <v>12450.72595547781</v>
      </c>
      <c r="F140" s="15">
        <f t="shared" si="18"/>
        <v>18265.247978625648</v>
      </c>
      <c r="G140" s="16">
        <f>IF(AND(INTRO!$E$37="Non-endemic",INTRO!$E$41="Non-endemic"),0,COUNTRY_INFO!P140)</f>
        <v>0</v>
      </c>
      <c r="H140" s="16">
        <f>IF(AND(INTRO!$E$37="Non-endemic",INTRO!$E$41="Non-endemic"),0,COUNTRY_INFO!R140)</f>
        <v>1</v>
      </c>
      <c r="I140" s="15">
        <f>IF(INTRO!$E$39="Non-endemic",IF($G140=1,DEC!I140,0),IF($G140=1,IVM!G140,0))</f>
        <v>0</v>
      </c>
      <c r="J140" s="197" t="s">
        <v>1155</v>
      </c>
      <c r="K140" s="42">
        <f>IF($J140="ALB", IF(INTRO!$E$39="Non-endemic", IF($H140&lt;&gt;0, IF($I140=0, $D140*$H140, $D140*($H140-$G140)), 0), $D140*$H140), 0)</f>
        <v>0</v>
      </c>
      <c r="L140" s="15">
        <f t="shared" si="2"/>
        <v>0</v>
      </c>
      <c r="M140" s="3"/>
      <c r="N140" s="15">
        <f t="shared" si="19"/>
        <v>0</v>
      </c>
      <c r="O140" s="42">
        <f>IF($J140="MBD", IF(INTRO!$E$39="Non-endemic", IF($H140&lt;&gt;0, IF($I140=0, $D140*$H140, $D140*($H140-$G140)), 0), $D140*$H140), 0)</f>
        <v>5814.5220231478379</v>
      </c>
      <c r="P140" s="15">
        <f t="shared" si="4"/>
        <v>12450.72595547781</v>
      </c>
      <c r="Q140" s="3"/>
      <c r="R140" s="15">
        <f t="shared" si="20"/>
        <v>18265.247978625648</v>
      </c>
      <c r="S140" s="25"/>
      <c r="T140" s="17">
        <f t="shared" si="6"/>
        <v>0</v>
      </c>
      <c r="U140" s="17">
        <f t="shared" si="7"/>
        <v>0</v>
      </c>
      <c r="V140" s="25"/>
      <c r="W140" s="17">
        <f t="shared" si="8"/>
        <v>0</v>
      </c>
      <c r="X140" s="17">
        <f t="shared" si="9"/>
        <v>0</v>
      </c>
      <c r="Y140" s="25"/>
      <c r="Z140" s="17">
        <f t="shared" si="10"/>
        <v>12450.72595547781</v>
      </c>
      <c r="AA140" s="17">
        <f t="shared" si="11"/>
        <v>84</v>
      </c>
    </row>
    <row r="141" spans="1:27" x14ac:dyDescent="0.2">
      <c r="A141" s="14" t="str">
        <f>IF(AND(INTRO!$E$37="Non-endemic",INTRO!$E$41="Non-endemic")," ",IF(COUNTRY_INFO!A141=0," ",COUNTRY_INFO!A141))</f>
        <v>Ethiopia</v>
      </c>
      <c r="B141" s="14" t="str">
        <f>IF(AND(INTRO!$E$37="Non-endemic",INTRO!$E$41="Non-endemic")," ",IF(COUNTRY_INFO!B141=0," ",COUNTRY_INFO!B141))</f>
        <v>AmharaNorth Wello</v>
      </c>
      <c r="C141" s="14" t="str">
        <f>IF(AND(INTRO!$E$37="Non-endemic",INTRO!$E$41="Non-endemic")," ",IF(COUNTRY_INFO!C141=0," ",COUNTRY_INFO!C141))</f>
        <v>Lalibella Town</v>
      </c>
      <c r="D141" s="15">
        <f>IF(AND(INTRO!$E$37="Non-endemic",INTRO!$E$41="Non-endemic"),0,IF(AND(OR(COUNTRY_INFO!$H141=0,COUNTRY_INFO!$H141=4,COUNTRY_INFO!$H141=99),OR(COUNTRY_INFO!$J141=0,COUNTRY_INFO!$J141=4)),0,COUNTRY_INFO!$E141))</f>
        <v>4509.5065833161179</v>
      </c>
      <c r="E141" s="15">
        <f>IF(AND(INTRO!$E$37="Non-endemic",INTRO!$E$41="Non-endemic"),0,IF(AND(OR(COUNTRY_INFO!$H141=0,COUNTRY_INFO!$H141=4,COUNTRY_INFO!$H141=99),OR(COUNTRY_INFO!$J141=0,COUNTRY_INFO!$J141=4)),0,COUNTRY_INFO!$F141))</f>
        <v>9656.2762063279042</v>
      </c>
      <c r="F141" s="15">
        <f t="shared" si="18"/>
        <v>14165.782789644021</v>
      </c>
      <c r="G141" s="16">
        <f>IF(AND(INTRO!$E$37="Non-endemic",INTRO!$E$41="Non-endemic"),0,COUNTRY_INFO!P141)</f>
        <v>0</v>
      </c>
      <c r="H141" s="16">
        <f>IF(AND(INTRO!$E$37="Non-endemic",INTRO!$E$41="Non-endemic"),0,COUNTRY_INFO!R141)</f>
        <v>2</v>
      </c>
      <c r="I141" s="15">
        <f>IF(INTRO!$E$39="Non-endemic",IF($G141=1,DEC!I141,0),IF($G141=1,IVM!G141,0))</f>
        <v>0</v>
      </c>
      <c r="J141" s="197" t="s">
        <v>1155</v>
      </c>
      <c r="K141" s="42">
        <f>IF($J141="ALB", IF(INTRO!$E$39="Non-endemic", IF($H141&lt;&gt;0, IF($I141=0, $D141*$H141, $D141*($H141-$G141)), 0), $D141*$H141), 0)</f>
        <v>0</v>
      </c>
      <c r="L141" s="15">
        <f t="shared" si="2"/>
        <v>0</v>
      </c>
      <c r="M141" s="3"/>
      <c r="N141" s="15">
        <f t="shared" si="19"/>
        <v>0</v>
      </c>
      <c r="O141" s="42">
        <f>IF($J141="MBD", IF(INTRO!$E$39="Non-endemic", IF($H141&lt;&gt;0, IF($I141=0, $D141*$H141, $D141*($H141-$G141)), 0), $D141*$H141), 0)</f>
        <v>9019.0131666322359</v>
      </c>
      <c r="P141" s="15">
        <f t="shared" si="4"/>
        <v>19312.552412655808</v>
      </c>
      <c r="Q141" s="3"/>
      <c r="R141" s="15">
        <f t="shared" si="20"/>
        <v>28331.565579288042</v>
      </c>
      <c r="S141" s="25"/>
      <c r="T141" s="17">
        <f t="shared" si="6"/>
        <v>0</v>
      </c>
      <c r="U141" s="17">
        <f t="shared" si="7"/>
        <v>0</v>
      </c>
      <c r="V141" s="25"/>
      <c r="W141" s="17">
        <f t="shared" si="8"/>
        <v>0</v>
      </c>
      <c r="X141" s="17">
        <f t="shared" si="9"/>
        <v>0</v>
      </c>
      <c r="Y141" s="25"/>
      <c r="Z141" s="17">
        <f t="shared" si="10"/>
        <v>19312.552412655808</v>
      </c>
      <c r="AA141" s="17">
        <f t="shared" si="11"/>
        <v>129</v>
      </c>
    </row>
    <row r="142" spans="1:27" x14ac:dyDescent="0.2">
      <c r="A142" s="14" t="str">
        <f>IF(AND(INTRO!$E$37="Non-endemic",INTRO!$E$41="Non-endemic")," ",IF(COUNTRY_INFO!A142=0," ",COUNTRY_INFO!A142))</f>
        <v>Ethiopia</v>
      </c>
      <c r="B142" s="14" t="str">
        <f>IF(AND(INTRO!$E$37="Non-endemic",INTRO!$E$41="Non-endemic")," ",IF(COUNTRY_INFO!B142=0," ",COUNTRY_INFO!B142))</f>
        <v>AmharaNorth Wello</v>
      </c>
      <c r="C142" s="14" t="str">
        <f>IF(AND(INTRO!$E$37="Non-endemic",INTRO!$E$41="Non-endemic")," ",IF(COUNTRY_INFO!C142=0," ",COUNTRY_INFO!C142))</f>
        <v>Lasta</v>
      </c>
      <c r="D142" s="15">
        <f>IF(AND(INTRO!$E$37="Non-endemic",INTRO!$E$41="Non-endemic"),0,IF(AND(OR(COUNTRY_INFO!$H142=0,COUNTRY_INFO!$H142=4,COUNTRY_INFO!$H142=99),OR(COUNTRY_INFO!$J142=0,COUNTRY_INFO!$J142=4)),0,COUNTRY_INFO!$E142))</f>
        <v>18454.610181917447</v>
      </c>
      <c r="E142" s="15">
        <f>IF(AND(INTRO!$E$37="Non-endemic",INTRO!$E$41="Non-endemic"),0,IF(AND(OR(COUNTRY_INFO!$H142=0,COUNTRY_INFO!$H142=4,COUNTRY_INFO!$H142=99),OR(COUNTRY_INFO!$J142=0,COUNTRY_INFO!$J142=4)),0,COUNTRY_INFO!$F142))</f>
        <v>39517.142264744754</v>
      </c>
      <c r="F142" s="15">
        <f t="shared" si="18"/>
        <v>57971.752446662198</v>
      </c>
      <c r="G142" s="16">
        <f>IF(AND(INTRO!$E$37="Non-endemic",INTRO!$E$41="Non-endemic"),0,COUNTRY_INFO!P142)</f>
        <v>0</v>
      </c>
      <c r="H142" s="16">
        <f>IF(AND(INTRO!$E$37="Non-endemic",INTRO!$E$41="Non-endemic"),0,COUNTRY_INFO!R142)</f>
        <v>2</v>
      </c>
      <c r="I142" s="15">
        <f>IF(INTRO!$E$39="Non-endemic",IF($G142=1,DEC!I142,0),IF($G142=1,IVM!G142,0))</f>
        <v>0</v>
      </c>
      <c r="J142" s="197" t="s">
        <v>1155</v>
      </c>
      <c r="K142" s="42">
        <f>IF($J142="ALB", IF(INTRO!$E$39="Non-endemic", IF($H142&lt;&gt;0, IF($I142=0, $D142*$H142, $D142*($H142-$G142)), 0), $D142*$H142), 0)</f>
        <v>0</v>
      </c>
      <c r="L142" s="15">
        <f t="shared" si="2"/>
        <v>0</v>
      </c>
      <c r="M142" s="3"/>
      <c r="N142" s="15">
        <f t="shared" si="19"/>
        <v>0</v>
      </c>
      <c r="O142" s="42">
        <f>IF($J142="MBD", IF(INTRO!$E$39="Non-endemic", IF($H142&lt;&gt;0, IF($I142=0, $D142*$H142, $D142*($H142-$G142)), 0), $D142*$H142), 0)</f>
        <v>36909.220363834895</v>
      </c>
      <c r="P142" s="15">
        <f t="shared" si="4"/>
        <v>79034.284529489509</v>
      </c>
      <c r="Q142" s="3"/>
      <c r="R142" s="15">
        <f t="shared" si="20"/>
        <v>115943.5048933244</v>
      </c>
      <c r="S142" s="25"/>
      <c r="T142" s="17">
        <f t="shared" si="6"/>
        <v>0</v>
      </c>
      <c r="U142" s="17">
        <f t="shared" si="7"/>
        <v>0</v>
      </c>
      <c r="V142" s="25"/>
      <c r="W142" s="17">
        <f t="shared" si="8"/>
        <v>0</v>
      </c>
      <c r="X142" s="17">
        <f t="shared" si="9"/>
        <v>0</v>
      </c>
      <c r="Y142" s="25"/>
      <c r="Z142" s="17">
        <f t="shared" si="10"/>
        <v>79034.284529489509</v>
      </c>
      <c r="AA142" s="17">
        <f t="shared" si="11"/>
        <v>527</v>
      </c>
    </row>
    <row r="143" spans="1:27" x14ac:dyDescent="0.2">
      <c r="A143" s="14" t="str">
        <f>IF(AND(INTRO!$E$37="Non-endemic",INTRO!$E$41="Non-endemic")," ",IF(COUNTRY_INFO!A143=0," ",COUNTRY_INFO!A143))</f>
        <v>Ethiopia</v>
      </c>
      <c r="B143" s="14" t="str">
        <f>IF(AND(INTRO!$E$37="Non-endemic",INTRO!$E$41="Non-endemic")," ",IF(COUNTRY_INFO!B143=0," ",COUNTRY_INFO!B143))</f>
        <v>AmharaNorth Wello</v>
      </c>
      <c r="C143" s="14" t="str">
        <f>IF(AND(INTRO!$E$37="Non-endemic",INTRO!$E$41="Non-endemic")," ",IF(COUNTRY_INFO!C143=0," ",COUNTRY_INFO!C143))</f>
        <v>Meket</v>
      </c>
      <c r="D143" s="15">
        <f>IF(AND(INTRO!$E$37="Non-endemic",INTRO!$E$41="Non-endemic"),0,IF(AND(OR(COUNTRY_INFO!$H143=0,COUNTRY_INFO!$H143=4,COUNTRY_INFO!$H143=99),OR(COUNTRY_INFO!$J143=0,COUNTRY_INFO!$J143=4)),0,COUNTRY_INFO!$E143))</f>
        <v>27953.346535411143</v>
      </c>
      <c r="E143" s="15">
        <f>IF(AND(INTRO!$E$37="Non-endemic",INTRO!$E$41="Non-endemic"),0,IF(AND(OR(COUNTRY_INFO!$H143=0,COUNTRY_INFO!$H143=4,COUNTRY_INFO!$H143=99),OR(COUNTRY_INFO!$J143=0,COUNTRY_INFO!$J143=4)),0,COUNTRY_INFO!$F143))</f>
        <v>59856.933358468785</v>
      </c>
      <c r="F143" s="15">
        <f t="shared" si="18"/>
        <v>87810.279893879924</v>
      </c>
      <c r="G143" s="16">
        <f>IF(AND(INTRO!$E$37="Non-endemic",INTRO!$E$41="Non-endemic"),0,COUNTRY_INFO!P143)</f>
        <v>0</v>
      </c>
      <c r="H143" s="16">
        <f>IF(AND(INTRO!$E$37="Non-endemic",INTRO!$E$41="Non-endemic"),0,COUNTRY_INFO!R143)</f>
        <v>0</v>
      </c>
      <c r="I143" s="15">
        <f>IF(INTRO!$E$39="Non-endemic",IF($G143=1,DEC!I143,0),IF($G143=1,IVM!G143,0))</f>
        <v>0</v>
      </c>
      <c r="J143" s="197"/>
      <c r="K143" s="42">
        <f>IF($J143="ALB", IF(INTRO!$E$39="Non-endemic", IF($H143&lt;&gt;0, IF($I143=0, $D143*$H143, $D143*($H143-$G143)), 0), $D143*$H143), 0)</f>
        <v>0</v>
      </c>
      <c r="L143" s="15">
        <f t="shared" si="2"/>
        <v>0</v>
      </c>
      <c r="M143" s="3"/>
      <c r="N143" s="15">
        <f t="shared" si="19"/>
        <v>0</v>
      </c>
      <c r="O143" s="42">
        <f>IF($J143="MBD", IF(INTRO!$E$39="Non-endemic", IF($H143&lt;&gt;0, IF($I143=0, $D143*$H143, $D143*($H143-$G143)), 0), $D143*$H143), 0)</f>
        <v>0</v>
      </c>
      <c r="P143" s="15">
        <f t="shared" si="4"/>
        <v>0</v>
      </c>
      <c r="Q143" s="3"/>
      <c r="R143" s="15">
        <f t="shared" si="20"/>
        <v>0</v>
      </c>
      <c r="S143" s="25"/>
      <c r="T143" s="17">
        <f t="shared" si="6"/>
        <v>0</v>
      </c>
      <c r="U143" s="17">
        <f t="shared" si="7"/>
        <v>0</v>
      </c>
      <c r="V143" s="25"/>
      <c r="W143" s="17">
        <f t="shared" si="8"/>
        <v>0</v>
      </c>
      <c r="X143" s="17">
        <f t="shared" si="9"/>
        <v>0</v>
      </c>
      <c r="Y143" s="25"/>
      <c r="Z143" s="17">
        <f t="shared" si="10"/>
        <v>0</v>
      </c>
      <c r="AA143" s="17">
        <f t="shared" si="11"/>
        <v>0</v>
      </c>
    </row>
    <row r="144" spans="1:27" x14ac:dyDescent="0.2">
      <c r="A144" s="14" t="str">
        <f>IF(AND(INTRO!$E$37="Non-endemic",INTRO!$E$41="Non-endemic")," ",IF(COUNTRY_INFO!A144=0," ",COUNTRY_INFO!A144))</f>
        <v>Ethiopia</v>
      </c>
      <c r="B144" s="14" t="str">
        <f>IF(AND(INTRO!$E$37="Non-endemic",INTRO!$E$41="Non-endemic")," ",IF(COUNTRY_INFO!B144=0," ",COUNTRY_INFO!B144))</f>
        <v>AmharaNorth Wello</v>
      </c>
      <c r="C144" s="14" t="str">
        <f>IF(AND(INTRO!$E$37="Non-endemic",INTRO!$E$41="Non-endemic")," ",IF(COUNTRY_INFO!C144=0," ",COUNTRY_INFO!C144))</f>
        <v>Raya Kobo</v>
      </c>
      <c r="D144" s="15">
        <f>IF(AND(INTRO!$E$37="Non-endemic",INTRO!$E$41="Non-endemic"),0,IF(AND(OR(COUNTRY_INFO!$H144=0,COUNTRY_INFO!$H144=4,COUNTRY_INFO!$H144=99),OR(COUNTRY_INFO!$J144=0,COUNTRY_INFO!$J144=4)),0,COUNTRY_INFO!$E144))</f>
        <v>32763.342055190438</v>
      </c>
      <c r="E144" s="15">
        <f>IF(AND(INTRO!$E$37="Non-endemic",INTRO!$E$41="Non-endemic"),0,IF(AND(OR(COUNTRY_INFO!$H144=0,COUNTRY_INFO!$H144=4,COUNTRY_INFO!$H144=99),OR(COUNTRY_INFO!$J144=0,COUNTRY_INFO!$J144=4)),0,COUNTRY_INFO!$F144))</f>
        <v>70156.651172836297</v>
      </c>
      <c r="F144" s="15">
        <f t="shared" si="18"/>
        <v>102919.99322802674</v>
      </c>
      <c r="G144" s="16">
        <f>IF(AND(INTRO!$E$37="Non-endemic",INTRO!$E$41="Non-endemic"),0,COUNTRY_INFO!P144)</f>
        <v>0</v>
      </c>
      <c r="H144" s="16">
        <f>IF(AND(INTRO!$E$37="Non-endemic",INTRO!$E$41="Non-endemic"),0,COUNTRY_INFO!R144)</f>
        <v>1</v>
      </c>
      <c r="I144" s="15">
        <f>IF(INTRO!$E$39="Non-endemic",IF($G144=1,DEC!I144,0),IF($G144=1,IVM!G144,0))</f>
        <v>0</v>
      </c>
      <c r="J144" s="197" t="s">
        <v>1155</v>
      </c>
      <c r="K144" s="42">
        <f>IF($J144="ALB", IF(INTRO!$E$39="Non-endemic", IF($H144&lt;&gt;0, IF($I144=0, $D144*$H144, $D144*($H144-$G144)), 0), $D144*$H144), 0)</f>
        <v>0</v>
      </c>
      <c r="L144" s="15">
        <f t="shared" si="2"/>
        <v>0</v>
      </c>
      <c r="M144" s="3"/>
      <c r="N144" s="15">
        <f t="shared" si="19"/>
        <v>0</v>
      </c>
      <c r="O144" s="42">
        <f>IF($J144="MBD", IF(INTRO!$E$39="Non-endemic", IF($H144&lt;&gt;0, IF($I144=0, $D144*$H144, $D144*($H144-$G144)), 0), $D144*$H144), 0)</f>
        <v>32763.342055190438</v>
      </c>
      <c r="P144" s="15">
        <f t="shared" si="4"/>
        <v>70156.651172836297</v>
      </c>
      <c r="Q144" s="3"/>
      <c r="R144" s="15">
        <f t="shared" si="20"/>
        <v>102919.99322802674</v>
      </c>
      <c r="S144" s="25"/>
      <c r="T144" s="17">
        <f t="shared" si="6"/>
        <v>0</v>
      </c>
      <c r="U144" s="17">
        <f t="shared" si="7"/>
        <v>0</v>
      </c>
      <c r="V144" s="25"/>
      <c r="W144" s="17">
        <f t="shared" si="8"/>
        <v>0</v>
      </c>
      <c r="X144" s="17">
        <f t="shared" si="9"/>
        <v>0</v>
      </c>
      <c r="Y144" s="25"/>
      <c r="Z144" s="17">
        <f t="shared" si="10"/>
        <v>70156.651172836297</v>
      </c>
      <c r="AA144" s="17">
        <f t="shared" si="11"/>
        <v>468</v>
      </c>
    </row>
    <row r="145" spans="1:27" x14ac:dyDescent="0.2">
      <c r="A145" s="14" t="str">
        <f>IF(AND(INTRO!$E$37="Non-endemic",INTRO!$E$41="Non-endemic")," ",IF(COUNTRY_INFO!A145=0," ",COUNTRY_INFO!A145))</f>
        <v>Ethiopia</v>
      </c>
      <c r="B145" s="14" t="str">
        <f>IF(AND(INTRO!$E$37="Non-endemic",INTRO!$E$41="Non-endemic")," ",IF(COUNTRY_INFO!B145=0," ",COUNTRY_INFO!B145))</f>
        <v>AmharaNorth Wello</v>
      </c>
      <c r="C145" s="14" t="str">
        <f>IF(AND(INTRO!$E$37="Non-endemic",INTRO!$E$41="Non-endemic")," ",IF(COUNTRY_INFO!C145=0," ",COUNTRY_INFO!C145))</f>
        <v>Wadlla</v>
      </c>
      <c r="D145" s="15">
        <f>IF(AND(INTRO!$E$37="Non-endemic",INTRO!$E$41="Non-endemic"),0,IF(AND(OR(COUNTRY_INFO!$H145=0,COUNTRY_INFO!$H145=4,COUNTRY_INFO!$H145=99),OR(COUNTRY_INFO!$J145=0,COUNTRY_INFO!$J145=4)),0,COUNTRY_INFO!$E145))</f>
        <v>18390.248792001697</v>
      </c>
      <c r="E145" s="15">
        <f>IF(AND(INTRO!$E$37="Non-endemic",INTRO!$E$41="Non-endemic"),0,IF(AND(OR(COUNTRY_INFO!$H145=0,COUNTRY_INFO!$H145=4,COUNTRY_INFO!$H145=99),OR(COUNTRY_INFO!$J145=0,COUNTRY_INFO!$J145=4)),0,COUNTRY_INFO!$F145))</f>
        <v>39379.324224884484</v>
      </c>
      <c r="F145" s="15">
        <f t="shared" si="18"/>
        <v>57769.573016886177</v>
      </c>
      <c r="G145" s="16">
        <f>IF(AND(INTRO!$E$37="Non-endemic",INTRO!$E$41="Non-endemic"),0,COUNTRY_INFO!P145)</f>
        <v>0</v>
      </c>
      <c r="H145" s="16">
        <f>IF(AND(INTRO!$E$37="Non-endemic",INTRO!$E$41="Non-endemic"),0,COUNTRY_INFO!R145)</f>
        <v>0</v>
      </c>
      <c r="I145" s="15">
        <f>IF(INTRO!$E$39="Non-endemic",IF($G145=1,DEC!I145,0),IF($G145=1,IVM!G145,0))</f>
        <v>0</v>
      </c>
      <c r="J145" s="197"/>
      <c r="K145" s="42">
        <f>IF($J145="ALB", IF(INTRO!$E$39="Non-endemic", IF($H145&lt;&gt;0, IF($I145=0, $D145*$H145, $D145*($H145-$G145)), 0), $D145*$H145), 0)</f>
        <v>0</v>
      </c>
      <c r="L145" s="15">
        <f t="shared" si="2"/>
        <v>0</v>
      </c>
      <c r="M145" s="3"/>
      <c r="N145" s="15">
        <f t="shared" si="19"/>
        <v>0</v>
      </c>
      <c r="O145" s="42">
        <f>IF($J145="MBD", IF(INTRO!$E$39="Non-endemic", IF($H145&lt;&gt;0, IF($I145=0, $D145*$H145, $D145*($H145-$G145)), 0), $D145*$H145), 0)</f>
        <v>0</v>
      </c>
      <c r="P145" s="15">
        <f t="shared" si="4"/>
        <v>0</v>
      </c>
      <c r="Q145" s="3"/>
      <c r="R145" s="15">
        <f t="shared" si="20"/>
        <v>0</v>
      </c>
      <c r="S145" s="25"/>
      <c r="T145" s="17">
        <f t="shared" si="6"/>
        <v>0</v>
      </c>
      <c r="U145" s="17">
        <f t="shared" si="7"/>
        <v>0</v>
      </c>
      <c r="V145" s="25"/>
      <c r="W145" s="17">
        <f t="shared" si="8"/>
        <v>0</v>
      </c>
      <c r="X145" s="17">
        <f t="shared" si="9"/>
        <v>0</v>
      </c>
      <c r="Y145" s="25"/>
      <c r="Z145" s="17">
        <f t="shared" si="10"/>
        <v>0</v>
      </c>
      <c r="AA145" s="17">
        <f t="shared" si="11"/>
        <v>0</v>
      </c>
    </row>
    <row r="146" spans="1:27" x14ac:dyDescent="0.2">
      <c r="A146" s="14" t="str">
        <f>IF(AND(INTRO!$E$37="Non-endemic",INTRO!$E$41="Non-endemic")," ",IF(COUNTRY_INFO!A146=0," ",COUNTRY_INFO!A146))</f>
        <v>Ethiopia</v>
      </c>
      <c r="B146" s="14" t="str">
        <f>IF(AND(INTRO!$E$37="Non-endemic",INTRO!$E$41="Non-endemic")," ",IF(COUNTRY_INFO!B146=0," ",COUNTRY_INFO!B146))</f>
        <v>AmharaNorth Wello</v>
      </c>
      <c r="C146" s="14" t="str">
        <f>IF(AND(INTRO!$E$37="Non-endemic",INTRO!$E$41="Non-endemic")," ",IF(COUNTRY_INFO!C146=0," ",COUNTRY_INFO!C146))</f>
        <v>Woldia Town</v>
      </c>
      <c r="D146" s="15">
        <f>IF(AND(INTRO!$E$37="Non-endemic",INTRO!$E$41="Non-endemic"),0,IF(AND(OR(COUNTRY_INFO!$H146=0,COUNTRY_INFO!$H146=4,COUNTRY_INFO!$H146=99),OR(COUNTRY_INFO!$J146=0,COUNTRY_INFO!$J146=4)),0,COUNTRY_INFO!$E146))</f>
        <v>9703.0905556523376</v>
      </c>
      <c r="E146" s="15">
        <f>IF(AND(INTRO!$E$37="Non-endemic",INTRO!$E$41="Non-endemic"),0,IF(AND(OR(COUNTRY_INFO!$H146=0,COUNTRY_INFO!$H146=4,COUNTRY_INFO!$H146=99),OR(COUNTRY_INFO!$J146=0,COUNTRY_INFO!$J146=4)),0,COUNTRY_INFO!$F146))</f>
        <v>20777.3779080483</v>
      </c>
      <c r="F146" s="15">
        <f t="shared" si="18"/>
        <v>30480.468463700636</v>
      </c>
      <c r="G146" s="16">
        <f>IF(AND(INTRO!$E$37="Non-endemic",INTRO!$E$41="Non-endemic"),0,COUNTRY_INFO!P146)</f>
        <v>0</v>
      </c>
      <c r="H146" s="16">
        <f>IF(AND(INTRO!$E$37="Non-endemic",INTRO!$E$41="Non-endemic"),0,COUNTRY_INFO!R146)</f>
        <v>0</v>
      </c>
      <c r="I146" s="15">
        <f>IF(INTRO!$E$39="Non-endemic",IF($G146=1,DEC!I146,0),IF($G146=1,IVM!G146,0))</f>
        <v>0</v>
      </c>
      <c r="J146" s="197"/>
      <c r="K146" s="42">
        <f>IF($J146="ALB", IF(INTRO!$E$39="Non-endemic", IF($H146&lt;&gt;0, IF($I146=0, $D146*$H146, $D146*($H146-$G146)), 0), $D146*$H146), 0)</f>
        <v>0</v>
      </c>
      <c r="L146" s="15">
        <f t="shared" si="2"/>
        <v>0</v>
      </c>
      <c r="M146" s="3"/>
      <c r="N146" s="15">
        <f t="shared" si="19"/>
        <v>0</v>
      </c>
      <c r="O146" s="42">
        <f>IF($J146="MBD", IF(INTRO!$E$39="Non-endemic", IF($H146&lt;&gt;0, IF($I146=0, $D146*$H146, $D146*($H146-$G146)), 0), $D146*$H146), 0)</f>
        <v>0</v>
      </c>
      <c r="P146" s="15">
        <f t="shared" si="4"/>
        <v>0</v>
      </c>
      <c r="Q146" s="3"/>
      <c r="R146" s="15">
        <f t="shared" si="20"/>
        <v>0</v>
      </c>
      <c r="S146" s="25"/>
      <c r="T146" s="17">
        <f t="shared" si="6"/>
        <v>0</v>
      </c>
      <c r="U146" s="17">
        <f t="shared" si="7"/>
        <v>0</v>
      </c>
      <c r="V146" s="25"/>
      <c r="W146" s="17">
        <f t="shared" si="8"/>
        <v>0</v>
      </c>
      <c r="X146" s="17">
        <f t="shared" si="9"/>
        <v>0</v>
      </c>
      <c r="Y146" s="25"/>
      <c r="Z146" s="17">
        <f t="shared" si="10"/>
        <v>0</v>
      </c>
      <c r="AA146" s="17">
        <f t="shared" si="11"/>
        <v>0</v>
      </c>
    </row>
    <row r="147" spans="1:27" x14ac:dyDescent="0.2">
      <c r="A147" s="14" t="str">
        <f>IF(AND(INTRO!$E$37="Non-endemic",INTRO!$E$41="Non-endemic")," ",IF(COUNTRY_INFO!A147=0," ",COUNTRY_INFO!A147))</f>
        <v>Ethiopia</v>
      </c>
      <c r="B147" s="14" t="str">
        <f>IF(AND(INTRO!$E$37="Non-endemic",INTRO!$E$41="Non-endemic")," ",IF(COUNTRY_INFO!B147=0," ",COUNTRY_INFO!B147))</f>
        <v>AmharaOromiya</v>
      </c>
      <c r="C147" s="14" t="str">
        <f>IF(AND(INTRO!$E$37="Non-endemic",INTRO!$E$41="Non-endemic")," ",IF(COUNTRY_INFO!C147=0," ",COUNTRY_INFO!C147))</f>
        <v>Artuma Fursi</v>
      </c>
      <c r="D147" s="15">
        <f>IF(AND(INTRO!$E$37="Non-endemic",INTRO!$E$41="Non-endemic"),0,IF(AND(OR(COUNTRY_INFO!$H147=0,COUNTRY_INFO!$H147=4,COUNTRY_INFO!$H147=99),OR(COUNTRY_INFO!$J147=0,COUNTRY_INFO!$J147=4)),0,COUNTRY_INFO!$E147))</f>
        <v>13838.377749500532</v>
      </c>
      <c r="E147" s="15">
        <f>IF(AND(INTRO!$E$37="Non-endemic",INTRO!$E$41="Non-endemic"),0,IF(AND(OR(COUNTRY_INFO!$H147=0,COUNTRY_INFO!$H147=4,COUNTRY_INFO!$H147=99),OR(COUNTRY_INFO!$J147=0,COUNTRY_INFO!$J147=4)),0,COUNTRY_INFO!$F147))</f>
        <v>29632.332346749823</v>
      </c>
      <c r="F147" s="15">
        <f t="shared" si="18"/>
        <v>43470.710096250354</v>
      </c>
      <c r="G147" s="16">
        <f>IF(AND(INTRO!$E$37="Non-endemic",INTRO!$E$41="Non-endemic"),0,COUNTRY_INFO!P147)</f>
        <v>0</v>
      </c>
      <c r="H147" s="16">
        <f>IF(AND(INTRO!$E$37="Non-endemic",INTRO!$E$41="Non-endemic"),0,COUNTRY_INFO!R147)</f>
        <v>1</v>
      </c>
      <c r="I147" s="15">
        <f>IF(INTRO!$E$39="Non-endemic",IF($G147=1,DEC!I147,0),IF($G147=1,IVM!G147,0))</f>
        <v>0</v>
      </c>
      <c r="J147" s="197" t="s">
        <v>1155</v>
      </c>
      <c r="K147" s="42">
        <f>IF($J147="ALB", IF(INTRO!$E$39="Non-endemic", IF($H147&lt;&gt;0, IF($I147=0, $D147*$H147, $D147*($H147-$G147)), 0), $D147*$H147), 0)</f>
        <v>0</v>
      </c>
      <c r="L147" s="15">
        <f t="shared" si="2"/>
        <v>0</v>
      </c>
      <c r="M147" s="3"/>
      <c r="N147" s="15">
        <f t="shared" si="19"/>
        <v>0</v>
      </c>
      <c r="O147" s="42">
        <f>IF($J147="MBD", IF(INTRO!$E$39="Non-endemic", IF($H147&lt;&gt;0, IF($I147=0, $D147*$H147, $D147*($H147-$G147)), 0), $D147*$H147), 0)</f>
        <v>13838.377749500532</v>
      </c>
      <c r="P147" s="15">
        <f t="shared" si="4"/>
        <v>29632.332346749823</v>
      </c>
      <c r="Q147" s="3"/>
      <c r="R147" s="15">
        <f t="shared" si="20"/>
        <v>43470.710096250354</v>
      </c>
      <c r="S147" s="25"/>
      <c r="T147" s="17">
        <f t="shared" si="6"/>
        <v>0</v>
      </c>
      <c r="U147" s="17">
        <f t="shared" si="7"/>
        <v>0</v>
      </c>
      <c r="V147" s="25"/>
      <c r="W147" s="17">
        <f t="shared" si="8"/>
        <v>0</v>
      </c>
      <c r="X147" s="17">
        <f t="shared" si="9"/>
        <v>0</v>
      </c>
      <c r="Y147" s="25"/>
      <c r="Z147" s="17">
        <f t="shared" si="10"/>
        <v>29632.332346749823</v>
      </c>
      <c r="AA147" s="17">
        <f t="shared" si="11"/>
        <v>198</v>
      </c>
    </row>
    <row r="148" spans="1:27" x14ac:dyDescent="0.2">
      <c r="A148" s="14" t="str">
        <f>IF(AND(INTRO!$E$37="Non-endemic",INTRO!$E$41="Non-endemic")," ",IF(COUNTRY_INFO!A148=0," ",COUNTRY_INFO!A148))</f>
        <v>Ethiopia</v>
      </c>
      <c r="B148" s="14" t="str">
        <f>IF(AND(INTRO!$E$37="Non-endemic",INTRO!$E$41="Non-endemic")," ",IF(COUNTRY_INFO!B148=0," ",COUNTRY_INFO!B148))</f>
        <v>AmharaOromiya</v>
      </c>
      <c r="C148" s="14" t="str">
        <f>IF(AND(INTRO!$E$37="Non-endemic",INTRO!$E$41="Non-endemic")," ",IF(COUNTRY_INFO!C148=0," ",COUNTRY_INFO!C148))</f>
        <v>Bati</v>
      </c>
      <c r="D148" s="15">
        <f>IF(AND(INTRO!$E$37="Non-endemic",INTRO!$E$41="Non-endemic"),0,IF(AND(OR(COUNTRY_INFO!$H148=0,COUNTRY_INFO!$H148=4,COUNTRY_INFO!$H148=99),OR(COUNTRY_INFO!$J148=0,COUNTRY_INFO!$J148=4)),0,COUNTRY_INFO!$E148))</f>
        <v>13309.365143779549</v>
      </c>
      <c r="E148" s="15">
        <f>IF(AND(INTRO!$E$37="Non-endemic",INTRO!$E$41="Non-endemic"),0,IF(AND(OR(COUNTRY_INFO!$H148=0,COUNTRY_INFO!$H148=4,COUNTRY_INFO!$H148=99),OR(COUNTRY_INFO!$J148=0,COUNTRY_INFO!$J148=4)),0,COUNTRY_INFO!$F148))</f>
        <v>28499.549470598744</v>
      </c>
      <c r="F148" s="15">
        <f t="shared" si="18"/>
        <v>41808.914614378293</v>
      </c>
      <c r="G148" s="16">
        <f>IF(AND(INTRO!$E$37="Non-endemic",INTRO!$E$41="Non-endemic"),0,COUNTRY_INFO!P148)</f>
        <v>0</v>
      </c>
      <c r="H148" s="16">
        <f>IF(AND(INTRO!$E$37="Non-endemic",INTRO!$E$41="Non-endemic"),0,COUNTRY_INFO!R148)</f>
        <v>0</v>
      </c>
      <c r="I148" s="15">
        <f>IF(INTRO!$E$39="Non-endemic",IF($G148=1,DEC!I148,0),IF($G148=1,IVM!G148,0))</f>
        <v>0</v>
      </c>
      <c r="J148" s="197"/>
      <c r="K148" s="42">
        <f>IF($J148="ALB", IF(INTRO!$E$39="Non-endemic", IF($H148&lt;&gt;0, IF($I148=0, $D148*$H148, $D148*($H148-$G148)), 0), $D148*$H148), 0)</f>
        <v>0</v>
      </c>
      <c r="L148" s="15">
        <f t="shared" si="2"/>
        <v>0</v>
      </c>
      <c r="M148" s="3"/>
      <c r="N148" s="15">
        <f t="shared" si="19"/>
        <v>0</v>
      </c>
      <c r="O148" s="42">
        <f>IF($J148="MBD", IF(INTRO!$E$39="Non-endemic", IF($H148&lt;&gt;0, IF($I148=0, $D148*$H148, $D148*($H148-$G148)), 0), $D148*$H148), 0)</f>
        <v>0</v>
      </c>
      <c r="P148" s="15">
        <f t="shared" si="4"/>
        <v>0</v>
      </c>
      <c r="Q148" s="3"/>
      <c r="R148" s="15">
        <f t="shared" si="20"/>
        <v>0</v>
      </c>
      <c r="S148" s="25"/>
      <c r="T148" s="17">
        <f t="shared" si="6"/>
        <v>0</v>
      </c>
      <c r="U148" s="17">
        <f t="shared" si="7"/>
        <v>0</v>
      </c>
      <c r="V148" s="25"/>
      <c r="W148" s="17">
        <f t="shared" si="8"/>
        <v>0</v>
      </c>
      <c r="X148" s="17">
        <f t="shared" si="9"/>
        <v>0</v>
      </c>
      <c r="Y148" s="25"/>
      <c r="Z148" s="17">
        <f t="shared" si="10"/>
        <v>0</v>
      </c>
      <c r="AA148" s="17">
        <f t="shared" si="11"/>
        <v>0</v>
      </c>
    </row>
    <row r="149" spans="1:27" x14ac:dyDescent="0.2">
      <c r="A149" s="14" t="str">
        <f>IF(AND(INTRO!$E$37="Non-endemic",INTRO!$E$41="Non-endemic")," ",IF(COUNTRY_INFO!A149=0," ",COUNTRY_INFO!A149))</f>
        <v>Ethiopia</v>
      </c>
      <c r="B149" s="14" t="str">
        <f>IF(AND(INTRO!$E$37="Non-endemic",INTRO!$E$41="Non-endemic")," ",IF(COUNTRY_INFO!B149=0," ",COUNTRY_INFO!B149))</f>
        <v>AmharaOromiya</v>
      </c>
      <c r="C149" s="14" t="str">
        <f>IF(AND(INTRO!$E$37="Non-endemic",INTRO!$E$41="Non-endemic")," ",IF(COUNTRY_INFO!C149=0," ",COUNTRY_INFO!C149))</f>
        <v>Bati Town</v>
      </c>
      <c r="D149" s="15">
        <f>IF(AND(INTRO!$E$37="Non-endemic",INTRO!$E$41="Non-endemic"),0,IF(AND(OR(COUNTRY_INFO!$H149=0,COUNTRY_INFO!$H149=4,COUNTRY_INFO!$H149=99),OR(COUNTRY_INFO!$J149=0,COUNTRY_INFO!$J149=4)),0,COUNTRY_INFO!$E149))</f>
        <v>4937.4962479035266</v>
      </c>
      <c r="E149" s="15">
        <f>IF(AND(INTRO!$E$37="Non-endemic",INTRO!$E$41="Non-endemic"),0,IF(AND(OR(COUNTRY_INFO!$H149=0,COUNTRY_INFO!$H149=4,COUNTRY_INFO!$H149=99),OR(COUNTRY_INFO!$J149=0,COUNTRY_INFO!$J149=4)),0,COUNTRY_INFO!$F149))</f>
        <v>10572.737095862865</v>
      </c>
      <c r="F149" s="15">
        <f t="shared" si="18"/>
        <v>15510.233343766391</v>
      </c>
      <c r="G149" s="16">
        <f>IF(AND(INTRO!$E$37="Non-endemic",INTRO!$E$41="Non-endemic"),0,COUNTRY_INFO!P149)</f>
        <v>0</v>
      </c>
      <c r="H149" s="16">
        <f>IF(AND(INTRO!$E$37="Non-endemic",INTRO!$E$41="Non-endemic"),0,COUNTRY_INFO!R149)</f>
        <v>0</v>
      </c>
      <c r="I149" s="15">
        <f>IF(INTRO!$E$39="Non-endemic",IF($G149=1,DEC!I149,0),IF($G149=1,IVM!G149,0))</f>
        <v>0</v>
      </c>
      <c r="J149" s="197"/>
      <c r="K149" s="42">
        <f>IF($J149="ALB", IF(INTRO!$E$39="Non-endemic", IF($H149&lt;&gt;0, IF($I149=0, $D149*$H149, $D149*($H149-$G149)), 0), $D149*$H149), 0)</f>
        <v>0</v>
      </c>
      <c r="L149" s="15">
        <f t="shared" si="2"/>
        <v>0</v>
      </c>
      <c r="M149" s="3"/>
      <c r="N149" s="15">
        <f t="shared" si="19"/>
        <v>0</v>
      </c>
      <c r="O149" s="42">
        <f>IF($J149="MBD", IF(INTRO!$E$39="Non-endemic", IF($H149&lt;&gt;0, IF($I149=0, $D149*$H149, $D149*($H149-$G149)), 0), $D149*$H149), 0)</f>
        <v>0</v>
      </c>
      <c r="P149" s="15">
        <f t="shared" si="4"/>
        <v>0</v>
      </c>
      <c r="Q149" s="3"/>
      <c r="R149" s="15">
        <f t="shared" si="20"/>
        <v>0</v>
      </c>
      <c r="S149" s="25"/>
      <c r="T149" s="17">
        <f t="shared" si="6"/>
        <v>0</v>
      </c>
      <c r="U149" s="17">
        <f t="shared" si="7"/>
        <v>0</v>
      </c>
      <c r="V149" s="25"/>
      <c r="W149" s="17">
        <f t="shared" si="8"/>
        <v>0</v>
      </c>
      <c r="X149" s="17">
        <f t="shared" si="9"/>
        <v>0</v>
      </c>
      <c r="Y149" s="25"/>
      <c r="Z149" s="17">
        <f t="shared" si="10"/>
        <v>0</v>
      </c>
      <c r="AA149" s="17">
        <f t="shared" si="11"/>
        <v>0</v>
      </c>
    </row>
    <row r="150" spans="1:27" x14ac:dyDescent="0.2">
      <c r="A150" s="14" t="str">
        <f>IF(AND(INTRO!$E$37="Non-endemic",INTRO!$E$41="Non-endemic")," ",IF(COUNTRY_INFO!A150=0," ",COUNTRY_INFO!A150))</f>
        <v>Ethiopia</v>
      </c>
      <c r="B150" s="14" t="str">
        <f>IF(AND(INTRO!$E$37="Non-endemic",INTRO!$E$41="Non-endemic")," ",IF(COUNTRY_INFO!B150=0," ",COUNTRY_INFO!B150))</f>
        <v>AmharaOromiya</v>
      </c>
      <c r="C150" s="14" t="str">
        <f>IF(AND(INTRO!$E$37="Non-endemic",INTRO!$E$41="Non-endemic")," ",IF(COUNTRY_INFO!C150=0," ",COUNTRY_INFO!C150))</f>
        <v>Dawa chefa</v>
      </c>
      <c r="D150" s="15">
        <f>IF(AND(INTRO!$E$37="Non-endemic",INTRO!$E$41="Non-endemic"),0,IF(AND(OR(COUNTRY_INFO!$H150=0,COUNTRY_INFO!$H150=4,COUNTRY_INFO!$H150=99),OR(COUNTRY_INFO!$J150=0,COUNTRY_INFO!$J150=4)),0,COUNTRY_INFO!$E150))</f>
        <v>20590.892349732701</v>
      </c>
      <c r="E150" s="15">
        <f>IF(AND(INTRO!$E$37="Non-endemic",INTRO!$E$41="Non-endemic"),0,IF(AND(OR(COUNTRY_INFO!$H150=0,COUNTRY_INFO!$H150=4,COUNTRY_INFO!$H150=99),OR(COUNTRY_INFO!$J150=0,COUNTRY_INFO!$J150=4)),0,COUNTRY_INFO!$F150))</f>
        <v>44091.596317743977</v>
      </c>
      <c r="F150" s="15">
        <f t="shared" si="18"/>
        <v>64682.488667476675</v>
      </c>
      <c r="G150" s="16">
        <f>IF(AND(INTRO!$E$37="Non-endemic",INTRO!$E$41="Non-endemic"),0,COUNTRY_INFO!P150)</f>
        <v>0</v>
      </c>
      <c r="H150" s="16">
        <f>IF(AND(INTRO!$E$37="Non-endemic",INTRO!$E$41="Non-endemic"),0,COUNTRY_INFO!R150)</f>
        <v>2</v>
      </c>
      <c r="I150" s="15">
        <f>IF(INTRO!$E$39="Non-endemic",IF($G150=1,DEC!I150,0),IF($G150=1,IVM!G150,0))</f>
        <v>0</v>
      </c>
      <c r="J150" s="197" t="s">
        <v>1155</v>
      </c>
      <c r="K150" s="42">
        <f>IF($J150="ALB", IF(INTRO!$E$39="Non-endemic", IF($H150&lt;&gt;0, IF($I150=0, $D150*$H150, $D150*($H150-$G150)), 0), $D150*$H150), 0)</f>
        <v>0</v>
      </c>
      <c r="L150" s="15">
        <f t="shared" si="2"/>
        <v>0</v>
      </c>
      <c r="M150" s="3"/>
      <c r="N150" s="15">
        <f t="shared" si="19"/>
        <v>0</v>
      </c>
      <c r="O150" s="42">
        <f>IF($J150="MBD", IF(INTRO!$E$39="Non-endemic", IF($H150&lt;&gt;0, IF($I150=0, $D150*$H150, $D150*($H150-$G150)), 0), $D150*$H150), 0)</f>
        <v>41181.784699465403</v>
      </c>
      <c r="P150" s="15">
        <f t="shared" si="4"/>
        <v>88183.192635487954</v>
      </c>
      <c r="Q150" s="3"/>
      <c r="R150" s="15">
        <f t="shared" si="20"/>
        <v>129364.97733495335</v>
      </c>
      <c r="S150" s="25"/>
      <c r="T150" s="17">
        <f t="shared" si="6"/>
        <v>0</v>
      </c>
      <c r="U150" s="17">
        <f t="shared" si="7"/>
        <v>0</v>
      </c>
      <c r="V150" s="25"/>
      <c r="W150" s="17">
        <f t="shared" si="8"/>
        <v>0</v>
      </c>
      <c r="X150" s="17">
        <f t="shared" si="9"/>
        <v>0</v>
      </c>
      <c r="Y150" s="25"/>
      <c r="Z150" s="17">
        <f t="shared" si="10"/>
        <v>88183.192635487954</v>
      </c>
      <c r="AA150" s="17">
        <f t="shared" si="11"/>
        <v>588</v>
      </c>
    </row>
    <row r="151" spans="1:27" x14ac:dyDescent="0.2">
      <c r="A151" s="14" t="str">
        <f>IF(AND(INTRO!$E$37="Non-endemic",INTRO!$E$41="Non-endemic")," ",IF(COUNTRY_INFO!A151=0," ",COUNTRY_INFO!A151))</f>
        <v>Ethiopia</v>
      </c>
      <c r="B151" s="14" t="str">
        <f>IF(AND(INTRO!$E$37="Non-endemic",INTRO!$E$41="Non-endemic")," ",IF(COUNTRY_INFO!B151=0," ",COUNTRY_INFO!B151))</f>
        <v>AmharaOromiya</v>
      </c>
      <c r="C151" s="14" t="str">
        <f>IF(AND(INTRO!$E$37="Non-endemic",INTRO!$E$41="Non-endemic")," ",IF(COUNTRY_INFO!C151=0," ",COUNTRY_INFO!C151))</f>
        <v>Dawe Harwa</v>
      </c>
      <c r="D151" s="15">
        <f>IF(AND(INTRO!$E$37="Non-endemic",INTRO!$E$41="Non-endemic"),0,IF(AND(OR(COUNTRY_INFO!$H151=0,COUNTRY_INFO!$H151=4,COUNTRY_INFO!$H151=99),OR(COUNTRY_INFO!$J151=0,COUNTRY_INFO!$J151=4)),0,COUNTRY_INFO!$E151))</f>
        <v>6865.6222749153267</v>
      </c>
      <c r="E151" s="15">
        <f>IF(AND(INTRO!$E$37="Non-endemic",INTRO!$E$41="Non-endemic"),0,IF(AND(OR(COUNTRY_INFO!$H151=0,COUNTRY_INFO!$H151=4,COUNTRY_INFO!$H151=99),OR(COUNTRY_INFO!$J151=0,COUNTRY_INFO!$J151=4)),0,COUNTRY_INFO!$F151))</f>
        <v>14701.463184503866</v>
      </c>
      <c r="F151" s="15">
        <f t="shared" si="18"/>
        <v>21567.085459419191</v>
      </c>
      <c r="G151" s="16">
        <f>IF(AND(INTRO!$E$37="Non-endemic",INTRO!$E$41="Non-endemic"),0,COUNTRY_INFO!P151)</f>
        <v>0</v>
      </c>
      <c r="H151" s="16">
        <f>IF(AND(INTRO!$E$37="Non-endemic",INTRO!$E$41="Non-endemic"),0,COUNTRY_INFO!R151)</f>
        <v>0</v>
      </c>
      <c r="I151" s="15">
        <f>IF(INTRO!$E$39="Non-endemic",IF($G151=1,DEC!I151,0),IF($G151=1,IVM!G151,0))</f>
        <v>0</v>
      </c>
      <c r="J151" s="197"/>
      <c r="K151" s="42">
        <f>IF($J151="ALB", IF(INTRO!$E$39="Non-endemic", IF($H151&lt;&gt;0, IF($I151=0, $D151*$H151, $D151*($H151-$G151)), 0), $D151*$H151), 0)</f>
        <v>0</v>
      </c>
      <c r="L151" s="15">
        <f t="shared" si="2"/>
        <v>0</v>
      </c>
      <c r="M151" s="3"/>
      <c r="N151" s="15">
        <f t="shared" si="19"/>
        <v>0</v>
      </c>
      <c r="O151" s="42">
        <f>IF($J151="MBD", IF(INTRO!$E$39="Non-endemic", IF($H151&lt;&gt;0, IF($I151=0, $D151*$H151, $D151*($H151-$G151)), 0), $D151*$H151), 0)</f>
        <v>0</v>
      </c>
      <c r="P151" s="15">
        <f t="shared" si="4"/>
        <v>0</v>
      </c>
      <c r="Q151" s="3"/>
      <c r="R151" s="15">
        <f t="shared" si="20"/>
        <v>0</v>
      </c>
      <c r="S151" s="25"/>
      <c r="T151" s="17">
        <f t="shared" si="6"/>
        <v>0</v>
      </c>
      <c r="U151" s="17">
        <f t="shared" si="7"/>
        <v>0</v>
      </c>
      <c r="V151" s="25"/>
      <c r="W151" s="17">
        <f t="shared" si="8"/>
        <v>0</v>
      </c>
      <c r="X151" s="17">
        <f t="shared" si="9"/>
        <v>0</v>
      </c>
      <c r="Y151" s="25"/>
      <c r="Z151" s="17">
        <f t="shared" si="10"/>
        <v>0</v>
      </c>
      <c r="AA151" s="17">
        <f t="shared" si="11"/>
        <v>0</v>
      </c>
    </row>
    <row r="152" spans="1:27" x14ac:dyDescent="0.2">
      <c r="A152" s="14" t="str">
        <f>IF(AND(INTRO!$E$37="Non-endemic",INTRO!$E$41="Non-endemic")," ",IF(COUNTRY_INFO!A152=0," ",COUNTRY_INFO!A152))</f>
        <v>Ethiopia</v>
      </c>
      <c r="B152" s="14" t="str">
        <f>IF(AND(INTRO!$E$37="Non-endemic",INTRO!$E$41="Non-endemic")," ",IF(COUNTRY_INFO!B152=0," ",COUNTRY_INFO!B152))</f>
        <v>AmharaOromiya</v>
      </c>
      <c r="C152" s="14" t="str">
        <f>IF(AND(INTRO!$E$37="Non-endemic",INTRO!$E$41="Non-endemic")," ",IF(COUNTRY_INFO!C152=0," ",COUNTRY_INFO!C152))</f>
        <v>Jille Timuga</v>
      </c>
      <c r="D152" s="15">
        <f>IF(AND(INTRO!$E$37="Non-endemic",INTRO!$E$41="Non-endemic"),0,IF(AND(OR(COUNTRY_INFO!$H152=0,COUNTRY_INFO!$H152=4,COUNTRY_INFO!$H152=99),OR(COUNTRY_INFO!$J152=0,COUNTRY_INFO!$J152=4)),0,COUNTRY_INFO!$E152))</f>
        <v>12169.326684428064</v>
      </c>
      <c r="E152" s="15">
        <f>IF(AND(INTRO!$E$37="Non-endemic",INTRO!$E$41="Non-endemic"),0,IF(AND(OR(COUNTRY_INFO!$H152=0,COUNTRY_INFO!$H152=4,COUNTRY_INFO!$H152=99),OR(COUNTRY_INFO!$J152=0,COUNTRY_INFO!$J152=4)),0,COUNTRY_INFO!$F152))</f>
        <v>26058.36748185016</v>
      </c>
      <c r="F152" s="15">
        <f t="shared" si="18"/>
        <v>38227.694166278226</v>
      </c>
      <c r="G152" s="16">
        <f>IF(AND(INTRO!$E$37="Non-endemic",INTRO!$E$41="Non-endemic"),0,COUNTRY_INFO!P152)</f>
        <v>0</v>
      </c>
      <c r="H152" s="16">
        <f>IF(AND(INTRO!$E$37="Non-endemic",INTRO!$E$41="Non-endemic"),0,COUNTRY_INFO!R152)</f>
        <v>0</v>
      </c>
      <c r="I152" s="15">
        <f>IF(INTRO!$E$39="Non-endemic",IF($G152=1,DEC!I152,0),IF($G152=1,IVM!G152,0))</f>
        <v>0</v>
      </c>
      <c r="J152" s="197"/>
      <c r="K152" s="42">
        <f>IF($J152="ALB", IF(INTRO!$E$39="Non-endemic", IF($H152&lt;&gt;0, IF($I152=0, $D152*$H152, $D152*($H152-$G152)), 0), $D152*$H152), 0)</f>
        <v>0</v>
      </c>
      <c r="L152" s="15">
        <f t="shared" si="2"/>
        <v>0</v>
      </c>
      <c r="M152" s="3"/>
      <c r="N152" s="15">
        <f t="shared" si="19"/>
        <v>0</v>
      </c>
      <c r="O152" s="42">
        <f>IF($J152="MBD", IF(INTRO!$E$39="Non-endemic", IF($H152&lt;&gt;0, IF($I152=0, $D152*$H152, $D152*($H152-$G152)), 0), $D152*$H152), 0)</f>
        <v>0</v>
      </c>
      <c r="P152" s="15">
        <f t="shared" si="4"/>
        <v>0</v>
      </c>
      <c r="Q152" s="3"/>
      <c r="R152" s="15">
        <f t="shared" si="20"/>
        <v>0</v>
      </c>
      <c r="S152" s="25"/>
      <c r="T152" s="17">
        <f t="shared" si="6"/>
        <v>0</v>
      </c>
      <c r="U152" s="17">
        <f t="shared" si="7"/>
        <v>0</v>
      </c>
      <c r="V152" s="25"/>
      <c r="W152" s="17">
        <f t="shared" si="8"/>
        <v>0</v>
      </c>
      <c r="X152" s="17">
        <f t="shared" si="9"/>
        <v>0</v>
      </c>
      <c r="Y152" s="25"/>
      <c r="Z152" s="17">
        <f t="shared" si="10"/>
        <v>0</v>
      </c>
      <c r="AA152" s="17">
        <f t="shared" si="11"/>
        <v>0</v>
      </c>
    </row>
    <row r="153" spans="1:27" x14ac:dyDescent="0.2">
      <c r="A153" s="14" t="str">
        <f>IF(AND(INTRO!$E$37="Non-endemic",INTRO!$E$41="Non-endemic")," ",IF(COUNTRY_INFO!A153=0," ",COUNTRY_INFO!A153))</f>
        <v>Ethiopia</v>
      </c>
      <c r="B153" s="14" t="str">
        <f>IF(AND(INTRO!$E$37="Non-endemic",INTRO!$E$41="Non-endemic")," ",IF(COUNTRY_INFO!B153=0," ",COUNTRY_INFO!B153))</f>
        <v>AmharaOromiya</v>
      </c>
      <c r="C153" s="14" t="str">
        <f>IF(AND(INTRO!$E$37="Non-endemic",INTRO!$E$41="Non-endemic")," ",IF(COUNTRY_INFO!C153=0," ",COUNTRY_INFO!C153))</f>
        <v>Kemissie</v>
      </c>
      <c r="D153" s="15">
        <f>IF(AND(INTRO!$E$37="Non-endemic",INTRO!$E$41="Non-endemic"),0,IF(AND(OR(COUNTRY_INFO!$H153=0,COUNTRY_INFO!$H153=4,COUNTRY_INFO!$H153=99),OR(COUNTRY_INFO!$J153=0,COUNTRY_INFO!$J153=4)),0,COUNTRY_INFO!$E153))</f>
        <v>5323.1214533058865</v>
      </c>
      <c r="E153" s="15">
        <f>IF(AND(INTRO!$E$37="Non-endemic",INTRO!$E$41="Non-endemic"),0,IF(AND(OR(COUNTRY_INFO!$H153=0,COUNTRY_INFO!$H153=4,COUNTRY_INFO!$H153=99),OR(COUNTRY_INFO!$J153=0,COUNTRY_INFO!$J153=4)),0,COUNTRY_INFO!$F153))</f>
        <v>11398.482313591065</v>
      </c>
      <c r="F153" s="15">
        <f t="shared" si="18"/>
        <v>16721.603766896951</v>
      </c>
      <c r="G153" s="16">
        <f>IF(AND(INTRO!$E$37="Non-endemic",INTRO!$E$41="Non-endemic"),0,COUNTRY_INFO!P153)</f>
        <v>0</v>
      </c>
      <c r="H153" s="16">
        <f>IF(AND(INTRO!$E$37="Non-endemic",INTRO!$E$41="Non-endemic"),0,COUNTRY_INFO!R153)</f>
        <v>0</v>
      </c>
      <c r="I153" s="15">
        <f>IF(INTRO!$E$39="Non-endemic",IF($G153=1,DEC!I153,0),IF($G153=1,IVM!G153,0))</f>
        <v>0</v>
      </c>
      <c r="J153" s="197"/>
      <c r="K153" s="42">
        <f>IF($J153="ALB", IF(INTRO!$E$39="Non-endemic", IF($H153&lt;&gt;0, IF($I153=0, $D153*$H153, $D153*($H153-$G153)), 0), $D153*$H153), 0)</f>
        <v>0</v>
      </c>
      <c r="L153" s="15">
        <f t="shared" si="2"/>
        <v>0</v>
      </c>
      <c r="M153" s="3"/>
      <c r="N153" s="15">
        <f t="shared" si="19"/>
        <v>0</v>
      </c>
      <c r="O153" s="42">
        <f>IF($J153="MBD", IF(INTRO!$E$39="Non-endemic", IF($H153&lt;&gt;0, IF($I153=0, $D153*$H153, $D153*($H153-$G153)), 0), $D153*$H153), 0)</f>
        <v>0</v>
      </c>
      <c r="P153" s="15">
        <f t="shared" si="4"/>
        <v>0</v>
      </c>
      <c r="Q153" s="3"/>
      <c r="R153" s="15">
        <f t="shared" si="20"/>
        <v>0</v>
      </c>
      <c r="S153" s="25"/>
      <c r="T153" s="17">
        <f t="shared" si="6"/>
        <v>0</v>
      </c>
      <c r="U153" s="17">
        <f t="shared" si="7"/>
        <v>0</v>
      </c>
      <c r="V153" s="25"/>
      <c r="W153" s="17">
        <f t="shared" si="8"/>
        <v>0</v>
      </c>
      <c r="X153" s="17">
        <f t="shared" si="9"/>
        <v>0</v>
      </c>
      <c r="Y153" s="25"/>
      <c r="Z153" s="17">
        <f t="shared" si="10"/>
        <v>0</v>
      </c>
      <c r="AA153" s="17">
        <f t="shared" si="11"/>
        <v>0</v>
      </c>
    </row>
    <row r="154" spans="1:27" x14ac:dyDescent="0.2">
      <c r="A154" s="14" t="str">
        <f>IF(AND(INTRO!$E$37="Non-endemic",INTRO!$E$41="Non-endemic")," ",IF(COUNTRY_INFO!A154=0," ",COUNTRY_INFO!A154))</f>
        <v>Ethiopia</v>
      </c>
      <c r="B154" s="14" t="str">
        <f>IF(AND(INTRO!$E$37="Non-endemic",INTRO!$E$41="Non-endemic")," ",IF(COUNTRY_INFO!B154=0," ",COUNTRY_INFO!B154))</f>
        <v>AmharaSouth Gondar</v>
      </c>
      <c r="C154" s="14" t="str">
        <f>IF(AND(INTRO!$E$37="Non-endemic",INTRO!$E$41="Non-endemic")," ",IF(COUNTRY_INFO!C154=0," ",COUNTRY_INFO!C154))</f>
        <v>Andabet (West Estie)</v>
      </c>
      <c r="D154" s="15">
        <f>IF(AND(INTRO!$E$37="Non-endemic",INTRO!$E$41="Non-endemic"),0,IF(AND(OR(COUNTRY_INFO!$H154=0,COUNTRY_INFO!$H154=4,COUNTRY_INFO!$H154=99),OR(COUNTRY_INFO!$J154=0,COUNTRY_INFO!$J154=4)),0,COUNTRY_INFO!$E154))</f>
        <v>19727.98806088341</v>
      </c>
      <c r="E154" s="15">
        <f>IF(AND(INTRO!$E$37="Non-endemic",INTRO!$E$41="Non-endemic"),0,IF(AND(OR(COUNTRY_INFO!$H154=0,COUNTRY_INFO!$H154=4,COUNTRY_INFO!$H154=99),OR(COUNTRY_INFO!$J154=0,COUNTRY_INFO!$J154=4)),0,COUNTRY_INFO!$F154))</f>
        <v>42243.846015397954</v>
      </c>
      <c r="F154" s="15">
        <f t="shared" si="18"/>
        <v>61971.83407628136</v>
      </c>
      <c r="G154" s="16">
        <f>IF(AND(INTRO!$E$37="Non-endemic",INTRO!$E$41="Non-endemic"),0,COUNTRY_INFO!P154)</f>
        <v>0</v>
      </c>
      <c r="H154" s="16">
        <f>IF(AND(INTRO!$E$37="Non-endemic",INTRO!$E$41="Non-endemic"),0,COUNTRY_INFO!R154)</f>
        <v>2</v>
      </c>
      <c r="I154" s="15">
        <f>IF(INTRO!$E$39="Non-endemic",IF($G154=1,DEC!I154,0),IF($G154=1,IVM!G154,0))</f>
        <v>0</v>
      </c>
      <c r="J154" s="197" t="s">
        <v>1155</v>
      </c>
      <c r="K154" s="42">
        <f>IF($J154="ALB", IF(INTRO!$E$39="Non-endemic", IF($H154&lt;&gt;0, IF($I154=0, $D154*$H154, $D154*($H154-$G154)), 0), $D154*$H154), 0)</f>
        <v>0</v>
      </c>
      <c r="L154" s="15">
        <f t="shared" si="2"/>
        <v>0</v>
      </c>
      <c r="M154" s="3"/>
      <c r="N154" s="15">
        <f t="shared" si="19"/>
        <v>0</v>
      </c>
      <c r="O154" s="42">
        <f>IF($J154="MBD", IF(INTRO!$E$39="Non-endemic", IF($H154&lt;&gt;0, IF($I154=0, $D154*$H154, $D154*($H154-$G154)), 0), $D154*$H154), 0)</f>
        <v>39455.97612176682</v>
      </c>
      <c r="P154" s="15">
        <f t="shared" si="4"/>
        <v>84487.692030795908</v>
      </c>
      <c r="Q154" s="3"/>
      <c r="R154" s="15">
        <f t="shared" si="20"/>
        <v>123943.66815256272</v>
      </c>
      <c r="S154" s="25"/>
      <c r="T154" s="17">
        <f t="shared" si="6"/>
        <v>0</v>
      </c>
      <c r="U154" s="17">
        <f t="shared" si="7"/>
        <v>0</v>
      </c>
      <c r="V154" s="25"/>
      <c r="W154" s="17">
        <f t="shared" si="8"/>
        <v>0</v>
      </c>
      <c r="X154" s="17">
        <f t="shared" si="9"/>
        <v>0</v>
      </c>
      <c r="Y154" s="25"/>
      <c r="Z154" s="17">
        <f t="shared" si="10"/>
        <v>84487.692030795908</v>
      </c>
      <c r="AA154" s="17">
        <f t="shared" si="11"/>
        <v>564</v>
      </c>
    </row>
    <row r="155" spans="1:27" x14ac:dyDescent="0.2">
      <c r="A155" s="14" t="str">
        <f>IF(AND(INTRO!$E$37="Non-endemic",INTRO!$E$41="Non-endemic")," ",IF(COUNTRY_INFO!A155=0," ",COUNTRY_INFO!A155))</f>
        <v>Ethiopia</v>
      </c>
      <c r="B155" s="14" t="str">
        <f>IF(AND(INTRO!$E$37="Non-endemic",INTRO!$E$41="Non-endemic")," ",IF(COUNTRY_INFO!B155=0," ",COUNTRY_INFO!B155))</f>
        <v>AmharaSouth Gondar</v>
      </c>
      <c r="C155" s="14" t="str">
        <f>IF(AND(INTRO!$E$37="Non-endemic",INTRO!$E$41="Non-endemic")," ",IF(COUNTRY_INFO!C155=0," ",COUNTRY_INFO!C155))</f>
        <v>Debre Tabor Town</v>
      </c>
      <c r="D155" s="15">
        <f>IF(AND(INTRO!$E$37="Non-endemic",INTRO!$E$41="Non-endemic"),0,IF(AND(OR(COUNTRY_INFO!$H155=0,COUNTRY_INFO!$H155=4,COUNTRY_INFO!$H155=99),OR(COUNTRY_INFO!$J155=0,COUNTRY_INFO!$J155=4)),0,COUNTRY_INFO!$E155))</f>
        <v>11270.032411406999</v>
      </c>
      <c r="E155" s="15">
        <f>IF(AND(INTRO!$E$37="Non-endemic",INTRO!$E$41="Non-endemic"),0,IF(AND(OR(COUNTRY_INFO!$H155=0,COUNTRY_INFO!$H155=4,COUNTRY_INFO!$H155=99),OR(COUNTRY_INFO!$J155=0,COUNTRY_INFO!$J155=4)),0,COUNTRY_INFO!$F155))</f>
        <v>24132.694743464999</v>
      </c>
      <c r="F155" s="15">
        <f t="shared" si="18"/>
        <v>35402.727154872002</v>
      </c>
      <c r="G155" s="16">
        <f>IF(AND(INTRO!$E$37="Non-endemic",INTRO!$E$41="Non-endemic"),0,COUNTRY_INFO!P155)</f>
        <v>0</v>
      </c>
      <c r="H155" s="16">
        <f>IF(AND(INTRO!$E$37="Non-endemic",INTRO!$E$41="Non-endemic"),0,COUNTRY_INFO!R155)</f>
        <v>0</v>
      </c>
      <c r="I155" s="15">
        <f>IF(INTRO!$E$39="Non-endemic",IF($G155=1,DEC!I155,0),IF($G155=1,IVM!G155,0))</f>
        <v>0</v>
      </c>
      <c r="J155" s="197"/>
      <c r="K155" s="42">
        <f>IF($J155="ALB", IF(INTRO!$E$39="Non-endemic", IF($H155&lt;&gt;0, IF($I155=0, $D155*$H155, $D155*($H155-$G155)), 0), $D155*$H155), 0)</f>
        <v>0</v>
      </c>
      <c r="L155" s="15">
        <f t="shared" si="2"/>
        <v>0</v>
      </c>
      <c r="M155" s="3"/>
      <c r="N155" s="15">
        <f t="shared" si="19"/>
        <v>0</v>
      </c>
      <c r="O155" s="42">
        <f>IF($J155="MBD", IF(INTRO!$E$39="Non-endemic", IF($H155&lt;&gt;0, IF($I155=0, $D155*$H155, $D155*($H155-$G155)), 0), $D155*$H155), 0)</f>
        <v>0</v>
      </c>
      <c r="P155" s="15">
        <f t="shared" si="4"/>
        <v>0</v>
      </c>
      <c r="Q155" s="3"/>
      <c r="R155" s="15">
        <f t="shared" si="20"/>
        <v>0</v>
      </c>
      <c r="S155" s="25"/>
      <c r="T155" s="17">
        <f t="shared" si="6"/>
        <v>0</v>
      </c>
      <c r="U155" s="17">
        <f t="shared" si="7"/>
        <v>0</v>
      </c>
      <c r="V155" s="25"/>
      <c r="W155" s="17">
        <f t="shared" si="8"/>
        <v>0</v>
      </c>
      <c r="X155" s="17">
        <f t="shared" si="9"/>
        <v>0</v>
      </c>
      <c r="Y155" s="25"/>
      <c r="Z155" s="17">
        <f t="shared" si="10"/>
        <v>0</v>
      </c>
      <c r="AA155" s="17">
        <f t="shared" si="11"/>
        <v>0</v>
      </c>
    </row>
    <row r="156" spans="1:27" x14ac:dyDescent="0.2">
      <c r="A156" s="14" t="str">
        <f>IF(AND(INTRO!$E$37="Non-endemic",INTRO!$E$41="Non-endemic")," ",IF(COUNTRY_INFO!A156=0," ",COUNTRY_INFO!A156))</f>
        <v>Ethiopia</v>
      </c>
      <c r="B156" s="14" t="str">
        <f>IF(AND(INTRO!$E$37="Non-endemic",INTRO!$E$41="Non-endemic")," ",IF(COUNTRY_INFO!B156=0," ",COUNTRY_INFO!B156))</f>
        <v>AmharaSouth Gondar</v>
      </c>
      <c r="C156" s="14" t="str">
        <f>IF(AND(INTRO!$E$37="Non-endemic",INTRO!$E$41="Non-endemic")," ",IF(COUNTRY_INFO!C156=0," ",COUNTRY_INFO!C156))</f>
        <v>Dera</v>
      </c>
      <c r="D156" s="15">
        <f>IF(AND(INTRO!$E$37="Non-endemic",INTRO!$E$41="Non-endemic"),0,IF(AND(OR(COUNTRY_INFO!$H156=0,COUNTRY_INFO!$H156=4,COUNTRY_INFO!$H156=99),OR(COUNTRY_INFO!$J156=0,COUNTRY_INFO!$J156=4)),0,COUNTRY_INFO!$E156))</f>
        <v>39908.81417106853</v>
      </c>
      <c r="E156" s="15">
        <f>IF(AND(INTRO!$E$37="Non-endemic",INTRO!$E$41="Non-endemic"),0,IF(AND(OR(COUNTRY_INFO!$H156=0,COUNTRY_INFO!$H156=4,COUNTRY_INFO!$H156=99),OR(COUNTRY_INFO!$J156=0,COUNTRY_INFO!$J156=4)),0,COUNTRY_INFO!$F156))</f>
        <v>85457.361150909812</v>
      </c>
      <c r="F156" s="15">
        <f t="shared" si="18"/>
        <v>125366.17532197834</v>
      </c>
      <c r="G156" s="16">
        <f>IF(AND(INTRO!$E$37="Non-endemic",INTRO!$E$41="Non-endemic"),0,COUNTRY_INFO!P156)</f>
        <v>0</v>
      </c>
      <c r="H156" s="16">
        <f>IF(AND(INTRO!$E$37="Non-endemic",INTRO!$E$41="Non-endemic"),0,COUNTRY_INFO!R156)</f>
        <v>1</v>
      </c>
      <c r="I156" s="15">
        <f>IF(INTRO!$E$39="Non-endemic",IF($G156=1,DEC!I156,0),IF($G156=1,IVM!G156,0))</f>
        <v>0</v>
      </c>
      <c r="J156" s="197" t="s">
        <v>1155</v>
      </c>
      <c r="K156" s="42">
        <f>IF($J156="ALB", IF(INTRO!$E$39="Non-endemic", IF($H156&lt;&gt;0, IF($I156=0, $D156*$H156, $D156*($H156-$G156)), 0), $D156*$H156), 0)</f>
        <v>0</v>
      </c>
      <c r="L156" s="15">
        <f t="shared" si="2"/>
        <v>0</v>
      </c>
      <c r="M156" s="3"/>
      <c r="N156" s="15">
        <f t="shared" si="19"/>
        <v>0</v>
      </c>
      <c r="O156" s="42">
        <f>IF($J156="MBD", IF(INTRO!$E$39="Non-endemic", IF($H156&lt;&gt;0, IF($I156=0, $D156*$H156, $D156*($H156-$G156)), 0), $D156*$H156), 0)</f>
        <v>39908.81417106853</v>
      </c>
      <c r="P156" s="15">
        <f t="shared" si="4"/>
        <v>85457.361150909812</v>
      </c>
      <c r="Q156" s="3"/>
      <c r="R156" s="15">
        <f t="shared" si="20"/>
        <v>125366.17532197834</v>
      </c>
      <c r="S156" s="25"/>
      <c r="T156" s="17">
        <f t="shared" si="6"/>
        <v>0</v>
      </c>
      <c r="U156" s="17">
        <f t="shared" si="7"/>
        <v>0</v>
      </c>
      <c r="V156" s="25"/>
      <c r="W156" s="17">
        <f t="shared" si="8"/>
        <v>0</v>
      </c>
      <c r="X156" s="17">
        <f t="shared" si="9"/>
        <v>0</v>
      </c>
      <c r="Y156" s="25"/>
      <c r="Z156" s="17">
        <f t="shared" si="10"/>
        <v>85457.361150909812</v>
      </c>
      <c r="AA156" s="17">
        <f t="shared" si="11"/>
        <v>570</v>
      </c>
    </row>
    <row r="157" spans="1:27" x14ac:dyDescent="0.2">
      <c r="A157" s="14" t="str">
        <f>IF(AND(INTRO!$E$37="Non-endemic",INTRO!$E$41="Non-endemic")," ",IF(COUNTRY_INFO!A157=0," ",COUNTRY_INFO!A157))</f>
        <v>Ethiopia</v>
      </c>
      <c r="B157" s="14" t="str">
        <f>IF(AND(INTRO!$E$37="Non-endemic",INTRO!$E$41="Non-endemic")," ",IF(COUNTRY_INFO!B157=0," ",COUNTRY_INFO!B157))</f>
        <v>AmharaSouth Gondar</v>
      </c>
      <c r="C157" s="14" t="str">
        <f>IF(AND(INTRO!$E$37="Non-endemic",INTRO!$E$41="Non-endemic")," ",IF(COUNTRY_INFO!C157=0," ",COUNTRY_INFO!C157))</f>
        <v>Ebinat</v>
      </c>
      <c r="D157" s="15">
        <f>IF(AND(INTRO!$E$37="Non-endemic",INTRO!$E$41="Non-endemic"),0,IF(AND(OR(COUNTRY_INFO!$H157=0,COUNTRY_INFO!$H157=4,COUNTRY_INFO!$H157=99),OR(COUNTRY_INFO!$J157=0,COUNTRY_INFO!$J157=4)),0,COUNTRY_INFO!$E157))</f>
        <v>26811.678673783306</v>
      </c>
      <c r="E157" s="15">
        <f>IF(AND(INTRO!$E$37="Non-endemic",INTRO!$E$41="Non-endemic"),0,IF(AND(OR(COUNTRY_INFO!$H157=0,COUNTRY_INFO!$H157=4,COUNTRY_INFO!$H157=99),OR(COUNTRY_INFO!$J157=0,COUNTRY_INFO!$J157=4)),0,COUNTRY_INFO!$F157))</f>
        <v>57412.262305419936</v>
      </c>
      <c r="F157" s="15">
        <f t="shared" si="18"/>
        <v>84223.940979203238</v>
      </c>
      <c r="G157" s="16">
        <f>IF(AND(INTRO!$E$37="Non-endemic",INTRO!$E$41="Non-endemic"),0,COUNTRY_INFO!P157)</f>
        <v>0</v>
      </c>
      <c r="H157" s="16">
        <f>IF(AND(INTRO!$E$37="Non-endemic",INTRO!$E$41="Non-endemic"),0,COUNTRY_INFO!R157)</f>
        <v>2</v>
      </c>
      <c r="I157" s="15">
        <f>IF(INTRO!$E$39="Non-endemic",IF($G157=1,DEC!I157,0),IF($G157=1,IVM!G157,0))</f>
        <v>0</v>
      </c>
      <c r="J157" s="197" t="s">
        <v>1155</v>
      </c>
      <c r="K157" s="42">
        <f>IF($J157="ALB", IF(INTRO!$E$39="Non-endemic", IF($H157&lt;&gt;0, IF($I157=0, $D157*$H157, $D157*($H157-$G157)), 0), $D157*$H157), 0)</f>
        <v>0</v>
      </c>
      <c r="L157" s="15">
        <f t="shared" si="2"/>
        <v>0</v>
      </c>
      <c r="M157" s="3"/>
      <c r="N157" s="15">
        <f t="shared" si="19"/>
        <v>0</v>
      </c>
      <c r="O157" s="42">
        <f>IF($J157="MBD", IF(INTRO!$E$39="Non-endemic", IF($H157&lt;&gt;0, IF($I157=0, $D157*$H157, $D157*($H157-$G157)), 0), $D157*$H157), 0)</f>
        <v>53623.357347566613</v>
      </c>
      <c r="P157" s="15">
        <f t="shared" si="4"/>
        <v>114824.52461083987</v>
      </c>
      <c r="Q157" s="3"/>
      <c r="R157" s="15">
        <f t="shared" si="20"/>
        <v>168447.88195840648</v>
      </c>
      <c r="S157" s="25"/>
      <c r="T157" s="17">
        <f t="shared" si="6"/>
        <v>0</v>
      </c>
      <c r="U157" s="17">
        <f t="shared" si="7"/>
        <v>0</v>
      </c>
      <c r="V157" s="25"/>
      <c r="W157" s="17">
        <f t="shared" si="8"/>
        <v>0</v>
      </c>
      <c r="X157" s="17">
        <f t="shared" si="9"/>
        <v>0</v>
      </c>
      <c r="Y157" s="25"/>
      <c r="Z157" s="17">
        <f t="shared" si="10"/>
        <v>114824.52461083987</v>
      </c>
      <c r="AA157" s="17">
        <f t="shared" si="11"/>
        <v>766</v>
      </c>
    </row>
    <row r="158" spans="1:27" x14ac:dyDescent="0.2">
      <c r="A158" s="14" t="str">
        <f>IF(AND(INTRO!$E$37="Non-endemic",INTRO!$E$41="Non-endemic")," ",IF(COUNTRY_INFO!A158=0," ",COUNTRY_INFO!A158))</f>
        <v>Ethiopia</v>
      </c>
      <c r="B158" s="14" t="str">
        <f>IF(AND(INTRO!$E$37="Non-endemic",INTRO!$E$41="Non-endemic")," ",IF(COUNTRY_INFO!B158=0," ",COUNTRY_INFO!B158))</f>
        <v>AmharaSouth Gondar</v>
      </c>
      <c r="C158" s="14" t="str">
        <f>IF(AND(INTRO!$E$37="Non-endemic",INTRO!$E$41="Non-endemic")," ",IF(COUNTRY_INFO!C158=0," ",COUNTRY_INFO!C158))</f>
        <v>Estie (East Estie)</v>
      </c>
      <c r="D158" s="15">
        <f>IF(AND(INTRO!$E$37="Non-endemic",INTRO!$E$41="Non-endemic"),0,IF(AND(OR(COUNTRY_INFO!$H158=0,COUNTRY_INFO!$H158=4,COUNTRY_INFO!$H158=99),OR(COUNTRY_INFO!$J158=0,COUNTRY_INFO!$J158=4)),0,COUNTRY_INFO!$E158))</f>
        <v>34594.111296190444</v>
      </c>
      <c r="E158" s="15">
        <f>IF(AND(INTRO!$E$37="Non-endemic",INTRO!$E$41="Non-endemic"),0,IF(AND(OR(COUNTRY_INFO!$H158=0,COUNTRY_INFO!$H158=4,COUNTRY_INFO!$H158=99),OR(COUNTRY_INFO!$J158=0,COUNTRY_INFO!$J158=4)),0,COUNTRY_INFO!$F158))</f>
        <v>74076.905669536762</v>
      </c>
      <c r="F158" s="15">
        <f t="shared" si="18"/>
        <v>108671.01696572721</v>
      </c>
      <c r="G158" s="16">
        <f>IF(AND(INTRO!$E$37="Non-endemic",INTRO!$E$41="Non-endemic"),0,COUNTRY_INFO!P158)</f>
        <v>0</v>
      </c>
      <c r="H158" s="16">
        <f>IF(AND(INTRO!$E$37="Non-endemic",INTRO!$E$41="Non-endemic"),0,COUNTRY_INFO!R158)</f>
        <v>1</v>
      </c>
      <c r="I158" s="15">
        <f>IF(INTRO!$E$39="Non-endemic",IF($G158=1,DEC!I158,0),IF($G158=1,IVM!G158,0))</f>
        <v>0</v>
      </c>
      <c r="J158" s="197" t="s">
        <v>1155</v>
      </c>
      <c r="K158" s="42">
        <f>IF($J158="ALB", IF(INTRO!$E$39="Non-endemic", IF($H158&lt;&gt;0, IF($I158=0, $D158*$H158, $D158*($H158-$G158)), 0), $D158*$H158), 0)</f>
        <v>0</v>
      </c>
      <c r="L158" s="15">
        <f t="shared" si="2"/>
        <v>0</v>
      </c>
      <c r="M158" s="3"/>
      <c r="N158" s="15">
        <f t="shared" si="19"/>
        <v>0</v>
      </c>
      <c r="O158" s="42">
        <f>IF($J158="MBD", IF(INTRO!$E$39="Non-endemic", IF($H158&lt;&gt;0, IF($I158=0, $D158*$H158, $D158*($H158-$G158)), 0), $D158*$H158), 0)</f>
        <v>34594.111296190444</v>
      </c>
      <c r="P158" s="15">
        <f t="shared" si="4"/>
        <v>74076.905669536762</v>
      </c>
      <c r="Q158" s="3"/>
      <c r="R158" s="15">
        <f t="shared" si="20"/>
        <v>108671.01696572721</v>
      </c>
      <c r="S158" s="25"/>
      <c r="T158" s="17">
        <f t="shared" si="6"/>
        <v>0</v>
      </c>
      <c r="U158" s="17">
        <f t="shared" si="7"/>
        <v>0</v>
      </c>
      <c r="V158" s="25"/>
      <c r="W158" s="17">
        <f t="shared" si="8"/>
        <v>0</v>
      </c>
      <c r="X158" s="17">
        <f t="shared" si="9"/>
        <v>0</v>
      </c>
      <c r="Y158" s="25"/>
      <c r="Z158" s="17">
        <f t="shared" si="10"/>
        <v>74076.905669536762</v>
      </c>
      <c r="AA158" s="17">
        <f t="shared" si="11"/>
        <v>494</v>
      </c>
    </row>
    <row r="159" spans="1:27" x14ac:dyDescent="0.2">
      <c r="A159" s="14" t="str">
        <f>IF(AND(INTRO!$E$37="Non-endemic",INTRO!$E$41="Non-endemic")," ",IF(COUNTRY_INFO!A159=0," ",COUNTRY_INFO!A159))</f>
        <v>Ethiopia</v>
      </c>
      <c r="B159" s="14" t="str">
        <f>IF(AND(INTRO!$E$37="Non-endemic",INTRO!$E$41="Non-endemic")," ",IF(COUNTRY_INFO!B159=0," ",COUNTRY_INFO!B159))</f>
        <v>AmharaSouth Gondar</v>
      </c>
      <c r="C159" s="14" t="str">
        <f>IF(AND(INTRO!$E$37="Non-endemic",INTRO!$E$41="Non-endemic")," ",IF(COUNTRY_INFO!C159=0," ",COUNTRY_INFO!C159))</f>
        <v>Farta</v>
      </c>
      <c r="D159" s="15">
        <f>IF(AND(INTRO!$E$37="Non-endemic",INTRO!$E$41="Non-endemic"),0,IF(AND(OR(COUNTRY_INFO!$H159=0,COUNTRY_INFO!$H159=4,COUNTRY_INFO!$H159=99),OR(COUNTRY_INFO!$J159=0,COUNTRY_INFO!$J159=4)),0,COUNTRY_INFO!$E159))</f>
        <v>27360.379890343502</v>
      </c>
      <c r="E159" s="15">
        <f>IF(AND(INTRO!$E$37="Non-endemic",INTRO!$E$41="Non-endemic"),0,IF(AND(OR(COUNTRY_INFO!$H159=0,COUNTRY_INFO!$H159=4,COUNTRY_INFO!$H159=99),OR(COUNTRY_INFO!$J159=0,COUNTRY_INFO!$J159=4)),0,COUNTRY_INFO!$F159))</f>
        <v>58587.204708532503</v>
      </c>
      <c r="F159" s="15">
        <f t="shared" si="18"/>
        <v>85947.584598876012</v>
      </c>
      <c r="G159" s="16">
        <f>IF(AND(INTRO!$E$37="Non-endemic",INTRO!$E$41="Non-endemic"),0,COUNTRY_INFO!P159)</f>
        <v>0</v>
      </c>
      <c r="H159" s="16">
        <f>IF(AND(INTRO!$E$37="Non-endemic",INTRO!$E$41="Non-endemic"),0,COUNTRY_INFO!R159)</f>
        <v>1</v>
      </c>
      <c r="I159" s="15">
        <f>IF(INTRO!$E$39="Non-endemic",IF($G159=1,DEC!I159,0),IF($G159=1,IVM!G159,0))</f>
        <v>0</v>
      </c>
      <c r="J159" s="197" t="s">
        <v>1155</v>
      </c>
      <c r="K159" s="42">
        <f>IF($J159="ALB", IF(INTRO!$E$39="Non-endemic", IF($H159&lt;&gt;0, IF($I159=0, $D159*$H159, $D159*($H159-$G159)), 0), $D159*$H159), 0)</f>
        <v>0</v>
      </c>
      <c r="L159" s="15">
        <f t="shared" si="2"/>
        <v>0</v>
      </c>
      <c r="M159" s="3"/>
      <c r="N159" s="15">
        <f t="shared" si="19"/>
        <v>0</v>
      </c>
      <c r="O159" s="42">
        <f>IF($J159="MBD", IF(INTRO!$E$39="Non-endemic", IF($H159&lt;&gt;0, IF($I159=0, $D159*$H159, $D159*($H159-$G159)), 0), $D159*$H159), 0)</f>
        <v>27360.379890343502</v>
      </c>
      <c r="P159" s="15">
        <f t="shared" si="4"/>
        <v>58587.204708532503</v>
      </c>
      <c r="Q159" s="3"/>
      <c r="R159" s="15">
        <f t="shared" si="20"/>
        <v>85947.584598876012</v>
      </c>
      <c r="S159" s="25"/>
      <c r="T159" s="17">
        <f t="shared" si="6"/>
        <v>0</v>
      </c>
      <c r="U159" s="17">
        <f t="shared" si="7"/>
        <v>0</v>
      </c>
      <c r="V159" s="25"/>
      <c r="W159" s="17">
        <f t="shared" si="8"/>
        <v>0</v>
      </c>
      <c r="X159" s="17">
        <f t="shared" si="9"/>
        <v>0</v>
      </c>
      <c r="Y159" s="25"/>
      <c r="Z159" s="17">
        <f t="shared" si="10"/>
        <v>58587.204708532503</v>
      </c>
      <c r="AA159" s="17">
        <f t="shared" si="11"/>
        <v>391</v>
      </c>
    </row>
    <row r="160" spans="1:27" x14ac:dyDescent="0.2">
      <c r="A160" s="14" t="str">
        <f>IF(AND(INTRO!$E$37="Non-endemic",INTRO!$E$41="Non-endemic")," ",IF(COUNTRY_INFO!A160=0," ",COUNTRY_INFO!A160))</f>
        <v>Ethiopia</v>
      </c>
      <c r="B160" s="14" t="str">
        <f>IF(AND(INTRO!$E$37="Non-endemic",INTRO!$E$41="Non-endemic")," ",IF(COUNTRY_INFO!B160=0," ",COUNTRY_INFO!B160))</f>
        <v>AmharaSouth Gondar</v>
      </c>
      <c r="C160" s="14" t="str">
        <f>IF(AND(INTRO!$E$37="Non-endemic",INTRO!$E$41="Non-endemic")," ",IF(COUNTRY_INFO!C160=0," ",COUNTRY_INFO!C160))</f>
        <v>Fogera</v>
      </c>
      <c r="D160" s="15">
        <f>IF(AND(INTRO!$E$37="Non-endemic",INTRO!$E$41="Non-endemic"),0,IF(AND(OR(COUNTRY_INFO!$H160=0,COUNTRY_INFO!$H160=4,COUNTRY_INFO!$H160=99),OR(COUNTRY_INFO!$J160=0,COUNTRY_INFO!$J160=4)),0,COUNTRY_INFO!$E160))</f>
        <v>35498.022208994495</v>
      </c>
      <c r="E160" s="15">
        <f>IF(AND(INTRO!$E$37="Non-endemic",INTRO!$E$41="Non-endemic"),0,IF(AND(OR(COUNTRY_INFO!$H160=0,COUNTRY_INFO!$H160=4,COUNTRY_INFO!$H160=99),OR(COUNTRY_INFO!$J160=0,COUNTRY_INFO!$J160=4)),0,COUNTRY_INFO!$F160))</f>
        <v>76012.464090106005</v>
      </c>
      <c r="F160" s="15">
        <f t="shared" si="18"/>
        <v>111510.48629910051</v>
      </c>
      <c r="G160" s="16">
        <f>IF(AND(INTRO!$E$37="Non-endemic",INTRO!$E$41="Non-endemic"),0,COUNTRY_INFO!P160)</f>
        <v>0</v>
      </c>
      <c r="H160" s="16">
        <f>IF(AND(INTRO!$E$37="Non-endemic",INTRO!$E$41="Non-endemic"),0,COUNTRY_INFO!R160)</f>
        <v>2</v>
      </c>
      <c r="I160" s="15">
        <f>IF(INTRO!$E$39="Non-endemic",IF($G160=1,DEC!I160,0),IF($G160=1,IVM!G160,0))</f>
        <v>0</v>
      </c>
      <c r="J160" s="197" t="s">
        <v>1155</v>
      </c>
      <c r="K160" s="42">
        <f>IF($J160="ALB", IF(INTRO!$E$39="Non-endemic", IF($H160&lt;&gt;0, IF($I160=0, $D160*$H160, $D160*($H160-$G160)), 0), $D160*$H160), 0)</f>
        <v>0</v>
      </c>
      <c r="L160" s="15">
        <f t="shared" si="2"/>
        <v>0</v>
      </c>
      <c r="M160" s="3"/>
      <c r="N160" s="15">
        <f t="shared" si="19"/>
        <v>0</v>
      </c>
      <c r="O160" s="42">
        <f>IF($J160="MBD", IF(INTRO!$E$39="Non-endemic", IF($H160&lt;&gt;0, IF($I160=0, $D160*$H160, $D160*($H160-$G160)), 0), $D160*$H160), 0)</f>
        <v>70996.044417988989</v>
      </c>
      <c r="P160" s="15">
        <f t="shared" si="4"/>
        <v>152024.92818021201</v>
      </c>
      <c r="Q160" s="3"/>
      <c r="R160" s="15">
        <f t="shared" si="20"/>
        <v>223020.97259820101</v>
      </c>
      <c r="S160" s="25"/>
      <c r="T160" s="17">
        <f t="shared" si="6"/>
        <v>0</v>
      </c>
      <c r="U160" s="17">
        <f t="shared" si="7"/>
        <v>0</v>
      </c>
      <c r="V160" s="25"/>
      <c r="W160" s="17">
        <f t="shared" si="8"/>
        <v>0</v>
      </c>
      <c r="X160" s="17">
        <f t="shared" si="9"/>
        <v>0</v>
      </c>
      <c r="Y160" s="25"/>
      <c r="Z160" s="17">
        <f t="shared" si="10"/>
        <v>152024.92818021201</v>
      </c>
      <c r="AA160" s="17">
        <f t="shared" si="11"/>
        <v>1014</v>
      </c>
    </row>
    <row r="161" spans="1:27" x14ac:dyDescent="0.2">
      <c r="A161" s="14" t="str">
        <f>IF(AND(INTRO!$E$37="Non-endemic",INTRO!$E$41="Non-endemic")," ",IF(COUNTRY_INFO!A161=0," ",COUNTRY_INFO!A161))</f>
        <v>Ethiopia</v>
      </c>
      <c r="B161" s="14" t="str">
        <f>IF(AND(INTRO!$E$37="Non-endemic",INTRO!$E$41="Non-endemic")," ",IF(COUNTRY_INFO!B161=0," ",COUNTRY_INFO!B161))</f>
        <v>AmharaSouth Gondar</v>
      </c>
      <c r="C161" s="14" t="str">
        <f>IF(AND(INTRO!$E$37="Non-endemic",INTRO!$E$41="Non-endemic")," ",IF(COUNTRY_INFO!C161=0," ",COUNTRY_INFO!C161))</f>
        <v>Gunabegemidir</v>
      </c>
      <c r="D161" s="15">
        <f>IF(AND(INTRO!$E$37="Non-endemic",INTRO!$E$41="Non-endemic"),0,IF(AND(OR(COUNTRY_INFO!$H161=0,COUNTRY_INFO!$H161=4,COUNTRY_INFO!$H161=99),OR(COUNTRY_INFO!$J161=0,COUNTRY_INFO!$J161=4)),0,COUNTRY_INFO!$E161))</f>
        <v>0</v>
      </c>
      <c r="E161" s="15">
        <f>IF(AND(INTRO!$E$37="Non-endemic",INTRO!$E$41="Non-endemic"),0,IF(AND(OR(COUNTRY_INFO!$H161=0,COUNTRY_INFO!$H161=4,COUNTRY_INFO!$H161=99),OR(COUNTRY_INFO!$J161=0,COUNTRY_INFO!$J161=4)),0,COUNTRY_INFO!$F161))</f>
        <v>0</v>
      </c>
      <c r="F161" s="15">
        <f t="shared" si="18"/>
        <v>0</v>
      </c>
      <c r="G161" s="16">
        <f>IF(AND(INTRO!$E$37="Non-endemic",INTRO!$E$41="Non-endemic"),0,COUNTRY_INFO!P161)</f>
        <v>0</v>
      </c>
      <c r="H161" s="16">
        <f>IF(AND(INTRO!$E$37="Non-endemic",INTRO!$E$41="Non-endemic"),0,COUNTRY_INFO!R161)</f>
        <v>0</v>
      </c>
      <c r="I161" s="15">
        <f>IF(INTRO!$E$39="Non-endemic",IF($G161=1,DEC!I161,0),IF($G161=1,IVM!G161,0))</f>
        <v>0</v>
      </c>
      <c r="J161" s="197"/>
      <c r="K161" s="42">
        <f>IF($J161="ALB", IF(INTRO!$E$39="Non-endemic", IF($H161&lt;&gt;0, IF($I161=0, $D161*$H161, $D161*($H161-$G161)), 0), $D161*$H161), 0)</f>
        <v>0</v>
      </c>
      <c r="L161" s="15">
        <f t="shared" si="2"/>
        <v>0</v>
      </c>
      <c r="M161" s="3"/>
      <c r="N161" s="15">
        <f t="shared" si="19"/>
        <v>0</v>
      </c>
      <c r="O161" s="42">
        <f>IF($J161="MBD", IF(INTRO!$E$39="Non-endemic", IF($H161&lt;&gt;0, IF($I161=0, $D161*$H161, $D161*($H161-$G161)), 0), $D161*$H161), 0)</f>
        <v>0</v>
      </c>
      <c r="P161" s="15">
        <f t="shared" si="4"/>
        <v>0</v>
      </c>
      <c r="Q161" s="3"/>
      <c r="R161" s="15">
        <f t="shared" si="20"/>
        <v>0</v>
      </c>
      <c r="S161" s="25"/>
      <c r="T161" s="17">
        <f t="shared" si="6"/>
        <v>0</v>
      </c>
      <c r="U161" s="17">
        <f t="shared" si="7"/>
        <v>0</v>
      </c>
      <c r="V161" s="25"/>
      <c r="W161" s="17">
        <f t="shared" si="8"/>
        <v>0</v>
      </c>
      <c r="X161" s="17">
        <f t="shared" si="9"/>
        <v>0</v>
      </c>
      <c r="Y161" s="25"/>
      <c r="Z161" s="17">
        <f t="shared" si="10"/>
        <v>0</v>
      </c>
      <c r="AA161" s="17">
        <f t="shared" si="11"/>
        <v>0</v>
      </c>
    </row>
    <row r="162" spans="1:27" x14ac:dyDescent="0.2">
      <c r="A162" s="14" t="str">
        <f>IF(AND(INTRO!$E$37="Non-endemic",INTRO!$E$41="Non-endemic")," ",IF(COUNTRY_INFO!A162=0," ",COUNTRY_INFO!A162))</f>
        <v>Ethiopia</v>
      </c>
      <c r="B162" s="14" t="str">
        <f>IF(AND(INTRO!$E$37="Non-endemic",INTRO!$E$41="Non-endemic")," ",IF(COUNTRY_INFO!B162=0," ",COUNTRY_INFO!B162))</f>
        <v>AmharaSouth Gondar</v>
      </c>
      <c r="C162" s="14" t="str">
        <f>IF(AND(INTRO!$E$37="Non-endemic",INTRO!$E$41="Non-endemic")," ",IF(COUNTRY_INFO!C162=0," ",COUNTRY_INFO!C162))</f>
        <v>Lay Gaint</v>
      </c>
      <c r="D162" s="15">
        <f>IF(AND(INTRO!$E$37="Non-endemic",INTRO!$E$41="Non-endemic"),0,IF(AND(OR(COUNTRY_INFO!$H162=0,COUNTRY_INFO!$H162=4,COUNTRY_INFO!$H162=99),OR(COUNTRY_INFO!$J162=0,COUNTRY_INFO!$J162=4)),0,COUNTRY_INFO!$E162))</f>
        <v>32469.506511355681</v>
      </c>
      <c r="E162" s="15">
        <f>IF(AND(INTRO!$E$37="Non-endemic",INTRO!$E$41="Non-endemic"),0,IF(AND(OR(COUNTRY_INFO!$H162=0,COUNTRY_INFO!$H162=4,COUNTRY_INFO!$H162=99),OR(COUNTRY_INFO!$J162=0,COUNTRY_INFO!$J162=4)),0,COUNTRY_INFO!$F162))</f>
        <v>69527.45657735609</v>
      </c>
      <c r="F162" s="15">
        <f t="shared" si="18"/>
        <v>101996.96308871177</v>
      </c>
      <c r="G162" s="16">
        <f>IF(AND(INTRO!$E$37="Non-endemic",INTRO!$E$41="Non-endemic"),0,COUNTRY_INFO!P162)</f>
        <v>0</v>
      </c>
      <c r="H162" s="16">
        <f>IF(AND(INTRO!$E$37="Non-endemic",INTRO!$E$41="Non-endemic"),0,COUNTRY_INFO!R162)</f>
        <v>0</v>
      </c>
      <c r="I162" s="15">
        <f>IF(INTRO!$E$39="Non-endemic",IF($G162=1,DEC!I162,0),IF($G162=1,IVM!G162,0))</f>
        <v>0</v>
      </c>
      <c r="J162" s="197"/>
      <c r="K162" s="42">
        <f>IF($J162="ALB", IF(INTRO!$E$39="Non-endemic", IF($H162&lt;&gt;0, IF($I162=0, $D162*$H162, $D162*($H162-$G162)), 0), $D162*$H162), 0)</f>
        <v>0</v>
      </c>
      <c r="L162" s="15">
        <f t="shared" si="2"/>
        <v>0</v>
      </c>
      <c r="M162" s="3"/>
      <c r="N162" s="15">
        <f t="shared" si="19"/>
        <v>0</v>
      </c>
      <c r="O162" s="42">
        <f>IF($J162="MBD", IF(INTRO!$E$39="Non-endemic", IF($H162&lt;&gt;0, IF($I162=0, $D162*$H162, $D162*($H162-$G162)), 0), $D162*$H162), 0)</f>
        <v>0</v>
      </c>
      <c r="P162" s="15">
        <f t="shared" si="4"/>
        <v>0</v>
      </c>
      <c r="Q162" s="3"/>
      <c r="R162" s="15">
        <f t="shared" si="20"/>
        <v>0</v>
      </c>
      <c r="S162" s="25"/>
      <c r="T162" s="17">
        <f t="shared" si="6"/>
        <v>0</v>
      </c>
      <c r="U162" s="17">
        <f t="shared" si="7"/>
        <v>0</v>
      </c>
      <c r="V162" s="25"/>
      <c r="W162" s="17">
        <f t="shared" si="8"/>
        <v>0</v>
      </c>
      <c r="X162" s="17">
        <f t="shared" si="9"/>
        <v>0</v>
      </c>
      <c r="Y162" s="25"/>
      <c r="Z162" s="17">
        <f t="shared" si="10"/>
        <v>0</v>
      </c>
      <c r="AA162" s="17">
        <f t="shared" si="11"/>
        <v>0</v>
      </c>
    </row>
    <row r="163" spans="1:27" x14ac:dyDescent="0.2">
      <c r="A163" s="14" t="str">
        <f>IF(AND(INTRO!$E$37="Non-endemic",INTRO!$E$41="Non-endemic")," ",IF(COUNTRY_INFO!A163=0," ",COUNTRY_INFO!A163))</f>
        <v>Ethiopia</v>
      </c>
      <c r="B163" s="14" t="str">
        <f>IF(AND(INTRO!$E$37="Non-endemic",INTRO!$E$41="Non-endemic")," ",IF(COUNTRY_INFO!B163=0," ",COUNTRY_INFO!B163))</f>
        <v>AmharaSouth Gondar</v>
      </c>
      <c r="C163" s="14" t="str">
        <f>IF(AND(INTRO!$E$37="Non-endemic",INTRO!$E$41="Non-endemic")," ",IF(COUNTRY_INFO!C163=0," ",COUNTRY_INFO!C163))</f>
        <v>Libo Kemkem</v>
      </c>
      <c r="D163" s="15">
        <f>IF(AND(INTRO!$E$37="Non-endemic",INTRO!$E$41="Non-endemic"),0,IF(AND(OR(COUNTRY_INFO!$H163=0,COUNTRY_INFO!$H163=4,COUNTRY_INFO!$H163=99),OR(COUNTRY_INFO!$J163=0,COUNTRY_INFO!$J163=4)),0,COUNTRY_INFO!$E163))</f>
        <v>36051.611632383727</v>
      </c>
      <c r="E163" s="15">
        <f>IF(AND(INTRO!$E$37="Non-endemic",INTRO!$E$41="Non-endemic"),0,IF(AND(OR(COUNTRY_INFO!$H163=0,COUNTRY_INFO!$H163=4,COUNTRY_INFO!$H163=99),OR(COUNTRY_INFO!$J163=0,COUNTRY_INFO!$J163=4)),0,COUNTRY_INFO!$F163))</f>
        <v>77197.873686119332</v>
      </c>
      <c r="F163" s="15">
        <f t="shared" si="18"/>
        <v>113249.48531850305</v>
      </c>
      <c r="G163" s="16">
        <f>IF(AND(INTRO!$E$37="Non-endemic",INTRO!$E$41="Non-endemic"),0,COUNTRY_INFO!P163)</f>
        <v>0</v>
      </c>
      <c r="H163" s="16">
        <f>IF(AND(INTRO!$E$37="Non-endemic",INTRO!$E$41="Non-endemic"),0,COUNTRY_INFO!R163)</f>
        <v>2</v>
      </c>
      <c r="I163" s="15">
        <f>IF(INTRO!$E$39="Non-endemic",IF($G163=1,DEC!I163,0),IF($G163=1,IVM!G163,0))</f>
        <v>0</v>
      </c>
      <c r="J163" s="197" t="s">
        <v>1155</v>
      </c>
      <c r="K163" s="42">
        <f>IF($J163="ALB", IF(INTRO!$E$39="Non-endemic", IF($H163&lt;&gt;0, IF($I163=0, $D163*$H163, $D163*($H163-$G163)), 0), $D163*$H163), 0)</f>
        <v>0</v>
      </c>
      <c r="L163" s="15">
        <f t="shared" si="2"/>
        <v>0</v>
      </c>
      <c r="M163" s="3"/>
      <c r="N163" s="15">
        <f t="shared" si="19"/>
        <v>0</v>
      </c>
      <c r="O163" s="42">
        <f>IF($J163="MBD", IF(INTRO!$E$39="Non-endemic", IF($H163&lt;&gt;0, IF($I163=0, $D163*$H163, $D163*($H163-$G163)), 0), $D163*$H163), 0)</f>
        <v>72103.223264767454</v>
      </c>
      <c r="P163" s="15">
        <f t="shared" si="4"/>
        <v>154395.74737223866</v>
      </c>
      <c r="Q163" s="3"/>
      <c r="R163" s="15">
        <f t="shared" si="20"/>
        <v>226498.9706370061</v>
      </c>
      <c r="S163" s="25"/>
      <c r="T163" s="17">
        <f t="shared" si="6"/>
        <v>0</v>
      </c>
      <c r="U163" s="17">
        <f t="shared" si="7"/>
        <v>0</v>
      </c>
      <c r="V163" s="25"/>
      <c r="W163" s="17">
        <f t="shared" si="8"/>
        <v>0</v>
      </c>
      <c r="X163" s="17">
        <f t="shared" si="9"/>
        <v>0</v>
      </c>
      <c r="Y163" s="25"/>
      <c r="Z163" s="17">
        <f t="shared" si="10"/>
        <v>154395.74737223866</v>
      </c>
      <c r="AA163" s="17">
        <f t="shared" si="11"/>
        <v>1030</v>
      </c>
    </row>
    <row r="164" spans="1:27" x14ac:dyDescent="0.2">
      <c r="A164" s="14" t="str">
        <f>IF(AND(INTRO!$E$37="Non-endemic",INTRO!$E$41="Non-endemic")," ",IF(COUNTRY_INFO!A164=0," ",COUNTRY_INFO!A164))</f>
        <v>Ethiopia</v>
      </c>
      <c r="B164" s="14" t="str">
        <f>IF(AND(INTRO!$E$37="Non-endemic",INTRO!$E$41="Non-endemic")," ",IF(COUNTRY_INFO!B164=0," ",COUNTRY_INFO!B164))</f>
        <v>AmharaSouth Gondar</v>
      </c>
      <c r="C164" s="14" t="str">
        <f>IF(AND(INTRO!$E$37="Non-endemic",INTRO!$E$41="Non-endemic")," ",IF(COUNTRY_INFO!C164=0," ",COUNTRY_INFO!C164))</f>
        <v>Meketewa</v>
      </c>
      <c r="D164" s="15">
        <f>IF(AND(INTRO!$E$37="Non-endemic",INTRO!$E$41="Non-endemic"),0,IF(AND(OR(COUNTRY_INFO!$H164=0,COUNTRY_INFO!$H164=4,COUNTRY_INFO!$H164=99),OR(COUNTRY_INFO!$J164=0,COUNTRY_INFO!$J164=4)),0,COUNTRY_INFO!$E164))</f>
        <v>0</v>
      </c>
      <c r="E164" s="15">
        <f>IF(AND(INTRO!$E$37="Non-endemic",INTRO!$E$41="Non-endemic"),0,IF(AND(OR(COUNTRY_INFO!$H164=0,COUNTRY_INFO!$H164=4,COUNTRY_INFO!$H164=99),OR(COUNTRY_INFO!$J164=0,COUNTRY_INFO!$J164=4)),0,COUNTRY_INFO!$F164))</f>
        <v>0</v>
      </c>
      <c r="F164" s="15">
        <f t="shared" si="18"/>
        <v>0</v>
      </c>
      <c r="G164" s="16">
        <f>IF(AND(INTRO!$E$37="Non-endemic",INTRO!$E$41="Non-endemic"),0,COUNTRY_INFO!P164)</f>
        <v>0</v>
      </c>
      <c r="H164" s="16">
        <f>IF(AND(INTRO!$E$37="Non-endemic",INTRO!$E$41="Non-endemic"),0,COUNTRY_INFO!R164)</f>
        <v>0</v>
      </c>
      <c r="I164" s="15">
        <f>IF(INTRO!$E$39="Non-endemic",IF($G164=1,DEC!I164,0),IF($G164=1,IVM!G164,0))</f>
        <v>0</v>
      </c>
      <c r="J164" s="197"/>
      <c r="K164" s="42">
        <f>IF($J164="ALB", IF(INTRO!$E$39="Non-endemic", IF($H164&lt;&gt;0, IF($I164=0, $D164*$H164, $D164*($H164-$G164)), 0), $D164*$H164), 0)</f>
        <v>0</v>
      </c>
      <c r="L164" s="15">
        <f t="shared" si="2"/>
        <v>0</v>
      </c>
      <c r="M164" s="3"/>
      <c r="N164" s="15">
        <f t="shared" si="19"/>
        <v>0</v>
      </c>
      <c r="O164" s="42">
        <f>IF($J164="MBD", IF(INTRO!$E$39="Non-endemic", IF($H164&lt;&gt;0, IF($I164=0, $D164*$H164, $D164*($H164-$G164)), 0), $D164*$H164), 0)</f>
        <v>0</v>
      </c>
      <c r="P164" s="15">
        <f t="shared" si="4"/>
        <v>0</v>
      </c>
      <c r="Q164" s="3"/>
      <c r="R164" s="15">
        <f t="shared" si="20"/>
        <v>0</v>
      </c>
      <c r="S164" s="25"/>
      <c r="T164" s="17">
        <f t="shared" si="6"/>
        <v>0</v>
      </c>
      <c r="U164" s="17">
        <f t="shared" si="7"/>
        <v>0</v>
      </c>
      <c r="V164" s="25"/>
      <c r="W164" s="17">
        <f t="shared" si="8"/>
        <v>0</v>
      </c>
      <c r="X164" s="17">
        <f t="shared" si="9"/>
        <v>0</v>
      </c>
      <c r="Y164" s="25"/>
      <c r="Z164" s="17">
        <f t="shared" si="10"/>
        <v>0</v>
      </c>
      <c r="AA164" s="17">
        <f t="shared" si="11"/>
        <v>0</v>
      </c>
    </row>
    <row r="165" spans="1:27" x14ac:dyDescent="0.2">
      <c r="A165" s="14" t="str">
        <f>IF(AND(INTRO!$E$37="Non-endemic",INTRO!$E$41="Non-endemic")," ",IF(COUNTRY_INFO!A165=0," ",COUNTRY_INFO!A165))</f>
        <v>Ethiopia</v>
      </c>
      <c r="B165" s="14" t="str">
        <f>IF(AND(INTRO!$E$37="Non-endemic",INTRO!$E$41="Non-endemic")," ",IF(COUNTRY_INFO!B165=0," ",COUNTRY_INFO!B165))</f>
        <v>AmharaSouth Gondar</v>
      </c>
      <c r="C165" s="14" t="str">
        <f>IF(AND(INTRO!$E$37="Non-endemic",INTRO!$E$41="Non-endemic")," ",IF(COUNTRY_INFO!C165=0," ",COUNTRY_INFO!C165))</f>
        <v>Sediemuja</v>
      </c>
      <c r="D165" s="15">
        <f>IF(AND(INTRO!$E$37="Non-endemic",INTRO!$E$41="Non-endemic"),0,IF(AND(OR(COUNTRY_INFO!$H165=0,COUNTRY_INFO!$H165=4,COUNTRY_INFO!$H165=99),OR(COUNTRY_INFO!$J165=0,COUNTRY_INFO!$J165=4)),0,COUNTRY_INFO!$E165))</f>
        <v>0</v>
      </c>
      <c r="E165" s="15">
        <f>IF(AND(INTRO!$E$37="Non-endemic",INTRO!$E$41="Non-endemic"),0,IF(AND(OR(COUNTRY_INFO!$H165=0,COUNTRY_INFO!$H165=4,COUNTRY_INFO!$H165=99),OR(COUNTRY_INFO!$J165=0,COUNTRY_INFO!$J165=4)),0,COUNTRY_INFO!$F165))</f>
        <v>0</v>
      </c>
      <c r="F165" s="15">
        <f t="shared" si="18"/>
        <v>0</v>
      </c>
      <c r="G165" s="16">
        <f>IF(AND(INTRO!$E$37="Non-endemic",INTRO!$E$41="Non-endemic"),0,COUNTRY_INFO!P165)</f>
        <v>0</v>
      </c>
      <c r="H165" s="16">
        <f>IF(AND(INTRO!$E$37="Non-endemic",INTRO!$E$41="Non-endemic"),0,COUNTRY_INFO!R165)</f>
        <v>0</v>
      </c>
      <c r="I165" s="15">
        <f>IF(INTRO!$E$39="Non-endemic",IF($G165=1,DEC!I165,0),IF($G165=1,IVM!G165,0))</f>
        <v>0</v>
      </c>
      <c r="J165" s="197"/>
      <c r="K165" s="42">
        <f>IF($J165="ALB", IF(INTRO!$E$39="Non-endemic", IF($H165&lt;&gt;0, IF($I165=0, $D165*$H165, $D165*($H165-$G165)), 0), $D165*$H165), 0)</f>
        <v>0</v>
      </c>
      <c r="L165" s="15">
        <f t="shared" si="2"/>
        <v>0</v>
      </c>
      <c r="M165" s="3"/>
      <c r="N165" s="15">
        <f t="shared" si="19"/>
        <v>0</v>
      </c>
      <c r="O165" s="42">
        <f>IF($J165="MBD", IF(INTRO!$E$39="Non-endemic", IF($H165&lt;&gt;0, IF($I165=0, $D165*$H165, $D165*($H165-$G165)), 0), $D165*$H165), 0)</f>
        <v>0</v>
      </c>
      <c r="P165" s="15">
        <f t="shared" si="4"/>
        <v>0</v>
      </c>
      <c r="Q165" s="3"/>
      <c r="R165" s="15">
        <f t="shared" si="20"/>
        <v>0</v>
      </c>
      <c r="S165" s="25"/>
      <c r="T165" s="17">
        <f t="shared" si="6"/>
        <v>0</v>
      </c>
      <c r="U165" s="17">
        <f t="shared" si="7"/>
        <v>0</v>
      </c>
      <c r="V165" s="25"/>
      <c r="W165" s="17">
        <f t="shared" si="8"/>
        <v>0</v>
      </c>
      <c r="X165" s="17">
        <f t="shared" si="9"/>
        <v>0</v>
      </c>
      <c r="Y165" s="25"/>
      <c r="Z165" s="17">
        <f t="shared" si="10"/>
        <v>0</v>
      </c>
      <c r="AA165" s="17">
        <f t="shared" si="11"/>
        <v>0</v>
      </c>
    </row>
    <row r="166" spans="1:27" x14ac:dyDescent="0.2">
      <c r="A166" s="14" t="str">
        <f>IF(AND(INTRO!$E$37="Non-endemic",INTRO!$E$41="Non-endemic")," ",IF(COUNTRY_INFO!A166=0," ",COUNTRY_INFO!A166))</f>
        <v>Ethiopia</v>
      </c>
      <c r="B166" s="14" t="str">
        <f>IF(AND(INTRO!$E$37="Non-endemic",INTRO!$E$41="Non-endemic")," ",IF(COUNTRY_INFO!B166=0," ",COUNTRY_INFO!B166))</f>
        <v>AmharaSouth Gondar</v>
      </c>
      <c r="C166" s="14" t="str">
        <f>IF(AND(INTRO!$E$37="Non-endemic",INTRO!$E$41="Non-endemic")," ",IF(COUNTRY_INFO!C166=0," ",COUNTRY_INFO!C166))</f>
        <v>Simada</v>
      </c>
      <c r="D166" s="15">
        <f>IF(AND(INTRO!$E$37="Non-endemic",INTRO!$E$41="Non-endemic"),0,IF(AND(OR(COUNTRY_INFO!$H166=0,COUNTRY_INFO!$H166=4,COUNTRY_INFO!$H166=99),OR(COUNTRY_INFO!$J166=0,COUNTRY_INFO!$J166=4)),0,COUNTRY_INFO!$E166))</f>
        <v>24105.784626861398</v>
      </c>
      <c r="E166" s="15">
        <f>IF(AND(INTRO!$E$37="Non-endemic",INTRO!$E$41="Non-endemic"),0,IF(AND(OR(COUNTRY_INFO!$H166=0,COUNTRY_INFO!$H166=4,COUNTRY_INFO!$H166=99),OR(COUNTRY_INFO!$J166=0,COUNTRY_INFO!$J166=4)),0,COUNTRY_INFO!$F166))</f>
        <v>51618.089524121511</v>
      </c>
      <c r="F166" s="15">
        <f t="shared" si="18"/>
        <v>75723.874150982912</v>
      </c>
      <c r="G166" s="16">
        <f>IF(AND(INTRO!$E$37="Non-endemic",INTRO!$E$41="Non-endemic"),0,COUNTRY_INFO!P166)</f>
        <v>1</v>
      </c>
      <c r="H166" s="16">
        <f>IF(AND(INTRO!$E$37="Non-endemic",INTRO!$E$41="Non-endemic"),0,COUNTRY_INFO!R166)</f>
        <v>1</v>
      </c>
      <c r="I166" s="15">
        <f>IF(INTRO!$E$39="Non-endemic",IF($G166=1,DEC!I166,0),IF($G166=1,IVM!G166,0))</f>
        <v>153466.04979381524</v>
      </c>
      <c r="J166" s="197" t="s">
        <v>172</v>
      </c>
      <c r="K166" s="42">
        <f>IF($J166="ALB", IF(INTRO!$E$39="Non-endemic", IF($H166&lt;&gt;0, IF($I166=0, $D166*$H166, $D166*($H166-$G166)), 0), $D166*$H166), 0)</f>
        <v>24105.784626861398</v>
      </c>
      <c r="L166" s="15">
        <f t="shared" si="2"/>
        <v>0</v>
      </c>
      <c r="M166" s="3"/>
      <c r="N166" s="15">
        <f t="shared" si="19"/>
        <v>24105.784626861398</v>
      </c>
      <c r="O166" s="42">
        <f>IF($J166="MBD", IF(INTRO!$E$39="Non-endemic", IF($H166&lt;&gt;0, IF($I166=0, $D166*$H166, $D166*($H166-$G166)), 0), $D166*$H166), 0)</f>
        <v>0</v>
      </c>
      <c r="P166" s="15">
        <f t="shared" si="4"/>
        <v>0</v>
      </c>
      <c r="Q166" s="3"/>
      <c r="R166" s="15">
        <f t="shared" si="20"/>
        <v>0</v>
      </c>
      <c r="S166" s="25"/>
      <c r="T166" s="17">
        <f t="shared" si="6"/>
        <v>153466.04979381524</v>
      </c>
      <c r="U166" s="17">
        <f t="shared" si="7"/>
        <v>768</v>
      </c>
      <c r="V166" s="25"/>
      <c r="W166" s="17">
        <f t="shared" si="8"/>
        <v>0</v>
      </c>
      <c r="X166" s="17">
        <f t="shared" si="9"/>
        <v>0</v>
      </c>
      <c r="Y166" s="25"/>
      <c r="Z166" s="17">
        <f t="shared" si="10"/>
        <v>0</v>
      </c>
      <c r="AA166" s="17">
        <f t="shared" si="11"/>
        <v>0</v>
      </c>
    </row>
    <row r="167" spans="1:27" x14ac:dyDescent="0.2">
      <c r="A167" s="14" t="str">
        <f>IF(AND(INTRO!$E$37="Non-endemic",INTRO!$E$41="Non-endemic")," ",IF(COUNTRY_INFO!A167=0," ",COUNTRY_INFO!A167))</f>
        <v>Ethiopia</v>
      </c>
      <c r="B167" s="14" t="str">
        <f>IF(AND(INTRO!$E$37="Non-endemic",INTRO!$E$41="Non-endemic")," ",IF(COUNTRY_INFO!B167=0," ",COUNTRY_INFO!B167))</f>
        <v>AmharaSouth Gondar</v>
      </c>
      <c r="C167" s="14" t="str">
        <f>IF(AND(INTRO!$E$37="Non-endemic",INTRO!$E$41="Non-endemic")," ",IF(COUNTRY_INFO!C167=0," ",COUNTRY_INFO!C167))</f>
        <v>Tach Gaint</v>
      </c>
      <c r="D167" s="15">
        <f>IF(AND(INTRO!$E$37="Non-endemic",INTRO!$E$41="Non-endemic"),0,IF(AND(OR(COUNTRY_INFO!$H167=0,COUNTRY_INFO!$H167=4,COUNTRY_INFO!$H167=99),OR(COUNTRY_INFO!$J167=0,COUNTRY_INFO!$J167=4)),0,COUNTRY_INFO!$E167))</f>
        <v>16147.240775085647</v>
      </c>
      <c r="E167" s="15">
        <f>IF(AND(INTRO!$E$37="Non-endemic",INTRO!$E$41="Non-endemic"),0,IF(AND(OR(COUNTRY_INFO!$H167=0,COUNTRY_INFO!$H167=4,COUNTRY_INFO!$H167=99),OR(COUNTRY_INFO!$J167=0,COUNTRY_INFO!$J167=4)),0,COUNTRY_INFO!$F167))</f>
        <v>34576.336460218241</v>
      </c>
      <c r="F167" s="15">
        <f t="shared" si="18"/>
        <v>50723.577235303892</v>
      </c>
      <c r="G167" s="16">
        <f>IF(AND(INTRO!$E$37="Non-endemic",INTRO!$E$41="Non-endemic"),0,COUNTRY_INFO!P167)</f>
        <v>1</v>
      </c>
      <c r="H167" s="16">
        <f>IF(AND(INTRO!$E$37="Non-endemic",INTRO!$E$41="Non-endemic"),0,COUNTRY_INFO!R167)</f>
        <v>0</v>
      </c>
      <c r="I167" s="15">
        <f>IF(INTRO!$E$39="Non-endemic",IF($G167=1,DEC!I167,0),IF($G167=1,IVM!G167,0))</f>
        <v>102799.11212932227</v>
      </c>
      <c r="J167" s="197"/>
      <c r="K167" s="42">
        <f>IF($J167="ALB", IF(INTRO!$E$39="Non-endemic", IF($H167&lt;&gt;0, IF($I167=0, $D167*$H167, $D167*($H167-$G167)), 0), $D167*$H167), 0)</f>
        <v>0</v>
      </c>
      <c r="L167" s="15">
        <f t="shared" si="2"/>
        <v>0</v>
      </c>
      <c r="M167" s="3"/>
      <c r="N167" s="15">
        <f t="shared" si="19"/>
        <v>0</v>
      </c>
      <c r="O167" s="42">
        <f>IF($J167="MBD", IF(INTRO!$E$39="Non-endemic", IF($H167&lt;&gt;0, IF($I167=0, $D167*$H167, $D167*($H167-$G167)), 0), $D167*$H167), 0)</f>
        <v>0</v>
      </c>
      <c r="P167" s="15">
        <f t="shared" si="4"/>
        <v>0</v>
      </c>
      <c r="Q167" s="3"/>
      <c r="R167" s="15">
        <f t="shared" si="20"/>
        <v>0</v>
      </c>
      <c r="S167" s="25"/>
      <c r="T167" s="17">
        <f t="shared" si="6"/>
        <v>102799.11212932227</v>
      </c>
      <c r="U167" s="17">
        <f t="shared" si="7"/>
        <v>514</v>
      </c>
      <c r="V167" s="25"/>
      <c r="W167" s="17">
        <f t="shared" si="8"/>
        <v>0</v>
      </c>
      <c r="X167" s="17">
        <f t="shared" si="9"/>
        <v>0</v>
      </c>
      <c r="Y167" s="25"/>
      <c r="Z167" s="17">
        <f t="shared" si="10"/>
        <v>0</v>
      </c>
      <c r="AA167" s="17">
        <f t="shared" si="11"/>
        <v>0</v>
      </c>
    </row>
    <row r="168" spans="1:27" x14ac:dyDescent="0.2">
      <c r="A168" s="14" t="str">
        <f>IF(AND(INTRO!$E$37="Non-endemic",INTRO!$E$41="Non-endemic")," ",IF(COUNTRY_INFO!A168=0," ",COUNTRY_INFO!A168))</f>
        <v>Ethiopia</v>
      </c>
      <c r="B168" s="14" t="str">
        <f>IF(AND(INTRO!$E$37="Non-endemic",INTRO!$E$41="Non-endemic")," ",IF(COUNTRY_INFO!B168=0," ",COUNTRY_INFO!B168))</f>
        <v>AmharaSouth Gondar</v>
      </c>
      <c r="C168" s="14" t="str">
        <f>IF(AND(INTRO!$E$37="Non-endemic",INTRO!$E$41="Non-endemic")," ",IF(COUNTRY_INFO!C168=0," ",COUNTRY_INFO!C168))</f>
        <v>Woreta Town</v>
      </c>
      <c r="D168" s="15">
        <f>IF(AND(INTRO!$E$37="Non-endemic",INTRO!$E$41="Non-endemic"),0,IF(AND(OR(COUNTRY_INFO!$H168=0,COUNTRY_INFO!$H168=4,COUNTRY_INFO!$H168=99),OR(COUNTRY_INFO!$J168=0,COUNTRY_INFO!$J168=4)),0,COUNTRY_INFO!$E168))</f>
        <v>5477.914669558947</v>
      </c>
      <c r="E168" s="15">
        <f>IF(AND(INTRO!$E$37="Non-endemic",INTRO!$E$41="Non-endemic"),0,IF(AND(OR(COUNTRY_INFO!$H168=0,COUNTRY_INFO!$H168=4,COUNTRY_INFO!$H168=99),OR(COUNTRY_INFO!$J168=0,COUNTRY_INFO!$J168=4)),0,COUNTRY_INFO!$F168))</f>
        <v>11729.943422115766</v>
      </c>
      <c r="F168" s="15">
        <f t="shared" si="18"/>
        <v>17207.858091674712</v>
      </c>
      <c r="G168" s="16">
        <f>IF(AND(INTRO!$E$37="Non-endemic",INTRO!$E$41="Non-endemic"),0,COUNTRY_INFO!P168)</f>
        <v>0</v>
      </c>
      <c r="H168" s="16">
        <f>IF(AND(INTRO!$E$37="Non-endemic",INTRO!$E$41="Non-endemic"),0,COUNTRY_INFO!R168)</f>
        <v>1</v>
      </c>
      <c r="I168" s="15">
        <f>IF(INTRO!$E$39="Non-endemic",IF($G168=1,DEC!I168,0),IF($G168=1,IVM!G168,0))</f>
        <v>0</v>
      </c>
      <c r="J168" s="197" t="s">
        <v>1155</v>
      </c>
      <c r="K168" s="42">
        <f>IF($J168="ALB", IF(INTRO!$E$39="Non-endemic", IF($H168&lt;&gt;0, IF($I168=0, $D168*$H168, $D168*($H168-$G168)), 0), $D168*$H168), 0)</f>
        <v>0</v>
      </c>
      <c r="L168" s="15">
        <f t="shared" si="2"/>
        <v>0</v>
      </c>
      <c r="M168" s="3"/>
      <c r="N168" s="15">
        <f t="shared" si="19"/>
        <v>0</v>
      </c>
      <c r="O168" s="42">
        <f>IF($J168="MBD", IF(INTRO!$E$39="Non-endemic", IF($H168&lt;&gt;0, IF($I168=0, $D168*$H168, $D168*($H168-$G168)), 0), $D168*$H168), 0)</f>
        <v>5477.914669558947</v>
      </c>
      <c r="P168" s="15">
        <f t="shared" si="4"/>
        <v>11729.943422115766</v>
      </c>
      <c r="Q168" s="3"/>
      <c r="R168" s="15">
        <f t="shared" si="20"/>
        <v>17207.858091674712</v>
      </c>
      <c r="S168" s="25"/>
      <c r="T168" s="17">
        <f t="shared" si="6"/>
        <v>0</v>
      </c>
      <c r="U168" s="17">
        <f t="shared" si="7"/>
        <v>0</v>
      </c>
      <c r="V168" s="25"/>
      <c r="W168" s="17">
        <f t="shared" si="8"/>
        <v>0</v>
      </c>
      <c r="X168" s="17">
        <f t="shared" si="9"/>
        <v>0</v>
      </c>
      <c r="Y168" s="25"/>
      <c r="Z168" s="17">
        <f t="shared" si="10"/>
        <v>11729.943422115766</v>
      </c>
      <c r="AA168" s="17">
        <f t="shared" si="11"/>
        <v>79</v>
      </c>
    </row>
    <row r="169" spans="1:27" x14ac:dyDescent="0.2">
      <c r="A169" s="14" t="str">
        <f>IF(AND(INTRO!$E$37="Non-endemic",INTRO!$E$41="Non-endemic")," ",IF(COUNTRY_INFO!A169=0," ",COUNTRY_INFO!A169))</f>
        <v>Ethiopia</v>
      </c>
      <c r="B169" s="14" t="str">
        <f>IF(AND(INTRO!$E$37="Non-endemic",INTRO!$E$41="Non-endemic")," ",IF(COUNTRY_INFO!B169=0," ",COUNTRY_INFO!B169))</f>
        <v>AmharaSouth Wello</v>
      </c>
      <c r="C169" s="14" t="str">
        <f>IF(AND(INTRO!$E$37="Non-endemic",INTRO!$E$41="Non-endemic")," ",IF(COUNTRY_INFO!C169=0," ",COUNTRY_INFO!C169))</f>
        <v>Albuko</v>
      </c>
      <c r="D169" s="15">
        <f>IF(AND(INTRO!$E$37="Non-endemic",INTRO!$E$41="Non-endemic"),0,IF(AND(OR(COUNTRY_INFO!$H169=0,COUNTRY_INFO!$H169=4,COUNTRY_INFO!$H169=99),OR(COUNTRY_INFO!$J169=0,COUNTRY_INFO!$J169=4)),0,COUNTRY_INFO!$E169))</f>
        <v>12279.039771035497</v>
      </c>
      <c r="E169" s="15">
        <f>IF(AND(INTRO!$E$37="Non-endemic",INTRO!$E$41="Non-endemic"),0,IF(AND(OR(COUNTRY_INFO!$H169=0,COUNTRY_INFO!$H169=4,COUNTRY_INFO!$H169=99),OR(COUNTRY_INFO!$J169=0,COUNTRY_INFO!$J169=4)),0,COUNTRY_INFO!$F169))</f>
        <v>26293.297811401007</v>
      </c>
      <c r="F169" s="15">
        <f t="shared" si="18"/>
        <v>38572.337582436507</v>
      </c>
      <c r="G169" s="16">
        <f>IF(AND(INTRO!$E$37="Non-endemic",INTRO!$E$41="Non-endemic"),0,COUNTRY_INFO!P169)</f>
        <v>0</v>
      </c>
      <c r="H169" s="16">
        <f>IF(AND(INTRO!$E$37="Non-endemic",INTRO!$E$41="Non-endemic"),0,COUNTRY_INFO!R169)</f>
        <v>0</v>
      </c>
      <c r="I169" s="15">
        <f>IF(INTRO!$E$39="Non-endemic",IF($G169=1,DEC!I169,0),IF($G169=1,IVM!G169,0))</f>
        <v>0</v>
      </c>
      <c r="J169" s="197"/>
      <c r="K169" s="42">
        <f>IF($J169="ALB", IF(INTRO!$E$39="Non-endemic", IF($H169&lt;&gt;0, IF($I169=0, $D169*$H169, $D169*($H169-$G169)), 0), $D169*$H169), 0)</f>
        <v>0</v>
      </c>
      <c r="L169" s="15">
        <f t="shared" si="2"/>
        <v>0</v>
      </c>
      <c r="M169" s="3"/>
      <c r="N169" s="15">
        <f t="shared" si="19"/>
        <v>0</v>
      </c>
      <c r="O169" s="42">
        <f>IF($J169="MBD", IF(INTRO!$E$39="Non-endemic", IF($H169&lt;&gt;0, IF($I169=0, $D169*$H169, $D169*($H169-$G169)), 0), $D169*$H169), 0)</f>
        <v>0</v>
      </c>
      <c r="P169" s="15">
        <f t="shared" si="4"/>
        <v>0</v>
      </c>
      <c r="Q169" s="3"/>
      <c r="R169" s="15">
        <f t="shared" si="20"/>
        <v>0</v>
      </c>
      <c r="S169" s="25"/>
      <c r="T169" s="17">
        <f t="shared" si="6"/>
        <v>0</v>
      </c>
      <c r="U169" s="17">
        <f t="shared" si="7"/>
        <v>0</v>
      </c>
      <c r="V169" s="25"/>
      <c r="W169" s="17">
        <f t="shared" si="8"/>
        <v>0</v>
      </c>
      <c r="X169" s="17">
        <f t="shared" si="9"/>
        <v>0</v>
      </c>
      <c r="Y169" s="25"/>
      <c r="Z169" s="17">
        <f t="shared" si="10"/>
        <v>0</v>
      </c>
      <c r="AA169" s="17">
        <f t="shared" si="11"/>
        <v>0</v>
      </c>
    </row>
    <row r="170" spans="1:27" x14ac:dyDescent="0.2">
      <c r="A170" s="14" t="str">
        <f>IF(AND(INTRO!$E$37="Non-endemic",INTRO!$E$41="Non-endemic")," ",IF(COUNTRY_INFO!A170=0," ",COUNTRY_INFO!A170))</f>
        <v>Ethiopia</v>
      </c>
      <c r="B170" s="14" t="str">
        <f>IF(AND(INTRO!$E$37="Non-endemic",INTRO!$E$41="Non-endemic")," ",IF(COUNTRY_INFO!B170=0," ",COUNTRY_INFO!B170))</f>
        <v>AmharaSouth Wello</v>
      </c>
      <c r="C170" s="14" t="str">
        <f>IF(AND(INTRO!$E$37="Non-endemic",INTRO!$E$41="Non-endemic")," ",IF(COUNTRY_INFO!C170=0," ",COUNTRY_INFO!C170))</f>
        <v>Ambasel</v>
      </c>
      <c r="D170" s="15">
        <f>IF(AND(INTRO!$E$37="Non-endemic",INTRO!$E$41="Non-endemic"),0,IF(AND(OR(COUNTRY_INFO!$H170=0,COUNTRY_INFO!$H170=4,COUNTRY_INFO!$H170=99),OR(COUNTRY_INFO!$J170=0,COUNTRY_INFO!$J170=4)),0,COUNTRY_INFO!$E170))</f>
        <v>19348.88046458644</v>
      </c>
      <c r="E170" s="15">
        <f>IF(AND(INTRO!$E$37="Non-endemic",INTRO!$E$41="Non-endemic"),0,IF(AND(OR(COUNTRY_INFO!$H170=0,COUNTRY_INFO!$H170=4,COUNTRY_INFO!$H170=99),OR(COUNTRY_INFO!$J170=0,COUNTRY_INFO!$J170=4)),0,COUNTRY_INFO!$F170))</f>
        <v>41432.057054870784</v>
      </c>
      <c r="F170" s="15">
        <f t="shared" si="18"/>
        <v>60780.93751945722</v>
      </c>
      <c r="G170" s="16">
        <f>IF(AND(INTRO!$E$37="Non-endemic",INTRO!$E$41="Non-endemic"),0,COUNTRY_INFO!P170)</f>
        <v>0</v>
      </c>
      <c r="H170" s="16">
        <f>IF(AND(INTRO!$E$37="Non-endemic",INTRO!$E$41="Non-endemic"),0,COUNTRY_INFO!R170)</f>
        <v>0</v>
      </c>
      <c r="I170" s="15">
        <f>IF(INTRO!$E$39="Non-endemic",IF($G170=1,DEC!I170,0),IF($G170=1,IVM!G170,0))</f>
        <v>0</v>
      </c>
      <c r="J170" s="197"/>
      <c r="K170" s="42">
        <f>IF($J170="ALB", IF(INTRO!$E$39="Non-endemic", IF($H170&lt;&gt;0, IF($I170=0, $D170*$H170, $D170*($H170-$G170)), 0), $D170*$H170), 0)</f>
        <v>0</v>
      </c>
      <c r="L170" s="15">
        <f t="shared" si="2"/>
        <v>0</v>
      </c>
      <c r="M170" s="3"/>
      <c r="N170" s="15">
        <f t="shared" si="19"/>
        <v>0</v>
      </c>
      <c r="O170" s="42">
        <f>IF($J170="MBD", IF(INTRO!$E$39="Non-endemic", IF($H170&lt;&gt;0, IF($I170=0, $D170*$H170, $D170*($H170-$G170)), 0), $D170*$H170), 0)</f>
        <v>0</v>
      </c>
      <c r="P170" s="15">
        <f t="shared" si="4"/>
        <v>0</v>
      </c>
      <c r="Q170" s="3"/>
      <c r="R170" s="15">
        <f t="shared" si="20"/>
        <v>0</v>
      </c>
      <c r="S170" s="25"/>
      <c r="T170" s="17">
        <f t="shared" si="6"/>
        <v>0</v>
      </c>
      <c r="U170" s="17">
        <f t="shared" si="7"/>
        <v>0</v>
      </c>
      <c r="V170" s="25"/>
      <c r="W170" s="17">
        <f t="shared" si="8"/>
        <v>0</v>
      </c>
      <c r="X170" s="17">
        <f t="shared" si="9"/>
        <v>0</v>
      </c>
      <c r="Y170" s="25"/>
      <c r="Z170" s="17">
        <f t="shared" si="10"/>
        <v>0</v>
      </c>
      <c r="AA170" s="17">
        <f t="shared" si="11"/>
        <v>0</v>
      </c>
    </row>
    <row r="171" spans="1:27" x14ac:dyDescent="0.2">
      <c r="A171" s="14" t="str">
        <f>IF(AND(INTRO!$E$37="Non-endemic",INTRO!$E$41="Non-endemic")," ",IF(COUNTRY_INFO!A171=0," ",COUNTRY_INFO!A171))</f>
        <v>Ethiopia</v>
      </c>
      <c r="B171" s="14" t="str">
        <f>IF(AND(INTRO!$E$37="Non-endemic",INTRO!$E$41="Non-endemic")," ",IF(COUNTRY_INFO!B171=0," ",COUNTRY_INFO!B171))</f>
        <v>AmharaSouth Wello</v>
      </c>
      <c r="C171" s="14" t="str">
        <f>IF(AND(INTRO!$E$37="Non-endemic",INTRO!$E$41="Non-endemic")," ",IF(COUNTRY_INFO!C171=0," ",COUNTRY_INFO!C171))</f>
        <v>Argoba</v>
      </c>
      <c r="D171" s="15">
        <f>IF(AND(INTRO!$E$37="Non-endemic",INTRO!$E$41="Non-endemic"),0,IF(AND(OR(COUNTRY_INFO!$H171=0,COUNTRY_INFO!$H171=4,COUNTRY_INFO!$H171=99),OR(COUNTRY_INFO!$J171=0,COUNTRY_INFO!$J171=4)),0,COUNTRY_INFO!$E171))</f>
        <v>5600.798757900192</v>
      </c>
      <c r="E171" s="15">
        <f>IF(AND(INTRO!$E$37="Non-endemic",INTRO!$E$41="Non-endemic"),0,IF(AND(OR(COUNTRY_INFO!$H171=0,COUNTRY_INFO!$H171=4,COUNTRY_INFO!$H171=99),OR(COUNTRY_INFO!$J171=0,COUNTRY_INFO!$J171=4)),0,COUNTRY_INFO!$F171))</f>
        <v>11993.07702142704</v>
      </c>
      <c r="F171" s="15">
        <f t="shared" si="18"/>
        <v>17593.875779327231</v>
      </c>
      <c r="G171" s="16">
        <f>IF(AND(INTRO!$E$37="Non-endemic",INTRO!$E$41="Non-endemic"),0,COUNTRY_INFO!P171)</f>
        <v>0</v>
      </c>
      <c r="H171" s="16">
        <f>IF(AND(INTRO!$E$37="Non-endemic",INTRO!$E$41="Non-endemic"),0,COUNTRY_INFO!R171)</f>
        <v>0</v>
      </c>
      <c r="I171" s="15">
        <f>IF(INTRO!$E$39="Non-endemic",IF($G171=1,DEC!I171,0),IF($G171=1,IVM!G171,0))</f>
        <v>0</v>
      </c>
      <c r="J171" s="197"/>
      <c r="K171" s="42">
        <f>IF($J171="ALB", IF(INTRO!$E$39="Non-endemic", IF($H171&lt;&gt;0, IF($I171=0, $D171*$H171, $D171*($H171-$G171)), 0), $D171*$H171), 0)</f>
        <v>0</v>
      </c>
      <c r="L171" s="15">
        <f t="shared" si="2"/>
        <v>0</v>
      </c>
      <c r="M171" s="3"/>
      <c r="N171" s="15">
        <f t="shared" si="19"/>
        <v>0</v>
      </c>
      <c r="O171" s="42">
        <f>IF($J171="MBD", IF(INTRO!$E$39="Non-endemic", IF($H171&lt;&gt;0, IF($I171=0, $D171*$H171, $D171*($H171-$G171)), 0), $D171*$H171), 0)</f>
        <v>0</v>
      </c>
      <c r="P171" s="15">
        <f t="shared" si="4"/>
        <v>0</v>
      </c>
      <c r="Q171" s="3"/>
      <c r="R171" s="15">
        <f t="shared" si="20"/>
        <v>0</v>
      </c>
      <c r="S171" s="25"/>
      <c r="T171" s="17">
        <f t="shared" si="6"/>
        <v>0</v>
      </c>
      <c r="U171" s="17">
        <f t="shared" si="7"/>
        <v>0</v>
      </c>
      <c r="V171" s="25"/>
      <c r="W171" s="17">
        <f t="shared" si="8"/>
        <v>0</v>
      </c>
      <c r="X171" s="17">
        <f t="shared" si="9"/>
        <v>0</v>
      </c>
      <c r="Y171" s="25"/>
      <c r="Z171" s="17">
        <f t="shared" si="10"/>
        <v>0</v>
      </c>
      <c r="AA171" s="17">
        <f t="shared" si="11"/>
        <v>0</v>
      </c>
    </row>
    <row r="172" spans="1:27" x14ac:dyDescent="0.2">
      <c r="A172" s="14" t="str">
        <f>IF(AND(INTRO!$E$37="Non-endemic",INTRO!$E$41="Non-endemic")," ",IF(COUNTRY_INFO!A172=0," ",COUNTRY_INFO!A172))</f>
        <v>Ethiopia</v>
      </c>
      <c r="B172" s="14" t="str">
        <f>IF(AND(INTRO!$E$37="Non-endemic",INTRO!$E$41="Non-endemic")," ",IF(COUNTRY_INFO!B172=0," ",COUNTRY_INFO!B172))</f>
        <v>AmharaSouth Wello</v>
      </c>
      <c r="C172" s="14" t="str">
        <f>IF(AND(INTRO!$E$37="Non-endemic",INTRO!$E$41="Non-endemic")," ",IF(COUNTRY_INFO!C172=0," ",COUNTRY_INFO!C172))</f>
        <v>Borena</v>
      </c>
      <c r="D172" s="15">
        <f>IF(AND(INTRO!$E$37="Non-endemic",INTRO!$E$41="Non-endemic"),0,IF(AND(OR(COUNTRY_INFO!$H172=0,COUNTRY_INFO!$H172=4,COUNTRY_INFO!$H172=99),OR(COUNTRY_INFO!$J172=0,COUNTRY_INFO!$J172=4)),0,COUNTRY_INFO!$E172))</f>
        <v>25067.267753429744</v>
      </c>
      <c r="E172" s="15">
        <f>IF(AND(INTRO!$E$37="Non-endemic",INTRO!$E$41="Non-endemic"),0,IF(AND(OR(COUNTRY_INFO!$H172=0,COUNTRY_INFO!$H172=4,COUNTRY_INFO!$H172=99),OR(COUNTRY_INFO!$J172=0,COUNTRY_INFO!$J172=4)),0,COUNTRY_INFO!$F172))</f>
        <v>53676.928216633256</v>
      </c>
      <c r="F172" s="15">
        <f t="shared" si="18"/>
        <v>78744.195970062996</v>
      </c>
      <c r="G172" s="16">
        <f>IF(AND(INTRO!$E$37="Non-endemic",INTRO!$E$41="Non-endemic"),0,COUNTRY_INFO!P172)</f>
        <v>0</v>
      </c>
      <c r="H172" s="16">
        <f>IF(AND(INTRO!$E$37="Non-endemic",INTRO!$E$41="Non-endemic"),0,COUNTRY_INFO!R172)</f>
        <v>0</v>
      </c>
      <c r="I172" s="15">
        <f>IF(INTRO!$E$39="Non-endemic",IF($G172=1,DEC!I172,0),IF($G172=1,IVM!G172,0))</f>
        <v>0</v>
      </c>
      <c r="J172" s="197"/>
      <c r="K172" s="42">
        <f>IF($J172="ALB", IF(INTRO!$E$39="Non-endemic", IF($H172&lt;&gt;0, IF($I172=0, $D172*$H172, $D172*($H172-$G172)), 0), $D172*$H172), 0)</f>
        <v>0</v>
      </c>
      <c r="L172" s="15">
        <f t="shared" si="2"/>
        <v>0</v>
      </c>
      <c r="M172" s="3"/>
      <c r="N172" s="15">
        <f t="shared" si="19"/>
        <v>0</v>
      </c>
      <c r="O172" s="42">
        <f>IF($J172="MBD", IF(INTRO!$E$39="Non-endemic", IF($H172&lt;&gt;0, IF($I172=0, $D172*$H172, $D172*($H172-$G172)), 0), $D172*$H172), 0)</f>
        <v>0</v>
      </c>
      <c r="P172" s="15">
        <f t="shared" si="4"/>
        <v>0</v>
      </c>
      <c r="Q172" s="3"/>
      <c r="R172" s="15">
        <f t="shared" si="20"/>
        <v>0</v>
      </c>
      <c r="S172" s="25"/>
      <c r="T172" s="17">
        <f t="shared" si="6"/>
        <v>0</v>
      </c>
      <c r="U172" s="17">
        <f t="shared" si="7"/>
        <v>0</v>
      </c>
      <c r="V172" s="25"/>
      <c r="W172" s="17">
        <f t="shared" si="8"/>
        <v>0</v>
      </c>
      <c r="X172" s="17">
        <f t="shared" si="9"/>
        <v>0</v>
      </c>
      <c r="Y172" s="25"/>
      <c r="Z172" s="17">
        <f t="shared" si="10"/>
        <v>0</v>
      </c>
      <c r="AA172" s="17">
        <f t="shared" si="11"/>
        <v>0</v>
      </c>
    </row>
    <row r="173" spans="1:27" x14ac:dyDescent="0.2">
      <c r="A173" s="14" t="str">
        <f>IF(AND(INTRO!$E$37="Non-endemic",INTRO!$E$41="Non-endemic")," ",IF(COUNTRY_INFO!A173=0," ",COUNTRY_INFO!A173))</f>
        <v>Ethiopia</v>
      </c>
      <c r="B173" s="14" t="str">
        <f>IF(AND(INTRO!$E$37="Non-endemic",INTRO!$E$41="Non-endemic")," ",IF(COUNTRY_INFO!B173=0," ",COUNTRY_INFO!B173))</f>
        <v>AmharaSouth Wello</v>
      </c>
      <c r="C173" s="14" t="str">
        <f>IF(AND(INTRO!$E$37="Non-endemic",INTRO!$E$41="Non-endemic")," ",IF(COUNTRY_INFO!C173=0," ",COUNTRY_INFO!C173))</f>
        <v>Dalanta</v>
      </c>
      <c r="D173" s="15">
        <f>IF(AND(INTRO!$E$37="Non-endemic",INTRO!$E$41="Non-endemic"),0,IF(AND(OR(COUNTRY_INFO!$H173=0,COUNTRY_INFO!$H173=4,COUNTRY_INFO!$H173=99),OR(COUNTRY_INFO!$J173=0,COUNTRY_INFO!$J173=4)),0,COUNTRY_INFO!$E173))</f>
        <v>19772.52505643692</v>
      </c>
      <c r="E173" s="15">
        <f>IF(AND(INTRO!$E$37="Non-endemic",INTRO!$E$41="Non-endemic"),0,IF(AND(OR(COUNTRY_INFO!$H173=0,COUNTRY_INFO!$H173=4,COUNTRY_INFO!$H173=99),OR(COUNTRY_INFO!$J173=0,COUNTRY_INFO!$J173=4)),0,COUNTRY_INFO!$F173))</f>
        <v>42339.21377293839</v>
      </c>
      <c r="F173" s="15">
        <f t="shared" si="18"/>
        <v>62111.73882937531</v>
      </c>
      <c r="G173" s="16">
        <f>IF(AND(INTRO!$E$37="Non-endemic",INTRO!$E$41="Non-endemic"),0,COUNTRY_INFO!P173)</f>
        <v>0</v>
      </c>
      <c r="H173" s="16">
        <f>IF(AND(INTRO!$E$37="Non-endemic",INTRO!$E$41="Non-endemic"),0,COUNTRY_INFO!R173)</f>
        <v>0</v>
      </c>
      <c r="I173" s="15">
        <f>IF(INTRO!$E$39="Non-endemic",IF($G173=1,DEC!I173,0),IF($G173=1,IVM!G173,0))</f>
        <v>0</v>
      </c>
      <c r="J173" s="197"/>
      <c r="K173" s="42">
        <f>IF($J173="ALB", IF(INTRO!$E$39="Non-endemic", IF($H173&lt;&gt;0, IF($I173=0, $D173*$H173, $D173*($H173-$G173)), 0), $D173*$H173), 0)</f>
        <v>0</v>
      </c>
      <c r="L173" s="15">
        <f t="shared" si="2"/>
        <v>0</v>
      </c>
      <c r="M173" s="3"/>
      <c r="N173" s="15">
        <f t="shared" si="19"/>
        <v>0</v>
      </c>
      <c r="O173" s="42">
        <f>IF($J173="MBD", IF(INTRO!$E$39="Non-endemic", IF($H173&lt;&gt;0, IF($I173=0, $D173*$H173, $D173*($H173-$G173)), 0), $D173*$H173), 0)</f>
        <v>0</v>
      </c>
      <c r="P173" s="15">
        <f t="shared" si="4"/>
        <v>0</v>
      </c>
      <c r="Q173" s="3"/>
      <c r="R173" s="15">
        <f t="shared" si="20"/>
        <v>0</v>
      </c>
      <c r="S173" s="25"/>
      <c r="T173" s="17">
        <f t="shared" si="6"/>
        <v>0</v>
      </c>
      <c r="U173" s="17">
        <f t="shared" si="7"/>
        <v>0</v>
      </c>
      <c r="V173" s="25"/>
      <c r="W173" s="17">
        <f t="shared" si="8"/>
        <v>0</v>
      </c>
      <c r="X173" s="17">
        <f t="shared" si="9"/>
        <v>0</v>
      </c>
      <c r="Y173" s="25"/>
      <c r="Z173" s="17">
        <f t="shared" si="10"/>
        <v>0</v>
      </c>
      <c r="AA173" s="17">
        <f t="shared" si="11"/>
        <v>0</v>
      </c>
    </row>
    <row r="174" spans="1:27" x14ac:dyDescent="0.2">
      <c r="A174" s="14" t="str">
        <f>IF(AND(INTRO!$E$37="Non-endemic",INTRO!$E$41="Non-endemic")," ",IF(COUNTRY_INFO!A174=0," ",COUNTRY_INFO!A174))</f>
        <v>Ethiopia</v>
      </c>
      <c r="B174" s="14" t="str">
        <f>IF(AND(INTRO!$E$37="Non-endemic",INTRO!$E$41="Non-endemic")," ",IF(COUNTRY_INFO!B174=0," ",COUNTRY_INFO!B174))</f>
        <v>AmharaSouth Wello</v>
      </c>
      <c r="C174" s="14" t="str">
        <f>IF(AND(INTRO!$E$37="Non-endemic",INTRO!$E$41="Non-endemic")," ",IF(COUNTRY_INFO!C174=0," ",COUNTRY_INFO!C174))</f>
        <v>Dessie Town</v>
      </c>
      <c r="D174" s="15">
        <f>IF(AND(INTRO!$E$37="Non-endemic",INTRO!$E$41="Non-endemic"),0,IF(AND(OR(COUNTRY_INFO!$H174=0,COUNTRY_INFO!$H174=4,COUNTRY_INFO!$H174=99),OR(COUNTRY_INFO!$J174=0,COUNTRY_INFO!$J174=4)),0,COUNTRY_INFO!$E174))</f>
        <v>5320.4057828453069</v>
      </c>
      <c r="E174" s="15">
        <f>IF(AND(INTRO!$E$37="Non-endemic",INTRO!$E$41="Non-endemic"),0,IF(AND(OR(COUNTRY_INFO!$H174=0,COUNTRY_INFO!$H174=4,COUNTRY_INFO!$H174=99),OR(COUNTRY_INFO!$J174=0,COUNTRY_INFO!$J174=4)),0,COUNTRY_INFO!$F174))</f>
        <v>11392.667206423965</v>
      </c>
      <c r="F174" s="15">
        <f t="shared" si="18"/>
        <v>16713.072989269273</v>
      </c>
      <c r="G174" s="16">
        <f>IF(AND(INTRO!$E$37="Non-endemic",INTRO!$E$41="Non-endemic"),0,COUNTRY_INFO!P174)</f>
        <v>0</v>
      </c>
      <c r="H174" s="16">
        <f>IF(AND(INTRO!$E$37="Non-endemic",INTRO!$E$41="Non-endemic"),0,COUNTRY_INFO!R174)</f>
        <v>0</v>
      </c>
      <c r="I174" s="15">
        <f>IF(INTRO!$E$39="Non-endemic",IF($G174=1,DEC!I174,0),IF($G174=1,IVM!G174,0))</f>
        <v>0</v>
      </c>
      <c r="J174" s="197"/>
      <c r="K174" s="42">
        <f>IF($J174="ALB", IF(INTRO!$E$39="Non-endemic", IF($H174&lt;&gt;0, IF($I174=0, $D174*$H174, $D174*($H174-$G174)), 0), $D174*$H174), 0)</f>
        <v>0</v>
      </c>
      <c r="L174" s="15">
        <f t="shared" si="2"/>
        <v>0</v>
      </c>
      <c r="M174" s="3"/>
      <c r="N174" s="15">
        <f t="shared" si="19"/>
        <v>0</v>
      </c>
      <c r="O174" s="42">
        <f>IF($J174="MBD", IF(INTRO!$E$39="Non-endemic", IF($H174&lt;&gt;0, IF($I174=0, $D174*$H174, $D174*($H174-$G174)), 0), $D174*$H174), 0)</f>
        <v>0</v>
      </c>
      <c r="P174" s="15">
        <f t="shared" si="4"/>
        <v>0</v>
      </c>
      <c r="Q174" s="3"/>
      <c r="R174" s="15">
        <f t="shared" si="20"/>
        <v>0</v>
      </c>
      <c r="S174" s="25"/>
      <c r="T174" s="17">
        <f t="shared" si="6"/>
        <v>0</v>
      </c>
      <c r="U174" s="17">
        <f t="shared" si="7"/>
        <v>0</v>
      </c>
      <c r="V174" s="25"/>
      <c r="W174" s="17">
        <f t="shared" si="8"/>
        <v>0</v>
      </c>
      <c r="X174" s="17">
        <f t="shared" si="9"/>
        <v>0</v>
      </c>
      <c r="Y174" s="25"/>
      <c r="Z174" s="17">
        <f t="shared" si="10"/>
        <v>0</v>
      </c>
      <c r="AA174" s="17">
        <f t="shared" si="11"/>
        <v>0</v>
      </c>
    </row>
    <row r="175" spans="1:27" x14ac:dyDescent="0.2">
      <c r="A175" s="14" t="str">
        <f>IF(AND(INTRO!$E$37="Non-endemic",INTRO!$E$41="Non-endemic")," ",IF(COUNTRY_INFO!A175=0," ",COUNTRY_INFO!A175))</f>
        <v>Ethiopia</v>
      </c>
      <c r="B175" s="14" t="str">
        <f>IF(AND(INTRO!$E$37="Non-endemic",INTRO!$E$41="Non-endemic")," ",IF(COUNTRY_INFO!B175=0," ",COUNTRY_INFO!B175))</f>
        <v>AmharaSouth Wello</v>
      </c>
      <c r="C175" s="14" t="str">
        <f>IF(AND(INTRO!$E$37="Non-endemic",INTRO!$E$41="Non-endemic")," ",IF(COUNTRY_INFO!C175=0," ",COUNTRY_INFO!C175))</f>
        <v>Dessie zuria</v>
      </c>
      <c r="D175" s="15">
        <f>IF(AND(INTRO!$E$37="Non-endemic",INTRO!$E$41="Non-endemic"),0,IF(AND(OR(COUNTRY_INFO!$H175=0,COUNTRY_INFO!$H175=4,COUNTRY_INFO!$H175=99),OR(COUNTRY_INFO!$J175=0,COUNTRY_INFO!$J175=4)),0,COUNTRY_INFO!$E175))</f>
        <v>24799.638429539584</v>
      </c>
      <c r="E175" s="15">
        <f>IF(AND(INTRO!$E$37="Non-endemic",INTRO!$E$41="Non-endemic"),0,IF(AND(OR(COUNTRY_INFO!$H175=0,COUNTRY_INFO!$H175=4,COUNTRY_INFO!$H175=99),OR(COUNTRY_INFO!$J175=0,COUNTRY_INFO!$J175=4)),0,COUNTRY_INFO!$F175))</f>
        <v>53103.849405315559</v>
      </c>
      <c r="F175" s="15">
        <f t="shared" si="18"/>
        <v>77903.487834855143</v>
      </c>
      <c r="G175" s="16">
        <f>IF(AND(INTRO!$E$37="Non-endemic",INTRO!$E$41="Non-endemic"),0,COUNTRY_INFO!P175)</f>
        <v>0</v>
      </c>
      <c r="H175" s="16">
        <f>IF(AND(INTRO!$E$37="Non-endemic",INTRO!$E$41="Non-endemic"),0,COUNTRY_INFO!R175)</f>
        <v>2</v>
      </c>
      <c r="I175" s="15">
        <f>IF(INTRO!$E$39="Non-endemic",IF($G175=1,DEC!I175,0),IF($G175=1,IVM!G175,0))</f>
        <v>0</v>
      </c>
      <c r="J175" s="197" t="s">
        <v>1155</v>
      </c>
      <c r="K175" s="42">
        <f>IF($J175="ALB", IF(INTRO!$E$39="Non-endemic", IF($H175&lt;&gt;0, IF($I175=0, $D175*$H175, $D175*($H175-$G175)), 0), $D175*$H175), 0)</f>
        <v>0</v>
      </c>
      <c r="L175" s="15">
        <f t="shared" si="2"/>
        <v>0</v>
      </c>
      <c r="M175" s="3"/>
      <c r="N175" s="15">
        <f t="shared" si="19"/>
        <v>0</v>
      </c>
      <c r="O175" s="42">
        <f>IF($J175="MBD", IF(INTRO!$E$39="Non-endemic", IF($H175&lt;&gt;0, IF($I175=0, $D175*$H175, $D175*($H175-$G175)), 0), $D175*$H175), 0)</f>
        <v>49599.276859079167</v>
      </c>
      <c r="P175" s="15">
        <f t="shared" si="4"/>
        <v>106207.69881063112</v>
      </c>
      <c r="Q175" s="3"/>
      <c r="R175" s="15">
        <f t="shared" si="20"/>
        <v>155806.97566971029</v>
      </c>
      <c r="S175" s="25"/>
      <c r="T175" s="17">
        <f t="shared" si="6"/>
        <v>0</v>
      </c>
      <c r="U175" s="17">
        <f t="shared" si="7"/>
        <v>0</v>
      </c>
      <c r="V175" s="25"/>
      <c r="W175" s="17">
        <f t="shared" si="8"/>
        <v>0</v>
      </c>
      <c r="X175" s="17">
        <f t="shared" si="9"/>
        <v>0</v>
      </c>
      <c r="Y175" s="25"/>
      <c r="Z175" s="17">
        <f t="shared" si="10"/>
        <v>106207.69881063112</v>
      </c>
      <c r="AA175" s="17">
        <f t="shared" si="11"/>
        <v>709</v>
      </c>
    </row>
    <row r="176" spans="1:27" x14ac:dyDescent="0.2">
      <c r="A176" s="14" t="str">
        <f>IF(AND(INTRO!$E$37="Non-endemic",INTRO!$E$41="Non-endemic")," ",IF(COUNTRY_INFO!A176=0," ",COUNTRY_INFO!A176))</f>
        <v>Ethiopia</v>
      </c>
      <c r="B176" s="14" t="str">
        <f>IF(AND(INTRO!$E$37="Non-endemic",INTRO!$E$41="Non-endemic")," ",IF(COUNTRY_INFO!B176=0," ",COUNTRY_INFO!B176))</f>
        <v>AmharaSouth Wello</v>
      </c>
      <c r="C176" s="14" t="str">
        <f>IF(AND(INTRO!$E$37="Non-endemic",INTRO!$E$41="Non-endemic")," ",IF(COUNTRY_INFO!C176=0," ",COUNTRY_INFO!C176))</f>
        <v>Jama</v>
      </c>
      <c r="D176" s="15">
        <f>IF(AND(INTRO!$E$37="Non-endemic",INTRO!$E$41="Non-endemic"),0,IF(AND(OR(COUNTRY_INFO!$H176=0,COUNTRY_INFO!$H176=4,COUNTRY_INFO!$H176=99),OR(COUNTRY_INFO!$J176=0,COUNTRY_INFO!$J176=4)),0,COUNTRY_INFO!$E176))</f>
        <v>20094.332006015651</v>
      </c>
      <c r="E176" s="15">
        <f>IF(AND(INTRO!$E$37="Non-endemic",INTRO!$E$41="Non-endemic"),0,IF(AND(OR(COUNTRY_INFO!$H176=0,COUNTRY_INFO!$H176=4,COUNTRY_INFO!$H176=99),OR(COUNTRY_INFO!$J176=0,COUNTRY_INFO!$J176=4)),0,COUNTRY_INFO!$F176))</f>
        <v>43028.303972239744</v>
      </c>
      <c r="F176" s="15">
        <f t="shared" si="18"/>
        <v>63122.635978255392</v>
      </c>
      <c r="G176" s="16">
        <f>IF(AND(INTRO!$E$37="Non-endemic",INTRO!$E$41="Non-endemic"),0,COUNTRY_INFO!P176)</f>
        <v>0</v>
      </c>
      <c r="H176" s="16">
        <f>IF(AND(INTRO!$E$37="Non-endemic",INTRO!$E$41="Non-endemic"),0,COUNTRY_INFO!R176)</f>
        <v>0</v>
      </c>
      <c r="I176" s="15">
        <f>IF(INTRO!$E$39="Non-endemic",IF($G176=1,DEC!I176,0),IF($G176=1,IVM!G176,0))</f>
        <v>0</v>
      </c>
      <c r="J176" s="197"/>
      <c r="K176" s="42">
        <f>IF($J176="ALB", IF(INTRO!$E$39="Non-endemic", IF($H176&lt;&gt;0, IF($I176=0, $D176*$H176, $D176*($H176-$G176)), 0), $D176*$H176), 0)</f>
        <v>0</v>
      </c>
      <c r="L176" s="15">
        <f t="shared" si="2"/>
        <v>0</v>
      </c>
      <c r="M176" s="3"/>
      <c r="N176" s="15">
        <f t="shared" si="19"/>
        <v>0</v>
      </c>
      <c r="O176" s="42">
        <f>IF($J176="MBD", IF(INTRO!$E$39="Non-endemic", IF($H176&lt;&gt;0, IF($I176=0, $D176*$H176, $D176*($H176-$G176)), 0), $D176*$H176), 0)</f>
        <v>0</v>
      </c>
      <c r="P176" s="15">
        <f t="shared" si="4"/>
        <v>0</v>
      </c>
      <c r="Q176" s="3"/>
      <c r="R176" s="15">
        <f t="shared" si="20"/>
        <v>0</v>
      </c>
      <c r="S176" s="25"/>
      <c r="T176" s="17">
        <f t="shared" si="6"/>
        <v>0</v>
      </c>
      <c r="U176" s="17">
        <f t="shared" si="7"/>
        <v>0</v>
      </c>
      <c r="V176" s="25"/>
      <c r="W176" s="17">
        <f t="shared" si="8"/>
        <v>0</v>
      </c>
      <c r="X176" s="17">
        <f t="shared" si="9"/>
        <v>0</v>
      </c>
      <c r="Y176" s="25"/>
      <c r="Z176" s="17">
        <f t="shared" si="10"/>
        <v>0</v>
      </c>
      <c r="AA176" s="17">
        <f t="shared" si="11"/>
        <v>0</v>
      </c>
    </row>
    <row r="177" spans="1:27" x14ac:dyDescent="0.2">
      <c r="A177" s="14" t="str">
        <f>IF(AND(INTRO!$E$37="Non-endemic",INTRO!$E$41="Non-endemic")," ",IF(COUNTRY_INFO!A177=0," ",COUNTRY_INFO!A177))</f>
        <v>Ethiopia</v>
      </c>
      <c r="B177" s="14" t="str">
        <f>IF(AND(INTRO!$E$37="Non-endemic",INTRO!$E$41="Non-endemic")," ",IF(COUNTRY_INFO!B177=0," ",COUNTRY_INFO!B177))</f>
        <v>AmharaSouth Wello</v>
      </c>
      <c r="C177" s="14" t="str">
        <f>IF(AND(INTRO!$E$37="Non-endemic",INTRO!$E$41="Non-endemic")," ",IF(COUNTRY_INFO!C177=0," ",COUNTRY_INFO!C177))</f>
        <v>Kallu</v>
      </c>
      <c r="D177" s="15">
        <f>IF(AND(INTRO!$E$37="Non-endemic",INTRO!$E$41="Non-endemic"),0,IF(AND(OR(COUNTRY_INFO!$H177=0,COUNTRY_INFO!$H177=4,COUNTRY_INFO!$H177=99),OR(COUNTRY_INFO!$J177=0,COUNTRY_INFO!$J177=4)),0,COUNTRY_INFO!$E177))</f>
        <v>30968.419664270084</v>
      </c>
      <c r="E177" s="15">
        <f>IF(AND(INTRO!$E$37="Non-endemic",INTRO!$E$41="Non-endemic"),0,IF(AND(OR(COUNTRY_INFO!$H177=0,COUNTRY_INFO!$H177=4,COUNTRY_INFO!$H177=99),OR(COUNTRY_INFO!$J177=0,COUNTRY_INFO!$J177=4)),0,COUNTRY_INFO!$F177))</f>
        <v>66313.156090741555</v>
      </c>
      <c r="F177" s="15">
        <f t="shared" si="18"/>
        <v>97281.57575501164</v>
      </c>
      <c r="G177" s="16">
        <f>IF(AND(INTRO!$E$37="Non-endemic",INTRO!$E$41="Non-endemic"),0,COUNTRY_INFO!P177)</f>
        <v>0</v>
      </c>
      <c r="H177" s="16">
        <f>IF(AND(INTRO!$E$37="Non-endemic",INTRO!$E$41="Non-endemic"),0,COUNTRY_INFO!R177)</f>
        <v>0</v>
      </c>
      <c r="I177" s="15">
        <f>IF(INTRO!$E$39="Non-endemic",IF($G177=1,DEC!I177,0),IF($G177=1,IVM!G177,0))</f>
        <v>0</v>
      </c>
      <c r="J177" s="197"/>
      <c r="K177" s="42">
        <f>IF($J177="ALB", IF(INTRO!$E$39="Non-endemic", IF($H177&lt;&gt;0, IF($I177=0, $D177*$H177, $D177*($H177-$G177)), 0), $D177*$H177), 0)</f>
        <v>0</v>
      </c>
      <c r="L177" s="15">
        <f t="shared" si="2"/>
        <v>0</v>
      </c>
      <c r="M177" s="3"/>
      <c r="N177" s="15">
        <f t="shared" si="19"/>
        <v>0</v>
      </c>
      <c r="O177" s="42">
        <f>IF($J177="MBD", IF(INTRO!$E$39="Non-endemic", IF($H177&lt;&gt;0, IF($I177=0, $D177*$H177, $D177*($H177-$G177)), 0), $D177*$H177), 0)</f>
        <v>0</v>
      </c>
      <c r="P177" s="15">
        <f t="shared" si="4"/>
        <v>0</v>
      </c>
      <c r="Q177" s="3"/>
      <c r="R177" s="15">
        <f t="shared" si="20"/>
        <v>0</v>
      </c>
      <c r="S177" s="25"/>
      <c r="T177" s="17">
        <f t="shared" si="6"/>
        <v>0</v>
      </c>
      <c r="U177" s="17">
        <f t="shared" si="7"/>
        <v>0</v>
      </c>
      <c r="V177" s="25"/>
      <c r="W177" s="17">
        <f t="shared" si="8"/>
        <v>0</v>
      </c>
      <c r="X177" s="17">
        <f t="shared" si="9"/>
        <v>0</v>
      </c>
      <c r="Y177" s="25"/>
      <c r="Z177" s="17">
        <f t="shared" si="10"/>
        <v>0</v>
      </c>
      <c r="AA177" s="17">
        <f t="shared" si="11"/>
        <v>0</v>
      </c>
    </row>
    <row r="178" spans="1:27" x14ac:dyDescent="0.2">
      <c r="A178" s="14" t="str">
        <f>IF(AND(INTRO!$E$37="Non-endemic",INTRO!$E$41="Non-endemic")," ",IF(COUNTRY_INFO!A178=0," ",COUNTRY_INFO!A178))</f>
        <v>Ethiopia</v>
      </c>
      <c r="B178" s="14" t="str">
        <f>IF(AND(INTRO!$E$37="Non-endemic",INTRO!$E$41="Non-endemic")," ",IF(COUNTRY_INFO!B178=0," ",COUNTRY_INFO!B178))</f>
        <v>AmharaSouth Wello</v>
      </c>
      <c r="C178" s="14" t="str">
        <f>IF(AND(INTRO!$E$37="Non-endemic",INTRO!$E$41="Non-endemic")," ",IF(COUNTRY_INFO!C178=0," ",COUNTRY_INFO!C178))</f>
        <v>Kelala</v>
      </c>
      <c r="D178" s="15">
        <f>IF(AND(INTRO!$E$37="Non-endemic",INTRO!$E$41="Non-endemic"),0,IF(AND(OR(COUNTRY_INFO!$H178=0,COUNTRY_INFO!$H178=4,COUNTRY_INFO!$H178=99),OR(COUNTRY_INFO!$J178=0,COUNTRY_INFO!$J178=4)),0,COUNTRY_INFO!$E178))</f>
        <v>22021.371764843218</v>
      </c>
      <c r="E178" s="15">
        <f>IF(AND(INTRO!$E$37="Non-endemic",INTRO!$E$41="Non-endemic"),0,IF(AND(OR(COUNTRY_INFO!$H178=0,COUNTRY_INFO!$H178=4,COUNTRY_INFO!$H178=99),OR(COUNTRY_INFO!$J178=0,COUNTRY_INFO!$J178=4)),0,COUNTRY_INFO!$F178))</f>
        <v>47154.704018013894</v>
      </c>
      <c r="F178" s="15">
        <f t="shared" si="18"/>
        <v>69176.075782857108</v>
      </c>
      <c r="G178" s="16">
        <f>IF(AND(INTRO!$E$37="Non-endemic",INTRO!$E$41="Non-endemic"),0,COUNTRY_INFO!P178)</f>
        <v>0</v>
      </c>
      <c r="H178" s="16">
        <f>IF(AND(INTRO!$E$37="Non-endemic",INTRO!$E$41="Non-endemic"),0,COUNTRY_INFO!R178)</f>
        <v>0</v>
      </c>
      <c r="I178" s="15">
        <f>IF(INTRO!$E$39="Non-endemic",IF($G178=1,DEC!I178,0),IF($G178=1,IVM!G178,0))</f>
        <v>0</v>
      </c>
      <c r="J178" s="197"/>
      <c r="K178" s="42">
        <f>IF($J178="ALB", IF(INTRO!$E$39="Non-endemic", IF($H178&lt;&gt;0, IF($I178=0, $D178*$H178, $D178*($H178-$G178)), 0), $D178*$H178), 0)</f>
        <v>0</v>
      </c>
      <c r="L178" s="15">
        <f t="shared" si="2"/>
        <v>0</v>
      </c>
      <c r="M178" s="3"/>
      <c r="N178" s="15">
        <f t="shared" si="19"/>
        <v>0</v>
      </c>
      <c r="O178" s="42">
        <f>IF($J178="MBD", IF(INTRO!$E$39="Non-endemic", IF($H178&lt;&gt;0, IF($I178=0, $D178*$H178, $D178*($H178-$G178)), 0), $D178*$H178), 0)</f>
        <v>0</v>
      </c>
      <c r="P178" s="15">
        <f t="shared" si="4"/>
        <v>0</v>
      </c>
      <c r="Q178" s="3"/>
      <c r="R178" s="15">
        <f t="shared" si="20"/>
        <v>0</v>
      </c>
      <c r="S178" s="25"/>
      <c r="T178" s="17">
        <f t="shared" si="6"/>
        <v>0</v>
      </c>
      <c r="U178" s="17">
        <f t="shared" si="7"/>
        <v>0</v>
      </c>
      <c r="V178" s="25"/>
      <c r="W178" s="17">
        <f t="shared" si="8"/>
        <v>0</v>
      </c>
      <c r="X178" s="17">
        <f t="shared" si="9"/>
        <v>0</v>
      </c>
      <c r="Y178" s="25"/>
      <c r="Z178" s="17">
        <f t="shared" si="10"/>
        <v>0</v>
      </c>
      <c r="AA178" s="17">
        <f t="shared" si="11"/>
        <v>0</v>
      </c>
    </row>
    <row r="179" spans="1:27" x14ac:dyDescent="0.2">
      <c r="A179" s="14" t="str">
        <f>IF(AND(INTRO!$E$37="Non-endemic",INTRO!$E$41="Non-endemic")," ",IF(COUNTRY_INFO!A179=0," ",COUNTRY_INFO!A179))</f>
        <v>Ethiopia</v>
      </c>
      <c r="B179" s="14" t="str">
        <f>IF(AND(INTRO!$E$37="Non-endemic",INTRO!$E$41="Non-endemic")," ",IF(COUNTRY_INFO!B179=0," ",COUNTRY_INFO!B179))</f>
        <v>AmharaSouth Wello</v>
      </c>
      <c r="C179" s="14" t="str">
        <f>IF(AND(INTRO!$E$37="Non-endemic",INTRO!$E$41="Non-endemic")," ",IF(COUNTRY_INFO!C179=0," ",COUNTRY_INFO!C179))</f>
        <v>Kombolcha</v>
      </c>
      <c r="D179" s="15">
        <f>IF(AND(INTRO!$E$37="Non-endemic",INTRO!$E$41="Non-endemic"),0,IF(AND(OR(COUNTRY_INFO!$H179=0,COUNTRY_INFO!$H179=4,COUNTRY_INFO!$H179=99),OR(COUNTRY_INFO!$J179=0,COUNTRY_INFO!$J179=4)),0,COUNTRY_INFO!$E179))</f>
        <v>19503.537897316473</v>
      </c>
      <c r="E179" s="15">
        <f>IF(AND(INTRO!$E$37="Non-endemic",INTRO!$E$41="Non-endemic"),0,IF(AND(OR(COUNTRY_INFO!$H179=0,COUNTRY_INFO!$H179=4,COUNTRY_INFO!$H179=99),OR(COUNTRY_INFO!$J179=0,COUNTRY_INFO!$J179=4)),0,COUNTRY_INFO!$F179))</f>
        <v>41763.227408037143</v>
      </c>
      <c r="F179" s="15">
        <f t="shared" si="18"/>
        <v>61266.76530535362</v>
      </c>
      <c r="G179" s="16">
        <f>IF(AND(INTRO!$E$37="Non-endemic",INTRO!$E$41="Non-endemic"),0,COUNTRY_INFO!P179)</f>
        <v>0</v>
      </c>
      <c r="H179" s="16">
        <f>IF(AND(INTRO!$E$37="Non-endemic",INTRO!$E$41="Non-endemic"),0,COUNTRY_INFO!R179)</f>
        <v>0</v>
      </c>
      <c r="I179" s="15">
        <f>IF(INTRO!$E$39="Non-endemic",IF($G179=1,DEC!I179,0),IF($G179=1,IVM!G179,0))</f>
        <v>0</v>
      </c>
      <c r="J179" s="197"/>
      <c r="K179" s="42">
        <f>IF($J179="ALB", IF(INTRO!$E$39="Non-endemic", IF($H179&lt;&gt;0, IF($I179=0, $D179*$H179, $D179*($H179-$G179)), 0), $D179*$H179), 0)</f>
        <v>0</v>
      </c>
      <c r="L179" s="15">
        <f t="shared" si="2"/>
        <v>0</v>
      </c>
      <c r="M179" s="3"/>
      <c r="N179" s="15">
        <f t="shared" si="19"/>
        <v>0</v>
      </c>
      <c r="O179" s="42">
        <f>IF($J179="MBD", IF(INTRO!$E$39="Non-endemic", IF($H179&lt;&gt;0, IF($I179=0, $D179*$H179, $D179*($H179-$G179)), 0), $D179*$H179), 0)</f>
        <v>0</v>
      </c>
      <c r="P179" s="15">
        <f t="shared" si="4"/>
        <v>0</v>
      </c>
      <c r="Q179" s="3"/>
      <c r="R179" s="15">
        <f t="shared" si="20"/>
        <v>0</v>
      </c>
      <c r="S179" s="25"/>
      <c r="T179" s="17">
        <f t="shared" si="6"/>
        <v>0</v>
      </c>
      <c r="U179" s="17">
        <f t="shared" si="7"/>
        <v>0</v>
      </c>
      <c r="V179" s="25"/>
      <c r="W179" s="17">
        <f t="shared" si="8"/>
        <v>0</v>
      </c>
      <c r="X179" s="17">
        <f t="shared" si="9"/>
        <v>0</v>
      </c>
      <c r="Y179" s="25"/>
      <c r="Z179" s="17">
        <f t="shared" si="10"/>
        <v>0</v>
      </c>
      <c r="AA179" s="17">
        <f t="shared" si="11"/>
        <v>0</v>
      </c>
    </row>
    <row r="180" spans="1:27" x14ac:dyDescent="0.2">
      <c r="A180" s="14" t="str">
        <f>IF(AND(INTRO!$E$37="Non-endemic",INTRO!$E$41="Non-endemic")," ",IF(COUNTRY_INFO!A180=0," ",COUNTRY_INFO!A180))</f>
        <v>Ethiopia</v>
      </c>
      <c r="B180" s="14" t="str">
        <f>IF(AND(INTRO!$E$37="Non-endemic",INTRO!$E$41="Non-endemic")," ",IF(COUNTRY_INFO!B180=0," ",COUNTRY_INFO!B180))</f>
        <v>AmharaSouth Wello</v>
      </c>
      <c r="C180" s="14" t="str">
        <f>IF(AND(INTRO!$E$37="Non-endemic",INTRO!$E$41="Non-endemic")," ",IF(COUNTRY_INFO!C180=0," ",COUNTRY_INFO!C180))</f>
        <v>Kutaber</v>
      </c>
      <c r="D180" s="15">
        <f>IF(AND(INTRO!$E$37="Non-endemic",INTRO!$E$41="Non-endemic"),0,IF(AND(OR(COUNTRY_INFO!$H180=0,COUNTRY_INFO!$H180=4,COUNTRY_INFO!$H180=99),OR(COUNTRY_INFO!$J180=0,COUNTRY_INFO!$J180=4)),0,COUNTRY_INFO!$E180))</f>
        <v>14748.942054933006</v>
      </c>
      <c r="E180" s="15">
        <f>IF(AND(INTRO!$E$37="Non-endemic",INTRO!$E$41="Non-endemic"),0,IF(AND(OR(COUNTRY_INFO!$H180=0,COUNTRY_INFO!$H180=4,COUNTRY_INFO!$H180=99),OR(COUNTRY_INFO!$J180=0,COUNTRY_INFO!$J180=4)),0,COUNTRY_INFO!$F180))</f>
        <v>31582.137779878452</v>
      </c>
      <c r="F180" s="15">
        <f t="shared" si="18"/>
        <v>46331.079834811462</v>
      </c>
      <c r="G180" s="16">
        <f>IF(AND(INTRO!$E$37="Non-endemic",INTRO!$E$41="Non-endemic"),0,COUNTRY_INFO!P180)</f>
        <v>0</v>
      </c>
      <c r="H180" s="16">
        <f>IF(AND(INTRO!$E$37="Non-endemic",INTRO!$E$41="Non-endemic"),0,COUNTRY_INFO!R180)</f>
        <v>1</v>
      </c>
      <c r="I180" s="15">
        <f>IF(INTRO!$E$39="Non-endemic",IF($G180=1,DEC!I180,0),IF($G180=1,IVM!G180,0))</f>
        <v>0</v>
      </c>
      <c r="J180" s="197" t="s">
        <v>1155</v>
      </c>
      <c r="K180" s="42">
        <f>IF($J180="ALB", IF(INTRO!$E$39="Non-endemic", IF($H180&lt;&gt;0, IF($I180=0, $D180*$H180, $D180*($H180-$G180)), 0), $D180*$H180), 0)</f>
        <v>0</v>
      </c>
      <c r="L180" s="15">
        <f t="shared" si="2"/>
        <v>0</v>
      </c>
      <c r="M180" s="3"/>
      <c r="N180" s="15">
        <f t="shared" si="19"/>
        <v>0</v>
      </c>
      <c r="O180" s="42">
        <f>IF($J180="MBD", IF(INTRO!$E$39="Non-endemic", IF($H180&lt;&gt;0, IF($I180=0, $D180*$H180, $D180*($H180-$G180)), 0), $D180*$H180), 0)</f>
        <v>14748.942054933006</v>
      </c>
      <c r="P180" s="15">
        <f t="shared" si="4"/>
        <v>31582.137779878452</v>
      </c>
      <c r="Q180" s="3"/>
      <c r="R180" s="15">
        <f t="shared" si="20"/>
        <v>46331.079834811462</v>
      </c>
      <c r="S180" s="25"/>
      <c r="T180" s="17">
        <f t="shared" si="6"/>
        <v>0</v>
      </c>
      <c r="U180" s="17">
        <f t="shared" si="7"/>
        <v>0</v>
      </c>
      <c r="V180" s="25"/>
      <c r="W180" s="17">
        <f t="shared" si="8"/>
        <v>0</v>
      </c>
      <c r="X180" s="17">
        <f t="shared" si="9"/>
        <v>0</v>
      </c>
      <c r="Y180" s="25"/>
      <c r="Z180" s="17">
        <f t="shared" si="10"/>
        <v>31582.137779878452</v>
      </c>
      <c r="AA180" s="17">
        <f t="shared" si="11"/>
        <v>211</v>
      </c>
    </row>
    <row r="181" spans="1:27" x14ac:dyDescent="0.2">
      <c r="A181" s="14" t="str">
        <f>IF(AND(INTRO!$E$37="Non-endemic",INTRO!$E$41="Non-endemic")," ",IF(COUNTRY_INFO!A181=0," ",COUNTRY_INFO!A181))</f>
        <v>Ethiopia</v>
      </c>
      <c r="B181" s="14" t="str">
        <f>IF(AND(INTRO!$E$37="Non-endemic",INTRO!$E$41="Non-endemic")," ",IF(COUNTRY_INFO!B181=0," ",COUNTRY_INFO!B181))</f>
        <v>AmharaSouth Wello</v>
      </c>
      <c r="C181" s="14" t="str">
        <f>IF(AND(INTRO!$E$37="Non-endemic",INTRO!$E$41="Non-endemic")," ",IF(COUNTRY_INFO!C181=0," ",COUNTRY_INFO!C181))</f>
        <v>Lagambo</v>
      </c>
      <c r="D181" s="15">
        <f>IF(AND(INTRO!$E$37="Non-endemic",INTRO!$E$41="Non-endemic"),0,IF(AND(OR(COUNTRY_INFO!$H181=0,COUNTRY_INFO!$H181=4,COUNTRY_INFO!$H181=99),OR(COUNTRY_INFO!$J181=0,COUNTRY_INFO!$J181=4)),0,COUNTRY_INFO!$E181))</f>
        <v>27203.142570675918</v>
      </c>
      <c r="E181" s="15">
        <f>IF(AND(INTRO!$E$37="Non-endemic",INTRO!$E$41="Non-endemic"),0,IF(AND(OR(COUNTRY_INFO!$H181=0,COUNTRY_INFO!$H181=4,COUNTRY_INFO!$H181=99),OR(COUNTRY_INFO!$J181=0,COUNTRY_INFO!$J181=4)),0,COUNTRY_INFO!$F181))</f>
        <v>58250.510003557407</v>
      </c>
      <c r="F181" s="15">
        <f t="shared" si="18"/>
        <v>85453.652574233332</v>
      </c>
      <c r="G181" s="16">
        <f>IF(AND(INTRO!$E$37="Non-endemic",INTRO!$E$41="Non-endemic"),0,COUNTRY_INFO!P181)</f>
        <v>0</v>
      </c>
      <c r="H181" s="16">
        <f>IF(AND(INTRO!$E$37="Non-endemic",INTRO!$E$41="Non-endemic"),0,COUNTRY_INFO!R181)</f>
        <v>0</v>
      </c>
      <c r="I181" s="15">
        <f>IF(INTRO!$E$39="Non-endemic",IF($G181=1,DEC!I181,0),IF($G181=1,IVM!G181,0))</f>
        <v>0</v>
      </c>
      <c r="J181" s="197"/>
      <c r="K181" s="42">
        <f>IF($J181="ALB", IF(INTRO!$E$39="Non-endemic", IF($H181&lt;&gt;0, IF($I181=0, $D181*$H181, $D181*($H181-$G181)), 0), $D181*$H181), 0)</f>
        <v>0</v>
      </c>
      <c r="L181" s="15">
        <f t="shared" si="2"/>
        <v>0</v>
      </c>
      <c r="M181" s="3"/>
      <c r="N181" s="15">
        <f t="shared" si="19"/>
        <v>0</v>
      </c>
      <c r="O181" s="42">
        <f>IF($J181="MBD", IF(INTRO!$E$39="Non-endemic", IF($H181&lt;&gt;0, IF($I181=0, $D181*$H181, $D181*($H181-$G181)), 0), $D181*$H181), 0)</f>
        <v>0</v>
      </c>
      <c r="P181" s="15">
        <f t="shared" si="4"/>
        <v>0</v>
      </c>
      <c r="Q181" s="3"/>
      <c r="R181" s="15">
        <f t="shared" si="20"/>
        <v>0</v>
      </c>
      <c r="S181" s="25"/>
      <c r="T181" s="17">
        <f t="shared" si="6"/>
        <v>0</v>
      </c>
      <c r="U181" s="17">
        <f t="shared" si="7"/>
        <v>0</v>
      </c>
      <c r="V181" s="25"/>
      <c r="W181" s="17">
        <f t="shared" si="8"/>
        <v>0</v>
      </c>
      <c r="X181" s="17">
        <f t="shared" si="9"/>
        <v>0</v>
      </c>
      <c r="Y181" s="25"/>
      <c r="Z181" s="17">
        <f t="shared" si="10"/>
        <v>0</v>
      </c>
      <c r="AA181" s="17">
        <f t="shared" si="11"/>
        <v>0</v>
      </c>
    </row>
    <row r="182" spans="1:27" x14ac:dyDescent="0.2">
      <c r="A182" s="14" t="str">
        <f>IF(AND(INTRO!$E$37="Non-endemic",INTRO!$E$41="Non-endemic")," ",IF(COUNTRY_INFO!A182=0," ",COUNTRY_INFO!A182))</f>
        <v>Ethiopia</v>
      </c>
      <c r="B182" s="14" t="str">
        <f>IF(AND(INTRO!$E$37="Non-endemic",INTRO!$E$41="Non-endemic")," ",IF(COUNTRY_INFO!B182=0," ",COUNTRY_INFO!B182))</f>
        <v>AmharaSouth Wello</v>
      </c>
      <c r="C182" s="14" t="str">
        <f>IF(AND(INTRO!$E$37="Non-endemic",INTRO!$E$41="Non-endemic")," ",IF(COUNTRY_INFO!C182=0," ",COUNTRY_INFO!C182))</f>
        <v>Lege hida</v>
      </c>
      <c r="D182" s="15">
        <f>IF(AND(INTRO!$E$37="Non-endemic",INTRO!$E$41="Non-endemic"),0,IF(AND(OR(COUNTRY_INFO!$H182=0,COUNTRY_INFO!$H182=4,COUNTRY_INFO!$H182=99),OR(COUNTRY_INFO!$J182=0,COUNTRY_INFO!$J182=4)),0,COUNTRY_INFO!$E182))</f>
        <v>10647.464958319033</v>
      </c>
      <c r="E182" s="15">
        <f>IF(AND(INTRO!$E$37="Non-endemic",INTRO!$E$41="Non-endemic"),0,IF(AND(OR(COUNTRY_INFO!$H182=0,COUNTRY_INFO!$H182=4,COUNTRY_INFO!$H182=99),OR(COUNTRY_INFO!$J182=0,COUNTRY_INFO!$J182=4)),0,COUNTRY_INFO!$F182))</f>
        <v>22799.581425407323</v>
      </c>
      <c r="F182" s="15">
        <f t="shared" si="18"/>
        <v>33447.046383726352</v>
      </c>
      <c r="G182" s="16">
        <f>IF(AND(INTRO!$E$37="Non-endemic",INTRO!$E$41="Non-endemic"),0,COUNTRY_INFO!P182)</f>
        <v>0</v>
      </c>
      <c r="H182" s="16">
        <f>IF(AND(INTRO!$E$37="Non-endemic",INTRO!$E$41="Non-endemic"),0,COUNTRY_INFO!R182)</f>
        <v>1</v>
      </c>
      <c r="I182" s="15">
        <f>IF(INTRO!$E$39="Non-endemic",IF($G182=1,DEC!I182,0),IF($G182=1,IVM!G182,0))</f>
        <v>0</v>
      </c>
      <c r="J182" s="197" t="s">
        <v>1155</v>
      </c>
      <c r="K182" s="42">
        <f>IF($J182="ALB", IF(INTRO!$E$39="Non-endemic", IF($H182&lt;&gt;0, IF($I182=0, $D182*$H182, $D182*($H182-$G182)), 0), $D182*$H182), 0)</f>
        <v>0</v>
      </c>
      <c r="L182" s="15">
        <f t="shared" si="2"/>
        <v>0</v>
      </c>
      <c r="M182" s="3"/>
      <c r="N182" s="15">
        <f t="shared" si="19"/>
        <v>0</v>
      </c>
      <c r="O182" s="42">
        <f>IF($J182="MBD", IF(INTRO!$E$39="Non-endemic", IF($H182&lt;&gt;0, IF($I182=0, $D182*$H182, $D182*($H182-$G182)), 0), $D182*$H182), 0)</f>
        <v>10647.464958319033</v>
      </c>
      <c r="P182" s="15">
        <f t="shared" si="4"/>
        <v>22799.581425407323</v>
      </c>
      <c r="Q182" s="3"/>
      <c r="R182" s="15">
        <f t="shared" si="20"/>
        <v>33447.046383726352</v>
      </c>
      <c r="S182" s="25"/>
      <c r="T182" s="17">
        <f t="shared" si="6"/>
        <v>0</v>
      </c>
      <c r="U182" s="17">
        <f t="shared" si="7"/>
        <v>0</v>
      </c>
      <c r="V182" s="25"/>
      <c r="W182" s="17">
        <f t="shared" si="8"/>
        <v>0</v>
      </c>
      <c r="X182" s="17">
        <f t="shared" si="9"/>
        <v>0</v>
      </c>
      <c r="Y182" s="25"/>
      <c r="Z182" s="17">
        <f t="shared" si="10"/>
        <v>22799.581425407323</v>
      </c>
      <c r="AA182" s="17">
        <f t="shared" si="11"/>
        <v>152</v>
      </c>
    </row>
    <row r="183" spans="1:27" x14ac:dyDescent="0.2">
      <c r="A183" s="14" t="str">
        <f>IF(AND(INTRO!$E$37="Non-endemic",INTRO!$E$41="Non-endemic")," ",IF(COUNTRY_INFO!A183=0," ",COUNTRY_INFO!A183))</f>
        <v>Ethiopia</v>
      </c>
      <c r="B183" s="14" t="str">
        <f>IF(AND(INTRO!$E$37="Non-endemic",INTRO!$E$41="Non-endemic")," ",IF(COUNTRY_INFO!B183=0," ",COUNTRY_INFO!B183))</f>
        <v>AmharaSouth Wello</v>
      </c>
      <c r="C183" s="14" t="str">
        <f>IF(AND(INTRO!$E$37="Non-endemic",INTRO!$E$41="Non-endemic")," ",IF(COUNTRY_INFO!C183=0," ",COUNTRY_INFO!C183))</f>
        <v>Mehal Sainet</v>
      </c>
      <c r="D183" s="15">
        <f>IF(AND(INTRO!$E$37="Non-endemic",INTRO!$E$41="Non-endemic"),0,IF(AND(OR(COUNTRY_INFO!$H183=0,COUNTRY_INFO!$H183=4,COUNTRY_INFO!$H183=99),OR(COUNTRY_INFO!$J183=0,COUNTRY_INFO!$J183=4)),0,COUNTRY_INFO!$E183))</f>
        <v>11643.437099736748</v>
      </c>
      <c r="E183" s="15">
        <f>IF(AND(INTRO!$E$37="Non-endemic",INTRO!$E$41="Non-endemic"),0,IF(AND(OR(COUNTRY_INFO!$H183=0,COUNTRY_INFO!$H183=4,COUNTRY_INFO!$H183=99),OR(COUNTRY_INFO!$J183=0,COUNTRY_INFO!$J183=4)),0,COUNTRY_INFO!$F183))</f>
        <v>24932.271978941248</v>
      </c>
      <c r="F183" s="15">
        <f t="shared" si="18"/>
        <v>36575.709078677995</v>
      </c>
      <c r="G183" s="16">
        <f>IF(AND(INTRO!$E$37="Non-endemic",INTRO!$E$41="Non-endemic"),0,COUNTRY_INFO!P183)</f>
        <v>0</v>
      </c>
      <c r="H183" s="16">
        <f>IF(AND(INTRO!$E$37="Non-endemic",INTRO!$E$41="Non-endemic"),0,COUNTRY_INFO!R183)</f>
        <v>2</v>
      </c>
      <c r="I183" s="15">
        <f>IF(INTRO!$E$39="Non-endemic",IF($G183=1,DEC!I183,0),IF($G183=1,IVM!G183,0))</f>
        <v>0</v>
      </c>
      <c r="J183" s="197" t="s">
        <v>1155</v>
      </c>
      <c r="K183" s="42">
        <f>IF($J183="ALB", IF(INTRO!$E$39="Non-endemic", IF($H183&lt;&gt;0, IF($I183=0, $D183*$H183, $D183*($H183-$G183)), 0), $D183*$H183), 0)</f>
        <v>0</v>
      </c>
      <c r="L183" s="15">
        <f t="shared" si="2"/>
        <v>0</v>
      </c>
      <c r="M183" s="3"/>
      <c r="N183" s="15">
        <f t="shared" si="19"/>
        <v>0</v>
      </c>
      <c r="O183" s="42">
        <f>IF($J183="MBD", IF(INTRO!$E$39="Non-endemic", IF($H183&lt;&gt;0, IF($I183=0, $D183*$H183, $D183*($H183-$G183)), 0), $D183*$H183), 0)</f>
        <v>23286.874199473496</v>
      </c>
      <c r="P183" s="15">
        <f t="shared" si="4"/>
        <v>49864.543957882495</v>
      </c>
      <c r="Q183" s="3"/>
      <c r="R183" s="15">
        <f t="shared" si="20"/>
        <v>73151.418157355991</v>
      </c>
      <c r="S183" s="25"/>
      <c r="T183" s="17">
        <f t="shared" si="6"/>
        <v>0</v>
      </c>
      <c r="U183" s="17">
        <f t="shared" si="7"/>
        <v>0</v>
      </c>
      <c r="V183" s="25"/>
      <c r="W183" s="17">
        <f t="shared" si="8"/>
        <v>0</v>
      </c>
      <c r="X183" s="17">
        <f t="shared" si="9"/>
        <v>0</v>
      </c>
      <c r="Y183" s="25"/>
      <c r="Z183" s="17">
        <f t="shared" si="10"/>
        <v>49864.543957882495</v>
      </c>
      <c r="AA183" s="17">
        <f t="shared" si="11"/>
        <v>333</v>
      </c>
    </row>
    <row r="184" spans="1:27" x14ac:dyDescent="0.2">
      <c r="A184" s="14" t="str">
        <f>IF(AND(INTRO!$E$37="Non-endemic",INTRO!$E$41="Non-endemic")," ",IF(COUNTRY_INFO!A184=0," ",COUNTRY_INFO!A184))</f>
        <v>Ethiopia</v>
      </c>
      <c r="B184" s="14" t="str">
        <f>IF(AND(INTRO!$E$37="Non-endemic",INTRO!$E$41="Non-endemic")," ",IF(COUNTRY_INFO!B184=0," ",COUNTRY_INFO!B184))</f>
        <v>AmharaSouth Wello</v>
      </c>
      <c r="C184" s="14" t="str">
        <f>IF(AND(INTRO!$E$37="Non-endemic",INTRO!$E$41="Non-endemic")," ",IF(COUNTRY_INFO!C184=0," ",COUNTRY_INFO!C184))</f>
        <v>Mekdela</v>
      </c>
      <c r="D184" s="15">
        <f>IF(AND(INTRO!$E$37="Non-endemic",INTRO!$E$41="Non-endemic"),0,IF(AND(OR(COUNTRY_INFO!$H184=0,COUNTRY_INFO!$H184=4,COUNTRY_INFO!$H184=99),OR(COUNTRY_INFO!$J184=0,COUNTRY_INFO!$J184=4)),0,COUNTRY_INFO!$E184))</f>
        <v>23479.822585697704</v>
      </c>
      <c r="E184" s="15">
        <f>IF(AND(INTRO!$E$37="Non-endemic",INTRO!$E$41="Non-endemic"),0,IF(AND(OR(COUNTRY_INFO!$H184=0,COUNTRY_INFO!$H184=4,COUNTRY_INFO!$H184=99),OR(COUNTRY_INFO!$J184=0,COUNTRY_INFO!$J184=4)),0,COUNTRY_INFO!$F184))</f>
        <v>50277.707322104958</v>
      </c>
      <c r="F184" s="15">
        <f t="shared" si="18"/>
        <v>73757.529907802658</v>
      </c>
      <c r="G184" s="16">
        <f>IF(AND(INTRO!$E$37="Non-endemic",INTRO!$E$41="Non-endemic"),0,COUNTRY_INFO!P184)</f>
        <v>0</v>
      </c>
      <c r="H184" s="16">
        <f>IF(AND(INTRO!$E$37="Non-endemic",INTRO!$E$41="Non-endemic"),0,COUNTRY_INFO!R184)</f>
        <v>1</v>
      </c>
      <c r="I184" s="15">
        <f>IF(INTRO!$E$39="Non-endemic",IF($G184=1,DEC!I184,0),IF($G184=1,IVM!G184,0))</f>
        <v>0</v>
      </c>
      <c r="J184" s="197" t="s">
        <v>1155</v>
      </c>
      <c r="K184" s="42">
        <f>IF($J184="ALB", IF(INTRO!$E$39="Non-endemic", IF($H184&lt;&gt;0, IF($I184=0, $D184*$H184, $D184*($H184-$G184)), 0), $D184*$H184), 0)</f>
        <v>0</v>
      </c>
      <c r="L184" s="15">
        <f t="shared" si="2"/>
        <v>0</v>
      </c>
      <c r="M184" s="3"/>
      <c r="N184" s="15">
        <f t="shared" si="19"/>
        <v>0</v>
      </c>
      <c r="O184" s="42">
        <f>IF($J184="MBD", IF(INTRO!$E$39="Non-endemic", IF($H184&lt;&gt;0, IF($I184=0, $D184*$H184, $D184*($H184-$G184)), 0), $D184*$H184), 0)</f>
        <v>23479.822585697704</v>
      </c>
      <c r="P184" s="15">
        <f t="shared" si="4"/>
        <v>50277.707322104958</v>
      </c>
      <c r="Q184" s="3"/>
      <c r="R184" s="15">
        <f t="shared" si="20"/>
        <v>73757.529907802658</v>
      </c>
      <c r="S184" s="25"/>
      <c r="T184" s="17">
        <f t="shared" si="6"/>
        <v>0</v>
      </c>
      <c r="U184" s="17">
        <f t="shared" si="7"/>
        <v>0</v>
      </c>
      <c r="V184" s="25"/>
      <c r="W184" s="17">
        <f t="shared" si="8"/>
        <v>0</v>
      </c>
      <c r="X184" s="17">
        <f t="shared" si="9"/>
        <v>0</v>
      </c>
      <c r="Y184" s="25"/>
      <c r="Z184" s="17">
        <f t="shared" si="10"/>
        <v>50277.707322104958</v>
      </c>
      <c r="AA184" s="17">
        <f t="shared" si="11"/>
        <v>336</v>
      </c>
    </row>
    <row r="185" spans="1:27" x14ac:dyDescent="0.2">
      <c r="A185" s="14" t="str">
        <f>IF(AND(INTRO!$E$37="Non-endemic",INTRO!$E$41="Non-endemic")," ",IF(COUNTRY_INFO!A185=0," ",COUNTRY_INFO!A185))</f>
        <v>Ethiopia</v>
      </c>
      <c r="B185" s="14" t="str">
        <f>IF(AND(INTRO!$E$37="Non-endemic",INTRO!$E$41="Non-endemic")," ",IF(COUNTRY_INFO!B185=0," ",COUNTRY_INFO!B185))</f>
        <v>AmharaSouth Wello</v>
      </c>
      <c r="C185" s="14" t="str">
        <f>IF(AND(INTRO!$E$37="Non-endemic",INTRO!$E$41="Non-endemic")," ",IF(COUNTRY_INFO!C185=0," ",COUNTRY_INFO!C185))</f>
        <v>Sainet</v>
      </c>
      <c r="D185" s="15">
        <f>IF(AND(INTRO!$E$37="Non-endemic",INTRO!$E$41="Non-endemic"),0,IF(AND(OR(COUNTRY_INFO!$H185=0,COUNTRY_INFO!$H185=4,COUNTRY_INFO!$H185=99),OR(COUNTRY_INFO!$J185=0,COUNTRY_INFO!$J185=4)),0,COUNTRY_INFO!$E185))</f>
        <v>23466.244233394806</v>
      </c>
      <c r="E185" s="15">
        <f>IF(AND(INTRO!$E$37="Non-endemic",INTRO!$E$41="Non-endemic"),0,IF(AND(OR(COUNTRY_INFO!$H185=0,COUNTRY_INFO!$H185=4,COUNTRY_INFO!$H185=99),OR(COUNTRY_INFO!$J185=0,COUNTRY_INFO!$J185=4)),0,COUNTRY_INFO!$F185))</f>
        <v>50248.631786269456</v>
      </c>
      <c r="F185" s="15">
        <f t="shared" si="18"/>
        <v>73714.876019664254</v>
      </c>
      <c r="G185" s="16">
        <f>IF(AND(INTRO!$E$37="Non-endemic",INTRO!$E$41="Non-endemic"),0,COUNTRY_INFO!P185)</f>
        <v>0</v>
      </c>
      <c r="H185" s="16">
        <f>IF(AND(INTRO!$E$37="Non-endemic",INTRO!$E$41="Non-endemic"),0,COUNTRY_INFO!R185)</f>
        <v>0</v>
      </c>
      <c r="I185" s="15">
        <f>IF(INTRO!$E$39="Non-endemic",IF($G185=1,DEC!I185,0),IF($G185=1,IVM!G185,0))</f>
        <v>0</v>
      </c>
      <c r="J185" s="197"/>
      <c r="K185" s="42">
        <f>IF($J185="ALB", IF(INTRO!$E$39="Non-endemic", IF($H185&lt;&gt;0, IF($I185=0, $D185*$H185, $D185*($H185-$G185)), 0), $D185*$H185), 0)</f>
        <v>0</v>
      </c>
      <c r="L185" s="15">
        <f t="shared" si="2"/>
        <v>0</v>
      </c>
      <c r="M185" s="3"/>
      <c r="N185" s="15">
        <f t="shared" si="19"/>
        <v>0</v>
      </c>
      <c r="O185" s="42">
        <f>IF($J185="MBD", IF(INTRO!$E$39="Non-endemic", IF($H185&lt;&gt;0, IF($I185=0, $D185*$H185, $D185*($H185-$G185)), 0), $D185*$H185), 0)</f>
        <v>0</v>
      </c>
      <c r="P185" s="15">
        <f t="shared" si="4"/>
        <v>0</v>
      </c>
      <c r="Q185" s="3"/>
      <c r="R185" s="15">
        <f t="shared" si="20"/>
        <v>0</v>
      </c>
      <c r="S185" s="25"/>
      <c r="T185" s="17">
        <f t="shared" si="6"/>
        <v>0</v>
      </c>
      <c r="U185" s="17">
        <f t="shared" si="7"/>
        <v>0</v>
      </c>
      <c r="V185" s="25"/>
      <c r="W185" s="17">
        <f t="shared" si="8"/>
        <v>0</v>
      </c>
      <c r="X185" s="17">
        <f t="shared" si="9"/>
        <v>0</v>
      </c>
      <c r="Y185" s="25"/>
      <c r="Z185" s="17">
        <f t="shared" si="10"/>
        <v>0</v>
      </c>
      <c r="AA185" s="17">
        <f t="shared" si="11"/>
        <v>0</v>
      </c>
    </row>
    <row r="186" spans="1:27" x14ac:dyDescent="0.2">
      <c r="A186" s="14" t="str">
        <f>IF(AND(INTRO!$E$37="Non-endemic",INTRO!$E$41="Non-endemic")," ",IF(COUNTRY_INFO!A186=0," ",COUNTRY_INFO!A186))</f>
        <v>Ethiopia</v>
      </c>
      <c r="B186" s="14" t="str">
        <f>IF(AND(INTRO!$E$37="Non-endemic",INTRO!$E$41="Non-endemic")," ",IF(COUNTRY_INFO!B186=0," ",COUNTRY_INFO!B186))</f>
        <v>AmharaSouth Wello</v>
      </c>
      <c r="C186" s="14" t="str">
        <f>IF(AND(INTRO!$E$37="Non-endemic",INTRO!$E$41="Non-endemic")," ",IF(COUNTRY_INFO!C186=0," ",COUNTRY_INFO!C186))</f>
        <v>Tehuledere</v>
      </c>
      <c r="D186" s="15">
        <f>IF(AND(INTRO!$E$37="Non-endemic",INTRO!$E$41="Non-endemic"),0,IF(AND(OR(COUNTRY_INFO!$H186=0,COUNTRY_INFO!$H186=4,COUNTRY_INFO!$H186=99),OR(COUNTRY_INFO!$J186=0,COUNTRY_INFO!$J186=4)),0,COUNTRY_INFO!$E186))</f>
        <v>19234.414954672993</v>
      </c>
      <c r="E186" s="15">
        <f>IF(AND(INTRO!$E$37="Non-endemic",INTRO!$E$41="Non-endemic"),0,IF(AND(OR(COUNTRY_INFO!$H186=0,COUNTRY_INFO!$H186=4,COUNTRY_INFO!$H186=99),OR(COUNTRY_INFO!$J186=0,COUNTRY_INFO!$J186=4)),0,COUNTRY_INFO!$F186))</f>
        <v>41186.950287777523</v>
      </c>
      <c r="F186" s="15">
        <f t="shared" si="18"/>
        <v>60421.365242450513</v>
      </c>
      <c r="G186" s="16">
        <f>IF(AND(INTRO!$E$37="Non-endemic",INTRO!$E$41="Non-endemic"),0,COUNTRY_INFO!P186)</f>
        <v>0</v>
      </c>
      <c r="H186" s="16">
        <f>IF(AND(INTRO!$E$37="Non-endemic",INTRO!$E$41="Non-endemic"),0,COUNTRY_INFO!R186)</f>
        <v>0</v>
      </c>
      <c r="I186" s="15">
        <f>IF(INTRO!$E$39="Non-endemic",IF($G186=1,DEC!I186,0),IF($G186=1,IVM!G186,0))</f>
        <v>0</v>
      </c>
      <c r="J186" s="197"/>
      <c r="K186" s="42">
        <f>IF($J186="ALB", IF(INTRO!$E$39="Non-endemic", IF($H186&lt;&gt;0, IF($I186=0, $D186*$H186, $D186*($H186-$G186)), 0), $D186*$H186), 0)</f>
        <v>0</v>
      </c>
      <c r="L186" s="15">
        <f t="shared" si="2"/>
        <v>0</v>
      </c>
      <c r="M186" s="3"/>
      <c r="N186" s="15">
        <f t="shared" si="19"/>
        <v>0</v>
      </c>
      <c r="O186" s="42">
        <f>IF($J186="MBD", IF(INTRO!$E$39="Non-endemic", IF($H186&lt;&gt;0, IF($I186=0, $D186*$H186, $D186*($H186-$G186)), 0), $D186*$H186), 0)</f>
        <v>0</v>
      </c>
      <c r="P186" s="15">
        <f t="shared" si="4"/>
        <v>0</v>
      </c>
      <c r="Q186" s="3"/>
      <c r="R186" s="15">
        <f t="shared" si="20"/>
        <v>0</v>
      </c>
      <c r="S186" s="25"/>
      <c r="T186" s="17">
        <f t="shared" si="6"/>
        <v>0</v>
      </c>
      <c r="U186" s="17">
        <f t="shared" si="7"/>
        <v>0</v>
      </c>
      <c r="V186" s="25"/>
      <c r="W186" s="17">
        <f t="shared" si="8"/>
        <v>0</v>
      </c>
      <c r="X186" s="17">
        <f t="shared" si="9"/>
        <v>0</v>
      </c>
      <c r="Y186" s="25"/>
      <c r="Z186" s="17">
        <f t="shared" si="10"/>
        <v>0</v>
      </c>
      <c r="AA186" s="17">
        <f t="shared" si="11"/>
        <v>0</v>
      </c>
    </row>
    <row r="187" spans="1:27" x14ac:dyDescent="0.2">
      <c r="A187" s="14" t="str">
        <f>IF(AND(INTRO!$E$37="Non-endemic",INTRO!$E$41="Non-endemic")," ",IF(COUNTRY_INFO!A187=0," ",COUNTRY_INFO!A187))</f>
        <v>Ethiopia</v>
      </c>
      <c r="B187" s="14" t="str">
        <f>IF(AND(INTRO!$E$37="Non-endemic",INTRO!$E$41="Non-endemic")," ",IF(COUNTRY_INFO!B187=0," ",COUNTRY_INFO!B187))</f>
        <v>AmharaSouth Wello</v>
      </c>
      <c r="C187" s="14" t="str">
        <f>IF(AND(INTRO!$E$37="Non-endemic",INTRO!$E$41="Non-endemic")," ",IF(COUNTRY_INFO!C187=0," ",COUNTRY_INFO!C187))</f>
        <v>Tenta</v>
      </c>
      <c r="D187" s="15">
        <f>IF(AND(INTRO!$E$37="Non-endemic",INTRO!$E$41="Non-endemic"),0,IF(AND(OR(COUNTRY_INFO!$H187=0,COUNTRY_INFO!$H187=4,COUNTRY_INFO!$H187=99),OR(COUNTRY_INFO!$J187=0,COUNTRY_INFO!$J187=4)),0,COUNTRY_INFO!$E187))</f>
        <v>26237.178587847608</v>
      </c>
      <c r="E187" s="15">
        <f>IF(AND(INTRO!$E$37="Non-endemic",INTRO!$E$41="Non-endemic"),0,IF(AND(OR(COUNTRY_INFO!$H187=0,COUNTRY_INFO!$H187=4,COUNTRY_INFO!$H187=99),OR(COUNTRY_INFO!$J187=0,COUNTRY_INFO!$J187=4)),0,COUNTRY_INFO!$F187))</f>
        <v>56182.076384219938</v>
      </c>
      <c r="F187" s="15">
        <f t="shared" si="18"/>
        <v>82419.254972067545</v>
      </c>
      <c r="G187" s="16">
        <f>IF(AND(INTRO!$E$37="Non-endemic",INTRO!$E$41="Non-endemic"),0,COUNTRY_INFO!P187)</f>
        <v>0</v>
      </c>
      <c r="H187" s="16">
        <f>IF(AND(INTRO!$E$37="Non-endemic",INTRO!$E$41="Non-endemic"),0,COUNTRY_INFO!R187)</f>
        <v>0</v>
      </c>
      <c r="I187" s="15">
        <f>IF(INTRO!$E$39="Non-endemic",IF($G187=1,DEC!I187,0),IF($G187=1,IVM!G187,0))</f>
        <v>0</v>
      </c>
      <c r="J187" s="197"/>
      <c r="K187" s="42">
        <f>IF($J187="ALB", IF(INTRO!$E$39="Non-endemic", IF($H187&lt;&gt;0, IF($I187=0, $D187*$H187, $D187*($H187-$G187)), 0), $D187*$H187), 0)</f>
        <v>0</v>
      </c>
      <c r="L187" s="15">
        <f t="shared" si="2"/>
        <v>0</v>
      </c>
      <c r="M187" s="3"/>
      <c r="N187" s="15">
        <f t="shared" si="19"/>
        <v>0</v>
      </c>
      <c r="O187" s="42">
        <f>IF($J187="MBD", IF(INTRO!$E$39="Non-endemic", IF($H187&lt;&gt;0, IF($I187=0, $D187*$H187, $D187*($H187-$G187)), 0), $D187*$H187), 0)</f>
        <v>0</v>
      </c>
      <c r="P187" s="15">
        <f t="shared" si="4"/>
        <v>0</v>
      </c>
      <c r="Q187" s="3"/>
      <c r="R187" s="15">
        <f t="shared" si="20"/>
        <v>0</v>
      </c>
      <c r="S187" s="25"/>
      <c r="T187" s="17">
        <f t="shared" si="6"/>
        <v>0</v>
      </c>
      <c r="U187" s="17">
        <f t="shared" si="7"/>
        <v>0</v>
      </c>
      <c r="V187" s="25"/>
      <c r="W187" s="17">
        <f t="shared" si="8"/>
        <v>0</v>
      </c>
      <c r="X187" s="17">
        <f t="shared" si="9"/>
        <v>0</v>
      </c>
      <c r="Y187" s="25"/>
      <c r="Z187" s="17">
        <f t="shared" si="10"/>
        <v>0</v>
      </c>
      <c r="AA187" s="17">
        <f t="shared" si="11"/>
        <v>0</v>
      </c>
    </row>
    <row r="188" spans="1:27" x14ac:dyDescent="0.2">
      <c r="A188" s="14" t="str">
        <f>IF(AND(INTRO!$E$37="Non-endemic",INTRO!$E$41="Non-endemic")," ",IF(COUNTRY_INFO!A188=0," ",COUNTRY_INFO!A188))</f>
        <v>Ethiopia</v>
      </c>
      <c r="B188" s="14" t="str">
        <f>IF(AND(INTRO!$E$37="Non-endemic",INTRO!$E$41="Non-endemic")," ",IF(COUNTRY_INFO!B188=0," ",COUNTRY_INFO!B188))</f>
        <v>AmharaSouth Wello</v>
      </c>
      <c r="C188" s="14" t="str">
        <f>IF(AND(INTRO!$E$37="Non-endemic",INTRO!$E$41="Non-endemic")," ",IF(COUNTRY_INFO!C188=0," ",COUNTRY_INFO!C188))</f>
        <v>Wegdy</v>
      </c>
      <c r="D188" s="15">
        <f>IF(AND(INTRO!$E$37="Non-endemic",INTRO!$E$41="Non-endemic"),0,IF(AND(OR(COUNTRY_INFO!$H188=0,COUNTRY_INFO!$H188=4,COUNTRY_INFO!$H188=99),OR(COUNTRY_INFO!$J188=0,COUNTRY_INFO!$J188=4)),0,COUNTRY_INFO!$E188))</f>
        <v>21338.109076961289</v>
      </c>
      <c r="E188" s="15">
        <f>IF(AND(INTRO!$E$37="Non-endemic",INTRO!$E$41="Non-endemic"),0,IF(AND(OR(COUNTRY_INFO!$H188=0,COUNTRY_INFO!$H188=4,COUNTRY_INFO!$H188=99),OR(COUNTRY_INFO!$J188=0,COUNTRY_INFO!$J188=4)),0,COUNTRY_INFO!$F188))</f>
        <v>45691.623054771539</v>
      </c>
      <c r="F188" s="15">
        <f t="shared" si="18"/>
        <v>67029.732131732831</v>
      </c>
      <c r="G188" s="16">
        <f>IF(AND(INTRO!$E$37="Non-endemic",INTRO!$E$41="Non-endemic"),0,COUNTRY_INFO!P188)</f>
        <v>0</v>
      </c>
      <c r="H188" s="16">
        <f>IF(AND(INTRO!$E$37="Non-endemic",INTRO!$E$41="Non-endemic"),0,COUNTRY_INFO!R188)</f>
        <v>0</v>
      </c>
      <c r="I188" s="15">
        <f>IF(INTRO!$E$39="Non-endemic",IF($G188=1,DEC!I188,0),IF($G188=1,IVM!G188,0))</f>
        <v>0</v>
      </c>
      <c r="J188" s="197"/>
      <c r="K188" s="42">
        <f>IF($J188="ALB", IF(INTRO!$E$39="Non-endemic", IF($H188&lt;&gt;0, IF($I188=0, $D188*$H188, $D188*($H188-$G188)), 0), $D188*$H188), 0)</f>
        <v>0</v>
      </c>
      <c r="L188" s="15">
        <f t="shared" si="2"/>
        <v>0</v>
      </c>
      <c r="M188" s="3"/>
      <c r="N188" s="15">
        <f t="shared" si="19"/>
        <v>0</v>
      </c>
      <c r="O188" s="42">
        <f>IF($J188="MBD", IF(INTRO!$E$39="Non-endemic", IF($H188&lt;&gt;0, IF($I188=0, $D188*$H188, $D188*($H188-$G188)), 0), $D188*$H188), 0)</f>
        <v>0</v>
      </c>
      <c r="P188" s="15">
        <f t="shared" si="4"/>
        <v>0</v>
      </c>
      <c r="Q188" s="3"/>
      <c r="R188" s="15">
        <f t="shared" si="20"/>
        <v>0</v>
      </c>
      <c r="S188" s="25"/>
      <c r="T188" s="17">
        <f t="shared" si="6"/>
        <v>0</v>
      </c>
      <c r="U188" s="17">
        <f t="shared" si="7"/>
        <v>0</v>
      </c>
      <c r="V188" s="25"/>
      <c r="W188" s="17">
        <f t="shared" si="8"/>
        <v>0</v>
      </c>
      <c r="X188" s="17">
        <f t="shared" si="9"/>
        <v>0</v>
      </c>
      <c r="Y188" s="25"/>
      <c r="Z188" s="17">
        <f t="shared" si="10"/>
        <v>0</v>
      </c>
      <c r="AA188" s="17">
        <f t="shared" si="11"/>
        <v>0</v>
      </c>
    </row>
    <row r="189" spans="1:27" x14ac:dyDescent="0.2">
      <c r="A189" s="14" t="str">
        <f>IF(AND(INTRO!$E$37="Non-endemic",INTRO!$E$41="Non-endemic")," ",IF(COUNTRY_INFO!A189=0," ",COUNTRY_INFO!A189))</f>
        <v>Ethiopia</v>
      </c>
      <c r="B189" s="14" t="str">
        <f>IF(AND(INTRO!$E$37="Non-endemic",INTRO!$E$41="Non-endemic")," ",IF(COUNTRY_INFO!B189=0," ",COUNTRY_INFO!B189))</f>
        <v>AmharaSouth Wello</v>
      </c>
      <c r="C189" s="14" t="str">
        <f>IF(AND(INTRO!$E$37="Non-endemic",INTRO!$E$41="Non-endemic")," ",IF(COUNTRY_INFO!C189=0," ",COUNTRY_INFO!C189))</f>
        <v>Wereilu</v>
      </c>
      <c r="D189" s="15">
        <f>IF(AND(INTRO!$E$37="Non-endemic",INTRO!$E$41="Non-endemic"),0,IF(AND(OR(COUNTRY_INFO!$H189=0,COUNTRY_INFO!$H189=4,COUNTRY_INFO!$H189=99),OR(COUNTRY_INFO!$J189=0,COUNTRY_INFO!$J189=4)),0,COUNTRY_INFO!$E189))</f>
        <v>17393.73351649187</v>
      </c>
      <c r="E189" s="15">
        <f>IF(AND(INTRO!$E$37="Non-endemic",INTRO!$E$41="Non-endemic"),0,IF(AND(OR(COUNTRY_INFO!$H189=0,COUNTRY_INFO!$H189=4,COUNTRY_INFO!$H189=99),OR(COUNTRY_INFO!$J189=0,COUNTRY_INFO!$J189=4)),0,COUNTRY_INFO!$F189))</f>
        <v>37245.470649917144</v>
      </c>
      <c r="F189" s="15">
        <f t="shared" si="18"/>
        <v>54639.204166409014</v>
      </c>
      <c r="G189" s="16">
        <f>IF(AND(INTRO!$E$37="Non-endemic",INTRO!$E$41="Non-endemic"),0,COUNTRY_INFO!P189)</f>
        <v>0</v>
      </c>
      <c r="H189" s="16">
        <f>IF(AND(INTRO!$E$37="Non-endemic",INTRO!$E$41="Non-endemic"),0,COUNTRY_INFO!R189)</f>
        <v>0</v>
      </c>
      <c r="I189" s="15">
        <f>IF(INTRO!$E$39="Non-endemic",IF($G189=1,DEC!I189,0),IF($G189=1,IVM!G189,0))</f>
        <v>0</v>
      </c>
      <c r="J189" s="197"/>
      <c r="K189" s="42">
        <f>IF($J189="ALB", IF(INTRO!$E$39="Non-endemic", IF($H189&lt;&gt;0, IF($I189=0, $D189*$H189, $D189*($H189-$G189)), 0), $D189*$H189), 0)</f>
        <v>0</v>
      </c>
      <c r="L189" s="15">
        <f t="shared" si="2"/>
        <v>0</v>
      </c>
      <c r="M189" s="3"/>
      <c r="N189" s="15">
        <f t="shared" si="19"/>
        <v>0</v>
      </c>
      <c r="O189" s="42">
        <f>IF($J189="MBD", IF(INTRO!$E$39="Non-endemic", IF($H189&lt;&gt;0, IF($I189=0, $D189*$H189, $D189*($H189-$G189)), 0), $D189*$H189), 0)</f>
        <v>0</v>
      </c>
      <c r="P189" s="15">
        <f t="shared" si="4"/>
        <v>0</v>
      </c>
      <c r="Q189" s="3"/>
      <c r="R189" s="15">
        <f t="shared" si="20"/>
        <v>0</v>
      </c>
      <c r="S189" s="25"/>
      <c r="T189" s="17">
        <f t="shared" si="6"/>
        <v>0</v>
      </c>
      <c r="U189" s="17">
        <f t="shared" si="7"/>
        <v>0</v>
      </c>
      <c r="V189" s="25"/>
      <c r="W189" s="17">
        <f t="shared" si="8"/>
        <v>0</v>
      </c>
      <c r="X189" s="17">
        <f t="shared" si="9"/>
        <v>0</v>
      </c>
      <c r="Y189" s="25"/>
      <c r="Z189" s="17">
        <f t="shared" si="10"/>
        <v>0</v>
      </c>
      <c r="AA189" s="17">
        <f t="shared" si="11"/>
        <v>0</v>
      </c>
    </row>
    <row r="190" spans="1:27" x14ac:dyDescent="0.2">
      <c r="A190" s="14" t="str">
        <f>IF(AND(INTRO!$E$37="Non-endemic",INTRO!$E$41="Non-endemic")," ",IF(COUNTRY_INFO!A190=0," ",COUNTRY_INFO!A190))</f>
        <v>Ethiopia</v>
      </c>
      <c r="B190" s="14" t="str">
        <f>IF(AND(INTRO!$E$37="Non-endemic",INTRO!$E$41="Non-endemic")," ",IF(COUNTRY_INFO!B190=0," ",COUNTRY_INFO!B190))</f>
        <v>AmharaSouth Wello</v>
      </c>
      <c r="C190" s="14" t="str">
        <f>IF(AND(INTRO!$E$37="Non-endemic",INTRO!$E$41="Non-endemic")," ",IF(COUNTRY_INFO!C190=0," ",COUNTRY_INFO!C190))</f>
        <v>Worebabo</v>
      </c>
      <c r="D190" s="15">
        <f>IF(AND(INTRO!$E$37="Non-endemic",INTRO!$E$41="Non-endemic"),0,IF(AND(OR(COUNTRY_INFO!$H190=0,COUNTRY_INFO!$H190=4,COUNTRY_INFO!$H190=99),OR(COUNTRY_INFO!$J190=0,COUNTRY_INFO!$J190=4)),0,COUNTRY_INFO!$E190))</f>
        <v>16310.181002720448</v>
      </c>
      <c r="E190" s="15">
        <f>IF(AND(INTRO!$E$37="Non-endemic",INTRO!$E$41="Non-endemic"),0,IF(AND(OR(COUNTRY_INFO!$H190=0,COUNTRY_INFO!$H190=4,COUNTRY_INFO!$H190=99),OR(COUNTRY_INFO!$J190=0,COUNTRY_INFO!$J190=4)),0,COUNTRY_INFO!$F190))</f>
        <v>34925.242890244241</v>
      </c>
      <c r="F190" s="15">
        <f t="shared" si="18"/>
        <v>51235.423892964689</v>
      </c>
      <c r="G190" s="16">
        <f>IF(AND(INTRO!$E$37="Non-endemic",INTRO!$E$41="Non-endemic"),0,COUNTRY_INFO!P190)</f>
        <v>0</v>
      </c>
      <c r="H190" s="16">
        <f>IF(AND(INTRO!$E$37="Non-endemic",INTRO!$E$41="Non-endemic"),0,COUNTRY_INFO!R190)</f>
        <v>0</v>
      </c>
      <c r="I190" s="15">
        <f>IF(INTRO!$E$39="Non-endemic",IF($G190=1,DEC!I190,0),IF($G190=1,IVM!G190,0))</f>
        <v>0</v>
      </c>
      <c r="J190" s="197"/>
      <c r="K190" s="42">
        <f>IF($J190="ALB", IF(INTRO!$E$39="Non-endemic", IF($H190&lt;&gt;0, IF($I190=0, $D190*$H190, $D190*($H190-$G190)), 0), $D190*$H190), 0)</f>
        <v>0</v>
      </c>
      <c r="L190" s="15">
        <f t="shared" si="2"/>
        <v>0</v>
      </c>
      <c r="M190" s="3"/>
      <c r="N190" s="15">
        <f t="shared" si="19"/>
        <v>0</v>
      </c>
      <c r="O190" s="42">
        <f>IF($J190="MBD", IF(INTRO!$E$39="Non-endemic", IF($H190&lt;&gt;0, IF($I190=0, $D190*$H190, $D190*($H190-$G190)), 0), $D190*$H190), 0)</f>
        <v>0</v>
      </c>
      <c r="P190" s="15">
        <f t="shared" si="4"/>
        <v>0</v>
      </c>
      <c r="Q190" s="3"/>
      <c r="R190" s="15">
        <f t="shared" si="20"/>
        <v>0</v>
      </c>
      <c r="S190" s="25"/>
      <c r="T190" s="17">
        <f t="shared" si="6"/>
        <v>0</v>
      </c>
      <c r="U190" s="17">
        <f t="shared" si="7"/>
        <v>0</v>
      </c>
      <c r="V190" s="25"/>
      <c r="W190" s="17">
        <f t="shared" si="8"/>
        <v>0</v>
      </c>
      <c r="X190" s="17">
        <f t="shared" si="9"/>
        <v>0</v>
      </c>
      <c r="Y190" s="25"/>
      <c r="Z190" s="17">
        <f t="shared" si="10"/>
        <v>0</v>
      </c>
      <c r="AA190" s="17">
        <f t="shared" si="11"/>
        <v>0</v>
      </c>
    </row>
    <row r="191" spans="1:27" x14ac:dyDescent="0.2">
      <c r="A191" s="14" t="str">
        <f>IF(AND(INTRO!$E$37="Non-endemic",INTRO!$E$41="Non-endemic")," ",IF(COUNTRY_INFO!A191=0," ",COUNTRY_INFO!A191))</f>
        <v>Ethiopia</v>
      </c>
      <c r="B191" s="14" t="str">
        <f>IF(AND(INTRO!$E$37="Non-endemic",INTRO!$E$41="Non-endemic")," ",IF(COUNTRY_INFO!B191=0," ",COUNTRY_INFO!B191))</f>
        <v>AmharaWag Hemra</v>
      </c>
      <c r="C191" s="14" t="str">
        <f>IF(AND(INTRO!$E$37="Non-endemic",INTRO!$E$41="Non-endemic")," ",IF(COUNTRY_INFO!C191=0," ",COUNTRY_INFO!C191))</f>
        <v>Abergele</v>
      </c>
      <c r="D191" s="15">
        <f>IF(AND(INTRO!$E$37="Non-endemic",INTRO!$E$41="Non-endemic"),0,IF(AND(OR(COUNTRY_INFO!$H191=0,COUNTRY_INFO!$H191=4,COUNTRY_INFO!$H191=99),OR(COUNTRY_INFO!$J191=0,COUNTRY_INFO!$J191=4)),0,COUNTRY_INFO!$E191))</f>
        <v>7967.6413478186905</v>
      </c>
      <c r="E191" s="15">
        <f>IF(AND(INTRO!$E$37="Non-endemic",INTRO!$E$41="Non-endemic"),0,IF(AND(OR(COUNTRY_INFO!$H191=0,COUNTRY_INFO!$H191=4,COUNTRY_INFO!$H191=99),OR(COUNTRY_INFO!$J191=0,COUNTRY_INFO!$J191=4)),0,COUNTRY_INFO!$F191))</f>
        <v>17061.233672913044</v>
      </c>
      <c r="F191" s="15">
        <f t="shared" si="18"/>
        <v>25028.875020731735</v>
      </c>
      <c r="G191" s="16">
        <f>IF(AND(INTRO!$E$37="Non-endemic",INTRO!$E$41="Non-endemic"),0,COUNTRY_INFO!P191)</f>
        <v>0</v>
      </c>
      <c r="H191" s="16">
        <f>IF(AND(INTRO!$E$37="Non-endemic",INTRO!$E$41="Non-endemic"),0,COUNTRY_INFO!R191)</f>
        <v>0</v>
      </c>
      <c r="I191" s="15">
        <f>IF(INTRO!$E$39="Non-endemic",IF($G191=1,DEC!I191,0),IF($G191=1,IVM!G191,0))</f>
        <v>0</v>
      </c>
      <c r="J191" s="197"/>
      <c r="K191" s="42">
        <f>IF($J191="ALB", IF(INTRO!$E$39="Non-endemic", IF($H191&lt;&gt;0, IF($I191=0, $D191*$H191, $D191*($H191-$G191)), 0), $D191*$H191), 0)</f>
        <v>0</v>
      </c>
      <c r="L191" s="15">
        <f t="shared" si="2"/>
        <v>0</v>
      </c>
      <c r="M191" s="3"/>
      <c r="N191" s="15">
        <f t="shared" si="19"/>
        <v>0</v>
      </c>
      <c r="O191" s="42">
        <f>IF($J191="MBD", IF(INTRO!$E$39="Non-endemic", IF($H191&lt;&gt;0, IF($I191=0, $D191*$H191, $D191*($H191-$G191)), 0), $D191*$H191), 0)</f>
        <v>0</v>
      </c>
      <c r="P191" s="15">
        <f t="shared" si="4"/>
        <v>0</v>
      </c>
      <c r="Q191" s="3"/>
      <c r="R191" s="15">
        <f t="shared" si="20"/>
        <v>0</v>
      </c>
      <c r="S191" s="25"/>
      <c r="T191" s="17">
        <f t="shared" si="6"/>
        <v>0</v>
      </c>
      <c r="U191" s="17">
        <f t="shared" si="7"/>
        <v>0</v>
      </c>
      <c r="V191" s="25"/>
      <c r="W191" s="17">
        <f t="shared" si="8"/>
        <v>0</v>
      </c>
      <c r="X191" s="17">
        <f t="shared" si="9"/>
        <v>0</v>
      </c>
      <c r="Y191" s="25"/>
      <c r="Z191" s="17">
        <f t="shared" si="10"/>
        <v>0</v>
      </c>
      <c r="AA191" s="17">
        <f t="shared" si="11"/>
        <v>0</v>
      </c>
    </row>
    <row r="192" spans="1:27" x14ac:dyDescent="0.2">
      <c r="A192" s="14" t="str">
        <f>IF(AND(INTRO!$E$37="Non-endemic",INTRO!$E$41="Non-endemic")," ",IF(COUNTRY_INFO!A192=0," ",COUNTRY_INFO!A192))</f>
        <v>Ethiopia</v>
      </c>
      <c r="B192" s="14" t="str">
        <f>IF(AND(INTRO!$E$37="Non-endemic",INTRO!$E$41="Non-endemic")," ",IF(COUNTRY_INFO!B192=0," ",COUNTRY_INFO!B192))</f>
        <v>AmharaWag Hemra</v>
      </c>
      <c r="C192" s="14" t="str">
        <f>IF(AND(INTRO!$E$37="Non-endemic",INTRO!$E$41="Non-endemic")," ",IF(COUNTRY_INFO!C192=0," ",COUNTRY_INFO!C192))</f>
        <v>Dehana</v>
      </c>
      <c r="D192" s="15">
        <f>IF(AND(INTRO!$E$37="Non-endemic",INTRO!$E$41="Non-endemic"),0,IF(AND(OR(COUNTRY_INFO!$H192=0,COUNTRY_INFO!$H192=4,COUNTRY_INFO!$H192=99),OR(COUNTRY_INFO!$J192=0,COUNTRY_INFO!$J192=4)),0,COUNTRY_INFO!$E192))</f>
        <v>18865.898473172289</v>
      </c>
      <c r="E192" s="15">
        <f>IF(AND(INTRO!$E$37="Non-endemic",INTRO!$E$41="Non-endemic"),0,IF(AND(OR(COUNTRY_INFO!$H192=0,COUNTRY_INFO!$H192=4,COUNTRY_INFO!$H192=99),OR(COUNTRY_INFO!$J192=0,COUNTRY_INFO!$J192=4)),0,COUNTRY_INFO!$F192))</f>
        <v>40397.840245202053</v>
      </c>
      <c r="F192" s="15">
        <f t="shared" si="18"/>
        <v>59263.738718374341</v>
      </c>
      <c r="G192" s="16">
        <f>IF(AND(INTRO!$E$37="Non-endemic",INTRO!$E$41="Non-endemic"),0,COUNTRY_INFO!P192)</f>
        <v>0</v>
      </c>
      <c r="H192" s="16">
        <f>IF(AND(INTRO!$E$37="Non-endemic",INTRO!$E$41="Non-endemic"),0,COUNTRY_INFO!R192)</f>
        <v>2</v>
      </c>
      <c r="I192" s="15">
        <f>IF(INTRO!$E$39="Non-endemic",IF($G192=1,DEC!I192,0),IF($G192=1,IVM!G192,0))</f>
        <v>0</v>
      </c>
      <c r="J192" s="197" t="s">
        <v>1155</v>
      </c>
      <c r="K192" s="42">
        <f>IF($J192="ALB", IF(INTRO!$E$39="Non-endemic", IF($H192&lt;&gt;0, IF($I192=0, $D192*$H192, $D192*($H192-$G192)), 0), $D192*$H192), 0)</f>
        <v>0</v>
      </c>
      <c r="L192" s="15">
        <f t="shared" si="2"/>
        <v>0</v>
      </c>
      <c r="M192" s="3"/>
      <c r="N192" s="15">
        <f t="shared" si="19"/>
        <v>0</v>
      </c>
      <c r="O192" s="42">
        <f>IF($J192="MBD", IF(INTRO!$E$39="Non-endemic", IF($H192&lt;&gt;0, IF($I192=0, $D192*$H192, $D192*($H192-$G192)), 0), $D192*$H192), 0)</f>
        <v>37731.796946344577</v>
      </c>
      <c r="P192" s="15">
        <f t="shared" si="4"/>
        <v>80795.680490404106</v>
      </c>
      <c r="Q192" s="3"/>
      <c r="R192" s="15">
        <f t="shared" si="20"/>
        <v>118527.47743674868</v>
      </c>
      <c r="S192" s="25"/>
      <c r="T192" s="17">
        <f t="shared" si="6"/>
        <v>0</v>
      </c>
      <c r="U192" s="17">
        <f t="shared" si="7"/>
        <v>0</v>
      </c>
      <c r="V192" s="25"/>
      <c r="W192" s="17">
        <f t="shared" si="8"/>
        <v>0</v>
      </c>
      <c r="X192" s="17">
        <f t="shared" si="9"/>
        <v>0</v>
      </c>
      <c r="Y192" s="25"/>
      <c r="Z192" s="17">
        <f t="shared" si="10"/>
        <v>80795.680490404106</v>
      </c>
      <c r="AA192" s="17">
        <f t="shared" si="11"/>
        <v>539</v>
      </c>
    </row>
    <row r="193" spans="1:27" x14ac:dyDescent="0.2">
      <c r="A193" s="14" t="str">
        <f>IF(AND(INTRO!$E$37="Non-endemic",INTRO!$E$41="Non-endemic")," ",IF(COUNTRY_INFO!A193=0," ",COUNTRY_INFO!A193))</f>
        <v>Ethiopia</v>
      </c>
      <c r="B193" s="14" t="str">
        <f>IF(AND(INTRO!$E$37="Non-endemic",INTRO!$E$41="Non-endemic")," ",IF(COUNTRY_INFO!B193=0," ",COUNTRY_INFO!B193))</f>
        <v>AmharaWag Hemra</v>
      </c>
      <c r="C193" s="14" t="str">
        <f>IF(AND(INTRO!$E$37="Non-endemic",INTRO!$E$41="Non-endemic")," ",IF(COUNTRY_INFO!C193=0," ",COUNTRY_INFO!C193))</f>
        <v>Gazgibla</v>
      </c>
      <c r="D193" s="15">
        <f>IF(AND(INTRO!$E$37="Non-endemic",INTRO!$E$41="Non-endemic"),0,IF(AND(OR(COUNTRY_INFO!$H193=0,COUNTRY_INFO!$H193=4,COUNTRY_INFO!$H193=99),OR(COUNTRY_INFO!$J193=0,COUNTRY_INFO!$J193=4)),0,COUNTRY_INFO!$E193))</f>
        <v>11759.260444880487</v>
      </c>
      <c r="E193" s="15">
        <f>IF(AND(INTRO!$E$37="Non-endemic",INTRO!$E$41="Non-endemic"),0,IF(AND(OR(COUNTRY_INFO!$H193=0,COUNTRY_INFO!$H193=4,COUNTRY_INFO!$H193=99),OR(COUNTRY_INFO!$J193=0,COUNTRY_INFO!$J193=4)),0,COUNTRY_INFO!$F193))</f>
        <v>25180.286299618063</v>
      </c>
      <c r="F193" s="15">
        <f t="shared" si="18"/>
        <v>36939.546744498548</v>
      </c>
      <c r="G193" s="16">
        <f>IF(AND(INTRO!$E$37="Non-endemic",INTRO!$E$41="Non-endemic"),0,COUNTRY_INFO!P193)</f>
        <v>0</v>
      </c>
      <c r="H193" s="16">
        <f>IF(AND(INTRO!$E$37="Non-endemic",INTRO!$E$41="Non-endemic"),0,COUNTRY_INFO!R193)</f>
        <v>2</v>
      </c>
      <c r="I193" s="15">
        <f>IF(INTRO!$E$39="Non-endemic",IF($G193=1,DEC!I193,0),IF($G193=1,IVM!G193,0))</f>
        <v>0</v>
      </c>
      <c r="J193" s="197" t="s">
        <v>1155</v>
      </c>
      <c r="K193" s="42">
        <f>IF($J193="ALB", IF(INTRO!$E$39="Non-endemic", IF($H193&lt;&gt;0, IF($I193=0, $D193*$H193, $D193*($H193-$G193)), 0), $D193*$H193), 0)</f>
        <v>0</v>
      </c>
      <c r="L193" s="15">
        <f t="shared" si="2"/>
        <v>0</v>
      </c>
      <c r="M193" s="3"/>
      <c r="N193" s="15">
        <f t="shared" si="19"/>
        <v>0</v>
      </c>
      <c r="O193" s="42">
        <f>IF($J193="MBD", IF(INTRO!$E$39="Non-endemic", IF($H193&lt;&gt;0, IF($I193=0, $D193*$H193, $D193*($H193-$G193)), 0), $D193*$H193), 0)</f>
        <v>23518.520889760974</v>
      </c>
      <c r="P193" s="15">
        <f t="shared" si="4"/>
        <v>50360.572599236126</v>
      </c>
      <c r="Q193" s="3"/>
      <c r="R193" s="15">
        <f t="shared" si="20"/>
        <v>73879.093488997096</v>
      </c>
      <c r="S193" s="25"/>
      <c r="T193" s="17">
        <f t="shared" si="6"/>
        <v>0</v>
      </c>
      <c r="U193" s="17">
        <f t="shared" si="7"/>
        <v>0</v>
      </c>
      <c r="V193" s="25"/>
      <c r="W193" s="17">
        <f t="shared" si="8"/>
        <v>0</v>
      </c>
      <c r="X193" s="17">
        <f t="shared" si="9"/>
        <v>0</v>
      </c>
      <c r="Y193" s="25"/>
      <c r="Z193" s="17">
        <f t="shared" si="10"/>
        <v>50360.572599236126</v>
      </c>
      <c r="AA193" s="17">
        <f t="shared" si="11"/>
        <v>336</v>
      </c>
    </row>
    <row r="194" spans="1:27" x14ac:dyDescent="0.2">
      <c r="A194" s="14" t="str">
        <f>IF(AND(INTRO!$E$37="Non-endemic",INTRO!$E$41="Non-endemic")," ",IF(COUNTRY_INFO!A194=0," ",COUNTRY_INFO!A194))</f>
        <v>Ethiopia</v>
      </c>
      <c r="B194" s="14" t="str">
        <f>IF(AND(INTRO!$E$37="Non-endemic",INTRO!$E$41="Non-endemic")," ",IF(COUNTRY_INFO!B194=0," ",COUNTRY_INFO!B194))</f>
        <v>AmharaWag Hemra</v>
      </c>
      <c r="C194" s="14" t="str">
        <f>IF(AND(INTRO!$E$37="Non-endemic",INTRO!$E$41="Non-endemic")," ",IF(COUNTRY_INFO!C194=0," ",COUNTRY_INFO!C194))</f>
        <v>Sahala Seyemt</v>
      </c>
      <c r="D194" s="15">
        <f>IF(AND(INTRO!$E$37="Non-endemic",INTRO!$E$41="Non-endemic"),0,IF(AND(OR(COUNTRY_INFO!$H194=0,COUNTRY_INFO!$H194=4,COUNTRY_INFO!$H194=99),OR(COUNTRY_INFO!$J194=0,COUNTRY_INFO!$J194=4)),0,COUNTRY_INFO!$E194))</f>
        <v>4438.2202337258941</v>
      </c>
      <c r="E194" s="15">
        <f>IF(AND(INTRO!$E$37="Non-endemic",INTRO!$E$41="Non-endemic"),0,IF(AND(OR(COUNTRY_INFO!$H194=0,COUNTRY_INFO!$H194=4,COUNTRY_INFO!$H194=99),OR(COUNTRY_INFO!$J194=0,COUNTRY_INFO!$J194=4)),0,COUNTRY_INFO!$F194))</f>
        <v>9503.6296431915307</v>
      </c>
      <c r="F194" s="15">
        <f t="shared" si="18"/>
        <v>13941.849876917426</v>
      </c>
      <c r="G194" s="16">
        <f>IF(AND(INTRO!$E$37="Non-endemic",INTRO!$E$41="Non-endemic"),0,COUNTRY_INFO!P194)</f>
        <v>0</v>
      </c>
      <c r="H194" s="16">
        <f>IF(AND(INTRO!$E$37="Non-endemic",INTRO!$E$41="Non-endemic"),0,COUNTRY_INFO!R194)</f>
        <v>0</v>
      </c>
      <c r="I194" s="15">
        <f>IF(INTRO!$E$39="Non-endemic",IF($G194=1,DEC!I194,0),IF($G194=1,IVM!G194,0))</f>
        <v>0</v>
      </c>
      <c r="J194" s="197"/>
      <c r="K194" s="42">
        <f>IF($J194="ALB", IF(INTRO!$E$39="Non-endemic", IF($H194&lt;&gt;0, IF($I194=0, $D194*$H194, $D194*($H194-$G194)), 0), $D194*$H194), 0)</f>
        <v>0</v>
      </c>
      <c r="L194" s="15">
        <f t="shared" si="2"/>
        <v>0</v>
      </c>
      <c r="M194" s="3"/>
      <c r="N194" s="15">
        <f t="shared" si="19"/>
        <v>0</v>
      </c>
      <c r="O194" s="42">
        <f>IF($J194="MBD", IF(INTRO!$E$39="Non-endemic", IF($H194&lt;&gt;0, IF($I194=0, $D194*$H194, $D194*($H194-$G194)), 0), $D194*$H194), 0)</f>
        <v>0</v>
      </c>
      <c r="P194" s="15">
        <f t="shared" si="4"/>
        <v>0</v>
      </c>
      <c r="Q194" s="3"/>
      <c r="R194" s="15">
        <f t="shared" si="20"/>
        <v>0</v>
      </c>
      <c r="S194" s="25"/>
      <c r="T194" s="17">
        <f t="shared" si="6"/>
        <v>0</v>
      </c>
      <c r="U194" s="17">
        <f t="shared" si="7"/>
        <v>0</v>
      </c>
      <c r="V194" s="25"/>
      <c r="W194" s="17">
        <f t="shared" si="8"/>
        <v>0</v>
      </c>
      <c r="X194" s="17">
        <f t="shared" si="9"/>
        <v>0</v>
      </c>
      <c r="Y194" s="25"/>
      <c r="Z194" s="17">
        <f t="shared" si="10"/>
        <v>0</v>
      </c>
      <c r="AA194" s="17">
        <f t="shared" si="11"/>
        <v>0</v>
      </c>
    </row>
    <row r="195" spans="1:27" x14ac:dyDescent="0.2">
      <c r="A195" s="14" t="str">
        <f>IF(AND(INTRO!$E$37="Non-endemic",INTRO!$E$41="Non-endemic")," ",IF(COUNTRY_INFO!A195=0," ",COUNTRY_INFO!A195))</f>
        <v>Ethiopia</v>
      </c>
      <c r="B195" s="14" t="str">
        <f>IF(AND(INTRO!$E$37="Non-endemic",INTRO!$E$41="Non-endemic")," ",IF(COUNTRY_INFO!B195=0," ",COUNTRY_INFO!B195))</f>
        <v>AmharaWag Hemra</v>
      </c>
      <c r="C195" s="14" t="str">
        <f>IF(AND(INTRO!$E$37="Non-endemic",INTRO!$E$41="Non-endemic")," ",IF(COUNTRY_INFO!C195=0," ",COUNTRY_INFO!C195))</f>
        <v>Sekota town</v>
      </c>
      <c r="D195" s="15">
        <f>IF(AND(INTRO!$E$37="Non-endemic",INTRO!$E$41="Non-endemic"),0,IF(AND(OR(COUNTRY_INFO!$H195=0,COUNTRY_INFO!$H195=4,COUNTRY_INFO!$H195=99),OR(COUNTRY_INFO!$J195=0,COUNTRY_INFO!$J195=4)),0,COUNTRY_INFO!$E195))</f>
        <v>4582.4223351826922</v>
      </c>
      <c r="E195" s="15">
        <f>IF(AND(INTRO!$E$37="Non-endemic",INTRO!$E$41="Non-endemic"),0,IF(AND(OR(COUNTRY_INFO!$H195=0,COUNTRY_INFO!$H195=4,COUNTRY_INFO!$H195=99),OR(COUNTRY_INFO!$J195=0,COUNTRY_INFO!$J195=4)),0,COUNTRY_INFO!$F195))</f>
        <v>9812.4118337645414</v>
      </c>
      <c r="F195" s="15">
        <f t="shared" si="18"/>
        <v>14394.834168947233</v>
      </c>
      <c r="G195" s="16">
        <f>IF(AND(INTRO!$E$37="Non-endemic",INTRO!$E$41="Non-endemic"),0,COUNTRY_INFO!P195)</f>
        <v>0</v>
      </c>
      <c r="H195" s="16">
        <f>IF(AND(INTRO!$E$37="Non-endemic",INTRO!$E$41="Non-endemic"),0,COUNTRY_INFO!R195)</f>
        <v>2</v>
      </c>
      <c r="I195" s="15">
        <f>IF(INTRO!$E$39="Non-endemic",IF($G195=1,DEC!I195,0),IF($G195=1,IVM!G195,0))</f>
        <v>0</v>
      </c>
      <c r="J195" s="197" t="s">
        <v>1155</v>
      </c>
      <c r="K195" s="42">
        <f>IF($J195="ALB", IF(INTRO!$E$39="Non-endemic", IF($H195&lt;&gt;0, IF($I195=0, $D195*$H195, $D195*($H195-$G195)), 0), $D195*$H195), 0)</f>
        <v>0</v>
      </c>
      <c r="L195" s="15">
        <f t="shared" si="2"/>
        <v>0</v>
      </c>
      <c r="M195" s="3"/>
      <c r="N195" s="15">
        <f t="shared" si="19"/>
        <v>0</v>
      </c>
      <c r="O195" s="42">
        <f>IF($J195="MBD", IF(INTRO!$E$39="Non-endemic", IF($H195&lt;&gt;0, IF($I195=0, $D195*$H195, $D195*($H195-$G195)), 0), $D195*$H195), 0)</f>
        <v>9164.8446703653844</v>
      </c>
      <c r="P195" s="15">
        <f t="shared" si="4"/>
        <v>19624.823667529083</v>
      </c>
      <c r="Q195" s="3"/>
      <c r="R195" s="15">
        <f t="shared" si="20"/>
        <v>28789.668337894465</v>
      </c>
      <c r="S195" s="25"/>
      <c r="T195" s="17">
        <f t="shared" si="6"/>
        <v>0</v>
      </c>
      <c r="U195" s="17">
        <f t="shared" si="7"/>
        <v>0</v>
      </c>
      <c r="V195" s="25"/>
      <c r="W195" s="17">
        <f t="shared" si="8"/>
        <v>0</v>
      </c>
      <c r="X195" s="17">
        <f t="shared" si="9"/>
        <v>0</v>
      </c>
      <c r="Y195" s="25"/>
      <c r="Z195" s="17">
        <f t="shared" si="10"/>
        <v>19624.823667529083</v>
      </c>
      <c r="AA195" s="17">
        <f t="shared" si="11"/>
        <v>131</v>
      </c>
    </row>
    <row r="196" spans="1:27" x14ac:dyDescent="0.2">
      <c r="A196" s="14" t="str">
        <f>IF(AND(INTRO!$E$37="Non-endemic",INTRO!$E$41="Non-endemic")," ",IF(COUNTRY_INFO!A196=0," ",COUNTRY_INFO!A196))</f>
        <v>Ethiopia</v>
      </c>
      <c r="B196" s="14" t="str">
        <f>IF(AND(INTRO!$E$37="Non-endemic",INTRO!$E$41="Non-endemic")," ",IF(COUNTRY_INFO!B196=0," ",COUNTRY_INFO!B196))</f>
        <v>AmharaWag Hemra</v>
      </c>
      <c r="C196" s="14" t="str">
        <f>IF(AND(INTRO!$E$37="Non-endemic",INTRO!$E$41="Non-endemic")," ",IF(COUNTRY_INFO!C196=0," ",COUNTRY_INFO!C196))</f>
        <v>Sekota Zuria</v>
      </c>
      <c r="D196" s="15">
        <f>IF(AND(INTRO!$E$37="Non-endemic",INTRO!$E$41="Non-endemic"),0,IF(AND(OR(COUNTRY_INFO!$H196=0,COUNTRY_INFO!$H196=4,COUNTRY_INFO!$H196=99),OR(COUNTRY_INFO!$J196=0,COUNTRY_INFO!$J196=4)),0,COUNTRY_INFO!$E196))</f>
        <v>14001.72532770442</v>
      </c>
      <c r="E196" s="15">
        <f>IF(AND(INTRO!$E$37="Non-endemic",INTRO!$E$41="Non-endemic"),0,IF(AND(OR(COUNTRY_INFO!$H196=0,COUNTRY_INFO!$H196=4,COUNTRY_INFO!$H196=99),OR(COUNTRY_INFO!$J196=0,COUNTRY_INFO!$J196=4)),0,COUNTRY_INFO!$F196))</f>
        <v>29982.111042850887</v>
      </c>
      <c r="F196" s="15">
        <f t="shared" si="18"/>
        <v>43983.836370555306</v>
      </c>
      <c r="G196" s="16">
        <f>IF(AND(INTRO!$E$37="Non-endemic",INTRO!$E$41="Non-endemic"),0,COUNTRY_INFO!P196)</f>
        <v>0</v>
      </c>
      <c r="H196" s="16">
        <f>IF(AND(INTRO!$E$37="Non-endemic",INTRO!$E$41="Non-endemic"),0,COUNTRY_INFO!R196)</f>
        <v>2</v>
      </c>
      <c r="I196" s="15">
        <f>IF(INTRO!$E$39="Non-endemic",IF($G196=1,DEC!I196,0),IF($G196=1,IVM!G196,0))</f>
        <v>0</v>
      </c>
      <c r="J196" s="197" t="s">
        <v>1155</v>
      </c>
      <c r="K196" s="42">
        <f>IF($J196="ALB", IF(INTRO!$E$39="Non-endemic", IF($H196&lt;&gt;0, IF($I196=0, $D196*$H196, $D196*($H196-$G196)), 0), $D196*$H196), 0)</f>
        <v>0</v>
      </c>
      <c r="L196" s="15">
        <f t="shared" si="2"/>
        <v>0</v>
      </c>
      <c r="M196" s="3"/>
      <c r="N196" s="15">
        <f t="shared" si="19"/>
        <v>0</v>
      </c>
      <c r="O196" s="42">
        <f>IF($J196="MBD", IF(INTRO!$E$39="Non-endemic", IF($H196&lt;&gt;0, IF($I196=0, $D196*$H196, $D196*($H196-$G196)), 0), $D196*$H196), 0)</f>
        <v>28003.45065540884</v>
      </c>
      <c r="P196" s="15">
        <f t="shared" si="4"/>
        <v>59964.222085701775</v>
      </c>
      <c r="Q196" s="3"/>
      <c r="R196" s="15">
        <f t="shared" si="20"/>
        <v>87967.672741110611</v>
      </c>
      <c r="S196" s="25"/>
      <c r="T196" s="17">
        <f t="shared" si="6"/>
        <v>0</v>
      </c>
      <c r="U196" s="17">
        <f t="shared" si="7"/>
        <v>0</v>
      </c>
      <c r="V196" s="25"/>
      <c r="W196" s="17">
        <f t="shared" si="8"/>
        <v>0</v>
      </c>
      <c r="X196" s="17">
        <f t="shared" si="9"/>
        <v>0</v>
      </c>
      <c r="Y196" s="25"/>
      <c r="Z196" s="17">
        <f t="shared" si="10"/>
        <v>59964.222085701775</v>
      </c>
      <c r="AA196" s="17">
        <f t="shared" si="11"/>
        <v>400</v>
      </c>
    </row>
    <row r="197" spans="1:27" x14ac:dyDescent="0.2">
      <c r="A197" s="14" t="str">
        <f>IF(AND(INTRO!$E$37="Non-endemic",INTRO!$E$41="Non-endemic")," ",IF(COUNTRY_INFO!A197=0," ",COUNTRY_INFO!A197))</f>
        <v>Ethiopia</v>
      </c>
      <c r="B197" s="14" t="str">
        <f>IF(AND(INTRO!$E$37="Non-endemic",INTRO!$E$41="Non-endemic")," ",IF(COUNTRY_INFO!B197=0," ",COUNTRY_INFO!B197))</f>
        <v>AmharaWag Hemra</v>
      </c>
      <c r="C197" s="14" t="str">
        <f>IF(AND(INTRO!$E$37="Non-endemic",INTRO!$E$41="Non-endemic")," ",IF(COUNTRY_INFO!C197=0," ",COUNTRY_INFO!C197))</f>
        <v>Tsagibji</v>
      </c>
      <c r="D197" s="15">
        <f>IF(AND(INTRO!$E$37="Non-endemic",INTRO!$E$41="Non-endemic"),0,IF(AND(OR(COUNTRY_INFO!$H197=0,COUNTRY_INFO!$H197=4,COUNTRY_INFO!$H197=99),OR(COUNTRY_INFO!$J197=0,COUNTRY_INFO!$J197=4)),0,COUNTRY_INFO!$E197))</f>
        <v>0</v>
      </c>
      <c r="E197" s="15">
        <f>IF(AND(INTRO!$E$37="Non-endemic",INTRO!$E$41="Non-endemic"),0,IF(AND(OR(COUNTRY_INFO!$H197=0,COUNTRY_INFO!$H197=4,COUNTRY_INFO!$H197=99),OR(COUNTRY_INFO!$J197=0,COUNTRY_INFO!$J197=4)),0,COUNTRY_INFO!$F197))</f>
        <v>0</v>
      </c>
      <c r="F197" s="15">
        <f t="shared" si="18"/>
        <v>0</v>
      </c>
      <c r="G197" s="16">
        <f>IF(AND(INTRO!$E$37="Non-endemic",INTRO!$E$41="Non-endemic"),0,COUNTRY_INFO!P197)</f>
        <v>0</v>
      </c>
      <c r="H197" s="16">
        <f>IF(AND(INTRO!$E$37="Non-endemic",INTRO!$E$41="Non-endemic"),0,COUNTRY_INFO!R197)</f>
        <v>0</v>
      </c>
      <c r="I197" s="15">
        <f>IF(INTRO!$E$39="Non-endemic",IF($G197=1,DEC!I197,0),IF($G197=1,IVM!G197,0))</f>
        <v>0</v>
      </c>
      <c r="J197" s="197"/>
      <c r="K197" s="42">
        <f>IF($J197="ALB", IF(INTRO!$E$39="Non-endemic", IF($H197&lt;&gt;0, IF($I197=0, $D197*$H197, $D197*($H197-$G197)), 0), $D197*$H197), 0)</f>
        <v>0</v>
      </c>
      <c r="L197" s="15">
        <f t="shared" si="2"/>
        <v>0</v>
      </c>
      <c r="M197" s="3"/>
      <c r="N197" s="15">
        <f t="shared" si="19"/>
        <v>0</v>
      </c>
      <c r="O197" s="42">
        <f>IF($J197="MBD", IF(INTRO!$E$39="Non-endemic", IF($H197&lt;&gt;0, IF($I197=0, $D197*$H197, $D197*($H197-$G197)), 0), $D197*$H197), 0)</f>
        <v>0</v>
      </c>
      <c r="P197" s="15">
        <f t="shared" si="4"/>
        <v>0</v>
      </c>
      <c r="Q197" s="3"/>
      <c r="R197" s="15">
        <f t="shared" si="20"/>
        <v>0</v>
      </c>
      <c r="S197" s="25"/>
      <c r="T197" s="17">
        <f t="shared" si="6"/>
        <v>0</v>
      </c>
      <c r="U197" s="17">
        <f t="shared" si="7"/>
        <v>0</v>
      </c>
      <c r="V197" s="25"/>
      <c r="W197" s="17">
        <f t="shared" si="8"/>
        <v>0</v>
      </c>
      <c r="X197" s="17">
        <f t="shared" si="9"/>
        <v>0</v>
      </c>
      <c r="Y197" s="25"/>
      <c r="Z197" s="17">
        <f t="shared" si="10"/>
        <v>0</v>
      </c>
      <c r="AA197" s="17">
        <f t="shared" si="11"/>
        <v>0</v>
      </c>
    </row>
    <row r="198" spans="1:27" x14ac:dyDescent="0.2">
      <c r="A198" s="14" t="str">
        <f>IF(AND(INTRO!$E$37="Non-endemic",INTRO!$E$41="Non-endemic")," ",IF(COUNTRY_INFO!A198=0," ",COUNTRY_INFO!A198))</f>
        <v>Ethiopia</v>
      </c>
      <c r="B198" s="14" t="str">
        <f>IF(AND(INTRO!$E$37="Non-endemic",INTRO!$E$41="Non-endemic")," ",IF(COUNTRY_INFO!B198=0," ",COUNTRY_INFO!B198))</f>
        <v>AmharaWag Hemra</v>
      </c>
      <c r="C198" s="14" t="str">
        <f>IF(AND(INTRO!$E$37="Non-endemic",INTRO!$E$41="Non-endemic")," ",IF(COUNTRY_INFO!C198=0," ",COUNTRY_INFO!C198))</f>
        <v>Ziquala</v>
      </c>
      <c r="D198" s="15">
        <f>IF(AND(INTRO!$E$37="Non-endemic",INTRO!$E$41="Non-endemic"),0,IF(AND(OR(COUNTRY_INFO!$H198=0,COUNTRY_INFO!$H198=4,COUNTRY_INFO!$H198=99),OR(COUNTRY_INFO!$J198=0,COUNTRY_INFO!$J198=4)),0,COUNTRY_INFO!$E198))</f>
        <v>7844.0783418622996</v>
      </c>
      <c r="E198" s="15">
        <f>IF(AND(INTRO!$E$37="Non-endemic",INTRO!$E$41="Non-endemic"),0,IF(AND(OR(COUNTRY_INFO!$H198=0,COUNTRY_INFO!$H198=4,COUNTRY_INFO!$H198=99),OR(COUNTRY_INFO!$J198=0,COUNTRY_INFO!$J198=4)),0,COUNTRY_INFO!$F198))</f>
        <v>16796.646296809995</v>
      </c>
      <c r="F198" s="15">
        <f t="shared" si="18"/>
        <v>24640.724638672295</v>
      </c>
      <c r="G198" s="16">
        <f>IF(AND(INTRO!$E$37="Non-endemic",INTRO!$E$41="Non-endemic"),0,COUNTRY_INFO!P198)</f>
        <v>0</v>
      </c>
      <c r="H198" s="16">
        <f>IF(AND(INTRO!$E$37="Non-endemic",INTRO!$E$41="Non-endemic"),0,COUNTRY_INFO!R198)</f>
        <v>2</v>
      </c>
      <c r="I198" s="15">
        <f>IF(INTRO!$E$39="Non-endemic",IF($G198=1,DEC!I198,0),IF($G198=1,IVM!G198,0))</f>
        <v>0</v>
      </c>
      <c r="J198" s="197" t="s">
        <v>1155</v>
      </c>
      <c r="K198" s="42">
        <f>IF($J198="ALB", IF(INTRO!$E$39="Non-endemic", IF($H198&lt;&gt;0, IF($I198=0, $D198*$H198, $D198*($H198-$G198)), 0), $D198*$H198), 0)</f>
        <v>0</v>
      </c>
      <c r="L198" s="15">
        <f t="shared" si="2"/>
        <v>0</v>
      </c>
      <c r="M198" s="3"/>
      <c r="N198" s="15">
        <f t="shared" si="19"/>
        <v>0</v>
      </c>
      <c r="O198" s="42">
        <f>IF($J198="MBD", IF(INTRO!$E$39="Non-endemic", IF($H198&lt;&gt;0, IF($I198=0, $D198*$H198, $D198*($H198-$G198)), 0), $D198*$H198), 0)</f>
        <v>15688.156683724599</v>
      </c>
      <c r="P198" s="15">
        <f t="shared" si="4"/>
        <v>33593.29259361999</v>
      </c>
      <c r="Q198" s="3"/>
      <c r="R198" s="15">
        <f t="shared" si="20"/>
        <v>49281.449277344589</v>
      </c>
      <c r="S198" s="25"/>
      <c r="T198" s="17">
        <f t="shared" si="6"/>
        <v>0</v>
      </c>
      <c r="U198" s="17">
        <f t="shared" si="7"/>
        <v>0</v>
      </c>
      <c r="V198" s="25"/>
      <c r="W198" s="17">
        <f t="shared" si="8"/>
        <v>0</v>
      </c>
      <c r="X198" s="17">
        <f t="shared" si="9"/>
        <v>0</v>
      </c>
      <c r="Y198" s="25"/>
      <c r="Z198" s="17">
        <f t="shared" si="10"/>
        <v>33593.29259361999</v>
      </c>
      <c r="AA198" s="17">
        <f t="shared" si="11"/>
        <v>224</v>
      </c>
    </row>
    <row r="199" spans="1:27" x14ac:dyDescent="0.2">
      <c r="A199" s="14" t="str">
        <f>IF(AND(INTRO!$E$37="Non-endemic",INTRO!$E$41="Non-endemic")," ",IF(COUNTRY_INFO!A199=0," ",COUNTRY_INFO!A199))</f>
        <v>Ethiopia</v>
      </c>
      <c r="B199" s="14" t="str">
        <f>IF(AND(INTRO!$E$37="Non-endemic",INTRO!$E$41="Non-endemic")," ",IF(COUNTRY_INFO!B199=0," ",COUNTRY_INFO!B199))</f>
        <v>AmharaWest Gojam</v>
      </c>
      <c r="C199" s="14" t="str">
        <f>IF(AND(INTRO!$E$37="Non-endemic",INTRO!$E$41="Non-endemic")," ",IF(COUNTRY_INFO!C199=0," ",COUNTRY_INFO!C199))</f>
        <v>Bahidar Zuria</v>
      </c>
      <c r="D199" s="15">
        <f>IF(AND(INTRO!$E$37="Non-endemic",INTRO!$E$41="Non-endemic"),0,IF(AND(OR(COUNTRY_INFO!$H199=0,COUNTRY_INFO!$H199=4,COUNTRY_INFO!$H199=99),OR(COUNTRY_INFO!$J199=0,COUNTRY_INFO!$J199=4)),0,COUNTRY_INFO!$E199))</f>
        <v>10381.057686136135</v>
      </c>
      <c r="E199" s="15">
        <f>IF(AND(INTRO!$E$37="Non-endemic",INTRO!$E$41="Non-endemic"),0,IF(AND(OR(COUNTRY_INFO!$H199=0,COUNTRY_INFO!$H199=4,COUNTRY_INFO!$H199=99),OR(COUNTRY_INFO!$J199=0,COUNTRY_INFO!$J199=4)),0,COUNTRY_INFO!$F199))</f>
        <v>22229.119412314813</v>
      </c>
      <c r="F199" s="15">
        <f t="shared" si="18"/>
        <v>32610.177098450949</v>
      </c>
      <c r="G199" s="16">
        <f>IF(AND(INTRO!$E$37="Non-endemic",INTRO!$E$41="Non-endemic"),0,COUNTRY_INFO!P199)</f>
        <v>0</v>
      </c>
      <c r="H199" s="16">
        <f>IF(AND(INTRO!$E$37="Non-endemic",INTRO!$E$41="Non-endemic"),0,COUNTRY_INFO!R199)</f>
        <v>2</v>
      </c>
      <c r="I199" s="15">
        <f>IF(INTRO!$E$39="Non-endemic",IF($G199=1,DEC!I199,0),IF($G199=1,IVM!G199,0))</f>
        <v>0</v>
      </c>
      <c r="J199" s="197" t="s">
        <v>1155</v>
      </c>
      <c r="K199" s="42">
        <f>IF($J199="ALB", IF(INTRO!$E$39="Non-endemic", IF($H199&lt;&gt;0, IF($I199=0, $D199*$H199, $D199*($H199-$G199)), 0), $D199*$H199), 0)</f>
        <v>0</v>
      </c>
      <c r="L199" s="15">
        <f t="shared" si="2"/>
        <v>0</v>
      </c>
      <c r="M199" s="3"/>
      <c r="N199" s="15">
        <f t="shared" si="19"/>
        <v>0</v>
      </c>
      <c r="O199" s="42">
        <f>IF($J199="MBD", IF(INTRO!$E$39="Non-endemic", IF($H199&lt;&gt;0, IF($I199=0, $D199*$H199, $D199*($H199-$G199)), 0), $D199*$H199), 0)</f>
        <v>20762.11537227227</v>
      </c>
      <c r="P199" s="15">
        <f t="shared" si="4"/>
        <v>44458.238824629625</v>
      </c>
      <c r="Q199" s="3"/>
      <c r="R199" s="15">
        <f t="shared" si="20"/>
        <v>65220.354196901899</v>
      </c>
      <c r="S199" s="25"/>
      <c r="T199" s="17">
        <f t="shared" si="6"/>
        <v>0</v>
      </c>
      <c r="U199" s="17">
        <f t="shared" si="7"/>
        <v>0</v>
      </c>
      <c r="V199" s="25"/>
      <c r="W199" s="17">
        <f t="shared" si="8"/>
        <v>0</v>
      </c>
      <c r="X199" s="17">
        <f t="shared" si="9"/>
        <v>0</v>
      </c>
      <c r="Y199" s="25"/>
      <c r="Z199" s="17">
        <f t="shared" si="10"/>
        <v>44458.238824629625</v>
      </c>
      <c r="AA199" s="17">
        <f t="shared" si="11"/>
        <v>297</v>
      </c>
    </row>
    <row r="200" spans="1:27" x14ac:dyDescent="0.2">
      <c r="A200" s="14" t="str">
        <f>IF(AND(INTRO!$E$37="Non-endemic",INTRO!$E$41="Non-endemic")," ",IF(COUNTRY_INFO!A200=0," ",COUNTRY_INFO!A200))</f>
        <v>Ethiopia</v>
      </c>
      <c r="B200" s="14" t="str">
        <f>IF(AND(INTRO!$E$37="Non-endemic",INTRO!$E$41="Non-endemic")," ",IF(COUNTRY_INFO!B200=0," ",COUNTRY_INFO!B200))</f>
        <v>AmharaWest Gojam</v>
      </c>
      <c r="C200" s="14" t="str">
        <f>IF(AND(INTRO!$E$37="Non-endemic",INTRO!$E$41="Non-endemic")," ",IF(COUNTRY_INFO!C200=0," ",COUNTRY_INFO!C200))</f>
        <v>Bahirdar City</v>
      </c>
      <c r="D200" s="15">
        <f>IF(AND(INTRO!$E$37="Non-endemic",INTRO!$E$41="Non-endemic"),0,IF(AND(OR(COUNTRY_INFO!$H200=0,COUNTRY_INFO!$H200=4,COUNTRY_INFO!$H200=99),OR(COUNTRY_INFO!$J200=0,COUNTRY_INFO!$J200=4)),0,COUNTRY_INFO!$E200))</f>
        <v>30909.353831752469</v>
      </c>
      <c r="E200" s="15">
        <f>IF(AND(INTRO!$E$37="Non-endemic",INTRO!$E$41="Non-endemic"),0,IF(AND(OR(COUNTRY_INFO!$H200=0,COUNTRY_INFO!$H200=4,COUNTRY_INFO!$H200=99),OR(COUNTRY_INFO!$J200=0,COUNTRY_INFO!$J200=4)),0,COUNTRY_INFO!$F200))</f>
        <v>66186.677509857138</v>
      </c>
      <c r="F200" s="15">
        <f t="shared" si="18"/>
        <v>97096.031341609603</v>
      </c>
      <c r="G200" s="16">
        <f>IF(AND(INTRO!$E$37="Non-endemic",INTRO!$E$41="Non-endemic"),0,COUNTRY_INFO!P200)</f>
        <v>0</v>
      </c>
      <c r="H200" s="16">
        <f>IF(AND(INTRO!$E$37="Non-endemic",INTRO!$E$41="Non-endemic"),0,COUNTRY_INFO!R200)</f>
        <v>1</v>
      </c>
      <c r="I200" s="15">
        <f>IF(INTRO!$E$39="Non-endemic",IF($G200=1,DEC!I200,0),IF($G200=1,IVM!G200,0))</f>
        <v>0</v>
      </c>
      <c r="J200" s="197" t="s">
        <v>1155</v>
      </c>
      <c r="K200" s="42">
        <f>IF($J200="ALB", IF(INTRO!$E$39="Non-endemic", IF($H200&lt;&gt;0, IF($I200=0, $D200*$H200, $D200*($H200-$G200)), 0), $D200*$H200), 0)</f>
        <v>0</v>
      </c>
      <c r="L200" s="15">
        <f t="shared" si="2"/>
        <v>0</v>
      </c>
      <c r="M200" s="3"/>
      <c r="N200" s="15">
        <f t="shared" si="19"/>
        <v>0</v>
      </c>
      <c r="O200" s="42">
        <f>IF($J200="MBD", IF(INTRO!$E$39="Non-endemic", IF($H200&lt;&gt;0, IF($I200=0, $D200*$H200, $D200*($H200-$G200)), 0), $D200*$H200), 0)</f>
        <v>30909.353831752469</v>
      </c>
      <c r="P200" s="15">
        <f t="shared" si="4"/>
        <v>66186.677509857138</v>
      </c>
      <c r="Q200" s="3"/>
      <c r="R200" s="15">
        <f t="shared" si="20"/>
        <v>97096.031341609603</v>
      </c>
      <c r="S200" s="25"/>
      <c r="T200" s="17">
        <f t="shared" si="6"/>
        <v>0</v>
      </c>
      <c r="U200" s="17">
        <f t="shared" si="7"/>
        <v>0</v>
      </c>
      <c r="V200" s="25"/>
      <c r="W200" s="17">
        <f t="shared" si="8"/>
        <v>0</v>
      </c>
      <c r="X200" s="17">
        <f t="shared" si="9"/>
        <v>0</v>
      </c>
      <c r="Y200" s="25"/>
      <c r="Z200" s="17">
        <f t="shared" si="10"/>
        <v>66186.677509857138</v>
      </c>
      <c r="AA200" s="17">
        <f t="shared" si="11"/>
        <v>442</v>
      </c>
    </row>
    <row r="201" spans="1:27" x14ac:dyDescent="0.2">
      <c r="A201" s="14" t="str">
        <f>IF(AND(INTRO!$E$37="Non-endemic",INTRO!$E$41="Non-endemic")," ",IF(COUNTRY_INFO!A201=0," ",COUNTRY_INFO!A201))</f>
        <v>Ethiopia</v>
      </c>
      <c r="B201" s="14" t="str">
        <f>IF(AND(INTRO!$E$37="Non-endemic",INTRO!$E$41="Non-endemic")," ",IF(COUNTRY_INFO!B201=0," ",COUNTRY_INFO!B201))</f>
        <v>AmharaWest Gojam</v>
      </c>
      <c r="C201" s="14" t="str">
        <f>IF(AND(INTRO!$E$37="Non-endemic",INTRO!$E$41="Non-endemic")," ",IF(COUNTRY_INFO!C201=0," ",COUNTRY_INFO!C201))</f>
        <v>Bure Town</v>
      </c>
      <c r="D201" s="15">
        <f>IF(AND(INTRO!$E$37="Non-endemic",INTRO!$E$41="Non-endemic"),0,IF(AND(OR(COUNTRY_INFO!$H201=0,COUNTRY_INFO!$H201=4,COUNTRY_INFO!$H201=99),OR(COUNTRY_INFO!$J201=0,COUNTRY_INFO!$J201=4)),0,COUNTRY_INFO!$E201))</f>
        <v>7469.7231688713473</v>
      </c>
      <c r="E201" s="15">
        <f>IF(AND(INTRO!$E$37="Non-endemic",INTRO!$E$41="Non-endemic"),0,IF(AND(OR(COUNTRY_INFO!$H201=0,COUNTRY_INFO!$H201=4,COUNTRY_INFO!$H201=99),OR(COUNTRY_INFO!$J201=0,COUNTRY_INFO!$J201=4)),0,COUNTRY_INFO!$F201))</f>
        <v>15995.03377382526</v>
      </c>
      <c r="F201" s="15">
        <f t="shared" si="18"/>
        <v>23464.756942696607</v>
      </c>
      <c r="G201" s="16">
        <f>IF(AND(INTRO!$E$37="Non-endemic",INTRO!$E$41="Non-endemic"),0,COUNTRY_INFO!P201)</f>
        <v>0</v>
      </c>
      <c r="H201" s="16">
        <f>IF(AND(INTRO!$E$37="Non-endemic",INTRO!$E$41="Non-endemic"),0,COUNTRY_INFO!R201)</f>
        <v>2</v>
      </c>
      <c r="I201" s="15">
        <f>IF(INTRO!$E$39="Non-endemic",IF($G201=1,DEC!I201,0),IF($G201=1,IVM!G201,0))</f>
        <v>0</v>
      </c>
      <c r="J201" s="197" t="s">
        <v>1155</v>
      </c>
      <c r="K201" s="42">
        <f>IF($J201="ALB", IF(INTRO!$E$39="Non-endemic", IF($H201&lt;&gt;0, IF($I201=0, $D201*$H201, $D201*($H201-$G201)), 0), $D201*$H201), 0)</f>
        <v>0</v>
      </c>
      <c r="L201" s="15">
        <f t="shared" si="2"/>
        <v>0</v>
      </c>
      <c r="M201" s="3"/>
      <c r="N201" s="15">
        <f t="shared" si="19"/>
        <v>0</v>
      </c>
      <c r="O201" s="42">
        <f>IF($J201="MBD", IF(INTRO!$E$39="Non-endemic", IF($H201&lt;&gt;0, IF($I201=0, $D201*$H201, $D201*($H201-$G201)), 0), $D201*$H201), 0)</f>
        <v>14939.446337742695</v>
      </c>
      <c r="P201" s="15">
        <f t="shared" si="4"/>
        <v>31990.06754765052</v>
      </c>
      <c r="Q201" s="3"/>
      <c r="R201" s="15">
        <f t="shared" si="20"/>
        <v>46929.513885393215</v>
      </c>
      <c r="S201" s="25"/>
      <c r="T201" s="17">
        <f t="shared" si="6"/>
        <v>0</v>
      </c>
      <c r="U201" s="17">
        <f t="shared" si="7"/>
        <v>0</v>
      </c>
      <c r="V201" s="25"/>
      <c r="W201" s="17">
        <f t="shared" si="8"/>
        <v>0</v>
      </c>
      <c r="X201" s="17">
        <f t="shared" si="9"/>
        <v>0</v>
      </c>
      <c r="Y201" s="25"/>
      <c r="Z201" s="17">
        <f t="shared" si="10"/>
        <v>31990.06754765052</v>
      </c>
      <c r="AA201" s="17">
        <f t="shared" si="11"/>
        <v>214</v>
      </c>
    </row>
    <row r="202" spans="1:27" x14ac:dyDescent="0.2">
      <c r="A202" s="14" t="str">
        <f>IF(AND(INTRO!$E$37="Non-endemic",INTRO!$E$41="Non-endemic")," ",IF(COUNTRY_INFO!A202=0," ",COUNTRY_INFO!A202))</f>
        <v>Ethiopia</v>
      </c>
      <c r="B202" s="14" t="str">
        <f>IF(AND(INTRO!$E$37="Non-endemic",INTRO!$E$41="Non-endemic")," ",IF(COUNTRY_INFO!B202=0," ",COUNTRY_INFO!B202))</f>
        <v>AmharaWest Gojam</v>
      </c>
      <c r="C202" s="14" t="str">
        <f>IF(AND(INTRO!$E$37="Non-endemic",INTRO!$E$41="Non-endemic")," ",IF(COUNTRY_INFO!C202=0," ",COUNTRY_INFO!C202))</f>
        <v>Bure Zuria</v>
      </c>
      <c r="D202" s="15">
        <f>IF(AND(INTRO!$E$37="Non-endemic",INTRO!$E$41="Non-endemic"),0,IF(AND(OR(COUNTRY_INFO!$H202=0,COUNTRY_INFO!$H202=4,COUNTRY_INFO!$H202=99),OR(COUNTRY_INFO!$J202=0,COUNTRY_INFO!$J202=4)),0,COUNTRY_INFO!$E202))</f>
        <v>17712.145877994873</v>
      </c>
      <c r="E202" s="15">
        <f>IF(AND(INTRO!$E$37="Non-endemic",INTRO!$E$41="Non-endemic"),0,IF(AND(OR(COUNTRY_INFO!$H202=0,COUNTRY_INFO!$H202=4,COUNTRY_INFO!$H202=99),OR(COUNTRY_INFO!$J202=0,COUNTRY_INFO!$J202=4)),0,COUNTRY_INFO!$F202))</f>
        <v>37927.291965259617</v>
      </c>
      <c r="F202" s="15">
        <f t="shared" ref="F202:F265" si="21">SUM(D202:E202)</f>
        <v>55639.437843254491</v>
      </c>
      <c r="G202" s="16">
        <f>IF(AND(INTRO!$E$37="Non-endemic",INTRO!$E$41="Non-endemic"),0,COUNTRY_INFO!P202)</f>
        <v>0</v>
      </c>
      <c r="H202" s="16">
        <f>IF(AND(INTRO!$E$37="Non-endemic",INTRO!$E$41="Non-endemic"),0,COUNTRY_INFO!R202)</f>
        <v>2</v>
      </c>
      <c r="I202" s="15">
        <f>IF(INTRO!$E$39="Non-endemic",IF($G202=1,DEC!I202,0),IF($G202=1,IVM!G202,0))</f>
        <v>0</v>
      </c>
      <c r="J202" s="197" t="s">
        <v>1155</v>
      </c>
      <c r="K202" s="42">
        <f>IF($J202="ALB", IF(INTRO!$E$39="Non-endemic", IF($H202&lt;&gt;0, IF($I202=0, $D202*$H202, $D202*($H202-$G202)), 0), $D202*$H202), 0)</f>
        <v>0</v>
      </c>
      <c r="L202" s="15">
        <f t="shared" si="2"/>
        <v>0</v>
      </c>
      <c r="M202" s="3"/>
      <c r="N202" s="15">
        <f t="shared" ref="N202:N265" si="22">SUM(K202:M202)</f>
        <v>0</v>
      </c>
      <c r="O202" s="42">
        <f>IF($J202="MBD", IF(INTRO!$E$39="Non-endemic", IF($H202&lt;&gt;0, IF($I202=0, $D202*$H202, $D202*($H202-$G202)), 0), $D202*$H202), 0)</f>
        <v>35424.291755989747</v>
      </c>
      <c r="P202" s="15">
        <f t="shared" si="4"/>
        <v>75854.583930519235</v>
      </c>
      <c r="Q202" s="3"/>
      <c r="R202" s="15">
        <f t="shared" ref="R202:R265" si="23">SUM(O202:Q202)</f>
        <v>111278.87568650898</v>
      </c>
      <c r="S202" s="25"/>
      <c r="T202" s="17">
        <f t="shared" si="6"/>
        <v>0</v>
      </c>
      <c r="U202" s="17">
        <f t="shared" si="7"/>
        <v>0</v>
      </c>
      <c r="V202" s="25"/>
      <c r="W202" s="17">
        <f t="shared" si="8"/>
        <v>0</v>
      </c>
      <c r="X202" s="17">
        <f t="shared" si="9"/>
        <v>0</v>
      </c>
      <c r="Y202" s="25"/>
      <c r="Z202" s="17">
        <f t="shared" si="10"/>
        <v>75854.583930519235</v>
      </c>
      <c r="AA202" s="17">
        <f t="shared" si="11"/>
        <v>506</v>
      </c>
    </row>
    <row r="203" spans="1:27" x14ac:dyDescent="0.2">
      <c r="A203" s="14" t="str">
        <f>IF(AND(INTRO!$E$37="Non-endemic",INTRO!$E$41="Non-endemic")," ",IF(COUNTRY_INFO!A203=0," ",COUNTRY_INFO!A203))</f>
        <v>Ethiopia</v>
      </c>
      <c r="B203" s="14" t="str">
        <f>IF(AND(INTRO!$E$37="Non-endemic",INTRO!$E$41="Non-endemic")," ",IF(COUNTRY_INFO!B203=0," ",COUNTRY_INFO!B203))</f>
        <v>AmharaWest Gojam</v>
      </c>
      <c r="C203" s="14" t="str">
        <f>IF(AND(INTRO!$E$37="Non-endemic",INTRO!$E$41="Non-endemic")," ",IF(COUNTRY_INFO!C203=0," ",COUNTRY_INFO!C203))</f>
        <v>Dega Damot</v>
      </c>
      <c r="D203" s="15">
        <f>IF(AND(INTRO!$E$37="Non-endemic",INTRO!$E$41="Non-endemic"),0,IF(AND(OR(COUNTRY_INFO!$H203=0,COUNTRY_INFO!$H203=4,COUNTRY_INFO!$H203=99),OR(COUNTRY_INFO!$J203=0,COUNTRY_INFO!$J203=4)),0,COUNTRY_INFO!$E203))</f>
        <v>24606.961610361435</v>
      </c>
      <c r="E203" s="15">
        <f>IF(AND(INTRO!$E$37="Non-endemic",INTRO!$E$41="Non-endemic"),0,IF(AND(OR(COUNTRY_INFO!$H203=0,COUNTRY_INFO!$H203=4,COUNTRY_INFO!$H203=99),OR(COUNTRY_INFO!$J203=0,COUNTRY_INFO!$J203=4)),0,COUNTRY_INFO!$F203))</f>
        <v>52691.267551809811</v>
      </c>
      <c r="F203" s="15">
        <f t="shared" si="21"/>
        <v>77298.22916217125</v>
      </c>
      <c r="G203" s="16">
        <f>IF(AND(INTRO!$E$37="Non-endemic",INTRO!$E$41="Non-endemic"),0,COUNTRY_INFO!P203)</f>
        <v>0</v>
      </c>
      <c r="H203" s="16">
        <f>IF(AND(INTRO!$E$37="Non-endemic",INTRO!$E$41="Non-endemic"),0,COUNTRY_INFO!R203)</f>
        <v>2</v>
      </c>
      <c r="I203" s="15">
        <f>IF(INTRO!$E$39="Non-endemic",IF($G203=1,DEC!I203,0),IF($G203=1,IVM!G203,0))</f>
        <v>0</v>
      </c>
      <c r="J203" s="197" t="s">
        <v>1155</v>
      </c>
      <c r="K203" s="42">
        <f>IF($J203="ALB", IF(INTRO!$E$39="Non-endemic", IF($H203&lt;&gt;0, IF($I203=0, $D203*$H203, $D203*($H203-$G203)), 0), $D203*$H203), 0)</f>
        <v>0</v>
      </c>
      <c r="L203" s="15">
        <f t="shared" si="2"/>
        <v>0</v>
      </c>
      <c r="M203" s="3"/>
      <c r="N203" s="15">
        <f t="shared" si="22"/>
        <v>0</v>
      </c>
      <c r="O203" s="42">
        <f>IF($J203="MBD", IF(INTRO!$E$39="Non-endemic", IF($H203&lt;&gt;0, IF($I203=0, $D203*$H203, $D203*($H203-$G203)), 0), $D203*$H203), 0)</f>
        <v>49213.923220722871</v>
      </c>
      <c r="P203" s="15">
        <f t="shared" si="4"/>
        <v>105382.53510361962</v>
      </c>
      <c r="Q203" s="3"/>
      <c r="R203" s="15">
        <f t="shared" si="23"/>
        <v>154596.4583243425</v>
      </c>
      <c r="S203" s="25"/>
      <c r="T203" s="17">
        <f t="shared" si="6"/>
        <v>0</v>
      </c>
      <c r="U203" s="17">
        <f t="shared" si="7"/>
        <v>0</v>
      </c>
      <c r="V203" s="25"/>
      <c r="W203" s="17">
        <f t="shared" si="8"/>
        <v>0</v>
      </c>
      <c r="X203" s="17">
        <f t="shared" si="9"/>
        <v>0</v>
      </c>
      <c r="Y203" s="25"/>
      <c r="Z203" s="17">
        <f t="shared" si="10"/>
        <v>105382.53510361962</v>
      </c>
      <c r="AA203" s="17">
        <f t="shared" si="11"/>
        <v>703</v>
      </c>
    </row>
    <row r="204" spans="1:27" x14ac:dyDescent="0.2">
      <c r="A204" s="14" t="str">
        <f>IF(AND(INTRO!$E$37="Non-endemic",INTRO!$E$41="Non-endemic")," ",IF(COUNTRY_INFO!A204=0," ",COUNTRY_INFO!A204))</f>
        <v>Ethiopia</v>
      </c>
      <c r="B204" s="14" t="str">
        <f>IF(AND(INTRO!$E$37="Non-endemic",INTRO!$E$41="Non-endemic")," ",IF(COUNTRY_INFO!B204=0," ",COUNTRY_INFO!B204))</f>
        <v>AmharaWest Gojam</v>
      </c>
      <c r="C204" s="14" t="str">
        <f>IF(AND(INTRO!$E$37="Non-endemic",INTRO!$E$41="Non-endemic")," ",IF(COUNTRY_INFO!C204=0," ",COUNTRY_INFO!C204))</f>
        <v>Demibecha</v>
      </c>
      <c r="D204" s="15">
        <f>IF(AND(INTRO!$E$37="Non-endemic",INTRO!$E$41="Non-endemic"),0,IF(AND(OR(COUNTRY_INFO!$H204=0,COUNTRY_INFO!$H204=4,COUNTRY_INFO!$H204=99),OR(COUNTRY_INFO!$J204=0,COUNTRY_INFO!$J204=4)),0,COUNTRY_INFO!$E204))</f>
        <v>21625.834362259746</v>
      </c>
      <c r="E204" s="15">
        <f>IF(AND(INTRO!$E$37="Non-endemic",INTRO!$E$41="Non-endemic"),0,IF(AND(OR(COUNTRY_INFO!$H204=0,COUNTRY_INFO!$H204=4,COUNTRY_INFO!$H204=99),OR(COUNTRY_INFO!$J204=0,COUNTRY_INFO!$J204=4)),0,COUNTRY_INFO!$F204))</f>
        <v>46307.733659125792</v>
      </c>
      <c r="F204" s="15">
        <f t="shared" si="21"/>
        <v>67933.568021385538</v>
      </c>
      <c r="G204" s="16">
        <f>IF(AND(INTRO!$E$37="Non-endemic",INTRO!$E$41="Non-endemic"),0,COUNTRY_INFO!P204)</f>
        <v>0</v>
      </c>
      <c r="H204" s="16">
        <f>IF(AND(INTRO!$E$37="Non-endemic",INTRO!$E$41="Non-endemic"),0,COUNTRY_INFO!R204)</f>
        <v>2</v>
      </c>
      <c r="I204" s="15">
        <f>IF(INTRO!$E$39="Non-endemic",IF($G204=1,DEC!I204,0),IF($G204=1,IVM!G204,0))</f>
        <v>0</v>
      </c>
      <c r="J204" s="197" t="s">
        <v>1155</v>
      </c>
      <c r="K204" s="42">
        <f>IF($J204="ALB", IF(INTRO!$E$39="Non-endemic", IF($H204&lt;&gt;0, IF($I204=0, $D204*$H204, $D204*($H204-$G204)), 0), $D204*$H204), 0)</f>
        <v>0</v>
      </c>
      <c r="L204" s="15">
        <f t="shared" si="2"/>
        <v>0</v>
      </c>
      <c r="M204" s="3"/>
      <c r="N204" s="15">
        <f t="shared" si="22"/>
        <v>0</v>
      </c>
      <c r="O204" s="42">
        <f>IF($J204="MBD", IF(INTRO!$E$39="Non-endemic", IF($H204&lt;&gt;0, IF($I204=0, $D204*$H204, $D204*($H204-$G204)), 0), $D204*$H204), 0)</f>
        <v>43251.668724519492</v>
      </c>
      <c r="P204" s="15">
        <f t="shared" si="4"/>
        <v>92615.467318251583</v>
      </c>
      <c r="Q204" s="3"/>
      <c r="R204" s="15">
        <f t="shared" si="23"/>
        <v>135867.13604277108</v>
      </c>
      <c r="S204" s="25"/>
      <c r="T204" s="17">
        <f t="shared" si="6"/>
        <v>0</v>
      </c>
      <c r="U204" s="17">
        <f t="shared" si="7"/>
        <v>0</v>
      </c>
      <c r="V204" s="25"/>
      <c r="W204" s="17">
        <f t="shared" si="8"/>
        <v>0</v>
      </c>
      <c r="X204" s="17">
        <f t="shared" si="9"/>
        <v>0</v>
      </c>
      <c r="Y204" s="25"/>
      <c r="Z204" s="17">
        <f t="shared" si="10"/>
        <v>92615.467318251583</v>
      </c>
      <c r="AA204" s="17">
        <f t="shared" si="11"/>
        <v>618</v>
      </c>
    </row>
    <row r="205" spans="1:27" x14ac:dyDescent="0.2">
      <c r="A205" s="14" t="str">
        <f>IF(AND(INTRO!$E$37="Non-endemic",INTRO!$E$41="Non-endemic")," ",IF(COUNTRY_INFO!A205=0," ",COUNTRY_INFO!A205))</f>
        <v>Ethiopia</v>
      </c>
      <c r="B205" s="14" t="str">
        <f>IF(AND(INTRO!$E$37="Non-endemic",INTRO!$E$41="Non-endemic")," ",IF(COUNTRY_INFO!B205=0," ",COUNTRY_INFO!B205))</f>
        <v>AmharaWest Gojam</v>
      </c>
      <c r="C205" s="14" t="str">
        <f>IF(AND(INTRO!$E$37="Non-endemic",INTRO!$E$41="Non-endemic")," ",IF(COUNTRY_INFO!C205=0," ",COUNTRY_INFO!C205))</f>
        <v>Finote Selam Town</v>
      </c>
      <c r="D205" s="15">
        <f>IF(AND(INTRO!$E$37="Non-endemic",INTRO!$E$41="Non-endemic"),0,IF(AND(OR(COUNTRY_INFO!$H205=0,COUNTRY_INFO!$H205=4,COUNTRY_INFO!$H205=99),OR(COUNTRY_INFO!$J205=0,COUNTRY_INFO!$J205=4)),0,COUNTRY_INFO!$E205))</f>
        <v>5668.8263029377194</v>
      </c>
      <c r="E205" s="15">
        <f>IF(AND(INTRO!$E$37="Non-endemic",INTRO!$E$41="Non-endemic"),0,IF(AND(OR(COUNTRY_INFO!$H205=0,COUNTRY_INFO!$H205=4,COUNTRY_INFO!$H205=99),OR(COUNTRY_INFO!$J205=0,COUNTRY_INFO!$J205=4)),0,COUNTRY_INFO!$F205))</f>
        <v>12138.745455962895</v>
      </c>
      <c r="F205" s="15">
        <f t="shared" si="21"/>
        <v>17807.571758900616</v>
      </c>
      <c r="G205" s="16">
        <f>IF(AND(INTRO!$E$37="Non-endemic",INTRO!$E$41="Non-endemic"),0,COUNTRY_INFO!P205)</f>
        <v>0</v>
      </c>
      <c r="H205" s="16">
        <f>IF(AND(INTRO!$E$37="Non-endemic",INTRO!$E$41="Non-endemic"),0,COUNTRY_INFO!R205)</f>
        <v>2</v>
      </c>
      <c r="I205" s="15">
        <f>IF(INTRO!$E$39="Non-endemic",IF($G205=1,DEC!I205,0),IF($G205=1,IVM!G205,0))</f>
        <v>0</v>
      </c>
      <c r="J205" s="197" t="s">
        <v>1155</v>
      </c>
      <c r="K205" s="42">
        <f>IF($J205="ALB", IF(INTRO!$E$39="Non-endemic", IF($H205&lt;&gt;0, IF($I205=0, $D205*$H205, $D205*($H205-$G205)), 0), $D205*$H205), 0)</f>
        <v>0</v>
      </c>
      <c r="L205" s="15">
        <f t="shared" si="2"/>
        <v>0</v>
      </c>
      <c r="M205" s="3"/>
      <c r="N205" s="15">
        <f t="shared" si="22"/>
        <v>0</v>
      </c>
      <c r="O205" s="42">
        <f>IF($J205="MBD", IF(INTRO!$E$39="Non-endemic", IF($H205&lt;&gt;0, IF($I205=0, $D205*$H205, $D205*($H205-$G205)), 0), $D205*$H205), 0)</f>
        <v>11337.652605875439</v>
      </c>
      <c r="P205" s="15">
        <f t="shared" si="4"/>
        <v>24277.49091192579</v>
      </c>
      <c r="Q205" s="3"/>
      <c r="R205" s="15">
        <f t="shared" si="23"/>
        <v>35615.143517801233</v>
      </c>
      <c r="S205" s="25"/>
      <c r="T205" s="17">
        <f t="shared" si="6"/>
        <v>0</v>
      </c>
      <c r="U205" s="17">
        <f t="shared" si="7"/>
        <v>0</v>
      </c>
      <c r="V205" s="25"/>
      <c r="W205" s="17">
        <f t="shared" si="8"/>
        <v>0</v>
      </c>
      <c r="X205" s="17">
        <f t="shared" si="9"/>
        <v>0</v>
      </c>
      <c r="Y205" s="25"/>
      <c r="Z205" s="17">
        <f t="shared" si="10"/>
        <v>24277.49091192579</v>
      </c>
      <c r="AA205" s="17">
        <f t="shared" si="11"/>
        <v>162</v>
      </c>
    </row>
    <row r="206" spans="1:27" x14ac:dyDescent="0.2">
      <c r="A206" s="14" t="str">
        <f>IF(AND(INTRO!$E$37="Non-endemic",INTRO!$E$41="Non-endemic")," ",IF(COUNTRY_INFO!A206=0," ",COUNTRY_INFO!A206))</f>
        <v>Ethiopia</v>
      </c>
      <c r="B206" s="14" t="str">
        <f>IF(AND(INTRO!$E$37="Non-endemic",INTRO!$E$41="Non-endemic")," ",IF(COUNTRY_INFO!B206=0," ",COUNTRY_INFO!B206))</f>
        <v>AmharaWest Gojam</v>
      </c>
      <c r="C206" s="14" t="str">
        <f>IF(AND(INTRO!$E$37="Non-endemic",INTRO!$E$41="Non-endemic")," ",IF(COUNTRY_INFO!C206=0," ",COUNTRY_INFO!C206))</f>
        <v>Gonji Kolela</v>
      </c>
      <c r="D206" s="15">
        <f>IF(AND(INTRO!$E$37="Non-endemic",INTRO!$E$41="Non-endemic"),0,IF(AND(OR(COUNTRY_INFO!$H206=0,COUNTRY_INFO!$H206=4,COUNTRY_INFO!$H206=99),OR(COUNTRY_INFO!$J206=0,COUNTRY_INFO!$J206=4)),0,COUNTRY_INFO!$E206))</f>
        <v>17163.852012003772</v>
      </c>
      <c r="E206" s="15">
        <f>IF(AND(INTRO!$E$37="Non-endemic",INTRO!$E$41="Non-endemic"),0,IF(AND(OR(COUNTRY_INFO!$H206=0,COUNTRY_INFO!$H206=4,COUNTRY_INFO!$H206=99),OR(COUNTRY_INFO!$J206=0,COUNTRY_INFO!$J206=4)),0,COUNTRY_INFO!$F206))</f>
        <v>36753.221828222129</v>
      </c>
      <c r="F206" s="15">
        <f t="shared" si="21"/>
        <v>53917.073840225901</v>
      </c>
      <c r="G206" s="16">
        <f>IF(AND(INTRO!$E$37="Non-endemic",INTRO!$E$41="Non-endemic"),0,COUNTRY_INFO!P206)</f>
        <v>0</v>
      </c>
      <c r="H206" s="16">
        <f>IF(AND(INTRO!$E$37="Non-endemic",INTRO!$E$41="Non-endemic"),0,COUNTRY_INFO!R206)</f>
        <v>2</v>
      </c>
      <c r="I206" s="15">
        <f>IF(INTRO!$E$39="Non-endemic",IF($G206=1,DEC!I206,0),IF($G206=1,IVM!G206,0))</f>
        <v>0</v>
      </c>
      <c r="J206" s="197" t="s">
        <v>1155</v>
      </c>
      <c r="K206" s="42">
        <f>IF($J206="ALB", IF(INTRO!$E$39="Non-endemic", IF($H206&lt;&gt;0, IF($I206=0, $D206*$H206, $D206*($H206-$G206)), 0), $D206*$H206), 0)</f>
        <v>0</v>
      </c>
      <c r="L206" s="15">
        <f t="shared" si="2"/>
        <v>0</v>
      </c>
      <c r="M206" s="3"/>
      <c r="N206" s="15">
        <f t="shared" si="22"/>
        <v>0</v>
      </c>
      <c r="O206" s="42">
        <f>IF($J206="MBD", IF(INTRO!$E$39="Non-endemic", IF($H206&lt;&gt;0, IF($I206=0, $D206*$H206, $D206*($H206-$G206)), 0), $D206*$H206), 0)</f>
        <v>34327.704024007544</v>
      </c>
      <c r="P206" s="15">
        <f t="shared" si="4"/>
        <v>73506.443656444259</v>
      </c>
      <c r="Q206" s="3"/>
      <c r="R206" s="15">
        <f t="shared" si="23"/>
        <v>107834.1476804518</v>
      </c>
      <c r="S206" s="25"/>
      <c r="T206" s="17">
        <f t="shared" si="6"/>
        <v>0</v>
      </c>
      <c r="U206" s="17">
        <f t="shared" si="7"/>
        <v>0</v>
      </c>
      <c r="V206" s="25"/>
      <c r="W206" s="17">
        <f t="shared" si="8"/>
        <v>0</v>
      </c>
      <c r="X206" s="17">
        <f t="shared" si="9"/>
        <v>0</v>
      </c>
      <c r="Y206" s="25"/>
      <c r="Z206" s="17">
        <f t="shared" si="10"/>
        <v>73506.443656444259</v>
      </c>
      <c r="AA206" s="17">
        <f t="shared" si="11"/>
        <v>491</v>
      </c>
    </row>
    <row r="207" spans="1:27" x14ac:dyDescent="0.2">
      <c r="A207" s="14" t="str">
        <f>IF(AND(INTRO!$E$37="Non-endemic",INTRO!$E$41="Non-endemic")," ",IF(COUNTRY_INFO!A207=0," ",COUNTRY_INFO!A207))</f>
        <v>Ethiopia</v>
      </c>
      <c r="B207" s="14" t="str">
        <f>IF(AND(INTRO!$E$37="Non-endemic",INTRO!$E$41="Non-endemic")," ",IF(COUNTRY_INFO!B207=0," ",COUNTRY_INFO!B207))</f>
        <v>AmharaWest Gojam</v>
      </c>
      <c r="C207" s="14" t="str">
        <f>IF(AND(INTRO!$E$37="Non-endemic",INTRO!$E$41="Non-endemic")," ",IF(COUNTRY_INFO!C207=0," ",COUNTRY_INFO!C207))</f>
        <v>Jabi Tehinan</v>
      </c>
      <c r="D207" s="15">
        <f>IF(AND(INTRO!$E$37="Non-endemic",INTRO!$E$41="Non-endemic"),0,IF(AND(OR(COUNTRY_INFO!$H207=0,COUNTRY_INFO!$H207=4,COUNTRY_INFO!$H207=99),OR(COUNTRY_INFO!$J207=0,COUNTRY_INFO!$J207=4)),0,COUNTRY_INFO!$E207))</f>
        <v>30216.314730212456</v>
      </c>
      <c r="E207" s="15">
        <f>IF(AND(INTRO!$E$37="Non-endemic",INTRO!$E$41="Non-endemic"),0,IF(AND(OR(COUNTRY_INFO!$H207=0,COUNTRY_INFO!$H207=4,COUNTRY_INFO!$H207=99),OR(COUNTRY_INFO!$J207=0,COUNTRY_INFO!$J207=4)),0,COUNTRY_INFO!$F207))</f>
        <v>64702.662160813212</v>
      </c>
      <c r="F207" s="15">
        <f t="shared" si="21"/>
        <v>94918.976891025668</v>
      </c>
      <c r="G207" s="16">
        <f>IF(AND(INTRO!$E$37="Non-endemic",INTRO!$E$41="Non-endemic"),0,COUNTRY_INFO!P207)</f>
        <v>0</v>
      </c>
      <c r="H207" s="16">
        <f>IF(AND(INTRO!$E$37="Non-endemic",INTRO!$E$41="Non-endemic"),0,COUNTRY_INFO!R207)</f>
        <v>2</v>
      </c>
      <c r="I207" s="15">
        <f>IF(INTRO!$E$39="Non-endemic",IF($G207=1,DEC!I207,0),IF($G207=1,IVM!G207,0))</f>
        <v>0</v>
      </c>
      <c r="J207" s="197" t="s">
        <v>1155</v>
      </c>
      <c r="K207" s="42">
        <f>IF($J207="ALB", IF(INTRO!$E$39="Non-endemic", IF($H207&lt;&gt;0, IF($I207=0, $D207*$H207, $D207*($H207-$G207)), 0), $D207*$H207), 0)</f>
        <v>0</v>
      </c>
      <c r="L207" s="15">
        <f t="shared" si="2"/>
        <v>0</v>
      </c>
      <c r="M207" s="3"/>
      <c r="N207" s="15">
        <f t="shared" si="22"/>
        <v>0</v>
      </c>
      <c r="O207" s="42">
        <f>IF($J207="MBD", IF(INTRO!$E$39="Non-endemic", IF($H207&lt;&gt;0, IF($I207=0, $D207*$H207, $D207*($H207-$G207)), 0), $D207*$H207), 0)</f>
        <v>60432.629460424912</v>
      </c>
      <c r="P207" s="15">
        <f t="shared" si="4"/>
        <v>129405.32432162642</v>
      </c>
      <c r="Q207" s="3"/>
      <c r="R207" s="15">
        <f t="shared" si="23"/>
        <v>189837.95378205134</v>
      </c>
      <c r="S207" s="25"/>
      <c r="T207" s="17">
        <f t="shared" si="6"/>
        <v>0</v>
      </c>
      <c r="U207" s="17">
        <f t="shared" si="7"/>
        <v>0</v>
      </c>
      <c r="V207" s="25"/>
      <c r="W207" s="17">
        <f t="shared" si="8"/>
        <v>0</v>
      </c>
      <c r="X207" s="17">
        <f t="shared" si="9"/>
        <v>0</v>
      </c>
      <c r="Y207" s="25"/>
      <c r="Z207" s="17">
        <f t="shared" si="10"/>
        <v>129405.32432162642</v>
      </c>
      <c r="AA207" s="17">
        <f t="shared" si="11"/>
        <v>863</v>
      </c>
    </row>
    <row r="208" spans="1:27" x14ac:dyDescent="0.2">
      <c r="A208" s="14" t="str">
        <f>IF(AND(INTRO!$E$37="Non-endemic",INTRO!$E$41="Non-endemic")," ",IF(COUNTRY_INFO!A208=0," ",COUNTRY_INFO!A208))</f>
        <v>Ethiopia</v>
      </c>
      <c r="B208" s="14" t="str">
        <f>IF(AND(INTRO!$E$37="Non-endemic",INTRO!$E$41="Non-endemic")," ",IF(COUNTRY_INFO!B208=0," ",COUNTRY_INFO!B208))</f>
        <v>AmharaWest Gojam</v>
      </c>
      <c r="C208" s="14" t="str">
        <f>IF(AND(INTRO!$E$37="Non-endemic",INTRO!$E$41="Non-endemic")," ",IF(COUNTRY_INFO!C208=0," ",COUNTRY_INFO!C208))</f>
        <v>North Achefer</v>
      </c>
      <c r="D208" s="15">
        <f>IF(AND(INTRO!$E$37="Non-endemic",INTRO!$E$41="Non-endemic"),0,IF(AND(OR(COUNTRY_INFO!$H208=0,COUNTRY_INFO!$H208=4,COUNTRY_INFO!$H208=99),OR(COUNTRY_INFO!$J208=0,COUNTRY_INFO!$J208=4)),0,COUNTRY_INFO!$E208))</f>
        <v>34200.203295883315</v>
      </c>
      <c r="E208" s="15">
        <f>IF(AND(INTRO!$E$37="Non-endemic",INTRO!$E$41="Non-endemic"),0,IF(AND(OR(COUNTRY_INFO!$H208=0,COUNTRY_INFO!$H208=4,COUNTRY_INFO!$H208=99),OR(COUNTRY_INFO!$J208=0,COUNTRY_INFO!$J208=4)),0,COUNTRY_INFO!$F208))</f>
        <v>73233.424374948911</v>
      </c>
      <c r="F208" s="15">
        <f t="shared" si="21"/>
        <v>107433.62767083223</v>
      </c>
      <c r="G208" s="16">
        <f>IF(AND(INTRO!$E$37="Non-endemic",INTRO!$E$41="Non-endemic"),0,COUNTRY_INFO!P208)</f>
        <v>0</v>
      </c>
      <c r="H208" s="16">
        <f>IF(AND(INTRO!$E$37="Non-endemic",INTRO!$E$41="Non-endemic"),0,COUNTRY_INFO!R208)</f>
        <v>2</v>
      </c>
      <c r="I208" s="15">
        <f>IF(INTRO!$E$39="Non-endemic",IF($G208=1,DEC!I208,0),IF($G208=1,IVM!G208,0))</f>
        <v>0</v>
      </c>
      <c r="J208" s="197" t="s">
        <v>1155</v>
      </c>
      <c r="K208" s="42">
        <f>IF($J208="ALB", IF(INTRO!$E$39="Non-endemic", IF($H208&lt;&gt;0, IF($I208=0, $D208*$H208, $D208*($H208-$G208)), 0), $D208*$H208), 0)</f>
        <v>0</v>
      </c>
      <c r="L208" s="15">
        <f t="shared" si="2"/>
        <v>0</v>
      </c>
      <c r="M208" s="3"/>
      <c r="N208" s="15">
        <f t="shared" si="22"/>
        <v>0</v>
      </c>
      <c r="O208" s="42">
        <f>IF($J208="MBD", IF(INTRO!$E$39="Non-endemic", IF($H208&lt;&gt;0, IF($I208=0, $D208*$H208, $D208*($H208-$G208)), 0), $D208*$H208), 0)</f>
        <v>68400.40659176663</v>
      </c>
      <c r="P208" s="15">
        <f t="shared" si="4"/>
        <v>146466.84874989782</v>
      </c>
      <c r="Q208" s="3"/>
      <c r="R208" s="15">
        <f t="shared" si="23"/>
        <v>214867.25534166445</v>
      </c>
      <c r="S208" s="25"/>
      <c r="T208" s="17">
        <f t="shared" si="6"/>
        <v>0</v>
      </c>
      <c r="U208" s="17">
        <f t="shared" si="7"/>
        <v>0</v>
      </c>
      <c r="V208" s="25"/>
      <c r="W208" s="17">
        <f t="shared" si="8"/>
        <v>0</v>
      </c>
      <c r="X208" s="17">
        <f t="shared" si="9"/>
        <v>0</v>
      </c>
      <c r="Y208" s="25"/>
      <c r="Z208" s="17">
        <f t="shared" si="10"/>
        <v>146466.84874989782</v>
      </c>
      <c r="AA208" s="17">
        <f t="shared" si="11"/>
        <v>977</v>
      </c>
    </row>
    <row r="209" spans="1:27" x14ac:dyDescent="0.2">
      <c r="A209" s="14" t="str">
        <f>IF(AND(INTRO!$E$37="Non-endemic",INTRO!$E$41="Non-endemic")," ",IF(COUNTRY_INFO!A209=0," ",COUNTRY_INFO!A209))</f>
        <v>Ethiopia</v>
      </c>
      <c r="B209" s="14" t="str">
        <f>IF(AND(INTRO!$E$37="Non-endemic",INTRO!$E$41="Non-endemic")," ",IF(COUNTRY_INFO!B209=0," ",COUNTRY_INFO!B209))</f>
        <v>AmharaWest Gojam</v>
      </c>
      <c r="C209" s="14" t="str">
        <f>IF(AND(INTRO!$E$37="Non-endemic",INTRO!$E$41="Non-endemic")," ",IF(COUNTRY_INFO!C209=0," ",COUNTRY_INFO!C209))</f>
        <v>North Mecha</v>
      </c>
      <c r="D209" s="15">
        <f>IF(AND(INTRO!$E$37="Non-endemic",INTRO!$E$41="Non-endemic"),0,IF(AND(OR(COUNTRY_INFO!$H209=0,COUNTRY_INFO!$H209=4,COUNTRY_INFO!$H209=99),OR(COUNTRY_INFO!$J209=0,COUNTRY_INFO!$J209=4)),0,COUNTRY_INFO!$E209))</f>
        <v>39437.373779111847</v>
      </c>
      <c r="E209" s="15">
        <f>IF(AND(INTRO!$E$37="Non-endemic",INTRO!$E$41="Non-endemic"),0,IF(AND(OR(COUNTRY_INFO!$H209=0,COUNTRY_INFO!$H209=4,COUNTRY_INFO!$H209=99),OR(COUNTRY_INFO!$J209=0,COUNTRY_INFO!$J209=4)),0,COUNTRY_INFO!$F209))</f>
        <v>84447.85854670126</v>
      </c>
      <c r="F209" s="15">
        <f t="shared" si="21"/>
        <v>123885.23232581311</v>
      </c>
      <c r="G209" s="16">
        <f>IF(AND(INTRO!$E$37="Non-endemic",INTRO!$E$41="Non-endemic"),0,COUNTRY_INFO!P209)</f>
        <v>0</v>
      </c>
      <c r="H209" s="16">
        <f>IF(AND(INTRO!$E$37="Non-endemic",INTRO!$E$41="Non-endemic"),0,COUNTRY_INFO!R209)</f>
        <v>2</v>
      </c>
      <c r="I209" s="15">
        <f>IF(INTRO!$E$39="Non-endemic",IF($G209=1,DEC!I209,0),IF($G209=1,IVM!G209,0))</f>
        <v>0</v>
      </c>
      <c r="J209" s="197" t="s">
        <v>1155</v>
      </c>
      <c r="K209" s="42">
        <f>IF($J209="ALB", IF(INTRO!$E$39="Non-endemic", IF($H209&lt;&gt;0, IF($I209=0, $D209*$H209, $D209*($H209-$G209)), 0), $D209*$H209), 0)</f>
        <v>0</v>
      </c>
      <c r="L209" s="15">
        <f t="shared" si="2"/>
        <v>0</v>
      </c>
      <c r="M209" s="3"/>
      <c r="N209" s="15">
        <f t="shared" si="22"/>
        <v>0</v>
      </c>
      <c r="O209" s="42">
        <f>IF($J209="MBD", IF(INTRO!$E$39="Non-endemic", IF($H209&lt;&gt;0, IF($I209=0, $D209*$H209, $D209*($H209-$G209)), 0), $D209*$H209), 0)</f>
        <v>78874.747558223695</v>
      </c>
      <c r="P209" s="15">
        <f t="shared" si="4"/>
        <v>168895.71709340252</v>
      </c>
      <c r="Q209" s="3"/>
      <c r="R209" s="15">
        <f t="shared" si="23"/>
        <v>247770.46465162621</v>
      </c>
      <c r="S209" s="25"/>
      <c r="T209" s="17">
        <f t="shared" si="6"/>
        <v>0</v>
      </c>
      <c r="U209" s="17">
        <f t="shared" si="7"/>
        <v>0</v>
      </c>
      <c r="V209" s="25"/>
      <c r="W209" s="17">
        <f t="shared" si="8"/>
        <v>0</v>
      </c>
      <c r="X209" s="17">
        <f t="shared" si="9"/>
        <v>0</v>
      </c>
      <c r="Y209" s="25"/>
      <c r="Z209" s="17">
        <f t="shared" si="10"/>
        <v>168895.71709340252</v>
      </c>
      <c r="AA209" s="17">
        <f t="shared" si="11"/>
        <v>1126</v>
      </c>
    </row>
    <row r="210" spans="1:27" x14ac:dyDescent="0.2">
      <c r="A210" s="14" t="str">
        <f>IF(AND(INTRO!$E$37="Non-endemic",INTRO!$E$41="Non-endemic")," ",IF(COUNTRY_INFO!A210=0," ",COUNTRY_INFO!A210))</f>
        <v>Ethiopia</v>
      </c>
      <c r="B210" s="14" t="str">
        <f>IF(AND(INTRO!$E$37="Non-endemic",INTRO!$E$41="Non-endemic")," ",IF(COUNTRY_INFO!B210=0," ",COUNTRY_INFO!B210))</f>
        <v>AmharaWest Gojam</v>
      </c>
      <c r="C210" s="14" t="str">
        <f>IF(AND(INTRO!$E$37="Non-endemic",INTRO!$E$41="Non-endemic")," ",IF(COUNTRY_INFO!C210=0," ",COUNTRY_INFO!C210))</f>
        <v>Quarit</v>
      </c>
      <c r="D210" s="15">
        <f>IF(AND(INTRO!$E$37="Non-endemic",INTRO!$E$41="Non-endemic"),0,IF(AND(OR(COUNTRY_INFO!$H210=0,COUNTRY_INFO!$H210=4,COUNTRY_INFO!$H210=99),OR(COUNTRY_INFO!$J210=0,COUNTRY_INFO!$J210=4)),0,COUNTRY_INFO!$E210))</f>
        <v>18623.253317519462</v>
      </c>
      <c r="E210" s="15">
        <f>IF(AND(INTRO!$E$37="Non-endemic",INTRO!$E$41="Non-endemic"),0,IF(AND(OR(COUNTRY_INFO!$H210=0,COUNTRY_INFO!$H210=4,COUNTRY_INFO!$H210=99),OR(COUNTRY_INFO!$J210=0,COUNTRY_INFO!$J210=4)),0,COUNTRY_INFO!$F210))</f>
        <v>39878.260419821665</v>
      </c>
      <c r="F210" s="15">
        <f t="shared" si="21"/>
        <v>58501.513737341127</v>
      </c>
      <c r="G210" s="16">
        <f>IF(AND(INTRO!$E$37="Non-endemic",INTRO!$E$41="Non-endemic"),0,COUNTRY_INFO!P210)</f>
        <v>0</v>
      </c>
      <c r="H210" s="16">
        <f>IF(AND(INTRO!$E$37="Non-endemic",INTRO!$E$41="Non-endemic"),0,COUNTRY_INFO!R210)</f>
        <v>1</v>
      </c>
      <c r="I210" s="15">
        <f>IF(INTRO!$E$39="Non-endemic",IF($G210=1,DEC!I210,0),IF($G210=1,IVM!G210,0))</f>
        <v>0</v>
      </c>
      <c r="J210" s="197" t="s">
        <v>1155</v>
      </c>
      <c r="K210" s="42">
        <f>IF($J210="ALB", IF(INTRO!$E$39="Non-endemic", IF($H210&lt;&gt;0, IF($I210=0, $D210*$H210, $D210*($H210-$G210)), 0), $D210*$H210), 0)</f>
        <v>0</v>
      </c>
      <c r="L210" s="15">
        <f t="shared" si="2"/>
        <v>0</v>
      </c>
      <c r="M210" s="3"/>
      <c r="N210" s="15">
        <f t="shared" si="22"/>
        <v>0</v>
      </c>
      <c r="O210" s="42">
        <f>IF($J210="MBD", IF(INTRO!$E$39="Non-endemic", IF($H210&lt;&gt;0, IF($I210=0, $D210*$H210, $D210*($H210-$G210)), 0), $D210*$H210), 0)</f>
        <v>18623.253317519462</v>
      </c>
      <c r="P210" s="15">
        <f t="shared" si="4"/>
        <v>39878.260419821665</v>
      </c>
      <c r="Q210" s="3"/>
      <c r="R210" s="15">
        <f t="shared" si="23"/>
        <v>58501.513737341127</v>
      </c>
      <c r="S210" s="25"/>
      <c r="T210" s="17">
        <f t="shared" si="6"/>
        <v>0</v>
      </c>
      <c r="U210" s="17">
        <f t="shared" si="7"/>
        <v>0</v>
      </c>
      <c r="V210" s="25"/>
      <c r="W210" s="17">
        <f t="shared" si="8"/>
        <v>0</v>
      </c>
      <c r="X210" s="17">
        <f t="shared" si="9"/>
        <v>0</v>
      </c>
      <c r="Y210" s="25"/>
      <c r="Z210" s="17">
        <f t="shared" si="10"/>
        <v>39878.260419821665</v>
      </c>
      <c r="AA210" s="17">
        <f t="shared" si="11"/>
        <v>266</v>
      </c>
    </row>
    <row r="211" spans="1:27" x14ac:dyDescent="0.2">
      <c r="A211" s="14" t="str">
        <f>IF(AND(INTRO!$E$37="Non-endemic",INTRO!$E$41="Non-endemic")," ",IF(COUNTRY_INFO!A211=0," ",COUNTRY_INFO!A211))</f>
        <v>Ethiopia</v>
      </c>
      <c r="B211" s="14" t="str">
        <f>IF(AND(INTRO!$E$37="Non-endemic",INTRO!$E$41="Non-endemic")," ",IF(COUNTRY_INFO!B211=0," ",COUNTRY_INFO!B211))</f>
        <v>AmharaWest Gojam</v>
      </c>
      <c r="C211" s="14" t="str">
        <f>IF(AND(INTRO!$E$37="Non-endemic",INTRO!$E$41="Non-endemic")," ",IF(COUNTRY_INFO!C211=0," ",COUNTRY_INFO!C211))</f>
        <v>Sekala</v>
      </c>
      <c r="D211" s="15">
        <f>IF(AND(INTRO!$E$37="Non-endemic",INTRO!$E$41="Non-endemic"),0,IF(AND(OR(COUNTRY_INFO!$H211=0,COUNTRY_INFO!$H211=4,COUNTRY_INFO!$H211=99),OR(COUNTRY_INFO!$J211=0,COUNTRY_INFO!$J211=4)),0,COUNTRY_INFO!$E211))</f>
        <v>22595.328716686799</v>
      </c>
      <c r="E211" s="15">
        <f>IF(AND(INTRO!$E$37="Non-endemic",INTRO!$E$41="Non-endemic"),0,IF(AND(OR(COUNTRY_INFO!$H211=0,COUNTRY_INFO!$H211=4,COUNTRY_INFO!$H211=99),OR(COUNTRY_INFO!$J211=0,COUNTRY_INFO!$J211=4)),0,COUNTRY_INFO!$F211))</f>
        <v>48383.726917780492</v>
      </c>
      <c r="F211" s="15">
        <f t="shared" si="21"/>
        <v>70979.055634467295</v>
      </c>
      <c r="G211" s="16">
        <f>IF(AND(INTRO!$E$37="Non-endemic",INTRO!$E$41="Non-endemic"),0,COUNTRY_INFO!P211)</f>
        <v>0</v>
      </c>
      <c r="H211" s="16">
        <f>IF(AND(INTRO!$E$37="Non-endemic",INTRO!$E$41="Non-endemic"),0,COUNTRY_INFO!R211)</f>
        <v>2</v>
      </c>
      <c r="I211" s="15">
        <f>IF(INTRO!$E$39="Non-endemic",IF($G211=1,DEC!I211,0),IF($G211=1,IVM!G211,0))</f>
        <v>0</v>
      </c>
      <c r="J211" s="197" t="s">
        <v>1155</v>
      </c>
      <c r="K211" s="42">
        <f>IF($J211="ALB", IF(INTRO!$E$39="Non-endemic", IF($H211&lt;&gt;0, IF($I211=0, $D211*$H211, $D211*($H211-$G211)), 0), $D211*$H211), 0)</f>
        <v>0</v>
      </c>
      <c r="L211" s="15">
        <f t="shared" si="2"/>
        <v>0</v>
      </c>
      <c r="M211" s="3"/>
      <c r="N211" s="15">
        <f t="shared" si="22"/>
        <v>0</v>
      </c>
      <c r="O211" s="42">
        <f>IF($J211="MBD", IF(INTRO!$E$39="Non-endemic", IF($H211&lt;&gt;0, IF($I211=0, $D211*$H211, $D211*($H211-$G211)), 0), $D211*$H211), 0)</f>
        <v>45190.657433373599</v>
      </c>
      <c r="P211" s="15">
        <f t="shared" si="4"/>
        <v>96767.453835560984</v>
      </c>
      <c r="Q211" s="3"/>
      <c r="R211" s="15">
        <f t="shared" si="23"/>
        <v>141958.11126893459</v>
      </c>
      <c r="S211" s="25"/>
      <c r="T211" s="17">
        <f t="shared" si="6"/>
        <v>0</v>
      </c>
      <c r="U211" s="17">
        <f t="shared" si="7"/>
        <v>0</v>
      </c>
      <c r="V211" s="25"/>
      <c r="W211" s="17">
        <f t="shared" si="8"/>
        <v>0</v>
      </c>
      <c r="X211" s="17">
        <f t="shared" si="9"/>
        <v>0</v>
      </c>
      <c r="Y211" s="25"/>
      <c r="Z211" s="17">
        <f t="shared" si="10"/>
        <v>96767.453835560984</v>
      </c>
      <c r="AA211" s="17">
        <f t="shared" si="11"/>
        <v>646</v>
      </c>
    </row>
    <row r="212" spans="1:27" x14ac:dyDescent="0.2">
      <c r="A212" s="14" t="str">
        <f>IF(AND(INTRO!$E$37="Non-endemic",INTRO!$E$41="Non-endemic")," ",IF(COUNTRY_INFO!A212=0," ",COUNTRY_INFO!A212))</f>
        <v>Ethiopia</v>
      </c>
      <c r="B212" s="14" t="str">
        <f>IF(AND(INTRO!$E$37="Non-endemic",INTRO!$E$41="Non-endemic")," ",IF(COUNTRY_INFO!B212=0," ",COUNTRY_INFO!B212))</f>
        <v>AmharaWest Gojam</v>
      </c>
      <c r="C212" s="14" t="str">
        <f>IF(AND(INTRO!$E$37="Non-endemic",INTRO!$E$41="Non-endemic")," ",IF(COUNTRY_INFO!C212=0," ",COUNTRY_INFO!C212))</f>
        <v>South Achefer</v>
      </c>
      <c r="D212" s="15">
        <f>IF(AND(INTRO!$E$37="Non-endemic",INTRO!$E$41="Non-endemic"),0,IF(AND(OR(COUNTRY_INFO!$H212=0,COUNTRY_INFO!$H212=4,COUNTRY_INFO!$H212=99),OR(COUNTRY_INFO!$J212=0,COUNTRY_INFO!$J212=4)),0,COUNTRY_INFO!$E212))</f>
        <v>21921.706658939933</v>
      </c>
      <c r="E212" s="15">
        <f>IF(AND(INTRO!$E$37="Non-endemic",INTRO!$E$41="Non-endemic"),0,IF(AND(OR(COUNTRY_INFO!$H212=0,COUNTRY_INFO!$H212=4,COUNTRY_INFO!$H212=99),OR(COUNTRY_INFO!$J212=0,COUNTRY_INFO!$J212=4)),0,COUNTRY_INFO!$F212))</f>
        <v>46941.289584981336</v>
      </c>
      <c r="F212" s="15">
        <f t="shared" si="21"/>
        <v>68862.996243921269</v>
      </c>
      <c r="G212" s="16">
        <f>IF(AND(INTRO!$E$37="Non-endemic",INTRO!$E$41="Non-endemic"),0,COUNTRY_INFO!P212)</f>
        <v>0</v>
      </c>
      <c r="H212" s="16">
        <f>IF(AND(INTRO!$E$37="Non-endemic",INTRO!$E$41="Non-endemic"),0,COUNTRY_INFO!R212)</f>
        <v>2</v>
      </c>
      <c r="I212" s="15">
        <f>IF(INTRO!$E$39="Non-endemic",IF($G212=1,DEC!I212,0),IF($G212=1,IVM!G212,0))</f>
        <v>0</v>
      </c>
      <c r="J212" s="197" t="s">
        <v>1155</v>
      </c>
      <c r="K212" s="42">
        <f>IF($J212="ALB", IF(INTRO!$E$39="Non-endemic", IF($H212&lt;&gt;0, IF($I212=0, $D212*$H212, $D212*($H212-$G212)), 0), $D212*$H212), 0)</f>
        <v>0</v>
      </c>
      <c r="L212" s="15">
        <f t="shared" si="2"/>
        <v>0</v>
      </c>
      <c r="M212" s="3"/>
      <c r="N212" s="15">
        <f t="shared" si="22"/>
        <v>0</v>
      </c>
      <c r="O212" s="42">
        <f>IF($J212="MBD", IF(INTRO!$E$39="Non-endemic", IF($H212&lt;&gt;0, IF($I212=0, $D212*$H212, $D212*($H212-$G212)), 0), $D212*$H212), 0)</f>
        <v>43843.413317879866</v>
      </c>
      <c r="P212" s="15">
        <f t="shared" si="4"/>
        <v>93882.579169962672</v>
      </c>
      <c r="Q212" s="3"/>
      <c r="R212" s="15">
        <f t="shared" si="23"/>
        <v>137725.99248784254</v>
      </c>
      <c r="S212" s="25"/>
      <c r="T212" s="17">
        <f t="shared" si="6"/>
        <v>0</v>
      </c>
      <c r="U212" s="17">
        <f t="shared" si="7"/>
        <v>0</v>
      </c>
      <c r="V212" s="25"/>
      <c r="W212" s="17">
        <f t="shared" si="8"/>
        <v>0</v>
      </c>
      <c r="X212" s="17">
        <f t="shared" si="9"/>
        <v>0</v>
      </c>
      <c r="Y212" s="25"/>
      <c r="Z212" s="17">
        <f t="shared" si="10"/>
        <v>93882.579169962672</v>
      </c>
      <c r="AA212" s="17">
        <f t="shared" si="11"/>
        <v>626</v>
      </c>
    </row>
    <row r="213" spans="1:27" x14ac:dyDescent="0.2">
      <c r="A213" s="14" t="str">
        <f>IF(AND(INTRO!$E$37="Non-endemic",INTRO!$E$41="Non-endemic")," ",IF(COUNTRY_INFO!A213=0," ",COUNTRY_INFO!A213))</f>
        <v>Ethiopia</v>
      </c>
      <c r="B213" s="14" t="str">
        <f>IF(AND(INTRO!$E$37="Non-endemic",INTRO!$E$41="Non-endemic")," ",IF(COUNTRY_INFO!B213=0," ",COUNTRY_INFO!B213))</f>
        <v>AmharaWest Gojam</v>
      </c>
      <c r="C213" s="14" t="str">
        <f>IF(AND(INTRO!$E$37="Non-endemic",INTRO!$E$41="Non-endemic")," ",IF(COUNTRY_INFO!C213=0," ",COUNTRY_INFO!C213))</f>
        <v>South Mecha</v>
      </c>
      <c r="D213" s="15">
        <f>IF(AND(INTRO!$E$37="Non-endemic",INTRO!$E$41="Non-endemic"),0,IF(AND(OR(COUNTRY_INFO!$H213=0,COUNTRY_INFO!$H213=4,COUNTRY_INFO!$H213=99),OR(COUNTRY_INFO!$J213=0,COUNTRY_INFO!$J213=4)),0,COUNTRY_INFO!$E213))</f>
        <v>13536.395194284038</v>
      </c>
      <c r="E213" s="15">
        <f>IF(AND(INTRO!$E$37="Non-endemic",INTRO!$E$41="Non-endemic"),0,IF(AND(OR(COUNTRY_INFO!$H213=0,COUNTRY_INFO!$H213=4,COUNTRY_INFO!$H213=99),OR(COUNTRY_INFO!$J213=0,COUNTRY_INFO!$J213=4)),0,COUNTRY_INFO!$F213))</f>
        <v>28985.692429768304</v>
      </c>
      <c r="F213" s="15">
        <f t="shared" si="21"/>
        <v>42522.087624052343</v>
      </c>
      <c r="G213" s="16">
        <f>IF(AND(INTRO!$E$37="Non-endemic",INTRO!$E$41="Non-endemic"),0,COUNTRY_INFO!P213)</f>
        <v>0</v>
      </c>
      <c r="H213" s="16">
        <f>IF(AND(INTRO!$E$37="Non-endemic",INTRO!$E$41="Non-endemic"),0,COUNTRY_INFO!R213)</f>
        <v>2</v>
      </c>
      <c r="I213" s="15">
        <f>IF(INTRO!$E$39="Non-endemic",IF($G213=1,DEC!I213,0),IF($G213=1,IVM!G213,0))</f>
        <v>0</v>
      </c>
      <c r="J213" s="197" t="s">
        <v>1155</v>
      </c>
      <c r="K213" s="42">
        <f>IF($J213="ALB", IF(INTRO!$E$39="Non-endemic", IF($H213&lt;&gt;0, IF($I213=0, $D213*$H213, $D213*($H213-$G213)), 0), $D213*$H213), 0)</f>
        <v>0</v>
      </c>
      <c r="L213" s="15">
        <f t="shared" si="2"/>
        <v>0</v>
      </c>
      <c r="M213" s="3"/>
      <c r="N213" s="15">
        <f t="shared" si="22"/>
        <v>0</v>
      </c>
      <c r="O213" s="42">
        <f>IF($J213="MBD", IF(INTRO!$E$39="Non-endemic", IF($H213&lt;&gt;0, IF($I213=0, $D213*$H213, $D213*($H213-$G213)), 0), $D213*$H213), 0)</f>
        <v>27072.790388568075</v>
      </c>
      <c r="P213" s="15">
        <f t="shared" si="4"/>
        <v>57971.384859536607</v>
      </c>
      <c r="Q213" s="3"/>
      <c r="R213" s="15">
        <f t="shared" si="23"/>
        <v>85044.175248104686</v>
      </c>
      <c r="S213" s="25"/>
      <c r="T213" s="17">
        <f t="shared" si="6"/>
        <v>0</v>
      </c>
      <c r="U213" s="17">
        <f t="shared" si="7"/>
        <v>0</v>
      </c>
      <c r="V213" s="25"/>
      <c r="W213" s="17">
        <f t="shared" si="8"/>
        <v>0</v>
      </c>
      <c r="X213" s="17">
        <f t="shared" si="9"/>
        <v>0</v>
      </c>
      <c r="Y213" s="25"/>
      <c r="Z213" s="17">
        <f t="shared" si="10"/>
        <v>57971.384859536607</v>
      </c>
      <c r="AA213" s="17">
        <f t="shared" si="11"/>
        <v>387</v>
      </c>
    </row>
    <row r="214" spans="1:27" x14ac:dyDescent="0.2">
      <c r="A214" s="14" t="str">
        <f>IF(AND(INTRO!$E$37="Non-endemic",INTRO!$E$41="Non-endemic")," ",IF(COUNTRY_INFO!A214=0," ",COUNTRY_INFO!A214))</f>
        <v>Ethiopia</v>
      </c>
      <c r="B214" s="14" t="str">
        <f>IF(AND(INTRO!$E$37="Non-endemic",INTRO!$E$41="Non-endemic")," ",IF(COUNTRY_INFO!B214=0," ",COUNTRY_INFO!B214))</f>
        <v>AmharaWest Gojam</v>
      </c>
      <c r="C214" s="14" t="str">
        <f>IF(AND(INTRO!$E$37="Non-endemic",INTRO!$E$41="Non-endemic")," ",IF(COUNTRY_INFO!C214=0," ",COUNTRY_INFO!C214))</f>
        <v>Wonberma</v>
      </c>
      <c r="D214" s="15">
        <f>IF(AND(INTRO!$E$37="Non-endemic",INTRO!$E$41="Non-endemic"),0,IF(AND(OR(COUNTRY_INFO!$H214=0,COUNTRY_INFO!$H214=4,COUNTRY_INFO!$H214=99),OR(COUNTRY_INFO!$J214=0,COUNTRY_INFO!$J214=4)),0,COUNTRY_INFO!$E214))</f>
        <v>17479.820270092256</v>
      </c>
      <c r="E214" s="15">
        <f>IF(AND(INTRO!$E$37="Non-endemic",INTRO!$E$41="Non-endemic"),0,IF(AND(OR(COUNTRY_INFO!$H214=0,COUNTRY_INFO!$H214=4,COUNTRY_INFO!$H214=99),OR(COUNTRY_INFO!$J214=0,COUNTRY_INFO!$J214=4)),0,COUNTRY_INFO!$F214))</f>
        <v>37429.809547114215</v>
      </c>
      <c r="F214" s="15">
        <f t="shared" si="21"/>
        <v>54909.629817206471</v>
      </c>
      <c r="G214" s="16">
        <f>IF(AND(INTRO!$E$37="Non-endemic",INTRO!$E$41="Non-endemic"),0,COUNTRY_INFO!P214)</f>
        <v>0</v>
      </c>
      <c r="H214" s="16">
        <f>IF(AND(INTRO!$E$37="Non-endemic",INTRO!$E$41="Non-endemic"),0,COUNTRY_INFO!R214)</f>
        <v>2</v>
      </c>
      <c r="I214" s="15">
        <f>IF(INTRO!$E$39="Non-endemic",IF($G214=1,DEC!I214,0),IF($G214=1,IVM!G214,0))</f>
        <v>0</v>
      </c>
      <c r="J214" s="197" t="s">
        <v>1155</v>
      </c>
      <c r="K214" s="42">
        <f>IF($J214="ALB", IF(INTRO!$E$39="Non-endemic", IF($H214&lt;&gt;0, IF($I214=0, $D214*$H214, $D214*($H214-$G214)), 0), $D214*$H214), 0)</f>
        <v>0</v>
      </c>
      <c r="L214" s="15">
        <f t="shared" si="2"/>
        <v>0</v>
      </c>
      <c r="M214" s="3"/>
      <c r="N214" s="15">
        <f t="shared" si="22"/>
        <v>0</v>
      </c>
      <c r="O214" s="42">
        <f>IF($J214="MBD", IF(INTRO!$E$39="Non-endemic", IF($H214&lt;&gt;0, IF($I214=0, $D214*$H214, $D214*($H214-$G214)), 0), $D214*$H214), 0)</f>
        <v>34959.640540184511</v>
      </c>
      <c r="P214" s="15">
        <f t="shared" si="4"/>
        <v>74859.61909422843</v>
      </c>
      <c r="Q214" s="3"/>
      <c r="R214" s="15">
        <f t="shared" si="23"/>
        <v>109819.25963441294</v>
      </c>
      <c r="S214" s="25"/>
      <c r="T214" s="17">
        <f t="shared" si="6"/>
        <v>0</v>
      </c>
      <c r="U214" s="17">
        <f t="shared" si="7"/>
        <v>0</v>
      </c>
      <c r="V214" s="25"/>
      <c r="W214" s="17">
        <f t="shared" si="8"/>
        <v>0</v>
      </c>
      <c r="X214" s="17">
        <f t="shared" si="9"/>
        <v>0</v>
      </c>
      <c r="Y214" s="25"/>
      <c r="Z214" s="17">
        <f t="shared" si="10"/>
        <v>74859.61909422843</v>
      </c>
      <c r="AA214" s="17">
        <f t="shared" si="11"/>
        <v>500</v>
      </c>
    </row>
    <row r="215" spans="1:27" x14ac:dyDescent="0.2">
      <c r="A215" s="14" t="str">
        <f>IF(AND(INTRO!$E$37="Non-endemic",INTRO!$E$41="Non-endemic")," ",IF(COUNTRY_INFO!A215=0," ",COUNTRY_INFO!A215))</f>
        <v>Ethiopia</v>
      </c>
      <c r="B215" s="14" t="str">
        <f>IF(AND(INTRO!$E$37="Non-endemic",INTRO!$E$41="Non-endemic")," ",IF(COUNTRY_INFO!B215=0," ",COUNTRY_INFO!B215))</f>
        <v>AmharaWest Gojam</v>
      </c>
      <c r="C215" s="14" t="str">
        <f>IF(AND(INTRO!$E$37="Non-endemic",INTRO!$E$41="Non-endemic")," ",IF(COUNTRY_INFO!C215=0," ",COUNTRY_INFO!C215))</f>
        <v>Yilemana Denesa</v>
      </c>
      <c r="D215" s="15">
        <f>IF(AND(INTRO!$E$37="Non-endemic",INTRO!$E$41="Non-endemic"),0,IF(AND(OR(COUNTRY_INFO!$H215=0,COUNTRY_INFO!$H215=4,COUNTRY_INFO!$H215=99),OR(COUNTRY_INFO!$J215=0,COUNTRY_INFO!$J215=4)),0,COUNTRY_INFO!$E215))</f>
        <v>37365.860351781419</v>
      </c>
      <c r="E215" s="15">
        <f>IF(AND(INTRO!$E$37="Non-endemic",INTRO!$E$41="Non-endemic"),0,IF(AND(OR(COUNTRY_INFO!$H215=0,COUNTRY_INFO!$H215=4,COUNTRY_INFO!$H215=99),OR(COUNTRY_INFO!$J215=0,COUNTRY_INFO!$J215=4)),0,COUNTRY_INFO!$F215))</f>
        <v>80012.094799637372</v>
      </c>
      <c r="F215" s="15">
        <f t="shared" si="21"/>
        <v>117377.95515141879</v>
      </c>
      <c r="G215" s="16">
        <f>IF(AND(INTRO!$E$37="Non-endemic",INTRO!$E$41="Non-endemic"),0,COUNTRY_INFO!P215)</f>
        <v>0</v>
      </c>
      <c r="H215" s="16">
        <f>IF(AND(INTRO!$E$37="Non-endemic",INTRO!$E$41="Non-endemic"),0,COUNTRY_INFO!R215)</f>
        <v>2</v>
      </c>
      <c r="I215" s="15">
        <f>IF(INTRO!$E$39="Non-endemic",IF($G215=1,DEC!I215,0),IF($G215=1,IVM!G215,0))</f>
        <v>0</v>
      </c>
      <c r="J215" s="197" t="s">
        <v>1155</v>
      </c>
      <c r="K215" s="42">
        <f>IF($J215="ALB", IF(INTRO!$E$39="Non-endemic", IF($H215&lt;&gt;0, IF($I215=0, $D215*$H215, $D215*($H215-$G215)), 0), $D215*$H215), 0)</f>
        <v>0</v>
      </c>
      <c r="L215" s="15">
        <f t="shared" si="2"/>
        <v>0</v>
      </c>
      <c r="M215" s="3"/>
      <c r="N215" s="15">
        <f t="shared" si="22"/>
        <v>0</v>
      </c>
      <c r="O215" s="42">
        <f>IF($J215="MBD", IF(INTRO!$E$39="Non-endemic", IF($H215&lt;&gt;0, IF($I215=0, $D215*$H215, $D215*($H215-$G215)), 0), $D215*$H215), 0)</f>
        <v>74731.720703562838</v>
      </c>
      <c r="P215" s="15">
        <f t="shared" si="4"/>
        <v>160024.18959927474</v>
      </c>
      <c r="Q215" s="3"/>
      <c r="R215" s="15">
        <f t="shared" si="23"/>
        <v>234755.91030283758</v>
      </c>
      <c r="S215" s="25"/>
      <c r="T215" s="17">
        <f t="shared" si="6"/>
        <v>0</v>
      </c>
      <c r="U215" s="17">
        <f t="shared" si="7"/>
        <v>0</v>
      </c>
      <c r="V215" s="25"/>
      <c r="W215" s="17">
        <f t="shared" si="8"/>
        <v>0</v>
      </c>
      <c r="X215" s="17">
        <f t="shared" si="9"/>
        <v>0</v>
      </c>
      <c r="Y215" s="25"/>
      <c r="Z215" s="17">
        <f t="shared" si="10"/>
        <v>160024.18959927474</v>
      </c>
      <c r="AA215" s="17">
        <f t="shared" si="11"/>
        <v>1067</v>
      </c>
    </row>
    <row r="216" spans="1:27" x14ac:dyDescent="0.2">
      <c r="A216" s="14" t="str">
        <f>IF(AND(INTRO!$E$37="Non-endemic",INTRO!$E$41="Non-endemic")," ",IF(COUNTRY_INFO!A216=0," ",COUNTRY_INFO!A216))</f>
        <v>Ethiopia</v>
      </c>
      <c r="B216" s="14" t="str">
        <f>IF(AND(INTRO!$E$37="Non-endemic",INTRO!$E$41="Non-endemic")," ",IF(COUNTRY_INFO!B216=0," ",COUNTRY_INFO!B216))</f>
        <v>Beneshangul GumuzAsosa</v>
      </c>
      <c r="C216" s="14" t="str">
        <f>IF(AND(INTRO!$E$37="Non-endemic",INTRO!$E$41="Non-endemic")," ",IF(COUNTRY_INFO!C216=0," ",COUNTRY_INFO!C216))</f>
        <v>Asossa</v>
      </c>
      <c r="D216" s="15">
        <f>IF(AND(INTRO!$E$37="Non-endemic",INTRO!$E$41="Non-endemic"),0,IF(AND(OR(COUNTRY_INFO!$H216=0,COUNTRY_INFO!$H216=4,COUNTRY_INFO!$H216=99),OR(COUNTRY_INFO!$J216=0,COUNTRY_INFO!$J216=4)),0,COUNTRY_INFO!$E216))</f>
        <v>18062.637814798065</v>
      </c>
      <c r="E216" s="15">
        <f>IF(AND(INTRO!$E$37="Non-endemic",INTRO!$E$41="Non-endemic"),0,IF(AND(OR(COUNTRY_INFO!$H216=0,COUNTRY_INFO!$H216=4,COUNTRY_INFO!$H216=99),OR(COUNTRY_INFO!$J216=0,COUNTRY_INFO!$J216=4)),0,COUNTRY_INFO!$F216))</f>
        <v>32731.624138112435</v>
      </c>
      <c r="F216" s="15">
        <f t="shared" si="21"/>
        <v>50794.2619529105</v>
      </c>
      <c r="G216" s="16">
        <f>IF(AND(INTRO!$E$37="Non-endemic",INTRO!$E$41="Non-endemic"),0,COUNTRY_INFO!P216)</f>
        <v>1</v>
      </c>
      <c r="H216" s="16">
        <f>IF(AND(INTRO!$E$37="Non-endemic",INTRO!$E$41="Non-endemic"),0,COUNTRY_INFO!R216)</f>
        <v>0</v>
      </c>
      <c r="I216" s="15">
        <f>IF(INTRO!$E$39="Non-endemic",IF($G216=1,DEC!I216,0),IF($G216=1,IVM!G216,0))</f>
        <v>93994.162613214517</v>
      </c>
      <c r="J216" s="197"/>
      <c r="K216" s="42">
        <f>IF($J216="ALB", IF(INTRO!$E$39="Non-endemic", IF($H216&lt;&gt;0, IF($I216=0, $D216*$H216, $D216*($H216-$G216)), 0), $D216*$H216), 0)</f>
        <v>0</v>
      </c>
      <c r="L216" s="15">
        <f t="shared" si="2"/>
        <v>0</v>
      </c>
      <c r="M216" s="3"/>
      <c r="N216" s="15">
        <f t="shared" si="22"/>
        <v>0</v>
      </c>
      <c r="O216" s="42">
        <f>IF($J216="MBD", IF(INTRO!$E$39="Non-endemic", IF($H216&lt;&gt;0, IF($I216=0, $D216*$H216, $D216*($H216-$G216)), 0), $D216*$H216), 0)</f>
        <v>0</v>
      </c>
      <c r="P216" s="15">
        <f t="shared" si="4"/>
        <v>0</v>
      </c>
      <c r="Q216" s="3"/>
      <c r="R216" s="15">
        <f t="shared" si="23"/>
        <v>0</v>
      </c>
      <c r="S216" s="25"/>
      <c r="T216" s="17">
        <f t="shared" si="6"/>
        <v>93994.162613214517</v>
      </c>
      <c r="U216" s="17">
        <f t="shared" si="7"/>
        <v>470</v>
      </c>
      <c r="V216" s="25"/>
      <c r="W216" s="17">
        <f t="shared" si="8"/>
        <v>0</v>
      </c>
      <c r="X216" s="17">
        <f t="shared" si="9"/>
        <v>0</v>
      </c>
      <c r="Y216" s="25"/>
      <c r="Z216" s="17">
        <f t="shared" si="10"/>
        <v>0</v>
      </c>
      <c r="AA216" s="17">
        <f t="shared" si="11"/>
        <v>0</v>
      </c>
    </row>
    <row r="217" spans="1:27" x14ac:dyDescent="0.2">
      <c r="A217" s="14" t="str">
        <f>IF(AND(INTRO!$E$37="Non-endemic",INTRO!$E$41="Non-endemic")," ",IF(COUNTRY_INFO!A217=0," ",COUNTRY_INFO!A217))</f>
        <v>Ethiopia</v>
      </c>
      <c r="B217" s="14" t="str">
        <f>IF(AND(INTRO!$E$37="Non-endemic",INTRO!$E$41="Non-endemic")," ",IF(COUNTRY_INFO!B217=0," ",COUNTRY_INFO!B217))</f>
        <v>Beneshangul GumuzAsosa</v>
      </c>
      <c r="C217" s="14" t="str">
        <f>IF(AND(INTRO!$E$37="Non-endemic",INTRO!$E$41="Non-endemic")," ",IF(COUNTRY_INFO!C217=0," ",COUNTRY_INFO!C217))</f>
        <v>Assosa Town</v>
      </c>
      <c r="D217" s="15">
        <f>IF(AND(INTRO!$E$37="Non-endemic",INTRO!$E$41="Non-endemic"),0,IF(AND(OR(COUNTRY_INFO!$H217=0,COUNTRY_INFO!$H217=4,COUNTRY_INFO!$H217=99),OR(COUNTRY_INFO!$J217=0,COUNTRY_INFO!$J217=4)),0,COUNTRY_INFO!$E217))</f>
        <v>5479.33531856438</v>
      </c>
      <c r="E217" s="15">
        <f>IF(AND(INTRO!$E$37="Non-endemic",INTRO!$E$41="Non-endemic"),0,IF(AND(OR(COUNTRY_INFO!$H217=0,COUNTRY_INFO!$H217=4,COUNTRY_INFO!$H217=99),OR(COUNTRY_INFO!$J217=0,COUNTRY_INFO!$J217=4)),0,COUNTRY_INFO!$F217))</f>
        <v>9929.2000433624889</v>
      </c>
      <c r="F217" s="15">
        <f t="shared" si="21"/>
        <v>15408.535361926868</v>
      </c>
      <c r="G217" s="16">
        <f>IF(AND(INTRO!$E$37="Non-endemic",INTRO!$E$41="Non-endemic"),0,COUNTRY_INFO!P217)</f>
        <v>0</v>
      </c>
      <c r="H217" s="16">
        <f>IF(AND(INTRO!$E$37="Non-endemic",INTRO!$E$41="Non-endemic"),0,COUNTRY_INFO!R217)</f>
        <v>0</v>
      </c>
      <c r="I217" s="15">
        <f>IF(INTRO!$E$39="Non-endemic",IF($G217=1,DEC!I217,0),IF($G217=1,IVM!G217,0))</f>
        <v>0</v>
      </c>
      <c r="J217" s="197"/>
      <c r="K217" s="42">
        <f>IF($J217="ALB", IF(INTRO!$E$39="Non-endemic", IF($H217&lt;&gt;0, IF($I217=0, $D217*$H217, $D217*($H217-$G217)), 0), $D217*$H217), 0)</f>
        <v>0</v>
      </c>
      <c r="L217" s="15">
        <f t="shared" si="2"/>
        <v>0</v>
      </c>
      <c r="M217" s="3"/>
      <c r="N217" s="15">
        <f t="shared" si="22"/>
        <v>0</v>
      </c>
      <c r="O217" s="42">
        <f>IF($J217="MBD", IF(INTRO!$E$39="Non-endemic", IF($H217&lt;&gt;0, IF($I217=0, $D217*$H217, $D217*($H217-$G217)), 0), $D217*$H217), 0)</f>
        <v>0</v>
      </c>
      <c r="P217" s="15">
        <f t="shared" si="4"/>
        <v>0</v>
      </c>
      <c r="Q217" s="3"/>
      <c r="R217" s="15">
        <f t="shared" si="23"/>
        <v>0</v>
      </c>
      <c r="S217" s="25"/>
      <c r="T217" s="17">
        <f t="shared" si="6"/>
        <v>0</v>
      </c>
      <c r="U217" s="17">
        <f t="shared" si="7"/>
        <v>0</v>
      </c>
      <c r="V217" s="25"/>
      <c r="W217" s="17">
        <f t="shared" si="8"/>
        <v>0</v>
      </c>
      <c r="X217" s="17">
        <f t="shared" si="9"/>
        <v>0</v>
      </c>
      <c r="Y217" s="25"/>
      <c r="Z217" s="17">
        <f t="shared" si="10"/>
        <v>0</v>
      </c>
      <c r="AA217" s="17">
        <f t="shared" si="11"/>
        <v>0</v>
      </c>
    </row>
    <row r="218" spans="1:27" x14ac:dyDescent="0.2">
      <c r="A218" s="14" t="str">
        <f>IF(AND(INTRO!$E$37="Non-endemic",INTRO!$E$41="Non-endemic")," ",IF(COUNTRY_INFO!A218=0," ",COUNTRY_INFO!A218))</f>
        <v>Ethiopia</v>
      </c>
      <c r="B218" s="14" t="str">
        <f>IF(AND(INTRO!$E$37="Non-endemic",INTRO!$E$41="Non-endemic")," ",IF(COUNTRY_INFO!B218=0," ",COUNTRY_INFO!B218))</f>
        <v>Beneshangul GumuzAsosa</v>
      </c>
      <c r="C218" s="14" t="str">
        <f>IF(AND(INTRO!$E$37="Non-endemic",INTRO!$E$41="Non-endemic")," ",IF(COUNTRY_INFO!C218=0," ",COUNTRY_INFO!C218))</f>
        <v>Bambasi</v>
      </c>
      <c r="D218" s="15">
        <f>IF(AND(INTRO!$E$37="Non-endemic",INTRO!$E$41="Non-endemic"),0,IF(AND(OR(COUNTRY_INFO!$H218=0,COUNTRY_INFO!$H218=4,COUNTRY_INFO!$H218=99),OR(COUNTRY_INFO!$J218=0,COUNTRY_INFO!$J218=4)),0,COUNTRY_INFO!$E218))</f>
        <v>10996.385296066044</v>
      </c>
      <c r="E218" s="15">
        <f>IF(AND(INTRO!$E$37="Non-endemic",INTRO!$E$41="Non-endemic"),0,IF(AND(OR(COUNTRY_INFO!$H218=0,COUNTRY_INFO!$H218=4,COUNTRY_INFO!$H218=99),OR(COUNTRY_INFO!$J218=0,COUNTRY_INFO!$J218=4)),0,COUNTRY_INFO!$F218))</f>
        <v>19926.743484488343</v>
      </c>
      <c r="F218" s="15">
        <f t="shared" si="21"/>
        <v>30923.128780554387</v>
      </c>
      <c r="G218" s="16">
        <f>IF(AND(INTRO!$E$37="Non-endemic",INTRO!$E$41="Non-endemic"),0,COUNTRY_INFO!P218)</f>
        <v>0</v>
      </c>
      <c r="H218" s="16">
        <f>IF(AND(INTRO!$E$37="Non-endemic",INTRO!$E$41="Non-endemic"),0,COUNTRY_INFO!R218)</f>
        <v>2</v>
      </c>
      <c r="I218" s="15">
        <f>IF(INTRO!$E$39="Non-endemic",IF($G218=1,DEC!I218,0),IF($G218=1,IVM!G218,0))</f>
        <v>0</v>
      </c>
      <c r="J218" s="197" t="s">
        <v>1155</v>
      </c>
      <c r="K218" s="42">
        <f>IF($J218="ALB", IF(INTRO!$E$39="Non-endemic", IF($H218&lt;&gt;0, IF($I218=0, $D218*$H218, $D218*($H218-$G218)), 0), $D218*$H218), 0)</f>
        <v>0</v>
      </c>
      <c r="L218" s="15">
        <f t="shared" si="2"/>
        <v>0</v>
      </c>
      <c r="M218" s="3"/>
      <c r="N218" s="15">
        <f t="shared" si="22"/>
        <v>0</v>
      </c>
      <c r="O218" s="42">
        <f>IF($J218="MBD", IF(INTRO!$E$39="Non-endemic", IF($H218&lt;&gt;0, IF($I218=0, $D218*$H218, $D218*($H218-$G218)), 0), $D218*$H218), 0)</f>
        <v>21992.770592132088</v>
      </c>
      <c r="P218" s="15">
        <f t="shared" si="4"/>
        <v>39853.486968976686</v>
      </c>
      <c r="Q218" s="3"/>
      <c r="R218" s="15">
        <f t="shared" si="23"/>
        <v>61846.257561108774</v>
      </c>
      <c r="S218" s="25"/>
      <c r="T218" s="17">
        <f t="shared" si="6"/>
        <v>0</v>
      </c>
      <c r="U218" s="17">
        <f t="shared" si="7"/>
        <v>0</v>
      </c>
      <c r="V218" s="25"/>
      <c r="W218" s="17">
        <f t="shared" si="8"/>
        <v>0</v>
      </c>
      <c r="X218" s="17">
        <f t="shared" si="9"/>
        <v>0</v>
      </c>
      <c r="Y218" s="25"/>
      <c r="Z218" s="17">
        <f t="shared" si="10"/>
        <v>39853.486968976686</v>
      </c>
      <c r="AA218" s="17">
        <f t="shared" si="11"/>
        <v>266</v>
      </c>
    </row>
    <row r="219" spans="1:27" x14ac:dyDescent="0.2">
      <c r="A219" s="14" t="str">
        <f>IF(AND(INTRO!$E$37="Non-endemic",INTRO!$E$41="Non-endemic")," ",IF(COUNTRY_INFO!A219=0," ",COUNTRY_INFO!A219))</f>
        <v>Ethiopia</v>
      </c>
      <c r="B219" s="14" t="str">
        <f>IF(AND(INTRO!$E$37="Non-endemic",INTRO!$E$41="Non-endemic")," ",IF(COUNTRY_INFO!B219=0," ",COUNTRY_INFO!B219))</f>
        <v>Beneshangul GumuzAsosa</v>
      </c>
      <c r="C219" s="14" t="str">
        <f>IF(AND(INTRO!$E$37="Non-endemic",INTRO!$E$41="Non-endemic")," ",IF(COUNTRY_INFO!C219=0," ",COUNTRY_INFO!C219))</f>
        <v>Homosha</v>
      </c>
      <c r="D219" s="15">
        <f>IF(AND(INTRO!$E$37="Non-endemic",INTRO!$E$41="Non-endemic"),0,IF(AND(OR(COUNTRY_INFO!$H219=0,COUNTRY_INFO!$H219=4,COUNTRY_INFO!$H219=99),OR(COUNTRY_INFO!$J219=0,COUNTRY_INFO!$J219=4)),0,COUNTRY_INFO!$E219))</f>
        <v>4910.2593313475636</v>
      </c>
      <c r="E219" s="15">
        <f>IF(AND(INTRO!$E$37="Non-endemic",INTRO!$E$41="Non-endemic"),0,IF(AND(OR(COUNTRY_INFO!$H219=0,COUNTRY_INFO!$H219=4,COUNTRY_INFO!$H219=99),OR(COUNTRY_INFO!$J219=0,COUNTRY_INFO!$J219=4)),0,COUNTRY_INFO!$F219))</f>
        <v>8897.9674232661109</v>
      </c>
      <c r="F219" s="15">
        <f t="shared" si="21"/>
        <v>13808.226754613675</v>
      </c>
      <c r="G219" s="16">
        <f>IF(AND(INTRO!$E$37="Non-endemic",INTRO!$E$41="Non-endemic"),0,COUNTRY_INFO!P219)</f>
        <v>1</v>
      </c>
      <c r="H219" s="16">
        <f>IF(AND(INTRO!$E$37="Non-endemic",INTRO!$E$41="Non-endemic"),0,COUNTRY_INFO!R219)</f>
        <v>0</v>
      </c>
      <c r="I219" s="15">
        <f>IF(INTRO!$E$39="Non-endemic",IF($G219=1,DEC!I219,0),IF($G219=1,IVM!G219,0))</f>
        <v>25551.955301103219</v>
      </c>
      <c r="J219" s="197"/>
      <c r="K219" s="42">
        <f>IF($J219="ALB", IF(INTRO!$E$39="Non-endemic", IF($H219&lt;&gt;0, IF($I219=0, $D219*$H219, $D219*($H219-$G219)), 0), $D219*$H219), 0)</f>
        <v>0</v>
      </c>
      <c r="L219" s="15">
        <f t="shared" si="2"/>
        <v>0</v>
      </c>
      <c r="M219" s="3"/>
      <c r="N219" s="15">
        <f t="shared" si="22"/>
        <v>0</v>
      </c>
      <c r="O219" s="42">
        <f>IF($J219="MBD", IF(INTRO!$E$39="Non-endemic", IF($H219&lt;&gt;0, IF($I219=0, $D219*$H219, $D219*($H219-$G219)), 0), $D219*$H219), 0)</f>
        <v>0</v>
      </c>
      <c r="P219" s="15">
        <f t="shared" si="4"/>
        <v>0</v>
      </c>
      <c r="Q219" s="3"/>
      <c r="R219" s="15">
        <f t="shared" si="23"/>
        <v>0</v>
      </c>
      <c r="S219" s="25"/>
      <c r="T219" s="17">
        <f t="shared" si="6"/>
        <v>25551.955301103219</v>
      </c>
      <c r="U219" s="17">
        <f t="shared" si="7"/>
        <v>128</v>
      </c>
      <c r="V219" s="25"/>
      <c r="W219" s="17">
        <f t="shared" si="8"/>
        <v>0</v>
      </c>
      <c r="X219" s="17">
        <f t="shared" si="9"/>
        <v>0</v>
      </c>
      <c r="Y219" s="25"/>
      <c r="Z219" s="17">
        <f t="shared" si="10"/>
        <v>0</v>
      </c>
      <c r="AA219" s="17">
        <f t="shared" si="11"/>
        <v>0</v>
      </c>
    </row>
    <row r="220" spans="1:27" x14ac:dyDescent="0.2">
      <c r="A220" s="14" t="str">
        <f>IF(AND(INTRO!$E$37="Non-endemic",INTRO!$E$41="Non-endemic")," ",IF(COUNTRY_INFO!A220=0," ",COUNTRY_INFO!A220))</f>
        <v>Ethiopia</v>
      </c>
      <c r="B220" s="14" t="str">
        <f>IF(AND(INTRO!$E$37="Non-endemic",INTRO!$E$41="Non-endemic")," ",IF(COUNTRY_INFO!B220=0," ",COUNTRY_INFO!B220))</f>
        <v>Beneshangul GumuzAsosa</v>
      </c>
      <c r="C220" s="14" t="str">
        <f>IF(AND(INTRO!$E$37="Non-endemic",INTRO!$E$41="Non-endemic")," ",IF(COUNTRY_INFO!C220=0," ",COUNTRY_INFO!C220))</f>
        <v>Kurmuke</v>
      </c>
      <c r="D220" s="15">
        <f>IF(AND(INTRO!$E$37="Non-endemic",INTRO!$E$41="Non-endemic"),0,IF(AND(OR(COUNTRY_INFO!$H220=0,COUNTRY_INFO!$H220=4,COUNTRY_INFO!$H220=99),OR(COUNTRY_INFO!$J220=0,COUNTRY_INFO!$J220=4)),0,COUNTRY_INFO!$E220))</f>
        <v>3778.960111309384</v>
      </c>
      <c r="E220" s="15">
        <f>IF(AND(INTRO!$E$37="Non-endemic",INTRO!$E$41="Non-endemic"),0,IF(AND(OR(COUNTRY_INFO!$H220=0,COUNTRY_INFO!$H220=4,COUNTRY_INFO!$H220=99),OR(COUNTRY_INFO!$J220=0,COUNTRY_INFO!$J220=4)),0,COUNTRY_INFO!$F220))</f>
        <v>6847.9201800172477</v>
      </c>
      <c r="F220" s="15">
        <f t="shared" si="21"/>
        <v>10626.880291326632</v>
      </c>
      <c r="G220" s="16">
        <f>IF(AND(INTRO!$E$37="Non-endemic",INTRO!$E$41="Non-endemic"),0,COUNTRY_INFO!P220)</f>
        <v>0</v>
      </c>
      <c r="H220" s="16">
        <f>IF(AND(INTRO!$E$37="Non-endemic",INTRO!$E$41="Non-endemic"),0,COUNTRY_INFO!R220)</f>
        <v>0</v>
      </c>
      <c r="I220" s="15">
        <f>IF(INTRO!$E$39="Non-endemic",IF($G220=1,DEC!I220,0),IF($G220=1,IVM!G220,0))</f>
        <v>0</v>
      </c>
      <c r="J220" s="197"/>
      <c r="K220" s="42">
        <f>IF($J220="ALB", IF(INTRO!$E$39="Non-endemic", IF($H220&lt;&gt;0, IF($I220=0, $D220*$H220, $D220*($H220-$G220)), 0), $D220*$H220), 0)</f>
        <v>0</v>
      </c>
      <c r="L220" s="15">
        <f t="shared" si="2"/>
        <v>0</v>
      </c>
      <c r="M220" s="3"/>
      <c r="N220" s="15">
        <f t="shared" si="22"/>
        <v>0</v>
      </c>
      <c r="O220" s="42">
        <f>IF($J220="MBD", IF(INTRO!$E$39="Non-endemic", IF($H220&lt;&gt;0, IF($I220=0, $D220*$H220, $D220*($H220-$G220)), 0), $D220*$H220), 0)</f>
        <v>0</v>
      </c>
      <c r="P220" s="15">
        <f t="shared" si="4"/>
        <v>0</v>
      </c>
      <c r="Q220" s="3"/>
      <c r="R220" s="15">
        <f t="shared" si="23"/>
        <v>0</v>
      </c>
      <c r="S220" s="25"/>
      <c r="T220" s="17">
        <f t="shared" si="6"/>
        <v>0</v>
      </c>
      <c r="U220" s="17">
        <f t="shared" si="7"/>
        <v>0</v>
      </c>
      <c r="V220" s="25"/>
      <c r="W220" s="17">
        <f t="shared" si="8"/>
        <v>0</v>
      </c>
      <c r="X220" s="17">
        <f t="shared" si="9"/>
        <v>0</v>
      </c>
      <c r="Y220" s="25"/>
      <c r="Z220" s="17">
        <f t="shared" si="10"/>
        <v>0</v>
      </c>
      <c r="AA220" s="17">
        <f t="shared" si="11"/>
        <v>0</v>
      </c>
    </row>
    <row r="221" spans="1:27" x14ac:dyDescent="0.2">
      <c r="A221" s="14" t="str">
        <f>IF(AND(INTRO!$E$37="Non-endemic",INTRO!$E$41="Non-endemic")," ",IF(COUNTRY_INFO!A221=0," ",COUNTRY_INFO!A221))</f>
        <v>Ethiopia</v>
      </c>
      <c r="B221" s="14" t="str">
        <f>IF(AND(INTRO!$E$37="Non-endemic",INTRO!$E$41="Non-endemic")," ",IF(COUNTRY_INFO!B221=0," ",COUNTRY_INFO!B221))</f>
        <v>Beneshangul GumuzAsosa</v>
      </c>
      <c r="C221" s="14" t="str">
        <f>IF(AND(INTRO!$E$37="Non-endemic",INTRO!$E$41="Non-endemic")," ",IF(COUNTRY_INFO!C221=0," ",COUNTRY_INFO!C221))</f>
        <v>Menge</v>
      </c>
      <c r="D221" s="15">
        <f>IF(AND(INTRO!$E$37="Non-endemic",INTRO!$E$41="Non-endemic"),0,IF(AND(OR(COUNTRY_INFO!$H221=0,COUNTRY_INFO!$H221=4,COUNTRY_INFO!$H221=99),OR(COUNTRY_INFO!$J221=0,COUNTRY_INFO!$J221=4)),0,COUNTRY_INFO!$E221))</f>
        <v>9087.2955785449521</v>
      </c>
      <c r="E221" s="15">
        <f>IF(AND(INTRO!$E$37="Non-endemic",INTRO!$E$41="Non-endemic"),0,IF(AND(OR(COUNTRY_INFO!$H221=0,COUNTRY_INFO!$H221=4,COUNTRY_INFO!$H221=99),OR(COUNTRY_INFO!$J221=0,COUNTRY_INFO!$J221=4)),0,COUNTRY_INFO!$F221))</f>
        <v>16467.248380808531</v>
      </c>
      <c r="F221" s="15">
        <f t="shared" si="21"/>
        <v>25554.543959353483</v>
      </c>
      <c r="G221" s="16">
        <f>IF(AND(INTRO!$E$37="Non-endemic",INTRO!$E$41="Non-endemic"),0,COUNTRY_INFO!P221)</f>
        <v>1</v>
      </c>
      <c r="H221" s="16">
        <f>IF(AND(INTRO!$E$37="Non-endemic",INTRO!$E$41="Non-endemic"),0,COUNTRY_INFO!R221)</f>
        <v>0</v>
      </c>
      <c r="I221" s="15">
        <f>IF(INTRO!$E$39="Non-endemic",IF($G221=1,DEC!I221,0),IF($G221=1,IVM!G221,0))</f>
        <v>47288.372112755489</v>
      </c>
      <c r="J221" s="197"/>
      <c r="K221" s="42">
        <f>IF($J221="ALB", IF(INTRO!$E$39="Non-endemic", IF($H221&lt;&gt;0, IF($I221=0, $D221*$H221, $D221*($H221-$G221)), 0), $D221*$H221), 0)</f>
        <v>0</v>
      </c>
      <c r="L221" s="15">
        <f t="shared" si="2"/>
        <v>0</v>
      </c>
      <c r="M221" s="3"/>
      <c r="N221" s="15">
        <f t="shared" si="22"/>
        <v>0</v>
      </c>
      <c r="O221" s="42">
        <f>IF($J221="MBD", IF(INTRO!$E$39="Non-endemic", IF($H221&lt;&gt;0, IF($I221=0, $D221*$H221, $D221*($H221-$G221)), 0), $D221*$H221), 0)</f>
        <v>0</v>
      </c>
      <c r="P221" s="15">
        <f t="shared" si="4"/>
        <v>0</v>
      </c>
      <c r="Q221" s="3"/>
      <c r="R221" s="15">
        <f t="shared" si="23"/>
        <v>0</v>
      </c>
      <c r="S221" s="25"/>
      <c r="T221" s="17">
        <f t="shared" si="6"/>
        <v>47288.372112755489</v>
      </c>
      <c r="U221" s="17">
        <f t="shared" si="7"/>
        <v>237</v>
      </c>
      <c r="V221" s="25"/>
      <c r="W221" s="17">
        <f t="shared" si="8"/>
        <v>0</v>
      </c>
      <c r="X221" s="17">
        <f t="shared" si="9"/>
        <v>0</v>
      </c>
      <c r="Y221" s="25"/>
      <c r="Z221" s="17">
        <f t="shared" si="10"/>
        <v>0</v>
      </c>
      <c r="AA221" s="17">
        <f t="shared" si="11"/>
        <v>0</v>
      </c>
    </row>
    <row r="222" spans="1:27" x14ac:dyDescent="0.2">
      <c r="A222" s="14" t="str">
        <f>IF(AND(INTRO!$E$37="Non-endemic",INTRO!$E$41="Non-endemic")," ",IF(COUNTRY_INFO!A222=0," ",COUNTRY_INFO!A222))</f>
        <v>Ethiopia</v>
      </c>
      <c r="B222" s="14" t="str">
        <f>IF(AND(INTRO!$E$37="Non-endemic",INTRO!$E$41="Non-endemic")," ",IF(COUNTRY_INFO!B222=0," ",COUNTRY_INFO!B222))</f>
        <v>Beneshangul GumuzAsosa</v>
      </c>
      <c r="C222" s="14" t="str">
        <f>IF(AND(INTRO!$E$37="Non-endemic",INTRO!$E$41="Non-endemic")," ",IF(COUNTRY_INFO!C222=0," ",COUNTRY_INFO!C222))</f>
        <v>Oda bildigilu</v>
      </c>
      <c r="D222" s="15">
        <f>IF(AND(INTRO!$E$37="Non-endemic",INTRO!$E$41="Non-endemic"),0,IF(AND(OR(COUNTRY_INFO!$H222=0,COUNTRY_INFO!$H222=4,COUNTRY_INFO!$H222=99),OR(COUNTRY_INFO!$J222=0,COUNTRY_INFO!$J222=4)),0,COUNTRY_INFO!$E222))</f>
        <v>12326.455179568229</v>
      </c>
      <c r="E222" s="15">
        <f>IF(AND(INTRO!$E$37="Non-endemic",INTRO!$E$41="Non-endemic"),0,IF(AND(OR(COUNTRY_INFO!$H222=0,COUNTRY_INFO!$H222=4,COUNTRY_INFO!$H222=99),OR(COUNTRY_INFO!$J222=0,COUNTRY_INFO!$J222=4)),0,COUNTRY_INFO!$F222))</f>
        <v>22336.986548131543</v>
      </c>
      <c r="F222" s="15">
        <f t="shared" si="21"/>
        <v>34663.44172769977</v>
      </c>
      <c r="G222" s="16">
        <f>IF(AND(INTRO!$E$37="Non-endemic",INTRO!$E$41="Non-endemic"),0,COUNTRY_INFO!P222)</f>
        <v>1</v>
      </c>
      <c r="H222" s="16">
        <f>IF(AND(INTRO!$E$37="Non-endemic",INTRO!$E$41="Non-endemic"),0,COUNTRY_INFO!R222)</f>
        <v>0</v>
      </c>
      <c r="I222" s="15">
        <f>IF(INTRO!$E$39="Non-endemic",IF($G222=1,DEC!I222,0),IF($G222=1,IVM!G222,0))</f>
        <v>64144.276404835255</v>
      </c>
      <c r="J222" s="197"/>
      <c r="K222" s="42">
        <f>IF($J222="ALB", IF(INTRO!$E$39="Non-endemic", IF($H222&lt;&gt;0, IF($I222=0, $D222*$H222, $D222*($H222-$G222)), 0), $D222*$H222), 0)</f>
        <v>0</v>
      </c>
      <c r="L222" s="15">
        <f t="shared" si="2"/>
        <v>0</v>
      </c>
      <c r="M222" s="3"/>
      <c r="N222" s="15">
        <f t="shared" si="22"/>
        <v>0</v>
      </c>
      <c r="O222" s="42">
        <f>IF($J222="MBD", IF(INTRO!$E$39="Non-endemic", IF($H222&lt;&gt;0, IF($I222=0, $D222*$H222, $D222*($H222-$G222)), 0), $D222*$H222), 0)</f>
        <v>0</v>
      </c>
      <c r="P222" s="15">
        <f t="shared" si="4"/>
        <v>0</v>
      </c>
      <c r="Q222" s="3"/>
      <c r="R222" s="15">
        <f t="shared" si="23"/>
        <v>0</v>
      </c>
      <c r="S222" s="25"/>
      <c r="T222" s="17">
        <f t="shared" si="6"/>
        <v>64144.276404835255</v>
      </c>
      <c r="U222" s="17">
        <f t="shared" si="7"/>
        <v>321</v>
      </c>
      <c r="V222" s="25"/>
      <c r="W222" s="17">
        <f t="shared" si="8"/>
        <v>0</v>
      </c>
      <c r="X222" s="17">
        <f t="shared" si="9"/>
        <v>0</v>
      </c>
      <c r="Y222" s="25"/>
      <c r="Z222" s="17">
        <f t="shared" si="10"/>
        <v>0</v>
      </c>
      <c r="AA222" s="17">
        <f t="shared" si="11"/>
        <v>0</v>
      </c>
    </row>
    <row r="223" spans="1:27" x14ac:dyDescent="0.2">
      <c r="A223" s="14" t="str">
        <f>IF(AND(INTRO!$E$37="Non-endemic",INTRO!$E$41="Non-endemic")," ",IF(COUNTRY_INFO!A223=0," ",COUNTRY_INFO!A223))</f>
        <v>Ethiopia</v>
      </c>
      <c r="B223" s="14" t="str">
        <f>IF(AND(INTRO!$E$37="Non-endemic",INTRO!$E$41="Non-endemic")," ",IF(COUNTRY_INFO!B223=0," ",COUNTRY_INFO!B223))</f>
        <v>Beneshangul GumuzAsosa</v>
      </c>
      <c r="C223" s="14" t="str">
        <f>IF(AND(INTRO!$E$37="Non-endemic",INTRO!$E$41="Non-endemic")," ",IF(COUNTRY_INFO!C223=0," ",COUNTRY_INFO!C223))</f>
        <v>Sherkole</v>
      </c>
      <c r="D223" s="15">
        <f>IF(AND(INTRO!$E$37="Non-endemic",INTRO!$E$41="Non-endemic"),0,IF(AND(OR(COUNTRY_INFO!$H223=0,COUNTRY_INFO!$H223=4,COUNTRY_INFO!$H223=99),OR(COUNTRY_INFO!$J223=0,COUNTRY_INFO!$J223=4)),0,COUNTRY_INFO!$E223))</f>
        <v>5573.0659024320194</v>
      </c>
      <c r="E223" s="15">
        <f>IF(AND(INTRO!$E$37="Non-endemic",INTRO!$E$41="Non-endemic"),0,IF(AND(OR(COUNTRY_INFO!$H223=0,COUNTRY_INFO!$H223=4,COUNTRY_INFO!$H223=99),OR(COUNTRY_INFO!$J223=0,COUNTRY_INFO!$J223=4)),0,COUNTRY_INFO!$F223))</f>
        <v>10099.050885352352</v>
      </c>
      <c r="F223" s="15">
        <f t="shared" si="21"/>
        <v>15672.116787784371</v>
      </c>
      <c r="G223" s="16">
        <f>IF(AND(INTRO!$E$37="Non-endemic",INTRO!$E$41="Non-endemic"),0,COUNTRY_INFO!P223)</f>
        <v>1</v>
      </c>
      <c r="H223" s="16">
        <f>IF(AND(INTRO!$E$37="Non-endemic",INTRO!$E$41="Non-endemic"),0,COUNTRY_INFO!R223)</f>
        <v>0</v>
      </c>
      <c r="I223" s="15">
        <f>IF(INTRO!$E$39="Non-endemic",IF($G223=1,DEC!I223,0),IF($G223=1,IVM!G223,0))</f>
        <v>29001.061088552458</v>
      </c>
      <c r="J223" s="197"/>
      <c r="K223" s="42">
        <f>IF($J223="ALB", IF(INTRO!$E$39="Non-endemic", IF($H223&lt;&gt;0, IF($I223=0, $D223*$H223, $D223*($H223-$G223)), 0), $D223*$H223), 0)</f>
        <v>0</v>
      </c>
      <c r="L223" s="15">
        <f t="shared" si="2"/>
        <v>0</v>
      </c>
      <c r="M223" s="3"/>
      <c r="N223" s="15">
        <f t="shared" si="22"/>
        <v>0</v>
      </c>
      <c r="O223" s="42">
        <f>IF($J223="MBD", IF(INTRO!$E$39="Non-endemic", IF($H223&lt;&gt;0, IF($I223=0, $D223*$H223, $D223*($H223-$G223)), 0), $D223*$H223), 0)</f>
        <v>0</v>
      </c>
      <c r="P223" s="15">
        <f t="shared" si="4"/>
        <v>0</v>
      </c>
      <c r="Q223" s="3"/>
      <c r="R223" s="15">
        <f t="shared" si="23"/>
        <v>0</v>
      </c>
      <c r="S223" s="25"/>
      <c r="T223" s="17">
        <f t="shared" si="6"/>
        <v>29001.061088552458</v>
      </c>
      <c r="U223" s="17">
        <f t="shared" si="7"/>
        <v>146</v>
      </c>
      <c r="V223" s="25"/>
      <c r="W223" s="17">
        <f t="shared" si="8"/>
        <v>0</v>
      </c>
      <c r="X223" s="17">
        <f t="shared" si="9"/>
        <v>0</v>
      </c>
      <c r="Y223" s="25"/>
      <c r="Z223" s="17">
        <f t="shared" si="10"/>
        <v>0</v>
      </c>
      <c r="AA223" s="17">
        <f t="shared" si="11"/>
        <v>0</v>
      </c>
    </row>
    <row r="224" spans="1:27" x14ac:dyDescent="0.2">
      <c r="A224" s="14" t="str">
        <f>IF(AND(INTRO!$E$37="Non-endemic",INTRO!$E$41="Non-endemic")," ",IF(COUNTRY_INFO!A224=0," ",COUNTRY_INFO!A224))</f>
        <v>Ethiopia</v>
      </c>
      <c r="B224" s="14" t="str">
        <f>IF(AND(INTRO!$E$37="Non-endemic",INTRO!$E$41="Non-endemic")," ",IF(COUNTRY_INFO!B224=0," ",COUNTRY_INFO!B224))</f>
        <v>Beneshangul GumuzKamashi</v>
      </c>
      <c r="C224" s="14" t="str">
        <f>IF(AND(INTRO!$E$37="Non-endemic",INTRO!$E$41="Non-endemic")," ",IF(COUNTRY_INFO!C224=0," ",COUNTRY_INFO!C224))</f>
        <v>Agalometi</v>
      </c>
      <c r="D224" s="15">
        <f>IF(AND(INTRO!$E$37="Non-endemic",INTRO!$E$41="Non-endemic"),0,IF(AND(OR(COUNTRY_INFO!$H224=0,COUNTRY_INFO!$H224=4,COUNTRY_INFO!$H224=99),OR(COUNTRY_INFO!$J224=0,COUNTRY_INFO!$J224=4)),0,COUNTRY_INFO!$E224))</f>
        <v>5143.07949859778</v>
      </c>
      <c r="E224" s="15">
        <f>IF(AND(INTRO!$E$37="Non-endemic",INTRO!$E$41="Non-endemic"),0,IF(AND(OR(COUNTRY_INFO!$H224=0,COUNTRY_INFO!$H224=4,COUNTRY_INFO!$H224=99),OR(COUNTRY_INFO!$J224=0,COUNTRY_INFO!$J224=4)),0,COUNTRY_INFO!$F224))</f>
        <v>9319.8649492167933</v>
      </c>
      <c r="F224" s="15">
        <f t="shared" si="21"/>
        <v>14462.944447814574</v>
      </c>
      <c r="G224" s="16">
        <f>IF(AND(INTRO!$E$37="Non-endemic",INTRO!$E$41="Non-endemic"),0,COUNTRY_INFO!P224)</f>
        <v>1</v>
      </c>
      <c r="H224" s="16">
        <f>IF(AND(INTRO!$E$37="Non-endemic",INTRO!$E$41="Non-endemic"),0,COUNTRY_INFO!R224)</f>
        <v>0</v>
      </c>
      <c r="I224" s="15">
        <f>IF(INTRO!$E$39="Non-endemic",IF($G224=1,DEC!I224,0),IF($G224=1,IVM!G224,0))</f>
        <v>26763.502412025417</v>
      </c>
      <c r="J224" s="197"/>
      <c r="K224" s="42">
        <f>IF($J224="ALB", IF(INTRO!$E$39="Non-endemic", IF($H224&lt;&gt;0, IF($I224=0, $D224*$H224, $D224*($H224-$G224)), 0), $D224*$H224), 0)</f>
        <v>0</v>
      </c>
      <c r="L224" s="15">
        <f t="shared" si="2"/>
        <v>0</v>
      </c>
      <c r="M224" s="3"/>
      <c r="N224" s="15">
        <f t="shared" si="22"/>
        <v>0</v>
      </c>
      <c r="O224" s="42">
        <f>IF($J224="MBD", IF(INTRO!$E$39="Non-endemic", IF($H224&lt;&gt;0, IF($I224=0, $D224*$H224, $D224*($H224-$G224)), 0), $D224*$H224), 0)</f>
        <v>0</v>
      </c>
      <c r="P224" s="15">
        <f t="shared" si="4"/>
        <v>0</v>
      </c>
      <c r="Q224" s="3"/>
      <c r="R224" s="15">
        <f t="shared" si="23"/>
        <v>0</v>
      </c>
      <c r="S224" s="25"/>
      <c r="T224" s="17">
        <f t="shared" si="6"/>
        <v>26763.502412025417</v>
      </c>
      <c r="U224" s="17">
        <f t="shared" si="7"/>
        <v>134</v>
      </c>
      <c r="V224" s="25"/>
      <c r="W224" s="17">
        <f t="shared" si="8"/>
        <v>0</v>
      </c>
      <c r="X224" s="17">
        <f t="shared" si="9"/>
        <v>0</v>
      </c>
      <c r="Y224" s="25"/>
      <c r="Z224" s="17">
        <f t="shared" si="10"/>
        <v>0</v>
      </c>
      <c r="AA224" s="17">
        <f t="shared" si="11"/>
        <v>0</v>
      </c>
    </row>
    <row r="225" spans="1:27" x14ac:dyDescent="0.2">
      <c r="A225" s="14" t="str">
        <f>IF(AND(INTRO!$E$37="Non-endemic",INTRO!$E$41="Non-endemic")," ",IF(COUNTRY_INFO!A225=0," ",COUNTRY_INFO!A225))</f>
        <v>Ethiopia</v>
      </c>
      <c r="B225" s="14" t="str">
        <f>IF(AND(INTRO!$E$37="Non-endemic",INTRO!$E$41="Non-endemic")," ",IF(COUNTRY_INFO!B225=0," ",COUNTRY_INFO!B225))</f>
        <v>Beneshangul GumuzKamashi</v>
      </c>
      <c r="C225" s="14" t="str">
        <f>IF(AND(INTRO!$E$37="Non-endemic",INTRO!$E$41="Non-endemic")," ",IF(COUNTRY_INFO!C225=0," ",COUNTRY_INFO!C225))</f>
        <v>Belo Jegonfoy</v>
      </c>
      <c r="D225" s="15">
        <f>IF(AND(INTRO!$E$37="Non-endemic",INTRO!$E$41="Non-endemic"),0,IF(AND(OR(COUNTRY_INFO!$H225=0,COUNTRY_INFO!$H225=4,COUNTRY_INFO!$H225=99),OR(COUNTRY_INFO!$J225=0,COUNTRY_INFO!$J225=4)),0,COUNTRY_INFO!$E225))</f>
        <v>6807.0484427888241</v>
      </c>
      <c r="E225" s="15">
        <f>IF(AND(INTRO!$E$37="Non-endemic",INTRO!$E$41="Non-endemic"),0,IF(AND(OR(COUNTRY_INFO!$H225=0,COUNTRY_INFO!$H225=4,COUNTRY_INFO!$H225=99),OR(COUNTRY_INFO!$J225=0,COUNTRY_INFO!$J225=4)),0,COUNTRY_INFO!$F225))</f>
        <v>12335.172382006722</v>
      </c>
      <c r="F225" s="15">
        <f t="shared" si="21"/>
        <v>19142.220824795546</v>
      </c>
      <c r="G225" s="16">
        <f>IF(AND(INTRO!$E$37="Non-endemic",INTRO!$E$41="Non-endemic"),0,COUNTRY_INFO!P225)</f>
        <v>1</v>
      </c>
      <c r="H225" s="16">
        <f>IF(AND(INTRO!$E$37="Non-endemic",INTRO!$E$41="Non-endemic"),0,COUNTRY_INFO!R225)</f>
        <v>0</v>
      </c>
      <c r="I225" s="15">
        <f>IF(INTRO!$E$39="Non-endemic",IF($G225=1,DEC!I225,0),IF($G225=1,IVM!G225,0))</f>
        <v>35422.446311985383</v>
      </c>
      <c r="J225" s="197"/>
      <c r="K225" s="42">
        <f>IF($J225="ALB", IF(INTRO!$E$39="Non-endemic", IF($H225&lt;&gt;0, IF($I225=0, $D225*$H225, $D225*($H225-$G225)), 0), $D225*$H225), 0)</f>
        <v>0</v>
      </c>
      <c r="L225" s="15">
        <f t="shared" si="2"/>
        <v>0</v>
      </c>
      <c r="M225" s="3"/>
      <c r="N225" s="15">
        <f t="shared" si="22"/>
        <v>0</v>
      </c>
      <c r="O225" s="42">
        <f>IF($J225="MBD", IF(INTRO!$E$39="Non-endemic", IF($H225&lt;&gt;0, IF($I225=0, $D225*$H225, $D225*($H225-$G225)), 0), $D225*$H225), 0)</f>
        <v>0</v>
      </c>
      <c r="P225" s="15">
        <f t="shared" si="4"/>
        <v>0</v>
      </c>
      <c r="Q225" s="3"/>
      <c r="R225" s="15">
        <f t="shared" si="23"/>
        <v>0</v>
      </c>
      <c r="S225" s="25"/>
      <c r="T225" s="17">
        <f t="shared" si="6"/>
        <v>35422.446311985383</v>
      </c>
      <c r="U225" s="17">
        <f t="shared" si="7"/>
        <v>178</v>
      </c>
      <c r="V225" s="25"/>
      <c r="W225" s="17">
        <f t="shared" si="8"/>
        <v>0</v>
      </c>
      <c r="X225" s="17">
        <f t="shared" si="9"/>
        <v>0</v>
      </c>
      <c r="Y225" s="25"/>
      <c r="Z225" s="17">
        <f t="shared" si="10"/>
        <v>0</v>
      </c>
      <c r="AA225" s="17">
        <f t="shared" si="11"/>
        <v>0</v>
      </c>
    </row>
    <row r="226" spans="1:27" x14ac:dyDescent="0.2">
      <c r="A226" s="14" t="str">
        <f>IF(AND(INTRO!$E$37="Non-endemic",INTRO!$E$41="Non-endemic")," ",IF(COUNTRY_INFO!A226=0," ",COUNTRY_INFO!A226))</f>
        <v>Ethiopia</v>
      </c>
      <c r="B226" s="14" t="str">
        <f>IF(AND(INTRO!$E$37="Non-endemic",INTRO!$E$41="Non-endemic")," ",IF(COUNTRY_INFO!B226=0," ",COUNTRY_INFO!B226))</f>
        <v>Beneshangul GumuzKamashi</v>
      </c>
      <c r="C226" s="14" t="str">
        <f>IF(AND(INTRO!$E$37="Non-endemic",INTRO!$E$41="Non-endemic")," ",IF(COUNTRY_INFO!C226=0," ",COUNTRY_INFO!C226))</f>
        <v>Kamashi</v>
      </c>
      <c r="D226" s="15">
        <f>IF(AND(INTRO!$E$37="Non-endemic",INTRO!$E$41="Non-endemic"),0,IF(AND(OR(COUNTRY_INFO!$H226=0,COUNTRY_INFO!$H226=4,COUNTRY_INFO!$H226=99),OR(COUNTRY_INFO!$J226=0,COUNTRY_INFO!$J226=4)),0,COUNTRY_INFO!$E226))</f>
        <v>4038.5207265592408</v>
      </c>
      <c r="E226" s="15">
        <f>IF(AND(INTRO!$E$37="Non-endemic",INTRO!$E$41="Non-endemic"),0,IF(AND(OR(COUNTRY_INFO!$H226=0,COUNTRY_INFO!$H226=4,COUNTRY_INFO!$H226=99),OR(COUNTRY_INFO!$J226=0,COUNTRY_INFO!$J226=4)),0,COUNTRY_INFO!$F226))</f>
        <v>7318.2745427922773</v>
      </c>
      <c r="F226" s="15">
        <f t="shared" si="21"/>
        <v>11356.795269351518</v>
      </c>
      <c r="G226" s="16">
        <f>IF(AND(INTRO!$E$37="Non-endemic",INTRO!$E$41="Non-endemic"),0,COUNTRY_INFO!P226)</f>
        <v>1</v>
      </c>
      <c r="H226" s="16">
        <f>IF(AND(INTRO!$E$37="Non-endemic",INTRO!$E$41="Non-endemic"),0,COUNTRY_INFO!R226)</f>
        <v>1</v>
      </c>
      <c r="I226" s="15">
        <f>IF(INTRO!$E$39="Non-endemic",IF($G226=1,DEC!I226,0),IF($G226=1,IVM!G226,0))</f>
        <v>21015.611218094411</v>
      </c>
      <c r="J226" s="197" t="s">
        <v>172</v>
      </c>
      <c r="K226" s="42">
        <f>IF($J226="ALB", IF(INTRO!$E$39="Non-endemic", IF($H226&lt;&gt;0, IF($I226=0, $D226*$H226, $D226*($H226-$G226)), 0), $D226*$H226), 0)</f>
        <v>4038.5207265592408</v>
      </c>
      <c r="L226" s="15">
        <f t="shared" si="2"/>
        <v>0</v>
      </c>
      <c r="M226" s="3"/>
      <c r="N226" s="15">
        <f t="shared" si="22"/>
        <v>4038.5207265592408</v>
      </c>
      <c r="O226" s="42">
        <f>IF($J226="MBD", IF(INTRO!$E$39="Non-endemic", IF($H226&lt;&gt;0, IF($I226=0, $D226*$H226, $D226*($H226-$G226)), 0), $D226*$H226), 0)</f>
        <v>0</v>
      </c>
      <c r="P226" s="15">
        <f t="shared" si="4"/>
        <v>0</v>
      </c>
      <c r="Q226" s="3"/>
      <c r="R226" s="15">
        <f t="shared" si="23"/>
        <v>0</v>
      </c>
      <c r="S226" s="25"/>
      <c r="T226" s="17">
        <f t="shared" si="6"/>
        <v>21015.611218094411</v>
      </c>
      <c r="U226" s="17">
        <f t="shared" si="7"/>
        <v>106</v>
      </c>
      <c r="V226" s="25"/>
      <c r="W226" s="17">
        <f t="shared" si="8"/>
        <v>0</v>
      </c>
      <c r="X226" s="17">
        <f t="shared" si="9"/>
        <v>0</v>
      </c>
      <c r="Y226" s="25"/>
      <c r="Z226" s="17">
        <f t="shared" si="10"/>
        <v>0</v>
      </c>
      <c r="AA226" s="17">
        <f t="shared" si="11"/>
        <v>0</v>
      </c>
    </row>
    <row r="227" spans="1:27" x14ac:dyDescent="0.2">
      <c r="A227" s="14" t="str">
        <f>IF(AND(INTRO!$E$37="Non-endemic",INTRO!$E$41="Non-endemic")," ",IF(COUNTRY_INFO!A227=0," ",COUNTRY_INFO!A227))</f>
        <v>Ethiopia</v>
      </c>
      <c r="B227" s="14" t="str">
        <f>IF(AND(INTRO!$E$37="Non-endemic",INTRO!$E$41="Non-endemic")," ",IF(COUNTRY_INFO!B227=0," ",COUNTRY_INFO!B227))</f>
        <v>Beneshangul GumuzKamashi</v>
      </c>
      <c r="C227" s="14" t="str">
        <f>IF(AND(INTRO!$E$37="Non-endemic",INTRO!$E$41="Non-endemic")," ",IF(COUNTRY_INFO!C227=0," ",COUNTRY_INFO!C227))</f>
        <v>Sedal (Sirba Abay)</v>
      </c>
      <c r="D227" s="15">
        <f>IF(AND(INTRO!$E$37="Non-endemic",INTRO!$E$41="Non-endemic"),0,IF(AND(OR(COUNTRY_INFO!$H227=0,COUNTRY_INFO!$H227=4,COUNTRY_INFO!$H227=99),OR(COUNTRY_INFO!$J227=0,COUNTRY_INFO!$J227=4)),0,COUNTRY_INFO!$E227))</f>
        <v>4064.0132869855652</v>
      </c>
      <c r="E227" s="15">
        <f>IF(AND(INTRO!$E$37="Non-endemic",INTRO!$E$41="Non-endemic"),0,IF(AND(OR(COUNTRY_INFO!$H227=0,COUNTRY_INFO!$H227=4,COUNTRY_INFO!$H227=99),OR(COUNTRY_INFO!$J227=0,COUNTRY_INFO!$J227=4)),0,COUNTRY_INFO!$F227))</f>
        <v>7364.4700605648241</v>
      </c>
      <c r="F227" s="15">
        <f t="shared" si="21"/>
        <v>11428.483347550389</v>
      </c>
      <c r="G227" s="16">
        <f>IF(AND(INTRO!$E$37="Non-endemic",INTRO!$E$41="Non-endemic"),0,COUNTRY_INFO!P227)</f>
        <v>1</v>
      </c>
      <c r="H227" s="16">
        <f>IF(AND(INTRO!$E$37="Non-endemic",INTRO!$E$41="Non-endemic"),0,COUNTRY_INFO!R227)</f>
        <v>0</v>
      </c>
      <c r="I227" s="15">
        <f>IF(INTRO!$E$39="Non-endemic",IF($G227=1,DEC!I227,0),IF($G227=1,IVM!G227,0))</f>
        <v>21148.269132996302</v>
      </c>
      <c r="J227" s="197"/>
      <c r="K227" s="42">
        <f>IF($J227="ALB", IF(INTRO!$E$39="Non-endemic", IF($H227&lt;&gt;0, IF($I227=0, $D227*$H227, $D227*($H227-$G227)), 0), $D227*$H227), 0)</f>
        <v>0</v>
      </c>
      <c r="L227" s="15">
        <f t="shared" si="2"/>
        <v>0</v>
      </c>
      <c r="M227" s="3"/>
      <c r="N227" s="15">
        <f t="shared" si="22"/>
        <v>0</v>
      </c>
      <c r="O227" s="42">
        <f>IF($J227="MBD", IF(INTRO!$E$39="Non-endemic", IF($H227&lt;&gt;0, IF($I227=0, $D227*$H227, $D227*($H227-$G227)), 0), $D227*$H227), 0)</f>
        <v>0</v>
      </c>
      <c r="P227" s="15">
        <f t="shared" si="4"/>
        <v>0</v>
      </c>
      <c r="Q227" s="3"/>
      <c r="R227" s="15">
        <f t="shared" si="23"/>
        <v>0</v>
      </c>
      <c r="S227" s="25"/>
      <c r="T227" s="17">
        <f t="shared" si="6"/>
        <v>21148.269132996302</v>
      </c>
      <c r="U227" s="17">
        <f t="shared" si="7"/>
        <v>106</v>
      </c>
      <c r="V227" s="25"/>
      <c r="W227" s="17">
        <f t="shared" si="8"/>
        <v>0</v>
      </c>
      <c r="X227" s="17">
        <f t="shared" si="9"/>
        <v>0</v>
      </c>
      <c r="Y227" s="25"/>
      <c r="Z227" s="17">
        <f t="shared" si="10"/>
        <v>0</v>
      </c>
      <c r="AA227" s="17">
        <f t="shared" si="11"/>
        <v>0</v>
      </c>
    </row>
    <row r="228" spans="1:27" x14ac:dyDescent="0.2">
      <c r="A228" s="14" t="str">
        <f>IF(AND(INTRO!$E$37="Non-endemic",INTRO!$E$41="Non-endemic")," ",IF(COUNTRY_INFO!A228=0," ",COUNTRY_INFO!A228))</f>
        <v>Ethiopia</v>
      </c>
      <c r="B228" s="14" t="str">
        <f>IF(AND(INTRO!$E$37="Non-endemic",INTRO!$E$41="Non-endemic")," ",IF(COUNTRY_INFO!B228=0," ",COUNTRY_INFO!B228))</f>
        <v>Beneshangul GumuzKamashi</v>
      </c>
      <c r="C228" s="14" t="str">
        <f>IF(AND(INTRO!$E$37="Non-endemic",INTRO!$E$41="Non-endemic")," ",IF(COUNTRY_INFO!C228=0," ",COUNTRY_INFO!C228))</f>
        <v>Yasso</v>
      </c>
      <c r="D228" s="15">
        <f>IF(AND(INTRO!$E$37="Non-endemic",INTRO!$E$41="Non-endemic"),0,IF(AND(OR(COUNTRY_INFO!$H228=0,COUNTRY_INFO!$H228=4,COUNTRY_INFO!$H228=99),OR(COUNTRY_INFO!$J228=0,COUNTRY_INFO!$J228=4)),0,COUNTRY_INFO!$E228))</f>
        <v>2878.6983619881084</v>
      </c>
      <c r="E228" s="15">
        <f>IF(AND(INTRO!$E$37="Non-endemic",INTRO!$E$41="Non-endemic"),0,IF(AND(OR(COUNTRY_INFO!$H228=0,COUNTRY_INFO!$H228=4,COUNTRY_INFO!$H228=99),OR(COUNTRY_INFO!$J228=0,COUNTRY_INFO!$J228=4)),0,COUNTRY_INFO!$F228))</f>
        <v>5216.5400069307707</v>
      </c>
      <c r="F228" s="15">
        <f t="shared" si="21"/>
        <v>8095.2383689188791</v>
      </c>
      <c r="G228" s="16">
        <f>IF(AND(INTRO!$E$37="Non-endemic",INTRO!$E$41="Non-endemic"),0,COUNTRY_INFO!P228)</f>
        <v>1</v>
      </c>
      <c r="H228" s="16">
        <f>IF(AND(INTRO!$E$37="Non-endemic",INTRO!$E$41="Non-endemic"),0,COUNTRY_INFO!R228)</f>
        <v>0</v>
      </c>
      <c r="I228" s="15">
        <f>IF(INTRO!$E$39="Non-endemic",IF($G228=1,DEC!I228,0),IF($G228=1,IVM!G228,0))</f>
        <v>14980.139928921537</v>
      </c>
      <c r="J228" s="197"/>
      <c r="K228" s="42">
        <f>IF($J228="ALB", IF(INTRO!$E$39="Non-endemic", IF($H228&lt;&gt;0, IF($I228=0, $D228*$H228, $D228*($H228-$G228)), 0), $D228*$H228), 0)</f>
        <v>0</v>
      </c>
      <c r="L228" s="15">
        <f t="shared" si="2"/>
        <v>0</v>
      </c>
      <c r="M228" s="3"/>
      <c r="N228" s="15">
        <f t="shared" si="22"/>
        <v>0</v>
      </c>
      <c r="O228" s="42">
        <f>IF($J228="MBD", IF(INTRO!$E$39="Non-endemic", IF($H228&lt;&gt;0, IF($I228=0, $D228*$H228, $D228*($H228-$G228)), 0), $D228*$H228), 0)</f>
        <v>0</v>
      </c>
      <c r="P228" s="15">
        <f t="shared" si="4"/>
        <v>0</v>
      </c>
      <c r="Q228" s="3"/>
      <c r="R228" s="15">
        <f t="shared" si="23"/>
        <v>0</v>
      </c>
      <c r="S228" s="25"/>
      <c r="T228" s="17">
        <f t="shared" si="6"/>
        <v>14980.139928921537</v>
      </c>
      <c r="U228" s="17">
        <f t="shared" si="7"/>
        <v>75</v>
      </c>
      <c r="V228" s="25"/>
      <c r="W228" s="17">
        <f t="shared" si="8"/>
        <v>0</v>
      </c>
      <c r="X228" s="17">
        <f t="shared" si="9"/>
        <v>0</v>
      </c>
      <c r="Y228" s="25"/>
      <c r="Z228" s="17">
        <f t="shared" si="10"/>
        <v>0</v>
      </c>
      <c r="AA228" s="17">
        <f t="shared" si="11"/>
        <v>0</v>
      </c>
    </row>
    <row r="229" spans="1:27" x14ac:dyDescent="0.2">
      <c r="A229" s="14" t="str">
        <f>IF(AND(INTRO!$E$37="Non-endemic",INTRO!$E$41="Non-endemic")," ",IF(COUNTRY_INFO!A229=0," ",COUNTRY_INFO!A229))</f>
        <v>Ethiopia</v>
      </c>
      <c r="B229" s="14" t="str">
        <f>IF(AND(INTRO!$E$37="Non-endemic",INTRO!$E$41="Non-endemic")," ",IF(COUNTRY_INFO!B229=0," ",COUNTRY_INFO!B229))</f>
        <v>Beneshangul GumuzMetekel</v>
      </c>
      <c r="C229" s="14" t="str">
        <f>IF(AND(INTRO!$E$37="Non-endemic",INTRO!$E$41="Non-endemic")," ",IF(COUNTRY_INFO!C229=0," ",COUNTRY_INFO!C229))</f>
        <v>Bullen</v>
      </c>
      <c r="D229" s="15">
        <f>IF(AND(INTRO!$E$37="Non-endemic",INTRO!$E$41="Non-endemic"),0,IF(AND(OR(COUNTRY_INFO!$H229=0,COUNTRY_INFO!$H229=4,COUNTRY_INFO!$H229=99),OR(COUNTRY_INFO!$J229=0,COUNTRY_INFO!$J229=4)),0,COUNTRY_INFO!$E229))</f>
        <v>10280.276098635637</v>
      </c>
      <c r="E229" s="15">
        <f>IF(AND(INTRO!$E$37="Non-endemic",INTRO!$E$41="Non-endemic"),0,IF(AND(OR(COUNTRY_INFO!$H229=0,COUNTRY_INFO!$H229=4,COUNTRY_INFO!$H229=99),OR(COUNTRY_INFO!$J229=0,COUNTRY_INFO!$J229=4)),0,COUNTRY_INFO!$F229))</f>
        <v>18629.069394332229</v>
      </c>
      <c r="F229" s="15">
        <f t="shared" si="21"/>
        <v>28909.345492967866</v>
      </c>
      <c r="G229" s="16">
        <f>IF(AND(INTRO!$E$37="Non-endemic",INTRO!$E$41="Non-endemic"),0,COUNTRY_INFO!P229)</f>
        <v>0</v>
      </c>
      <c r="H229" s="16">
        <f>IF(AND(INTRO!$E$37="Non-endemic",INTRO!$E$41="Non-endemic"),0,COUNTRY_INFO!R229)</f>
        <v>1</v>
      </c>
      <c r="I229" s="15">
        <f>IF(INTRO!$E$39="Non-endemic",IF($G229=1,DEC!I229,0),IF($G229=1,IVM!G229,0))</f>
        <v>0</v>
      </c>
      <c r="J229" s="197" t="s">
        <v>1155</v>
      </c>
      <c r="K229" s="42">
        <f>IF($J229="ALB", IF(INTRO!$E$39="Non-endemic", IF($H229&lt;&gt;0, IF($I229=0, $D229*$H229, $D229*($H229-$G229)), 0), $D229*$H229), 0)</f>
        <v>0</v>
      </c>
      <c r="L229" s="15">
        <f t="shared" si="2"/>
        <v>0</v>
      </c>
      <c r="M229" s="3"/>
      <c r="N229" s="15">
        <f t="shared" si="22"/>
        <v>0</v>
      </c>
      <c r="O229" s="42">
        <f>IF($J229="MBD", IF(INTRO!$E$39="Non-endemic", IF($H229&lt;&gt;0, IF($I229=0, $D229*$H229, $D229*($H229-$G229)), 0), $D229*$H229), 0)</f>
        <v>10280.276098635637</v>
      </c>
      <c r="P229" s="15">
        <f t="shared" si="4"/>
        <v>18629.069394332229</v>
      </c>
      <c r="Q229" s="3"/>
      <c r="R229" s="15">
        <f t="shared" si="23"/>
        <v>28909.345492967866</v>
      </c>
      <c r="S229" s="25"/>
      <c r="T229" s="17">
        <f t="shared" si="6"/>
        <v>0</v>
      </c>
      <c r="U229" s="17">
        <f t="shared" si="7"/>
        <v>0</v>
      </c>
      <c r="V229" s="25"/>
      <c r="W229" s="17">
        <f t="shared" si="8"/>
        <v>0</v>
      </c>
      <c r="X229" s="17">
        <f t="shared" si="9"/>
        <v>0</v>
      </c>
      <c r="Y229" s="25"/>
      <c r="Z229" s="17">
        <f t="shared" si="10"/>
        <v>18629.069394332229</v>
      </c>
      <c r="AA229" s="17">
        <f t="shared" si="11"/>
        <v>125</v>
      </c>
    </row>
    <row r="230" spans="1:27" x14ac:dyDescent="0.2">
      <c r="A230" s="14" t="str">
        <f>IF(AND(INTRO!$E$37="Non-endemic",INTRO!$E$41="Non-endemic")," ",IF(COUNTRY_INFO!A230=0," ",COUNTRY_INFO!A230))</f>
        <v>Ethiopia</v>
      </c>
      <c r="B230" s="14" t="str">
        <f>IF(AND(INTRO!$E$37="Non-endemic",INTRO!$E$41="Non-endemic")," ",IF(COUNTRY_INFO!B230=0," ",COUNTRY_INFO!B230))</f>
        <v>Beneshangul GumuzMetekel</v>
      </c>
      <c r="C230" s="14" t="str">
        <f>IF(AND(INTRO!$E$37="Non-endemic",INTRO!$E$41="Non-endemic")," ",IF(COUNTRY_INFO!C230=0," ",COUNTRY_INFO!C230))</f>
        <v>Dangure</v>
      </c>
      <c r="D230" s="15">
        <f>IF(AND(INTRO!$E$37="Non-endemic",INTRO!$E$41="Non-endemic"),0,IF(AND(OR(COUNTRY_INFO!$H230=0,COUNTRY_INFO!$H230=4,COUNTRY_INFO!$H230=99),OR(COUNTRY_INFO!$J230=0,COUNTRY_INFO!$J230=4)),0,COUNTRY_INFO!$E230))</f>
        <v>10960.909635053185</v>
      </c>
      <c r="E230" s="15">
        <f>IF(AND(INTRO!$E$37="Non-endemic",INTRO!$E$41="Non-endemic"),0,IF(AND(OR(COUNTRY_INFO!$H230=0,COUNTRY_INFO!$H230=4,COUNTRY_INFO!$H230=99),OR(COUNTRY_INFO!$J230=0,COUNTRY_INFO!$J230=4)),0,COUNTRY_INFO!$F230))</f>
        <v>19862.457414301367</v>
      </c>
      <c r="F230" s="15">
        <f t="shared" si="21"/>
        <v>30823.367049354551</v>
      </c>
      <c r="G230" s="16">
        <f>IF(AND(INTRO!$E$37="Non-endemic",INTRO!$E$41="Non-endemic"),0,COUNTRY_INFO!P230)</f>
        <v>1</v>
      </c>
      <c r="H230" s="16">
        <f>IF(AND(INTRO!$E$37="Non-endemic",INTRO!$E$41="Non-endemic"),0,COUNTRY_INFO!R230)</f>
        <v>0</v>
      </c>
      <c r="I230" s="15">
        <f>IF(INTRO!$E$39="Non-endemic",IF($G230=1,DEC!I230,0),IF($G230=1,IVM!G230,0))</f>
        <v>57038.265019181374</v>
      </c>
      <c r="J230" s="197"/>
      <c r="K230" s="42">
        <f>IF($J230="ALB", IF(INTRO!$E$39="Non-endemic", IF($H230&lt;&gt;0, IF($I230=0, $D230*$H230, $D230*($H230-$G230)), 0), $D230*$H230), 0)</f>
        <v>0</v>
      </c>
      <c r="L230" s="15">
        <f t="shared" si="2"/>
        <v>0</v>
      </c>
      <c r="M230" s="3"/>
      <c r="N230" s="15">
        <f t="shared" si="22"/>
        <v>0</v>
      </c>
      <c r="O230" s="42">
        <f>IF($J230="MBD", IF(INTRO!$E$39="Non-endemic", IF($H230&lt;&gt;0, IF($I230=0, $D230*$H230, $D230*($H230-$G230)), 0), $D230*$H230), 0)</f>
        <v>0</v>
      </c>
      <c r="P230" s="15">
        <f t="shared" si="4"/>
        <v>0</v>
      </c>
      <c r="Q230" s="3"/>
      <c r="R230" s="15">
        <f t="shared" si="23"/>
        <v>0</v>
      </c>
      <c r="S230" s="25"/>
      <c r="T230" s="17">
        <f t="shared" si="6"/>
        <v>57038.265019181374</v>
      </c>
      <c r="U230" s="17">
        <f t="shared" si="7"/>
        <v>286</v>
      </c>
      <c r="V230" s="25"/>
      <c r="W230" s="17">
        <f t="shared" si="8"/>
        <v>0</v>
      </c>
      <c r="X230" s="17">
        <f t="shared" si="9"/>
        <v>0</v>
      </c>
      <c r="Y230" s="25"/>
      <c r="Z230" s="17">
        <f t="shared" si="10"/>
        <v>0</v>
      </c>
      <c r="AA230" s="17">
        <f t="shared" si="11"/>
        <v>0</v>
      </c>
    </row>
    <row r="231" spans="1:27" x14ac:dyDescent="0.2">
      <c r="A231" s="14" t="str">
        <f>IF(AND(INTRO!$E$37="Non-endemic",INTRO!$E$41="Non-endemic")," ",IF(COUNTRY_INFO!A231=0," ",COUNTRY_INFO!A231))</f>
        <v>Ethiopia</v>
      </c>
      <c r="B231" s="14" t="str">
        <f>IF(AND(INTRO!$E$37="Non-endemic",INTRO!$E$41="Non-endemic")," ",IF(COUNTRY_INFO!B231=0," ",COUNTRY_INFO!B231))</f>
        <v>Beneshangul GumuzMetekel</v>
      </c>
      <c r="C231" s="14" t="str">
        <f>IF(AND(INTRO!$E$37="Non-endemic",INTRO!$E$41="Non-endemic")," ",IF(COUNTRY_INFO!C231=0," ",COUNTRY_INFO!C231))</f>
        <v>Dibate</v>
      </c>
      <c r="D231" s="15">
        <f>IF(AND(INTRO!$E$37="Non-endemic",INTRO!$E$41="Non-endemic"),0,IF(AND(OR(COUNTRY_INFO!$H231=0,COUNTRY_INFO!$H231=4,COUNTRY_INFO!$H231=99),OR(COUNTRY_INFO!$J231=0,COUNTRY_INFO!$J231=4)),0,COUNTRY_INFO!$E231))</f>
        <v>15052.198178998387</v>
      </c>
      <c r="E231" s="15">
        <f>IF(AND(INTRO!$E$37="Non-endemic",INTRO!$E$41="Non-endemic"),0,IF(AND(OR(COUNTRY_INFO!$H231=0,COUNTRY_INFO!$H231=4,COUNTRY_INFO!$H231=99),OR(COUNTRY_INFO!$J231=0,COUNTRY_INFO!$J231=4)),0,COUNTRY_INFO!$F231))</f>
        <v>27276.353448427031</v>
      </c>
      <c r="F231" s="15">
        <f t="shared" si="21"/>
        <v>42328.551627425419</v>
      </c>
      <c r="G231" s="16">
        <f>IF(AND(INTRO!$E$37="Non-endemic",INTRO!$E$41="Non-endemic"),0,COUNTRY_INFO!P231)</f>
        <v>0</v>
      </c>
      <c r="H231" s="16">
        <f>IF(AND(INTRO!$E$37="Non-endemic",INTRO!$E$41="Non-endemic"),0,COUNTRY_INFO!R231)</f>
        <v>1</v>
      </c>
      <c r="I231" s="15">
        <f>IF(INTRO!$E$39="Non-endemic",IF($G231=1,DEC!I231,0),IF($G231=1,IVM!G231,0))</f>
        <v>0</v>
      </c>
      <c r="J231" s="197" t="s">
        <v>1155</v>
      </c>
      <c r="K231" s="42">
        <f>IF($J231="ALB", IF(INTRO!$E$39="Non-endemic", IF($H231&lt;&gt;0, IF($I231=0, $D231*$H231, $D231*($H231-$G231)), 0), $D231*$H231), 0)</f>
        <v>0</v>
      </c>
      <c r="L231" s="15">
        <f t="shared" si="2"/>
        <v>0</v>
      </c>
      <c r="M231" s="3"/>
      <c r="N231" s="15">
        <f t="shared" si="22"/>
        <v>0</v>
      </c>
      <c r="O231" s="42">
        <f>IF($J231="MBD", IF(INTRO!$E$39="Non-endemic", IF($H231&lt;&gt;0, IF($I231=0, $D231*$H231, $D231*($H231-$G231)), 0), $D231*$H231), 0)</f>
        <v>15052.198178998387</v>
      </c>
      <c r="P231" s="15">
        <f t="shared" si="4"/>
        <v>27276.353448427031</v>
      </c>
      <c r="Q231" s="3"/>
      <c r="R231" s="15">
        <f t="shared" si="23"/>
        <v>42328.551627425419</v>
      </c>
      <c r="S231" s="25"/>
      <c r="T231" s="17">
        <f t="shared" si="6"/>
        <v>0</v>
      </c>
      <c r="U231" s="17">
        <f t="shared" si="7"/>
        <v>0</v>
      </c>
      <c r="V231" s="25"/>
      <c r="W231" s="17">
        <f t="shared" si="8"/>
        <v>0</v>
      </c>
      <c r="X231" s="17">
        <f t="shared" si="9"/>
        <v>0</v>
      </c>
      <c r="Y231" s="25"/>
      <c r="Z231" s="17">
        <f t="shared" si="10"/>
        <v>27276.353448427031</v>
      </c>
      <c r="AA231" s="17">
        <f t="shared" si="11"/>
        <v>182</v>
      </c>
    </row>
    <row r="232" spans="1:27" x14ac:dyDescent="0.2">
      <c r="A232" s="14" t="str">
        <f>IF(AND(INTRO!$E$37="Non-endemic",INTRO!$E$41="Non-endemic")," ",IF(COUNTRY_INFO!A232=0," ",COUNTRY_INFO!A232))</f>
        <v>Ethiopia</v>
      </c>
      <c r="B232" s="14" t="str">
        <f>IF(AND(INTRO!$E$37="Non-endemic",INTRO!$E$41="Non-endemic")," ",IF(COUNTRY_INFO!B232=0," ",COUNTRY_INFO!B232))</f>
        <v>Beneshangul GumuzMetekel</v>
      </c>
      <c r="C232" s="14" t="str">
        <f>IF(AND(INTRO!$E$37="Non-endemic",INTRO!$E$41="Non-endemic")," ",IF(COUNTRY_INFO!C232=0," ",COUNTRY_INFO!C232))</f>
        <v>Guba</v>
      </c>
      <c r="D232" s="15">
        <f>IF(AND(INTRO!$E$37="Non-endemic",INTRO!$E$41="Non-endemic"),0,IF(AND(OR(COUNTRY_INFO!$H232=0,COUNTRY_INFO!$H232=4,COUNTRY_INFO!$H232=99),OR(COUNTRY_INFO!$J232=0,COUNTRY_INFO!$J232=4)),0,COUNTRY_INFO!$E232))</f>
        <v>3366.4441335015754</v>
      </c>
      <c r="E232" s="15">
        <f>IF(AND(INTRO!$E$37="Non-endemic",INTRO!$E$41="Non-endemic"),0,IF(AND(OR(COUNTRY_INFO!$H232=0,COUNTRY_INFO!$H232=4,COUNTRY_INFO!$H232=99),OR(COUNTRY_INFO!$J232=0,COUNTRY_INFO!$J232=4)),0,COUNTRY_INFO!$F232))</f>
        <v>6100.3927106069286</v>
      </c>
      <c r="F232" s="15">
        <f t="shared" si="21"/>
        <v>9466.836844108504</v>
      </c>
      <c r="G232" s="16">
        <f>IF(AND(INTRO!$E$37="Non-endemic",INTRO!$E$41="Non-endemic"),0,COUNTRY_INFO!P232)</f>
        <v>1</v>
      </c>
      <c r="H232" s="16">
        <f>IF(AND(INTRO!$E$37="Non-endemic",INTRO!$E$41="Non-endemic"),0,COUNTRY_INFO!R232)</f>
        <v>0</v>
      </c>
      <c r="I232" s="15">
        <f>IF(INTRO!$E$39="Non-endemic",IF($G232=1,DEC!I232,0),IF($G232=1,IVM!G232,0))</f>
        <v>17518.266188862664</v>
      </c>
      <c r="J232" s="197"/>
      <c r="K232" s="42">
        <f>IF($J232="ALB", IF(INTRO!$E$39="Non-endemic", IF($H232&lt;&gt;0, IF($I232=0, $D232*$H232, $D232*($H232-$G232)), 0), $D232*$H232), 0)</f>
        <v>0</v>
      </c>
      <c r="L232" s="15">
        <f t="shared" si="2"/>
        <v>0</v>
      </c>
      <c r="M232" s="3"/>
      <c r="N232" s="15">
        <f t="shared" si="22"/>
        <v>0</v>
      </c>
      <c r="O232" s="42">
        <f>IF($J232="MBD", IF(INTRO!$E$39="Non-endemic", IF($H232&lt;&gt;0, IF($I232=0, $D232*$H232, $D232*($H232-$G232)), 0), $D232*$H232), 0)</f>
        <v>0</v>
      </c>
      <c r="P232" s="15">
        <f t="shared" si="4"/>
        <v>0</v>
      </c>
      <c r="Q232" s="3"/>
      <c r="R232" s="15">
        <f t="shared" si="23"/>
        <v>0</v>
      </c>
      <c r="S232" s="25"/>
      <c r="T232" s="17">
        <f t="shared" si="6"/>
        <v>17518.266188862664</v>
      </c>
      <c r="U232" s="17">
        <f t="shared" si="7"/>
        <v>88</v>
      </c>
      <c r="V232" s="25"/>
      <c r="W232" s="17">
        <f t="shared" si="8"/>
        <v>0</v>
      </c>
      <c r="X232" s="17">
        <f t="shared" si="9"/>
        <v>0</v>
      </c>
      <c r="Y232" s="25"/>
      <c r="Z232" s="17">
        <f t="shared" si="10"/>
        <v>0</v>
      </c>
      <c r="AA232" s="17">
        <f t="shared" si="11"/>
        <v>0</v>
      </c>
    </row>
    <row r="233" spans="1:27" x14ac:dyDescent="0.2">
      <c r="A233" s="14" t="str">
        <f>IF(AND(INTRO!$E$37="Non-endemic",INTRO!$E$41="Non-endemic")," ",IF(COUNTRY_INFO!A233=0," ",COUNTRY_INFO!A233))</f>
        <v>Ethiopia</v>
      </c>
      <c r="B233" s="14" t="str">
        <f>IF(AND(INTRO!$E$37="Non-endemic",INTRO!$E$41="Non-endemic")," ",IF(COUNTRY_INFO!B233=0," ",COUNTRY_INFO!B233))</f>
        <v>Beneshangul GumuzMetekel</v>
      </c>
      <c r="C233" s="14" t="str">
        <f>IF(AND(INTRO!$E$37="Non-endemic",INTRO!$E$41="Non-endemic")," ",IF(COUNTRY_INFO!C233=0," ",COUNTRY_INFO!C233))</f>
        <v>Mandura</v>
      </c>
      <c r="D233" s="15">
        <f>IF(AND(INTRO!$E$37="Non-endemic",INTRO!$E$41="Non-endemic"),0,IF(AND(OR(COUNTRY_INFO!$H233=0,COUNTRY_INFO!$H233=4,COUNTRY_INFO!$H233=99),OR(COUNTRY_INFO!$J233=0,COUNTRY_INFO!$J233=4)),0,COUNTRY_INFO!$E233))</f>
        <v>9201.566426330086</v>
      </c>
      <c r="E233" s="15">
        <f>IF(AND(INTRO!$E$37="Non-endemic",INTRO!$E$41="Non-endemic"),0,IF(AND(OR(COUNTRY_INFO!$H233=0,COUNTRY_INFO!$H233=4,COUNTRY_INFO!$H233=99),OR(COUNTRY_INFO!$J233=0,COUNTRY_INFO!$J233=4)),0,COUNTRY_INFO!$F233))</f>
        <v>16674.320596837919</v>
      </c>
      <c r="F233" s="15">
        <f t="shared" si="21"/>
        <v>25875.887023168005</v>
      </c>
      <c r="G233" s="16">
        <f>IF(AND(INTRO!$E$37="Non-endemic",INTRO!$E$41="Non-endemic"),0,COUNTRY_INFO!P233)</f>
        <v>0</v>
      </c>
      <c r="H233" s="16">
        <f>IF(AND(INTRO!$E$37="Non-endemic",INTRO!$E$41="Non-endemic"),0,COUNTRY_INFO!R233)</f>
        <v>0</v>
      </c>
      <c r="I233" s="15">
        <f>IF(INTRO!$E$39="Non-endemic",IF($G233=1,DEC!I233,0),IF($G233=1,IVM!G233,0))</f>
        <v>0</v>
      </c>
      <c r="J233" s="197"/>
      <c r="K233" s="42">
        <f>IF($J233="ALB", IF(INTRO!$E$39="Non-endemic", IF($H233&lt;&gt;0, IF($I233=0, $D233*$H233, $D233*($H233-$G233)), 0), $D233*$H233), 0)</f>
        <v>0</v>
      </c>
      <c r="L233" s="15">
        <f t="shared" si="2"/>
        <v>0</v>
      </c>
      <c r="M233" s="3"/>
      <c r="N233" s="15">
        <f t="shared" si="22"/>
        <v>0</v>
      </c>
      <c r="O233" s="42">
        <f>IF($J233="MBD", IF(INTRO!$E$39="Non-endemic", IF($H233&lt;&gt;0, IF($I233=0, $D233*$H233, $D233*($H233-$G233)), 0), $D233*$H233), 0)</f>
        <v>0</v>
      </c>
      <c r="P233" s="15">
        <f t="shared" si="4"/>
        <v>0</v>
      </c>
      <c r="Q233" s="3"/>
      <c r="R233" s="15">
        <f t="shared" si="23"/>
        <v>0</v>
      </c>
      <c r="S233" s="25"/>
      <c r="T233" s="17">
        <f t="shared" si="6"/>
        <v>0</v>
      </c>
      <c r="U233" s="17">
        <f t="shared" si="7"/>
        <v>0</v>
      </c>
      <c r="V233" s="25"/>
      <c r="W233" s="17">
        <f t="shared" si="8"/>
        <v>0</v>
      </c>
      <c r="X233" s="17">
        <f t="shared" si="9"/>
        <v>0</v>
      </c>
      <c r="Y233" s="25"/>
      <c r="Z233" s="17">
        <f t="shared" si="10"/>
        <v>0</v>
      </c>
      <c r="AA233" s="17">
        <f t="shared" si="11"/>
        <v>0</v>
      </c>
    </row>
    <row r="234" spans="1:27" x14ac:dyDescent="0.2">
      <c r="A234" s="14" t="str">
        <f>IF(AND(INTRO!$E$37="Non-endemic",INTRO!$E$41="Non-endemic")," ",IF(COUNTRY_INFO!A234=0," ",COUNTRY_INFO!A234))</f>
        <v>Ethiopia</v>
      </c>
      <c r="B234" s="14" t="str">
        <f>IF(AND(INTRO!$E$37="Non-endemic",INTRO!$E$41="Non-endemic")," ",IF(COUNTRY_INFO!B234=0," ",COUNTRY_INFO!B234))</f>
        <v>Beneshangul GumuzMetekel</v>
      </c>
      <c r="C234" s="14" t="str">
        <f>IF(AND(INTRO!$E$37="Non-endemic",INTRO!$E$41="Non-endemic")," ",IF(COUNTRY_INFO!C234=0," ",COUNTRY_INFO!C234))</f>
        <v>Pawe</v>
      </c>
      <c r="D234" s="15">
        <f>IF(AND(INTRO!$E$37="Non-endemic",INTRO!$E$41="Non-endemic"),0,IF(AND(OR(COUNTRY_INFO!$H234=0,COUNTRY_INFO!$H234=4,COUNTRY_INFO!$H234=99),OR(COUNTRY_INFO!$J234=0,COUNTRY_INFO!$J234=4)),0,COUNTRY_INFO!$E234))</f>
        <v>10286.872075808882</v>
      </c>
      <c r="E234" s="15">
        <f>IF(AND(INTRO!$E$37="Non-endemic",INTRO!$E$41="Non-endemic"),0,IF(AND(OR(COUNTRY_INFO!$H234=0,COUNTRY_INFO!$H234=4,COUNTRY_INFO!$H234=99),OR(COUNTRY_INFO!$J234=0,COUNTRY_INFO!$J234=4)),0,COUNTRY_INFO!$F234))</f>
        <v>18641.022080748902</v>
      </c>
      <c r="F234" s="15">
        <f t="shared" si="21"/>
        <v>28927.894156557784</v>
      </c>
      <c r="G234" s="16">
        <f>IF(AND(INTRO!$E$37="Non-endemic",INTRO!$E$41="Non-endemic"),0,COUNTRY_INFO!P234)</f>
        <v>0</v>
      </c>
      <c r="H234" s="16">
        <f>IF(AND(INTRO!$E$37="Non-endemic",INTRO!$E$41="Non-endemic"),0,COUNTRY_INFO!R234)</f>
        <v>0</v>
      </c>
      <c r="I234" s="15">
        <f>IF(INTRO!$E$39="Non-endemic",IF($G234=1,DEC!I234,0),IF($G234=1,IVM!G234,0))</f>
        <v>0</v>
      </c>
      <c r="J234" s="197"/>
      <c r="K234" s="42">
        <f>IF($J234="ALB", IF(INTRO!$E$39="Non-endemic", IF($H234&lt;&gt;0, IF($I234=0, $D234*$H234, $D234*($H234-$G234)), 0), $D234*$H234), 0)</f>
        <v>0</v>
      </c>
      <c r="L234" s="15">
        <f t="shared" si="2"/>
        <v>0</v>
      </c>
      <c r="M234" s="3"/>
      <c r="N234" s="15">
        <f t="shared" si="22"/>
        <v>0</v>
      </c>
      <c r="O234" s="42">
        <f>IF($J234="MBD", IF(INTRO!$E$39="Non-endemic", IF($H234&lt;&gt;0, IF($I234=0, $D234*$H234, $D234*($H234-$G234)), 0), $D234*$H234), 0)</f>
        <v>0</v>
      </c>
      <c r="P234" s="15">
        <f t="shared" si="4"/>
        <v>0</v>
      </c>
      <c r="Q234" s="3"/>
      <c r="R234" s="15">
        <f t="shared" si="23"/>
        <v>0</v>
      </c>
      <c r="S234" s="25"/>
      <c r="T234" s="17">
        <f t="shared" si="6"/>
        <v>0</v>
      </c>
      <c r="U234" s="17">
        <f t="shared" si="7"/>
        <v>0</v>
      </c>
      <c r="V234" s="25"/>
      <c r="W234" s="17">
        <f t="shared" si="8"/>
        <v>0</v>
      </c>
      <c r="X234" s="17">
        <f t="shared" si="9"/>
        <v>0</v>
      </c>
      <c r="Y234" s="25"/>
      <c r="Z234" s="17">
        <f t="shared" si="10"/>
        <v>0</v>
      </c>
      <c r="AA234" s="17">
        <f t="shared" si="11"/>
        <v>0</v>
      </c>
    </row>
    <row r="235" spans="1:27" x14ac:dyDescent="0.2">
      <c r="A235" s="14" t="str">
        <f>IF(AND(INTRO!$E$37="Non-endemic",INTRO!$E$41="Non-endemic")," ",IF(COUNTRY_INFO!A235=0," ",COUNTRY_INFO!A235))</f>
        <v>Ethiopia</v>
      </c>
      <c r="B235" s="14" t="str">
        <f>IF(AND(INTRO!$E$37="Non-endemic",INTRO!$E$41="Non-endemic")," ",IF(COUNTRY_INFO!B235=0," ",COUNTRY_INFO!B235))</f>
        <v>Beneshangul GumuzMetekel</v>
      </c>
      <c r="C235" s="14" t="str">
        <f>IF(AND(INTRO!$E$37="Non-endemic",INTRO!$E$41="Non-endemic")," ",IF(COUNTRY_INFO!C235=0," ",COUNTRY_INFO!C235))</f>
        <v>Wombera</v>
      </c>
      <c r="D235" s="15">
        <f>IF(AND(INTRO!$E$37="Non-endemic",INTRO!$E$41="Non-endemic"),0,IF(AND(OR(COUNTRY_INFO!$H235=0,COUNTRY_INFO!$H235=4,COUNTRY_INFO!$H235=99),OR(COUNTRY_INFO!$J235=0,COUNTRY_INFO!$J235=4)),0,COUNTRY_INFO!$E235))</f>
        <v>13549.563271071846</v>
      </c>
      <c r="E235" s="15">
        <f>IF(AND(INTRO!$E$37="Non-endemic",INTRO!$E$41="Non-endemic"),0,IF(AND(OR(COUNTRY_INFO!$H235=0,COUNTRY_INFO!$H235=4,COUNTRY_INFO!$H235=99),OR(COUNTRY_INFO!$J235=0,COUNTRY_INFO!$J235=4)),0,COUNTRY_INFO!$F235))</f>
        <v>24553.402264477347</v>
      </c>
      <c r="F235" s="15">
        <f t="shared" si="21"/>
        <v>38102.965535549192</v>
      </c>
      <c r="G235" s="16">
        <f>IF(AND(INTRO!$E$37="Non-endemic",INTRO!$E$41="Non-endemic"),0,COUNTRY_INFO!P235)</f>
        <v>0</v>
      </c>
      <c r="H235" s="16">
        <f>IF(AND(INTRO!$E$37="Non-endemic",INTRO!$E$41="Non-endemic"),0,COUNTRY_INFO!R235)</f>
        <v>1</v>
      </c>
      <c r="I235" s="15">
        <f>IF(INTRO!$E$39="Non-endemic",IF($G235=1,DEC!I235,0),IF($G235=1,IVM!G235,0))</f>
        <v>0</v>
      </c>
      <c r="J235" s="197" t="s">
        <v>1155</v>
      </c>
      <c r="K235" s="42">
        <f>IF($J235="ALB", IF(INTRO!$E$39="Non-endemic", IF($H235&lt;&gt;0, IF($I235=0, $D235*$H235, $D235*($H235-$G235)), 0), $D235*$H235), 0)</f>
        <v>0</v>
      </c>
      <c r="L235" s="15">
        <f t="shared" si="2"/>
        <v>0</v>
      </c>
      <c r="M235" s="3"/>
      <c r="N235" s="15">
        <f t="shared" si="22"/>
        <v>0</v>
      </c>
      <c r="O235" s="42">
        <f>IF($J235="MBD", IF(INTRO!$E$39="Non-endemic", IF($H235&lt;&gt;0, IF($I235=0, $D235*$H235, $D235*($H235-$G235)), 0), $D235*$H235), 0)</f>
        <v>13549.563271071846</v>
      </c>
      <c r="P235" s="15">
        <f t="shared" si="4"/>
        <v>24553.402264477347</v>
      </c>
      <c r="Q235" s="3"/>
      <c r="R235" s="15">
        <f t="shared" si="23"/>
        <v>38102.965535549192</v>
      </c>
      <c r="S235" s="25"/>
      <c r="T235" s="17">
        <f t="shared" si="6"/>
        <v>0</v>
      </c>
      <c r="U235" s="17">
        <f t="shared" si="7"/>
        <v>0</v>
      </c>
      <c r="V235" s="25"/>
      <c r="W235" s="17">
        <f t="shared" si="8"/>
        <v>0</v>
      </c>
      <c r="X235" s="17">
        <f t="shared" si="9"/>
        <v>0</v>
      </c>
      <c r="Y235" s="25"/>
      <c r="Z235" s="17">
        <f t="shared" si="10"/>
        <v>24553.402264477347</v>
      </c>
      <c r="AA235" s="17">
        <f t="shared" si="11"/>
        <v>164</v>
      </c>
    </row>
    <row r="236" spans="1:27" x14ac:dyDescent="0.2">
      <c r="A236" s="14" t="str">
        <f>IF(AND(INTRO!$E$37="Non-endemic",INTRO!$E$41="Non-endemic")," ",IF(COUNTRY_INFO!A236=0," ",COUNTRY_INFO!A236))</f>
        <v>Ethiopia</v>
      </c>
      <c r="B236" s="14" t="str">
        <f>IF(AND(INTRO!$E$37="Non-endemic",INTRO!$E$41="Non-endemic")," ",IF(COUNTRY_INFO!B236=0," ",COUNTRY_INFO!B236))</f>
        <v>Beneshangul GumuzTongo</v>
      </c>
      <c r="C236" s="14" t="str">
        <f>IF(AND(INTRO!$E$37="Non-endemic",INTRO!$E$41="Non-endemic")," ",IF(COUNTRY_INFO!C236=0," ",COUNTRY_INFO!C236))</f>
        <v>MaoKomo</v>
      </c>
      <c r="D236" s="15">
        <f>IF(AND(INTRO!$E$37="Non-endemic",INTRO!$E$41="Non-endemic"),0,IF(AND(OR(COUNTRY_INFO!$H236=0,COUNTRY_INFO!$H236=4,COUNTRY_INFO!$H236=99),OR(COUNTRY_INFO!$J236=0,COUNTRY_INFO!$J236=4)),0,COUNTRY_INFO!$E236))</f>
        <v>11305.14833563524</v>
      </c>
      <c r="E236" s="15">
        <f>IF(AND(INTRO!$E$37="Non-endemic",INTRO!$E$41="Non-endemic"),0,IF(AND(OR(COUNTRY_INFO!$H236=0,COUNTRY_INFO!$H236=4,COUNTRY_INFO!$H236=99),OR(COUNTRY_INFO!$J236=0,COUNTRY_INFO!$J236=4)),0,COUNTRY_INFO!$F236))</f>
        <v>20486.258427020173</v>
      </c>
      <c r="F236" s="15">
        <f t="shared" si="21"/>
        <v>31791.406762655413</v>
      </c>
      <c r="G236" s="16">
        <f>IF(AND(INTRO!$E$37="Non-endemic",INTRO!$E$41="Non-endemic"),0,COUNTRY_INFO!P236)</f>
        <v>1</v>
      </c>
      <c r="H236" s="16">
        <f>IF(AND(INTRO!$E$37="Non-endemic",INTRO!$E$41="Non-endemic"),0,COUNTRY_INFO!R236)</f>
        <v>1</v>
      </c>
      <c r="I236" s="15">
        <f>IF(INTRO!$E$39="Non-endemic",IF($G236=1,DEC!I236,0),IF($G236=1,IVM!G236,0))</f>
        <v>58829.610709220229</v>
      </c>
      <c r="J236" s="197" t="s">
        <v>172</v>
      </c>
      <c r="K236" s="42">
        <f>IF($J236="ALB", IF(INTRO!$E$39="Non-endemic", IF($H236&lt;&gt;0, IF($I236=0, $D236*$H236, $D236*($H236-$G236)), 0), $D236*$H236), 0)</f>
        <v>11305.14833563524</v>
      </c>
      <c r="L236" s="15">
        <f t="shared" si="2"/>
        <v>0</v>
      </c>
      <c r="M236" s="3"/>
      <c r="N236" s="15">
        <f t="shared" si="22"/>
        <v>11305.14833563524</v>
      </c>
      <c r="O236" s="42">
        <f>IF($J236="MBD", IF(INTRO!$E$39="Non-endemic", IF($H236&lt;&gt;0, IF($I236=0, $D236*$H236, $D236*($H236-$G236)), 0), $D236*$H236), 0)</f>
        <v>0</v>
      </c>
      <c r="P236" s="15">
        <f t="shared" si="4"/>
        <v>0</v>
      </c>
      <c r="Q236" s="3"/>
      <c r="R236" s="15">
        <f t="shared" si="23"/>
        <v>0</v>
      </c>
      <c r="S236" s="25"/>
      <c r="T236" s="17">
        <f t="shared" si="6"/>
        <v>58829.610709220229</v>
      </c>
      <c r="U236" s="17">
        <f t="shared" si="7"/>
        <v>295</v>
      </c>
      <c r="V236" s="25"/>
      <c r="W236" s="17">
        <f t="shared" si="8"/>
        <v>0</v>
      </c>
      <c r="X236" s="17">
        <f t="shared" si="9"/>
        <v>0</v>
      </c>
      <c r="Y236" s="25"/>
      <c r="Z236" s="17">
        <f t="shared" si="10"/>
        <v>0</v>
      </c>
      <c r="AA236" s="17">
        <f t="shared" si="11"/>
        <v>0</v>
      </c>
    </row>
    <row r="237" spans="1:27" x14ac:dyDescent="0.2">
      <c r="A237" s="14" t="str">
        <f>IF(AND(INTRO!$E$37="Non-endemic",INTRO!$E$41="Non-endemic")," ",IF(COUNTRY_INFO!A237=0," ",COUNTRY_INFO!A237))</f>
        <v>Ethiopia</v>
      </c>
      <c r="B237" s="14" t="str">
        <f>IF(AND(INTRO!$E$37="Non-endemic",INTRO!$E$41="Non-endemic")," ",IF(COUNTRY_INFO!B237=0," ",COUNTRY_INFO!B237))</f>
        <v>Dire DawaAddis ketema</v>
      </c>
      <c r="C237" s="14" t="str">
        <f>IF(AND(INTRO!$E$37="Non-endemic",INTRO!$E$41="Non-endemic")," ",IF(COUNTRY_INFO!C237=0," ",COUNTRY_INFO!C237))</f>
        <v>Addis Ketema</v>
      </c>
      <c r="D237" s="15">
        <f>IF(AND(INTRO!$E$37="Non-endemic",INTRO!$E$41="Non-endemic"),0,IF(AND(OR(COUNTRY_INFO!$H237=0,COUNTRY_INFO!$H237=4,COUNTRY_INFO!$H237=99),OR(COUNTRY_INFO!$J237=0,COUNTRY_INFO!$J237=4)),0,COUNTRY_INFO!$E237))</f>
        <v>6395.2784350959464</v>
      </c>
      <c r="E237" s="15">
        <f>IF(AND(INTRO!$E$37="Non-endemic",INTRO!$E$41="Non-endemic"),0,IF(AND(OR(COUNTRY_INFO!$H237=0,COUNTRY_INFO!$H237=4,COUNTRY_INFO!$H237=99),OR(COUNTRY_INFO!$J237=0,COUNTRY_INFO!$J237=4)),0,COUNTRY_INFO!$F237))</f>
        <v>12412.81618304674</v>
      </c>
      <c r="F237" s="15">
        <f t="shared" si="21"/>
        <v>18808.094618142684</v>
      </c>
      <c r="G237" s="16">
        <f>IF(AND(INTRO!$E$37="Non-endemic",INTRO!$E$41="Non-endemic"),0,COUNTRY_INFO!P237)</f>
        <v>0</v>
      </c>
      <c r="H237" s="16">
        <f>IF(AND(INTRO!$E$37="Non-endemic",INTRO!$E$41="Non-endemic"),0,COUNTRY_INFO!R237)</f>
        <v>0</v>
      </c>
      <c r="I237" s="15">
        <f>IF(INTRO!$E$39="Non-endemic",IF($G237=1,DEC!I237,0),IF($G237=1,IVM!G237,0))</f>
        <v>0</v>
      </c>
      <c r="J237" s="197"/>
      <c r="K237" s="42">
        <f>IF($J237="ALB", IF(INTRO!$E$39="Non-endemic", IF($H237&lt;&gt;0, IF($I237=0, $D237*$H237, $D237*($H237-$G237)), 0), $D237*$H237), 0)</f>
        <v>0</v>
      </c>
      <c r="L237" s="15">
        <f t="shared" si="2"/>
        <v>0</v>
      </c>
      <c r="M237" s="3"/>
      <c r="N237" s="15">
        <f t="shared" si="22"/>
        <v>0</v>
      </c>
      <c r="O237" s="42">
        <f>IF($J237="MBD", IF(INTRO!$E$39="Non-endemic", IF($H237&lt;&gt;0, IF($I237=0, $D237*$H237, $D237*($H237-$G237)), 0), $D237*$H237), 0)</f>
        <v>0</v>
      </c>
      <c r="P237" s="15">
        <f t="shared" si="4"/>
        <v>0</v>
      </c>
      <c r="Q237" s="3"/>
      <c r="R237" s="15">
        <f t="shared" si="23"/>
        <v>0</v>
      </c>
      <c r="S237" s="25"/>
      <c r="T237" s="17">
        <f t="shared" si="6"/>
        <v>0</v>
      </c>
      <c r="U237" s="17">
        <f t="shared" si="7"/>
        <v>0</v>
      </c>
      <c r="V237" s="25"/>
      <c r="W237" s="17">
        <f t="shared" si="8"/>
        <v>0</v>
      </c>
      <c r="X237" s="17">
        <f t="shared" si="9"/>
        <v>0</v>
      </c>
      <c r="Y237" s="25"/>
      <c r="Z237" s="17">
        <f t="shared" si="10"/>
        <v>0</v>
      </c>
      <c r="AA237" s="17">
        <f t="shared" si="11"/>
        <v>0</v>
      </c>
    </row>
    <row r="238" spans="1:27" x14ac:dyDescent="0.2">
      <c r="A238" s="14" t="str">
        <f>IF(AND(INTRO!$E$37="Non-endemic",INTRO!$E$41="Non-endemic")," ",IF(COUNTRY_INFO!A238=0," ",COUNTRY_INFO!A238))</f>
        <v>Ethiopia</v>
      </c>
      <c r="B238" s="14" t="str">
        <f>IF(AND(INTRO!$E$37="Non-endemic",INTRO!$E$41="Non-endemic")," ",IF(COUNTRY_INFO!B238=0," ",COUNTRY_INFO!B238))</f>
        <v>Dire DawaBiyo Awale</v>
      </c>
      <c r="C238" s="14" t="str">
        <f>IF(AND(INTRO!$E$37="Non-endemic",INTRO!$E$41="Non-endemic")," ",IF(COUNTRY_INFO!C238=0," ",COUNTRY_INFO!C238))</f>
        <v>Biyo Awale</v>
      </c>
      <c r="D238" s="15">
        <f>IF(AND(INTRO!$E$37="Non-endemic",INTRO!$E$41="Non-endemic"),0,IF(AND(OR(COUNTRY_INFO!$H238=0,COUNTRY_INFO!$H238=4,COUNTRY_INFO!$H238=99),OR(COUNTRY_INFO!$J238=0,COUNTRY_INFO!$J238=4)),0,COUNTRY_INFO!$E238))</f>
        <v>6153.4283244853723</v>
      </c>
      <c r="E238" s="15">
        <f>IF(AND(INTRO!$E$37="Non-endemic",INTRO!$E$41="Non-endemic"),0,IF(AND(OR(COUNTRY_INFO!$H238=0,COUNTRY_INFO!$H238=4,COUNTRY_INFO!$H238=99),OR(COUNTRY_INFO!$J238=0,COUNTRY_INFO!$J238=4)),0,COUNTRY_INFO!$F238))</f>
        <v>11943.400973478381</v>
      </c>
      <c r="F238" s="15">
        <f t="shared" si="21"/>
        <v>18096.829297963755</v>
      </c>
      <c r="G238" s="16">
        <f>IF(AND(INTRO!$E$37="Non-endemic",INTRO!$E$41="Non-endemic"),0,COUNTRY_INFO!P238)</f>
        <v>0</v>
      </c>
      <c r="H238" s="16">
        <f>IF(AND(INTRO!$E$37="Non-endemic",INTRO!$E$41="Non-endemic"),0,COUNTRY_INFO!R238)</f>
        <v>0</v>
      </c>
      <c r="I238" s="15">
        <f>IF(INTRO!$E$39="Non-endemic",IF($G238=1,DEC!I238,0),IF($G238=1,IVM!G238,0))</f>
        <v>0</v>
      </c>
      <c r="J238" s="197"/>
      <c r="K238" s="42">
        <f>IF($J238="ALB", IF(INTRO!$E$39="Non-endemic", IF($H238&lt;&gt;0, IF($I238=0, $D238*$H238, $D238*($H238-$G238)), 0), $D238*$H238), 0)</f>
        <v>0</v>
      </c>
      <c r="L238" s="15">
        <f t="shared" si="2"/>
        <v>0</v>
      </c>
      <c r="M238" s="3"/>
      <c r="N238" s="15">
        <f t="shared" si="22"/>
        <v>0</v>
      </c>
      <c r="O238" s="42">
        <f>IF($J238="MBD", IF(INTRO!$E$39="Non-endemic", IF($H238&lt;&gt;0, IF($I238=0, $D238*$H238, $D238*($H238-$G238)), 0), $D238*$H238), 0)</f>
        <v>0</v>
      </c>
      <c r="P238" s="15">
        <f t="shared" si="4"/>
        <v>0</v>
      </c>
      <c r="Q238" s="3"/>
      <c r="R238" s="15">
        <f t="shared" si="23"/>
        <v>0</v>
      </c>
      <c r="S238" s="25"/>
      <c r="T238" s="17">
        <f t="shared" si="6"/>
        <v>0</v>
      </c>
      <c r="U238" s="17">
        <f t="shared" si="7"/>
        <v>0</v>
      </c>
      <c r="V238" s="25"/>
      <c r="W238" s="17">
        <f t="shared" si="8"/>
        <v>0</v>
      </c>
      <c r="X238" s="17">
        <f t="shared" si="9"/>
        <v>0</v>
      </c>
      <c r="Y238" s="25"/>
      <c r="Z238" s="17">
        <f t="shared" si="10"/>
        <v>0</v>
      </c>
      <c r="AA238" s="17">
        <f t="shared" si="11"/>
        <v>0</v>
      </c>
    </row>
    <row r="239" spans="1:27" x14ac:dyDescent="0.2">
      <c r="A239" s="14" t="str">
        <f>IF(AND(INTRO!$E$37="Non-endemic",INTRO!$E$41="Non-endemic")," ",IF(COUNTRY_INFO!A239=0," ",COUNTRY_INFO!A239))</f>
        <v>Ethiopia</v>
      </c>
      <c r="B239" s="14" t="str">
        <f>IF(AND(INTRO!$E$37="Non-endemic",INTRO!$E$41="Non-endemic")," ",IF(COUNTRY_INFO!B239=0," ",COUNTRY_INFO!B239))</f>
        <v>Dire DawaDire Dawa</v>
      </c>
      <c r="C239" s="14" t="str">
        <f>IF(AND(INTRO!$E$37="Non-endemic",INTRO!$E$41="Non-endemic")," ",IF(COUNTRY_INFO!C239=0," ",COUNTRY_INFO!C239))</f>
        <v>Dire Dawa</v>
      </c>
      <c r="D239" s="15">
        <f>IF(AND(INTRO!$E$37="Non-endemic",INTRO!$E$41="Non-endemic"),0,IF(AND(OR(COUNTRY_INFO!$H239=0,COUNTRY_INFO!$H239=4,COUNTRY_INFO!$H239=99),OR(COUNTRY_INFO!$J239=0,COUNTRY_INFO!$J239=4)),0,COUNTRY_INFO!$E239))</f>
        <v>3795.2839806777779</v>
      </c>
      <c r="E239" s="15">
        <f>IF(AND(INTRO!$E$37="Non-endemic",INTRO!$E$41="Non-endemic"),0,IF(AND(OR(COUNTRY_INFO!$H239=0,COUNTRY_INFO!$H239=4,COUNTRY_INFO!$H239=99),OR(COUNTRY_INFO!$J239=0,COUNTRY_INFO!$J239=4)),0,COUNTRY_INFO!$F239))</f>
        <v>7366.3973965675186</v>
      </c>
      <c r="F239" s="15">
        <f t="shared" si="21"/>
        <v>11161.681377245297</v>
      </c>
      <c r="G239" s="16">
        <f>IF(AND(INTRO!$E$37="Non-endemic",INTRO!$E$41="Non-endemic"),0,COUNTRY_INFO!P239)</f>
        <v>0</v>
      </c>
      <c r="H239" s="16">
        <f>IF(AND(INTRO!$E$37="Non-endemic",INTRO!$E$41="Non-endemic"),0,COUNTRY_INFO!R239)</f>
        <v>0</v>
      </c>
      <c r="I239" s="15">
        <f>IF(INTRO!$E$39="Non-endemic",IF($G239=1,DEC!I239,0),IF($G239=1,IVM!G239,0))</f>
        <v>0</v>
      </c>
      <c r="J239" s="197"/>
      <c r="K239" s="42">
        <f>IF($J239="ALB", IF(INTRO!$E$39="Non-endemic", IF($H239&lt;&gt;0, IF($I239=0, $D239*$H239, $D239*($H239-$G239)), 0), $D239*$H239), 0)</f>
        <v>0</v>
      </c>
      <c r="L239" s="15">
        <f t="shared" si="2"/>
        <v>0</v>
      </c>
      <c r="M239" s="3"/>
      <c r="N239" s="15">
        <f t="shared" si="22"/>
        <v>0</v>
      </c>
      <c r="O239" s="42">
        <f>IF($J239="MBD", IF(INTRO!$E$39="Non-endemic", IF($H239&lt;&gt;0, IF($I239=0, $D239*$H239, $D239*($H239-$G239)), 0), $D239*$H239), 0)</f>
        <v>0</v>
      </c>
      <c r="P239" s="15">
        <f t="shared" si="4"/>
        <v>0</v>
      </c>
      <c r="Q239" s="3"/>
      <c r="R239" s="15">
        <f t="shared" si="23"/>
        <v>0</v>
      </c>
      <c r="S239" s="25"/>
      <c r="T239" s="17">
        <f t="shared" si="6"/>
        <v>0</v>
      </c>
      <c r="U239" s="17">
        <f t="shared" si="7"/>
        <v>0</v>
      </c>
      <c r="V239" s="25"/>
      <c r="W239" s="17">
        <f t="shared" si="8"/>
        <v>0</v>
      </c>
      <c r="X239" s="17">
        <f t="shared" si="9"/>
        <v>0</v>
      </c>
      <c r="Y239" s="25"/>
      <c r="Z239" s="17">
        <f t="shared" si="10"/>
        <v>0</v>
      </c>
      <c r="AA239" s="17">
        <f t="shared" si="11"/>
        <v>0</v>
      </c>
    </row>
    <row r="240" spans="1:27" x14ac:dyDescent="0.2">
      <c r="A240" s="14" t="str">
        <f>IF(AND(INTRO!$E$37="Non-endemic",INTRO!$E$41="Non-endemic")," ",IF(COUNTRY_INFO!A240=0," ",COUNTRY_INFO!A240))</f>
        <v>Ethiopia</v>
      </c>
      <c r="B240" s="14" t="str">
        <f>IF(AND(INTRO!$E$37="Non-endemic",INTRO!$E$41="Non-endemic")," ",IF(COUNTRY_INFO!B240=0," ",COUNTRY_INFO!B240))</f>
        <v>Dire DawaGendo Kore</v>
      </c>
      <c r="C240" s="14" t="str">
        <f>IF(AND(INTRO!$E$37="Non-endemic",INTRO!$E$41="Non-endemic")," ",IF(COUNTRY_INFO!C240=0," ",COUNTRY_INFO!C240))</f>
        <v>Gendo Kore</v>
      </c>
      <c r="D240" s="15">
        <f>IF(AND(INTRO!$E$37="Non-endemic",INTRO!$E$41="Non-endemic"),0,IF(AND(OR(COUNTRY_INFO!$H240=0,COUNTRY_INFO!$H240=4,COUNTRY_INFO!$H240=99),OR(COUNTRY_INFO!$J240=0,COUNTRY_INFO!$J240=4)),0,COUNTRY_INFO!$E240))</f>
        <v>6474.2498997851135</v>
      </c>
      <c r="E240" s="15">
        <f>IF(AND(INTRO!$E$37="Non-endemic",INTRO!$E$41="Non-endemic"),0,IF(AND(OR(COUNTRY_INFO!$H240=0,COUNTRY_INFO!$H240=4,COUNTRY_INFO!$H240=99),OR(COUNTRY_INFO!$J240=0,COUNTRY_INFO!$J240=4)),0,COUNTRY_INFO!$F240))</f>
        <v>12566.094618824163</v>
      </c>
      <c r="F240" s="15">
        <f t="shared" si="21"/>
        <v>19040.344518609276</v>
      </c>
      <c r="G240" s="16">
        <f>IF(AND(INTRO!$E$37="Non-endemic",INTRO!$E$41="Non-endemic"),0,COUNTRY_INFO!P240)</f>
        <v>0</v>
      </c>
      <c r="H240" s="16">
        <f>IF(AND(INTRO!$E$37="Non-endemic",INTRO!$E$41="Non-endemic"),0,COUNTRY_INFO!R240)</f>
        <v>0</v>
      </c>
      <c r="I240" s="15">
        <f>IF(INTRO!$E$39="Non-endemic",IF($G240=1,DEC!I240,0),IF($G240=1,IVM!G240,0))</f>
        <v>0</v>
      </c>
      <c r="J240" s="197"/>
      <c r="K240" s="42">
        <f>IF($J240="ALB", IF(INTRO!$E$39="Non-endemic", IF($H240&lt;&gt;0, IF($I240=0, $D240*$H240, $D240*($H240-$G240)), 0), $D240*$H240), 0)</f>
        <v>0</v>
      </c>
      <c r="L240" s="15">
        <f t="shared" si="2"/>
        <v>0</v>
      </c>
      <c r="M240" s="3"/>
      <c r="N240" s="15">
        <f t="shared" si="22"/>
        <v>0</v>
      </c>
      <c r="O240" s="42">
        <f>IF($J240="MBD", IF(INTRO!$E$39="Non-endemic", IF($H240&lt;&gt;0, IF($I240=0, $D240*$H240, $D240*($H240-$G240)), 0), $D240*$H240), 0)</f>
        <v>0</v>
      </c>
      <c r="P240" s="15">
        <f t="shared" si="4"/>
        <v>0</v>
      </c>
      <c r="Q240" s="3"/>
      <c r="R240" s="15">
        <f t="shared" si="23"/>
        <v>0</v>
      </c>
      <c r="S240" s="25"/>
      <c r="T240" s="17">
        <f t="shared" si="6"/>
        <v>0</v>
      </c>
      <c r="U240" s="17">
        <f t="shared" si="7"/>
        <v>0</v>
      </c>
      <c r="V240" s="25"/>
      <c r="W240" s="17">
        <f t="shared" si="8"/>
        <v>0</v>
      </c>
      <c r="X240" s="17">
        <f t="shared" si="9"/>
        <v>0</v>
      </c>
      <c r="Y240" s="25"/>
      <c r="Z240" s="17">
        <f t="shared" si="10"/>
        <v>0</v>
      </c>
      <c r="AA240" s="17">
        <f t="shared" si="11"/>
        <v>0</v>
      </c>
    </row>
    <row r="241" spans="1:27" x14ac:dyDescent="0.2">
      <c r="A241" s="14" t="str">
        <f>IF(AND(INTRO!$E$37="Non-endemic",INTRO!$E$41="Non-endemic")," ",IF(COUNTRY_INFO!A241=0," ",COUNTRY_INFO!A241))</f>
        <v>Ethiopia</v>
      </c>
      <c r="B241" s="14" t="str">
        <f>IF(AND(INTRO!$E$37="Non-endemic",INTRO!$E$41="Non-endemic")," ",IF(COUNTRY_INFO!B241=0," ",COUNTRY_INFO!B241))</f>
        <v>Dire DawaJeldesa</v>
      </c>
      <c r="C241" s="14" t="str">
        <f>IF(AND(INTRO!$E$37="Non-endemic",INTRO!$E$41="Non-endemic")," ",IF(COUNTRY_INFO!C241=0," ",COUNTRY_INFO!C241))</f>
        <v>Jeldesa</v>
      </c>
      <c r="D241" s="15">
        <f>IF(AND(INTRO!$E$37="Non-endemic",INTRO!$E$41="Non-endemic"),0,IF(AND(OR(COUNTRY_INFO!$H241=0,COUNTRY_INFO!$H241=4,COUNTRY_INFO!$H241=99),OR(COUNTRY_INFO!$J241=0,COUNTRY_INFO!$J241=4)),0,COUNTRY_INFO!$E241))</f>
        <v>3052.1060897636507</v>
      </c>
      <c r="E241" s="15">
        <f>IF(AND(INTRO!$E$37="Non-endemic",INTRO!$E$41="Non-endemic"),0,IF(AND(OR(COUNTRY_INFO!$H241=0,COUNTRY_INFO!$H241=4,COUNTRY_INFO!$H241=99),OR(COUNTRY_INFO!$J241=0,COUNTRY_INFO!$J241=4)),0,COUNTRY_INFO!$F241))</f>
        <v>5923.9378313049747</v>
      </c>
      <c r="F241" s="15">
        <f t="shared" si="21"/>
        <v>8976.0439210686254</v>
      </c>
      <c r="G241" s="16">
        <f>IF(AND(INTRO!$E$37="Non-endemic",INTRO!$E$41="Non-endemic"),0,COUNTRY_INFO!P241)</f>
        <v>0</v>
      </c>
      <c r="H241" s="16">
        <f>IF(AND(INTRO!$E$37="Non-endemic",INTRO!$E$41="Non-endemic"),0,COUNTRY_INFO!R241)</f>
        <v>0</v>
      </c>
      <c r="I241" s="15">
        <f>IF(INTRO!$E$39="Non-endemic",IF($G241=1,DEC!I241,0),IF($G241=1,IVM!G241,0))</f>
        <v>0</v>
      </c>
      <c r="J241" s="197"/>
      <c r="K241" s="42">
        <f>IF($J241="ALB", IF(INTRO!$E$39="Non-endemic", IF($H241&lt;&gt;0, IF($I241=0, $D241*$H241, $D241*($H241-$G241)), 0), $D241*$H241), 0)</f>
        <v>0</v>
      </c>
      <c r="L241" s="15">
        <f t="shared" si="2"/>
        <v>0</v>
      </c>
      <c r="M241" s="3"/>
      <c r="N241" s="15">
        <f t="shared" si="22"/>
        <v>0</v>
      </c>
      <c r="O241" s="42">
        <f>IF($J241="MBD", IF(INTRO!$E$39="Non-endemic", IF($H241&lt;&gt;0, IF($I241=0, $D241*$H241, $D241*($H241-$G241)), 0), $D241*$H241), 0)</f>
        <v>0</v>
      </c>
      <c r="P241" s="15">
        <f t="shared" si="4"/>
        <v>0</v>
      </c>
      <c r="Q241" s="3"/>
      <c r="R241" s="15">
        <f t="shared" si="23"/>
        <v>0</v>
      </c>
      <c r="S241" s="25"/>
      <c r="T241" s="17">
        <f t="shared" si="6"/>
        <v>0</v>
      </c>
      <c r="U241" s="17">
        <f t="shared" si="7"/>
        <v>0</v>
      </c>
      <c r="V241" s="25"/>
      <c r="W241" s="17">
        <f t="shared" si="8"/>
        <v>0</v>
      </c>
      <c r="X241" s="17">
        <f t="shared" si="9"/>
        <v>0</v>
      </c>
      <c r="Y241" s="25"/>
      <c r="Z241" s="17">
        <f t="shared" si="10"/>
        <v>0</v>
      </c>
      <c r="AA241" s="17">
        <f t="shared" si="11"/>
        <v>0</v>
      </c>
    </row>
    <row r="242" spans="1:27" x14ac:dyDescent="0.2">
      <c r="A242" s="14" t="str">
        <f>IF(AND(INTRO!$E$37="Non-endemic",INTRO!$E$41="Non-endemic")," ",IF(COUNTRY_INFO!A242=0," ",COUNTRY_INFO!A242))</f>
        <v>Ethiopia</v>
      </c>
      <c r="B242" s="14" t="str">
        <f>IF(AND(INTRO!$E$37="Non-endemic",INTRO!$E$41="Non-endemic")," ",IF(COUNTRY_INFO!B242=0," ",COUNTRY_INFO!B242))</f>
        <v>Dire DawaLegehare</v>
      </c>
      <c r="C242" s="14" t="str">
        <f>IF(AND(INTRO!$E$37="Non-endemic",INTRO!$E$41="Non-endemic")," ",IF(COUNTRY_INFO!C242=0," ",COUNTRY_INFO!C242))</f>
        <v>Legehare</v>
      </c>
      <c r="D242" s="15">
        <f>IF(AND(INTRO!$E$37="Non-endemic",INTRO!$E$41="Non-endemic"),0,IF(AND(OR(COUNTRY_INFO!$H242=0,COUNTRY_INFO!$H242=4,COUNTRY_INFO!$H242=99),OR(COUNTRY_INFO!$J242=0,COUNTRY_INFO!$J242=4)),0,COUNTRY_INFO!$E242))</f>
        <v>16848.138930015833</v>
      </c>
      <c r="E242" s="15">
        <f>IF(AND(INTRO!$E$37="Non-endemic",INTRO!$E$41="Non-endemic"),0,IF(AND(OR(COUNTRY_INFO!$H242=0,COUNTRY_INFO!$H242=4,COUNTRY_INFO!$H242=99),OR(COUNTRY_INFO!$J242=0,COUNTRY_INFO!$J242=4)),0,COUNTRY_INFO!$F242))</f>
        <v>32701.133138636014</v>
      </c>
      <c r="F242" s="15">
        <f t="shared" si="21"/>
        <v>49549.272068651844</v>
      </c>
      <c r="G242" s="16">
        <f>IF(AND(INTRO!$E$37="Non-endemic",INTRO!$E$41="Non-endemic"),0,COUNTRY_INFO!P242)</f>
        <v>0</v>
      </c>
      <c r="H242" s="16">
        <f>IF(AND(INTRO!$E$37="Non-endemic",INTRO!$E$41="Non-endemic"),0,COUNTRY_INFO!R242)</f>
        <v>0</v>
      </c>
      <c r="I242" s="15">
        <f>IF(INTRO!$E$39="Non-endemic",IF($G242=1,DEC!I242,0),IF($G242=1,IVM!G242,0))</f>
        <v>0</v>
      </c>
      <c r="J242" s="197"/>
      <c r="K242" s="42">
        <f>IF($J242="ALB", IF(INTRO!$E$39="Non-endemic", IF($H242&lt;&gt;0, IF($I242=0, $D242*$H242, $D242*($H242-$G242)), 0), $D242*$H242), 0)</f>
        <v>0</v>
      </c>
      <c r="L242" s="15">
        <f t="shared" si="2"/>
        <v>0</v>
      </c>
      <c r="M242" s="3"/>
      <c r="N242" s="15">
        <f t="shared" si="22"/>
        <v>0</v>
      </c>
      <c r="O242" s="42">
        <f>IF($J242="MBD", IF(INTRO!$E$39="Non-endemic", IF($H242&lt;&gt;0, IF($I242=0, $D242*$H242, $D242*($H242-$G242)), 0), $D242*$H242), 0)</f>
        <v>0</v>
      </c>
      <c r="P242" s="15">
        <f t="shared" si="4"/>
        <v>0</v>
      </c>
      <c r="Q242" s="3"/>
      <c r="R242" s="15">
        <f t="shared" si="23"/>
        <v>0</v>
      </c>
      <c r="S242" s="25"/>
      <c r="T242" s="17">
        <f t="shared" si="6"/>
        <v>0</v>
      </c>
      <c r="U242" s="17">
        <f t="shared" si="7"/>
        <v>0</v>
      </c>
      <c r="V242" s="25"/>
      <c r="W242" s="17">
        <f t="shared" si="8"/>
        <v>0</v>
      </c>
      <c r="X242" s="17">
        <f t="shared" si="9"/>
        <v>0</v>
      </c>
      <c r="Y242" s="25"/>
      <c r="Z242" s="17">
        <f t="shared" si="10"/>
        <v>0</v>
      </c>
      <c r="AA242" s="17">
        <f t="shared" si="11"/>
        <v>0</v>
      </c>
    </row>
    <row r="243" spans="1:27" x14ac:dyDescent="0.2">
      <c r="A243" s="14" t="str">
        <f>IF(AND(INTRO!$E$37="Non-endemic",INTRO!$E$41="Non-endemic")," ",IF(COUNTRY_INFO!A243=0," ",COUNTRY_INFO!A243))</f>
        <v>Ethiopia</v>
      </c>
      <c r="B243" s="14" t="str">
        <f>IF(AND(INTRO!$E$37="Non-endemic",INTRO!$E$41="Non-endemic")," ",IF(COUNTRY_INFO!B243=0," ",COUNTRY_INFO!B243))</f>
        <v>Dire DawaMelka Jebdu</v>
      </c>
      <c r="C243" s="14" t="str">
        <f>IF(AND(INTRO!$E$37="Non-endemic",INTRO!$E$41="Non-endemic")," ",IF(COUNTRY_INFO!C243=0," ",COUNTRY_INFO!C243))</f>
        <v>Melka Jebdu</v>
      </c>
      <c r="D243" s="15">
        <f>IF(AND(INTRO!$E$37="Non-endemic",INTRO!$E$41="Non-endemic"),0,IF(AND(OR(COUNTRY_INFO!$H243=0,COUNTRY_INFO!$H243=4,COUNTRY_INFO!$H243=99),OR(COUNTRY_INFO!$J243=0,COUNTRY_INFO!$J243=4)),0,COUNTRY_INFO!$E243))</f>
        <v>3858.6021729017707</v>
      </c>
      <c r="E243" s="15">
        <f>IF(AND(INTRO!$E$37="Non-endemic",INTRO!$E$41="Non-endemic"),0,IF(AND(OR(COUNTRY_INFO!$H243=0,COUNTRY_INFO!$H243=4,COUNTRY_INFO!$H243=99),OR(COUNTRY_INFO!$J243=0,COUNTRY_INFO!$J243=4)),0,COUNTRY_INFO!$F243))</f>
        <v>7489.2938566819175</v>
      </c>
      <c r="F243" s="15">
        <f t="shared" si="21"/>
        <v>11347.896029583688</v>
      </c>
      <c r="G243" s="16">
        <f>IF(AND(INTRO!$E$37="Non-endemic",INTRO!$E$41="Non-endemic"),0,COUNTRY_INFO!P243)</f>
        <v>0</v>
      </c>
      <c r="H243" s="16">
        <f>IF(AND(INTRO!$E$37="Non-endemic",INTRO!$E$41="Non-endemic"),0,COUNTRY_INFO!R243)</f>
        <v>0</v>
      </c>
      <c r="I243" s="15">
        <f>IF(INTRO!$E$39="Non-endemic",IF($G243=1,DEC!I243,0),IF($G243=1,IVM!G243,0))</f>
        <v>0</v>
      </c>
      <c r="J243" s="197"/>
      <c r="K243" s="42">
        <f>IF($J243="ALB", IF(INTRO!$E$39="Non-endemic", IF($H243&lt;&gt;0, IF($I243=0, $D243*$H243, $D243*($H243-$G243)), 0), $D243*$H243), 0)</f>
        <v>0</v>
      </c>
      <c r="L243" s="15">
        <f t="shared" si="2"/>
        <v>0</v>
      </c>
      <c r="M243" s="3"/>
      <c r="N243" s="15">
        <f t="shared" si="22"/>
        <v>0</v>
      </c>
      <c r="O243" s="42">
        <f>IF($J243="MBD", IF(INTRO!$E$39="Non-endemic", IF($H243&lt;&gt;0, IF($I243=0, $D243*$H243, $D243*($H243-$G243)), 0), $D243*$H243), 0)</f>
        <v>0</v>
      </c>
      <c r="P243" s="15">
        <f t="shared" si="4"/>
        <v>0</v>
      </c>
      <c r="Q243" s="3"/>
      <c r="R243" s="15">
        <f t="shared" si="23"/>
        <v>0</v>
      </c>
      <c r="S243" s="25"/>
      <c r="T243" s="17">
        <f t="shared" si="6"/>
        <v>0</v>
      </c>
      <c r="U243" s="17">
        <f t="shared" si="7"/>
        <v>0</v>
      </c>
      <c r="V243" s="25"/>
      <c r="W243" s="17">
        <f t="shared" si="8"/>
        <v>0</v>
      </c>
      <c r="X243" s="17">
        <f t="shared" si="9"/>
        <v>0</v>
      </c>
      <c r="Y243" s="25"/>
      <c r="Z243" s="17">
        <f t="shared" si="10"/>
        <v>0</v>
      </c>
      <c r="AA243" s="17">
        <f t="shared" si="11"/>
        <v>0</v>
      </c>
    </row>
    <row r="244" spans="1:27" x14ac:dyDescent="0.2">
      <c r="A244" s="14" t="str">
        <f>IF(AND(INTRO!$E$37="Non-endemic",INTRO!$E$41="Non-endemic")," ",IF(COUNTRY_INFO!A244=0," ",COUNTRY_INFO!A244))</f>
        <v>Ethiopia</v>
      </c>
      <c r="B244" s="14" t="str">
        <f>IF(AND(INTRO!$E$37="Non-endemic",INTRO!$E$41="Non-endemic")," ",IF(COUNTRY_INFO!B244=0," ",COUNTRY_INFO!B244))</f>
        <v>Dire DawaSabian</v>
      </c>
      <c r="C244" s="14" t="str">
        <f>IF(AND(INTRO!$E$37="Non-endemic",INTRO!$E$41="Non-endemic")," ",IF(COUNTRY_INFO!C244=0," ",COUNTRY_INFO!C244))</f>
        <v>Sabian</v>
      </c>
      <c r="D244" s="15">
        <f>IF(AND(INTRO!$E$37="Non-endemic",INTRO!$E$41="Non-endemic"),0,IF(AND(OR(COUNTRY_INFO!$H244=0,COUNTRY_INFO!$H244=4,COUNTRY_INFO!$H244=99),OR(COUNTRY_INFO!$J244=0,COUNTRY_INFO!$J244=4)),0,COUNTRY_INFO!$E244))</f>
        <v>8386.7695499895508</v>
      </c>
      <c r="E244" s="15">
        <f>IF(AND(INTRO!$E$37="Non-endemic",INTRO!$E$41="Non-endemic"),0,IF(AND(OR(COUNTRY_INFO!$H244=0,COUNTRY_INFO!$H244=4,COUNTRY_INFO!$H244=99),OR(COUNTRY_INFO!$J244=0,COUNTRY_INFO!$J244=4)),0,COUNTRY_INFO!$F244))</f>
        <v>16278.169879562422</v>
      </c>
      <c r="F244" s="15">
        <f t="shared" si="21"/>
        <v>24664.939429551974</v>
      </c>
      <c r="G244" s="16">
        <f>IF(AND(INTRO!$E$37="Non-endemic",INTRO!$E$41="Non-endemic"),0,COUNTRY_INFO!P244)</f>
        <v>0</v>
      </c>
      <c r="H244" s="16">
        <f>IF(AND(INTRO!$E$37="Non-endemic",INTRO!$E$41="Non-endemic"),0,COUNTRY_INFO!R244)</f>
        <v>0</v>
      </c>
      <c r="I244" s="15">
        <f>IF(INTRO!$E$39="Non-endemic",IF($G244=1,DEC!I244,0),IF($G244=1,IVM!G244,0))</f>
        <v>0</v>
      </c>
      <c r="J244" s="197"/>
      <c r="K244" s="42">
        <f>IF($J244="ALB", IF(INTRO!$E$39="Non-endemic", IF($H244&lt;&gt;0, IF($I244=0, $D244*$H244, $D244*($H244-$G244)), 0), $D244*$H244), 0)</f>
        <v>0</v>
      </c>
      <c r="L244" s="15">
        <f t="shared" si="2"/>
        <v>0</v>
      </c>
      <c r="M244" s="3"/>
      <c r="N244" s="15">
        <f t="shared" si="22"/>
        <v>0</v>
      </c>
      <c r="O244" s="42">
        <f>IF($J244="MBD", IF(INTRO!$E$39="Non-endemic", IF($H244&lt;&gt;0, IF($I244=0, $D244*$H244, $D244*($H244-$G244)), 0), $D244*$H244), 0)</f>
        <v>0</v>
      </c>
      <c r="P244" s="15">
        <f t="shared" si="4"/>
        <v>0</v>
      </c>
      <c r="Q244" s="3"/>
      <c r="R244" s="15">
        <f t="shared" si="23"/>
        <v>0</v>
      </c>
      <c r="S244" s="25"/>
      <c r="T244" s="17">
        <f t="shared" si="6"/>
        <v>0</v>
      </c>
      <c r="U244" s="17">
        <f t="shared" si="7"/>
        <v>0</v>
      </c>
      <c r="V244" s="25"/>
      <c r="W244" s="17">
        <f t="shared" si="8"/>
        <v>0</v>
      </c>
      <c r="X244" s="17">
        <f t="shared" si="9"/>
        <v>0</v>
      </c>
      <c r="Y244" s="25"/>
      <c r="Z244" s="17">
        <f t="shared" si="10"/>
        <v>0</v>
      </c>
      <c r="AA244" s="17">
        <f t="shared" si="11"/>
        <v>0</v>
      </c>
    </row>
    <row r="245" spans="1:27" x14ac:dyDescent="0.2">
      <c r="A245" s="14" t="str">
        <f>IF(AND(INTRO!$E$37="Non-endemic",INTRO!$E$41="Non-endemic")," ",IF(COUNTRY_INFO!A245=0," ",COUNTRY_INFO!A245))</f>
        <v>Ethiopia</v>
      </c>
      <c r="B245" s="14" t="str">
        <f>IF(AND(INTRO!$E$37="Non-endemic",INTRO!$E$41="Non-endemic")," ",IF(COUNTRY_INFO!B245=0," ",COUNTRY_INFO!B245))</f>
        <v>Dire DawaWahil</v>
      </c>
      <c r="C245" s="14" t="str">
        <f>IF(AND(INTRO!$E$37="Non-endemic",INTRO!$E$41="Non-endemic")," ",IF(COUNTRY_INFO!C245=0," ",COUNTRY_INFO!C245))</f>
        <v>Wahil</v>
      </c>
      <c r="D245" s="15">
        <f>IF(AND(INTRO!$E$37="Non-endemic",INTRO!$E$41="Non-endemic"),0,IF(AND(OR(COUNTRY_INFO!$H245=0,COUNTRY_INFO!$H245=4,COUNTRY_INFO!$H245=99),OR(COUNTRY_INFO!$J245=0,COUNTRY_INFO!$J245=4)),0,COUNTRY_INFO!$E245))</f>
        <v>3465.2960746551871</v>
      </c>
      <c r="E245" s="15">
        <f>IF(AND(INTRO!$E$37="Non-endemic",INTRO!$E$41="Non-endemic"),0,IF(AND(OR(COUNTRY_INFO!$H245=0,COUNTRY_INFO!$H245=4,COUNTRY_INFO!$H245=99),OR(COUNTRY_INFO!$J245=0,COUNTRY_INFO!$J245=4)),0,COUNTRY_INFO!$F245))</f>
        <v>6725.9125042118549</v>
      </c>
      <c r="F245" s="15">
        <f t="shared" si="21"/>
        <v>10191.208578867041</v>
      </c>
      <c r="G245" s="16">
        <f>IF(AND(INTRO!$E$37="Non-endemic",INTRO!$E$41="Non-endemic"),0,COUNTRY_INFO!P245)</f>
        <v>0</v>
      </c>
      <c r="H245" s="16">
        <f>IF(AND(INTRO!$E$37="Non-endemic",INTRO!$E$41="Non-endemic"),0,COUNTRY_INFO!R245)</f>
        <v>0</v>
      </c>
      <c r="I245" s="15">
        <f>IF(INTRO!$E$39="Non-endemic",IF($G245=1,DEC!I245,0),IF($G245=1,IVM!G245,0))</f>
        <v>0</v>
      </c>
      <c r="J245" s="197"/>
      <c r="K245" s="42">
        <f>IF($J245="ALB", IF(INTRO!$E$39="Non-endemic", IF($H245&lt;&gt;0, IF($I245=0, $D245*$H245, $D245*($H245-$G245)), 0), $D245*$H245), 0)</f>
        <v>0</v>
      </c>
      <c r="L245" s="15">
        <f t="shared" si="2"/>
        <v>0</v>
      </c>
      <c r="M245" s="3"/>
      <c r="N245" s="15">
        <f t="shared" si="22"/>
        <v>0</v>
      </c>
      <c r="O245" s="42">
        <f>IF($J245="MBD", IF(INTRO!$E$39="Non-endemic", IF($H245&lt;&gt;0, IF($I245=0, $D245*$H245, $D245*($H245-$G245)), 0), $D245*$H245), 0)</f>
        <v>0</v>
      </c>
      <c r="P245" s="15">
        <f t="shared" si="4"/>
        <v>0</v>
      </c>
      <c r="Q245" s="3"/>
      <c r="R245" s="15">
        <f t="shared" si="23"/>
        <v>0</v>
      </c>
      <c r="S245" s="25"/>
      <c r="T245" s="17">
        <f t="shared" si="6"/>
        <v>0</v>
      </c>
      <c r="U245" s="17">
        <f t="shared" si="7"/>
        <v>0</v>
      </c>
      <c r="V245" s="25"/>
      <c r="W245" s="17">
        <f t="shared" si="8"/>
        <v>0</v>
      </c>
      <c r="X245" s="17">
        <f t="shared" si="9"/>
        <v>0</v>
      </c>
      <c r="Y245" s="25"/>
      <c r="Z245" s="17">
        <f t="shared" si="10"/>
        <v>0</v>
      </c>
      <c r="AA245" s="17">
        <f t="shared" si="11"/>
        <v>0</v>
      </c>
    </row>
    <row r="246" spans="1:27" x14ac:dyDescent="0.2">
      <c r="A246" s="14" t="str">
        <f>IF(AND(INTRO!$E$37="Non-endemic",INTRO!$E$41="Non-endemic")," ",IF(COUNTRY_INFO!A246=0," ",COUNTRY_INFO!A246))</f>
        <v>Ethiopia</v>
      </c>
      <c r="B246" s="14" t="str">
        <f>IF(AND(INTRO!$E$37="Non-endemic",INTRO!$E$41="Non-endemic")," ",IF(COUNTRY_INFO!B246=0," ",COUNTRY_INFO!B246))</f>
        <v>GambellaAgnua II</v>
      </c>
      <c r="C246" s="14" t="str">
        <f>IF(AND(INTRO!$E$37="Non-endemic",INTRO!$E$41="Non-endemic")," ",IF(COUNTRY_INFO!C246=0," ",COUNTRY_INFO!C246))</f>
        <v>Abobo</v>
      </c>
      <c r="D246" s="15">
        <f>IF(AND(INTRO!$E$37="Non-endemic",INTRO!$E$41="Non-endemic"),0,IF(AND(OR(COUNTRY_INFO!$H246=0,COUNTRY_INFO!$H246=4,COUNTRY_INFO!$H246=99),OR(COUNTRY_INFO!$J246=0,COUNTRY_INFO!$J246=4)),0,COUNTRY_INFO!$E246))</f>
        <v>3329.3979944106977</v>
      </c>
      <c r="E246" s="15">
        <f>IF(AND(INTRO!$E$37="Non-endemic",INTRO!$E$41="Non-endemic"),0,IF(AND(OR(COUNTRY_INFO!$H246=0,COUNTRY_INFO!$H246=4,COUNTRY_INFO!$H246=99),OR(COUNTRY_INFO!$J246=0,COUNTRY_INFO!$J246=4)),0,COUNTRY_INFO!$F246))</f>
        <v>6888.6029333775814</v>
      </c>
      <c r="F246" s="15">
        <f t="shared" si="21"/>
        <v>10218.000927788278</v>
      </c>
      <c r="G246" s="16">
        <f>IF(AND(INTRO!$E$37="Non-endemic",INTRO!$E$41="Non-endemic"),0,COUNTRY_INFO!P246)</f>
        <v>1</v>
      </c>
      <c r="H246" s="16">
        <f>IF(AND(INTRO!$E$37="Non-endemic",INTRO!$E$41="Non-endemic"),0,COUNTRY_INFO!R246)</f>
        <v>1</v>
      </c>
      <c r="I246" s="15">
        <f>IF(INTRO!$E$39="Non-endemic",IF($G246=1,DEC!I246,0),IF($G246=1,IVM!G246,0))</f>
        <v>20989.05456402422</v>
      </c>
      <c r="J246" s="197" t="s">
        <v>172</v>
      </c>
      <c r="K246" s="42">
        <f>IF($J246="ALB", IF(INTRO!$E$39="Non-endemic", IF($H246&lt;&gt;0, IF($I246=0, $D246*$H246, $D246*($H246-$G246)), 0), $D246*$H246), 0)</f>
        <v>3329.3979944106977</v>
      </c>
      <c r="L246" s="15">
        <f t="shared" si="2"/>
        <v>0</v>
      </c>
      <c r="M246" s="3"/>
      <c r="N246" s="15">
        <f t="shared" si="22"/>
        <v>3329.3979944106977</v>
      </c>
      <c r="O246" s="42">
        <f>IF($J246="MBD", IF(INTRO!$E$39="Non-endemic", IF($H246&lt;&gt;0, IF($I246=0, $D246*$H246, $D246*($H246-$G246)), 0), $D246*$H246), 0)</f>
        <v>0</v>
      </c>
      <c r="P246" s="15">
        <f t="shared" si="4"/>
        <v>0</v>
      </c>
      <c r="Q246" s="3"/>
      <c r="R246" s="15">
        <f t="shared" si="23"/>
        <v>0</v>
      </c>
      <c r="S246" s="25"/>
      <c r="T246" s="17">
        <f t="shared" si="6"/>
        <v>20989.05456402422</v>
      </c>
      <c r="U246" s="17">
        <f t="shared" si="7"/>
        <v>105</v>
      </c>
      <c r="V246" s="25"/>
      <c r="W246" s="17">
        <f t="shared" si="8"/>
        <v>0</v>
      </c>
      <c r="X246" s="17">
        <f t="shared" si="9"/>
        <v>0</v>
      </c>
      <c r="Y246" s="25"/>
      <c r="Z246" s="17">
        <f t="shared" si="10"/>
        <v>0</v>
      </c>
      <c r="AA246" s="17">
        <f t="shared" si="11"/>
        <v>0</v>
      </c>
    </row>
    <row r="247" spans="1:27" x14ac:dyDescent="0.2">
      <c r="A247" s="14" t="str">
        <f>IF(AND(INTRO!$E$37="Non-endemic",INTRO!$E$41="Non-endemic")," ",IF(COUNTRY_INFO!A247=0," ",COUNTRY_INFO!A247))</f>
        <v>Ethiopia</v>
      </c>
      <c r="B247" s="14" t="str">
        <f>IF(AND(INTRO!$E$37="Non-endemic",INTRO!$E$41="Non-endemic")," ",IF(COUNTRY_INFO!B247=0," ",COUNTRY_INFO!B247))</f>
        <v>GambellaAgnua II</v>
      </c>
      <c r="C247" s="14" t="str">
        <f>IF(AND(INTRO!$E$37="Non-endemic",INTRO!$E$41="Non-endemic")," ",IF(COUNTRY_INFO!C247=0," ",COUNTRY_INFO!C247))</f>
        <v>Dimma</v>
      </c>
      <c r="D247" s="15">
        <f>IF(AND(INTRO!$E$37="Non-endemic",INTRO!$E$41="Non-endemic"),0,IF(AND(OR(COUNTRY_INFO!$H247=0,COUNTRY_INFO!$H247=4,COUNTRY_INFO!$H247=99),OR(COUNTRY_INFO!$J247=0,COUNTRY_INFO!$J247=4)),0,COUNTRY_INFO!$E247))</f>
        <v>1606.6836569993402</v>
      </c>
      <c r="E247" s="15">
        <f>IF(AND(INTRO!$E$37="Non-endemic",INTRO!$E$41="Non-endemic"),0,IF(AND(OR(COUNTRY_INFO!$H247=0,COUNTRY_INFO!$H247=4,COUNTRY_INFO!$H247=99),OR(COUNTRY_INFO!$J247=0,COUNTRY_INFO!$J247=4)),0,COUNTRY_INFO!$F247))</f>
        <v>3324.2663602236216</v>
      </c>
      <c r="F247" s="15">
        <f t="shared" si="21"/>
        <v>4930.9500172229618</v>
      </c>
      <c r="G247" s="16">
        <f>IF(AND(INTRO!$E$37="Non-endemic",INTRO!$E$41="Non-endemic"),0,COUNTRY_INFO!P247)</f>
        <v>1</v>
      </c>
      <c r="H247" s="16">
        <f>IF(AND(INTRO!$E$37="Non-endemic",INTRO!$E$41="Non-endemic"),0,COUNTRY_INFO!R247)</f>
        <v>2</v>
      </c>
      <c r="I247" s="15">
        <f>IF(INTRO!$E$39="Non-endemic",IF($G247=1,DEC!I247,0),IF($G247=1,IVM!G247,0))</f>
        <v>10128.789348854654</v>
      </c>
      <c r="J247" s="197" t="s">
        <v>172</v>
      </c>
      <c r="K247" s="42">
        <f>IF($J247="ALB", IF(INTRO!$E$39="Non-endemic", IF($H247&lt;&gt;0, IF($I247=0, $D247*$H247, $D247*($H247-$G247)), 0), $D247*$H247), 0)</f>
        <v>3213.3673139986804</v>
      </c>
      <c r="L247" s="15">
        <f t="shared" si="2"/>
        <v>3324.2663602236216</v>
      </c>
      <c r="M247" s="3"/>
      <c r="N247" s="15">
        <f t="shared" si="22"/>
        <v>6537.633674222302</v>
      </c>
      <c r="O247" s="42">
        <f>IF($J247="MBD", IF(INTRO!$E$39="Non-endemic", IF($H247&lt;&gt;0, IF($I247=0, $D247*$H247, $D247*($H247-$G247)), 0), $D247*$H247), 0)</f>
        <v>0</v>
      </c>
      <c r="P247" s="15">
        <f t="shared" si="4"/>
        <v>0</v>
      </c>
      <c r="Q247" s="3"/>
      <c r="R247" s="15">
        <f t="shared" si="23"/>
        <v>0</v>
      </c>
      <c r="S247" s="25"/>
      <c r="T247" s="17">
        <f t="shared" si="6"/>
        <v>10128.789348854654</v>
      </c>
      <c r="U247" s="17">
        <f t="shared" si="7"/>
        <v>51</v>
      </c>
      <c r="V247" s="25"/>
      <c r="W247" s="17">
        <f t="shared" si="8"/>
        <v>3324.2663602236216</v>
      </c>
      <c r="X247" s="17">
        <f t="shared" si="9"/>
        <v>17</v>
      </c>
      <c r="Y247" s="25"/>
      <c r="Z247" s="17">
        <f t="shared" si="10"/>
        <v>0</v>
      </c>
      <c r="AA247" s="17">
        <f t="shared" si="11"/>
        <v>0</v>
      </c>
    </row>
    <row r="248" spans="1:27" x14ac:dyDescent="0.2">
      <c r="A248" s="14" t="str">
        <f>IF(AND(INTRO!$E$37="Non-endemic",INTRO!$E$41="Non-endemic")," ",IF(COUNTRY_INFO!A248=0," ",COUNTRY_INFO!A248))</f>
        <v>Ethiopia</v>
      </c>
      <c r="B248" s="14" t="str">
        <f>IF(AND(INTRO!$E$37="Non-endemic",INTRO!$E$41="Non-endemic")," ",IF(COUNTRY_INFO!B248=0," ",COUNTRY_INFO!B248))</f>
        <v>GambellaAgnua II</v>
      </c>
      <c r="C248" s="14" t="str">
        <f>IF(AND(INTRO!$E$37="Non-endemic",INTRO!$E$41="Non-endemic")," ",IF(COUNTRY_INFO!C248=0," ",COUNTRY_INFO!C248))</f>
        <v>Gambella</v>
      </c>
      <c r="D248" s="15">
        <f>IF(AND(INTRO!$E$37="Non-endemic",INTRO!$E$41="Non-endemic"),0,IF(AND(OR(COUNTRY_INFO!$H248=0,COUNTRY_INFO!$H248=4,COUNTRY_INFO!$H248=99),OR(COUNTRY_INFO!$J248=0,COUNTRY_INFO!$J248=4)),0,COUNTRY_INFO!$E248))</f>
        <v>7835.4835948820828</v>
      </c>
      <c r="E248" s="15">
        <f>IF(AND(INTRO!$E$37="Non-endemic",INTRO!$E$41="Non-endemic"),0,IF(AND(OR(COUNTRY_INFO!$H248=0,COUNTRY_INFO!$H248=4,COUNTRY_INFO!$H248=99),OR(COUNTRY_INFO!$J248=0,COUNTRY_INFO!$J248=4)),0,COUNTRY_INFO!$F248))</f>
        <v>16211.800261413411</v>
      </c>
      <c r="F248" s="15">
        <f t="shared" si="21"/>
        <v>24047.283856295493</v>
      </c>
      <c r="G248" s="16">
        <f>IF(AND(INTRO!$E$37="Non-endemic",INTRO!$E$41="Non-endemic"),0,COUNTRY_INFO!P248)</f>
        <v>1</v>
      </c>
      <c r="H248" s="16">
        <f>IF(AND(INTRO!$E$37="Non-endemic",INTRO!$E$41="Non-endemic"),0,COUNTRY_INFO!R248)</f>
        <v>2</v>
      </c>
      <c r="I248" s="15">
        <f>IF(INTRO!$E$39="Non-endemic",IF($G248=1,DEC!I248,0),IF($G248=1,IVM!G248,0))</f>
        <v>49396.134972324311</v>
      </c>
      <c r="J248" s="197" t="s">
        <v>172</v>
      </c>
      <c r="K248" s="42">
        <f>IF($J248="ALB", IF(INTRO!$E$39="Non-endemic", IF($H248&lt;&gt;0, IF($I248=0, $D248*$H248, $D248*($H248-$G248)), 0), $D248*$H248), 0)</f>
        <v>15670.967189764166</v>
      </c>
      <c r="L248" s="15">
        <f t="shared" si="2"/>
        <v>16211.800261413411</v>
      </c>
      <c r="M248" s="3"/>
      <c r="N248" s="15">
        <f t="shared" si="22"/>
        <v>31882.767451177577</v>
      </c>
      <c r="O248" s="42">
        <f>IF($J248="MBD", IF(INTRO!$E$39="Non-endemic", IF($H248&lt;&gt;0, IF($I248=0, $D248*$H248, $D248*($H248-$G248)), 0), $D248*$H248), 0)</f>
        <v>0</v>
      </c>
      <c r="P248" s="15">
        <f t="shared" si="4"/>
        <v>0</v>
      </c>
      <c r="Q248" s="3"/>
      <c r="R248" s="15">
        <f t="shared" si="23"/>
        <v>0</v>
      </c>
      <c r="S248" s="25"/>
      <c r="T248" s="17">
        <f t="shared" si="6"/>
        <v>49396.134972324311</v>
      </c>
      <c r="U248" s="17">
        <f t="shared" si="7"/>
        <v>247</v>
      </c>
      <c r="V248" s="25"/>
      <c r="W248" s="17">
        <f t="shared" si="8"/>
        <v>16211.800261413411</v>
      </c>
      <c r="X248" s="17">
        <f t="shared" si="9"/>
        <v>82</v>
      </c>
      <c r="Y248" s="25"/>
      <c r="Z248" s="17">
        <f t="shared" si="10"/>
        <v>0</v>
      </c>
      <c r="AA248" s="17">
        <f t="shared" si="11"/>
        <v>0</v>
      </c>
    </row>
    <row r="249" spans="1:27" x14ac:dyDescent="0.2">
      <c r="A249" s="14" t="str">
        <f>IF(AND(INTRO!$E$37="Non-endemic",INTRO!$E$41="Non-endemic")," ",IF(COUNTRY_INFO!A249=0," ",COUNTRY_INFO!A249))</f>
        <v>Ethiopia</v>
      </c>
      <c r="B249" s="14" t="str">
        <f>IF(AND(INTRO!$E$37="Non-endemic",INTRO!$E$41="Non-endemic")," ",IF(COUNTRY_INFO!B249=0," ",COUNTRY_INFO!B249))</f>
        <v>GambellaAgnua II</v>
      </c>
      <c r="C249" s="14" t="str">
        <f>IF(AND(INTRO!$E$37="Non-endemic",INTRO!$E$41="Non-endemic")," ",IF(COUNTRY_INFO!C249=0," ",COUNTRY_INFO!C249))</f>
        <v>Gog</v>
      </c>
      <c r="D249" s="15">
        <f>IF(AND(INTRO!$E$37="Non-endemic",INTRO!$E$41="Non-endemic"),0,IF(AND(OR(COUNTRY_INFO!$H249=0,COUNTRY_INFO!$H249=4,COUNTRY_INFO!$H249=99),OR(COUNTRY_INFO!$J249=0,COUNTRY_INFO!$J249=4)),0,COUNTRY_INFO!$E249))</f>
        <v>3380.3604893367597</v>
      </c>
      <c r="E249" s="15">
        <f>IF(AND(INTRO!$E$37="Non-endemic",INTRO!$E$41="Non-endemic"),0,IF(AND(OR(COUNTRY_INFO!$H249=0,COUNTRY_INFO!$H249=4,COUNTRY_INFO!$H249=99),OR(COUNTRY_INFO!$J249=0,COUNTRY_INFO!$J249=4)),0,COUNTRY_INFO!$F249))</f>
        <v>6994.0455367038467</v>
      </c>
      <c r="F249" s="15">
        <f t="shared" si="21"/>
        <v>10374.406026040606</v>
      </c>
      <c r="G249" s="16">
        <f>IF(AND(INTRO!$E$37="Non-endemic",INTRO!$E$41="Non-endemic"),0,COUNTRY_INFO!P249)</f>
        <v>1</v>
      </c>
      <c r="H249" s="16">
        <f>IF(AND(INTRO!$E$37="Non-endemic",INTRO!$E$41="Non-endemic"),0,COUNTRY_INFO!R249)</f>
        <v>1</v>
      </c>
      <c r="I249" s="15">
        <f>IF(INTRO!$E$39="Non-endemic",IF($G249=1,DEC!I249,0),IF($G249=1,IVM!G249,0))</f>
        <v>21310.33023864096</v>
      </c>
      <c r="J249" s="197" t="s">
        <v>172</v>
      </c>
      <c r="K249" s="42">
        <f>IF($J249="ALB", IF(INTRO!$E$39="Non-endemic", IF($H249&lt;&gt;0, IF($I249=0, $D249*$H249, $D249*($H249-$G249)), 0), $D249*$H249), 0)</f>
        <v>3380.3604893367597</v>
      </c>
      <c r="L249" s="15">
        <f t="shared" si="2"/>
        <v>0</v>
      </c>
      <c r="M249" s="3"/>
      <c r="N249" s="15">
        <f t="shared" si="22"/>
        <v>3380.3604893367597</v>
      </c>
      <c r="O249" s="42">
        <f>IF($J249="MBD", IF(INTRO!$E$39="Non-endemic", IF($H249&lt;&gt;0, IF($I249=0, $D249*$H249, $D249*($H249-$G249)), 0), $D249*$H249), 0)</f>
        <v>0</v>
      </c>
      <c r="P249" s="15">
        <f t="shared" si="4"/>
        <v>0</v>
      </c>
      <c r="Q249" s="3"/>
      <c r="R249" s="15">
        <f t="shared" si="23"/>
        <v>0</v>
      </c>
      <c r="S249" s="25"/>
      <c r="T249" s="17">
        <f t="shared" si="6"/>
        <v>21310.33023864096</v>
      </c>
      <c r="U249" s="17">
        <f t="shared" si="7"/>
        <v>107</v>
      </c>
      <c r="V249" s="25"/>
      <c r="W249" s="17">
        <f t="shared" si="8"/>
        <v>0</v>
      </c>
      <c r="X249" s="17">
        <f t="shared" si="9"/>
        <v>0</v>
      </c>
      <c r="Y249" s="25"/>
      <c r="Z249" s="17">
        <f t="shared" si="10"/>
        <v>0</v>
      </c>
      <c r="AA249" s="17">
        <f t="shared" si="11"/>
        <v>0</v>
      </c>
    </row>
    <row r="250" spans="1:27" x14ac:dyDescent="0.2">
      <c r="A250" s="14" t="str">
        <f>IF(AND(INTRO!$E$37="Non-endemic",INTRO!$E$41="Non-endemic")," ",IF(COUNTRY_INFO!A250=0," ",COUNTRY_INFO!A250))</f>
        <v>Ethiopia</v>
      </c>
      <c r="B250" s="14" t="str">
        <f>IF(AND(INTRO!$E$37="Non-endemic",INTRO!$E$41="Non-endemic")," ",IF(COUNTRY_INFO!B250=0," ",COUNTRY_INFO!B250))</f>
        <v>GambellaAgnua II</v>
      </c>
      <c r="C250" s="14" t="str">
        <f>IF(AND(INTRO!$E$37="Non-endemic",INTRO!$E$41="Non-endemic")," ",IF(COUNTRY_INFO!C250=0," ",COUNTRY_INFO!C250))</f>
        <v>Jor</v>
      </c>
      <c r="D250" s="15">
        <f>IF(AND(INTRO!$E$37="Non-endemic",INTRO!$E$41="Non-endemic"),0,IF(AND(OR(COUNTRY_INFO!$H250=0,COUNTRY_INFO!$H250=4,COUNTRY_INFO!$H250=99),OR(COUNTRY_INFO!$J250=0,COUNTRY_INFO!$J250=4)),0,COUNTRY_INFO!$E250))</f>
        <v>1780.8055146633862</v>
      </c>
      <c r="E250" s="15">
        <f>IF(AND(INTRO!$E$37="Non-endemic",INTRO!$E$41="Non-endemic"),0,IF(AND(OR(COUNTRY_INFO!$H250=0,COUNTRY_INFO!$H250=4,COUNTRY_INFO!$H250=99),OR(COUNTRY_INFO!$J250=0,COUNTRY_INFO!$J250=4)),0,COUNTRY_INFO!$F250))</f>
        <v>3684.5285882550302</v>
      </c>
      <c r="F250" s="15">
        <f t="shared" si="21"/>
        <v>5465.3341029184166</v>
      </c>
      <c r="G250" s="16">
        <f>IF(AND(INTRO!$E$37="Non-endemic",INTRO!$E$41="Non-endemic"),0,COUNTRY_INFO!P250)</f>
        <v>0</v>
      </c>
      <c r="H250" s="16">
        <f>IF(AND(INTRO!$E$37="Non-endemic",INTRO!$E$41="Non-endemic"),0,COUNTRY_INFO!R250)</f>
        <v>2</v>
      </c>
      <c r="I250" s="15">
        <f>IF(INTRO!$E$39="Non-endemic",IF($G250=1,DEC!I250,0),IF($G250=1,IVM!G250,0))</f>
        <v>0</v>
      </c>
      <c r="J250" s="197" t="s">
        <v>1155</v>
      </c>
      <c r="K250" s="42">
        <f>IF($J250="ALB", IF(INTRO!$E$39="Non-endemic", IF($H250&lt;&gt;0, IF($I250=0, $D250*$H250, $D250*($H250-$G250)), 0), $D250*$H250), 0)</f>
        <v>0</v>
      </c>
      <c r="L250" s="15">
        <f t="shared" si="2"/>
        <v>0</v>
      </c>
      <c r="M250" s="3"/>
      <c r="N250" s="15">
        <f t="shared" si="22"/>
        <v>0</v>
      </c>
      <c r="O250" s="42">
        <f>IF($J250="MBD", IF(INTRO!$E$39="Non-endemic", IF($H250&lt;&gt;0, IF($I250=0, $D250*$H250, $D250*($H250-$G250)), 0), $D250*$H250), 0)</f>
        <v>3561.6110293267725</v>
      </c>
      <c r="P250" s="15">
        <f t="shared" si="4"/>
        <v>7369.0571765100603</v>
      </c>
      <c r="Q250" s="3"/>
      <c r="R250" s="15">
        <f t="shared" si="23"/>
        <v>10930.668205836833</v>
      </c>
      <c r="S250" s="25"/>
      <c r="T250" s="17">
        <f t="shared" si="6"/>
        <v>0</v>
      </c>
      <c r="U250" s="17">
        <f t="shared" si="7"/>
        <v>0</v>
      </c>
      <c r="V250" s="25"/>
      <c r="W250" s="17">
        <f t="shared" si="8"/>
        <v>0</v>
      </c>
      <c r="X250" s="17">
        <f t="shared" si="9"/>
        <v>0</v>
      </c>
      <c r="Y250" s="25"/>
      <c r="Z250" s="17">
        <f t="shared" si="10"/>
        <v>7369.0571765100603</v>
      </c>
      <c r="AA250" s="17">
        <f t="shared" si="11"/>
        <v>50</v>
      </c>
    </row>
    <row r="251" spans="1:27" x14ac:dyDescent="0.2">
      <c r="A251" s="14" t="str">
        <f>IF(AND(INTRO!$E$37="Non-endemic",INTRO!$E$41="Non-endemic")," ",IF(COUNTRY_INFO!A251=0," ",COUNTRY_INFO!A251))</f>
        <v>Ethiopia</v>
      </c>
      <c r="B251" s="14" t="str">
        <f>IF(AND(INTRO!$E$37="Non-endemic",INTRO!$E$41="Non-endemic")," ",IF(COUNTRY_INFO!B251=0," ",COUNTRY_INFO!B251))</f>
        <v>GambellaGambella</v>
      </c>
      <c r="C251" s="14" t="str">
        <f>IF(AND(INTRO!$E$37="Non-endemic",INTRO!$E$41="Non-endemic")," ",IF(COUNTRY_INFO!C251=0," ",COUNTRY_INFO!C251))</f>
        <v>Gambella Town</v>
      </c>
      <c r="D251" s="15">
        <f>IF(AND(INTRO!$E$37="Non-endemic",INTRO!$E$41="Non-endemic"),0,IF(AND(OR(COUNTRY_INFO!$H251=0,COUNTRY_INFO!$H251=4,COUNTRY_INFO!$H251=99),OR(COUNTRY_INFO!$J251=0,COUNTRY_INFO!$J251=4)),0,COUNTRY_INFO!$E251))</f>
        <v>2127.0774667949349</v>
      </c>
      <c r="E251" s="15">
        <f>IF(AND(INTRO!$E$37="Non-endemic",INTRO!$E$41="Non-endemic"),0,IF(AND(OR(COUNTRY_INFO!$H251=0,COUNTRY_INFO!$H251=4,COUNTRY_INFO!$H251=99),OR(COUNTRY_INFO!$J251=0,COUNTRY_INFO!$J251=4)),0,COUNTRY_INFO!$F251))</f>
        <v>4400.9734197843918</v>
      </c>
      <c r="F251" s="15">
        <f t="shared" si="21"/>
        <v>6528.0508865793272</v>
      </c>
      <c r="G251" s="16">
        <f>IF(AND(INTRO!$E$37="Non-endemic",INTRO!$E$41="Non-endemic"),0,COUNTRY_INFO!P251)</f>
        <v>0</v>
      </c>
      <c r="H251" s="16">
        <f>IF(AND(INTRO!$E$37="Non-endemic",INTRO!$E$41="Non-endemic"),0,COUNTRY_INFO!R251)</f>
        <v>2</v>
      </c>
      <c r="I251" s="15">
        <f>IF(INTRO!$E$39="Non-endemic",IF($G251=1,DEC!I251,0),IF($G251=1,IVM!G251,0))</f>
        <v>0</v>
      </c>
      <c r="J251" s="197" t="s">
        <v>1155</v>
      </c>
      <c r="K251" s="42">
        <f>IF($J251="ALB", IF(INTRO!$E$39="Non-endemic", IF($H251&lt;&gt;0, IF($I251=0, $D251*$H251, $D251*($H251-$G251)), 0), $D251*$H251), 0)</f>
        <v>0</v>
      </c>
      <c r="L251" s="15">
        <f t="shared" si="2"/>
        <v>0</v>
      </c>
      <c r="M251" s="3"/>
      <c r="N251" s="15">
        <f t="shared" si="22"/>
        <v>0</v>
      </c>
      <c r="O251" s="42">
        <f>IF($J251="MBD", IF(INTRO!$E$39="Non-endemic", IF($H251&lt;&gt;0, IF($I251=0, $D251*$H251, $D251*($H251-$G251)), 0), $D251*$H251), 0)</f>
        <v>4254.1549335898699</v>
      </c>
      <c r="P251" s="15">
        <f t="shared" si="4"/>
        <v>8801.9468395687836</v>
      </c>
      <c r="Q251" s="3"/>
      <c r="R251" s="15">
        <f t="shared" si="23"/>
        <v>13056.101773158654</v>
      </c>
      <c r="S251" s="25"/>
      <c r="T251" s="17">
        <f t="shared" si="6"/>
        <v>0</v>
      </c>
      <c r="U251" s="17">
        <f t="shared" si="7"/>
        <v>0</v>
      </c>
      <c r="V251" s="25"/>
      <c r="W251" s="17">
        <f t="shared" si="8"/>
        <v>0</v>
      </c>
      <c r="X251" s="17">
        <f t="shared" si="9"/>
        <v>0</v>
      </c>
      <c r="Y251" s="25"/>
      <c r="Z251" s="17">
        <f t="shared" si="10"/>
        <v>8801.9468395687836</v>
      </c>
      <c r="AA251" s="17">
        <f t="shared" si="11"/>
        <v>59</v>
      </c>
    </row>
    <row r="252" spans="1:27" x14ac:dyDescent="0.2">
      <c r="A252" s="14" t="str">
        <f>IF(AND(INTRO!$E$37="Non-endemic",INTRO!$E$41="Non-endemic")," ",IF(COUNTRY_INFO!A252=0," ",COUNTRY_INFO!A252))</f>
        <v>Ethiopia</v>
      </c>
      <c r="B252" s="14" t="str">
        <f>IF(AND(INTRO!$E$37="Non-endemic",INTRO!$E$41="Non-endemic")," ",IF(COUNTRY_INFO!B252=0," ",COUNTRY_INFO!B252))</f>
        <v>GambellaItang</v>
      </c>
      <c r="C252" s="14" t="str">
        <f>IF(AND(INTRO!$E$37="Non-endemic",INTRO!$E$41="Non-endemic")," ",IF(COUNTRY_INFO!C252=0," ",COUNTRY_INFO!C252))</f>
        <v>Itang Special</v>
      </c>
      <c r="D252" s="15">
        <f>IF(AND(INTRO!$E$37="Non-endemic",INTRO!$E$41="Non-endemic"),0,IF(AND(OR(COUNTRY_INFO!$H252=0,COUNTRY_INFO!$H252=4,COUNTRY_INFO!$H252=99),OR(COUNTRY_INFO!$J252=0,COUNTRY_INFO!$J252=4)),0,COUNTRY_INFO!$E252))</f>
        <v>7094.5556552576354</v>
      </c>
      <c r="E252" s="15">
        <f>IF(AND(INTRO!$E$37="Non-endemic",INTRO!$E$41="Non-endemic"),0,IF(AND(OR(COUNTRY_INFO!$H252=0,COUNTRY_INFO!$H252=4,COUNTRY_INFO!$H252=99),OR(COUNTRY_INFO!$J252=0,COUNTRY_INFO!$J252=4)),0,COUNTRY_INFO!$F252))</f>
        <v>14678.802888649097</v>
      </c>
      <c r="F252" s="15">
        <f t="shared" si="21"/>
        <v>21773.358543906732</v>
      </c>
      <c r="G252" s="16">
        <f>IF(AND(INTRO!$E$37="Non-endemic",INTRO!$E$41="Non-endemic"),0,COUNTRY_INFO!P252)</f>
        <v>1</v>
      </c>
      <c r="H252" s="16">
        <f>IF(AND(INTRO!$E$37="Non-endemic",INTRO!$E$41="Non-endemic"),0,COUNTRY_INFO!R252)</f>
        <v>2</v>
      </c>
      <c r="I252" s="15">
        <f>IF(INTRO!$E$39="Non-endemic",IF($G252=1,DEC!I252,0),IF($G252=1,IVM!G252,0))</f>
        <v>44725.20738154219</v>
      </c>
      <c r="J252" s="197" t="s">
        <v>172</v>
      </c>
      <c r="K252" s="42">
        <f>IF($J252="ALB", IF(INTRO!$E$39="Non-endemic", IF($H252&lt;&gt;0, IF($I252=0, $D252*$H252, $D252*($H252-$G252)), 0), $D252*$H252), 0)</f>
        <v>14189.111310515271</v>
      </c>
      <c r="L252" s="15">
        <f t="shared" si="2"/>
        <v>14678.802888649097</v>
      </c>
      <c r="M252" s="3"/>
      <c r="N252" s="15">
        <f t="shared" si="22"/>
        <v>28867.91419916437</v>
      </c>
      <c r="O252" s="42">
        <f>IF($J252="MBD", IF(INTRO!$E$39="Non-endemic", IF($H252&lt;&gt;0, IF($I252=0, $D252*$H252, $D252*($H252-$G252)), 0), $D252*$H252), 0)</f>
        <v>0</v>
      </c>
      <c r="P252" s="15">
        <f t="shared" si="4"/>
        <v>0</v>
      </c>
      <c r="Q252" s="3"/>
      <c r="R252" s="15">
        <f t="shared" si="23"/>
        <v>0</v>
      </c>
      <c r="S252" s="25"/>
      <c r="T252" s="17">
        <f t="shared" si="6"/>
        <v>44725.20738154219</v>
      </c>
      <c r="U252" s="17">
        <f t="shared" si="7"/>
        <v>224</v>
      </c>
      <c r="V252" s="25"/>
      <c r="W252" s="17">
        <f t="shared" si="8"/>
        <v>14678.802888649097</v>
      </c>
      <c r="X252" s="17">
        <f t="shared" si="9"/>
        <v>74</v>
      </c>
      <c r="Y252" s="25"/>
      <c r="Z252" s="17">
        <f t="shared" si="10"/>
        <v>0</v>
      </c>
      <c r="AA252" s="17">
        <f t="shared" si="11"/>
        <v>0</v>
      </c>
    </row>
    <row r="253" spans="1:27" x14ac:dyDescent="0.2">
      <c r="A253" s="14" t="str">
        <f>IF(AND(INTRO!$E$37="Non-endemic",INTRO!$E$41="Non-endemic")," ",IF(COUNTRY_INFO!A253=0," ",COUNTRY_INFO!A253))</f>
        <v>Ethiopia</v>
      </c>
      <c r="B253" s="14" t="str">
        <f>IF(AND(INTRO!$E$37="Non-endemic",INTRO!$E$41="Non-endemic")," ",IF(COUNTRY_INFO!B253=0," ",COUNTRY_INFO!B253))</f>
        <v>GambellaMejang</v>
      </c>
      <c r="C253" s="14" t="str">
        <f>IF(AND(INTRO!$E$37="Non-endemic",INTRO!$E$41="Non-endemic")," ",IF(COUNTRY_INFO!C253=0," ",COUNTRY_INFO!C253))</f>
        <v>Godere</v>
      </c>
      <c r="D253" s="15">
        <f>IF(AND(INTRO!$E$37="Non-endemic",INTRO!$E$41="Non-endemic"),0,IF(AND(OR(COUNTRY_INFO!$H253=0,COUNTRY_INFO!$H253=4,COUNTRY_INFO!$H253=99),OR(COUNTRY_INFO!$J253=0,COUNTRY_INFO!$J253=4)),0,COUNTRY_INFO!$E253))</f>
        <v>7789.0713227172764</v>
      </c>
      <c r="E253" s="15">
        <f>IF(AND(INTRO!$E$37="Non-endemic",INTRO!$E$41="Non-endemic"),0,IF(AND(OR(COUNTRY_INFO!$H253=0,COUNTRY_INFO!$H253=4,COUNTRY_INFO!$H253=99),OR(COUNTRY_INFO!$J253=0,COUNTRY_INFO!$J253=4)),0,COUNTRY_INFO!$F253))</f>
        <v>16115.772176241277</v>
      </c>
      <c r="F253" s="15">
        <f t="shared" si="21"/>
        <v>23904.843498958551</v>
      </c>
      <c r="G253" s="16">
        <f>IF(AND(INTRO!$E$37="Non-endemic",INTRO!$E$41="Non-endemic"),0,COUNTRY_INFO!P253)</f>
        <v>1</v>
      </c>
      <c r="H253" s="16">
        <f>IF(AND(INTRO!$E$37="Non-endemic",INTRO!$E$41="Non-endemic"),0,COUNTRY_INFO!R253)</f>
        <v>2</v>
      </c>
      <c r="I253" s="15">
        <f>IF(INTRO!$E$39="Non-endemic",IF($G253=1,DEC!I253,0),IF($G253=1,IVM!G253,0))</f>
        <v>49103.544625798349</v>
      </c>
      <c r="J253" s="197" t="s">
        <v>172</v>
      </c>
      <c r="K253" s="42">
        <f>IF($J253="ALB", IF(INTRO!$E$39="Non-endemic", IF($H253&lt;&gt;0, IF($I253=0, $D253*$H253, $D253*($H253-$G253)), 0), $D253*$H253), 0)</f>
        <v>15578.142645434553</v>
      </c>
      <c r="L253" s="15">
        <f t="shared" si="2"/>
        <v>16115.772176241277</v>
      </c>
      <c r="M253" s="3"/>
      <c r="N253" s="15">
        <f t="shared" si="22"/>
        <v>31693.914821675829</v>
      </c>
      <c r="O253" s="42">
        <f>IF($J253="MBD", IF(INTRO!$E$39="Non-endemic", IF($H253&lt;&gt;0, IF($I253=0, $D253*$H253, $D253*($H253-$G253)), 0), $D253*$H253), 0)</f>
        <v>0</v>
      </c>
      <c r="P253" s="15">
        <f t="shared" si="4"/>
        <v>0</v>
      </c>
      <c r="Q253" s="3"/>
      <c r="R253" s="15">
        <f t="shared" si="23"/>
        <v>0</v>
      </c>
      <c r="S253" s="25"/>
      <c r="T253" s="17">
        <f t="shared" si="6"/>
        <v>49103.544625798349</v>
      </c>
      <c r="U253" s="17">
        <f t="shared" si="7"/>
        <v>246</v>
      </c>
      <c r="V253" s="25"/>
      <c r="W253" s="17">
        <f t="shared" si="8"/>
        <v>16115.772176241277</v>
      </c>
      <c r="X253" s="17">
        <f t="shared" si="9"/>
        <v>81</v>
      </c>
      <c r="Y253" s="25"/>
      <c r="Z253" s="17">
        <f t="shared" si="10"/>
        <v>0</v>
      </c>
      <c r="AA253" s="17">
        <f t="shared" si="11"/>
        <v>0</v>
      </c>
    </row>
    <row r="254" spans="1:27" x14ac:dyDescent="0.2">
      <c r="A254" s="14" t="str">
        <f>IF(AND(INTRO!$E$37="Non-endemic",INTRO!$E$41="Non-endemic")," ",IF(COUNTRY_INFO!A254=0," ",COUNTRY_INFO!A254))</f>
        <v>Ethiopia</v>
      </c>
      <c r="B254" s="14" t="str">
        <f>IF(AND(INTRO!$E$37="Non-endemic",INTRO!$E$41="Non-endemic")," ",IF(COUNTRY_INFO!B254=0," ",COUNTRY_INFO!B254))</f>
        <v>GambellaMejang</v>
      </c>
      <c r="C254" s="14" t="str">
        <f>IF(AND(INTRO!$E$37="Non-endemic",INTRO!$E$41="Non-endemic")," ",IF(COUNTRY_INFO!C254=0," ",COUNTRY_INFO!C254))</f>
        <v>Mengeshi</v>
      </c>
      <c r="D254" s="15">
        <f>IF(AND(INTRO!$E$37="Non-endemic",INTRO!$E$41="Non-endemic"),0,IF(AND(OR(COUNTRY_INFO!$H254=0,COUNTRY_INFO!$H254=4,COUNTRY_INFO!$H254=99),OR(COUNTRY_INFO!$J254=0,COUNTRY_INFO!$J254=4)),0,COUNTRY_INFO!$E254))</f>
        <v>4112.0363093466549</v>
      </c>
      <c r="E254" s="15">
        <f>IF(AND(INTRO!$E$37="Non-endemic",INTRO!$E$41="Non-endemic"),0,IF(AND(OR(COUNTRY_INFO!$H254=0,COUNTRY_INFO!$H254=4,COUNTRY_INFO!$H254=99),OR(COUNTRY_INFO!$J254=0,COUNTRY_INFO!$J254=4)),0,COUNTRY_INFO!$F254))</f>
        <v>8507.9000558880962</v>
      </c>
      <c r="F254" s="15">
        <f t="shared" si="21"/>
        <v>12619.936365234751</v>
      </c>
      <c r="G254" s="16">
        <f>IF(AND(INTRO!$E$37="Non-endemic",INTRO!$E$41="Non-endemic"),0,COUNTRY_INFO!P254)</f>
        <v>1</v>
      </c>
      <c r="H254" s="16">
        <f>IF(AND(INTRO!$E$37="Non-endemic",INTRO!$E$41="Non-endemic"),0,COUNTRY_INFO!R254)</f>
        <v>2</v>
      </c>
      <c r="I254" s="15">
        <f>IF(INTRO!$E$39="Non-endemic",IF($G254=1,DEC!I254,0),IF($G254=1,IVM!G254,0))</f>
        <v>25922.930995638497</v>
      </c>
      <c r="J254" s="197" t="s">
        <v>172</v>
      </c>
      <c r="K254" s="42">
        <f>IF($J254="ALB", IF(INTRO!$E$39="Non-endemic", IF($H254&lt;&gt;0, IF($I254=0, $D254*$H254, $D254*($H254-$G254)), 0), $D254*$H254), 0)</f>
        <v>8224.0726186933098</v>
      </c>
      <c r="L254" s="15">
        <f t="shared" si="2"/>
        <v>8507.9000558880962</v>
      </c>
      <c r="M254" s="3"/>
      <c r="N254" s="15">
        <f t="shared" si="22"/>
        <v>16731.972674581404</v>
      </c>
      <c r="O254" s="42">
        <f>IF($J254="MBD", IF(INTRO!$E$39="Non-endemic", IF($H254&lt;&gt;0, IF($I254=0, $D254*$H254, $D254*($H254-$G254)), 0), $D254*$H254), 0)</f>
        <v>0</v>
      </c>
      <c r="P254" s="15">
        <f t="shared" si="4"/>
        <v>0</v>
      </c>
      <c r="Q254" s="3"/>
      <c r="R254" s="15">
        <f t="shared" si="23"/>
        <v>0</v>
      </c>
      <c r="S254" s="25"/>
      <c r="T254" s="17">
        <f t="shared" si="6"/>
        <v>25922.930995638497</v>
      </c>
      <c r="U254" s="17">
        <f t="shared" si="7"/>
        <v>130</v>
      </c>
      <c r="V254" s="25"/>
      <c r="W254" s="17">
        <f t="shared" si="8"/>
        <v>8507.9000558880962</v>
      </c>
      <c r="X254" s="17">
        <f t="shared" si="9"/>
        <v>43</v>
      </c>
      <c r="Y254" s="25"/>
      <c r="Z254" s="17">
        <f t="shared" si="10"/>
        <v>0</v>
      </c>
      <c r="AA254" s="17">
        <f t="shared" si="11"/>
        <v>0</v>
      </c>
    </row>
    <row r="255" spans="1:27" x14ac:dyDescent="0.2">
      <c r="A255" s="14" t="str">
        <f>IF(AND(INTRO!$E$37="Non-endemic",INTRO!$E$41="Non-endemic")," ",IF(COUNTRY_INFO!A255=0," ",COUNTRY_INFO!A255))</f>
        <v>Ethiopia</v>
      </c>
      <c r="B255" s="14" t="str">
        <f>IF(AND(INTRO!$E$37="Non-endemic",INTRO!$E$41="Non-endemic")," ",IF(COUNTRY_INFO!B255=0," ",COUNTRY_INFO!B255))</f>
        <v>GambellaNuer II</v>
      </c>
      <c r="C255" s="14" t="str">
        <f>IF(AND(INTRO!$E$37="Non-endemic",INTRO!$E$41="Non-endemic")," ",IF(COUNTRY_INFO!C255=0," ",COUNTRY_INFO!C255))</f>
        <v>Akobo</v>
      </c>
      <c r="D255" s="15">
        <f>IF(AND(INTRO!$E$37="Non-endemic",INTRO!$E$41="Non-endemic"),0,IF(AND(OR(COUNTRY_INFO!$H255=0,COUNTRY_INFO!$H255=4,COUNTRY_INFO!$H255=99),OR(COUNTRY_INFO!$J255=0,COUNTRY_INFO!$J255=4)),0,COUNTRY_INFO!$E255))</f>
        <v>4957.4676983879372</v>
      </c>
      <c r="E255" s="15">
        <f>IF(AND(INTRO!$E$37="Non-endemic",INTRO!$E$41="Non-endemic"),0,IF(AND(OR(COUNTRY_INFO!$H255=0,COUNTRY_INFO!$H255=4,COUNTRY_INFO!$H255=99),OR(COUNTRY_INFO!$J255=0,COUNTRY_INFO!$J255=4)),0,COUNTRY_INFO!$F255))</f>
        <v>10257.117528925613</v>
      </c>
      <c r="F255" s="15">
        <f t="shared" si="21"/>
        <v>15214.58522731355</v>
      </c>
      <c r="G255" s="16">
        <f>IF(AND(INTRO!$E$37="Non-endemic",INTRO!$E$41="Non-endemic"),0,COUNTRY_INFO!P255)</f>
        <v>0</v>
      </c>
      <c r="H255" s="16">
        <f>IF(AND(INTRO!$E$37="Non-endemic",INTRO!$E$41="Non-endemic"),0,COUNTRY_INFO!R255)</f>
        <v>1</v>
      </c>
      <c r="I255" s="15">
        <f>IF(INTRO!$E$39="Non-endemic",IF($G255=1,DEC!I255,0),IF($G255=1,IVM!G255,0))</f>
        <v>0</v>
      </c>
      <c r="J255" s="197" t="s">
        <v>1155</v>
      </c>
      <c r="K255" s="42">
        <f>IF($J255="ALB", IF(INTRO!$E$39="Non-endemic", IF($H255&lt;&gt;0, IF($I255=0, $D255*$H255, $D255*($H255-$G255)), 0), $D255*$H255), 0)</f>
        <v>0</v>
      </c>
      <c r="L255" s="15">
        <f t="shared" si="2"/>
        <v>0</v>
      </c>
      <c r="M255" s="3"/>
      <c r="N255" s="15">
        <f t="shared" si="22"/>
        <v>0</v>
      </c>
      <c r="O255" s="42">
        <f>IF($J255="MBD", IF(INTRO!$E$39="Non-endemic", IF($H255&lt;&gt;0, IF($I255=0, $D255*$H255, $D255*($H255-$G255)), 0), $D255*$H255), 0)</f>
        <v>4957.4676983879372</v>
      </c>
      <c r="P255" s="15">
        <f t="shared" si="4"/>
        <v>10257.117528925613</v>
      </c>
      <c r="Q255" s="3"/>
      <c r="R255" s="15">
        <f t="shared" si="23"/>
        <v>15214.58522731355</v>
      </c>
      <c r="S255" s="25"/>
      <c r="T255" s="17">
        <f t="shared" si="6"/>
        <v>0</v>
      </c>
      <c r="U255" s="17">
        <f t="shared" si="7"/>
        <v>0</v>
      </c>
      <c r="V255" s="25"/>
      <c r="W255" s="17">
        <f t="shared" si="8"/>
        <v>0</v>
      </c>
      <c r="X255" s="17">
        <f t="shared" si="9"/>
        <v>0</v>
      </c>
      <c r="Y255" s="25"/>
      <c r="Z255" s="17">
        <f t="shared" si="10"/>
        <v>10257.117528925613</v>
      </c>
      <c r="AA255" s="17">
        <f t="shared" si="11"/>
        <v>69</v>
      </c>
    </row>
    <row r="256" spans="1:27" x14ac:dyDescent="0.2">
      <c r="A256" s="14" t="str">
        <f>IF(AND(INTRO!$E$37="Non-endemic",INTRO!$E$41="Non-endemic")," ",IF(COUNTRY_INFO!A256=0," ",COUNTRY_INFO!A256))</f>
        <v>Ethiopia</v>
      </c>
      <c r="B256" s="14" t="str">
        <f>IF(AND(INTRO!$E$37="Non-endemic",INTRO!$E$41="Non-endemic")," ",IF(COUNTRY_INFO!B256=0," ",COUNTRY_INFO!B256))</f>
        <v>GambellaNuer II</v>
      </c>
      <c r="C256" s="14" t="str">
        <f>IF(AND(INTRO!$E$37="Non-endemic",INTRO!$E$41="Non-endemic")," ",IF(COUNTRY_INFO!C256=0," ",COUNTRY_INFO!C256))</f>
        <v>Jikow</v>
      </c>
      <c r="D256" s="15">
        <f>IF(AND(INTRO!$E$37="Non-endemic",INTRO!$E$41="Non-endemic"),0,IF(AND(OR(COUNTRY_INFO!$H256=0,COUNTRY_INFO!$H256=4,COUNTRY_INFO!$H256=99),OR(COUNTRY_INFO!$J256=0,COUNTRY_INFO!$J256=4)),0,COUNTRY_INFO!$E256))</f>
        <v>3762.1241790061013</v>
      </c>
      <c r="E256" s="15">
        <f>IF(AND(INTRO!$E$37="Non-endemic",INTRO!$E$41="Non-endemic"),0,IF(AND(OR(COUNTRY_INFO!$H256=0,COUNTRY_INFO!$H256=4,COUNTRY_INFO!$H256=99),OR(COUNTRY_INFO!$J256=0,COUNTRY_INFO!$J256=4)),0,COUNTRY_INFO!$F256))</f>
        <v>7783.9236098354286</v>
      </c>
      <c r="F256" s="15">
        <f t="shared" si="21"/>
        <v>11546.04778884153</v>
      </c>
      <c r="G256" s="16">
        <f>IF(AND(INTRO!$E$37="Non-endemic",INTRO!$E$41="Non-endemic"),0,COUNTRY_INFO!P256)</f>
        <v>0</v>
      </c>
      <c r="H256" s="16">
        <f>IF(AND(INTRO!$E$37="Non-endemic",INTRO!$E$41="Non-endemic"),0,COUNTRY_INFO!R256)</f>
        <v>2</v>
      </c>
      <c r="I256" s="15">
        <f>IF(INTRO!$E$39="Non-endemic",IF($G256=1,DEC!I256,0),IF($G256=1,IVM!G256,0))</f>
        <v>0</v>
      </c>
      <c r="J256" s="197" t="s">
        <v>1155</v>
      </c>
      <c r="K256" s="42">
        <f>IF($J256="ALB", IF(INTRO!$E$39="Non-endemic", IF($H256&lt;&gt;0, IF($I256=0, $D256*$H256, $D256*($H256-$G256)), 0), $D256*$H256), 0)</f>
        <v>0</v>
      </c>
      <c r="L256" s="15">
        <f t="shared" si="2"/>
        <v>0</v>
      </c>
      <c r="M256" s="3"/>
      <c r="N256" s="15">
        <f t="shared" si="22"/>
        <v>0</v>
      </c>
      <c r="O256" s="42">
        <f>IF($J256="MBD", IF(INTRO!$E$39="Non-endemic", IF($H256&lt;&gt;0, IF($I256=0, $D256*$H256, $D256*($H256-$G256)), 0), $D256*$H256), 0)</f>
        <v>7524.2483580122025</v>
      </c>
      <c r="P256" s="15">
        <f t="shared" si="4"/>
        <v>15567.847219670857</v>
      </c>
      <c r="Q256" s="3"/>
      <c r="R256" s="15">
        <f t="shared" si="23"/>
        <v>23092.09557768306</v>
      </c>
      <c r="S256" s="25"/>
      <c r="T256" s="17">
        <f t="shared" si="6"/>
        <v>0</v>
      </c>
      <c r="U256" s="17">
        <f t="shared" si="7"/>
        <v>0</v>
      </c>
      <c r="V256" s="25"/>
      <c r="W256" s="17">
        <f t="shared" si="8"/>
        <v>0</v>
      </c>
      <c r="X256" s="17">
        <f t="shared" si="9"/>
        <v>0</v>
      </c>
      <c r="Y256" s="25"/>
      <c r="Z256" s="17">
        <f t="shared" si="10"/>
        <v>15567.847219670857</v>
      </c>
      <c r="AA256" s="17">
        <f t="shared" si="11"/>
        <v>104</v>
      </c>
    </row>
    <row r="257" spans="1:27" x14ac:dyDescent="0.2">
      <c r="A257" s="14" t="str">
        <f>IF(AND(INTRO!$E$37="Non-endemic",INTRO!$E$41="Non-endemic")," ",IF(COUNTRY_INFO!A257=0," ",COUNTRY_INFO!A257))</f>
        <v>Ethiopia</v>
      </c>
      <c r="B257" s="14" t="str">
        <f>IF(AND(INTRO!$E$37="Non-endemic",INTRO!$E$41="Non-endemic")," ",IF(COUNTRY_INFO!B257=0," ",COUNTRY_INFO!B257))</f>
        <v>GambellaNuer II</v>
      </c>
      <c r="C257" s="14" t="str">
        <f>IF(AND(INTRO!$E$37="Non-endemic",INTRO!$E$41="Non-endemic")," ",IF(COUNTRY_INFO!C257=0," ",COUNTRY_INFO!C257))</f>
        <v>Lare</v>
      </c>
      <c r="D257" s="15">
        <f>IF(AND(INTRO!$E$37="Non-endemic",INTRO!$E$41="Non-endemic"),0,IF(AND(OR(COUNTRY_INFO!$H257=0,COUNTRY_INFO!$H257=4,COUNTRY_INFO!$H257=99),OR(COUNTRY_INFO!$J257=0,COUNTRY_INFO!$J257=4)),0,COUNTRY_INFO!$E257))</f>
        <v>6478.4554933836325</v>
      </c>
      <c r="E257" s="15">
        <f>IF(AND(INTRO!$E$37="Non-endemic",INTRO!$E$41="Non-endemic"),0,IF(AND(OR(COUNTRY_INFO!$H257=0,COUNTRY_INFO!$H257=4,COUNTRY_INFO!$H257=99),OR(COUNTRY_INFO!$J257=0,COUNTRY_INFO!$J257=4)),0,COUNTRY_INFO!$F257))</f>
        <v>13404.077130579773</v>
      </c>
      <c r="F257" s="15">
        <f t="shared" si="21"/>
        <v>19882.532623963405</v>
      </c>
      <c r="G257" s="16">
        <f>IF(AND(INTRO!$E$37="Non-endemic",INTRO!$E$41="Non-endemic"),0,COUNTRY_INFO!P257)</f>
        <v>0</v>
      </c>
      <c r="H257" s="16">
        <f>IF(AND(INTRO!$E$37="Non-endemic",INTRO!$E$41="Non-endemic"),0,COUNTRY_INFO!R257)</f>
        <v>2</v>
      </c>
      <c r="I257" s="15">
        <f>IF(INTRO!$E$39="Non-endemic",IF($G257=1,DEC!I257,0),IF($G257=1,IVM!G257,0))</f>
        <v>0</v>
      </c>
      <c r="J257" s="197" t="s">
        <v>1155</v>
      </c>
      <c r="K257" s="42">
        <f>IF($J257="ALB", IF(INTRO!$E$39="Non-endemic", IF($H257&lt;&gt;0, IF($I257=0, $D257*$H257, $D257*($H257-$G257)), 0), $D257*$H257), 0)</f>
        <v>0</v>
      </c>
      <c r="L257" s="15">
        <f t="shared" si="2"/>
        <v>0</v>
      </c>
      <c r="M257" s="3"/>
      <c r="N257" s="15">
        <f t="shared" si="22"/>
        <v>0</v>
      </c>
      <c r="O257" s="42">
        <f>IF($J257="MBD", IF(INTRO!$E$39="Non-endemic", IF($H257&lt;&gt;0, IF($I257=0, $D257*$H257, $D257*($H257-$G257)), 0), $D257*$H257), 0)</f>
        <v>12956.910986767265</v>
      </c>
      <c r="P257" s="15">
        <f t="shared" si="4"/>
        <v>26808.154261159547</v>
      </c>
      <c r="Q257" s="3"/>
      <c r="R257" s="15">
        <f t="shared" si="23"/>
        <v>39765.06524792681</v>
      </c>
      <c r="S257" s="25"/>
      <c r="T257" s="17">
        <f t="shared" si="6"/>
        <v>0</v>
      </c>
      <c r="U257" s="17">
        <f t="shared" si="7"/>
        <v>0</v>
      </c>
      <c r="V257" s="25"/>
      <c r="W257" s="17">
        <f t="shared" si="8"/>
        <v>0</v>
      </c>
      <c r="X257" s="17">
        <f t="shared" si="9"/>
        <v>0</v>
      </c>
      <c r="Y257" s="25"/>
      <c r="Z257" s="17">
        <f t="shared" si="10"/>
        <v>26808.154261159547</v>
      </c>
      <c r="AA257" s="17">
        <f t="shared" si="11"/>
        <v>179</v>
      </c>
    </row>
    <row r="258" spans="1:27" x14ac:dyDescent="0.2">
      <c r="A258" s="14" t="str">
        <f>IF(AND(INTRO!$E$37="Non-endemic",INTRO!$E$41="Non-endemic")," ",IF(COUNTRY_INFO!A258=0," ",COUNTRY_INFO!A258))</f>
        <v>Ethiopia</v>
      </c>
      <c r="B258" s="14" t="str">
        <f>IF(AND(INTRO!$E$37="Non-endemic",INTRO!$E$41="Non-endemic")," ",IF(COUNTRY_INFO!B258=0," ",COUNTRY_INFO!B258))</f>
        <v>GambellaNuer II</v>
      </c>
      <c r="C258" s="14" t="str">
        <f>IF(AND(INTRO!$E$37="Non-endemic",INTRO!$E$41="Non-endemic")," ",IF(COUNTRY_INFO!C258=0," ",COUNTRY_INFO!C258))</f>
        <v>Makuey</v>
      </c>
      <c r="D258" s="15">
        <f>IF(AND(INTRO!$E$37="Non-endemic",INTRO!$E$41="Non-endemic"),0,IF(AND(OR(COUNTRY_INFO!$H258=0,COUNTRY_INFO!$H258=4,COUNTRY_INFO!$H258=99),OR(COUNTRY_INFO!$J258=0,COUNTRY_INFO!$J258=4)),0,COUNTRY_INFO!$E258))</f>
        <v>3204.7218907522947</v>
      </c>
      <c r="E258" s="15">
        <f>IF(AND(INTRO!$E$37="Non-endemic",INTRO!$E$41="Non-endemic"),0,IF(AND(OR(COUNTRY_INFO!$H258=0,COUNTRY_INFO!$H258=4,COUNTRY_INFO!$H258=99),OR(COUNTRY_INFO!$J258=0,COUNTRY_INFO!$J258=4)),0,COUNTRY_INFO!$F258))</f>
        <v>6630.6451359543926</v>
      </c>
      <c r="F258" s="15">
        <f t="shared" si="21"/>
        <v>9835.3670267066882</v>
      </c>
      <c r="G258" s="16">
        <f>IF(AND(INTRO!$E$37="Non-endemic",INTRO!$E$41="Non-endemic"),0,COUNTRY_INFO!P258)</f>
        <v>0</v>
      </c>
      <c r="H258" s="16">
        <f>IF(AND(INTRO!$E$37="Non-endemic",INTRO!$E$41="Non-endemic"),0,COUNTRY_INFO!R258)</f>
        <v>2</v>
      </c>
      <c r="I258" s="15">
        <f>IF(INTRO!$E$39="Non-endemic",IF($G258=1,DEC!I258,0),IF($G258=1,IVM!G258,0))</f>
        <v>0</v>
      </c>
      <c r="J258" s="197" t="s">
        <v>1155</v>
      </c>
      <c r="K258" s="42">
        <f>IF($J258="ALB", IF(INTRO!$E$39="Non-endemic", IF($H258&lt;&gt;0, IF($I258=0, $D258*$H258, $D258*($H258-$G258)), 0), $D258*$H258), 0)</f>
        <v>0</v>
      </c>
      <c r="L258" s="15">
        <f t="shared" si="2"/>
        <v>0</v>
      </c>
      <c r="M258" s="3"/>
      <c r="N258" s="15">
        <f t="shared" si="22"/>
        <v>0</v>
      </c>
      <c r="O258" s="42">
        <f>IF($J258="MBD", IF(INTRO!$E$39="Non-endemic", IF($H258&lt;&gt;0, IF($I258=0, $D258*$H258, $D258*($H258-$G258)), 0), $D258*$H258), 0)</f>
        <v>6409.4437815045894</v>
      </c>
      <c r="P258" s="15">
        <f t="shared" si="4"/>
        <v>13261.290271908785</v>
      </c>
      <c r="Q258" s="3"/>
      <c r="R258" s="15">
        <f t="shared" si="23"/>
        <v>19670.734053413376</v>
      </c>
      <c r="S258" s="25"/>
      <c r="T258" s="17">
        <f t="shared" si="6"/>
        <v>0</v>
      </c>
      <c r="U258" s="17">
        <f t="shared" si="7"/>
        <v>0</v>
      </c>
      <c r="V258" s="25"/>
      <c r="W258" s="17">
        <f t="shared" si="8"/>
        <v>0</v>
      </c>
      <c r="X258" s="17">
        <f t="shared" si="9"/>
        <v>0</v>
      </c>
      <c r="Y258" s="25"/>
      <c r="Z258" s="17">
        <f t="shared" si="10"/>
        <v>13261.290271908785</v>
      </c>
      <c r="AA258" s="17">
        <f t="shared" si="11"/>
        <v>89</v>
      </c>
    </row>
    <row r="259" spans="1:27" x14ac:dyDescent="0.2">
      <c r="A259" s="14" t="str">
        <f>IF(AND(INTRO!$E$37="Non-endemic",INTRO!$E$41="Non-endemic")," ",IF(COUNTRY_INFO!A259=0," ",COUNTRY_INFO!A259))</f>
        <v>Ethiopia</v>
      </c>
      <c r="B259" s="14" t="str">
        <f>IF(AND(INTRO!$E$37="Non-endemic",INTRO!$E$41="Non-endemic")," ",IF(COUNTRY_INFO!B259=0," ",COUNTRY_INFO!B259))</f>
        <v>GambellaNuer II</v>
      </c>
      <c r="C259" s="14" t="str">
        <f>IF(AND(INTRO!$E$37="Non-endemic",INTRO!$E$41="Non-endemic")," ",IF(COUNTRY_INFO!C259=0," ",COUNTRY_INFO!C259))</f>
        <v>Wantuwa</v>
      </c>
      <c r="D259" s="15">
        <f>IF(AND(INTRO!$E$37="Non-endemic",INTRO!$E$41="Non-endemic"),0,IF(AND(OR(COUNTRY_INFO!$H259=0,COUNTRY_INFO!$H259=4,COUNTRY_INFO!$H259=99),OR(COUNTRY_INFO!$J259=0,COUNTRY_INFO!$J259=4)),0,COUNTRY_INFO!$E259))</f>
        <v>4213.5062769226533</v>
      </c>
      <c r="E259" s="15">
        <f>IF(AND(INTRO!$E$37="Non-endemic",INTRO!$E$41="Non-endemic"),0,IF(AND(OR(COUNTRY_INFO!$H259=0,COUNTRY_INFO!$H259=4,COUNTRY_INFO!$H259=99),OR(COUNTRY_INFO!$J259=0,COUNTRY_INFO!$J259=4)),0,COUNTRY_INFO!$F259))</f>
        <v>8717.843810725215</v>
      </c>
      <c r="F259" s="15">
        <f t="shared" si="21"/>
        <v>12931.350087647868</v>
      </c>
      <c r="G259" s="16">
        <f>IF(AND(INTRO!$E$37="Non-endemic",INTRO!$E$41="Non-endemic"),0,COUNTRY_INFO!P259)</f>
        <v>0</v>
      </c>
      <c r="H259" s="16">
        <f>IF(AND(INTRO!$E$37="Non-endemic",INTRO!$E$41="Non-endemic"),0,COUNTRY_INFO!R259)</f>
        <v>2</v>
      </c>
      <c r="I259" s="15">
        <f>IF(INTRO!$E$39="Non-endemic",IF($G259=1,DEC!I259,0),IF($G259=1,IVM!G259,0))</f>
        <v>0</v>
      </c>
      <c r="J259" s="197" t="s">
        <v>1155</v>
      </c>
      <c r="K259" s="42">
        <f>IF($J259="ALB", IF(INTRO!$E$39="Non-endemic", IF($H259&lt;&gt;0, IF($I259=0, $D259*$H259, $D259*($H259-$G259)), 0), $D259*$H259), 0)</f>
        <v>0</v>
      </c>
      <c r="L259" s="15">
        <f t="shared" si="2"/>
        <v>0</v>
      </c>
      <c r="M259" s="3"/>
      <c r="N259" s="15">
        <f t="shared" si="22"/>
        <v>0</v>
      </c>
      <c r="O259" s="42">
        <f>IF($J259="MBD", IF(INTRO!$E$39="Non-endemic", IF($H259&lt;&gt;0, IF($I259=0, $D259*$H259, $D259*($H259-$G259)), 0), $D259*$H259), 0)</f>
        <v>8427.0125538453067</v>
      </c>
      <c r="P259" s="15">
        <f t="shared" si="4"/>
        <v>17435.68762145043</v>
      </c>
      <c r="Q259" s="3"/>
      <c r="R259" s="15">
        <f t="shared" si="23"/>
        <v>25862.700175295737</v>
      </c>
      <c r="S259" s="25"/>
      <c r="T259" s="17">
        <f t="shared" si="6"/>
        <v>0</v>
      </c>
      <c r="U259" s="17">
        <f t="shared" si="7"/>
        <v>0</v>
      </c>
      <c r="V259" s="25"/>
      <c r="W259" s="17">
        <f t="shared" si="8"/>
        <v>0</v>
      </c>
      <c r="X259" s="17">
        <f t="shared" si="9"/>
        <v>0</v>
      </c>
      <c r="Y259" s="25"/>
      <c r="Z259" s="17">
        <f t="shared" si="10"/>
        <v>17435.68762145043</v>
      </c>
      <c r="AA259" s="17">
        <f t="shared" si="11"/>
        <v>117</v>
      </c>
    </row>
    <row r="260" spans="1:27" x14ac:dyDescent="0.2">
      <c r="A260" s="14" t="str">
        <f>IF(AND(INTRO!$E$37="Non-endemic",INTRO!$E$41="Non-endemic")," ",IF(COUNTRY_INFO!A260=0," ",COUNTRY_INFO!A260))</f>
        <v>Ethiopia</v>
      </c>
      <c r="B260" s="14" t="str">
        <f>IF(AND(INTRO!$E$37="Non-endemic",INTRO!$E$41="Non-endemic")," ",IF(COUNTRY_INFO!B260=0," ",COUNTRY_INFO!B260))</f>
        <v>HarareHarare</v>
      </c>
      <c r="C260" s="14" t="str">
        <f>IF(AND(INTRO!$E$37="Non-endemic",INTRO!$E$41="Non-endemic")," ",IF(COUNTRY_INFO!C260=0," ",COUNTRY_INFO!C260))</f>
        <v>Abadir</v>
      </c>
      <c r="D260" s="15">
        <f>IF(AND(INTRO!$E$37="Non-endemic",INTRO!$E$41="Non-endemic"),0,IF(AND(OR(COUNTRY_INFO!$H260=0,COUNTRY_INFO!$H260=4,COUNTRY_INFO!$H260=99),OR(COUNTRY_INFO!$J260=0,COUNTRY_INFO!$J260=4)),0,COUNTRY_INFO!$E260))</f>
        <v>0</v>
      </c>
      <c r="E260" s="15">
        <f>IF(AND(INTRO!$E$37="Non-endemic",INTRO!$E$41="Non-endemic"),0,IF(AND(OR(COUNTRY_INFO!$H260=0,COUNTRY_INFO!$H260=4,COUNTRY_INFO!$H260=99),OR(COUNTRY_INFO!$J260=0,COUNTRY_INFO!$J260=4)),0,COUNTRY_INFO!$F260))</f>
        <v>0</v>
      </c>
      <c r="F260" s="15">
        <f t="shared" si="21"/>
        <v>0</v>
      </c>
      <c r="G260" s="16">
        <f>IF(AND(INTRO!$E$37="Non-endemic",INTRO!$E$41="Non-endemic"),0,COUNTRY_INFO!P260)</f>
        <v>0</v>
      </c>
      <c r="H260" s="16">
        <f>IF(AND(INTRO!$E$37="Non-endemic",INTRO!$E$41="Non-endemic"),0,COUNTRY_INFO!R260)</f>
        <v>0</v>
      </c>
      <c r="I260" s="15">
        <f>IF(INTRO!$E$39="Non-endemic",IF($G260=1,DEC!I260,0),IF($G260=1,IVM!G260,0))</f>
        <v>0</v>
      </c>
      <c r="J260" s="197"/>
      <c r="K260" s="42">
        <f>IF($J260="ALB", IF(INTRO!$E$39="Non-endemic", IF($H260&lt;&gt;0, IF($I260=0, $D260*$H260, $D260*($H260-$G260)), 0), $D260*$H260), 0)</f>
        <v>0</v>
      </c>
      <c r="L260" s="15">
        <f t="shared" si="2"/>
        <v>0</v>
      </c>
      <c r="M260" s="3"/>
      <c r="N260" s="15">
        <f t="shared" si="22"/>
        <v>0</v>
      </c>
      <c r="O260" s="42">
        <f>IF($J260="MBD", IF(INTRO!$E$39="Non-endemic", IF($H260&lt;&gt;0, IF($I260=0, $D260*$H260, $D260*($H260-$G260)), 0), $D260*$H260), 0)</f>
        <v>0</v>
      </c>
      <c r="P260" s="15">
        <f t="shared" si="4"/>
        <v>0</v>
      </c>
      <c r="Q260" s="3"/>
      <c r="R260" s="15">
        <f t="shared" si="23"/>
        <v>0</v>
      </c>
      <c r="S260" s="25"/>
      <c r="T260" s="17">
        <f t="shared" si="6"/>
        <v>0</v>
      </c>
      <c r="U260" s="17">
        <f t="shared" si="7"/>
        <v>0</v>
      </c>
      <c r="V260" s="25"/>
      <c r="W260" s="17">
        <f t="shared" si="8"/>
        <v>0</v>
      </c>
      <c r="X260" s="17">
        <f t="shared" si="9"/>
        <v>0</v>
      </c>
      <c r="Y260" s="25"/>
      <c r="Z260" s="17">
        <f t="shared" si="10"/>
        <v>0</v>
      </c>
      <c r="AA260" s="17">
        <f t="shared" si="11"/>
        <v>0</v>
      </c>
    </row>
    <row r="261" spans="1:27" x14ac:dyDescent="0.2">
      <c r="A261" s="14" t="str">
        <f>IF(AND(INTRO!$E$37="Non-endemic",INTRO!$E$41="Non-endemic")," ",IF(COUNTRY_INFO!A261=0," ",COUNTRY_INFO!A261))</f>
        <v>Ethiopia</v>
      </c>
      <c r="B261" s="14" t="str">
        <f>IF(AND(INTRO!$E$37="Non-endemic",INTRO!$E$41="Non-endemic")," ",IF(COUNTRY_INFO!B261=0," ",COUNTRY_INFO!B261))</f>
        <v>HarareHarare</v>
      </c>
      <c r="C261" s="14" t="str">
        <f>IF(AND(INTRO!$E$37="Non-endemic",INTRO!$E$41="Non-endemic")," ",IF(COUNTRY_INFO!C261=0," ",COUNTRY_INFO!C261))</f>
        <v>Aboker</v>
      </c>
      <c r="D261" s="15">
        <f>IF(AND(INTRO!$E$37="Non-endemic",INTRO!$E$41="Non-endemic"),0,IF(AND(OR(COUNTRY_INFO!$H261=0,COUNTRY_INFO!$H261=4,COUNTRY_INFO!$H261=99),OR(COUNTRY_INFO!$J261=0,COUNTRY_INFO!$J261=4)),0,COUNTRY_INFO!$E261))</f>
        <v>0</v>
      </c>
      <c r="E261" s="15">
        <f>IF(AND(INTRO!$E$37="Non-endemic",INTRO!$E$41="Non-endemic"),0,IF(AND(OR(COUNTRY_INFO!$H261=0,COUNTRY_INFO!$H261=4,COUNTRY_INFO!$H261=99),OR(COUNTRY_INFO!$J261=0,COUNTRY_INFO!$J261=4)),0,COUNTRY_INFO!$F261))</f>
        <v>0</v>
      </c>
      <c r="F261" s="15">
        <f t="shared" si="21"/>
        <v>0</v>
      </c>
      <c r="G261" s="16">
        <f>IF(AND(INTRO!$E$37="Non-endemic",INTRO!$E$41="Non-endemic"),0,COUNTRY_INFO!P261)</f>
        <v>0</v>
      </c>
      <c r="H261" s="16">
        <f>IF(AND(INTRO!$E$37="Non-endemic",INTRO!$E$41="Non-endemic"),0,COUNTRY_INFO!R261)</f>
        <v>0</v>
      </c>
      <c r="I261" s="15">
        <f>IF(INTRO!$E$39="Non-endemic",IF($G261=1,DEC!I261,0),IF($G261=1,IVM!G261,0))</f>
        <v>0</v>
      </c>
      <c r="J261" s="197"/>
      <c r="K261" s="42">
        <f>IF($J261="ALB", IF(INTRO!$E$39="Non-endemic", IF($H261&lt;&gt;0, IF($I261=0, $D261*$H261, $D261*($H261-$G261)), 0), $D261*$H261), 0)</f>
        <v>0</v>
      </c>
      <c r="L261" s="15">
        <f t="shared" si="2"/>
        <v>0</v>
      </c>
      <c r="M261" s="3"/>
      <c r="N261" s="15">
        <f t="shared" si="22"/>
        <v>0</v>
      </c>
      <c r="O261" s="42">
        <f>IF($J261="MBD", IF(INTRO!$E$39="Non-endemic", IF($H261&lt;&gt;0, IF($I261=0, $D261*$H261, $D261*($H261-$G261)), 0), $D261*$H261), 0)</f>
        <v>0</v>
      </c>
      <c r="P261" s="15">
        <f t="shared" si="4"/>
        <v>0</v>
      </c>
      <c r="Q261" s="3"/>
      <c r="R261" s="15">
        <f t="shared" si="23"/>
        <v>0</v>
      </c>
      <c r="S261" s="25"/>
      <c r="T261" s="17">
        <f t="shared" si="6"/>
        <v>0</v>
      </c>
      <c r="U261" s="17">
        <f t="shared" si="7"/>
        <v>0</v>
      </c>
      <c r="V261" s="25"/>
      <c r="W261" s="17">
        <f t="shared" si="8"/>
        <v>0</v>
      </c>
      <c r="X261" s="17">
        <f t="shared" si="9"/>
        <v>0</v>
      </c>
      <c r="Y261" s="25"/>
      <c r="Z261" s="17">
        <f t="shared" si="10"/>
        <v>0</v>
      </c>
      <c r="AA261" s="17">
        <f t="shared" si="11"/>
        <v>0</v>
      </c>
    </row>
    <row r="262" spans="1:27" x14ac:dyDescent="0.2">
      <c r="A262" s="14" t="str">
        <f>IF(AND(INTRO!$E$37="Non-endemic",INTRO!$E$41="Non-endemic")," ",IF(COUNTRY_INFO!A262=0," ",COUNTRY_INFO!A262))</f>
        <v>Ethiopia</v>
      </c>
      <c r="B262" s="14" t="str">
        <f>IF(AND(INTRO!$E$37="Non-endemic",INTRO!$E$41="Non-endemic")," ",IF(COUNTRY_INFO!B262=0," ",COUNTRY_INFO!B262))</f>
        <v>HarareHarare</v>
      </c>
      <c r="C262" s="14" t="str">
        <f>IF(AND(INTRO!$E$37="Non-endemic",INTRO!$E$41="Non-endemic")," ",IF(COUNTRY_INFO!C262=0," ",COUNTRY_INFO!C262))</f>
        <v>Amir Nur</v>
      </c>
      <c r="D262" s="15">
        <f>IF(AND(INTRO!$E$37="Non-endemic",INTRO!$E$41="Non-endemic"),0,IF(AND(OR(COUNTRY_INFO!$H262=0,COUNTRY_INFO!$H262=4,COUNTRY_INFO!$H262=99),OR(COUNTRY_INFO!$J262=0,COUNTRY_INFO!$J262=4)),0,COUNTRY_INFO!$E262))</f>
        <v>0</v>
      </c>
      <c r="E262" s="15">
        <f>IF(AND(INTRO!$E$37="Non-endemic",INTRO!$E$41="Non-endemic"),0,IF(AND(OR(COUNTRY_INFO!$H262=0,COUNTRY_INFO!$H262=4,COUNTRY_INFO!$H262=99),OR(COUNTRY_INFO!$J262=0,COUNTRY_INFO!$J262=4)),0,COUNTRY_INFO!$F262))</f>
        <v>0</v>
      </c>
      <c r="F262" s="15">
        <f t="shared" si="21"/>
        <v>0</v>
      </c>
      <c r="G262" s="16">
        <f>IF(AND(INTRO!$E$37="Non-endemic",INTRO!$E$41="Non-endemic"),0,COUNTRY_INFO!P262)</f>
        <v>0</v>
      </c>
      <c r="H262" s="16">
        <f>IF(AND(INTRO!$E$37="Non-endemic",INTRO!$E$41="Non-endemic"),0,COUNTRY_INFO!R262)</f>
        <v>0</v>
      </c>
      <c r="I262" s="15">
        <f>IF(INTRO!$E$39="Non-endemic",IF($G262=1,DEC!I262,0),IF($G262=1,IVM!G262,0))</f>
        <v>0</v>
      </c>
      <c r="J262" s="197"/>
      <c r="K262" s="42">
        <f>IF($J262="ALB", IF(INTRO!$E$39="Non-endemic", IF($H262&lt;&gt;0, IF($I262=0, $D262*$H262, $D262*($H262-$G262)), 0), $D262*$H262), 0)</f>
        <v>0</v>
      </c>
      <c r="L262" s="15">
        <f t="shared" si="2"/>
        <v>0</v>
      </c>
      <c r="M262" s="3"/>
      <c r="N262" s="15">
        <f t="shared" si="22"/>
        <v>0</v>
      </c>
      <c r="O262" s="42">
        <f>IF($J262="MBD", IF(INTRO!$E$39="Non-endemic", IF($H262&lt;&gt;0, IF($I262=0, $D262*$H262, $D262*($H262-$G262)), 0), $D262*$H262), 0)</f>
        <v>0</v>
      </c>
      <c r="P262" s="15">
        <f t="shared" si="4"/>
        <v>0</v>
      </c>
      <c r="Q262" s="3"/>
      <c r="R262" s="15">
        <f t="shared" si="23"/>
        <v>0</v>
      </c>
      <c r="S262" s="25"/>
      <c r="T262" s="17">
        <f t="shared" si="6"/>
        <v>0</v>
      </c>
      <c r="U262" s="17">
        <f t="shared" si="7"/>
        <v>0</v>
      </c>
      <c r="V262" s="25"/>
      <c r="W262" s="17">
        <f t="shared" si="8"/>
        <v>0</v>
      </c>
      <c r="X262" s="17">
        <f t="shared" si="9"/>
        <v>0</v>
      </c>
      <c r="Y262" s="25"/>
      <c r="Z262" s="17">
        <f t="shared" si="10"/>
        <v>0</v>
      </c>
      <c r="AA262" s="17">
        <f t="shared" si="11"/>
        <v>0</v>
      </c>
    </row>
    <row r="263" spans="1:27" x14ac:dyDescent="0.2">
      <c r="A263" s="14" t="str">
        <f>IF(AND(INTRO!$E$37="Non-endemic",INTRO!$E$41="Non-endemic")," ",IF(COUNTRY_INFO!A263=0," ",COUNTRY_INFO!A263))</f>
        <v>Ethiopia</v>
      </c>
      <c r="B263" s="14" t="str">
        <f>IF(AND(INTRO!$E$37="Non-endemic",INTRO!$E$41="Non-endemic")," ",IF(COUNTRY_INFO!B263=0," ",COUNTRY_INFO!B263))</f>
        <v>HarareHarare</v>
      </c>
      <c r="C263" s="14" t="str">
        <f>IF(AND(INTRO!$E$37="Non-endemic",INTRO!$E$41="Non-endemic")," ",IF(COUNTRY_INFO!C263=0," ",COUNTRY_INFO!C263))</f>
        <v>Dire Teyara</v>
      </c>
      <c r="D263" s="15">
        <f>IF(AND(INTRO!$E$37="Non-endemic",INTRO!$E$41="Non-endemic"),0,IF(AND(OR(COUNTRY_INFO!$H263=0,COUNTRY_INFO!$H263=4,COUNTRY_INFO!$H263=99),OR(COUNTRY_INFO!$J263=0,COUNTRY_INFO!$J263=4)),0,COUNTRY_INFO!$E263))</f>
        <v>4863.8775406269106</v>
      </c>
      <c r="E263" s="15">
        <f>IF(AND(INTRO!$E$37="Non-endemic",INTRO!$E$41="Non-endemic"),0,IF(AND(OR(COUNTRY_INFO!$H263=0,COUNTRY_INFO!$H263=4,COUNTRY_INFO!$H263=99),OR(COUNTRY_INFO!$J263=0,COUNTRY_INFO!$J263=4)),0,COUNTRY_INFO!$F263))</f>
        <v>9352.762110108335</v>
      </c>
      <c r="F263" s="15">
        <f t="shared" si="21"/>
        <v>14216.639650735246</v>
      </c>
      <c r="G263" s="16">
        <f>IF(AND(INTRO!$E$37="Non-endemic",INTRO!$E$41="Non-endemic"),0,COUNTRY_INFO!P263)</f>
        <v>0</v>
      </c>
      <c r="H263" s="16">
        <f>IF(AND(INTRO!$E$37="Non-endemic",INTRO!$E$41="Non-endemic"),0,COUNTRY_INFO!R263)</f>
        <v>0</v>
      </c>
      <c r="I263" s="15">
        <f>IF(INTRO!$E$39="Non-endemic",IF($G263=1,DEC!I263,0),IF($G263=1,IVM!G263,0))</f>
        <v>0</v>
      </c>
      <c r="J263" s="197"/>
      <c r="K263" s="42">
        <f>IF($J263="ALB", IF(INTRO!$E$39="Non-endemic", IF($H263&lt;&gt;0, IF($I263=0, $D263*$H263, $D263*($H263-$G263)), 0), $D263*$H263), 0)</f>
        <v>0</v>
      </c>
      <c r="L263" s="15">
        <f t="shared" si="2"/>
        <v>0</v>
      </c>
      <c r="M263" s="3"/>
      <c r="N263" s="15">
        <f t="shared" si="22"/>
        <v>0</v>
      </c>
      <c r="O263" s="42">
        <f>IF($J263="MBD", IF(INTRO!$E$39="Non-endemic", IF($H263&lt;&gt;0, IF($I263=0, $D263*$H263, $D263*($H263-$G263)), 0), $D263*$H263), 0)</f>
        <v>0</v>
      </c>
      <c r="P263" s="15">
        <f t="shared" si="4"/>
        <v>0</v>
      </c>
      <c r="Q263" s="3"/>
      <c r="R263" s="15">
        <f t="shared" si="23"/>
        <v>0</v>
      </c>
      <c r="S263" s="25"/>
      <c r="T263" s="17">
        <f t="shared" si="6"/>
        <v>0</v>
      </c>
      <c r="U263" s="17">
        <f t="shared" si="7"/>
        <v>0</v>
      </c>
      <c r="V263" s="25"/>
      <c r="W263" s="17">
        <f t="shared" si="8"/>
        <v>0</v>
      </c>
      <c r="X263" s="17">
        <f t="shared" si="9"/>
        <v>0</v>
      </c>
      <c r="Y263" s="25"/>
      <c r="Z263" s="17">
        <f t="shared" si="10"/>
        <v>0</v>
      </c>
      <c r="AA263" s="17">
        <f t="shared" si="11"/>
        <v>0</v>
      </c>
    </row>
    <row r="264" spans="1:27" x14ac:dyDescent="0.2">
      <c r="A264" s="14" t="str">
        <f>IF(AND(INTRO!$E$37="Non-endemic",INTRO!$E$41="Non-endemic")," ",IF(COUNTRY_INFO!A264=0," ",COUNTRY_INFO!A264))</f>
        <v>Ethiopia</v>
      </c>
      <c r="B264" s="14" t="str">
        <f>IF(AND(INTRO!$E$37="Non-endemic",INTRO!$E$41="Non-endemic")," ",IF(COUNTRY_INFO!B264=0," ",COUNTRY_INFO!B264))</f>
        <v>HarareHarare</v>
      </c>
      <c r="C264" s="14" t="str">
        <f>IF(AND(INTRO!$E$37="Non-endemic",INTRO!$E$41="Non-endemic")," ",IF(COUNTRY_INFO!C264=0," ",COUNTRY_INFO!C264))</f>
        <v>Erer</v>
      </c>
      <c r="D264" s="15">
        <f>IF(AND(INTRO!$E$37="Non-endemic",INTRO!$E$41="Non-endemic"),0,IF(AND(OR(COUNTRY_INFO!$H264=0,COUNTRY_INFO!$H264=4,COUNTRY_INFO!$H264=99),OR(COUNTRY_INFO!$J264=0,COUNTRY_INFO!$J264=4)),0,COUNTRY_INFO!$E264))</f>
        <v>2870.6704383353172</v>
      </c>
      <c r="E264" s="15">
        <f>IF(AND(INTRO!$E$37="Non-endemic",INTRO!$E$41="Non-endemic"),0,IF(AND(OR(COUNTRY_INFO!$H264=0,COUNTRY_INFO!$H264=4,COUNTRY_INFO!$H264=99),OR(COUNTRY_INFO!$J264=0,COUNTRY_INFO!$J264=4)),0,COUNTRY_INFO!$F264))</f>
        <v>5520.0192607666031</v>
      </c>
      <c r="F264" s="15">
        <f t="shared" si="21"/>
        <v>8390.6896991019203</v>
      </c>
      <c r="G264" s="16">
        <f>IF(AND(INTRO!$E$37="Non-endemic",INTRO!$E$41="Non-endemic"),0,COUNTRY_INFO!P264)</f>
        <v>0</v>
      </c>
      <c r="H264" s="16">
        <f>IF(AND(INTRO!$E$37="Non-endemic",INTRO!$E$41="Non-endemic"),0,COUNTRY_INFO!R264)</f>
        <v>2</v>
      </c>
      <c r="I264" s="15">
        <f>IF(INTRO!$E$39="Non-endemic",IF($G264=1,DEC!I264,0),IF($G264=1,IVM!G264,0))</f>
        <v>0</v>
      </c>
      <c r="J264" s="197" t="s">
        <v>1155</v>
      </c>
      <c r="K264" s="42">
        <f>IF($J264="ALB", IF(INTRO!$E$39="Non-endemic", IF($H264&lt;&gt;0, IF($I264=0, $D264*$H264, $D264*($H264-$G264)), 0), $D264*$H264), 0)</f>
        <v>0</v>
      </c>
      <c r="L264" s="15">
        <f t="shared" ref="L264:L327" si="24">IF($J264="ALB", IF($H264&lt;&gt;0, IF($I264=0, $E264*$H264, $E264*($H264-$G264)),0), 0)</f>
        <v>0</v>
      </c>
      <c r="M264" s="3"/>
      <c r="N264" s="15">
        <f t="shared" si="22"/>
        <v>0</v>
      </c>
      <c r="O264" s="42">
        <f>IF($J264="MBD", IF(INTRO!$E$39="Non-endemic", IF($H264&lt;&gt;0, IF($I264=0, $D264*$H264, $D264*($H264-$G264)), 0), $D264*$H264), 0)</f>
        <v>5741.3408766706343</v>
      </c>
      <c r="P264" s="15">
        <f t="shared" ref="P264:P327" si="25">IF($J264="MBD", IF($H264&lt;&gt;0,IF($I264=0, $E264*$H264, $E264*($H264-$G264)),0), 0 )</f>
        <v>11040.038521533206</v>
      </c>
      <c r="Q264" s="3"/>
      <c r="R264" s="15">
        <f t="shared" si="23"/>
        <v>16781.379398203841</v>
      </c>
      <c r="S264" s="25"/>
      <c r="T264" s="17">
        <f t="shared" ref="T264:T327" si="26">IF($I264&gt;$S264, $I264-$S264,0)</f>
        <v>0</v>
      </c>
      <c r="U264" s="17">
        <f t="shared" ref="U264:U327" si="27">ROUNDUP($I264/200,0)</f>
        <v>0</v>
      </c>
      <c r="V264" s="25"/>
      <c r="W264" s="17">
        <f t="shared" ref="W264:W327" si="28">IF($L264&gt;$V264,$L264-$V264,0)</f>
        <v>0</v>
      </c>
      <c r="X264" s="17">
        <f t="shared" ref="X264:X327" si="29">ROUNDUP($L264/200,0)</f>
        <v>0</v>
      </c>
      <c r="Y264" s="25"/>
      <c r="Z264" s="17">
        <f t="shared" ref="Z264:Z327" si="30">IF($P264&gt;$Y264,$P264-$Y264,0)</f>
        <v>11040.038521533206</v>
      </c>
      <c r="AA264" s="17">
        <f t="shared" ref="AA264:AA327" si="31">ROUNDUP($P264/150,0)</f>
        <v>74</v>
      </c>
    </row>
    <row r="265" spans="1:27" x14ac:dyDescent="0.2">
      <c r="A265" s="14" t="str">
        <f>IF(AND(INTRO!$E$37="Non-endemic",INTRO!$E$41="Non-endemic")," ",IF(COUNTRY_INFO!A265=0," ",COUNTRY_INFO!A265))</f>
        <v>Ethiopia</v>
      </c>
      <c r="B265" s="14" t="str">
        <f>IF(AND(INTRO!$E$37="Non-endemic",INTRO!$E$41="Non-endemic")," ",IF(COUNTRY_INFO!B265=0," ",COUNTRY_INFO!B265))</f>
        <v>HarareHarare</v>
      </c>
      <c r="C265" s="14" t="str">
        <f>IF(AND(INTRO!$E$37="Non-endemic",INTRO!$E$41="Non-endemic")," ",IF(COUNTRY_INFO!C265=0," ",COUNTRY_INFO!C265))</f>
        <v>Hakim</v>
      </c>
      <c r="D265" s="15">
        <f>IF(AND(INTRO!$E$37="Non-endemic",INTRO!$E$41="Non-endemic"),0,IF(AND(OR(COUNTRY_INFO!$H265=0,COUNTRY_INFO!$H265=4,COUNTRY_INFO!$H265=99),OR(COUNTRY_INFO!$J265=0,COUNTRY_INFO!$J265=4)),0,COUNTRY_INFO!$E265))</f>
        <v>0</v>
      </c>
      <c r="E265" s="15">
        <f>IF(AND(INTRO!$E$37="Non-endemic",INTRO!$E$41="Non-endemic"),0,IF(AND(OR(COUNTRY_INFO!$H265=0,COUNTRY_INFO!$H265=4,COUNTRY_INFO!$H265=99),OR(COUNTRY_INFO!$J265=0,COUNTRY_INFO!$J265=4)),0,COUNTRY_INFO!$F265))</f>
        <v>0</v>
      </c>
      <c r="F265" s="15">
        <f t="shared" si="21"/>
        <v>0</v>
      </c>
      <c r="G265" s="16">
        <f>IF(AND(INTRO!$E$37="Non-endemic",INTRO!$E$41="Non-endemic"),0,COUNTRY_INFO!P265)</f>
        <v>0</v>
      </c>
      <c r="H265" s="16">
        <f>IF(AND(INTRO!$E$37="Non-endemic",INTRO!$E$41="Non-endemic"),0,COUNTRY_INFO!R265)</f>
        <v>0</v>
      </c>
      <c r="I265" s="15">
        <f>IF(INTRO!$E$39="Non-endemic",IF($G265=1,DEC!I265,0),IF($G265=1,IVM!G265,0))</f>
        <v>0</v>
      </c>
      <c r="J265" s="197"/>
      <c r="K265" s="42">
        <f>IF($J265="ALB", IF(INTRO!$E$39="Non-endemic", IF($H265&lt;&gt;0, IF($I265=0, $D265*$H265, $D265*($H265-$G265)), 0), $D265*$H265), 0)</f>
        <v>0</v>
      </c>
      <c r="L265" s="15">
        <f t="shared" si="24"/>
        <v>0</v>
      </c>
      <c r="M265" s="3"/>
      <c r="N265" s="15">
        <f t="shared" si="22"/>
        <v>0</v>
      </c>
      <c r="O265" s="42">
        <f>IF($J265="MBD", IF(INTRO!$E$39="Non-endemic", IF($H265&lt;&gt;0, IF($I265=0, $D265*$H265, $D265*($H265-$G265)), 0), $D265*$H265), 0)</f>
        <v>0</v>
      </c>
      <c r="P265" s="15">
        <f t="shared" si="25"/>
        <v>0</v>
      </c>
      <c r="Q265" s="3"/>
      <c r="R265" s="15">
        <f t="shared" si="23"/>
        <v>0</v>
      </c>
      <c r="S265" s="25"/>
      <c r="T265" s="17">
        <f t="shared" si="26"/>
        <v>0</v>
      </c>
      <c r="U265" s="17">
        <f t="shared" si="27"/>
        <v>0</v>
      </c>
      <c r="V265" s="25"/>
      <c r="W265" s="17">
        <f t="shared" si="28"/>
        <v>0</v>
      </c>
      <c r="X265" s="17">
        <f t="shared" si="29"/>
        <v>0</v>
      </c>
      <c r="Y265" s="25"/>
      <c r="Z265" s="17">
        <f t="shared" si="30"/>
        <v>0</v>
      </c>
      <c r="AA265" s="17">
        <f t="shared" si="31"/>
        <v>0</v>
      </c>
    </row>
    <row r="266" spans="1:27" x14ac:dyDescent="0.2">
      <c r="A266" s="14" t="str">
        <f>IF(AND(INTRO!$E$37="Non-endemic",INTRO!$E$41="Non-endemic")," ",IF(COUNTRY_INFO!A266=0," ",COUNTRY_INFO!A266))</f>
        <v>Ethiopia</v>
      </c>
      <c r="B266" s="14" t="str">
        <f>IF(AND(INTRO!$E$37="Non-endemic",INTRO!$E$41="Non-endemic")," ",IF(COUNTRY_INFO!B266=0," ",COUNTRY_INFO!B266))</f>
        <v>HarareHarare</v>
      </c>
      <c r="C266" s="14" t="str">
        <f>IF(AND(INTRO!$E$37="Non-endemic",INTRO!$E$41="Non-endemic")," ",IF(COUNTRY_INFO!C266=0," ",COUNTRY_INFO!C266))</f>
        <v>Jenela</v>
      </c>
      <c r="D266" s="15">
        <f>IF(AND(INTRO!$E$37="Non-endemic",INTRO!$E$41="Non-endemic"),0,IF(AND(OR(COUNTRY_INFO!$H266=0,COUNTRY_INFO!$H266=4,COUNTRY_INFO!$H266=99),OR(COUNTRY_INFO!$J266=0,COUNTRY_INFO!$J266=4)),0,COUNTRY_INFO!$E266))</f>
        <v>3219.3947175756875</v>
      </c>
      <c r="E266" s="15">
        <f>IF(AND(INTRO!$E$37="Non-endemic",INTRO!$E$41="Non-endemic"),0,IF(AND(OR(COUNTRY_INFO!$H266=0,COUNTRY_INFO!$H266=4,COUNTRY_INFO!$H266=99),OR(COUNTRY_INFO!$J266=0,COUNTRY_INFO!$J266=4)),0,COUNTRY_INFO!$F266))</f>
        <v>6190.5820367640008</v>
      </c>
      <c r="F266" s="15">
        <f t="shared" ref="F266:F329" si="32">SUM(D266:E266)</f>
        <v>9409.9767543396883</v>
      </c>
      <c r="G266" s="16">
        <f>IF(AND(INTRO!$E$37="Non-endemic",INTRO!$E$41="Non-endemic"),0,COUNTRY_INFO!P266)</f>
        <v>0</v>
      </c>
      <c r="H266" s="16">
        <f>IF(AND(INTRO!$E$37="Non-endemic",INTRO!$E$41="Non-endemic"),0,COUNTRY_INFO!R266)</f>
        <v>2</v>
      </c>
      <c r="I266" s="15">
        <f>IF(INTRO!$E$39="Non-endemic",IF($G266=1,DEC!I266,0),IF($G266=1,IVM!G266,0))</f>
        <v>0</v>
      </c>
      <c r="J266" s="197" t="s">
        <v>1155</v>
      </c>
      <c r="K266" s="42">
        <f>IF($J266="ALB", IF(INTRO!$E$39="Non-endemic", IF($H266&lt;&gt;0, IF($I266=0, $D266*$H266, $D266*($H266-$G266)), 0), $D266*$H266), 0)</f>
        <v>0</v>
      </c>
      <c r="L266" s="15">
        <f t="shared" si="24"/>
        <v>0</v>
      </c>
      <c r="M266" s="3"/>
      <c r="N266" s="15">
        <f t="shared" ref="N266:N329" si="33">SUM(K266:M266)</f>
        <v>0</v>
      </c>
      <c r="O266" s="42">
        <f>IF($J266="MBD", IF(INTRO!$E$39="Non-endemic", IF($H266&lt;&gt;0, IF($I266=0, $D266*$H266, $D266*($H266-$G266)), 0), $D266*$H266), 0)</f>
        <v>6438.7894351513751</v>
      </c>
      <c r="P266" s="15">
        <f t="shared" si="25"/>
        <v>12381.164073528002</v>
      </c>
      <c r="Q266" s="3"/>
      <c r="R266" s="15">
        <f t="shared" ref="R266:R329" si="34">SUM(O266:Q266)</f>
        <v>18819.953508679377</v>
      </c>
      <c r="S266" s="25"/>
      <c r="T266" s="17">
        <f t="shared" si="26"/>
        <v>0</v>
      </c>
      <c r="U266" s="17">
        <f t="shared" si="27"/>
        <v>0</v>
      </c>
      <c r="V266" s="25"/>
      <c r="W266" s="17">
        <f t="shared" si="28"/>
        <v>0</v>
      </c>
      <c r="X266" s="17">
        <f t="shared" si="29"/>
        <v>0</v>
      </c>
      <c r="Y266" s="25"/>
      <c r="Z266" s="17">
        <f t="shared" si="30"/>
        <v>12381.164073528002</v>
      </c>
      <c r="AA266" s="17">
        <f t="shared" si="31"/>
        <v>83</v>
      </c>
    </row>
    <row r="267" spans="1:27" x14ac:dyDescent="0.2">
      <c r="A267" s="14" t="str">
        <f>IF(AND(INTRO!$E$37="Non-endemic",INTRO!$E$41="Non-endemic")," ",IF(COUNTRY_INFO!A267=0," ",COUNTRY_INFO!A267))</f>
        <v>Ethiopia</v>
      </c>
      <c r="B267" s="14" t="str">
        <f>IF(AND(INTRO!$E$37="Non-endemic",INTRO!$E$41="Non-endemic")," ",IF(COUNTRY_INFO!B267=0," ",COUNTRY_INFO!B267))</f>
        <v>HarareHarare</v>
      </c>
      <c r="C267" s="14" t="str">
        <f>IF(AND(INTRO!$E$37="Non-endemic",INTRO!$E$41="Non-endemic")," ",IF(COUNTRY_INFO!C267=0," ",COUNTRY_INFO!C267))</f>
        <v>Shenkor</v>
      </c>
      <c r="D267" s="15">
        <f>IF(AND(INTRO!$E$37="Non-endemic",INTRO!$E$41="Non-endemic"),0,IF(AND(OR(COUNTRY_INFO!$H267=0,COUNTRY_INFO!$H267=4,COUNTRY_INFO!$H267=99),OR(COUNTRY_INFO!$J267=0,COUNTRY_INFO!$J267=4)),0,COUNTRY_INFO!$E267))</f>
        <v>0</v>
      </c>
      <c r="E267" s="15">
        <f>IF(AND(INTRO!$E$37="Non-endemic",INTRO!$E$41="Non-endemic"),0,IF(AND(OR(COUNTRY_INFO!$H267=0,COUNTRY_INFO!$H267=4,COUNTRY_INFO!$H267=99),OR(COUNTRY_INFO!$J267=0,COUNTRY_INFO!$J267=4)),0,COUNTRY_INFO!$F267))</f>
        <v>0</v>
      </c>
      <c r="F267" s="15">
        <f t="shared" si="32"/>
        <v>0</v>
      </c>
      <c r="G267" s="16">
        <f>IF(AND(INTRO!$E$37="Non-endemic",INTRO!$E$41="Non-endemic"),0,COUNTRY_INFO!P267)</f>
        <v>0</v>
      </c>
      <c r="H267" s="16">
        <f>IF(AND(INTRO!$E$37="Non-endemic",INTRO!$E$41="Non-endemic"),0,COUNTRY_INFO!R267)</f>
        <v>0</v>
      </c>
      <c r="I267" s="15">
        <f>IF(INTRO!$E$39="Non-endemic",IF($G267=1,DEC!I267,0),IF($G267=1,IVM!G267,0))</f>
        <v>0</v>
      </c>
      <c r="J267" s="197"/>
      <c r="K267" s="42">
        <f>IF($J267="ALB", IF(INTRO!$E$39="Non-endemic", IF($H267&lt;&gt;0, IF($I267=0, $D267*$H267, $D267*($H267-$G267)), 0), $D267*$H267), 0)</f>
        <v>0</v>
      </c>
      <c r="L267" s="15">
        <f t="shared" si="24"/>
        <v>0</v>
      </c>
      <c r="M267" s="3"/>
      <c r="N267" s="15">
        <f t="shared" si="33"/>
        <v>0</v>
      </c>
      <c r="O267" s="42">
        <f>IF($J267="MBD", IF(INTRO!$E$39="Non-endemic", IF($H267&lt;&gt;0, IF($I267=0, $D267*$H267, $D267*($H267-$G267)), 0), $D267*$H267), 0)</f>
        <v>0</v>
      </c>
      <c r="P267" s="15">
        <f t="shared" si="25"/>
        <v>0</v>
      </c>
      <c r="Q267" s="3"/>
      <c r="R267" s="15">
        <f t="shared" si="34"/>
        <v>0</v>
      </c>
      <c r="S267" s="25"/>
      <c r="T267" s="17">
        <f t="shared" si="26"/>
        <v>0</v>
      </c>
      <c r="U267" s="17">
        <f t="shared" si="27"/>
        <v>0</v>
      </c>
      <c r="V267" s="25"/>
      <c r="W267" s="17">
        <f t="shared" si="28"/>
        <v>0</v>
      </c>
      <c r="X267" s="17">
        <f t="shared" si="29"/>
        <v>0</v>
      </c>
      <c r="Y267" s="25"/>
      <c r="Z267" s="17">
        <f t="shared" si="30"/>
        <v>0</v>
      </c>
      <c r="AA267" s="17">
        <f t="shared" si="31"/>
        <v>0</v>
      </c>
    </row>
    <row r="268" spans="1:27" x14ac:dyDescent="0.2">
      <c r="A268" s="14" t="str">
        <f>IF(AND(INTRO!$E$37="Non-endemic",INTRO!$E$41="Non-endemic")," ",IF(COUNTRY_INFO!A268=0," ",COUNTRY_INFO!A268))</f>
        <v>Ethiopia</v>
      </c>
      <c r="B268" s="14" t="str">
        <f>IF(AND(INTRO!$E$37="Non-endemic",INTRO!$E$41="Non-endemic")," ",IF(COUNTRY_INFO!B268=0," ",COUNTRY_INFO!B268))</f>
        <v>HarareHarare</v>
      </c>
      <c r="C268" s="14" t="str">
        <f>IF(AND(INTRO!$E$37="Non-endemic",INTRO!$E$41="Non-endemic")," ",IF(COUNTRY_INFO!C268=0," ",COUNTRY_INFO!C268))</f>
        <v>Sofi</v>
      </c>
      <c r="D268" s="15">
        <f>IF(AND(INTRO!$E$37="Non-endemic",INTRO!$E$41="Non-endemic"),0,IF(AND(OR(COUNTRY_INFO!$H268=0,COUNTRY_INFO!$H268=4,COUNTRY_INFO!$H268=99),OR(COUNTRY_INFO!$J268=0,COUNTRY_INFO!$J268=4)),0,COUNTRY_INFO!$E268))</f>
        <v>5789.7506477705037</v>
      </c>
      <c r="E268" s="15">
        <f>IF(AND(INTRO!$E$37="Non-endemic",INTRO!$E$41="Non-endemic"),0,IF(AND(OR(COUNTRY_INFO!$H268=0,COUNTRY_INFO!$H268=4,COUNTRY_INFO!$H268=99),OR(COUNTRY_INFO!$J268=0,COUNTRY_INFO!$J268=4)),0,COUNTRY_INFO!$F268))</f>
        <v>11133.125789689124</v>
      </c>
      <c r="F268" s="15">
        <f t="shared" si="32"/>
        <v>16922.876437459629</v>
      </c>
      <c r="G268" s="16">
        <f>IF(AND(INTRO!$E$37="Non-endemic",INTRO!$E$41="Non-endemic"),0,COUNTRY_INFO!P268)</f>
        <v>0</v>
      </c>
      <c r="H268" s="16">
        <f>IF(AND(INTRO!$E$37="Non-endemic",INTRO!$E$41="Non-endemic"),0,COUNTRY_INFO!R268)</f>
        <v>0</v>
      </c>
      <c r="I268" s="15">
        <f>IF(INTRO!$E$39="Non-endemic",IF($G268=1,DEC!I268,0),IF($G268=1,IVM!G268,0))</f>
        <v>0</v>
      </c>
      <c r="J268" s="197"/>
      <c r="K268" s="42">
        <f>IF($J268="ALB", IF(INTRO!$E$39="Non-endemic", IF($H268&lt;&gt;0, IF($I268=0, $D268*$H268, $D268*($H268-$G268)), 0), $D268*$H268), 0)</f>
        <v>0</v>
      </c>
      <c r="L268" s="15">
        <f t="shared" si="24"/>
        <v>0</v>
      </c>
      <c r="M268" s="3"/>
      <c r="N268" s="15">
        <f t="shared" si="33"/>
        <v>0</v>
      </c>
      <c r="O268" s="42">
        <f>IF($J268="MBD", IF(INTRO!$E$39="Non-endemic", IF($H268&lt;&gt;0, IF($I268=0, $D268*$H268, $D268*($H268-$G268)), 0), $D268*$H268), 0)</f>
        <v>0</v>
      </c>
      <c r="P268" s="15">
        <f t="shared" si="25"/>
        <v>0</v>
      </c>
      <c r="Q268" s="3"/>
      <c r="R268" s="15">
        <f t="shared" si="34"/>
        <v>0</v>
      </c>
      <c r="S268" s="25"/>
      <c r="T268" s="17">
        <f t="shared" si="26"/>
        <v>0</v>
      </c>
      <c r="U268" s="17">
        <f t="shared" si="27"/>
        <v>0</v>
      </c>
      <c r="V268" s="25"/>
      <c r="W268" s="17">
        <f t="shared" si="28"/>
        <v>0</v>
      </c>
      <c r="X268" s="17">
        <f t="shared" si="29"/>
        <v>0</v>
      </c>
      <c r="Y268" s="25"/>
      <c r="Z268" s="17">
        <f t="shared" si="30"/>
        <v>0</v>
      </c>
      <c r="AA268" s="17">
        <f t="shared" si="31"/>
        <v>0</v>
      </c>
    </row>
    <row r="269" spans="1:27" x14ac:dyDescent="0.2">
      <c r="A269" s="14" t="str">
        <f>IF(AND(INTRO!$E$37="Non-endemic",INTRO!$E$41="Non-endemic")," ",IF(COUNTRY_INFO!A269=0," ",COUNTRY_INFO!A269))</f>
        <v>Ethiopia</v>
      </c>
      <c r="B269" s="14" t="str">
        <f>IF(AND(INTRO!$E$37="Non-endemic",INTRO!$E$41="Non-endemic")," ",IF(COUNTRY_INFO!B269=0," ",COUNTRY_INFO!B269))</f>
        <v>Oromia Arsi</v>
      </c>
      <c r="C269" s="14" t="str">
        <f>IF(AND(INTRO!$E$37="Non-endemic",INTRO!$E$41="Non-endemic")," ",IF(COUNTRY_INFO!C269=0," ",COUNTRY_INFO!C269))</f>
        <v>Amigna</v>
      </c>
      <c r="D269" s="15">
        <f>IF(AND(INTRO!$E$37="Non-endemic",INTRO!$E$41="Non-endemic"),0,IF(AND(OR(COUNTRY_INFO!$H269=0,COUNTRY_INFO!$H269=4,COUNTRY_INFO!$H269=99),OR(COUNTRY_INFO!$J269=0,COUNTRY_INFO!$J269=4)),0,COUNTRY_INFO!$E269))</f>
        <v>16756.847074119596</v>
      </c>
      <c r="E269" s="15">
        <f>IF(AND(INTRO!$E$37="Non-endemic",INTRO!$E$41="Non-endemic"),0,IF(AND(OR(COUNTRY_INFO!$H269=0,COUNTRY_INFO!$H269=4,COUNTRY_INFO!$H269=99),OR(COUNTRY_INFO!$J269=0,COUNTRY_INFO!$J269=4)),0,COUNTRY_INFO!$F269))</f>
        <v>31659.574565203198</v>
      </c>
      <c r="F269" s="15">
        <f t="shared" si="32"/>
        <v>48416.421639322798</v>
      </c>
      <c r="G269" s="16">
        <f>IF(AND(INTRO!$E$37="Non-endemic",INTRO!$E$41="Non-endemic"),0,COUNTRY_INFO!P269)</f>
        <v>0</v>
      </c>
      <c r="H269" s="16">
        <f>IF(AND(INTRO!$E$37="Non-endemic",INTRO!$E$41="Non-endemic"),0,COUNTRY_INFO!R269)</f>
        <v>0</v>
      </c>
      <c r="I269" s="15">
        <f>IF(INTRO!$E$39="Non-endemic",IF($G269=1,DEC!I269,0),IF($G269=1,IVM!G269,0))</f>
        <v>0</v>
      </c>
      <c r="J269" s="197"/>
      <c r="K269" s="42">
        <f>IF($J269="ALB", IF(INTRO!$E$39="Non-endemic", IF($H269&lt;&gt;0, IF($I269=0, $D269*$H269, $D269*($H269-$G269)), 0), $D269*$H269), 0)</f>
        <v>0</v>
      </c>
      <c r="L269" s="15">
        <f t="shared" si="24"/>
        <v>0</v>
      </c>
      <c r="M269" s="3"/>
      <c r="N269" s="15">
        <f t="shared" si="33"/>
        <v>0</v>
      </c>
      <c r="O269" s="42">
        <f>IF($J269="MBD", IF(INTRO!$E$39="Non-endemic", IF($H269&lt;&gt;0, IF($I269=0, $D269*$H269, $D269*($H269-$G269)), 0), $D269*$H269), 0)</f>
        <v>0</v>
      </c>
      <c r="P269" s="15">
        <f t="shared" si="25"/>
        <v>0</v>
      </c>
      <c r="Q269" s="3"/>
      <c r="R269" s="15">
        <f t="shared" si="34"/>
        <v>0</v>
      </c>
      <c r="S269" s="25"/>
      <c r="T269" s="17">
        <f t="shared" si="26"/>
        <v>0</v>
      </c>
      <c r="U269" s="17">
        <f t="shared" si="27"/>
        <v>0</v>
      </c>
      <c r="V269" s="25"/>
      <c r="W269" s="17">
        <f t="shared" si="28"/>
        <v>0</v>
      </c>
      <c r="X269" s="17">
        <f t="shared" si="29"/>
        <v>0</v>
      </c>
      <c r="Y269" s="25"/>
      <c r="Z269" s="17">
        <f t="shared" si="30"/>
        <v>0</v>
      </c>
      <c r="AA269" s="17">
        <f t="shared" si="31"/>
        <v>0</v>
      </c>
    </row>
    <row r="270" spans="1:27" x14ac:dyDescent="0.2">
      <c r="A270" s="14" t="str">
        <f>IF(AND(INTRO!$E$37="Non-endemic",INTRO!$E$41="Non-endemic")," ",IF(COUNTRY_INFO!A270=0," ",COUNTRY_INFO!A270))</f>
        <v>Ethiopia</v>
      </c>
      <c r="B270" s="14" t="str">
        <f>IF(AND(INTRO!$E$37="Non-endemic",INTRO!$E$41="Non-endemic")," ",IF(COUNTRY_INFO!B270=0," ",COUNTRY_INFO!B270))</f>
        <v>Oromia Arsi</v>
      </c>
      <c r="C270" s="14" t="str">
        <f>IF(AND(INTRO!$E$37="Non-endemic",INTRO!$E$41="Non-endemic")," ",IF(COUNTRY_INFO!C270=0," ",COUNTRY_INFO!C270))</f>
        <v>Aseko</v>
      </c>
      <c r="D270" s="15">
        <f>IF(AND(INTRO!$E$37="Non-endemic",INTRO!$E$41="Non-endemic"),0,IF(AND(OR(COUNTRY_INFO!$H270=0,COUNTRY_INFO!$H270=4,COUNTRY_INFO!$H270=99),OR(COUNTRY_INFO!$J270=0,COUNTRY_INFO!$J270=4)),0,COUNTRY_INFO!$E270))</f>
        <v>0</v>
      </c>
      <c r="E270" s="15">
        <f>IF(AND(INTRO!$E$37="Non-endemic",INTRO!$E$41="Non-endemic"),0,IF(AND(OR(COUNTRY_INFO!$H270=0,COUNTRY_INFO!$H270=4,COUNTRY_INFO!$H270=99),OR(COUNTRY_INFO!$J270=0,COUNTRY_INFO!$J270=4)),0,COUNTRY_INFO!$F270))</f>
        <v>0</v>
      </c>
      <c r="F270" s="15">
        <f t="shared" si="32"/>
        <v>0</v>
      </c>
      <c r="G270" s="16">
        <f>IF(AND(INTRO!$E$37="Non-endemic",INTRO!$E$41="Non-endemic"),0,COUNTRY_INFO!P270)</f>
        <v>0</v>
      </c>
      <c r="H270" s="16">
        <f>IF(AND(INTRO!$E$37="Non-endemic",INTRO!$E$41="Non-endemic"),0,COUNTRY_INFO!R270)</f>
        <v>0</v>
      </c>
      <c r="I270" s="15">
        <f>IF(INTRO!$E$39="Non-endemic",IF($G270=1,DEC!I270,0),IF($G270=1,IVM!G270,0))</f>
        <v>0</v>
      </c>
      <c r="J270" s="197"/>
      <c r="K270" s="42">
        <f>IF($J270="ALB", IF(INTRO!$E$39="Non-endemic", IF($H270&lt;&gt;0, IF($I270=0, $D270*$H270, $D270*($H270-$G270)), 0), $D270*$H270), 0)</f>
        <v>0</v>
      </c>
      <c r="L270" s="15">
        <f t="shared" si="24"/>
        <v>0</v>
      </c>
      <c r="M270" s="3"/>
      <c r="N270" s="15">
        <f t="shared" si="33"/>
        <v>0</v>
      </c>
      <c r="O270" s="42">
        <f>IF($J270="MBD", IF(INTRO!$E$39="Non-endemic", IF($H270&lt;&gt;0, IF($I270=0, $D270*$H270, $D270*($H270-$G270)), 0), $D270*$H270), 0)</f>
        <v>0</v>
      </c>
      <c r="P270" s="15">
        <f t="shared" si="25"/>
        <v>0</v>
      </c>
      <c r="Q270" s="3"/>
      <c r="R270" s="15">
        <f t="shared" si="34"/>
        <v>0</v>
      </c>
      <c r="S270" s="25"/>
      <c r="T270" s="17">
        <f t="shared" si="26"/>
        <v>0</v>
      </c>
      <c r="U270" s="17">
        <f t="shared" si="27"/>
        <v>0</v>
      </c>
      <c r="V270" s="25"/>
      <c r="W270" s="17">
        <f t="shared" si="28"/>
        <v>0</v>
      </c>
      <c r="X270" s="17">
        <f t="shared" si="29"/>
        <v>0</v>
      </c>
      <c r="Y270" s="25"/>
      <c r="Z270" s="17">
        <f t="shared" si="30"/>
        <v>0</v>
      </c>
      <c r="AA270" s="17">
        <f t="shared" si="31"/>
        <v>0</v>
      </c>
    </row>
    <row r="271" spans="1:27" x14ac:dyDescent="0.2">
      <c r="A271" s="14" t="str">
        <f>IF(AND(INTRO!$E$37="Non-endemic",INTRO!$E$41="Non-endemic")," ",IF(COUNTRY_INFO!A271=0," ",COUNTRY_INFO!A271))</f>
        <v>Ethiopia</v>
      </c>
      <c r="B271" s="14" t="str">
        <f>IF(AND(INTRO!$E$37="Non-endemic",INTRO!$E$41="Non-endemic")," ",IF(COUNTRY_INFO!B271=0," ",COUNTRY_INFO!B271))</f>
        <v>Oromia Arsi</v>
      </c>
      <c r="C271" s="14" t="str">
        <f>IF(AND(INTRO!$E$37="Non-endemic",INTRO!$E$41="Non-endemic")," ",IF(COUNTRY_INFO!C271=0," ",COUNTRY_INFO!C271))</f>
        <v>Assela Town</v>
      </c>
      <c r="D271" s="15">
        <f>IF(AND(INTRO!$E$37="Non-endemic",INTRO!$E$41="Non-endemic"),0,IF(AND(OR(COUNTRY_INFO!$H271=0,COUNTRY_INFO!$H271=4,COUNTRY_INFO!$H271=99),OR(COUNTRY_INFO!$J271=0,COUNTRY_INFO!$J271=4)),0,COUNTRY_INFO!$E271))</f>
        <v>16839.991605645599</v>
      </c>
      <c r="E271" s="15">
        <f>IF(AND(INTRO!$E$37="Non-endemic",INTRO!$E$41="Non-endemic"),0,IF(AND(OR(COUNTRY_INFO!$H271=0,COUNTRY_INFO!$H271=4,COUNTRY_INFO!$H271=99),OR(COUNTRY_INFO!$J271=0,COUNTRY_INFO!$J271=4)),0,COUNTRY_INFO!$F271))</f>
        <v>31816.663812595198</v>
      </c>
      <c r="F271" s="15">
        <f t="shared" si="32"/>
        <v>48656.6554182408</v>
      </c>
      <c r="G271" s="16">
        <f>IF(AND(INTRO!$E$37="Non-endemic",INTRO!$E$41="Non-endemic"),0,COUNTRY_INFO!P271)</f>
        <v>0</v>
      </c>
      <c r="H271" s="16">
        <f>IF(AND(INTRO!$E$37="Non-endemic",INTRO!$E$41="Non-endemic"),0,COUNTRY_INFO!R271)</f>
        <v>1</v>
      </c>
      <c r="I271" s="15">
        <f>IF(INTRO!$E$39="Non-endemic",IF($G271=1,DEC!I271,0),IF($G271=1,IVM!G271,0))</f>
        <v>0</v>
      </c>
      <c r="J271" s="197" t="s">
        <v>1155</v>
      </c>
      <c r="K271" s="42">
        <f>IF($J271="ALB", IF(INTRO!$E$39="Non-endemic", IF($H271&lt;&gt;0, IF($I271=0, $D271*$H271, $D271*($H271-$G271)), 0), $D271*$H271), 0)</f>
        <v>0</v>
      </c>
      <c r="L271" s="15">
        <f t="shared" si="24"/>
        <v>0</v>
      </c>
      <c r="M271" s="3"/>
      <c r="N271" s="15">
        <f t="shared" si="33"/>
        <v>0</v>
      </c>
      <c r="O271" s="42">
        <f>IF($J271="MBD", IF(INTRO!$E$39="Non-endemic", IF($H271&lt;&gt;0, IF($I271=0, $D271*$H271, $D271*($H271-$G271)), 0), $D271*$H271), 0)</f>
        <v>16839.991605645599</v>
      </c>
      <c r="P271" s="15">
        <f t="shared" si="25"/>
        <v>31816.663812595198</v>
      </c>
      <c r="Q271" s="3"/>
      <c r="R271" s="15">
        <f t="shared" si="34"/>
        <v>48656.6554182408</v>
      </c>
      <c r="S271" s="25"/>
      <c r="T271" s="17">
        <f t="shared" si="26"/>
        <v>0</v>
      </c>
      <c r="U271" s="17">
        <f t="shared" si="27"/>
        <v>0</v>
      </c>
      <c r="V271" s="25"/>
      <c r="W271" s="17">
        <f t="shared" si="28"/>
        <v>0</v>
      </c>
      <c r="X271" s="17">
        <f t="shared" si="29"/>
        <v>0</v>
      </c>
      <c r="Y271" s="25"/>
      <c r="Z271" s="17">
        <f t="shared" si="30"/>
        <v>31816.663812595198</v>
      </c>
      <c r="AA271" s="17">
        <f t="shared" si="31"/>
        <v>213</v>
      </c>
    </row>
    <row r="272" spans="1:27" x14ac:dyDescent="0.2">
      <c r="A272" s="14" t="str">
        <f>IF(AND(INTRO!$E$37="Non-endemic",INTRO!$E$41="Non-endemic")," ",IF(COUNTRY_INFO!A272=0," ",COUNTRY_INFO!A272))</f>
        <v>Ethiopia</v>
      </c>
      <c r="B272" s="14" t="str">
        <f>IF(AND(INTRO!$E$37="Non-endemic",INTRO!$E$41="Non-endemic")," ",IF(COUNTRY_INFO!B272=0," ",COUNTRY_INFO!B272))</f>
        <v>Oromia Arsi</v>
      </c>
      <c r="C272" s="14" t="str">
        <f>IF(AND(INTRO!$E$37="Non-endemic",INTRO!$E$41="Non-endemic")," ",IF(COUNTRY_INFO!C272=0," ",COUNTRY_INFO!C272))</f>
        <v>Bale</v>
      </c>
      <c r="D272" s="15">
        <f>IF(AND(INTRO!$E$37="Non-endemic",INTRO!$E$41="Non-endemic"),0,IF(AND(OR(COUNTRY_INFO!$H272=0,COUNTRY_INFO!$H272=4,COUNTRY_INFO!$H272=99),OR(COUNTRY_INFO!$J272=0,COUNTRY_INFO!$J272=4)),0,COUNTRY_INFO!$E272))</f>
        <v>16979.301116630999</v>
      </c>
      <c r="E272" s="15">
        <f>IF(AND(INTRO!$E$37="Non-endemic",INTRO!$E$41="Non-endemic"),0,IF(AND(OR(COUNTRY_INFO!$H272=0,COUNTRY_INFO!$H272=4,COUNTRY_INFO!$H272=99),OR(COUNTRY_INFO!$J272=0,COUNTRY_INFO!$J272=4)),0,COUNTRY_INFO!$F272))</f>
        <v>32079.868449551999</v>
      </c>
      <c r="F272" s="15">
        <f t="shared" si="32"/>
        <v>49059.169566183002</v>
      </c>
      <c r="G272" s="16">
        <f>IF(AND(INTRO!$E$37="Non-endemic",INTRO!$E$41="Non-endemic"),0,COUNTRY_INFO!P272)</f>
        <v>0</v>
      </c>
      <c r="H272" s="16">
        <f>IF(AND(INTRO!$E$37="Non-endemic",INTRO!$E$41="Non-endemic"),0,COUNTRY_INFO!R272)</f>
        <v>0</v>
      </c>
      <c r="I272" s="15">
        <f>IF(INTRO!$E$39="Non-endemic",IF($G272=1,DEC!I272,0),IF($G272=1,IVM!G272,0))</f>
        <v>0</v>
      </c>
      <c r="J272" s="197"/>
      <c r="K272" s="42">
        <f>IF($J272="ALB", IF(INTRO!$E$39="Non-endemic", IF($H272&lt;&gt;0, IF($I272=0, $D272*$H272, $D272*($H272-$G272)), 0), $D272*$H272), 0)</f>
        <v>0</v>
      </c>
      <c r="L272" s="15">
        <f t="shared" si="24"/>
        <v>0</v>
      </c>
      <c r="M272" s="3"/>
      <c r="N272" s="15">
        <f t="shared" si="33"/>
        <v>0</v>
      </c>
      <c r="O272" s="42">
        <f>IF($J272="MBD", IF(INTRO!$E$39="Non-endemic", IF($H272&lt;&gt;0, IF($I272=0, $D272*$H272, $D272*($H272-$G272)), 0), $D272*$H272), 0)</f>
        <v>0</v>
      </c>
      <c r="P272" s="15">
        <f t="shared" si="25"/>
        <v>0</v>
      </c>
      <c r="Q272" s="3"/>
      <c r="R272" s="15">
        <f t="shared" si="34"/>
        <v>0</v>
      </c>
      <c r="S272" s="25"/>
      <c r="T272" s="17">
        <f t="shared" si="26"/>
        <v>0</v>
      </c>
      <c r="U272" s="17">
        <f t="shared" si="27"/>
        <v>0</v>
      </c>
      <c r="V272" s="25"/>
      <c r="W272" s="17">
        <f t="shared" si="28"/>
        <v>0</v>
      </c>
      <c r="X272" s="17">
        <f t="shared" si="29"/>
        <v>0</v>
      </c>
      <c r="Y272" s="25"/>
      <c r="Z272" s="17">
        <f t="shared" si="30"/>
        <v>0</v>
      </c>
      <c r="AA272" s="17">
        <f t="shared" si="31"/>
        <v>0</v>
      </c>
    </row>
    <row r="273" spans="1:27" x14ac:dyDescent="0.2">
      <c r="A273" s="14" t="str">
        <f>IF(AND(INTRO!$E$37="Non-endemic",INTRO!$E$41="Non-endemic")," ",IF(COUNTRY_INFO!A273=0," ",COUNTRY_INFO!A273))</f>
        <v>Ethiopia</v>
      </c>
      <c r="B273" s="14" t="str">
        <f>IF(AND(INTRO!$E$37="Non-endemic",INTRO!$E$41="Non-endemic")," ",IF(COUNTRY_INFO!B273=0," ",COUNTRY_INFO!B273))</f>
        <v>Oromia Arsi</v>
      </c>
      <c r="C273" s="14" t="str">
        <f>IF(AND(INTRO!$E$37="Non-endemic",INTRO!$E$41="Non-endemic")," ",IF(COUNTRY_INFO!C273=0," ",COUNTRY_INFO!C273))</f>
        <v>Bekoji Town</v>
      </c>
      <c r="D273" s="15">
        <f>IF(AND(INTRO!$E$37="Non-endemic",INTRO!$E$41="Non-endemic"),0,IF(AND(OR(COUNTRY_INFO!$H273=0,COUNTRY_INFO!$H273=4,COUNTRY_INFO!$H273=99),OR(COUNTRY_INFO!$J273=0,COUNTRY_INFO!$J273=4)),0,COUNTRY_INFO!$E273))</f>
        <v>4441.2754452275994</v>
      </c>
      <c r="E273" s="15">
        <f>IF(AND(INTRO!$E$37="Non-endemic",INTRO!$E$41="Non-endemic"),0,IF(AND(OR(COUNTRY_INFO!$H273=0,COUNTRY_INFO!$H273=4,COUNTRY_INFO!$H273=99),OR(COUNTRY_INFO!$J273=0,COUNTRY_INFO!$J273=4)),0,COUNTRY_INFO!$F273))</f>
        <v>8391.1305331391995</v>
      </c>
      <c r="F273" s="15">
        <f t="shared" si="32"/>
        <v>12832.405978366798</v>
      </c>
      <c r="G273" s="16">
        <f>IF(AND(INTRO!$E$37="Non-endemic",INTRO!$E$41="Non-endemic"),0,COUNTRY_INFO!P273)</f>
        <v>0</v>
      </c>
      <c r="H273" s="16">
        <f>IF(AND(INTRO!$E$37="Non-endemic",INTRO!$E$41="Non-endemic"),0,COUNTRY_INFO!R273)</f>
        <v>0</v>
      </c>
      <c r="I273" s="15">
        <f>IF(INTRO!$E$39="Non-endemic",IF($G273=1,DEC!I273,0),IF($G273=1,IVM!G273,0))</f>
        <v>0</v>
      </c>
      <c r="J273" s="197"/>
      <c r="K273" s="42">
        <f>IF($J273="ALB", IF(INTRO!$E$39="Non-endemic", IF($H273&lt;&gt;0, IF($I273=0, $D273*$H273, $D273*($H273-$G273)), 0), $D273*$H273), 0)</f>
        <v>0</v>
      </c>
      <c r="L273" s="15">
        <f t="shared" si="24"/>
        <v>0</v>
      </c>
      <c r="M273" s="3"/>
      <c r="N273" s="15">
        <f t="shared" si="33"/>
        <v>0</v>
      </c>
      <c r="O273" s="42">
        <f>IF($J273="MBD", IF(INTRO!$E$39="Non-endemic", IF($H273&lt;&gt;0, IF($I273=0, $D273*$H273, $D273*($H273-$G273)), 0), $D273*$H273), 0)</f>
        <v>0</v>
      </c>
      <c r="P273" s="15">
        <f t="shared" si="25"/>
        <v>0</v>
      </c>
      <c r="Q273" s="3"/>
      <c r="R273" s="15">
        <f t="shared" si="34"/>
        <v>0</v>
      </c>
      <c r="S273" s="25"/>
      <c r="T273" s="17">
        <f t="shared" si="26"/>
        <v>0</v>
      </c>
      <c r="U273" s="17">
        <f t="shared" si="27"/>
        <v>0</v>
      </c>
      <c r="V273" s="25"/>
      <c r="W273" s="17">
        <f t="shared" si="28"/>
        <v>0</v>
      </c>
      <c r="X273" s="17">
        <f t="shared" si="29"/>
        <v>0</v>
      </c>
      <c r="Y273" s="25"/>
      <c r="Z273" s="17">
        <f t="shared" si="30"/>
        <v>0</v>
      </c>
      <c r="AA273" s="17">
        <f t="shared" si="31"/>
        <v>0</v>
      </c>
    </row>
    <row r="274" spans="1:27" x14ac:dyDescent="0.2">
      <c r="A274" s="14" t="str">
        <f>IF(AND(INTRO!$E$37="Non-endemic",INTRO!$E$41="Non-endemic")," ",IF(COUNTRY_INFO!A274=0," ",COUNTRY_INFO!A274))</f>
        <v>Ethiopia</v>
      </c>
      <c r="B274" s="14" t="str">
        <f>IF(AND(INTRO!$E$37="Non-endemic",INTRO!$E$41="Non-endemic")," ",IF(COUNTRY_INFO!B274=0," ",COUNTRY_INFO!B274))</f>
        <v>Oromia Arsi</v>
      </c>
      <c r="C274" s="14" t="str">
        <f>IF(AND(INTRO!$E$37="Non-endemic",INTRO!$E$41="Non-endemic")," ",IF(COUNTRY_INFO!C274=0," ",COUNTRY_INFO!C274))</f>
        <v>Chole</v>
      </c>
      <c r="D274" s="15">
        <f>IF(AND(INTRO!$E$37="Non-endemic",INTRO!$E$41="Non-endemic"),0,IF(AND(OR(COUNTRY_INFO!$H274=0,COUNTRY_INFO!$H274=4,COUNTRY_INFO!$H274=99),OR(COUNTRY_INFO!$J274=0,COUNTRY_INFO!$J274=4)),0,COUNTRY_INFO!$E274))</f>
        <v>20396.032314197397</v>
      </c>
      <c r="E274" s="15">
        <f>IF(AND(INTRO!$E$37="Non-endemic",INTRO!$E$41="Non-endemic"),0,IF(AND(OR(COUNTRY_INFO!$H274=0,COUNTRY_INFO!$H274=4,COUNTRY_INFO!$H274=99),OR(COUNTRY_INFO!$J274=0,COUNTRY_INFO!$J274=4)),0,COUNTRY_INFO!$F274))</f>
        <v>38535.274746460796</v>
      </c>
      <c r="F274" s="15">
        <f t="shared" si="32"/>
        <v>58931.30706065819</v>
      </c>
      <c r="G274" s="16">
        <f>IF(AND(INTRO!$E$37="Non-endemic",INTRO!$E$41="Non-endemic"),0,COUNTRY_INFO!P274)</f>
        <v>0</v>
      </c>
      <c r="H274" s="16">
        <f>IF(AND(INTRO!$E$37="Non-endemic",INTRO!$E$41="Non-endemic"),0,COUNTRY_INFO!R274)</f>
        <v>1</v>
      </c>
      <c r="I274" s="15">
        <f>IF(INTRO!$E$39="Non-endemic",IF($G274=1,DEC!I274,0),IF($G274=1,IVM!G274,0))</f>
        <v>0</v>
      </c>
      <c r="J274" s="197" t="s">
        <v>1155</v>
      </c>
      <c r="K274" s="42">
        <f>IF($J274="ALB", IF(INTRO!$E$39="Non-endemic", IF($H274&lt;&gt;0, IF($I274=0, $D274*$H274, $D274*($H274-$G274)), 0), $D274*$H274), 0)</f>
        <v>0</v>
      </c>
      <c r="L274" s="15">
        <f t="shared" si="24"/>
        <v>0</v>
      </c>
      <c r="M274" s="3"/>
      <c r="N274" s="15">
        <f t="shared" si="33"/>
        <v>0</v>
      </c>
      <c r="O274" s="42">
        <f>IF($J274="MBD", IF(INTRO!$E$39="Non-endemic", IF($H274&lt;&gt;0, IF($I274=0, $D274*$H274, $D274*($H274-$G274)), 0), $D274*$H274), 0)</f>
        <v>20396.032314197397</v>
      </c>
      <c r="P274" s="15">
        <f t="shared" si="25"/>
        <v>38535.274746460796</v>
      </c>
      <c r="Q274" s="3"/>
      <c r="R274" s="15">
        <f t="shared" si="34"/>
        <v>58931.30706065819</v>
      </c>
      <c r="S274" s="25"/>
      <c r="T274" s="17">
        <f t="shared" si="26"/>
        <v>0</v>
      </c>
      <c r="U274" s="17">
        <f t="shared" si="27"/>
        <v>0</v>
      </c>
      <c r="V274" s="25"/>
      <c r="W274" s="17">
        <f t="shared" si="28"/>
        <v>0</v>
      </c>
      <c r="X274" s="17">
        <f t="shared" si="29"/>
        <v>0</v>
      </c>
      <c r="Y274" s="25"/>
      <c r="Z274" s="17">
        <f t="shared" si="30"/>
        <v>38535.274746460796</v>
      </c>
      <c r="AA274" s="17">
        <f t="shared" si="31"/>
        <v>257</v>
      </c>
    </row>
    <row r="275" spans="1:27" x14ac:dyDescent="0.2">
      <c r="A275" s="14" t="str">
        <f>IF(AND(INTRO!$E$37="Non-endemic",INTRO!$E$41="Non-endemic")," ",IF(COUNTRY_INFO!A275=0," ",COUNTRY_INFO!A275))</f>
        <v>Ethiopia</v>
      </c>
      <c r="B275" s="14" t="str">
        <f>IF(AND(INTRO!$E$37="Non-endemic",INTRO!$E$41="Non-endemic")," ",IF(COUNTRY_INFO!B275=0," ",COUNTRY_INFO!B275))</f>
        <v>Oromia Arsi</v>
      </c>
      <c r="C275" s="14" t="str">
        <f>IF(AND(INTRO!$E$37="Non-endemic",INTRO!$E$41="Non-endemic")," ",IF(COUNTRY_INFO!C275=0," ",COUNTRY_INFO!C275))</f>
        <v>Digeluna Tijo</v>
      </c>
      <c r="D275" s="15">
        <f>IF(AND(INTRO!$E$37="Non-endemic",INTRO!$E$41="Non-endemic"),0,IF(AND(OR(COUNTRY_INFO!$H275=0,COUNTRY_INFO!$H275=4,COUNTRY_INFO!$H275=99),OR(COUNTRY_INFO!$J275=0,COUNTRY_INFO!$J275=4)),0,COUNTRY_INFO!$E275))</f>
        <v>32334.399262309194</v>
      </c>
      <c r="E275" s="15">
        <f>IF(AND(INTRO!$E$37="Non-endemic",INTRO!$E$41="Non-endemic"),0,IF(AND(OR(COUNTRY_INFO!$H275=0,COUNTRY_INFO!$H275=4,COUNTRY_INFO!$H275=99),OR(COUNTRY_INFO!$J275=0,COUNTRY_INFO!$J275=4)),0,COUNTRY_INFO!$F275))</f>
        <v>61091.046539846386</v>
      </c>
      <c r="F275" s="15">
        <f t="shared" si="32"/>
        <v>93425.445802155577</v>
      </c>
      <c r="G275" s="16">
        <f>IF(AND(INTRO!$E$37="Non-endemic",INTRO!$E$41="Non-endemic"),0,COUNTRY_INFO!P275)</f>
        <v>0</v>
      </c>
      <c r="H275" s="16">
        <f>IF(AND(INTRO!$E$37="Non-endemic",INTRO!$E$41="Non-endemic"),0,COUNTRY_INFO!R275)</f>
        <v>0</v>
      </c>
      <c r="I275" s="15">
        <f>IF(INTRO!$E$39="Non-endemic",IF($G275=1,DEC!I275,0),IF($G275=1,IVM!G275,0))</f>
        <v>0</v>
      </c>
      <c r="J275" s="197"/>
      <c r="K275" s="42">
        <f>IF($J275="ALB", IF(INTRO!$E$39="Non-endemic", IF($H275&lt;&gt;0, IF($I275=0, $D275*$H275, $D275*($H275-$G275)), 0), $D275*$H275), 0)</f>
        <v>0</v>
      </c>
      <c r="L275" s="15">
        <f t="shared" si="24"/>
        <v>0</v>
      </c>
      <c r="M275" s="3"/>
      <c r="N275" s="15">
        <f t="shared" si="33"/>
        <v>0</v>
      </c>
      <c r="O275" s="42">
        <f>IF($J275="MBD", IF(INTRO!$E$39="Non-endemic", IF($H275&lt;&gt;0, IF($I275=0, $D275*$H275, $D275*($H275-$G275)), 0), $D275*$H275), 0)</f>
        <v>0</v>
      </c>
      <c r="P275" s="15">
        <f t="shared" si="25"/>
        <v>0</v>
      </c>
      <c r="Q275" s="3"/>
      <c r="R275" s="15">
        <f t="shared" si="34"/>
        <v>0</v>
      </c>
      <c r="S275" s="25"/>
      <c r="T275" s="17">
        <f t="shared" si="26"/>
        <v>0</v>
      </c>
      <c r="U275" s="17">
        <f t="shared" si="27"/>
        <v>0</v>
      </c>
      <c r="V275" s="25"/>
      <c r="W275" s="17">
        <f t="shared" si="28"/>
        <v>0</v>
      </c>
      <c r="X275" s="17">
        <f t="shared" si="29"/>
        <v>0</v>
      </c>
      <c r="Y275" s="25"/>
      <c r="Z275" s="17">
        <f t="shared" si="30"/>
        <v>0</v>
      </c>
      <c r="AA275" s="17">
        <f t="shared" si="31"/>
        <v>0</v>
      </c>
    </row>
    <row r="276" spans="1:27" x14ac:dyDescent="0.2">
      <c r="A276" s="14" t="str">
        <f>IF(AND(INTRO!$E$37="Non-endemic",INTRO!$E$41="Non-endemic")," ",IF(COUNTRY_INFO!A276=0," ",COUNTRY_INFO!A276))</f>
        <v>Ethiopia</v>
      </c>
      <c r="B276" s="14" t="str">
        <f>IF(AND(INTRO!$E$37="Non-endemic",INTRO!$E$41="Non-endemic")," ",IF(COUNTRY_INFO!B276=0," ",COUNTRY_INFO!B276))</f>
        <v>Oromia Arsi</v>
      </c>
      <c r="C276" s="14" t="str">
        <f>IF(AND(INTRO!$E$37="Non-endemic",INTRO!$E$41="Non-endemic")," ",IF(COUNTRY_INFO!C276=0," ",COUNTRY_INFO!C276))</f>
        <v>Diksis</v>
      </c>
      <c r="D276" s="15">
        <f>IF(AND(INTRO!$E$37="Non-endemic",INTRO!$E$41="Non-endemic"),0,IF(AND(OR(COUNTRY_INFO!$H276=0,COUNTRY_INFO!$H276=4,COUNTRY_INFO!$H276=99),OR(COUNTRY_INFO!$J276=0,COUNTRY_INFO!$J276=4)),0,COUNTRY_INFO!$E276))</f>
        <v>19087.099832173797</v>
      </c>
      <c r="E276" s="15">
        <f>IF(AND(INTRO!$E$37="Non-endemic",INTRO!$E$41="Non-endemic"),0,IF(AND(OR(COUNTRY_INFO!$H276=0,COUNTRY_INFO!$H276=4,COUNTRY_INFO!$H276=99),OR(COUNTRY_INFO!$J276=0,COUNTRY_INFO!$J276=4)),0,COUNTRY_INFO!$F276))</f>
        <v>36062.241166089596</v>
      </c>
      <c r="F276" s="15">
        <f t="shared" si="32"/>
        <v>55149.340998263389</v>
      </c>
      <c r="G276" s="16">
        <f>IF(AND(INTRO!$E$37="Non-endemic",INTRO!$E$41="Non-endemic"),0,COUNTRY_INFO!P276)</f>
        <v>0</v>
      </c>
      <c r="H276" s="16">
        <f>IF(AND(INTRO!$E$37="Non-endemic",INTRO!$E$41="Non-endemic"),0,COUNTRY_INFO!R276)</f>
        <v>0</v>
      </c>
      <c r="I276" s="15">
        <f>IF(INTRO!$E$39="Non-endemic",IF($G276=1,DEC!I276,0),IF($G276=1,IVM!G276,0))</f>
        <v>0</v>
      </c>
      <c r="J276" s="197"/>
      <c r="K276" s="42">
        <f>IF($J276="ALB", IF(INTRO!$E$39="Non-endemic", IF($H276&lt;&gt;0, IF($I276=0, $D276*$H276, $D276*($H276-$G276)), 0), $D276*$H276), 0)</f>
        <v>0</v>
      </c>
      <c r="L276" s="15">
        <f t="shared" si="24"/>
        <v>0</v>
      </c>
      <c r="M276" s="3"/>
      <c r="N276" s="15">
        <f t="shared" si="33"/>
        <v>0</v>
      </c>
      <c r="O276" s="42">
        <f>IF($J276="MBD", IF(INTRO!$E$39="Non-endemic", IF($H276&lt;&gt;0, IF($I276=0, $D276*$H276, $D276*($H276-$G276)), 0), $D276*$H276), 0)</f>
        <v>0</v>
      </c>
      <c r="P276" s="15">
        <f t="shared" si="25"/>
        <v>0</v>
      </c>
      <c r="Q276" s="3"/>
      <c r="R276" s="15">
        <f t="shared" si="34"/>
        <v>0</v>
      </c>
      <c r="S276" s="25"/>
      <c r="T276" s="17">
        <f t="shared" si="26"/>
        <v>0</v>
      </c>
      <c r="U276" s="17">
        <f t="shared" si="27"/>
        <v>0</v>
      </c>
      <c r="V276" s="25"/>
      <c r="W276" s="17">
        <f t="shared" si="28"/>
        <v>0</v>
      </c>
      <c r="X276" s="17">
        <f t="shared" si="29"/>
        <v>0</v>
      </c>
      <c r="Y276" s="25"/>
      <c r="Z276" s="17">
        <f t="shared" si="30"/>
        <v>0</v>
      </c>
      <c r="AA276" s="17">
        <f t="shared" si="31"/>
        <v>0</v>
      </c>
    </row>
    <row r="277" spans="1:27" x14ac:dyDescent="0.2">
      <c r="A277" s="14" t="str">
        <f>IF(AND(INTRO!$E$37="Non-endemic",INTRO!$E$41="Non-endemic")," ",IF(COUNTRY_INFO!A277=0," ",COUNTRY_INFO!A277))</f>
        <v>Ethiopia</v>
      </c>
      <c r="B277" s="14" t="str">
        <f>IF(AND(INTRO!$E$37="Non-endemic",INTRO!$E$41="Non-endemic")," ",IF(COUNTRY_INFO!B277=0," ",COUNTRY_INFO!B277))</f>
        <v>Oromia Arsi</v>
      </c>
      <c r="C277" s="14" t="str">
        <f>IF(AND(INTRO!$E$37="Non-endemic",INTRO!$E$41="Non-endemic")," ",IF(COUNTRY_INFO!C277=0," ",COUNTRY_INFO!C277))</f>
        <v>Dodota</v>
      </c>
      <c r="D277" s="15">
        <f>IF(AND(INTRO!$E$37="Non-endemic",INTRO!$E$41="Non-endemic"),0,IF(AND(OR(COUNTRY_INFO!$H277=0,COUNTRY_INFO!$H277=4,COUNTRY_INFO!$H277=99),OR(COUNTRY_INFO!$J277=0,COUNTRY_INFO!$J277=4)),0,COUNTRY_INFO!$E277))</f>
        <v>15106.343281969799</v>
      </c>
      <c r="E277" s="15">
        <f>IF(AND(INTRO!$E$37="Non-endemic",INTRO!$E$41="Non-endemic"),0,IF(AND(OR(COUNTRY_INFO!$H277=0,COUNTRY_INFO!$H277=4,COUNTRY_INFO!$H277=99),OR(COUNTRY_INFO!$J277=0,COUNTRY_INFO!$J277=4)),0,COUNTRY_INFO!$F277))</f>
        <v>28541.1927093216</v>
      </c>
      <c r="F277" s="15">
        <f t="shared" si="32"/>
        <v>43647.535991291399</v>
      </c>
      <c r="G277" s="16">
        <f>IF(AND(INTRO!$E$37="Non-endemic",INTRO!$E$41="Non-endemic"),0,COUNTRY_INFO!P277)</f>
        <v>0</v>
      </c>
      <c r="H277" s="16">
        <f>IF(AND(INTRO!$E$37="Non-endemic",INTRO!$E$41="Non-endemic"),0,COUNTRY_INFO!R277)</f>
        <v>0</v>
      </c>
      <c r="I277" s="15">
        <f>IF(INTRO!$E$39="Non-endemic",IF($G277=1,DEC!I277,0),IF($G277=1,IVM!G277,0))</f>
        <v>0</v>
      </c>
      <c r="J277" s="197"/>
      <c r="K277" s="42">
        <f>IF($J277="ALB", IF(INTRO!$E$39="Non-endemic", IF($H277&lt;&gt;0, IF($I277=0, $D277*$H277, $D277*($H277-$G277)), 0), $D277*$H277), 0)</f>
        <v>0</v>
      </c>
      <c r="L277" s="15">
        <f t="shared" si="24"/>
        <v>0</v>
      </c>
      <c r="M277" s="3"/>
      <c r="N277" s="15">
        <f t="shared" si="33"/>
        <v>0</v>
      </c>
      <c r="O277" s="42">
        <f>IF($J277="MBD", IF(INTRO!$E$39="Non-endemic", IF($H277&lt;&gt;0, IF($I277=0, $D277*$H277, $D277*($H277-$G277)), 0), $D277*$H277), 0)</f>
        <v>0</v>
      </c>
      <c r="P277" s="15">
        <f t="shared" si="25"/>
        <v>0</v>
      </c>
      <c r="Q277" s="3"/>
      <c r="R277" s="15">
        <f t="shared" si="34"/>
        <v>0</v>
      </c>
      <c r="S277" s="25"/>
      <c r="T277" s="17">
        <f t="shared" si="26"/>
        <v>0</v>
      </c>
      <c r="U277" s="17">
        <f t="shared" si="27"/>
        <v>0</v>
      </c>
      <c r="V277" s="25"/>
      <c r="W277" s="17">
        <f t="shared" si="28"/>
        <v>0</v>
      </c>
      <c r="X277" s="17">
        <f t="shared" si="29"/>
        <v>0</v>
      </c>
      <c r="Y277" s="25"/>
      <c r="Z277" s="17">
        <f t="shared" si="30"/>
        <v>0</v>
      </c>
      <c r="AA277" s="17">
        <f t="shared" si="31"/>
        <v>0</v>
      </c>
    </row>
    <row r="278" spans="1:27" x14ac:dyDescent="0.2">
      <c r="A278" s="14" t="str">
        <f>IF(AND(INTRO!$E$37="Non-endemic",INTRO!$E$41="Non-endemic")," ",IF(COUNTRY_INFO!A278=0," ",COUNTRY_INFO!A278))</f>
        <v>Ethiopia</v>
      </c>
      <c r="B278" s="14" t="str">
        <f>IF(AND(INTRO!$E$37="Non-endemic",INTRO!$E$41="Non-endemic")," ",IF(COUNTRY_INFO!B278=0," ",COUNTRY_INFO!B278))</f>
        <v>Oromia Arsi</v>
      </c>
      <c r="C278" s="14" t="str">
        <f>IF(AND(INTRO!$E$37="Non-endemic",INTRO!$E$41="Non-endemic")," ",IF(COUNTRY_INFO!C278=0," ",COUNTRY_INFO!C278))</f>
        <v>Enkelo Wabe</v>
      </c>
      <c r="D278" s="15">
        <f>IF(AND(INTRO!$E$37="Non-endemic",INTRO!$E$41="Non-endemic"),0,IF(AND(OR(COUNTRY_INFO!$H278=0,COUNTRY_INFO!$H278=4,COUNTRY_INFO!$H278=99),OR(COUNTRY_INFO!$J278=0,COUNTRY_INFO!$J278=4)),0,COUNTRY_INFO!$E278))</f>
        <v>13444.4707477542</v>
      </c>
      <c r="E278" s="15">
        <f>IF(AND(INTRO!$E$37="Non-endemic",INTRO!$E$41="Non-endemic"),0,IF(AND(OR(COUNTRY_INFO!$H278=0,COUNTRY_INFO!$H278=4,COUNTRY_INFO!$H278=99),OR(COUNTRY_INFO!$J278=0,COUNTRY_INFO!$J278=4)),0,COUNTRY_INFO!$F278))</f>
        <v>25401.331303286399</v>
      </c>
      <c r="F278" s="15">
        <f t="shared" si="32"/>
        <v>38845.802051040599</v>
      </c>
      <c r="G278" s="16">
        <f>IF(AND(INTRO!$E$37="Non-endemic",INTRO!$E$41="Non-endemic"),0,COUNTRY_INFO!P278)</f>
        <v>0</v>
      </c>
      <c r="H278" s="16">
        <f>IF(AND(INTRO!$E$37="Non-endemic",INTRO!$E$41="Non-endemic"),0,COUNTRY_INFO!R278)</f>
        <v>1</v>
      </c>
      <c r="I278" s="15">
        <f>IF(INTRO!$E$39="Non-endemic",IF($G278=1,DEC!I278,0),IF($G278=1,IVM!G278,0))</f>
        <v>0</v>
      </c>
      <c r="J278" s="197" t="s">
        <v>1155</v>
      </c>
      <c r="K278" s="42">
        <f>IF($J278="ALB", IF(INTRO!$E$39="Non-endemic", IF($H278&lt;&gt;0, IF($I278=0, $D278*$H278, $D278*($H278-$G278)), 0), $D278*$H278), 0)</f>
        <v>0</v>
      </c>
      <c r="L278" s="15">
        <f t="shared" si="24"/>
        <v>0</v>
      </c>
      <c r="M278" s="3"/>
      <c r="N278" s="15">
        <f t="shared" si="33"/>
        <v>0</v>
      </c>
      <c r="O278" s="42">
        <f>IF($J278="MBD", IF(INTRO!$E$39="Non-endemic", IF($H278&lt;&gt;0, IF($I278=0, $D278*$H278, $D278*($H278-$G278)), 0), $D278*$H278), 0)</f>
        <v>13444.4707477542</v>
      </c>
      <c r="P278" s="15">
        <f t="shared" si="25"/>
        <v>25401.331303286399</v>
      </c>
      <c r="Q278" s="3"/>
      <c r="R278" s="15">
        <f t="shared" si="34"/>
        <v>38845.802051040599</v>
      </c>
      <c r="S278" s="25"/>
      <c r="T278" s="17">
        <f t="shared" si="26"/>
        <v>0</v>
      </c>
      <c r="U278" s="17">
        <f t="shared" si="27"/>
        <v>0</v>
      </c>
      <c r="V278" s="25"/>
      <c r="W278" s="17">
        <f t="shared" si="28"/>
        <v>0</v>
      </c>
      <c r="X278" s="17">
        <f t="shared" si="29"/>
        <v>0</v>
      </c>
      <c r="Y278" s="25"/>
      <c r="Z278" s="17">
        <f t="shared" si="30"/>
        <v>25401.331303286399</v>
      </c>
      <c r="AA278" s="17">
        <f t="shared" si="31"/>
        <v>170</v>
      </c>
    </row>
    <row r="279" spans="1:27" x14ac:dyDescent="0.2">
      <c r="A279" s="14" t="str">
        <f>IF(AND(INTRO!$E$37="Non-endemic",INTRO!$E$41="Non-endemic")," ",IF(COUNTRY_INFO!A279=0," ",COUNTRY_INFO!A279))</f>
        <v>Ethiopia</v>
      </c>
      <c r="B279" s="14" t="str">
        <f>IF(AND(INTRO!$E$37="Non-endemic",INTRO!$E$41="Non-endemic")," ",IF(COUNTRY_INFO!B279=0," ",COUNTRY_INFO!B279))</f>
        <v>Oromia Arsi</v>
      </c>
      <c r="C279" s="14" t="str">
        <f>IF(AND(INTRO!$E$37="Non-endemic",INTRO!$E$41="Non-endemic")," ",IF(COUNTRY_INFO!C279=0," ",COUNTRY_INFO!C279))</f>
        <v>Gololcha</v>
      </c>
      <c r="D279" s="15">
        <f>IF(AND(INTRO!$E$37="Non-endemic",INTRO!$E$41="Non-endemic"),0,IF(AND(OR(COUNTRY_INFO!$H279=0,COUNTRY_INFO!$H279=4,COUNTRY_INFO!$H279=99),OR(COUNTRY_INFO!$J279=0,COUNTRY_INFO!$J279=4)),0,COUNTRY_INFO!$E279))</f>
        <v>24007.050223186794</v>
      </c>
      <c r="E279" s="15">
        <f>IF(AND(INTRO!$E$37="Non-endemic",INTRO!$E$41="Non-endemic"),0,IF(AND(OR(COUNTRY_INFO!$H279=0,COUNTRY_INFO!$H279=4,COUNTRY_INFO!$H279=99),OR(COUNTRY_INFO!$J279=0,COUNTRY_INFO!$J279=4)),0,COUNTRY_INFO!$F279))</f>
        <v>45357.756937785583</v>
      </c>
      <c r="F279" s="15">
        <f t="shared" si="32"/>
        <v>69364.807160972385</v>
      </c>
      <c r="G279" s="16">
        <f>IF(AND(INTRO!$E$37="Non-endemic",INTRO!$E$41="Non-endemic"),0,COUNTRY_INFO!P279)</f>
        <v>0</v>
      </c>
      <c r="H279" s="16">
        <f>IF(AND(INTRO!$E$37="Non-endemic",INTRO!$E$41="Non-endemic"),0,COUNTRY_INFO!R279)</f>
        <v>1</v>
      </c>
      <c r="I279" s="15">
        <f>IF(INTRO!$E$39="Non-endemic",IF($G279=1,DEC!I279,0),IF($G279=1,IVM!G279,0))</f>
        <v>0</v>
      </c>
      <c r="J279" s="197" t="s">
        <v>1155</v>
      </c>
      <c r="K279" s="42">
        <f>IF($J279="ALB", IF(INTRO!$E$39="Non-endemic", IF($H279&lt;&gt;0, IF($I279=0, $D279*$H279, $D279*($H279-$G279)), 0), $D279*$H279), 0)</f>
        <v>0</v>
      </c>
      <c r="L279" s="15">
        <f t="shared" si="24"/>
        <v>0</v>
      </c>
      <c r="M279" s="3"/>
      <c r="N279" s="15">
        <f t="shared" si="33"/>
        <v>0</v>
      </c>
      <c r="O279" s="42">
        <f>IF($J279="MBD", IF(INTRO!$E$39="Non-endemic", IF($H279&lt;&gt;0, IF($I279=0, $D279*$H279, $D279*($H279-$G279)), 0), $D279*$H279), 0)</f>
        <v>24007.050223186794</v>
      </c>
      <c r="P279" s="15">
        <f t="shared" si="25"/>
        <v>45357.756937785583</v>
      </c>
      <c r="Q279" s="3"/>
      <c r="R279" s="15">
        <f t="shared" si="34"/>
        <v>69364.807160972385</v>
      </c>
      <c r="S279" s="25"/>
      <c r="T279" s="17">
        <f t="shared" si="26"/>
        <v>0</v>
      </c>
      <c r="U279" s="17">
        <f t="shared" si="27"/>
        <v>0</v>
      </c>
      <c r="V279" s="25"/>
      <c r="W279" s="17">
        <f t="shared" si="28"/>
        <v>0</v>
      </c>
      <c r="X279" s="17">
        <f t="shared" si="29"/>
        <v>0</v>
      </c>
      <c r="Y279" s="25"/>
      <c r="Z279" s="17">
        <f t="shared" si="30"/>
        <v>45357.756937785583</v>
      </c>
      <c r="AA279" s="17">
        <f t="shared" si="31"/>
        <v>303</v>
      </c>
    </row>
    <row r="280" spans="1:27" x14ac:dyDescent="0.2">
      <c r="A280" s="14" t="str">
        <f>IF(AND(INTRO!$E$37="Non-endemic",INTRO!$E$41="Non-endemic")," ",IF(COUNTRY_INFO!A280=0," ",COUNTRY_INFO!A280))</f>
        <v>Ethiopia</v>
      </c>
      <c r="B280" s="14" t="str">
        <f>IF(AND(INTRO!$E$37="Non-endemic",INTRO!$E$41="Non-endemic")," ",IF(COUNTRY_INFO!B280=0," ",COUNTRY_INFO!B280))</f>
        <v>Oromia Arsi</v>
      </c>
      <c r="C280" s="14" t="str">
        <f>IF(AND(INTRO!$E$37="Non-endemic",INTRO!$E$41="Non-endemic")," ",IF(COUNTRY_INFO!C280=0," ",COUNTRY_INFO!C280))</f>
        <v>Guna</v>
      </c>
      <c r="D280" s="15">
        <f>IF(AND(INTRO!$E$37="Non-endemic",INTRO!$E$41="Non-endemic"),0,IF(AND(OR(COUNTRY_INFO!$H280=0,COUNTRY_INFO!$H280=4,COUNTRY_INFO!$H280=99),OR(COUNTRY_INFO!$J280=0,COUNTRY_INFO!$J280=4)),0,COUNTRY_INFO!$E280))</f>
        <v>17436.9354054588</v>
      </c>
      <c r="E280" s="15">
        <f>IF(AND(INTRO!$E$37="Non-endemic",INTRO!$E$41="Non-endemic"),0,IF(AND(OR(COUNTRY_INFO!$H280=0,COUNTRY_INFO!$H280=4,COUNTRY_INFO!$H280=99),OR(COUNTRY_INFO!$J280=0,COUNTRY_INFO!$J280=4)),0,COUNTRY_INFO!$F280))</f>
        <v>32944.500490809602</v>
      </c>
      <c r="F280" s="15">
        <f t="shared" si="32"/>
        <v>50381.435896268405</v>
      </c>
      <c r="G280" s="16">
        <f>IF(AND(INTRO!$E$37="Non-endemic",INTRO!$E$41="Non-endemic"),0,COUNTRY_INFO!P280)</f>
        <v>0</v>
      </c>
      <c r="H280" s="16">
        <f>IF(AND(INTRO!$E$37="Non-endemic",INTRO!$E$41="Non-endemic"),0,COUNTRY_INFO!R280)</f>
        <v>2</v>
      </c>
      <c r="I280" s="15">
        <f>IF(INTRO!$E$39="Non-endemic",IF($G280=1,DEC!I280,0),IF($G280=1,IVM!G280,0))</f>
        <v>0</v>
      </c>
      <c r="J280" s="197" t="s">
        <v>1155</v>
      </c>
      <c r="K280" s="42">
        <f>IF($J280="ALB", IF(INTRO!$E$39="Non-endemic", IF($H280&lt;&gt;0, IF($I280=0, $D280*$H280, $D280*($H280-$G280)), 0), $D280*$H280), 0)</f>
        <v>0</v>
      </c>
      <c r="L280" s="15">
        <f t="shared" si="24"/>
        <v>0</v>
      </c>
      <c r="M280" s="3"/>
      <c r="N280" s="15">
        <f t="shared" si="33"/>
        <v>0</v>
      </c>
      <c r="O280" s="42">
        <f>IF($J280="MBD", IF(INTRO!$E$39="Non-endemic", IF($H280&lt;&gt;0, IF($I280=0, $D280*$H280, $D280*($H280-$G280)), 0), $D280*$H280), 0)</f>
        <v>34873.8708109176</v>
      </c>
      <c r="P280" s="15">
        <f t="shared" si="25"/>
        <v>65889.000981619203</v>
      </c>
      <c r="Q280" s="3"/>
      <c r="R280" s="15">
        <f t="shared" si="34"/>
        <v>100762.87179253681</v>
      </c>
      <c r="S280" s="25"/>
      <c r="T280" s="17">
        <f t="shared" si="26"/>
        <v>0</v>
      </c>
      <c r="U280" s="17">
        <f t="shared" si="27"/>
        <v>0</v>
      </c>
      <c r="V280" s="25"/>
      <c r="W280" s="17">
        <f t="shared" si="28"/>
        <v>0</v>
      </c>
      <c r="X280" s="17">
        <f t="shared" si="29"/>
        <v>0</v>
      </c>
      <c r="Y280" s="25"/>
      <c r="Z280" s="17">
        <f t="shared" si="30"/>
        <v>65889.000981619203</v>
      </c>
      <c r="AA280" s="17">
        <f t="shared" si="31"/>
        <v>440</v>
      </c>
    </row>
    <row r="281" spans="1:27" x14ac:dyDescent="0.2">
      <c r="A281" s="14" t="str">
        <f>IF(AND(INTRO!$E$37="Non-endemic",INTRO!$E$41="Non-endemic")," ",IF(COUNTRY_INFO!A281=0," ",COUNTRY_INFO!A281))</f>
        <v>Ethiopia</v>
      </c>
      <c r="B281" s="14" t="str">
        <f>IF(AND(INTRO!$E$37="Non-endemic",INTRO!$E$41="Non-endemic")," ",IF(COUNTRY_INFO!B281=0," ",COUNTRY_INFO!B281))</f>
        <v>Oromia Arsi</v>
      </c>
      <c r="C281" s="14" t="str">
        <f>IF(AND(INTRO!$E$37="Non-endemic",INTRO!$E$41="Non-endemic")," ",IF(COUNTRY_INFO!C281=0," ",COUNTRY_INFO!C281))</f>
        <v>Hetosa</v>
      </c>
      <c r="D281" s="15">
        <f>IF(AND(INTRO!$E$37="Non-endemic",INTRO!$E$41="Non-endemic"),0,IF(AND(OR(COUNTRY_INFO!$H281=0,COUNTRY_INFO!$H281=4,COUNTRY_INFO!$H281=99),OR(COUNTRY_INFO!$J281=0,COUNTRY_INFO!$J281=4)),0,COUNTRY_INFO!$E281))</f>
        <v>24681.708707569196</v>
      </c>
      <c r="E281" s="15">
        <f>IF(AND(INTRO!$E$37="Non-endemic",INTRO!$E$41="Non-endemic"),0,IF(AND(OR(COUNTRY_INFO!$H281=0,COUNTRY_INFO!$H281=4,COUNTRY_INFO!$H281=99),OR(COUNTRY_INFO!$J281=0,COUNTRY_INFO!$J281=4)),0,COUNTRY_INFO!$F281))</f>
        <v>46632.423973766388</v>
      </c>
      <c r="F281" s="15">
        <f t="shared" si="32"/>
        <v>71314.132681335584</v>
      </c>
      <c r="G281" s="16">
        <f>IF(AND(INTRO!$E$37="Non-endemic",INTRO!$E$41="Non-endemic"),0,COUNTRY_INFO!P281)</f>
        <v>0</v>
      </c>
      <c r="H281" s="16">
        <f>IF(AND(INTRO!$E$37="Non-endemic",INTRO!$E$41="Non-endemic"),0,COUNTRY_INFO!R281)</f>
        <v>0</v>
      </c>
      <c r="I281" s="15">
        <f>IF(INTRO!$E$39="Non-endemic",IF($G281=1,DEC!I281,0),IF($G281=1,IVM!G281,0))</f>
        <v>0</v>
      </c>
      <c r="J281" s="197"/>
      <c r="K281" s="42">
        <f>IF($J281="ALB", IF(INTRO!$E$39="Non-endemic", IF($H281&lt;&gt;0, IF($I281=0, $D281*$H281, $D281*($H281-$G281)), 0), $D281*$H281), 0)</f>
        <v>0</v>
      </c>
      <c r="L281" s="15">
        <f t="shared" si="24"/>
        <v>0</v>
      </c>
      <c r="M281" s="3"/>
      <c r="N281" s="15">
        <f t="shared" si="33"/>
        <v>0</v>
      </c>
      <c r="O281" s="42">
        <f>IF($J281="MBD", IF(INTRO!$E$39="Non-endemic", IF($H281&lt;&gt;0, IF($I281=0, $D281*$H281, $D281*($H281-$G281)), 0), $D281*$H281), 0)</f>
        <v>0</v>
      </c>
      <c r="P281" s="15">
        <f t="shared" si="25"/>
        <v>0</v>
      </c>
      <c r="Q281" s="3"/>
      <c r="R281" s="15">
        <f t="shared" si="34"/>
        <v>0</v>
      </c>
      <c r="S281" s="25"/>
      <c r="T281" s="17">
        <f t="shared" si="26"/>
        <v>0</v>
      </c>
      <c r="U281" s="17">
        <f t="shared" si="27"/>
        <v>0</v>
      </c>
      <c r="V281" s="25"/>
      <c r="W281" s="17">
        <f t="shared" si="28"/>
        <v>0</v>
      </c>
      <c r="X281" s="17">
        <f t="shared" si="29"/>
        <v>0</v>
      </c>
      <c r="Y281" s="25"/>
      <c r="Z281" s="17">
        <f t="shared" si="30"/>
        <v>0</v>
      </c>
      <c r="AA281" s="17">
        <f t="shared" si="31"/>
        <v>0</v>
      </c>
    </row>
    <row r="282" spans="1:27" x14ac:dyDescent="0.2">
      <c r="A282" s="14" t="str">
        <f>IF(AND(INTRO!$E$37="Non-endemic",INTRO!$E$41="Non-endemic")," ",IF(COUNTRY_INFO!A282=0," ",COUNTRY_INFO!A282))</f>
        <v>Ethiopia</v>
      </c>
      <c r="B282" s="14" t="str">
        <f>IF(AND(INTRO!$E$37="Non-endemic",INTRO!$E$41="Non-endemic")," ",IF(COUNTRY_INFO!B282=0," ",COUNTRY_INFO!B282))</f>
        <v>Oromia Arsi</v>
      </c>
      <c r="C282" s="14" t="str">
        <f>IF(AND(INTRO!$E$37="Non-endemic",INTRO!$E$41="Non-endemic")," ",IF(COUNTRY_INFO!C282=0," ",COUNTRY_INFO!C282))</f>
        <v>Jeju</v>
      </c>
      <c r="D282" s="15">
        <f>IF(AND(INTRO!$E$37="Non-endemic",INTRO!$E$41="Non-endemic"),0,IF(AND(OR(COUNTRY_INFO!$H282=0,COUNTRY_INFO!$H282=4,COUNTRY_INFO!$H282=99),OR(COUNTRY_INFO!$J282=0,COUNTRY_INFO!$J282=4)),0,COUNTRY_INFO!$E282))</f>
        <v>24941.662630626</v>
      </c>
      <c r="E282" s="15">
        <f>IF(AND(INTRO!$E$37="Non-endemic",INTRO!$E$41="Non-endemic"),0,IF(AND(OR(COUNTRY_INFO!$H282=0,COUNTRY_INFO!$H282=4,COUNTRY_INFO!$H282=99),OR(COUNTRY_INFO!$J282=0,COUNTRY_INFO!$J282=4)),0,COUNTRY_INFO!$F282))</f>
        <v>47123.568314591997</v>
      </c>
      <c r="F282" s="15">
        <f t="shared" si="32"/>
        <v>72065.230945218005</v>
      </c>
      <c r="G282" s="16">
        <f>IF(AND(INTRO!$E$37="Non-endemic",INTRO!$E$41="Non-endemic"),0,COUNTRY_INFO!P282)</f>
        <v>0</v>
      </c>
      <c r="H282" s="16">
        <f>IF(AND(INTRO!$E$37="Non-endemic",INTRO!$E$41="Non-endemic"),0,COUNTRY_INFO!R282)</f>
        <v>0</v>
      </c>
      <c r="I282" s="15">
        <f>IF(INTRO!$E$39="Non-endemic",IF($G282=1,DEC!I282,0),IF($G282=1,IVM!G282,0))</f>
        <v>0</v>
      </c>
      <c r="J282" s="197"/>
      <c r="K282" s="42">
        <f>IF($J282="ALB", IF(INTRO!$E$39="Non-endemic", IF($H282&lt;&gt;0, IF($I282=0, $D282*$H282, $D282*($H282-$G282)), 0), $D282*$H282), 0)</f>
        <v>0</v>
      </c>
      <c r="L282" s="15">
        <f t="shared" si="24"/>
        <v>0</v>
      </c>
      <c r="M282" s="3"/>
      <c r="N282" s="15">
        <f t="shared" si="33"/>
        <v>0</v>
      </c>
      <c r="O282" s="42">
        <f>IF($J282="MBD", IF(INTRO!$E$39="Non-endemic", IF($H282&lt;&gt;0, IF($I282=0, $D282*$H282, $D282*($H282-$G282)), 0), $D282*$H282), 0)</f>
        <v>0</v>
      </c>
      <c r="P282" s="15">
        <f t="shared" si="25"/>
        <v>0</v>
      </c>
      <c r="Q282" s="3"/>
      <c r="R282" s="15">
        <f t="shared" si="34"/>
        <v>0</v>
      </c>
      <c r="S282" s="25"/>
      <c r="T282" s="17">
        <f t="shared" si="26"/>
        <v>0</v>
      </c>
      <c r="U282" s="17">
        <f t="shared" si="27"/>
        <v>0</v>
      </c>
      <c r="V282" s="25"/>
      <c r="W282" s="17">
        <f t="shared" si="28"/>
        <v>0</v>
      </c>
      <c r="X282" s="17">
        <f t="shared" si="29"/>
        <v>0</v>
      </c>
      <c r="Y282" s="25"/>
      <c r="Z282" s="17">
        <f t="shared" si="30"/>
        <v>0</v>
      </c>
      <c r="AA282" s="17">
        <f t="shared" si="31"/>
        <v>0</v>
      </c>
    </row>
    <row r="283" spans="1:27" x14ac:dyDescent="0.2">
      <c r="A283" s="14" t="str">
        <f>IF(AND(INTRO!$E$37="Non-endemic",INTRO!$E$41="Non-endemic")," ",IF(COUNTRY_INFO!A283=0," ",COUNTRY_INFO!A283))</f>
        <v>Ethiopia</v>
      </c>
      <c r="B283" s="14" t="str">
        <f>IF(AND(INTRO!$E$37="Non-endemic",INTRO!$E$41="Non-endemic")," ",IF(COUNTRY_INFO!B283=0," ",COUNTRY_INFO!B283))</f>
        <v>Oromia Arsi</v>
      </c>
      <c r="C283" s="14" t="str">
        <f>IF(AND(INTRO!$E$37="Non-endemic",INTRO!$E$41="Non-endemic")," ",IF(COUNTRY_INFO!C283=0," ",COUNTRY_INFO!C283))</f>
        <v>Limuna bilbilo</v>
      </c>
      <c r="D283" s="15">
        <f>IF(AND(INTRO!$E$37="Non-endemic",INTRO!$E$41="Non-endemic"),0,IF(AND(OR(COUNTRY_INFO!$H283=0,COUNTRY_INFO!$H283=4,COUNTRY_INFO!$H283=99),OR(COUNTRY_INFO!$J283=0,COUNTRY_INFO!$J283=4)),0,COUNTRY_INFO!$E283))</f>
        <v>37196.148481253993</v>
      </c>
      <c r="E283" s="15">
        <f>IF(AND(INTRO!$E$37="Non-endemic",INTRO!$E$41="Non-endemic"),0,IF(AND(OR(COUNTRY_INFO!$H283=0,COUNTRY_INFO!$H283=4,COUNTRY_INFO!$H283=99),OR(COUNTRY_INFO!$J283=0,COUNTRY_INFO!$J283=4)),0,COUNTRY_INFO!$F283))</f>
        <v>70276.599838367983</v>
      </c>
      <c r="F283" s="15">
        <f t="shared" si="32"/>
        <v>107472.74831962198</v>
      </c>
      <c r="G283" s="16">
        <f>IF(AND(INTRO!$E$37="Non-endemic",INTRO!$E$41="Non-endemic"),0,COUNTRY_INFO!P283)</f>
        <v>0</v>
      </c>
      <c r="H283" s="16">
        <f>IF(AND(INTRO!$E$37="Non-endemic",INTRO!$E$41="Non-endemic"),0,COUNTRY_INFO!R283)</f>
        <v>0</v>
      </c>
      <c r="I283" s="15">
        <f>IF(INTRO!$E$39="Non-endemic",IF($G283=1,DEC!I283,0),IF($G283=1,IVM!G283,0))</f>
        <v>0</v>
      </c>
      <c r="J283" s="197"/>
      <c r="K283" s="42">
        <f>IF($J283="ALB", IF(INTRO!$E$39="Non-endemic", IF($H283&lt;&gt;0, IF($I283=0, $D283*$H283, $D283*($H283-$G283)), 0), $D283*$H283), 0)</f>
        <v>0</v>
      </c>
      <c r="L283" s="15">
        <f t="shared" si="24"/>
        <v>0</v>
      </c>
      <c r="M283" s="3"/>
      <c r="N283" s="15">
        <f t="shared" si="33"/>
        <v>0</v>
      </c>
      <c r="O283" s="42">
        <f>IF($J283="MBD", IF(INTRO!$E$39="Non-endemic", IF($H283&lt;&gt;0, IF($I283=0, $D283*$H283, $D283*($H283-$G283)), 0), $D283*$H283), 0)</f>
        <v>0</v>
      </c>
      <c r="P283" s="15">
        <f t="shared" si="25"/>
        <v>0</v>
      </c>
      <c r="Q283" s="3"/>
      <c r="R283" s="15">
        <f t="shared" si="34"/>
        <v>0</v>
      </c>
      <c r="S283" s="25"/>
      <c r="T283" s="17">
        <f t="shared" si="26"/>
        <v>0</v>
      </c>
      <c r="U283" s="17">
        <f t="shared" si="27"/>
        <v>0</v>
      </c>
      <c r="V283" s="25"/>
      <c r="W283" s="17">
        <f t="shared" si="28"/>
        <v>0</v>
      </c>
      <c r="X283" s="17">
        <f t="shared" si="29"/>
        <v>0</v>
      </c>
      <c r="Y283" s="25"/>
      <c r="Z283" s="17">
        <f t="shared" si="30"/>
        <v>0</v>
      </c>
      <c r="AA283" s="17">
        <f t="shared" si="31"/>
        <v>0</v>
      </c>
    </row>
    <row r="284" spans="1:27" x14ac:dyDescent="0.2">
      <c r="A284" s="14" t="str">
        <f>IF(AND(INTRO!$E$37="Non-endemic",INTRO!$E$41="Non-endemic")," ",IF(COUNTRY_INFO!A284=0," ",COUNTRY_INFO!A284))</f>
        <v>Ethiopia</v>
      </c>
      <c r="B284" s="14" t="str">
        <f>IF(AND(INTRO!$E$37="Non-endemic",INTRO!$E$41="Non-endemic")," ",IF(COUNTRY_INFO!B284=0," ",COUNTRY_INFO!B284))</f>
        <v>Oromia Arsi</v>
      </c>
      <c r="C284" s="14" t="str">
        <f>IF(AND(INTRO!$E$37="Non-endemic",INTRO!$E$41="Non-endemic")," ",IF(COUNTRY_INFO!C284=0," ",COUNTRY_INFO!C284))</f>
        <v>Lode hetosa</v>
      </c>
      <c r="D284" s="15">
        <f>IF(AND(INTRO!$E$37="Non-endemic",INTRO!$E$41="Non-endemic"),0,IF(AND(OR(COUNTRY_INFO!$H284=0,COUNTRY_INFO!$H284=4,COUNTRY_INFO!$H284=99),OR(COUNTRY_INFO!$J284=0,COUNTRY_INFO!$J284=4)),0,COUNTRY_INFO!$E284))</f>
        <v>0</v>
      </c>
      <c r="E284" s="15">
        <f>IF(AND(INTRO!$E$37="Non-endemic",INTRO!$E$41="Non-endemic"),0,IF(AND(OR(COUNTRY_INFO!$H284=0,COUNTRY_INFO!$H284=4,COUNTRY_INFO!$H284=99),OR(COUNTRY_INFO!$J284=0,COUNTRY_INFO!$J284=4)),0,COUNTRY_INFO!$F284))</f>
        <v>0</v>
      </c>
      <c r="F284" s="15">
        <f t="shared" si="32"/>
        <v>0</v>
      </c>
      <c r="G284" s="16">
        <f>IF(AND(INTRO!$E$37="Non-endemic",INTRO!$E$41="Non-endemic"),0,COUNTRY_INFO!P284)</f>
        <v>0</v>
      </c>
      <c r="H284" s="16">
        <f>IF(AND(INTRO!$E$37="Non-endemic",INTRO!$E$41="Non-endemic"),0,COUNTRY_INFO!R284)</f>
        <v>0</v>
      </c>
      <c r="I284" s="15">
        <f>IF(INTRO!$E$39="Non-endemic",IF($G284=1,DEC!I284,0),IF($G284=1,IVM!G284,0))</f>
        <v>0</v>
      </c>
      <c r="J284" s="197"/>
      <c r="K284" s="42">
        <f>IF($J284="ALB", IF(INTRO!$E$39="Non-endemic", IF($H284&lt;&gt;0, IF($I284=0, $D284*$H284, $D284*($H284-$G284)), 0), $D284*$H284), 0)</f>
        <v>0</v>
      </c>
      <c r="L284" s="15">
        <f t="shared" si="24"/>
        <v>0</v>
      </c>
      <c r="M284" s="3"/>
      <c r="N284" s="15">
        <f t="shared" si="33"/>
        <v>0</v>
      </c>
      <c r="O284" s="42">
        <f>IF($J284="MBD", IF(INTRO!$E$39="Non-endemic", IF($H284&lt;&gt;0, IF($I284=0, $D284*$H284, $D284*($H284-$G284)), 0), $D284*$H284), 0)</f>
        <v>0</v>
      </c>
      <c r="P284" s="15">
        <f t="shared" si="25"/>
        <v>0</v>
      </c>
      <c r="Q284" s="3"/>
      <c r="R284" s="15">
        <f t="shared" si="34"/>
        <v>0</v>
      </c>
      <c r="S284" s="25"/>
      <c r="T284" s="17">
        <f t="shared" si="26"/>
        <v>0</v>
      </c>
      <c r="U284" s="17">
        <f t="shared" si="27"/>
        <v>0</v>
      </c>
      <c r="V284" s="25"/>
      <c r="W284" s="17">
        <f t="shared" si="28"/>
        <v>0</v>
      </c>
      <c r="X284" s="17">
        <f t="shared" si="29"/>
        <v>0</v>
      </c>
      <c r="Y284" s="25"/>
      <c r="Z284" s="17">
        <f t="shared" si="30"/>
        <v>0</v>
      </c>
      <c r="AA284" s="17">
        <f t="shared" si="31"/>
        <v>0</v>
      </c>
    </row>
    <row r="285" spans="1:27" x14ac:dyDescent="0.2">
      <c r="A285" s="14" t="str">
        <f>IF(AND(INTRO!$E$37="Non-endemic",INTRO!$E$41="Non-endemic")," ",IF(COUNTRY_INFO!A285=0," ",COUNTRY_INFO!A285))</f>
        <v>Ethiopia</v>
      </c>
      <c r="B285" s="14" t="str">
        <f>IF(AND(INTRO!$E$37="Non-endemic",INTRO!$E$41="Non-endemic")," ",IF(COUNTRY_INFO!B285=0," ",COUNTRY_INFO!B285))</f>
        <v>Oromia Arsi</v>
      </c>
      <c r="C285" s="14" t="str">
        <f>IF(AND(INTRO!$E$37="Non-endemic",INTRO!$E$41="Non-endemic")," ",IF(COUNTRY_INFO!C285=0," ",COUNTRY_INFO!C285))</f>
        <v>Merti</v>
      </c>
      <c r="D285" s="15">
        <f>IF(AND(INTRO!$E$37="Non-endemic",INTRO!$E$41="Non-endemic"),0,IF(AND(OR(COUNTRY_INFO!$H285=0,COUNTRY_INFO!$H285=4,COUNTRY_INFO!$H285=99),OR(COUNTRY_INFO!$J285=0,COUNTRY_INFO!$J285=4)),0,COUNTRY_INFO!$E285))</f>
        <v>20975.329111400995</v>
      </c>
      <c r="E285" s="15">
        <f>IF(AND(INTRO!$E$37="Non-endemic",INTRO!$E$41="Non-endemic"),0,IF(AND(OR(COUNTRY_INFO!$H285=0,COUNTRY_INFO!$H285=4,COUNTRY_INFO!$H285=99),OR(COUNTRY_INFO!$J285=0,COUNTRY_INFO!$J285=4)),0,COUNTRY_INFO!$F285))</f>
        <v>39629.770033392</v>
      </c>
      <c r="F285" s="15">
        <f t="shared" si="32"/>
        <v>60605.099144792999</v>
      </c>
      <c r="G285" s="16">
        <f>IF(AND(INTRO!$E$37="Non-endemic",INTRO!$E$41="Non-endemic"),0,COUNTRY_INFO!P285)</f>
        <v>1</v>
      </c>
      <c r="H285" s="16">
        <f>IF(AND(INTRO!$E$37="Non-endemic",INTRO!$E$41="Non-endemic"),0,COUNTRY_INFO!R285)</f>
        <v>0</v>
      </c>
      <c r="I285" s="15">
        <f>IF(INTRO!$E$39="Non-endemic",IF($G285=1,DEC!I285,0),IF($G285=1,IVM!G285,0))</f>
        <v>106224.49619597156</v>
      </c>
      <c r="J285" s="197"/>
      <c r="K285" s="42">
        <f>IF($J285="ALB", IF(INTRO!$E$39="Non-endemic", IF($H285&lt;&gt;0, IF($I285=0, $D285*$H285, $D285*($H285-$G285)), 0), $D285*$H285), 0)</f>
        <v>0</v>
      </c>
      <c r="L285" s="15">
        <f t="shared" si="24"/>
        <v>0</v>
      </c>
      <c r="M285" s="3"/>
      <c r="N285" s="15">
        <f t="shared" si="33"/>
        <v>0</v>
      </c>
      <c r="O285" s="42">
        <f>IF($J285="MBD", IF(INTRO!$E$39="Non-endemic", IF($H285&lt;&gt;0, IF($I285=0, $D285*$H285, $D285*($H285-$G285)), 0), $D285*$H285), 0)</f>
        <v>0</v>
      </c>
      <c r="P285" s="15">
        <f t="shared" si="25"/>
        <v>0</v>
      </c>
      <c r="Q285" s="3"/>
      <c r="R285" s="15">
        <f t="shared" si="34"/>
        <v>0</v>
      </c>
      <c r="S285" s="25"/>
      <c r="T285" s="17">
        <f t="shared" si="26"/>
        <v>106224.49619597156</v>
      </c>
      <c r="U285" s="17">
        <f t="shared" si="27"/>
        <v>532</v>
      </c>
      <c r="V285" s="25"/>
      <c r="W285" s="17">
        <f t="shared" si="28"/>
        <v>0</v>
      </c>
      <c r="X285" s="17">
        <f t="shared" si="29"/>
        <v>0</v>
      </c>
      <c r="Y285" s="25"/>
      <c r="Z285" s="17">
        <f t="shared" si="30"/>
        <v>0</v>
      </c>
      <c r="AA285" s="17">
        <f t="shared" si="31"/>
        <v>0</v>
      </c>
    </row>
    <row r="286" spans="1:27" x14ac:dyDescent="0.2">
      <c r="A286" s="14" t="str">
        <f>IF(AND(INTRO!$E$37="Non-endemic",INTRO!$E$41="Non-endemic")," ",IF(COUNTRY_INFO!A286=0," ",COUNTRY_INFO!A286))</f>
        <v>Ethiopia</v>
      </c>
      <c r="B286" s="14" t="str">
        <f>IF(AND(INTRO!$E$37="Non-endemic",INTRO!$E$41="Non-endemic")," ",IF(COUNTRY_INFO!B286=0," ",COUNTRY_INFO!B286))</f>
        <v>Oromia Arsi</v>
      </c>
      <c r="C286" s="14" t="str">
        <f>IF(AND(INTRO!$E$37="Non-endemic",INTRO!$E$41="Non-endemic")," ",IF(COUNTRY_INFO!C286=0," ",COUNTRY_INFO!C286))</f>
        <v>Munesa</v>
      </c>
      <c r="D286" s="15">
        <f>IF(AND(INTRO!$E$37="Non-endemic",INTRO!$E$41="Non-endemic"),0,IF(AND(OR(COUNTRY_INFO!$H286=0,COUNTRY_INFO!$H286=4,COUNTRY_INFO!$H286=99),OR(COUNTRY_INFO!$J286=0,COUNTRY_INFO!$J286=4)),0,COUNTRY_INFO!$E286))</f>
        <v>142878.78694590897</v>
      </c>
      <c r="E286" s="15">
        <f>IF(AND(INTRO!$E$37="Non-endemic",INTRO!$E$41="Non-endemic"),0,IF(AND(OR(COUNTRY_INFO!$H286=0,COUNTRY_INFO!$H286=4,COUNTRY_INFO!$H286=99),OR(COUNTRY_INFO!$J286=0,COUNTRY_INFO!$J286=4)),0,COUNTRY_INFO!$F286))</f>
        <v>269948.25393412798</v>
      </c>
      <c r="F286" s="15">
        <f t="shared" si="32"/>
        <v>412827.04088003695</v>
      </c>
      <c r="G286" s="16">
        <f>IF(AND(INTRO!$E$37="Non-endemic",INTRO!$E$41="Non-endemic"),0,COUNTRY_INFO!P286)</f>
        <v>0</v>
      </c>
      <c r="H286" s="16">
        <f>IF(AND(INTRO!$E$37="Non-endemic",INTRO!$E$41="Non-endemic"),0,COUNTRY_INFO!R286)</f>
        <v>0</v>
      </c>
      <c r="I286" s="15">
        <f>IF(INTRO!$E$39="Non-endemic",IF($G286=1,DEC!I286,0),IF($G286=1,IVM!G286,0))</f>
        <v>0</v>
      </c>
      <c r="J286" s="197"/>
      <c r="K286" s="42">
        <f>IF($J286="ALB", IF(INTRO!$E$39="Non-endemic", IF($H286&lt;&gt;0, IF($I286=0, $D286*$H286, $D286*($H286-$G286)), 0), $D286*$H286), 0)</f>
        <v>0</v>
      </c>
      <c r="L286" s="15">
        <f t="shared" si="24"/>
        <v>0</v>
      </c>
      <c r="M286" s="3"/>
      <c r="N286" s="15">
        <f t="shared" si="33"/>
        <v>0</v>
      </c>
      <c r="O286" s="42">
        <f>IF($J286="MBD", IF(INTRO!$E$39="Non-endemic", IF($H286&lt;&gt;0, IF($I286=0, $D286*$H286, $D286*($H286-$G286)), 0), $D286*$H286), 0)</f>
        <v>0</v>
      </c>
      <c r="P286" s="15">
        <f t="shared" si="25"/>
        <v>0</v>
      </c>
      <c r="Q286" s="3"/>
      <c r="R286" s="15">
        <f t="shared" si="34"/>
        <v>0</v>
      </c>
      <c r="S286" s="25"/>
      <c r="T286" s="17">
        <f t="shared" si="26"/>
        <v>0</v>
      </c>
      <c r="U286" s="17">
        <f t="shared" si="27"/>
        <v>0</v>
      </c>
      <c r="V286" s="25"/>
      <c r="W286" s="17">
        <f t="shared" si="28"/>
        <v>0</v>
      </c>
      <c r="X286" s="17">
        <f t="shared" si="29"/>
        <v>0</v>
      </c>
      <c r="Y286" s="25"/>
      <c r="Z286" s="17">
        <f t="shared" si="30"/>
        <v>0</v>
      </c>
      <c r="AA286" s="17">
        <f t="shared" si="31"/>
        <v>0</v>
      </c>
    </row>
    <row r="287" spans="1:27" x14ac:dyDescent="0.2">
      <c r="A287" s="14" t="str">
        <f>IF(AND(INTRO!$E$37="Non-endemic",INTRO!$E$41="Non-endemic")," ",IF(COUNTRY_INFO!A287=0," ",COUNTRY_INFO!A287))</f>
        <v>Ethiopia</v>
      </c>
      <c r="B287" s="14" t="str">
        <f>IF(AND(INTRO!$E$37="Non-endemic",INTRO!$E$41="Non-endemic")," ",IF(COUNTRY_INFO!B287=0," ",COUNTRY_INFO!B287))</f>
        <v>Oromia Arsi</v>
      </c>
      <c r="C287" s="14" t="str">
        <f>IF(AND(INTRO!$E$37="Non-endemic",INTRO!$E$41="Non-endemic")," ",IF(COUNTRY_INFO!C287=0," ",COUNTRY_INFO!C287))</f>
        <v>Robe</v>
      </c>
      <c r="D287" s="15">
        <f>IF(AND(INTRO!$E$37="Non-endemic",INTRO!$E$41="Non-endemic"),0,IF(AND(OR(COUNTRY_INFO!$H287=0,COUNTRY_INFO!$H287=4,COUNTRY_INFO!$H287=99),OR(COUNTRY_INFO!$J287=0,COUNTRY_INFO!$J287=4)),0,COUNTRY_INFO!$E287))</f>
        <v>38151.122814781193</v>
      </c>
      <c r="E287" s="15">
        <f>IF(AND(INTRO!$E$37="Non-endemic",INTRO!$E$41="Non-endemic"),0,IF(AND(OR(COUNTRY_INFO!$H287=0,COUNTRY_INFO!$H287=4,COUNTRY_INFO!$H287=99),OR(COUNTRY_INFO!$J287=0,COUNTRY_INFO!$J287=4)),0,COUNTRY_INFO!$F287))</f>
        <v>72080.882051270397</v>
      </c>
      <c r="F287" s="15">
        <f t="shared" si="32"/>
        <v>110232.00486605159</v>
      </c>
      <c r="G287" s="16">
        <f>IF(AND(INTRO!$E$37="Non-endemic",INTRO!$E$41="Non-endemic"),0,COUNTRY_INFO!P287)</f>
        <v>0</v>
      </c>
      <c r="H287" s="16">
        <f>IF(AND(INTRO!$E$37="Non-endemic",INTRO!$E$41="Non-endemic"),0,COUNTRY_INFO!R287)</f>
        <v>0</v>
      </c>
      <c r="I287" s="15">
        <f>IF(INTRO!$E$39="Non-endemic",IF($G287=1,DEC!I287,0),IF($G287=1,IVM!G287,0))</f>
        <v>0</v>
      </c>
      <c r="J287" s="197"/>
      <c r="K287" s="42">
        <f>IF($J287="ALB", IF(INTRO!$E$39="Non-endemic", IF($H287&lt;&gt;0, IF($I287=0, $D287*$H287, $D287*($H287-$G287)), 0), $D287*$H287), 0)</f>
        <v>0</v>
      </c>
      <c r="L287" s="15">
        <f t="shared" si="24"/>
        <v>0</v>
      </c>
      <c r="M287" s="3"/>
      <c r="N287" s="15">
        <f t="shared" si="33"/>
        <v>0</v>
      </c>
      <c r="O287" s="42">
        <f>IF($J287="MBD", IF(INTRO!$E$39="Non-endemic", IF($H287&lt;&gt;0, IF($I287=0, $D287*$H287, $D287*($H287-$G287)), 0), $D287*$H287), 0)</f>
        <v>0</v>
      </c>
      <c r="P287" s="15">
        <f t="shared" si="25"/>
        <v>0</v>
      </c>
      <c r="Q287" s="3"/>
      <c r="R287" s="15">
        <f t="shared" si="34"/>
        <v>0</v>
      </c>
      <c r="S287" s="25"/>
      <c r="T287" s="17">
        <f t="shared" si="26"/>
        <v>0</v>
      </c>
      <c r="U287" s="17">
        <f t="shared" si="27"/>
        <v>0</v>
      </c>
      <c r="V287" s="25"/>
      <c r="W287" s="17">
        <f t="shared" si="28"/>
        <v>0</v>
      </c>
      <c r="X287" s="17">
        <f t="shared" si="29"/>
        <v>0</v>
      </c>
      <c r="Y287" s="25"/>
      <c r="Z287" s="17">
        <f t="shared" si="30"/>
        <v>0</v>
      </c>
      <c r="AA287" s="17">
        <f t="shared" si="31"/>
        <v>0</v>
      </c>
    </row>
    <row r="288" spans="1:27" x14ac:dyDescent="0.2">
      <c r="A288" s="14" t="str">
        <f>IF(AND(INTRO!$E$37="Non-endemic",INTRO!$E$41="Non-endemic")," ",IF(COUNTRY_INFO!A288=0," ",COUNTRY_INFO!A288))</f>
        <v>Ethiopia</v>
      </c>
      <c r="B288" s="14" t="str">
        <f>IF(AND(INTRO!$E$37="Non-endemic",INTRO!$E$41="Non-endemic")," ",IF(COUNTRY_INFO!B288=0," ",COUNTRY_INFO!B288))</f>
        <v>Oromia Arsi</v>
      </c>
      <c r="C288" s="14" t="str">
        <f>IF(AND(INTRO!$E$37="Non-endemic",INTRO!$E$41="Non-endemic")," ",IF(COUNTRY_INFO!C288=0," ",COUNTRY_INFO!C288))</f>
        <v>Seru</v>
      </c>
      <c r="D288" s="15">
        <f>IF(AND(INTRO!$E$37="Non-endemic",INTRO!$E$41="Non-endemic"),0,IF(AND(OR(COUNTRY_INFO!$H288=0,COUNTRY_INFO!$H288=4,COUNTRY_INFO!$H288=99),OR(COUNTRY_INFO!$J288=0,COUNTRY_INFO!$J288=4)),0,COUNTRY_INFO!$E288))</f>
        <v>10984.750076323799</v>
      </c>
      <c r="E288" s="15">
        <f>IF(AND(INTRO!$E$37="Non-endemic",INTRO!$E$41="Non-endemic"),0,IF(AND(OR(COUNTRY_INFO!$H288=0,COUNTRY_INFO!$H288=4,COUNTRY_INFO!$H288=99),OR(COUNTRY_INFO!$J288=0,COUNTRY_INFO!$J288=4)),0,COUNTRY_INFO!$F288))</f>
        <v>20754.054302889599</v>
      </c>
      <c r="F288" s="15">
        <f t="shared" si="32"/>
        <v>31738.804379213398</v>
      </c>
      <c r="G288" s="16">
        <f>IF(AND(INTRO!$E$37="Non-endemic",INTRO!$E$41="Non-endemic"),0,COUNTRY_INFO!P288)</f>
        <v>0</v>
      </c>
      <c r="H288" s="16">
        <f>IF(AND(INTRO!$E$37="Non-endemic",INTRO!$E$41="Non-endemic"),0,COUNTRY_INFO!R288)</f>
        <v>2</v>
      </c>
      <c r="I288" s="15">
        <f>IF(INTRO!$E$39="Non-endemic",IF($G288=1,DEC!I288,0),IF($G288=1,IVM!G288,0))</f>
        <v>0</v>
      </c>
      <c r="J288" s="197" t="s">
        <v>1155</v>
      </c>
      <c r="K288" s="42">
        <f>IF($J288="ALB", IF(INTRO!$E$39="Non-endemic", IF($H288&lt;&gt;0, IF($I288=0, $D288*$H288, $D288*($H288-$G288)), 0), $D288*$H288), 0)</f>
        <v>0</v>
      </c>
      <c r="L288" s="15">
        <f t="shared" si="24"/>
        <v>0</v>
      </c>
      <c r="M288" s="3"/>
      <c r="N288" s="15">
        <f t="shared" si="33"/>
        <v>0</v>
      </c>
      <c r="O288" s="42">
        <f>IF($J288="MBD", IF(INTRO!$E$39="Non-endemic", IF($H288&lt;&gt;0, IF($I288=0, $D288*$H288, $D288*($H288-$G288)), 0), $D288*$H288), 0)</f>
        <v>21969.500152647597</v>
      </c>
      <c r="P288" s="15">
        <f t="shared" si="25"/>
        <v>41508.108605779198</v>
      </c>
      <c r="Q288" s="3"/>
      <c r="R288" s="15">
        <f t="shared" si="34"/>
        <v>63477.608758426795</v>
      </c>
      <c r="S288" s="25"/>
      <c r="T288" s="17">
        <f t="shared" si="26"/>
        <v>0</v>
      </c>
      <c r="U288" s="17">
        <f t="shared" si="27"/>
        <v>0</v>
      </c>
      <c r="V288" s="25"/>
      <c r="W288" s="17">
        <f t="shared" si="28"/>
        <v>0</v>
      </c>
      <c r="X288" s="17">
        <f t="shared" si="29"/>
        <v>0</v>
      </c>
      <c r="Y288" s="25"/>
      <c r="Z288" s="17">
        <f t="shared" si="30"/>
        <v>41508.108605779198</v>
      </c>
      <c r="AA288" s="17">
        <f t="shared" si="31"/>
        <v>277</v>
      </c>
    </row>
    <row r="289" spans="1:27" x14ac:dyDescent="0.2">
      <c r="A289" s="14" t="str">
        <f>IF(AND(INTRO!$E$37="Non-endemic",INTRO!$E$41="Non-endemic")," ",IF(COUNTRY_INFO!A289=0," ",COUNTRY_INFO!A289))</f>
        <v>Ethiopia</v>
      </c>
      <c r="B289" s="14" t="str">
        <f>IF(AND(INTRO!$E$37="Non-endemic",INTRO!$E$41="Non-endemic")," ",IF(COUNTRY_INFO!B289=0," ",COUNTRY_INFO!B289))</f>
        <v>Oromia Arsi</v>
      </c>
      <c r="C289" s="14" t="str">
        <f>IF(AND(INTRO!$E$37="Non-endemic",INTRO!$E$41="Non-endemic")," ",IF(COUNTRY_INFO!C289=0," ",COUNTRY_INFO!C289))</f>
        <v>Shanan Kolu</v>
      </c>
      <c r="D289" s="15">
        <f>IF(AND(INTRO!$E$37="Non-endemic",INTRO!$E$41="Non-endemic"),0,IF(AND(OR(COUNTRY_INFO!$H289=0,COUNTRY_INFO!$H289=4,COUNTRY_INFO!$H289=99),OR(COUNTRY_INFO!$J289=0,COUNTRY_INFO!$J289=4)),0,COUNTRY_INFO!$E289))</f>
        <v>0</v>
      </c>
      <c r="E289" s="15">
        <f>IF(AND(INTRO!$E$37="Non-endemic",INTRO!$E$41="Non-endemic"),0,IF(AND(OR(COUNTRY_INFO!$H289=0,COUNTRY_INFO!$H289=4,COUNTRY_INFO!$H289=99),OR(COUNTRY_INFO!$J289=0,COUNTRY_INFO!$J289=4)),0,COUNTRY_INFO!$F289))</f>
        <v>0</v>
      </c>
      <c r="F289" s="15">
        <f t="shared" si="32"/>
        <v>0</v>
      </c>
      <c r="G289" s="16">
        <f>IF(AND(INTRO!$E$37="Non-endemic",INTRO!$E$41="Non-endemic"),0,COUNTRY_INFO!P289)</f>
        <v>0</v>
      </c>
      <c r="H289" s="16">
        <f>IF(AND(INTRO!$E$37="Non-endemic",INTRO!$E$41="Non-endemic"),0,COUNTRY_INFO!R289)</f>
        <v>0</v>
      </c>
      <c r="I289" s="15">
        <f>IF(INTRO!$E$39="Non-endemic",IF($G289=1,DEC!I289,0),IF($G289=1,IVM!G289,0))</f>
        <v>0</v>
      </c>
      <c r="J289" s="197"/>
      <c r="K289" s="42">
        <f>IF($J289="ALB", IF(INTRO!$E$39="Non-endemic", IF($H289&lt;&gt;0, IF($I289=0, $D289*$H289, $D289*($H289-$G289)), 0), $D289*$H289), 0)</f>
        <v>0</v>
      </c>
      <c r="L289" s="15">
        <f t="shared" si="24"/>
        <v>0</v>
      </c>
      <c r="M289" s="3"/>
      <c r="N289" s="15">
        <f t="shared" si="33"/>
        <v>0</v>
      </c>
      <c r="O289" s="42">
        <f>IF($J289="MBD", IF(INTRO!$E$39="Non-endemic", IF($H289&lt;&gt;0, IF($I289=0, $D289*$H289, $D289*($H289-$G289)), 0), $D289*$H289), 0)</f>
        <v>0</v>
      </c>
      <c r="P289" s="15">
        <f t="shared" si="25"/>
        <v>0</v>
      </c>
      <c r="Q289" s="3"/>
      <c r="R289" s="15">
        <f t="shared" si="34"/>
        <v>0</v>
      </c>
      <c r="S289" s="25"/>
      <c r="T289" s="17">
        <f t="shared" si="26"/>
        <v>0</v>
      </c>
      <c r="U289" s="17">
        <f t="shared" si="27"/>
        <v>0</v>
      </c>
      <c r="V289" s="25"/>
      <c r="W289" s="17">
        <f t="shared" si="28"/>
        <v>0</v>
      </c>
      <c r="X289" s="17">
        <f t="shared" si="29"/>
        <v>0</v>
      </c>
      <c r="Y289" s="25"/>
      <c r="Z289" s="17">
        <f t="shared" si="30"/>
        <v>0</v>
      </c>
      <c r="AA289" s="17">
        <f t="shared" si="31"/>
        <v>0</v>
      </c>
    </row>
    <row r="290" spans="1:27" x14ac:dyDescent="0.2">
      <c r="A290" s="14" t="str">
        <f>IF(AND(INTRO!$E$37="Non-endemic",INTRO!$E$41="Non-endemic")," ",IF(COUNTRY_INFO!A290=0," ",COUNTRY_INFO!A290))</f>
        <v>Ethiopia</v>
      </c>
      <c r="B290" s="14" t="str">
        <f>IF(AND(INTRO!$E$37="Non-endemic",INTRO!$E$41="Non-endemic")," ",IF(COUNTRY_INFO!B290=0," ",COUNTRY_INFO!B290))</f>
        <v>Oromia Arsi</v>
      </c>
      <c r="C290" s="14" t="str">
        <f>IF(AND(INTRO!$E$37="Non-endemic",INTRO!$E$41="Non-endemic")," ",IF(COUNTRY_INFO!C290=0," ",COUNTRY_INFO!C290))</f>
        <v>Shirka</v>
      </c>
      <c r="D290" s="15">
        <f>IF(AND(INTRO!$E$37="Non-endemic",INTRO!$E$41="Non-endemic"),0,IF(AND(OR(COUNTRY_INFO!$H290=0,COUNTRY_INFO!$H290=4,COUNTRY_INFO!$H290=99),OR(COUNTRY_INFO!$J290=0,COUNTRY_INFO!$J290=4)),0,COUNTRY_INFO!$E290))</f>
        <v>37424.032370722198</v>
      </c>
      <c r="E290" s="15">
        <f>IF(AND(INTRO!$E$37="Non-endemic",INTRO!$E$41="Non-endemic"),0,IF(AND(OR(COUNTRY_INFO!$H290=0,COUNTRY_INFO!$H290=4,COUNTRY_INFO!$H290=99),OR(COUNTRY_INFO!$J290=0,COUNTRY_INFO!$J290=4)),0,COUNTRY_INFO!$F290))</f>
        <v>70707.152612342397</v>
      </c>
      <c r="F290" s="15">
        <f t="shared" si="32"/>
        <v>108131.1849830646</v>
      </c>
      <c r="G290" s="16">
        <f>IF(AND(INTRO!$E$37="Non-endemic",INTRO!$E$41="Non-endemic"),0,COUNTRY_INFO!P290)</f>
        <v>0</v>
      </c>
      <c r="H290" s="16">
        <f>IF(AND(INTRO!$E$37="Non-endemic",INTRO!$E$41="Non-endemic"),0,COUNTRY_INFO!R290)</f>
        <v>0</v>
      </c>
      <c r="I290" s="15">
        <f>IF(INTRO!$E$39="Non-endemic",IF($G290=1,DEC!I290,0),IF($G290=1,IVM!G290,0))</f>
        <v>0</v>
      </c>
      <c r="J290" s="197"/>
      <c r="K290" s="42">
        <f>IF($J290="ALB", IF(INTRO!$E$39="Non-endemic", IF($H290&lt;&gt;0, IF($I290=0, $D290*$H290, $D290*($H290-$G290)), 0), $D290*$H290), 0)</f>
        <v>0</v>
      </c>
      <c r="L290" s="15">
        <f t="shared" si="24"/>
        <v>0</v>
      </c>
      <c r="M290" s="3"/>
      <c r="N290" s="15">
        <f t="shared" si="33"/>
        <v>0</v>
      </c>
      <c r="O290" s="42">
        <f>IF($J290="MBD", IF(INTRO!$E$39="Non-endemic", IF($H290&lt;&gt;0, IF($I290=0, $D290*$H290, $D290*($H290-$G290)), 0), $D290*$H290), 0)</f>
        <v>0</v>
      </c>
      <c r="P290" s="15">
        <f t="shared" si="25"/>
        <v>0</v>
      </c>
      <c r="Q290" s="3"/>
      <c r="R290" s="15">
        <f t="shared" si="34"/>
        <v>0</v>
      </c>
      <c r="S290" s="25"/>
      <c r="T290" s="17">
        <f t="shared" si="26"/>
        <v>0</v>
      </c>
      <c r="U290" s="17">
        <f t="shared" si="27"/>
        <v>0</v>
      </c>
      <c r="V290" s="25"/>
      <c r="W290" s="17">
        <f t="shared" si="28"/>
        <v>0</v>
      </c>
      <c r="X290" s="17">
        <f t="shared" si="29"/>
        <v>0</v>
      </c>
      <c r="Y290" s="25"/>
      <c r="Z290" s="17">
        <f t="shared" si="30"/>
        <v>0</v>
      </c>
      <c r="AA290" s="17">
        <f t="shared" si="31"/>
        <v>0</v>
      </c>
    </row>
    <row r="291" spans="1:27" x14ac:dyDescent="0.2">
      <c r="A291" s="14" t="str">
        <f>IF(AND(INTRO!$E$37="Non-endemic",INTRO!$E$41="Non-endemic")," ",IF(COUNTRY_INFO!A291=0," ",COUNTRY_INFO!A291))</f>
        <v>Ethiopia</v>
      </c>
      <c r="B291" s="14" t="str">
        <f>IF(AND(INTRO!$E$37="Non-endemic",INTRO!$E$41="Non-endemic")," ",IF(COUNTRY_INFO!B291=0," ",COUNTRY_INFO!B291))</f>
        <v>Oromia Arsi</v>
      </c>
      <c r="C291" s="14" t="str">
        <f>IF(AND(INTRO!$E$37="Non-endemic",INTRO!$E$41="Non-endemic")," ",IF(COUNTRY_INFO!C291=0," ",COUNTRY_INFO!C291))</f>
        <v>Sire</v>
      </c>
      <c r="D291" s="15">
        <f>IF(AND(INTRO!$E$37="Non-endemic",INTRO!$E$41="Non-endemic"),0,IF(AND(OR(COUNTRY_INFO!$H291=0,COUNTRY_INFO!$H291=4,COUNTRY_INFO!$H291=99),OR(COUNTRY_INFO!$J291=0,COUNTRY_INFO!$J291=4)),0,COUNTRY_INFO!$E291))</f>
        <v>17887.612702873197</v>
      </c>
      <c r="E291" s="15">
        <f>IF(AND(INTRO!$E$37="Non-endemic",INTRO!$E$41="Non-endemic"),0,IF(AND(OR(COUNTRY_INFO!$H291=0,COUNTRY_INFO!$H291=4,COUNTRY_INFO!$H291=99),OR(COUNTRY_INFO!$J291=0,COUNTRY_INFO!$J291=4)),0,COUNTRY_INFO!$F291))</f>
        <v>33795.988329734399</v>
      </c>
      <c r="F291" s="15">
        <f t="shared" si="32"/>
        <v>51683.601032607592</v>
      </c>
      <c r="G291" s="16">
        <f>IF(AND(INTRO!$E$37="Non-endemic",INTRO!$E$41="Non-endemic"),0,COUNTRY_INFO!P291)</f>
        <v>0</v>
      </c>
      <c r="H291" s="16">
        <f>IF(AND(INTRO!$E$37="Non-endemic",INTRO!$E$41="Non-endemic"),0,COUNTRY_INFO!R291)</f>
        <v>0</v>
      </c>
      <c r="I291" s="15">
        <f>IF(INTRO!$E$39="Non-endemic",IF($G291=1,DEC!I291,0),IF($G291=1,IVM!G291,0))</f>
        <v>0</v>
      </c>
      <c r="J291" s="197"/>
      <c r="K291" s="42">
        <f>IF($J291="ALB", IF(INTRO!$E$39="Non-endemic", IF($H291&lt;&gt;0, IF($I291=0, $D291*$H291, $D291*($H291-$G291)), 0), $D291*$H291), 0)</f>
        <v>0</v>
      </c>
      <c r="L291" s="15">
        <f t="shared" si="24"/>
        <v>0</v>
      </c>
      <c r="M291" s="3"/>
      <c r="N291" s="15">
        <f t="shared" si="33"/>
        <v>0</v>
      </c>
      <c r="O291" s="42">
        <f>IF($J291="MBD", IF(INTRO!$E$39="Non-endemic", IF($H291&lt;&gt;0, IF($I291=0, $D291*$H291, $D291*($H291-$G291)), 0), $D291*$H291), 0)</f>
        <v>0</v>
      </c>
      <c r="P291" s="15">
        <f t="shared" si="25"/>
        <v>0</v>
      </c>
      <c r="Q291" s="3"/>
      <c r="R291" s="15">
        <f t="shared" si="34"/>
        <v>0</v>
      </c>
      <c r="S291" s="25"/>
      <c r="T291" s="17">
        <f t="shared" si="26"/>
        <v>0</v>
      </c>
      <c r="U291" s="17">
        <f t="shared" si="27"/>
        <v>0</v>
      </c>
      <c r="V291" s="25"/>
      <c r="W291" s="17">
        <f t="shared" si="28"/>
        <v>0</v>
      </c>
      <c r="X291" s="17">
        <f t="shared" si="29"/>
        <v>0</v>
      </c>
      <c r="Y291" s="25"/>
      <c r="Z291" s="17">
        <f t="shared" si="30"/>
        <v>0</v>
      </c>
      <c r="AA291" s="17">
        <f t="shared" si="31"/>
        <v>0</v>
      </c>
    </row>
    <row r="292" spans="1:27" x14ac:dyDescent="0.2">
      <c r="A292" s="14" t="str">
        <f>IF(AND(INTRO!$E$37="Non-endemic",INTRO!$E$41="Non-endemic")," ",IF(COUNTRY_INFO!A292=0," ",COUNTRY_INFO!A292))</f>
        <v>Ethiopia</v>
      </c>
      <c r="B292" s="14" t="str">
        <f>IF(AND(INTRO!$E$37="Non-endemic",INTRO!$E$41="Non-endemic")," ",IF(COUNTRY_INFO!B292=0," ",COUNTRY_INFO!B292))</f>
        <v>Oromia Arsi</v>
      </c>
      <c r="C292" s="14" t="str">
        <f>IF(AND(INTRO!$E$37="Non-endemic",INTRO!$E$41="Non-endemic")," ",IF(COUNTRY_INFO!C292=0," ",COUNTRY_INFO!C292))</f>
        <v>Sude</v>
      </c>
      <c r="D292" s="15">
        <f>IF(AND(INTRO!$E$37="Non-endemic",INTRO!$E$41="Non-endemic"),0,IF(AND(OR(COUNTRY_INFO!$H292=0,COUNTRY_INFO!$H292=4,COUNTRY_INFO!$H292=99),OR(COUNTRY_INFO!$J292=0,COUNTRY_INFO!$J292=4)),0,COUNTRY_INFO!$E292))</f>
        <v>33663.014939551198</v>
      </c>
      <c r="E292" s="15">
        <f>IF(AND(INTRO!$E$37="Non-endemic",INTRO!$E$41="Non-endemic"),0,IF(AND(OR(COUNTRY_INFO!$H292=0,COUNTRY_INFO!$H292=4,COUNTRY_INFO!$H292=99),OR(COUNTRY_INFO!$J292=0,COUNTRY_INFO!$J292=4)),0,COUNTRY_INFO!$F292))</f>
        <v>63601.268595110392</v>
      </c>
      <c r="F292" s="15">
        <f t="shared" si="32"/>
        <v>97264.28353466159</v>
      </c>
      <c r="G292" s="16">
        <f>IF(AND(INTRO!$E$37="Non-endemic",INTRO!$E$41="Non-endemic"),0,COUNTRY_INFO!P292)</f>
        <v>0</v>
      </c>
      <c r="H292" s="16">
        <f>IF(AND(INTRO!$E$37="Non-endemic",INTRO!$E$41="Non-endemic"),0,COUNTRY_INFO!R292)</f>
        <v>1</v>
      </c>
      <c r="I292" s="15">
        <f>IF(INTRO!$E$39="Non-endemic",IF($G292=1,DEC!I292,0),IF($G292=1,IVM!G292,0))</f>
        <v>0</v>
      </c>
      <c r="J292" s="197" t="s">
        <v>1155</v>
      </c>
      <c r="K292" s="42">
        <f>IF($J292="ALB", IF(INTRO!$E$39="Non-endemic", IF($H292&lt;&gt;0, IF($I292=0, $D292*$H292, $D292*($H292-$G292)), 0), $D292*$H292), 0)</f>
        <v>0</v>
      </c>
      <c r="L292" s="15">
        <f t="shared" si="24"/>
        <v>0</v>
      </c>
      <c r="M292" s="3"/>
      <c r="N292" s="15">
        <f t="shared" si="33"/>
        <v>0</v>
      </c>
      <c r="O292" s="42">
        <f>IF($J292="MBD", IF(INTRO!$E$39="Non-endemic", IF($H292&lt;&gt;0, IF($I292=0, $D292*$H292, $D292*($H292-$G292)), 0), $D292*$H292), 0)</f>
        <v>33663.014939551198</v>
      </c>
      <c r="P292" s="15">
        <f t="shared" si="25"/>
        <v>63601.268595110392</v>
      </c>
      <c r="Q292" s="3"/>
      <c r="R292" s="15">
        <f t="shared" si="34"/>
        <v>97264.28353466159</v>
      </c>
      <c r="S292" s="25"/>
      <c r="T292" s="17">
        <f t="shared" si="26"/>
        <v>0</v>
      </c>
      <c r="U292" s="17">
        <f t="shared" si="27"/>
        <v>0</v>
      </c>
      <c r="V292" s="25"/>
      <c r="W292" s="17">
        <f t="shared" si="28"/>
        <v>0</v>
      </c>
      <c r="X292" s="17">
        <f t="shared" si="29"/>
        <v>0</v>
      </c>
      <c r="Y292" s="25"/>
      <c r="Z292" s="17">
        <f t="shared" si="30"/>
        <v>63601.268595110392</v>
      </c>
      <c r="AA292" s="17">
        <f t="shared" si="31"/>
        <v>425</v>
      </c>
    </row>
    <row r="293" spans="1:27" x14ac:dyDescent="0.2">
      <c r="A293" s="14" t="str">
        <f>IF(AND(INTRO!$E$37="Non-endemic",INTRO!$E$41="Non-endemic")," ",IF(COUNTRY_INFO!A293=0," ",COUNTRY_INFO!A293))</f>
        <v>Ethiopia</v>
      </c>
      <c r="B293" s="14" t="str">
        <f>IF(AND(INTRO!$E$37="Non-endemic",INTRO!$E$41="Non-endemic")," ",IF(COUNTRY_INFO!B293=0," ",COUNTRY_INFO!B293))</f>
        <v>Oromia Arsi</v>
      </c>
      <c r="C293" s="14" t="str">
        <f>IF(AND(INTRO!$E$37="Non-endemic",INTRO!$E$41="Non-endemic")," ",IF(COUNTRY_INFO!C293=0," ",COUNTRY_INFO!C293))</f>
        <v>Tena</v>
      </c>
      <c r="D293" s="15">
        <f>IF(AND(INTRO!$E$37="Non-endemic",INTRO!$E$41="Non-endemic"),0,IF(AND(OR(COUNTRY_INFO!$H293=0,COUNTRY_INFO!$H293=4,COUNTRY_INFO!$H293=99),OR(COUNTRY_INFO!$J293=0,COUNTRY_INFO!$J293=4)),0,COUNTRY_INFO!$E293))</f>
        <v>15228.175473062998</v>
      </c>
      <c r="E293" s="15">
        <f>IF(AND(INTRO!$E$37="Non-endemic",INTRO!$E$41="Non-endemic"),0,IF(AND(OR(COUNTRY_INFO!$H293=0,COUNTRY_INFO!$H293=4,COUNTRY_INFO!$H293=99),OR(COUNTRY_INFO!$J293=0,COUNTRY_INFO!$J293=4)),0,COUNTRY_INFO!$F293))</f>
        <v>28771.376545296</v>
      </c>
      <c r="F293" s="15">
        <f t="shared" si="32"/>
        <v>43999.552018358998</v>
      </c>
      <c r="G293" s="16">
        <f>IF(AND(INTRO!$E$37="Non-endemic",INTRO!$E$41="Non-endemic"),0,COUNTRY_INFO!P293)</f>
        <v>0</v>
      </c>
      <c r="H293" s="16">
        <f>IF(AND(INTRO!$E$37="Non-endemic",INTRO!$E$41="Non-endemic"),0,COUNTRY_INFO!R293)</f>
        <v>0</v>
      </c>
      <c r="I293" s="15">
        <f>IF(INTRO!$E$39="Non-endemic",IF($G293=1,DEC!I293,0),IF($G293=1,IVM!G293,0))</f>
        <v>0</v>
      </c>
      <c r="J293" s="197"/>
      <c r="K293" s="42">
        <f>IF($J293="ALB", IF(INTRO!$E$39="Non-endemic", IF($H293&lt;&gt;0, IF($I293=0, $D293*$H293, $D293*($H293-$G293)), 0), $D293*$H293), 0)</f>
        <v>0</v>
      </c>
      <c r="L293" s="15">
        <f t="shared" si="24"/>
        <v>0</v>
      </c>
      <c r="M293" s="3"/>
      <c r="N293" s="15">
        <f t="shared" si="33"/>
        <v>0</v>
      </c>
      <c r="O293" s="42">
        <f>IF($J293="MBD", IF(INTRO!$E$39="Non-endemic", IF($H293&lt;&gt;0, IF($I293=0, $D293*$H293, $D293*($H293-$G293)), 0), $D293*$H293), 0)</f>
        <v>0</v>
      </c>
      <c r="P293" s="15">
        <f t="shared" si="25"/>
        <v>0</v>
      </c>
      <c r="Q293" s="3"/>
      <c r="R293" s="15">
        <f t="shared" si="34"/>
        <v>0</v>
      </c>
      <c r="S293" s="25"/>
      <c r="T293" s="17">
        <f t="shared" si="26"/>
        <v>0</v>
      </c>
      <c r="U293" s="17">
        <f t="shared" si="27"/>
        <v>0</v>
      </c>
      <c r="V293" s="25"/>
      <c r="W293" s="17">
        <f t="shared" si="28"/>
        <v>0</v>
      </c>
      <c r="X293" s="17">
        <f t="shared" si="29"/>
        <v>0</v>
      </c>
      <c r="Y293" s="25"/>
      <c r="Z293" s="17">
        <f t="shared" si="30"/>
        <v>0</v>
      </c>
      <c r="AA293" s="17">
        <f t="shared" si="31"/>
        <v>0</v>
      </c>
    </row>
    <row r="294" spans="1:27" x14ac:dyDescent="0.2">
      <c r="A294" s="14" t="str">
        <f>IF(AND(INTRO!$E$37="Non-endemic",INTRO!$E$41="Non-endemic")," ",IF(COUNTRY_INFO!A294=0," ",COUNTRY_INFO!A294))</f>
        <v>Ethiopia</v>
      </c>
      <c r="B294" s="14" t="str">
        <f>IF(AND(INTRO!$E$37="Non-endemic",INTRO!$E$41="Non-endemic")," ",IF(COUNTRY_INFO!B294=0," ",COUNTRY_INFO!B294))</f>
        <v>Oromia Arsi</v>
      </c>
      <c r="C294" s="14" t="str">
        <f>IF(AND(INTRO!$E$37="Non-endemic",INTRO!$E$41="Non-endemic")," ",IF(COUNTRY_INFO!C294=0," ",COUNTRY_INFO!C294))</f>
        <v>Tiyo</v>
      </c>
      <c r="D294" s="15">
        <f>IF(AND(INTRO!$E$37="Non-endemic",INTRO!$E$41="Non-endemic"),0,IF(AND(OR(COUNTRY_INFO!$H294=0,COUNTRY_INFO!$H294=4,COUNTRY_INFO!$H294=99),OR(COUNTRY_INFO!$J294=0,COUNTRY_INFO!$J294=4)),0,COUNTRY_INFO!$E294))</f>
        <v>19817.244565145997</v>
      </c>
      <c r="E294" s="15">
        <f>IF(AND(INTRO!$E$37="Non-endemic",INTRO!$E$41="Non-endemic"),0,IF(AND(OR(COUNTRY_INFO!$H294=0,COUNTRY_INFO!$H294=4,COUNTRY_INFO!$H294=99),OR(COUNTRY_INFO!$J294=0,COUNTRY_INFO!$J294=4)),0,COUNTRY_INFO!$F294))</f>
        <v>37441.741230431995</v>
      </c>
      <c r="F294" s="15">
        <f t="shared" si="32"/>
        <v>57258.985795577988</v>
      </c>
      <c r="G294" s="16">
        <f>IF(AND(INTRO!$E$37="Non-endemic",INTRO!$E$41="Non-endemic"),0,COUNTRY_INFO!P294)</f>
        <v>0</v>
      </c>
      <c r="H294" s="16">
        <f>IF(AND(INTRO!$E$37="Non-endemic",INTRO!$E$41="Non-endemic"),0,COUNTRY_INFO!R294)</f>
        <v>0</v>
      </c>
      <c r="I294" s="15">
        <f>IF(INTRO!$E$39="Non-endemic",IF($G294=1,DEC!I294,0),IF($G294=1,IVM!G294,0))</f>
        <v>0</v>
      </c>
      <c r="J294" s="197"/>
      <c r="K294" s="42">
        <f>IF($J294="ALB", IF(INTRO!$E$39="Non-endemic", IF($H294&lt;&gt;0, IF($I294=0, $D294*$H294, $D294*($H294-$G294)), 0), $D294*$H294), 0)</f>
        <v>0</v>
      </c>
      <c r="L294" s="15">
        <f t="shared" si="24"/>
        <v>0</v>
      </c>
      <c r="M294" s="3"/>
      <c r="N294" s="15">
        <f t="shared" si="33"/>
        <v>0</v>
      </c>
      <c r="O294" s="42">
        <f>IF($J294="MBD", IF(INTRO!$E$39="Non-endemic", IF($H294&lt;&gt;0, IF($I294=0, $D294*$H294, $D294*($H294-$G294)), 0), $D294*$H294), 0)</f>
        <v>0</v>
      </c>
      <c r="P294" s="15">
        <f t="shared" si="25"/>
        <v>0</v>
      </c>
      <c r="Q294" s="3"/>
      <c r="R294" s="15">
        <f t="shared" si="34"/>
        <v>0</v>
      </c>
      <c r="S294" s="25"/>
      <c r="T294" s="17">
        <f t="shared" si="26"/>
        <v>0</v>
      </c>
      <c r="U294" s="17">
        <f t="shared" si="27"/>
        <v>0</v>
      </c>
      <c r="V294" s="25"/>
      <c r="W294" s="17">
        <f t="shared" si="28"/>
        <v>0</v>
      </c>
      <c r="X294" s="17">
        <f t="shared" si="29"/>
        <v>0</v>
      </c>
      <c r="Y294" s="25"/>
      <c r="Z294" s="17">
        <f t="shared" si="30"/>
        <v>0</v>
      </c>
      <c r="AA294" s="17">
        <f t="shared" si="31"/>
        <v>0</v>
      </c>
    </row>
    <row r="295" spans="1:27" x14ac:dyDescent="0.2">
      <c r="A295" s="14" t="str">
        <f>IF(AND(INTRO!$E$37="Non-endemic",INTRO!$E$41="Non-endemic")," ",IF(COUNTRY_INFO!A295=0," ",COUNTRY_INFO!A295))</f>
        <v>Ethiopia</v>
      </c>
      <c r="B295" s="14" t="str">
        <f>IF(AND(INTRO!$E$37="Non-endemic",INTRO!$E$41="Non-endemic")," ",IF(COUNTRY_INFO!B295=0," ",COUNTRY_INFO!B295))</f>
        <v>Oromia Arsi</v>
      </c>
      <c r="C295" s="14" t="str">
        <f>IF(AND(INTRO!$E$37="Non-endemic",INTRO!$E$41="Non-endemic")," ",IF(COUNTRY_INFO!C295=0," ",COUNTRY_INFO!C295))</f>
        <v>Zeway dugda</v>
      </c>
      <c r="D295" s="15">
        <f>IF(AND(INTRO!$E$37="Non-endemic",INTRO!$E$41="Non-endemic"),0,IF(AND(OR(COUNTRY_INFO!$H295=0,COUNTRY_INFO!$H295=4,COUNTRY_INFO!$H295=99),OR(COUNTRY_INFO!$J295=0,COUNTRY_INFO!$J295=4)),0,COUNTRY_INFO!$E295))</f>
        <v>23960.3874759018</v>
      </c>
      <c r="E295" s="15">
        <f>IF(AND(INTRO!$E$37="Non-endemic",INTRO!$E$41="Non-endemic"),0,IF(AND(OR(COUNTRY_INFO!$H295=0,COUNTRY_INFO!$H295=4,COUNTRY_INFO!$H295=99),OR(COUNTRY_INFO!$J295=0,COUNTRY_INFO!$J295=4)),0,COUNTRY_INFO!$F295))</f>
        <v>45269.594605065591</v>
      </c>
      <c r="F295" s="15">
        <f t="shared" si="32"/>
        <v>69229.982080967398</v>
      </c>
      <c r="G295" s="16">
        <f>IF(AND(INTRO!$E$37="Non-endemic",INTRO!$E$41="Non-endemic"),0,COUNTRY_INFO!P295)</f>
        <v>0</v>
      </c>
      <c r="H295" s="16">
        <f>IF(AND(INTRO!$E$37="Non-endemic",INTRO!$E$41="Non-endemic"),0,COUNTRY_INFO!R295)</f>
        <v>0</v>
      </c>
      <c r="I295" s="15">
        <f>IF(INTRO!$E$39="Non-endemic",IF($G295=1,DEC!I295,0),IF($G295=1,IVM!G295,0))</f>
        <v>0</v>
      </c>
      <c r="J295" s="197"/>
      <c r="K295" s="42">
        <f>IF($J295="ALB", IF(INTRO!$E$39="Non-endemic", IF($H295&lt;&gt;0, IF($I295=0, $D295*$H295, $D295*($H295-$G295)), 0), $D295*$H295), 0)</f>
        <v>0</v>
      </c>
      <c r="L295" s="15">
        <f t="shared" si="24"/>
        <v>0</v>
      </c>
      <c r="M295" s="3"/>
      <c r="N295" s="15">
        <f t="shared" si="33"/>
        <v>0</v>
      </c>
      <c r="O295" s="42">
        <f>IF($J295="MBD", IF(INTRO!$E$39="Non-endemic", IF($H295&lt;&gt;0, IF($I295=0, $D295*$H295, $D295*($H295-$G295)), 0), $D295*$H295), 0)</f>
        <v>0</v>
      </c>
      <c r="P295" s="15">
        <f t="shared" si="25"/>
        <v>0</v>
      </c>
      <c r="Q295" s="3"/>
      <c r="R295" s="15">
        <f t="shared" si="34"/>
        <v>0</v>
      </c>
      <c r="S295" s="25"/>
      <c r="T295" s="17">
        <f t="shared" si="26"/>
        <v>0</v>
      </c>
      <c r="U295" s="17">
        <f t="shared" si="27"/>
        <v>0</v>
      </c>
      <c r="V295" s="25"/>
      <c r="W295" s="17">
        <f t="shared" si="28"/>
        <v>0</v>
      </c>
      <c r="X295" s="17">
        <f t="shared" si="29"/>
        <v>0</v>
      </c>
      <c r="Y295" s="25"/>
      <c r="Z295" s="17">
        <f t="shared" si="30"/>
        <v>0</v>
      </c>
      <c r="AA295" s="17">
        <f t="shared" si="31"/>
        <v>0</v>
      </c>
    </row>
    <row r="296" spans="1:27" x14ac:dyDescent="0.2">
      <c r="A296" s="14" t="str">
        <f>IF(AND(INTRO!$E$37="Non-endemic",INTRO!$E$41="Non-endemic")," ",IF(COUNTRY_INFO!A296=0," ",COUNTRY_INFO!A296))</f>
        <v>Ethiopia</v>
      </c>
      <c r="B296" s="14" t="str">
        <f>IF(AND(INTRO!$E$37="Non-endemic",INTRO!$E$41="Non-endemic")," ",IF(COUNTRY_INFO!B296=0," ",COUNTRY_INFO!B296))</f>
        <v>Oromia Bale</v>
      </c>
      <c r="C296" s="14" t="str">
        <f>IF(AND(INTRO!$E$37="Non-endemic",INTRO!$E$41="Non-endemic")," ",IF(COUNTRY_INFO!C296=0," ",COUNTRY_INFO!C296))</f>
        <v>Agarfa</v>
      </c>
      <c r="D296" s="15">
        <f>IF(AND(INTRO!$E$37="Non-endemic",INTRO!$E$41="Non-endemic"),0,IF(AND(OR(COUNTRY_INFO!$H296=0,COUNTRY_INFO!$H296=4,COUNTRY_INFO!$H296=99),OR(COUNTRY_INFO!$J296=0,COUNTRY_INFO!$J296=4)),0,COUNTRY_INFO!$E296))</f>
        <v>23009.994575744397</v>
      </c>
      <c r="E296" s="15">
        <f>IF(AND(INTRO!$E$37="Non-endemic",INTRO!$E$41="Non-endemic"),0,IF(AND(OR(COUNTRY_INFO!$H296=0,COUNTRY_INFO!$H296=4,COUNTRY_INFO!$H296=99),OR(COUNTRY_INFO!$J296=0,COUNTRY_INFO!$J296=4)),0,COUNTRY_INFO!$F296))</f>
        <v>43473.968330284792</v>
      </c>
      <c r="F296" s="15">
        <f t="shared" si="32"/>
        <v>66483.962906029192</v>
      </c>
      <c r="G296" s="16">
        <f>IF(AND(INTRO!$E$37="Non-endemic",INTRO!$E$41="Non-endemic"),0,COUNTRY_INFO!P296)</f>
        <v>0</v>
      </c>
      <c r="H296" s="16">
        <f>IF(AND(INTRO!$E$37="Non-endemic",INTRO!$E$41="Non-endemic"),0,COUNTRY_INFO!R296)</f>
        <v>1</v>
      </c>
      <c r="I296" s="15">
        <f>IF(INTRO!$E$39="Non-endemic",IF($G296=1,DEC!I296,0),IF($G296=1,IVM!G296,0))</f>
        <v>0</v>
      </c>
      <c r="J296" s="197" t="s">
        <v>1155</v>
      </c>
      <c r="K296" s="42">
        <f>IF($J296="ALB", IF(INTRO!$E$39="Non-endemic", IF($H296&lt;&gt;0, IF($I296=0, $D296*$H296, $D296*($H296-$G296)), 0), $D296*$H296), 0)</f>
        <v>0</v>
      </c>
      <c r="L296" s="15">
        <f t="shared" si="24"/>
        <v>0</v>
      </c>
      <c r="M296" s="3"/>
      <c r="N296" s="15">
        <f t="shared" si="33"/>
        <v>0</v>
      </c>
      <c r="O296" s="42">
        <f>IF($J296="MBD", IF(INTRO!$E$39="Non-endemic", IF($H296&lt;&gt;0, IF($I296=0, $D296*$H296, $D296*($H296-$G296)), 0), $D296*$H296), 0)</f>
        <v>23009.994575744397</v>
      </c>
      <c r="P296" s="15">
        <f t="shared" si="25"/>
        <v>43473.968330284792</v>
      </c>
      <c r="Q296" s="3"/>
      <c r="R296" s="15">
        <f t="shared" si="34"/>
        <v>66483.962906029192</v>
      </c>
      <c r="S296" s="25"/>
      <c r="T296" s="17">
        <f t="shared" si="26"/>
        <v>0</v>
      </c>
      <c r="U296" s="17">
        <f t="shared" si="27"/>
        <v>0</v>
      </c>
      <c r="V296" s="25"/>
      <c r="W296" s="17">
        <f t="shared" si="28"/>
        <v>0</v>
      </c>
      <c r="X296" s="17">
        <f t="shared" si="29"/>
        <v>0</v>
      </c>
      <c r="Y296" s="25"/>
      <c r="Z296" s="17">
        <f t="shared" si="30"/>
        <v>43473.968330284792</v>
      </c>
      <c r="AA296" s="17">
        <f t="shared" si="31"/>
        <v>290</v>
      </c>
    </row>
    <row r="297" spans="1:27" x14ac:dyDescent="0.2">
      <c r="A297" s="14" t="str">
        <f>IF(AND(INTRO!$E$37="Non-endemic",INTRO!$E$41="Non-endemic")," ",IF(COUNTRY_INFO!A297=0," ",COUNTRY_INFO!A297))</f>
        <v>Ethiopia</v>
      </c>
      <c r="B297" s="14" t="str">
        <f>IF(AND(INTRO!$E$37="Non-endemic",INTRO!$E$41="Non-endemic")," ",IF(COUNTRY_INFO!B297=0," ",COUNTRY_INFO!B297))</f>
        <v>Oromia Bale</v>
      </c>
      <c r="C297" s="14" t="str">
        <f>IF(AND(INTRO!$E$37="Non-endemic",INTRO!$E$41="Non-endemic")," ",IF(COUNTRY_INFO!C297=0," ",COUNTRY_INFO!C297))</f>
        <v>Barbare</v>
      </c>
      <c r="D297" s="15">
        <f>IF(AND(INTRO!$E$37="Non-endemic",INTRO!$E$41="Non-endemic"),0,IF(AND(OR(COUNTRY_INFO!$H297=0,COUNTRY_INFO!$H297=4,COUNTRY_INFO!$H297=99),OR(COUNTRY_INFO!$J297=0,COUNTRY_INFO!$J297=4)),0,COUNTRY_INFO!$E297))</f>
        <v>20259.607409407799</v>
      </c>
      <c r="E297" s="15">
        <f>IF(AND(INTRO!$E$37="Non-endemic",INTRO!$E$41="Non-endemic"),0,IF(AND(OR(COUNTRY_INFO!$H297=0,COUNTRY_INFO!$H297=4,COUNTRY_INFO!$H297=99),OR(COUNTRY_INFO!$J297=0,COUNTRY_INFO!$J297=4)),0,COUNTRY_INFO!$F297))</f>
        <v>38277.520144617592</v>
      </c>
      <c r="F297" s="15">
        <f t="shared" si="32"/>
        <v>58537.127554025392</v>
      </c>
      <c r="G297" s="16">
        <f>IF(AND(INTRO!$E$37="Non-endemic",INTRO!$E$41="Non-endemic"),0,COUNTRY_INFO!P297)</f>
        <v>0</v>
      </c>
      <c r="H297" s="16">
        <f>IF(AND(INTRO!$E$37="Non-endemic",INTRO!$E$41="Non-endemic"),0,COUNTRY_INFO!R297)</f>
        <v>1</v>
      </c>
      <c r="I297" s="15">
        <f>IF(INTRO!$E$39="Non-endemic",IF($G297=1,DEC!I297,0),IF($G297=1,IVM!G297,0))</f>
        <v>0</v>
      </c>
      <c r="J297" s="197" t="s">
        <v>1155</v>
      </c>
      <c r="K297" s="42">
        <f>IF($J297="ALB", IF(INTRO!$E$39="Non-endemic", IF($H297&lt;&gt;0, IF($I297=0, $D297*$H297, $D297*($H297-$G297)), 0), $D297*$H297), 0)</f>
        <v>0</v>
      </c>
      <c r="L297" s="15">
        <f t="shared" si="24"/>
        <v>0</v>
      </c>
      <c r="M297" s="3"/>
      <c r="N297" s="15">
        <f t="shared" si="33"/>
        <v>0</v>
      </c>
      <c r="O297" s="42">
        <f>IF($J297="MBD", IF(INTRO!$E$39="Non-endemic", IF($H297&lt;&gt;0, IF($I297=0, $D297*$H297, $D297*($H297-$G297)), 0), $D297*$H297), 0)</f>
        <v>20259.607409407799</v>
      </c>
      <c r="P297" s="15">
        <f t="shared" si="25"/>
        <v>38277.520144617592</v>
      </c>
      <c r="Q297" s="3"/>
      <c r="R297" s="15">
        <f t="shared" si="34"/>
        <v>58537.127554025392</v>
      </c>
      <c r="S297" s="25"/>
      <c r="T297" s="17">
        <f t="shared" si="26"/>
        <v>0</v>
      </c>
      <c r="U297" s="17">
        <f t="shared" si="27"/>
        <v>0</v>
      </c>
      <c r="V297" s="25"/>
      <c r="W297" s="17">
        <f t="shared" si="28"/>
        <v>0</v>
      </c>
      <c r="X297" s="17">
        <f t="shared" si="29"/>
        <v>0</v>
      </c>
      <c r="Y297" s="25"/>
      <c r="Z297" s="17">
        <f t="shared" si="30"/>
        <v>38277.520144617592</v>
      </c>
      <c r="AA297" s="17">
        <f t="shared" si="31"/>
        <v>256</v>
      </c>
    </row>
    <row r="298" spans="1:27" x14ac:dyDescent="0.2">
      <c r="A298" s="14" t="str">
        <f>IF(AND(INTRO!$E$37="Non-endemic",INTRO!$E$41="Non-endemic")," ",IF(COUNTRY_INFO!A298=0," ",COUNTRY_INFO!A298))</f>
        <v>Ethiopia</v>
      </c>
      <c r="B298" s="14" t="str">
        <f>IF(AND(INTRO!$E$37="Non-endemic",INTRO!$E$41="Non-endemic")," ",IF(COUNTRY_INFO!B298=0," ",COUNTRY_INFO!B298))</f>
        <v>Oromia Bale</v>
      </c>
      <c r="C298" s="14" t="str">
        <f>IF(AND(INTRO!$E$37="Non-endemic",INTRO!$E$41="Non-endemic")," ",IF(COUNTRY_INFO!C298=0," ",COUNTRY_INFO!C298))</f>
        <v>Dawe Kachen</v>
      </c>
      <c r="D298" s="15">
        <f>IF(AND(INTRO!$E$37="Non-endemic",INTRO!$E$41="Non-endemic"),0,IF(AND(OR(COUNTRY_INFO!$H298=0,COUNTRY_INFO!$H298=4,COUNTRY_INFO!$H298=99),OR(COUNTRY_INFO!$J298=0,COUNTRY_INFO!$J298=4)),0,COUNTRY_INFO!$E298))</f>
        <v>6859.7632163297994</v>
      </c>
      <c r="E298" s="15">
        <f>IF(AND(INTRO!$E$37="Non-endemic",INTRO!$E$41="Non-endemic"),0,IF(AND(OR(COUNTRY_INFO!$H298=0,COUNTRY_INFO!$H298=4,COUNTRY_INFO!$H298=99),OR(COUNTRY_INFO!$J298=0,COUNTRY_INFO!$J298=4)),0,COUNTRY_INFO!$F298))</f>
        <v>12960.504090441598</v>
      </c>
      <c r="F298" s="15">
        <f t="shared" si="32"/>
        <v>19820.267306771399</v>
      </c>
      <c r="G298" s="16">
        <f>IF(AND(INTRO!$E$37="Non-endemic",INTRO!$E$41="Non-endemic"),0,COUNTRY_INFO!P298)</f>
        <v>0</v>
      </c>
      <c r="H298" s="16">
        <f>IF(AND(INTRO!$E$37="Non-endemic",INTRO!$E$41="Non-endemic"),0,COUNTRY_INFO!R298)</f>
        <v>2</v>
      </c>
      <c r="I298" s="15">
        <f>IF(INTRO!$E$39="Non-endemic",IF($G298=1,DEC!I298,0),IF($G298=1,IVM!G298,0))</f>
        <v>0</v>
      </c>
      <c r="J298" s="197" t="s">
        <v>1155</v>
      </c>
      <c r="K298" s="42">
        <f>IF($J298="ALB", IF(INTRO!$E$39="Non-endemic", IF($H298&lt;&gt;0, IF($I298=0, $D298*$H298, $D298*($H298-$G298)), 0), $D298*$H298), 0)</f>
        <v>0</v>
      </c>
      <c r="L298" s="15">
        <f t="shared" si="24"/>
        <v>0</v>
      </c>
      <c r="M298" s="3"/>
      <c r="N298" s="15">
        <f t="shared" si="33"/>
        <v>0</v>
      </c>
      <c r="O298" s="42">
        <f>IF($J298="MBD", IF(INTRO!$E$39="Non-endemic", IF($H298&lt;&gt;0, IF($I298=0, $D298*$H298, $D298*($H298-$G298)), 0), $D298*$H298), 0)</f>
        <v>13719.526432659599</v>
      </c>
      <c r="P298" s="15">
        <f t="shared" si="25"/>
        <v>25921.008180883196</v>
      </c>
      <c r="Q298" s="3"/>
      <c r="R298" s="15">
        <f t="shared" si="34"/>
        <v>39640.534613542797</v>
      </c>
      <c r="S298" s="25"/>
      <c r="T298" s="17">
        <f t="shared" si="26"/>
        <v>0</v>
      </c>
      <c r="U298" s="17">
        <f t="shared" si="27"/>
        <v>0</v>
      </c>
      <c r="V298" s="25"/>
      <c r="W298" s="17">
        <f t="shared" si="28"/>
        <v>0</v>
      </c>
      <c r="X298" s="17">
        <f t="shared" si="29"/>
        <v>0</v>
      </c>
      <c r="Y298" s="25"/>
      <c r="Z298" s="17">
        <f t="shared" si="30"/>
        <v>25921.008180883196</v>
      </c>
      <c r="AA298" s="17">
        <f t="shared" si="31"/>
        <v>173</v>
      </c>
    </row>
    <row r="299" spans="1:27" x14ac:dyDescent="0.2">
      <c r="A299" s="14" t="str">
        <f>IF(AND(INTRO!$E$37="Non-endemic",INTRO!$E$41="Non-endemic")," ",IF(COUNTRY_INFO!A299=0," ",COUNTRY_INFO!A299))</f>
        <v>Ethiopia</v>
      </c>
      <c r="B299" s="14" t="str">
        <f>IF(AND(INTRO!$E$37="Non-endemic",INTRO!$E$41="Non-endemic")," ",IF(COUNTRY_INFO!B299=0," ",COUNTRY_INFO!B299))</f>
        <v>Oromia Bale</v>
      </c>
      <c r="C299" s="14" t="str">
        <f>IF(AND(INTRO!$E$37="Non-endemic",INTRO!$E$41="Non-endemic")," ",IF(COUNTRY_INFO!C299=0," ",COUNTRY_INFO!C299))</f>
        <v>Dawe sarar</v>
      </c>
      <c r="D299" s="15">
        <f>IF(AND(INTRO!$E$37="Non-endemic",INTRO!$E$41="Non-endemic"),0,IF(AND(OR(COUNTRY_INFO!$H299=0,COUNTRY_INFO!$H299=4,COUNTRY_INFO!$H299=99),OR(COUNTRY_INFO!$J299=0,COUNTRY_INFO!$J299=4)),0,COUNTRY_INFO!$E299))</f>
        <v>9574.8563774472004</v>
      </c>
      <c r="E299" s="15">
        <f>IF(AND(INTRO!$E$37="Non-endemic",INTRO!$E$41="Non-endemic"),0,IF(AND(OR(COUNTRY_INFO!$H299=0,COUNTRY_INFO!$H299=4,COUNTRY_INFO!$H299=99),OR(COUNTRY_INFO!$J299=0,COUNTRY_INFO!$J299=4)),0,COUNTRY_INFO!$F299))</f>
        <v>18090.269493542397</v>
      </c>
      <c r="F299" s="15">
        <f t="shared" si="32"/>
        <v>27665.125870989599</v>
      </c>
      <c r="G299" s="16">
        <f>IF(AND(INTRO!$E$37="Non-endemic",INTRO!$E$41="Non-endemic"),0,COUNTRY_INFO!P299)</f>
        <v>0</v>
      </c>
      <c r="H299" s="16">
        <f>IF(AND(INTRO!$E$37="Non-endemic",INTRO!$E$41="Non-endemic"),0,COUNTRY_INFO!R299)</f>
        <v>1</v>
      </c>
      <c r="I299" s="15">
        <f>IF(INTRO!$E$39="Non-endemic",IF($G299=1,DEC!I299,0),IF($G299=1,IVM!G299,0))</f>
        <v>0</v>
      </c>
      <c r="J299" s="197" t="s">
        <v>1155</v>
      </c>
      <c r="K299" s="42">
        <f>IF($J299="ALB", IF(INTRO!$E$39="Non-endemic", IF($H299&lt;&gt;0, IF($I299=0, $D299*$H299, $D299*($H299-$G299)), 0), $D299*$H299), 0)</f>
        <v>0</v>
      </c>
      <c r="L299" s="15">
        <f t="shared" si="24"/>
        <v>0</v>
      </c>
      <c r="M299" s="3"/>
      <c r="N299" s="15">
        <f t="shared" si="33"/>
        <v>0</v>
      </c>
      <c r="O299" s="42">
        <f>IF($J299="MBD", IF(INTRO!$E$39="Non-endemic", IF($H299&lt;&gt;0, IF($I299=0, $D299*$H299, $D299*($H299-$G299)), 0), $D299*$H299), 0)</f>
        <v>9574.8563774472004</v>
      </c>
      <c r="P299" s="15">
        <f t="shared" si="25"/>
        <v>18090.269493542397</v>
      </c>
      <c r="Q299" s="3"/>
      <c r="R299" s="15">
        <f t="shared" si="34"/>
        <v>27665.125870989599</v>
      </c>
      <c r="S299" s="25"/>
      <c r="T299" s="17">
        <f t="shared" si="26"/>
        <v>0</v>
      </c>
      <c r="U299" s="17">
        <f t="shared" si="27"/>
        <v>0</v>
      </c>
      <c r="V299" s="25"/>
      <c r="W299" s="17">
        <f t="shared" si="28"/>
        <v>0</v>
      </c>
      <c r="X299" s="17">
        <f t="shared" si="29"/>
        <v>0</v>
      </c>
      <c r="Y299" s="25"/>
      <c r="Z299" s="17">
        <f t="shared" si="30"/>
        <v>18090.269493542397</v>
      </c>
      <c r="AA299" s="17">
        <f t="shared" si="31"/>
        <v>121</v>
      </c>
    </row>
    <row r="300" spans="1:27" x14ac:dyDescent="0.2">
      <c r="A300" s="14" t="str">
        <f>IF(AND(INTRO!$E$37="Non-endemic",INTRO!$E$41="Non-endemic")," ",IF(COUNTRY_INFO!A300=0," ",COUNTRY_INFO!A300))</f>
        <v>Ethiopia</v>
      </c>
      <c r="B300" s="14" t="str">
        <f>IF(AND(INTRO!$E$37="Non-endemic",INTRO!$E$41="Non-endemic")," ",IF(COUNTRY_INFO!B300=0," ",COUNTRY_INFO!B300))</f>
        <v>Oromia Bale</v>
      </c>
      <c r="C300" s="14" t="str">
        <f>IF(AND(INTRO!$E$37="Non-endemic",INTRO!$E$41="Non-endemic")," ",IF(COUNTRY_INFO!C300=0," ",COUNTRY_INFO!C300))</f>
        <v>Dinsho</v>
      </c>
      <c r="D300" s="15">
        <f>IF(AND(INTRO!$E$37="Non-endemic",INTRO!$E$41="Non-endemic"),0,IF(AND(OR(COUNTRY_INFO!$H300=0,COUNTRY_INFO!$H300=4,COUNTRY_INFO!$H300=99),OR(COUNTRY_INFO!$J300=0,COUNTRY_INFO!$J300=4)),0,COUNTRY_INFO!$E300))</f>
        <v>8759.7006030575994</v>
      </c>
      <c r="E300" s="15">
        <f>IF(AND(INTRO!$E$37="Non-endemic",INTRO!$E$41="Non-endemic"),0,IF(AND(OR(COUNTRY_INFO!$H300=0,COUNTRY_INFO!$H300=4,COUNTRY_INFO!$H300=99),OR(COUNTRY_INFO!$J300=0,COUNTRY_INFO!$J300=4)),0,COUNTRY_INFO!$F300))</f>
        <v>16550.153688499198</v>
      </c>
      <c r="F300" s="15">
        <f t="shared" si="32"/>
        <v>25309.854291556796</v>
      </c>
      <c r="G300" s="16">
        <f>IF(AND(INTRO!$E$37="Non-endemic",INTRO!$E$41="Non-endemic"),0,COUNTRY_INFO!P300)</f>
        <v>0</v>
      </c>
      <c r="H300" s="16">
        <f>IF(AND(INTRO!$E$37="Non-endemic",INTRO!$E$41="Non-endemic"),0,COUNTRY_INFO!R300)</f>
        <v>1</v>
      </c>
      <c r="I300" s="15">
        <f>IF(INTRO!$E$39="Non-endemic",IF($G300=1,DEC!I300,0),IF($G300=1,IVM!G300,0))</f>
        <v>0</v>
      </c>
      <c r="J300" s="197" t="s">
        <v>1155</v>
      </c>
      <c r="K300" s="42">
        <f>IF($J300="ALB", IF(INTRO!$E$39="Non-endemic", IF($H300&lt;&gt;0, IF($I300=0, $D300*$H300, $D300*($H300-$G300)), 0), $D300*$H300), 0)</f>
        <v>0</v>
      </c>
      <c r="L300" s="15">
        <f t="shared" si="24"/>
        <v>0</v>
      </c>
      <c r="M300" s="3"/>
      <c r="N300" s="15">
        <f t="shared" si="33"/>
        <v>0</v>
      </c>
      <c r="O300" s="42">
        <f>IF($J300="MBD", IF(INTRO!$E$39="Non-endemic", IF($H300&lt;&gt;0, IF($I300=0, $D300*$H300, $D300*($H300-$G300)), 0), $D300*$H300), 0)</f>
        <v>8759.7006030575994</v>
      </c>
      <c r="P300" s="15">
        <f t="shared" si="25"/>
        <v>16550.153688499198</v>
      </c>
      <c r="Q300" s="3"/>
      <c r="R300" s="15">
        <f t="shared" si="34"/>
        <v>25309.854291556796</v>
      </c>
      <c r="S300" s="25"/>
      <c r="T300" s="17">
        <f t="shared" si="26"/>
        <v>0</v>
      </c>
      <c r="U300" s="17">
        <f t="shared" si="27"/>
        <v>0</v>
      </c>
      <c r="V300" s="25"/>
      <c r="W300" s="17">
        <f t="shared" si="28"/>
        <v>0</v>
      </c>
      <c r="X300" s="17">
        <f t="shared" si="29"/>
        <v>0</v>
      </c>
      <c r="Y300" s="25"/>
      <c r="Z300" s="17">
        <f t="shared" si="30"/>
        <v>16550.153688499198</v>
      </c>
      <c r="AA300" s="17">
        <f t="shared" si="31"/>
        <v>111</v>
      </c>
    </row>
    <row r="301" spans="1:27" x14ac:dyDescent="0.2">
      <c r="A301" s="14" t="str">
        <f>IF(AND(INTRO!$E$37="Non-endemic",INTRO!$E$41="Non-endemic")," ",IF(COUNTRY_INFO!A301=0," ",COUNTRY_INFO!A301))</f>
        <v>Ethiopia</v>
      </c>
      <c r="B301" s="14" t="str">
        <f>IF(AND(INTRO!$E$37="Non-endemic",INTRO!$E$41="Non-endemic")," ",IF(COUNTRY_INFO!B301=0," ",COUNTRY_INFO!B301))</f>
        <v>Oromia Bale</v>
      </c>
      <c r="C301" s="14" t="str">
        <f>IF(AND(INTRO!$E$37="Non-endemic",INTRO!$E$41="Non-endemic")," ",IF(COUNTRY_INFO!C301=0," ",COUNTRY_INFO!C301))</f>
        <v>Dollo Mena</v>
      </c>
      <c r="D301" s="15">
        <f>IF(AND(INTRO!$E$37="Non-endemic",INTRO!$E$41="Non-endemic"),0,IF(AND(OR(COUNTRY_INFO!$H301=0,COUNTRY_INFO!$H301=4,COUNTRY_INFO!$H301=99),OR(COUNTRY_INFO!$J301=0,COUNTRY_INFO!$J301=4)),0,COUNTRY_INFO!$E301))</f>
        <v>20187.322571795397</v>
      </c>
      <c r="E301" s="15">
        <f>IF(AND(INTRO!$E$37="Non-endemic",INTRO!$E$41="Non-endemic"),0,IF(AND(OR(COUNTRY_INFO!$H301=0,COUNTRY_INFO!$H301=4,COUNTRY_INFO!$H301=99),OR(COUNTRY_INFO!$J301=0,COUNTRY_INFO!$J301=4)),0,COUNTRY_INFO!$F301))</f>
        <v>38140.948676476793</v>
      </c>
      <c r="F301" s="15">
        <f t="shared" si="32"/>
        <v>58328.271248272191</v>
      </c>
      <c r="G301" s="16">
        <f>IF(AND(INTRO!$E$37="Non-endemic",INTRO!$E$41="Non-endemic"),0,COUNTRY_INFO!P301)</f>
        <v>0</v>
      </c>
      <c r="H301" s="16">
        <f>IF(AND(INTRO!$E$37="Non-endemic",INTRO!$E$41="Non-endemic"),0,COUNTRY_INFO!R301)</f>
        <v>0</v>
      </c>
      <c r="I301" s="15">
        <f>IF(INTRO!$E$39="Non-endemic",IF($G301=1,DEC!I301,0),IF($G301=1,IVM!G301,0))</f>
        <v>0</v>
      </c>
      <c r="J301" s="197"/>
      <c r="K301" s="42">
        <f>IF($J301="ALB", IF(INTRO!$E$39="Non-endemic", IF($H301&lt;&gt;0, IF($I301=0, $D301*$H301, $D301*($H301-$G301)), 0), $D301*$H301), 0)</f>
        <v>0</v>
      </c>
      <c r="L301" s="15">
        <f t="shared" si="24"/>
        <v>0</v>
      </c>
      <c r="M301" s="3"/>
      <c r="N301" s="15">
        <f t="shared" si="33"/>
        <v>0</v>
      </c>
      <c r="O301" s="42">
        <f>IF($J301="MBD", IF(INTRO!$E$39="Non-endemic", IF($H301&lt;&gt;0, IF($I301=0, $D301*$H301, $D301*($H301-$G301)), 0), $D301*$H301), 0)</f>
        <v>0</v>
      </c>
      <c r="P301" s="15">
        <f t="shared" si="25"/>
        <v>0</v>
      </c>
      <c r="Q301" s="3"/>
      <c r="R301" s="15">
        <f t="shared" si="34"/>
        <v>0</v>
      </c>
      <c r="S301" s="25"/>
      <c r="T301" s="17">
        <f t="shared" si="26"/>
        <v>0</v>
      </c>
      <c r="U301" s="17">
        <f t="shared" si="27"/>
        <v>0</v>
      </c>
      <c r="V301" s="25"/>
      <c r="W301" s="17">
        <f t="shared" si="28"/>
        <v>0</v>
      </c>
      <c r="X301" s="17">
        <f t="shared" si="29"/>
        <v>0</v>
      </c>
      <c r="Y301" s="25"/>
      <c r="Z301" s="17">
        <f t="shared" si="30"/>
        <v>0</v>
      </c>
      <c r="AA301" s="17">
        <f t="shared" si="31"/>
        <v>0</v>
      </c>
    </row>
    <row r="302" spans="1:27" x14ac:dyDescent="0.2">
      <c r="A302" s="14" t="str">
        <f>IF(AND(INTRO!$E$37="Non-endemic",INTRO!$E$41="Non-endemic")," ",IF(COUNTRY_INFO!A302=0," ",COUNTRY_INFO!A302))</f>
        <v>Ethiopia</v>
      </c>
      <c r="B302" s="14" t="str">
        <f>IF(AND(INTRO!$E$37="Non-endemic",INTRO!$E$41="Non-endemic")," ",IF(COUNTRY_INFO!B302=0," ",COUNTRY_INFO!B302))</f>
        <v>Oromia Bale</v>
      </c>
      <c r="C302" s="14" t="str">
        <f>IF(AND(INTRO!$E$37="Non-endemic",INTRO!$E$41="Non-endemic")," ",IF(COUNTRY_INFO!C302=0," ",COUNTRY_INFO!C302))</f>
        <v>Gasara</v>
      </c>
      <c r="D302" s="15">
        <f>IF(AND(INTRO!$E$37="Non-endemic",INTRO!$E$41="Non-endemic"),0,IF(AND(OR(COUNTRY_INFO!$H302=0,COUNTRY_INFO!$H302=4,COUNTRY_INFO!$H302=99),OR(COUNTRY_INFO!$J302=0,COUNTRY_INFO!$J302=4)),0,COUNTRY_INFO!$E302))</f>
        <v>17480.713546547995</v>
      </c>
      <c r="E302" s="15">
        <f>IF(AND(INTRO!$E$37="Non-endemic",INTRO!$E$41="Non-endemic"),0,IF(AND(OR(COUNTRY_INFO!$H302=0,COUNTRY_INFO!$H302=4,COUNTRY_INFO!$H302=99),OR(COUNTRY_INFO!$J302=0,COUNTRY_INFO!$J302=4)),0,COUNTRY_INFO!$F302))</f>
        <v>33027.212788415993</v>
      </c>
      <c r="F302" s="15">
        <f t="shared" si="32"/>
        <v>50507.926334963988</v>
      </c>
      <c r="G302" s="16">
        <f>IF(AND(INTRO!$E$37="Non-endemic",INTRO!$E$41="Non-endemic"),0,COUNTRY_INFO!P302)</f>
        <v>0</v>
      </c>
      <c r="H302" s="16">
        <f>IF(AND(INTRO!$E$37="Non-endemic",INTRO!$E$41="Non-endemic"),0,COUNTRY_INFO!R302)</f>
        <v>2</v>
      </c>
      <c r="I302" s="15">
        <f>IF(INTRO!$E$39="Non-endemic",IF($G302=1,DEC!I302,0),IF($G302=1,IVM!G302,0))</f>
        <v>0</v>
      </c>
      <c r="J302" s="197" t="s">
        <v>1155</v>
      </c>
      <c r="K302" s="42">
        <f>IF($J302="ALB", IF(INTRO!$E$39="Non-endemic", IF($H302&lt;&gt;0, IF($I302=0, $D302*$H302, $D302*($H302-$G302)), 0), $D302*$H302), 0)</f>
        <v>0</v>
      </c>
      <c r="L302" s="15">
        <f t="shared" si="24"/>
        <v>0</v>
      </c>
      <c r="M302" s="3"/>
      <c r="N302" s="15">
        <f t="shared" si="33"/>
        <v>0</v>
      </c>
      <c r="O302" s="42">
        <f>IF($J302="MBD", IF(INTRO!$E$39="Non-endemic", IF($H302&lt;&gt;0, IF($I302=0, $D302*$H302, $D302*($H302-$G302)), 0), $D302*$H302), 0)</f>
        <v>34961.42709309599</v>
      </c>
      <c r="P302" s="15">
        <f t="shared" si="25"/>
        <v>66054.425576831985</v>
      </c>
      <c r="Q302" s="3"/>
      <c r="R302" s="15">
        <f t="shared" si="34"/>
        <v>101015.85266992798</v>
      </c>
      <c r="S302" s="25"/>
      <c r="T302" s="17">
        <f t="shared" si="26"/>
        <v>0</v>
      </c>
      <c r="U302" s="17">
        <f t="shared" si="27"/>
        <v>0</v>
      </c>
      <c r="V302" s="25"/>
      <c r="W302" s="17">
        <f t="shared" si="28"/>
        <v>0</v>
      </c>
      <c r="X302" s="17">
        <f t="shared" si="29"/>
        <v>0</v>
      </c>
      <c r="Y302" s="25"/>
      <c r="Z302" s="17">
        <f t="shared" si="30"/>
        <v>66054.425576831985</v>
      </c>
      <c r="AA302" s="17">
        <f t="shared" si="31"/>
        <v>441</v>
      </c>
    </row>
    <row r="303" spans="1:27" x14ac:dyDescent="0.2">
      <c r="A303" s="14" t="str">
        <f>IF(AND(INTRO!$E$37="Non-endemic",INTRO!$E$41="Non-endemic")," ",IF(COUNTRY_INFO!A303=0," ",COUNTRY_INFO!A303))</f>
        <v>Ethiopia</v>
      </c>
      <c r="B303" s="14" t="str">
        <f>IF(AND(INTRO!$E$37="Non-endemic",INTRO!$E$41="Non-endemic")," ",IF(COUNTRY_INFO!B303=0," ",COUNTRY_INFO!B303))</f>
        <v>Oromia Bale</v>
      </c>
      <c r="C303" s="14" t="str">
        <f>IF(AND(INTRO!$E$37="Non-endemic",INTRO!$E$41="Non-endemic")," ",IF(COUNTRY_INFO!C303=0," ",COUNTRY_INFO!C303))</f>
        <v>Ginnir</v>
      </c>
      <c r="D303" s="15">
        <f>IF(AND(INTRO!$E$37="Non-endemic",INTRO!$E$41="Non-endemic"),0,IF(AND(OR(COUNTRY_INFO!$H303=0,COUNTRY_INFO!$H303=4,COUNTRY_INFO!$H303=99),OR(COUNTRY_INFO!$J303=0,COUNTRY_INFO!$J303=4)),0,COUNTRY_INFO!$E303))</f>
        <v>27226.440420416995</v>
      </c>
      <c r="E303" s="15">
        <f>IF(AND(INTRO!$E$37="Non-endemic",INTRO!$E$41="Non-endemic"),0,IF(AND(OR(COUNTRY_INFO!$H303=0,COUNTRY_INFO!$H303=4,COUNTRY_INFO!$H303=99),OR(COUNTRY_INFO!$J303=0,COUNTRY_INFO!$J303=4)),0,COUNTRY_INFO!$F303))</f>
        <v>51440.316714863991</v>
      </c>
      <c r="F303" s="15">
        <f t="shared" si="32"/>
        <v>78666.75713528099</v>
      </c>
      <c r="G303" s="16">
        <f>IF(AND(INTRO!$E$37="Non-endemic",INTRO!$E$41="Non-endemic"),0,COUNTRY_INFO!P303)</f>
        <v>0</v>
      </c>
      <c r="H303" s="16">
        <f>IF(AND(INTRO!$E$37="Non-endemic",INTRO!$E$41="Non-endemic"),0,COUNTRY_INFO!R303)</f>
        <v>1</v>
      </c>
      <c r="I303" s="15">
        <f>IF(INTRO!$E$39="Non-endemic",IF($G303=1,DEC!I303,0),IF($G303=1,IVM!G303,0))</f>
        <v>0</v>
      </c>
      <c r="J303" s="197" t="s">
        <v>1155</v>
      </c>
      <c r="K303" s="42">
        <f>IF($J303="ALB", IF(INTRO!$E$39="Non-endemic", IF($H303&lt;&gt;0, IF($I303=0, $D303*$H303, $D303*($H303-$G303)), 0), $D303*$H303), 0)</f>
        <v>0</v>
      </c>
      <c r="L303" s="15">
        <f t="shared" si="24"/>
        <v>0</v>
      </c>
      <c r="M303" s="3"/>
      <c r="N303" s="15">
        <f t="shared" si="33"/>
        <v>0</v>
      </c>
      <c r="O303" s="42">
        <f>IF($J303="MBD", IF(INTRO!$E$39="Non-endemic", IF($H303&lt;&gt;0, IF($I303=0, $D303*$H303, $D303*($H303-$G303)), 0), $D303*$H303), 0)</f>
        <v>27226.440420416995</v>
      </c>
      <c r="P303" s="15">
        <f t="shared" si="25"/>
        <v>51440.316714863991</v>
      </c>
      <c r="Q303" s="3"/>
      <c r="R303" s="15">
        <f t="shared" si="34"/>
        <v>78666.75713528099</v>
      </c>
      <c r="S303" s="25"/>
      <c r="T303" s="17">
        <f t="shared" si="26"/>
        <v>0</v>
      </c>
      <c r="U303" s="17">
        <f t="shared" si="27"/>
        <v>0</v>
      </c>
      <c r="V303" s="25"/>
      <c r="W303" s="17">
        <f t="shared" si="28"/>
        <v>0</v>
      </c>
      <c r="X303" s="17">
        <f t="shared" si="29"/>
        <v>0</v>
      </c>
      <c r="Y303" s="25"/>
      <c r="Z303" s="17">
        <f t="shared" si="30"/>
        <v>51440.316714863991</v>
      </c>
      <c r="AA303" s="17">
        <f t="shared" si="31"/>
        <v>343</v>
      </c>
    </row>
    <row r="304" spans="1:27" x14ac:dyDescent="0.2">
      <c r="A304" s="14" t="str">
        <f>IF(AND(INTRO!$E$37="Non-endemic",INTRO!$E$41="Non-endemic")," ",IF(COUNTRY_INFO!A304=0," ",COUNTRY_INFO!A304))</f>
        <v>Ethiopia</v>
      </c>
      <c r="B304" s="14" t="str">
        <f>IF(AND(INTRO!$E$37="Non-endemic",INTRO!$E$41="Non-endemic")," ",IF(COUNTRY_INFO!B304=0," ",COUNTRY_INFO!B304))</f>
        <v>Oromia Bale</v>
      </c>
      <c r="C304" s="14" t="str">
        <f>IF(AND(INTRO!$E$37="Non-endemic",INTRO!$E$41="Non-endemic")," ",IF(COUNTRY_INFO!C304=0," ",COUNTRY_INFO!C304))</f>
        <v>Ginnir Town</v>
      </c>
      <c r="D304" s="15">
        <f>IF(AND(INTRO!$E$37="Non-endemic",INTRO!$E$41="Non-endemic"),0,IF(AND(OR(COUNTRY_INFO!$H304=0,COUNTRY_INFO!$H304=4,COUNTRY_INFO!$H304=99),OR(COUNTRY_INFO!$J304=0,COUNTRY_INFO!$J304=4)),0,COUNTRY_INFO!$E304))</f>
        <v>0</v>
      </c>
      <c r="E304" s="15">
        <f>IF(AND(INTRO!$E$37="Non-endemic",INTRO!$E$41="Non-endemic"),0,IF(AND(OR(COUNTRY_INFO!$H304=0,COUNTRY_INFO!$H304=4,COUNTRY_INFO!$H304=99),OR(COUNTRY_INFO!$J304=0,COUNTRY_INFO!$J304=4)),0,COUNTRY_INFO!$F304))</f>
        <v>0</v>
      </c>
      <c r="F304" s="15">
        <f t="shared" si="32"/>
        <v>0</v>
      </c>
      <c r="G304" s="16">
        <f>IF(AND(INTRO!$E$37="Non-endemic",INTRO!$E$41="Non-endemic"),0,COUNTRY_INFO!P304)</f>
        <v>0</v>
      </c>
      <c r="H304" s="16">
        <f>IF(AND(INTRO!$E$37="Non-endemic",INTRO!$E$41="Non-endemic"),0,COUNTRY_INFO!R304)</f>
        <v>0</v>
      </c>
      <c r="I304" s="15">
        <f>IF(INTRO!$E$39="Non-endemic",IF($G304=1,DEC!I304,0),IF($G304=1,IVM!G304,0))</f>
        <v>0</v>
      </c>
      <c r="J304" s="197"/>
      <c r="K304" s="42">
        <f>IF($J304="ALB", IF(INTRO!$E$39="Non-endemic", IF($H304&lt;&gt;0, IF($I304=0, $D304*$H304, $D304*($H304-$G304)), 0), $D304*$H304), 0)</f>
        <v>0</v>
      </c>
      <c r="L304" s="15">
        <f t="shared" si="24"/>
        <v>0</v>
      </c>
      <c r="M304" s="3"/>
      <c r="N304" s="15">
        <f t="shared" si="33"/>
        <v>0</v>
      </c>
      <c r="O304" s="42">
        <f>IF($J304="MBD", IF(INTRO!$E$39="Non-endemic", IF($H304&lt;&gt;0, IF($I304=0, $D304*$H304, $D304*($H304-$G304)), 0), $D304*$H304), 0)</f>
        <v>0</v>
      </c>
      <c r="P304" s="15">
        <f t="shared" si="25"/>
        <v>0</v>
      </c>
      <c r="Q304" s="3"/>
      <c r="R304" s="15">
        <f t="shared" si="34"/>
        <v>0</v>
      </c>
      <c r="S304" s="25"/>
      <c r="T304" s="17">
        <f t="shared" si="26"/>
        <v>0</v>
      </c>
      <c r="U304" s="17">
        <f t="shared" si="27"/>
        <v>0</v>
      </c>
      <c r="V304" s="25"/>
      <c r="W304" s="17">
        <f t="shared" si="28"/>
        <v>0</v>
      </c>
      <c r="X304" s="17">
        <f t="shared" si="29"/>
        <v>0</v>
      </c>
      <c r="Y304" s="25"/>
      <c r="Z304" s="17">
        <f t="shared" si="30"/>
        <v>0</v>
      </c>
      <c r="AA304" s="17">
        <f t="shared" si="31"/>
        <v>0</v>
      </c>
    </row>
    <row r="305" spans="1:27" x14ac:dyDescent="0.2">
      <c r="A305" s="14" t="str">
        <f>IF(AND(INTRO!$E$37="Non-endemic",INTRO!$E$41="Non-endemic")," ",IF(COUNTRY_INFO!A305=0," ",COUNTRY_INFO!A305))</f>
        <v>Ethiopia</v>
      </c>
      <c r="B305" s="14" t="str">
        <f>IF(AND(INTRO!$E$37="Non-endemic",INTRO!$E$41="Non-endemic")," ",IF(COUNTRY_INFO!B305=0," ",COUNTRY_INFO!B305))</f>
        <v>Oromia Bale</v>
      </c>
      <c r="C305" s="14" t="str">
        <f>IF(AND(INTRO!$E$37="Non-endemic",INTRO!$E$41="Non-endemic")," ",IF(COUNTRY_INFO!C305=0," ",COUNTRY_INFO!C305))</f>
        <v>Goba</v>
      </c>
      <c r="D305" s="15">
        <f>IF(AND(INTRO!$E$37="Non-endemic",INTRO!$E$41="Non-endemic"),0,IF(AND(OR(COUNTRY_INFO!$H305=0,COUNTRY_INFO!$H305=4,COUNTRY_INFO!$H305=99),OR(COUNTRY_INFO!$J305=0,COUNTRY_INFO!$J305=4)),0,COUNTRY_INFO!$E305))</f>
        <v>9036.9621632891995</v>
      </c>
      <c r="E305" s="15">
        <f>IF(AND(INTRO!$E$37="Non-endemic",INTRO!$E$41="Non-endemic"),0,IF(AND(OR(COUNTRY_INFO!$H305=0,COUNTRY_INFO!$H305=4,COUNTRY_INFO!$H305=99),OR(COUNTRY_INFO!$J305=0,COUNTRY_INFO!$J305=4)),0,COUNTRY_INFO!$F305))</f>
        <v>17073.9982400064</v>
      </c>
      <c r="F305" s="15">
        <f t="shared" si="32"/>
        <v>26110.960403295598</v>
      </c>
      <c r="G305" s="16">
        <f>IF(AND(INTRO!$E$37="Non-endemic",INTRO!$E$41="Non-endemic"),0,COUNTRY_INFO!P305)</f>
        <v>0</v>
      </c>
      <c r="H305" s="16">
        <f>IF(AND(INTRO!$E$37="Non-endemic",INTRO!$E$41="Non-endemic"),0,COUNTRY_INFO!R305)</f>
        <v>1</v>
      </c>
      <c r="I305" s="15">
        <f>IF(INTRO!$E$39="Non-endemic",IF($G305=1,DEC!I305,0),IF($G305=1,IVM!G305,0))</f>
        <v>0</v>
      </c>
      <c r="J305" s="197" t="s">
        <v>1155</v>
      </c>
      <c r="K305" s="42">
        <f>IF($J305="ALB", IF(INTRO!$E$39="Non-endemic", IF($H305&lt;&gt;0, IF($I305=0, $D305*$H305, $D305*($H305-$G305)), 0), $D305*$H305), 0)</f>
        <v>0</v>
      </c>
      <c r="L305" s="15">
        <f t="shared" si="24"/>
        <v>0</v>
      </c>
      <c r="M305" s="3"/>
      <c r="N305" s="15">
        <f t="shared" si="33"/>
        <v>0</v>
      </c>
      <c r="O305" s="42">
        <f>IF($J305="MBD", IF(INTRO!$E$39="Non-endemic", IF($H305&lt;&gt;0, IF($I305=0, $D305*$H305, $D305*($H305-$G305)), 0), $D305*$H305), 0)</f>
        <v>9036.9621632891995</v>
      </c>
      <c r="P305" s="15">
        <f t="shared" si="25"/>
        <v>17073.9982400064</v>
      </c>
      <c r="Q305" s="3"/>
      <c r="R305" s="15">
        <f t="shared" si="34"/>
        <v>26110.960403295598</v>
      </c>
      <c r="S305" s="25"/>
      <c r="T305" s="17">
        <f t="shared" si="26"/>
        <v>0</v>
      </c>
      <c r="U305" s="17">
        <f t="shared" si="27"/>
        <v>0</v>
      </c>
      <c r="V305" s="25"/>
      <c r="W305" s="17">
        <f t="shared" si="28"/>
        <v>0</v>
      </c>
      <c r="X305" s="17">
        <f t="shared" si="29"/>
        <v>0</v>
      </c>
      <c r="Y305" s="25"/>
      <c r="Z305" s="17">
        <f t="shared" si="30"/>
        <v>17073.9982400064</v>
      </c>
      <c r="AA305" s="17">
        <f t="shared" si="31"/>
        <v>114</v>
      </c>
    </row>
    <row r="306" spans="1:27" x14ac:dyDescent="0.2">
      <c r="A306" s="14" t="str">
        <f>IF(AND(INTRO!$E$37="Non-endemic",INTRO!$E$41="Non-endemic")," ",IF(COUNTRY_INFO!A306=0," ",COUNTRY_INFO!A306))</f>
        <v>Ethiopia</v>
      </c>
      <c r="B306" s="14" t="str">
        <f>IF(AND(INTRO!$E$37="Non-endemic",INTRO!$E$41="Non-endemic")," ",IF(COUNTRY_INFO!B306=0," ",COUNTRY_INFO!B306))</f>
        <v>Oromia Bale</v>
      </c>
      <c r="C306" s="14" t="str">
        <f>IF(AND(INTRO!$E$37="Non-endemic",INTRO!$E$41="Non-endemic")," ",IF(COUNTRY_INFO!C306=0," ",COUNTRY_INFO!C306))</f>
        <v>Goba Town</v>
      </c>
      <c r="D306" s="15">
        <f>IF(AND(INTRO!$E$37="Non-endemic",INTRO!$E$41="Non-endemic"),0,IF(AND(OR(COUNTRY_INFO!$H306=0,COUNTRY_INFO!$H306=4,COUNTRY_INFO!$H306=99),OR(COUNTRY_INFO!$J306=0,COUNTRY_INFO!$J306=4)),0,COUNTRY_INFO!$E306))</f>
        <v>8016.9993489977987</v>
      </c>
      <c r="E306" s="15">
        <f>IF(AND(INTRO!$E$37="Non-endemic",INTRO!$E$41="Non-endemic"),0,IF(AND(OR(COUNTRY_INFO!$H306=0,COUNTRY_INFO!$H306=4,COUNTRY_INFO!$H306=99),OR(COUNTRY_INFO!$J306=0,COUNTRY_INFO!$J306=4)),0,COUNTRY_INFO!$F306))</f>
        <v>15146.929941897597</v>
      </c>
      <c r="F306" s="15">
        <f t="shared" si="32"/>
        <v>23163.929290895394</v>
      </c>
      <c r="G306" s="16">
        <f>IF(AND(INTRO!$E$37="Non-endemic",INTRO!$E$41="Non-endemic"),0,COUNTRY_INFO!P306)</f>
        <v>0</v>
      </c>
      <c r="H306" s="16">
        <f>IF(AND(INTRO!$E$37="Non-endemic",INTRO!$E$41="Non-endemic"),0,COUNTRY_INFO!R306)</f>
        <v>0</v>
      </c>
      <c r="I306" s="15">
        <f>IF(INTRO!$E$39="Non-endemic",IF($G306=1,DEC!I306,0),IF($G306=1,IVM!G306,0))</f>
        <v>0</v>
      </c>
      <c r="J306" s="197"/>
      <c r="K306" s="42">
        <f>IF($J306="ALB", IF(INTRO!$E$39="Non-endemic", IF($H306&lt;&gt;0, IF($I306=0, $D306*$H306, $D306*($H306-$G306)), 0), $D306*$H306), 0)</f>
        <v>0</v>
      </c>
      <c r="L306" s="15">
        <f t="shared" si="24"/>
        <v>0</v>
      </c>
      <c r="M306" s="3"/>
      <c r="N306" s="15">
        <f t="shared" si="33"/>
        <v>0</v>
      </c>
      <c r="O306" s="42">
        <f>IF($J306="MBD", IF(INTRO!$E$39="Non-endemic", IF($H306&lt;&gt;0, IF($I306=0, $D306*$H306, $D306*($H306-$G306)), 0), $D306*$H306), 0)</f>
        <v>0</v>
      </c>
      <c r="P306" s="15">
        <f t="shared" si="25"/>
        <v>0</v>
      </c>
      <c r="Q306" s="3"/>
      <c r="R306" s="15">
        <f t="shared" si="34"/>
        <v>0</v>
      </c>
      <c r="S306" s="25"/>
      <c r="T306" s="17">
        <f t="shared" si="26"/>
        <v>0</v>
      </c>
      <c r="U306" s="17">
        <f t="shared" si="27"/>
        <v>0</v>
      </c>
      <c r="V306" s="25"/>
      <c r="W306" s="17">
        <f t="shared" si="28"/>
        <v>0</v>
      </c>
      <c r="X306" s="17">
        <f t="shared" si="29"/>
        <v>0</v>
      </c>
      <c r="Y306" s="25"/>
      <c r="Z306" s="17">
        <f t="shared" si="30"/>
        <v>0</v>
      </c>
      <c r="AA306" s="17">
        <f t="shared" si="31"/>
        <v>0</v>
      </c>
    </row>
    <row r="307" spans="1:27" x14ac:dyDescent="0.2">
      <c r="A307" s="14" t="str">
        <f>IF(AND(INTRO!$E$37="Non-endemic",INTRO!$E$41="Non-endemic")," ",IF(COUNTRY_INFO!A307=0," ",COUNTRY_INFO!A307))</f>
        <v>Ethiopia</v>
      </c>
      <c r="B307" s="14" t="str">
        <f>IF(AND(INTRO!$E$37="Non-endemic",INTRO!$E$41="Non-endemic")," ",IF(COUNTRY_INFO!B307=0," ",COUNTRY_INFO!B307))</f>
        <v>Oromia Bale</v>
      </c>
      <c r="C307" s="14" t="str">
        <f>IF(AND(INTRO!$E$37="Non-endemic",INTRO!$E$41="Non-endemic")," ",IF(COUNTRY_INFO!C307=0," ",COUNTRY_INFO!C307))</f>
        <v>Gololcha</v>
      </c>
      <c r="D307" s="15">
        <f>IF(AND(INTRO!$E$37="Non-endemic",INTRO!$E$41="Non-endemic"),0,IF(AND(OR(COUNTRY_INFO!$H307=0,COUNTRY_INFO!$H307=4,COUNTRY_INFO!$H307=99),OR(COUNTRY_INFO!$J307=0,COUNTRY_INFO!$J307=4)),0,COUNTRY_INFO!$E307))</f>
        <v>22518.254060719195</v>
      </c>
      <c r="E307" s="15">
        <f>IF(AND(INTRO!$E$37="Non-endemic",INTRO!$E$41="Non-endemic"),0,IF(AND(OR(COUNTRY_INFO!$H307=0,COUNTRY_INFO!$H307=4,COUNTRY_INFO!$H307=99),OR(COUNTRY_INFO!$J307=0,COUNTRY_INFO!$J307=4)),0,COUNTRY_INFO!$F307))</f>
        <v>42544.897638566392</v>
      </c>
      <c r="F307" s="15">
        <f t="shared" si="32"/>
        <v>65063.15169928559</v>
      </c>
      <c r="G307" s="16">
        <f>IF(AND(INTRO!$E$37="Non-endemic",INTRO!$E$41="Non-endemic"),0,COUNTRY_INFO!P307)</f>
        <v>0</v>
      </c>
      <c r="H307" s="16">
        <f>IF(AND(INTRO!$E$37="Non-endemic",INTRO!$E$41="Non-endemic"),0,COUNTRY_INFO!R307)</f>
        <v>1</v>
      </c>
      <c r="I307" s="15">
        <f>IF(INTRO!$E$39="Non-endemic",IF($G307=1,DEC!I307,0),IF($G307=1,IVM!G307,0))</f>
        <v>0</v>
      </c>
      <c r="J307" s="197" t="s">
        <v>1155</v>
      </c>
      <c r="K307" s="42">
        <f>IF($J307="ALB", IF(INTRO!$E$39="Non-endemic", IF($H307&lt;&gt;0, IF($I307=0, $D307*$H307, $D307*($H307-$G307)), 0), $D307*$H307), 0)</f>
        <v>0</v>
      </c>
      <c r="L307" s="15">
        <f t="shared" si="24"/>
        <v>0</v>
      </c>
      <c r="M307" s="3"/>
      <c r="N307" s="15">
        <f t="shared" si="33"/>
        <v>0</v>
      </c>
      <c r="O307" s="42">
        <f>IF($J307="MBD", IF(INTRO!$E$39="Non-endemic", IF($H307&lt;&gt;0, IF($I307=0, $D307*$H307, $D307*($H307-$G307)), 0), $D307*$H307), 0)</f>
        <v>22518.254060719195</v>
      </c>
      <c r="P307" s="15">
        <f t="shared" si="25"/>
        <v>42544.897638566392</v>
      </c>
      <c r="Q307" s="3"/>
      <c r="R307" s="15">
        <f t="shared" si="34"/>
        <v>65063.15169928559</v>
      </c>
      <c r="S307" s="25"/>
      <c r="T307" s="17">
        <f t="shared" si="26"/>
        <v>0</v>
      </c>
      <c r="U307" s="17">
        <f t="shared" si="27"/>
        <v>0</v>
      </c>
      <c r="V307" s="25"/>
      <c r="W307" s="17">
        <f t="shared" si="28"/>
        <v>0</v>
      </c>
      <c r="X307" s="17">
        <f t="shared" si="29"/>
        <v>0</v>
      </c>
      <c r="Y307" s="25"/>
      <c r="Z307" s="17">
        <f t="shared" si="30"/>
        <v>42544.897638566392</v>
      </c>
      <c r="AA307" s="17">
        <f t="shared" si="31"/>
        <v>284</v>
      </c>
    </row>
    <row r="308" spans="1:27" x14ac:dyDescent="0.2">
      <c r="A308" s="14" t="str">
        <f>IF(AND(INTRO!$E$37="Non-endemic",INTRO!$E$41="Non-endemic")," ",IF(COUNTRY_INFO!A308=0," ",COUNTRY_INFO!A308))</f>
        <v>Ethiopia</v>
      </c>
      <c r="B308" s="14" t="str">
        <f>IF(AND(INTRO!$E$37="Non-endemic",INTRO!$E$41="Non-endemic")," ",IF(COUNTRY_INFO!B308=0," ",COUNTRY_INFO!B308))</f>
        <v>Oromia Bale</v>
      </c>
      <c r="C308" s="14" t="str">
        <f>IF(AND(INTRO!$E$37="Non-endemic",INTRO!$E$41="Non-endemic")," ",IF(COUNTRY_INFO!C308=0," ",COUNTRY_INFO!C308))</f>
        <v>Goro</v>
      </c>
      <c r="D308" s="15">
        <f>IF(AND(INTRO!$E$37="Non-endemic",INTRO!$E$41="Non-endemic"),0,IF(AND(OR(COUNTRY_INFO!$H308=0,COUNTRY_INFO!$H308=4,COUNTRY_INFO!$H308=99),OR(COUNTRY_INFO!$J308=0,COUNTRY_INFO!$J308=4)),0,COUNTRY_INFO!$E308))</f>
        <v>18671.037809108995</v>
      </c>
      <c r="E308" s="15">
        <f>IF(AND(INTRO!$E$37="Non-endemic",INTRO!$E$41="Non-endemic"),0,IF(AND(OR(COUNTRY_INFO!$H308=0,COUNTRY_INFO!$H308=4,COUNTRY_INFO!$H308=99),OR(COUNTRY_INFO!$J308=0,COUNTRY_INFO!$J308=4)),0,COUNTRY_INFO!$F308))</f>
        <v>35276.153748527991</v>
      </c>
      <c r="F308" s="15">
        <f t="shared" si="32"/>
        <v>53947.191557636987</v>
      </c>
      <c r="G308" s="16">
        <f>IF(AND(INTRO!$E$37="Non-endemic",INTRO!$E$41="Non-endemic"),0,COUNTRY_INFO!P308)</f>
        <v>0</v>
      </c>
      <c r="H308" s="16">
        <f>IF(AND(INTRO!$E$37="Non-endemic",INTRO!$E$41="Non-endemic"),0,COUNTRY_INFO!R308)</f>
        <v>1</v>
      </c>
      <c r="I308" s="15">
        <f>IF(INTRO!$E$39="Non-endemic",IF($G308=1,DEC!I308,0),IF($G308=1,IVM!G308,0))</f>
        <v>0</v>
      </c>
      <c r="J308" s="197" t="s">
        <v>1155</v>
      </c>
      <c r="K308" s="42">
        <f>IF($J308="ALB", IF(INTRO!$E$39="Non-endemic", IF($H308&lt;&gt;0, IF($I308=0, $D308*$H308, $D308*($H308-$G308)), 0), $D308*$H308), 0)</f>
        <v>0</v>
      </c>
      <c r="L308" s="15">
        <f t="shared" si="24"/>
        <v>0</v>
      </c>
      <c r="M308" s="3"/>
      <c r="N308" s="15">
        <f t="shared" si="33"/>
        <v>0</v>
      </c>
      <c r="O308" s="42">
        <f>IF($J308="MBD", IF(INTRO!$E$39="Non-endemic", IF($H308&lt;&gt;0, IF($I308=0, $D308*$H308, $D308*($H308-$G308)), 0), $D308*$H308), 0)</f>
        <v>18671.037809108995</v>
      </c>
      <c r="P308" s="15">
        <f t="shared" si="25"/>
        <v>35276.153748527991</v>
      </c>
      <c r="Q308" s="3"/>
      <c r="R308" s="15">
        <f t="shared" si="34"/>
        <v>53947.191557636987</v>
      </c>
      <c r="S308" s="25"/>
      <c r="T308" s="17">
        <f t="shared" si="26"/>
        <v>0</v>
      </c>
      <c r="U308" s="17">
        <f t="shared" si="27"/>
        <v>0</v>
      </c>
      <c r="V308" s="25"/>
      <c r="W308" s="17">
        <f t="shared" si="28"/>
        <v>0</v>
      </c>
      <c r="X308" s="17">
        <f t="shared" si="29"/>
        <v>0</v>
      </c>
      <c r="Y308" s="25"/>
      <c r="Z308" s="17">
        <f t="shared" si="30"/>
        <v>35276.153748527991</v>
      </c>
      <c r="AA308" s="17">
        <f t="shared" si="31"/>
        <v>236</v>
      </c>
    </row>
    <row r="309" spans="1:27" x14ac:dyDescent="0.2">
      <c r="A309" s="14" t="str">
        <f>IF(AND(INTRO!$E$37="Non-endemic",INTRO!$E$41="Non-endemic")," ",IF(COUNTRY_INFO!A309=0," ",COUNTRY_INFO!A309))</f>
        <v>Ethiopia</v>
      </c>
      <c r="B309" s="14" t="str">
        <f>IF(AND(INTRO!$E$37="Non-endemic",INTRO!$E$41="Non-endemic")," ",IF(COUNTRY_INFO!B309=0," ",COUNTRY_INFO!B309))</f>
        <v>Oromia Bale</v>
      </c>
      <c r="C309" s="14" t="str">
        <f>IF(AND(INTRO!$E$37="Non-endemic",INTRO!$E$41="Non-endemic")," ",IF(COUNTRY_INFO!C309=0," ",COUNTRY_INFO!C309))</f>
        <v>Gura Dhamole</v>
      </c>
      <c r="D309" s="15">
        <f>IF(AND(INTRO!$E$37="Non-endemic",INTRO!$E$41="Non-endemic"),0,IF(AND(OR(COUNTRY_INFO!$H309=0,COUNTRY_INFO!$H309=4,COUNTRY_INFO!$H309=99),OR(COUNTRY_INFO!$J309=0,COUNTRY_INFO!$J309=4)),0,COUNTRY_INFO!$E309))</f>
        <v>6457.7848588091983</v>
      </c>
      <c r="E309" s="15">
        <f>IF(AND(INTRO!$E$37="Non-endemic",INTRO!$E$41="Non-endemic"),0,IF(AND(OR(COUNTRY_INFO!$H309=0,COUNTRY_INFO!$H309=4,COUNTRY_INFO!$H309=99),OR(COUNTRY_INFO!$J309=0,COUNTRY_INFO!$J309=4)),0,COUNTRY_INFO!$F309))</f>
        <v>12201.025667846399</v>
      </c>
      <c r="F309" s="15">
        <f t="shared" si="32"/>
        <v>18658.810526655598</v>
      </c>
      <c r="G309" s="16">
        <f>IF(AND(INTRO!$E$37="Non-endemic",INTRO!$E$41="Non-endemic"),0,COUNTRY_INFO!P309)</f>
        <v>0</v>
      </c>
      <c r="H309" s="16">
        <f>IF(AND(INTRO!$E$37="Non-endemic",INTRO!$E$41="Non-endemic"),0,COUNTRY_INFO!R309)</f>
        <v>2</v>
      </c>
      <c r="I309" s="15">
        <f>IF(INTRO!$E$39="Non-endemic",IF($G309=1,DEC!I309,0),IF($G309=1,IVM!G309,0))</f>
        <v>0</v>
      </c>
      <c r="J309" s="197" t="s">
        <v>1155</v>
      </c>
      <c r="K309" s="42">
        <f>IF($J309="ALB", IF(INTRO!$E$39="Non-endemic", IF($H309&lt;&gt;0, IF($I309=0, $D309*$H309, $D309*($H309-$G309)), 0), $D309*$H309), 0)</f>
        <v>0</v>
      </c>
      <c r="L309" s="15">
        <f t="shared" si="24"/>
        <v>0</v>
      </c>
      <c r="M309" s="3"/>
      <c r="N309" s="15">
        <f t="shared" si="33"/>
        <v>0</v>
      </c>
      <c r="O309" s="42">
        <f>IF($J309="MBD", IF(INTRO!$E$39="Non-endemic", IF($H309&lt;&gt;0, IF($I309=0, $D309*$H309, $D309*($H309-$G309)), 0), $D309*$H309), 0)</f>
        <v>12915.569717618397</v>
      </c>
      <c r="P309" s="15">
        <f t="shared" si="25"/>
        <v>24402.051335692799</v>
      </c>
      <c r="Q309" s="3"/>
      <c r="R309" s="15">
        <f t="shared" si="34"/>
        <v>37317.621053311195</v>
      </c>
      <c r="S309" s="25"/>
      <c r="T309" s="17">
        <f t="shared" si="26"/>
        <v>0</v>
      </c>
      <c r="U309" s="17">
        <f t="shared" si="27"/>
        <v>0</v>
      </c>
      <c r="V309" s="25"/>
      <c r="W309" s="17">
        <f t="shared" si="28"/>
        <v>0</v>
      </c>
      <c r="X309" s="17">
        <f t="shared" si="29"/>
        <v>0</v>
      </c>
      <c r="Y309" s="25"/>
      <c r="Z309" s="17">
        <f t="shared" si="30"/>
        <v>24402.051335692799</v>
      </c>
      <c r="AA309" s="17">
        <f t="shared" si="31"/>
        <v>163</v>
      </c>
    </row>
    <row r="310" spans="1:27" x14ac:dyDescent="0.2">
      <c r="A310" s="14" t="str">
        <f>IF(AND(INTRO!$E$37="Non-endemic",INTRO!$E$41="Non-endemic")," ",IF(COUNTRY_INFO!A310=0," ",COUNTRY_INFO!A310))</f>
        <v>Ethiopia</v>
      </c>
      <c r="B310" s="14" t="str">
        <f>IF(AND(INTRO!$E$37="Non-endemic",INTRO!$E$41="Non-endemic")," ",IF(COUNTRY_INFO!B310=0," ",COUNTRY_INFO!B310))</f>
        <v>Oromia Bale</v>
      </c>
      <c r="C310" s="14" t="str">
        <f>IF(AND(INTRO!$E$37="Non-endemic",INTRO!$E$41="Non-endemic")," ",IF(COUNTRY_INFO!C310=0," ",COUNTRY_INFO!C310))</f>
        <v>Harana Buluk</v>
      </c>
      <c r="D310" s="15">
        <f>IF(AND(INTRO!$E$37="Non-endemic",INTRO!$E$41="Non-endemic"),0,IF(AND(OR(COUNTRY_INFO!$H310=0,COUNTRY_INFO!$H310=4,COUNTRY_INFO!$H310=99),OR(COUNTRY_INFO!$J310=0,COUNTRY_INFO!$J310=4)),0,COUNTRY_INFO!$E310))</f>
        <v>18210.179548650598</v>
      </c>
      <c r="E310" s="15">
        <f>IF(AND(INTRO!$E$37="Non-endemic",INTRO!$E$41="Non-endemic"),0,IF(AND(OR(COUNTRY_INFO!$H310=0,COUNTRY_INFO!$H310=4,COUNTRY_INFO!$H310=99),OR(COUNTRY_INFO!$J310=0,COUNTRY_INFO!$J310=4)),0,COUNTRY_INFO!$F310))</f>
        <v>34405.430491555198</v>
      </c>
      <c r="F310" s="15">
        <f t="shared" si="32"/>
        <v>52615.610040205793</v>
      </c>
      <c r="G310" s="16">
        <f>IF(AND(INTRO!$E$37="Non-endemic",INTRO!$E$41="Non-endemic"),0,COUNTRY_INFO!P310)</f>
        <v>1</v>
      </c>
      <c r="H310" s="16">
        <f>IF(AND(INTRO!$E$37="Non-endemic",INTRO!$E$41="Non-endemic"),0,COUNTRY_INFO!R310)</f>
        <v>1</v>
      </c>
      <c r="I310" s="15">
        <f>IF(INTRO!$E$39="Non-endemic",IF($G310=1,DEC!I310,0),IF($G310=1,IVM!G310,0))</f>
        <v>92221.063036488064</v>
      </c>
      <c r="J310" s="197" t="s">
        <v>172</v>
      </c>
      <c r="K310" s="42">
        <f>IF($J310="ALB", IF(INTRO!$E$39="Non-endemic", IF($H310&lt;&gt;0, IF($I310=0, $D310*$H310, $D310*($H310-$G310)), 0), $D310*$H310), 0)</f>
        <v>18210.179548650598</v>
      </c>
      <c r="L310" s="15">
        <f t="shared" si="24"/>
        <v>0</v>
      </c>
      <c r="M310" s="3"/>
      <c r="N310" s="15">
        <f t="shared" si="33"/>
        <v>18210.179548650598</v>
      </c>
      <c r="O310" s="42">
        <f>IF($J310="MBD", IF(INTRO!$E$39="Non-endemic", IF($H310&lt;&gt;0, IF($I310=0, $D310*$H310, $D310*($H310-$G310)), 0), $D310*$H310), 0)</f>
        <v>0</v>
      </c>
      <c r="P310" s="15">
        <f t="shared" si="25"/>
        <v>0</v>
      </c>
      <c r="Q310" s="3"/>
      <c r="R310" s="15">
        <f t="shared" si="34"/>
        <v>0</v>
      </c>
      <c r="S310" s="25"/>
      <c r="T310" s="17">
        <f t="shared" si="26"/>
        <v>92221.063036488064</v>
      </c>
      <c r="U310" s="17">
        <f t="shared" si="27"/>
        <v>462</v>
      </c>
      <c r="V310" s="25"/>
      <c r="W310" s="17">
        <f t="shared" si="28"/>
        <v>0</v>
      </c>
      <c r="X310" s="17">
        <f t="shared" si="29"/>
        <v>0</v>
      </c>
      <c r="Y310" s="25"/>
      <c r="Z310" s="17">
        <f t="shared" si="30"/>
        <v>0</v>
      </c>
      <c r="AA310" s="17">
        <f t="shared" si="31"/>
        <v>0</v>
      </c>
    </row>
    <row r="311" spans="1:27" x14ac:dyDescent="0.2">
      <c r="A311" s="14" t="str">
        <f>IF(AND(INTRO!$E$37="Non-endemic",INTRO!$E$41="Non-endemic")," ",IF(COUNTRY_INFO!A311=0," ",COUNTRY_INFO!A311))</f>
        <v>Ethiopia</v>
      </c>
      <c r="B311" s="14" t="str">
        <f>IF(AND(INTRO!$E$37="Non-endemic",INTRO!$E$41="Non-endemic")," ",IF(COUNTRY_INFO!B311=0," ",COUNTRY_INFO!B311))</f>
        <v>Oromia Bale</v>
      </c>
      <c r="C311" s="14" t="str">
        <f>IF(AND(INTRO!$E$37="Non-endemic",INTRO!$E$41="Non-endemic")," ",IF(COUNTRY_INFO!C311=0," ",COUNTRY_INFO!C311))</f>
        <v>Lega Hidha</v>
      </c>
      <c r="D311" s="15">
        <f>IF(AND(INTRO!$E$37="Non-endemic",INTRO!$E$41="Non-endemic"),0,IF(AND(OR(COUNTRY_INFO!$H311=0,COUNTRY_INFO!$H311=4,COUNTRY_INFO!$H311=99),OR(COUNTRY_INFO!$J311=0,COUNTRY_INFO!$J311=4)),0,COUNTRY_INFO!$E311))</f>
        <v>13920.261087343797</v>
      </c>
      <c r="E311" s="15">
        <f>IF(AND(INTRO!$E$37="Non-endemic",INTRO!$E$41="Non-endemic"),0,IF(AND(OR(COUNTRY_INFO!$H311=0,COUNTRY_INFO!$H311=4,COUNTRY_INFO!$H311=99),OR(COUNTRY_INFO!$J311=0,COUNTRY_INFO!$J311=4)),0,COUNTRY_INFO!$F311))</f>
        <v>26300.266506729597</v>
      </c>
      <c r="F311" s="15">
        <f t="shared" si="32"/>
        <v>40220.527594073392</v>
      </c>
      <c r="G311" s="16">
        <f>IF(AND(INTRO!$E$37="Non-endemic",INTRO!$E$41="Non-endemic"),0,COUNTRY_INFO!P311)</f>
        <v>1</v>
      </c>
      <c r="H311" s="16">
        <f>IF(AND(INTRO!$E$37="Non-endemic",INTRO!$E$41="Non-endemic"),0,COUNTRY_INFO!R311)</f>
        <v>1</v>
      </c>
      <c r="I311" s="15">
        <f>IF(INTRO!$E$39="Non-endemic",IF($G311=1,DEC!I311,0),IF($G311=1,IVM!G311,0))</f>
        <v>70495.805480151423</v>
      </c>
      <c r="J311" s="197" t="s">
        <v>172</v>
      </c>
      <c r="K311" s="42">
        <f>IF($J311="ALB", IF(INTRO!$E$39="Non-endemic", IF($H311&lt;&gt;0, IF($I311=0, $D311*$H311, $D311*($H311-$G311)), 0), $D311*$H311), 0)</f>
        <v>13920.261087343797</v>
      </c>
      <c r="L311" s="15">
        <f t="shared" si="24"/>
        <v>0</v>
      </c>
      <c r="M311" s="3"/>
      <c r="N311" s="15">
        <f t="shared" si="33"/>
        <v>13920.261087343797</v>
      </c>
      <c r="O311" s="42">
        <f>IF($J311="MBD", IF(INTRO!$E$39="Non-endemic", IF($H311&lt;&gt;0, IF($I311=0, $D311*$H311, $D311*($H311-$G311)), 0), $D311*$H311), 0)</f>
        <v>0</v>
      </c>
      <c r="P311" s="15">
        <f t="shared" si="25"/>
        <v>0</v>
      </c>
      <c r="Q311" s="3"/>
      <c r="R311" s="15">
        <f t="shared" si="34"/>
        <v>0</v>
      </c>
      <c r="S311" s="25"/>
      <c r="T311" s="17">
        <f t="shared" si="26"/>
        <v>70495.805480151423</v>
      </c>
      <c r="U311" s="17">
        <f t="shared" si="27"/>
        <v>353</v>
      </c>
      <c r="V311" s="25"/>
      <c r="W311" s="17">
        <f t="shared" si="28"/>
        <v>0</v>
      </c>
      <c r="X311" s="17">
        <f t="shared" si="29"/>
        <v>0</v>
      </c>
      <c r="Y311" s="25"/>
      <c r="Z311" s="17">
        <f t="shared" si="30"/>
        <v>0</v>
      </c>
      <c r="AA311" s="17">
        <f t="shared" si="31"/>
        <v>0</v>
      </c>
    </row>
    <row r="312" spans="1:27" x14ac:dyDescent="0.2">
      <c r="A312" s="14" t="str">
        <f>IF(AND(INTRO!$E$37="Non-endemic",INTRO!$E$41="Non-endemic")," ",IF(COUNTRY_INFO!A312=0," ",COUNTRY_INFO!A312))</f>
        <v>Ethiopia</v>
      </c>
      <c r="B312" s="14" t="str">
        <f>IF(AND(INTRO!$E$37="Non-endemic",INTRO!$E$41="Non-endemic")," ",IF(COUNTRY_INFO!B312=0," ",COUNTRY_INFO!B312))</f>
        <v>Oromia Bale</v>
      </c>
      <c r="C312" s="14" t="str">
        <f>IF(AND(INTRO!$E$37="Non-endemic",INTRO!$E$41="Non-endemic")," ",IF(COUNTRY_INFO!C312=0," ",COUNTRY_INFO!C312))</f>
        <v>Medda Walabu</v>
      </c>
      <c r="D312" s="15">
        <f>IF(AND(INTRO!$E$37="Non-endemic",INTRO!$E$41="Non-endemic"),0,IF(AND(OR(COUNTRY_INFO!$H312=0,COUNTRY_INFO!$H312=4,COUNTRY_INFO!$H312=99),OR(COUNTRY_INFO!$J312=0,COUNTRY_INFO!$J312=4)),0,COUNTRY_INFO!$E312))</f>
        <v>21711.073374047399</v>
      </c>
      <c r="E312" s="15">
        <f>IF(AND(INTRO!$E$37="Non-endemic",INTRO!$E$41="Non-endemic"),0,IF(AND(OR(COUNTRY_INFO!$H312=0,COUNTRY_INFO!$H312=4,COUNTRY_INFO!$H312=99),OR(COUNTRY_INFO!$J312=0,COUNTRY_INFO!$J312=4)),0,COUNTRY_INFO!$F312))</f>
        <v>41019.849577660796</v>
      </c>
      <c r="F312" s="15">
        <f t="shared" si="32"/>
        <v>62730.922951708199</v>
      </c>
      <c r="G312" s="16">
        <f>IF(AND(INTRO!$E$37="Non-endemic",INTRO!$E$41="Non-endemic"),0,COUNTRY_INFO!P312)</f>
        <v>0</v>
      </c>
      <c r="H312" s="16">
        <f>IF(AND(INTRO!$E$37="Non-endemic",INTRO!$E$41="Non-endemic"),0,COUNTRY_INFO!R312)</f>
        <v>2</v>
      </c>
      <c r="I312" s="15">
        <f>IF(INTRO!$E$39="Non-endemic",IF($G312=1,DEC!I312,0),IF($G312=1,IVM!G312,0))</f>
        <v>0</v>
      </c>
      <c r="J312" s="197" t="s">
        <v>1155</v>
      </c>
      <c r="K312" s="42">
        <f>IF($J312="ALB", IF(INTRO!$E$39="Non-endemic", IF($H312&lt;&gt;0, IF($I312=0, $D312*$H312, $D312*($H312-$G312)), 0), $D312*$H312), 0)</f>
        <v>0</v>
      </c>
      <c r="L312" s="15">
        <f t="shared" si="24"/>
        <v>0</v>
      </c>
      <c r="M312" s="3"/>
      <c r="N312" s="15">
        <f t="shared" si="33"/>
        <v>0</v>
      </c>
      <c r="O312" s="42">
        <f>IF($J312="MBD", IF(INTRO!$E$39="Non-endemic", IF($H312&lt;&gt;0, IF($I312=0, $D312*$H312, $D312*($H312-$G312)), 0), $D312*$H312), 0)</f>
        <v>43422.146748094798</v>
      </c>
      <c r="P312" s="15">
        <f t="shared" si="25"/>
        <v>82039.699155321592</v>
      </c>
      <c r="Q312" s="3"/>
      <c r="R312" s="15">
        <f t="shared" si="34"/>
        <v>125461.8459034164</v>
      </c>
      <c r="S312" s="25"/>
      <c r="T312" s="17">
        <f t="shared" si="26"/>
        <v>0</v>
      </c>
      <c r="U312" s="17">
        <f t="shared" si="27"/>
        <v>0</v>
      </c>
      <c r="V312" s="25"/>
      <c r="W312" s="17">
        <f t="shared" si="28"/>
        <v>0</v>
      </c>
      <c r="X312" s="17">
        <f t="shared" si="29"/>
        <v>0</v>
      </c>
      <c r="Y312" s="25"/>
      <c r="Z312" s="17">
        <f t="shared" si="30"/>
        <v>82039.699155321592</v>
      </c>
      <c r="AA312" s="17">
        <f t="shared" si="31"/>
        <v>547</v>
      </c>
    </row>
    <row r="313" spans="1:27" x14ac:dyDescent="0.2">
      <c r="A313" s="14" t="str">
        <f>IF(AND(INTRO!$E$37="Non-endemic",INTRO!$E$41="Non-endemic")," ",IF(COUNTRY_INFO!A313=0," ",COUNTRY_INFO!A313))</f>
        <v>Ethiopia</v>
      </c>
      <c r="B313" s="14" t="str">
        <f>IF(AND(INTRO!$E$37="Non-endemic",INTRO!$E$41="Non-endemic")," ",IF(COUNTRY_INFO!B313=0," ",COUNTRY_INFO!B313))</f>
        <v>Oromia Bale</v>
      </c>
      <c r="C313" s="14" t="str">
        <f>IF(AND(INTRO!$E$37="Non-endemic",INTRO!$E$41="Non-endemic")," ",IF(COUNTRY_INFO!C313=0," ",COUNTRY_INFO!C313))</f>
        <v>Rayitu</v>
      </c>
      <c r="D313" s="15">
        <f>IF(AND(INTRO!$E$37="Non-endemic",INTRO!$E$41="Non-endemic"),0,IF(AND(OR(COUNTRY_INFO!$H313=0,COUNTRY_INFO!$H313=4,COUNTRY_INFO!$H313=99),OR(COUNTRY_INFO!$J313=0,COUNTRY_INFO!$J313=4)),0,COUNTRY_INFO!$E313))</f>
        <v>7446.1866876641989</v>
      </c>
      <c r="E313" s="15">
        <f>IF(AND(INTRO!$E$37="Non-endemic",INTRO!$E$41="Non-endemic"),0,IF(AND(OR(COUNTRY_INFO!$H313=0,COUNTRY_INFO!$H313=4,COUNTRY_INFO!$H313=99),OR(COUNTRY_INFO!$J313=0,COUNTRY_INFO!$J313=4)),0,COUNTRY_INFO!$F313))</f>
        <v>14068.4641700064</v>
      </c>
      <c r="F313" s="15">
        <f t="shared" si="32"/>
        <v>21514.6508576706</v>
      </c>
      <c r="G313" s="16">
        <f>IF(AND(INTRO!$E$37="Non-endemic",INTRO!$E$41="Non-endemic"),0,COUNTRY_INFO!P313)</f>
        <v>1</v>
      </c>
      <c r="H313" s="16">
        <f>IF(AND(INTRO!$E$37="Non-endemic",INTRO!$E$41="Non-endemic"),0,COUNTRY_INFO!R313)</f>
        <v>1</v>
      </c>
      <c r="I313" s="15">
        <f>IF(INTRO!$E$39="Non-endemic",IF($G313=1,DEC!I313,0),IF($G313=1,IVM!G313,0))</f>
        <v>37709.416871478548</v>
      </c>
      <c r="J313" s="197" t="s">
        <v>172</v>
      </c>
      <c r="K313" s="42">
        <f>IF($J313="ALB", IF(INTRO!$E$39="Non-endemic", IF($H313&lt;&gt;0, IF($I313=0, $D313*$H313, $D313*($H313-$G313)), 0), $D313*$H313), 0)</f>
        <v>7446.1866876641989</v>
      </c>
      <c r="L313" s="15">
        <f t="shared" si="24"/>
        <v>0</v>
      </c>
      <c r="M313" s="3"/>
      <c r="N313" s="15">
        <f t="shared" si="33"/>
        <v>7446.1866876641989</v>
      </c>
      <c r="O313" s="42">
        <f>IF($J313="MBD", IF(INTRO!$E$39="Non-endemic", IF($H313&lt;&gt;0, IF($I313=0, $D313*$H313, $D313*($H313-$G313)), 0), $D313*$H313), 0)</f>
        <v>0</v>
      </c>
      <c r="P313" s="15">
        <f t="shared" si="25"/>
        <v>0</v>
      </c>
      <c r="Q313" s="3"/>
      <c r="R313" s="15">
        <f t="shared" si="34"/>
        <v>0</v>
      </c>
      <c r="S313" s="25"/>
      <c r="T313" s="17">
        <f t="shared" si="26"/>
        <v>37709.416871478548</v>
      </c>
      <c r="U313" s="17">
        <f t="shared" si="27"/>
        <v>189</v>
      </c>
      <c r="V313" s="25"/>
      <c r="W313" s="17">
        <f t="shared" si="28"/>
        <v>0</v>
      </c>
      <c r="X313" s="17">
        <f t="shared" si="29"/>
        <v>0</v>
      </c>
      <c r="Y313" s="25"/>
      <c r="Z313" s="17">
        <f t="shared" si="30"/>
        <v>0</v>
      </c>
      <c r="AA313" s="17">
        <f t="shared" si="31"/>
        <v>0</v>
      </c>
    </row>
    <row r="314" spans="1:27" x14ac:dyDescent="0.2">
      <c r="A314" s="14" t="str">
        <f>IF(AND(INTRO!$E$37="Non-endemic",INTRO!$E$41="Non-endemic")," ",IF(COUNTRY_INFO!A314=0," ",COUNTRY_INFO!A314))</f>
        <v>Ethiopia</v>
      </c>
      <c r="B314" s="14" t="str">
        <f>IF(AND(INTRO!$E$37="Non-endemic",INTRO!$E$41="Non-endemic")," ",IF(COUNTRY_INFO!B314=0," ",COUNTRY_INFO!B314))</f>
        <v>Oromia Bale</v>
      </c>
      <c r="C314" s="14" t="str">
        <f>IF(AND(INTRO!$E$37="Non-endemic",INTRO!$E$41="Non-endemic")," ",IF(COUNTRY_INFO!C314=0," ",COUNTRY_INFO!C314))</f>
        <v>Robe Town</v>
      </c>
      <c r="D314" s="15">
        <f>IF(AND(INTRO!$E$37="Non-endemic",INTRO!$E$41="Non-endemic"),0,IF(AND(OR(COUNTRY_INFO!$H314=0,COUNTRY_INFO!$H314=4,COUNTRY_INFO!$H314=99),OR(COUNTRY_INFO!$J314=0,COUNTRY_INFO!$J314=4)),0,COUNTRY_INFO!$E314))</f>
        <v>11110.315287199801</v>
      </c>
      <c r="E314" s="15">
        <f>IF(AND(INTRO!$E$37="Non-endemic",INTRO!$E$41="Non-endemic"),0,IF(AND(OR(COUNTRY_INFO!$H314=0,COUNTRY_INFO!$H314=4,COUNTRY_INFO!$H314=99),OR(COUNTRY_INFO!$J314=0,COUNTRY_INFO!$J314=4)),0,COUNTRY_INFO!$F314))</f>
        <v>20991.291125481599</v>
      </c>
      <c r="F314" s="15">
        <f t="shared" si="32"/>
        <v>32101.606412681402</v>
      </c>
      <c r="G314" s="16">
        <f>IF(AND(INTRO!$E$37="Non-endemic",INTRO!$E$41="Non-endemic"),0,COUNTRY_INFO!P314)</f>
        <v>0</v>
      </c>
      <c r="H314" s="16">
        <f>IF(AND(INTRO!$E$37="Non-endemic",INTRO!$E$41="Non-endemic"),0,COUNTRY_INFO!R314)</f>
        <v>2</v>
      </c>
      <c r="I314" s="15">
        <f>IF(INTRO!$E$39="Non-endemic",IF($G314=1,DEC!I314,0),IF($G314=1,IVM!G314,0))</f>
        <v>0</v>
      </c>
      <c r="J314" s="197" t="s">
        <v>1155</v>
      </c>
      <c r="K314" s="42">
        <f>IF($J314="ALB", IF(INTRO!$E$39="Non-endemic", IF($H314&lt;&gt;0, IF($I314=0, $D314*$H314, $D314*($H314-$G314)), 0), $D314*$H314), 0)</f>
        <v>0</v>
      </c>
      <c r="L314" s="15">
        <f t="shared" si="24"/>
        <v>0</v>
      </c>
      <c r="M314" s="3"/>
      <c r="N314" s="15">
        <f t="shared" si="33"/>
        <v>0</v>
      </c>
      <c r="O314" s="42">
        <f>IF($J314="MBD", IF(INTRO!$E$39="Non-endemic", IF($H314&lt;&gt;0, IF($I314=0, $D314*$H314, $D314*($H314-$G314)), 0), $D314*$H314), 0)</f>
        <v>22220.630574399602</v>
      </c>
      <c r="P314" s="15">
        <f t="shared" si="25"/>
        <v>41982.582250963198</v>
      </c>
      <c r="Q314" s="3"/>
      <c r="R314" s="15">
        <f t="shared" si="34"/>
        <v>64203.212825362803</v>
      </c>
      <c r="S314" s="25"/>
      <c r="T314" s="17">
        <f t="shared" si="26"/>
        <v>0</v>
      </c>
      <c r="U314" s="17">
        <f t="shared" si="27"/>
        <v>0</v>
      </c>
      <c r="V314" s="25"/>
      <c r="W314" s="17">
        <f t="shared" si="28"/>
        <v>0</v>
      </c>
      <c r="X314" s="17">
        <f t="shared" si="29"/>
        <v>0</v>
      </c>
      <c r="Y314" s="25"/>
      <c r="Z314" s="17">
        <f t="shared" si="30"/>
        <v>41982.582250963198</v>
      </c>
      <c r="AA314" s="17">
        <f t="shared" si="31"/>
        <v>280</v>
      </c>
    </row>
    <row r="315" spans="1:27" x14ac:dyDescent="0.2">
      <c r="A315" s="14" t="str">
        <f>IF(AND(INTRO!$E$37="Non-endemic",INTRO!$E$41="Non-endemic")," ",IF(COUNTRY_INFO!A315=0," ",COUNTRY_INFO!A315))</f>
        <v>Ethiopia</v>
      </c>
      <c r="B315" s="14" t="str">
        <f>IF(AND(INTRO!$E$37="Non-endemic",INTRO!$E$41="Non-endemic")," ",IF(COUNTRY_INFO!B315=0," ",COUNTRY_INFO!B315))</f>
        <v>Oromia Bale</v>
      </c>
      <c r="C315" s="14" t="str">
        <f>IF(AND(INTRO!$E$37="Non-endemic",INTRO!$E$41="Non-endemic")," ",IF(COUNTRY_INFO!C315=0," ",COUNTRY_INFO!C315))</f>
        <v>Sawena</v>
      </c>
      <c r="D315" s="15">
        <f>IF(AND(INTRO!$E$37="Non-endemic",INTRO!$E$41="Non-endemic"),0,IF(AND(OR(COUNTRY_INFO!$H315=0,COUNTRY_INFO!$H315=4,COUNTRY_INFO!$H315=99),OR(COUNTRY_INFO!$J315=0,COUNTRY_INFO!$J315=4)),0,COUNTRY_INFO!$E315))</f>
        <v>14707.9282615146</v>
      </c>
      <c r="E315" s="15">
        <f>IF(AND(INTRO!$E$37="Non-endemic",INTRO!$E$41="Non-endemic"),0,IF(AND(OR(COUNTRY_INFO!$H315=0,COUNTRY_INFO!$H315=4,COUNTRY_INFO!$H315=99),OR(COUNTRY_INFO!$J315=0,COUNTRY_INFO!$J315=4)),0,COUNTRY_INFO!$F315))</f>
        <v>27788.446683043196</v>
      </c>
      <c r="F315" s="15">
        <f t="shared" si="32"/>
        <v>42496.3749445578</v>
      </c>
      <c r="G315" s="16">
        <f>IF(AND(INTRO!$E$37="Non-endemic",INTRO!$E$41="Non-endemic"),0,COUNTRY_INFO!P315)</f>
        <v>0</v>
      </c>
      <c r="H315" s="16">
        <f>IF(AND(INTRO!$E$37="Non-endemic",INTRO!$E$41="Non-endemic"),0,COUNTRY_INFO!R315)</f>
        <v>2</v>
      </c>
      <c r="I315" s="15">
        <f>IF(INTRO!$E$39="Non-endemic",IF($G315=1,DEC!I315,0),IF($G315=1,IVM!G315,0))</f>
        <v>0</v>
      </c>
      <c r="J315" s="197" t="s">
        <v>1155</v>
      </c>
      <c r="K315" s="42">
        <f>IF($J315="ALB", IF(INTRO!$E$39="Non-endemic", IF($H315&lt;&gt;0, IF($I315=0, $D315*$H315, $D315*($H315-$G315)), 0), $D315*$H315), 0)</f>
        <v>0</v>
      </c>
      <c r="L315" s="15">
        <f t="shared" si="24"/>
        <v>0</v>
      </c>
      <c r="M315" s="3"/>
      <c r="N315" s="15">
        <f t="shared" si="33"/>
        <v>0</v>
      </c>
      <c r="O315" s="42">
        <f>IF($J315="MBD", IF(INTRO!$E$39="Non-endemic", IF($H315&lt;&gt;0, IF($I315=0, $D315*$H315, $D315*($H315-$G315)), 0), $D315*$H315), 0)</f>
        <v>29415.856523029201</v>
      </c>
      <c r="P315" s="15">
        <f t="shared" si="25"/>
        <v>55576.893366086391</v>
      </c>
      <c r="Q315" s="3"/>
      <c r="R315" s="15">
        <f t="shared" si="34"/>
        <v>84992.749889115599</v>
      </c>
      <c r="S315" s="25"/>
      <c r="T315" s="17">
        <f t="shared" si="26"/>
        <v>0</v>
      </c>
      <c r="U315" s="17">
        <f t="shared" si="27"/>
        <v>0</v>
      </c>
      <c r="V315" s="25"/>
      <c r="W315" s="17">
        <f t="shared" si="28"/>
        <v>0</v>
      </c>
      <c r="X315" s="17">
        <f t="shared" si="29"/>
        <v>0</v>
      </c>
      <c r="Y315" s="25"/>
      <c r="Z315" s="17">
        <f t="shared" si="30"/>
        <v>55576.893366086391</v>
      </c>
      <c r="AA315" s="17">
        <f t="shared" si="31"/>
        <v>371</v>
      </c>
    </row>
    <row r="316" spans="1:27" x14ac:dyDescent="0.2">
      <c r="A316" s="14" t="str">
        <f>IF(AND(INTRO!$E$37="Non-endemic",INTRO!$E$41="Non-endemic")," ",IF(COUNTRY_INFO!A316=0," ",COUNTRY_INFO!A316))</f>
        <v>Ethiopia</v>
      </c>
      <c r="B316" s="14" t="str">
        <f>IF(AND(INTRO!$E$37="Non-endemic",INTRO!$E$41="Non-endemic")," ",IF(COUNTRY_INFO!B316=0," ",COUNTRY_INFO!B316))</f>
        <v>Oromia Bale</v>
      </c>
      <c r="C316" s="14" t="str">
        <f>IF(AND(INTRO!$E$37="Non-endemic",INTRO!$E$41="Non-endemic")," ",IF(COUNTRY_INFO!C316=0," ",COUNTRY_INFO!C316))</f>
        <v>Sinana</v>
      </c>
      <c r="D316" s="15">
        <f>IF(AND(INTRO!$E$37="Non-endemic",INTRO!$E$41="Non-endemic"),0,IF(AND(OR(COUNTRY_INFO!$H316=0,COUNTRY_INFO!$H316=4,COUNTRY_INFO!$H316=99),OR(COUNTRY_INFO!$J316=0,COUNTRY_INFO!$J316=4)),0,COUNTRY_INFO!$E316))</f>
        <v>26295.561032760601</v>
      </c>
      <c r="E316" s="15">
        <f>IF(AND(INTRO!$E$37="Non-endemic",INTRO!$E$41="Non-endemic"),0,IF(AND(OR(COUNTRY_INFO!$H316=0,COUNTRY_INFO!$H316=4,COUNTRY_INFO!$H316=99),OR(COUNTRY_INFO!$J316=0,COUNTRY_INFO!$J316=4)),0,COUNTRY_INFO!$F316))</f>
        <v>49681.558324675199</v>
      </c>
      <c r="F316" s="15">
        <f t="shared" si="32"/>
        <v>75977.119357435804</v>
      </c>
      <c r="G316" s="16">
        <f>IF(AND(INTRO!$E$37="Non-endemic",INTRO!$E$41="Non-endemic"),0,COUNTRY_INFO!P316)</f>
        <v>0</v>
      </c>
      <c r="H316" s="16">
        <f>IF(AND(INTRO!$E$37="Non-endemic",INTRO!$E$41="Non-endemic"),0,COUNTRY_INFO!R316)</f>
        <v>0</v>
      </c>
      <c r="I316" s="15">
        <f>IF(INTRO!$E$39="Non-endemic",IF($G316=1,DEC!I316,0),IF($G316=1,IVM!G316,0))</f>
        <v>0</v>
      </c>
      <c r="J316" s="197"/>
      <c r="K316" s="42">
        <f>IF($J316="ALB", IF(INTRO!$E$39="Non-endemic", IF($H316&lt;&gt;0, IF($I316=0, $D316*$H316, $D316*($H316-$G316)), 0), $D316*$H316), 0)</f>
        <v>0</v>
      </c>
      <c r="L316" s="15">
        <f t="shared" si="24"/>
        <v>0</v>
      </c>
      <c r="M316" s="3"/>
      <c r="N316" s="15">
        <f t="shared" si="33"/>
        <v>0</v>
      </c>
      <c r="O316" s="42">
        <f>IF($J316="MBD", IF(INTRO!$E$39="Non-endemic", IF($H316&lt;&gt;0, IF($I316=0, $D316*$H316, $D316*($H316-$G316)), 0), $D316*$H316), 0)</f>
        <v>0</v>
      </c>
      <c r="P316" s="15">
        <f t="shared" si="25"/>
        <v>0</v>
      </c>
      <c r="Q316" s="3"/>
      <c r="R316" s="15">
        <f t="shared" si="34"/>
        <v>0</v>
      </c>
      <c r="S316" s="25"/>
      <c r="T316" s="17">
        <f t="shared" si="26"/>
        <v>0</v>
      </c>
      <c r="U316" s="17">
        <f t="shared" si="27"/>
        <v>0</v>
      </c>
      <c r="V316" s="25"/>
      <c r="W316" s="17">
        <f t="shared" si="28"/>
        <v>0</v>
      </c>
      <c r="X316" s="17">
        <f t="shared" si="29"/>
        <v>0</v>
      </c>
      <c r="Y316" s="25"/>
      <c r="Z316" s="17">
        <f t="shared" si="30"/>
        <v>0</v>
      </c>
      <c r="AA316" s="17">
        <f t="shared" si="31"/>
        <v>0</v>
      </c>
    </row>
    <row r="317" spans="1:27" x14ac:dyDescent="0.2">
      <c r="A317" s="14" t="str">
        <f>IF(AND(INTRO!$E$37="Non-endemic",INTRO!$E$41="Non-endemic")," ",IF(COUNTRY_INFO!A317=0," ",COUNTRY_INFO!A317))</f>
        <v>Ethiopia</v>
      </c>
      <c r="B317" s="14" t="str">
        <f>IF(AND(INTRO!$E$37="Non-endemic",INTRO!$E$41="Non-endemic")," ",IF(COUNTRY_INFO!B317=0," ",COUNTRY_INFO!B317))</f>
        <v>Oromia Borena</v>
      </c>
      <c r="C317" s="14" t="str">
        <f>IF(AND(INTRO!$E$37="Non-endemic",INTRO!$E$41="Non-endemic")," ",IF(COUNTRY_INFO!C317=0," ",COUNTRY_INFO!C317))</f>
        <v>Arero</v>
      </c>
      <c r="D317" s="15">
        <f>IF(AND(INTRO!$E$37="Non-endemic",INTRO!$E$41="Non-endemic"),0,IF(AND(OR(COUNTRY_INFO!$H317=0,COUNTRY_INFO!$H317=4,COUNTRY_INFO!$H317=99),OR(COUNTRY_INFO!$J317=0,COUNTRY_INFO!$J317=4)),0,COUNTRY_INFO!$E317))</f>
        <v>0</v>
      </c>
      <c r="E317" s="15">
        <f>IF(AND(INTRO!$E$37="Non-endemic",INTRO!$E$41="Non-endemic"),0,IF(AND(OR(COUNTRY_INFO!$H317=0,COUNTRY_INFO!$H317=4,COUNTRY_INFO!$H317=99),OR(COUNTRY_INFO!$J317=0,COUNTRY_INFO!$J317=4)),0,COUNTRY_INFO!$F317))</f>
        <v>0</v>
      </c>
      <c r="F317" s="15">
        <f t="shared" si="32"/>
        <v>0</v>
      </c>
      <c r="G317" s="16">
        <f>IF(AND(INTRO!$E$37="Non-endemic",INTRO!$E$41="Non-endemic"),0,COUNTRY_INFO!P317)</f>
        <v>0</v>
      </c>
      <c r="H317" s="16">
        <f>IF(AND(INTRO!$E$37="Non-endemic",INTRO!$E$41="Non-endemic"),0,COUNTRY_INFO!R317)</f>
        <v>0</v>
      </c>
      <c r="I317" s="15">
        <f>IF(INTRO!$E$39="Non-endemic",IF($G317=1,DEC!I317,0),IF($G317=1,IVM!G317,0))</f>
        <v>0</v>
      </c>
      <c r="J317" s="197"/>
      <c r="K317" s="42">
        <f>IF($J317="ALB", IF(INTRO!$E$39="Non-endemic", IF($H317&lt;&gt;0, IF($I317=0, $D317*$H317, $D317*($H317-$G317)), 0), $D317*$H317), 0)</f>
        <v>0</v>
      </c>
      <c r="L317" s="15">
        <f t="shared" si="24"/>
        <v>0</v>
      </c>
      <c r="M317" s="3"/>
      <c r="N317" s="15">
        <f t="shared" si="33"/>
        <v>0</v>
      </c>
      <c r="O317" s="42">
        <f>IF($J317="MBD", IF(INTRO!$E$39="Non-endemic", IF($H317&lt;&gt;0, IF($I317=0, $D317*$H317, $D317*($H317-$G317)), 0), $D317*$H317), 0)</f>
        <v>0</v>
      </c>
      <c r="P317" s="15">
        <f t="shared" si="25"/>
        <v>0</v>
      </c>
      <c r="Q317" s="3"/>
      <c r="R317" s="15">
        <f t="shared" si="34"/>
        <v>0</v>
      </c>
      <c r="S317" s="25"/>
      <c r="T317" s="17">
        <f t="shared" si="26"/>
        <v>0</v>
      </c>
      <c r="U317" s="17">
        <f t="shared" si="27"/>
        <v>0</v>
      </c>
      <c r="V317" s="25"/>
      <c r="W317" s="17">
        <f t="shared" si="28"/>
        <v>0</v>
      </c>
      <c r="X317" s="17">
        <f t="shared" si="29"/>
        <v>0</v>
      </c>
      <c r="Y317" s="25"/>
      <c r="Z317" s="17">
        <f t="shared" si="30"/>
        <v>0</v>
      </c>
      <c r="AA317" s="17">
        <f t="shared" si="31"/>
        <v>0</v>
      </c>
    </row>
    <row r="318" spans="1:27" x14ac:dyDescent="0.2">
      <c r="A318" s="14" t="str">
        <f>IF(AND(INTRO!$E$37="Non-endemic",INTRO!$E$41="Non-endemic")," ",IF(COUNTRY_INFO!A318=0," ",COUNTRY_INFO!A318))</f>
        <v>Ethiopia</v>
      </c>
      <c r="B318" s="14" t="str">
        <f>IF(AND(INTRO!$E$37="Non-endemic",INTRO!$E$41="Non-endemic")," ",IF(COUNTRY_INFO!B318=0," ",COUNTRY_INFO!B318))</f>
        <v>Oromia Borena</v>
      </c>
      <c r="C318" s="14" t="str">
        <f>IF(AND(INTRO!$E$37="Non-endemic",INTRO!$E$41="Non-endemic")," ",IF(COUNTRY_INFO!C318=0," ",COUNTRY_INFO!C318))</f>
        <v>Dhas</v>
      </c>
      <c r="D318" s="15">
        <f>IF(AND(INTRO!$E$37="Non-endemic",INTRO!$E$41="Non-endemic"),0,IF(AND(OR(COUNTRY_INFO!$H318=0,COUNTRY_INFO!$H318=4,COUNTRY_INFO!$H318=99),OR(COUNTRY_INFO!$J318=0,COUNTRY_INFO!$J318=4)),0,COUNTRY_INFO!$E318))</f>
        <v>3701.7981627983995</v>
      </c>
      <c r="E318" s="15">
        <f>IF(AND(INTRO!$E$37="Non-endemic",INTRO!$E$41="Non-endemic"),0,IF(AND(OR(COUNTRY_INFO!$H318=0,COUNTRY_INFO!$H318=4,COUNTRY_INFO!$H318=99),OR(COUNTRY_INFO!$J318=0,COUNTRY_INFO!$J318=4)),0,COUNTRY_INFO!$F318))</f>
        <v>6993.9980022527989</v>
      </c>
      <c r="F318" s="15">
        <f t="shared" si="32"/>
        <v>10695.796165051199</v>
      </c>
      <c r="G318" s="16">
        <f>IF(AND(INTRO!$E$37="Non-endemic",INTRO!$E$41="Non-endemic"),0,COUNTRY_INFO!P318)</f>
        <v>0</v>
      </c>
      <c r="H318" s="16">
        <f>IF(AND(INTRO!$E$37="Non-endemic",INTRO!$E$41="Non-endemic"),0,COUNTRY_INFO!R318)</f>
        <v>0</v>
      </c>
      <c r="I318" s="15">
        <f>IF(INTRO!$E$39="Non-endemic",IF($G318=1,DEC!I318,0),IF($G318=1,IVM!G318,0))</f>
        <v>0</v>
      </c>
      <c r="J318" s="197"/>
      <c r="K318" s="42">
        <f>IF($J318="ALB", IF(INTRO!$E$39="Non-endemic", IF($H318&lt;&gt;0, IF($I318=0, $D318*$H318, $D318*($H318-$G318)), 0), $D318*$H318), 0)</f>
        <v>0</v>
      </c>
      <c r="L318" s="15">
        <f t="shared" si="24"/>
        <v>0</v>
      </c>
      <c r="M318" s="3"/>
      <c r="N318" s="15">
        <f t="shared" si="33"/>
        <v>0</v>
      </c>
      <c r="O318" s="42">
        <f>IF($J318="MBD", IF(INTRO!$E$39="Non-endemic", IF($H318&lt;&gt;0, IF($I318=0, $D318*$H318, $D318*($H318-$G318)), 0), $D318*$H318), 0)</f>
        <v>0</v>
      </c>
      <c r="P318" s="15">
        <f t="shared" si="25"/>
        <v>0</v>
      </c>
      <c r="Q318" s="3"/>
      <c r="R318" s="15">
        <f t="shared" si="34"/>
        <v>0</v>
      </c>
      <c r="S318" s="25"/>
      <c r="T318" s="17">
        <f t="shared" si="26"/>
        <v>0</v>
      </c>
      <c r="U318" s="17">
        <f t="shared" si="27"/>
        <v>0</v>
      </c>
      <c r="V318" s="25"/>
      <c r="W318" s="17">
        <f t="shared" si="28"/>
        <v>0</v>
      </c>
      <c r="X318" s="17">
        <f t="shared" si="29"/>
        <v>0</v>
      </c>
      <c r="Y318" s="25"/>
      <c r="Z318" s="17">
        <f t="shared" si="30"/>
        <v>0</v>
      </c>
      <c r="AA318" s="17">
        <f t="shared" si="31"/>
        <v>0</v>
      </c>
    </row>
    <row r="319" spans="1:27" x14ac:dyDescent="0.2">
      <c r="A319" s="14" t="str">
        <f>IF(AND(INTRO!$E$37="Non-endemic",INTRO!$E$41="Non-endemic")," ",IF(COUNTRY_INFO!A319=0," ",COUNTRY_INFO!A319))</f>
        <v>Ethiopia</v>
      </c>
      <c r="B319" s="14" t="str">
        <f>IF(AND(INTRO!$E$37="Non-endemic",INTRO!$E$41="Non-endemic")," ",IF(COUNTRY_INFO!B319=0," ",COUNTRY_INFO!B319))</f>
        <v>Oromia Borena</v>
      </c>
      <c r="C319" s="14" t="str">
        <f>IF(AND(INTRO!$E$37="Non-endemic",INTRO!$E$41="Non-endemic")," ",IF(COUNTRY_INFO!C319=0," ",COUNTRY_INFO!C319))</f>
        <v>Dillo</v>
      </c>
      <c r="D319" s="15">
        <f>IF(AND(INTRO!$E$37="Non-endemic",INTRO!$E$41="Non-endemic"),0,IF(AND(OR(COUNTRY_INFO!$H319=0,COUNTRY_INFO!$H319=4,COUNTRY_INFO!$H319=99),OR(COUNTRY_INFO!$J319=0,COUNTRY_INFO!$J319=4)),0,COUNTRY_INFO!$E319))</f>
        <v>4780.6408800275995</v>
      </c>
      <c r="E319" s="15">
        <f>IF(AND(INTRO!$E$37="Non-endemic",INTRO!$E$41="Non-endemic"),0,IF(AND(OR(COUNTRY_INFO!$H319=0,COUNTRY_INFO!$H319=4,COUNTRY_INFO!$H319=99),OR(COUNTRY_INFO!$J319=0,COUNTRY_INFO!$J319=4)),0,COUNTRY_INFO!$F319))</f>
        <v>9032.3111347391987</v>
      </c>
      <c r="F319" s="15">
        <f t="shared" si="32"/>
        <v>13812.952014766797</v>
      </c>
      <c r="G319" s="16">
        <f>IF(AND(INTRO!$E$37="Non-endemic",INTRO!$E$41="Non-endemic"),0,COUNTRY_INFO!P319)</f>
        <v>0</v>
      </c>
      <c r="H319" s="16">
        <f>IF(AND(INTRO!$E$37="Non-endemic",INTRO!$E$41="Non-endemic"),0,COUNTRY_INFO!R319)</f>
        <v>0</v>
      </c>
      <c r="I319" s="15">
        <f>IF(INTRO!$E$39="Non-endemic",IF($G319=1,DEC!I319,0),IF($G319=1,IVM!G319,0))</f>
        <v>0</v>
      </c>
      <c r="J319" s="197"/>
      <c r="K319" s="42">
        <f>IF($J319="ALB", IF(INTRO!$E$39="Non-endemic", IF($H319&lt;&gt;0, IF($I319=0, $D319*$H319, $D319*($H319-$G319)), 0), $D319*$H319), 0)</f>
        <v>0</v>
      </c>
      <c r="L319" s="15">
        <f t="shared" si="24"/>
        <v>0</v>
      </c>
      <c r="M319" s="3"/>
      <c r="N319" s="15">
        <f t="shared" si="33"/>
        <v>0</v>
      </c>
      <c r="O319" s="42">
        <f>IF($J319="MBD", IF(INTRO!$E$39="Non-endemic", IF($H319&lt;&gt;0, IF($I319=0, $D319*$H319, $D319*($H319-$G319)), 0), $D319*$H319), 0)</f>
        <v>0</v>
      </c>
      <c r="P319" s="15">
        <f t="shared" si="25"/>
        <v>0</v>
      </c>
      <c r="Q319" s="3"/>
      <c r="R319" s="15">
        <f t="shared" si="34"/>
        <v>0</v>
      </c>
      <c r="S319" s="25"/>
      <c r="T319" s="17">
        <f t="shared" si="26"/>
        <v>0</v>
      </c>
      <c r="U319" s="17">
        <f t="shared" si="27"/>
        <v>0</v>
      </c>
      <c r="V319" s="25"/>
      <c r="W319" s="17">
        <f t="shared" si="28"/>
        <v>0</v>
      </c>
      <c r="X319" s="17">
        <f t="shared" si="29"/>
        <v>0</v>
      </c>
      <c r="Y319" s="25"/>
      <c r="Z319" s="17">
        <f t="shared" si="30"/>
        <v>0</v>
      </c>
      <c r="AA319" s="17">
        <f t="shared" si="31"/>
        <v>0</v>
      </c>
    </row>
    <row r="320" spans="1:27" x14ac:dyDescent="0.2">
      <c r="A320" s="14" t="str">
        <f>IF(AND(INTRO!$E$37="Non-endemic",INTRO!$E$41="Non-endemic")," ",IF(COUNTRY_INFO!A320=0," ",COUNTRY_INFO!A320))</f>
        <v>Ethiopia</v>
      </c>
      <c r="B320" s="14" t="str">
        <f>IF(AND(INTRO!$E$37="Non-endemic",INTRO!$E$41="Non-endemic")," ",IF(COUNTRY_INFO!B320=0," ",COUNTRY_INFO!B320))</f>
        <v>Oromia Borena</v>
      </c>
      <c r="C320" s="14" t="str">
        <f>IF(AND(INTRO!$E$37="Non-endemic",INTRO!$E$41="Non-endemic")," ",IF(COUNTRY_INFO!C320=0," ",COUNTRY_INFO!C320))</f>
        <v>Dire</v>
      </c>
      <c r="D320" s="15">
        <f>IF(AND(INTRO!$E$37="Non-endemic",INTRO!$E$41="Non-endemic"),0,IF(AND(OR(COUNTRY_INFO!$H320=0,COUNTRY_INFO!$H320=4,COUNTRY_INFO!$H320=99),OR(COUNTRY_INFO!$J320=0,COUNTRY_INFO!$J320=4)),0,COUNTRY_INFO!$E320))</f>
        <v>8107.2705546545985</v>
      </c>
      <c r="E320" s="15">
        <f>IF(AND(INTRO!$E$37="Non-endemic",INTRO!$E$41="Non-endemic"),0,IF(AND(OR(COUNTRY_INFO!$H320=0,COUNTRY_INFO!$H320=4,COUNTRY_INFO!$H320=99),OR(COUNTRY_INFO!$J320=0,COUNTRY_INFO!$J320=4)),0,COUNTRY_INFO!$F320))</f>
        <v>15317.483981923198</v>
      </c>
      <c r="F320" s="15">
        <f t="shared" si="32"/>
        <v>23424.754536577799</v>
      </c>
      <c r="G320" s="16">
        <f>IF(AND(INTRO!$E$37="Non-endemic",INTRO!$E$41="Non-endemic"),0,COUNTRY_INFO!P320)</f>
        <v>0</v>
      </c>
      <c r="H320" s="16">
        <f>IF(AND(INTRO!$E$37="Non-endemic",INTRO!$E$41="Non-endemic"),0,COUNTRY_INFO!R320)</f>
        <v>0</v>
      </c>
      <c r="I320" s="15">
        <f>IF(INTRO!$E$39="Non-endemic",IF($G320=1,DEC!I320,0),IF($G320=1,IVM!G320,0))</f>
        <v>0</v>
      </c>
      <c r="J320" s="197"/>
      <c r="K320" s="42">
        <f>IF($J320="ALB", IF(INTRO!$E$39="Non-endemic", IF($H320&lt;&gt;0, IF($I320=0, $D320*$H320, $D320*($H320-$G320)), 0), $D320*$H320), 0)</f>
        <v>0</v>
      </c>
      <c r="L320" s="15">
        <f t="shared" si="24"/>
        <v>0</v>
      </c>
      <c r="M320" s="3"/>
      <c r="N320" s="15">
        <f t="shared" si="33"/>
        <v>0</v>
      </c>
      <c r="O320" s="42">
        <f>IF($J320="MBD", IF(INTRO!$E$39="Non-endemic", IF($H320&lt;&gt;0, IF($I320=0, $D320*$H320, $D320*($H320-$G320)), 0), $D320*$H320), 0)</f>
        <v>0</v>
      </c>
      <c r="P320" s="15">
        <f t="shared" si="25"/>
        <v>0</v>
      </c>
      <c r="Q320" s="3"/>
      <c r="R320" s="15">
        <f t="shared" si="34"/>
        <v>0</v>
      </c>
      <c r="S320" s="25"/>
      <c r="T320" s="17">
        <f t="shared" si="26"/>
        <v>0</v>
      </c>
      <c r="U320" s="17">
        <f t="shared" si="27"/>
        <v>0</v>
      </c>
      <c r="V320" s="25"/>
      <c r="W320" s="17">
        <f t="shared" si="28"/>
        <v>0</v>
      </c>
      <c r="X320" s="17">
        <f t="shared" si="29"/>
        <v>0</v>
      </c>
      <c r="Y320" s="25"/>
      <c r="Z320" s="17">
        <f t="shared" si="30"/>
        <v>0</v>
      </c>
      <c r="AA320" s="17">
        <f t="shared" si="31"/>
        <v>0</v>
      </c>
    </row>
    <row r="321" spans="1:27" x14ac:dyDescent="0.2">
      <c r="A321" s="14" t="str">
        <f>IF(AND(INTRO!$E$37="Non-endemic",INTRO!$E$41="Non-endemic")," ",IF(COUNTRY_INFO!A321=0," ",COUNTRY_INFO!A321))</f>
        <v>Ethiopia</v>
      </c>
      <c r="B321" s="14" t="str">
        <f>IF(AND(INTRO!$E$37="Non-endemic",INTRO!$E$41="Non-endemic")," ",IF(COUNTRY_INFO!B321=0," ",COUNTRY_INFO!B321))</f>
        <v>Oromia Borena</v>
      </c>
      <c r="C321" s="14" t="str">
        <f>IF(AND(INTRO!$E$37="Non-endemic",INTRO!$E$41="Non-endemic")," ",IF(COUNTRY_INFO!C321=0," ",COUNTRY_INFO!C321))</f>
        <v>Dubluk</v>
      </c>
      <c r="D321" s="15">
        <f>IF(AND(INTRO!$E$37="Non-endemic",INTRO!$E$41="Non-endemic"),0,IF(AND(OR(COUNTRY_INFO!$H321=0,COUNTRY_INFO!$H321=4,COUNTRY_INFO!$H321=99),OR(COUNTRY_INFO!$J321=0,COUNTRY_INFO!$J321=4)),0,COUNTRY_INFO!$E321))</f>
        <v>0</v>
      </c>
      <c r="E321" s="15">
        <f>IF(AND(INTRO!$E$37="Non-endemic",INTRO!$E$41="Non-endemic"),0,IF(AND(OR(COUNTRY_INFO!$H321=0,COUNTRY_INFO!$H321=4,COUNTRY_INFO!$H321=99),OR(COUNTRY_INFO!$J321=0,COUNTRY_INFO!$J321=4)),0,COUNTRY_INFO!$F321))</f>
        <v>0</v>
      </c>
      <c r="F321" s="15">
        <f t="shared" si="32"/>
        <v>0</v>
      </c>
      <c r="G321" s="16">
        <f>IF(AND(INTRO!$E$37="Non-endemic",INTRO!$E$41="Non-endemic"),0,COUNTRY_INFO!P321)</f>
        <v>0</v>
      </c>
      <c r="H321" s="16">
        <f>IF(AND(INTRO!$E$37="Non-endemic",INTRO!$E$41="Non-endemic"),0,COUNTRY_INFO!R321)</f>
        <v>0</v>
      </c>
      <c r="I321" s="15">
        <f>IF(INTRO!$E$39="Non-endemic",IF($G321=1,DEC!I321,0),IF($G321=1,IVM!G321,0))</f>
        <v>0</v>
      </c>
      <c r="J321" s="197"/>
      <c r="K321" s="42">
        <f>IF($J321="ALB", IF(INTRO!$E$39="Non-endemic", IF($H321&lt;&gt;0, IF($I321=0, $D321*$H321, $D321*($H321-$G321)), 0), $D321*$H321), 0)</f>
        <v>0</v>
      </c>
      <c r="L321" s="15">
        <f t="shared" si="24"/>
        <v>0</v>
      </c>
      <c r="M321" s="3"/>
      <c r="N321" s="15">
        <f t="shared" si="33"/>
        <v>0</v>
      </c>
      <c r="O321" s="42">
        <f>IF($J321="MBD", IF(INTRO!$E$39="Non-endemic", IF($H321&lt;&gt;0, IF($I321=0, $D321*$H321, $D321*($H321-$G321)), 0), $D321*$H321), 0)</f>
        <v>0</v>
      </c>
      <c r="P321" s="15">
        <f t="shared" si="25"/>
        <v>0</v>
      </c>
      <c r="Q321" s="3"/>
      <c r="R321" s="15">
        <f t="shared" si="34"/>
        <v>0</v>
      </c>
      <c r="S321" s="25"/>
      <c r="T321" s="17">
        <f t="shared" si="26"/>
        <v>0</v>
      </c>
      <c r="U321" s="17">
        <f t="shared" si="27"/>
        <v>0</v>
      </c>
      <c r="V321" s="25"/>
      <c r="W321" s="17">
        <f t="shared" si="28"/>
        <v>0</v>
      </c>
      <c r="X321" s="17">
        <f t="shared" si="29"/>
        <v>0</v>
      </c>
      <c r="Y321" s="25"/>
      <c r="Z321" s="17">
        <f t="shared" si="30"/>
        <v>0</v>
      </c>
      <c r="AA321" s="17">
        <f t="shared" si="31"/>
        <v>0</v>
      </c>
    </row>
    <row r="322" spans="1:27" x14ac:dyDescent="0.2">
      <c r="A322" s="14" t="str">
        <f>IF(AND(INTRO!$E$37="Non-endemic",INTRO!$E$41="Non-endemic")," ",IF(COUNTRY_INFO!A322=0," ",COUNTRY_INFO!A322))</f>
        <v>Ethiopia</v>
      </c>
      <c r="B322" s="14" t="str">
        <f>IF(AND(INTRO!$E$37="Non-endemic",INTRO!$E$41="Non-endemic")," ",IF(COUNTRY_INFO!B322=0," ",COUNTRY_INFO!B322))</f>
        <v>Oromia Borena</v>
      </c>
      <c r="C322" s="14" t="str">
        <f>IF(AND(INTRO!$E$37="Non-endemic",INTRO!$E$41="Non-endemic")," ",IF(COUNTRY_INFO!C322=0," ",COUNTRY_INFO!C322))</f>
        <v>Eliwaye</v>
      </c>
      <c r="D322" s="15">
        <f>IF(AND(INTRO!$E$37="Non-endemic",INTRO!$E$41="Non-endemic"),0,IF(AND(OR(COUNTRY_INFO!$H322=0,COUNTRY_INFO!$H322=4,COUNTRY_INFO!$H322=99),OR(COUNTRY_INFO!$J322=0,COUNTRY_INFO!$J322=4)),0,COUNTRY_INFO!$E322))</f>
        <v>8232.4964000957989</v>
      </c>
      <c r="E322" s="15">
        <f>IF(AND(INTRO!$E$37="Non-endemic",INTRO!$E$41="Non-endemic"),0,IF(AND(OR(COUNTRY_INFO!$H322=0,COUNTRY_INFO!$H322=4,COUNTRY_INFO!$H322=99),OR(COUNTRY_INFO!$J322=0,COUNTRY_INFO!$J322=4)),0,COUNTRY_INFO!$F322))</f>
        <v>15554.079623913598</v>
      </c>
      <c r="F322" s="15">
        <f t="shared" si="32"/>
        <v>23786.576024009395</v>
      </c>
      <c r="G322" s="16">
        <f>IF(AND(INTRO!$E$37="Non-endemic",INTRO!$E$41="Non-endemic"),0,COUNTRY_INFO!P322)</f>
        <v>1</v>
      </c>
      <c r="H322" s="16">
        <f>IF(AND(INTRO!$E$37="Non-endemic",INTRO!$E$41="Non-endemic"),0,COUNTRY_INFO!R322)</f>
        <v>0</v>
      </c>
      <c r="I322" s="15">
        <f>IF(INTRO!$E$39="Non-endemic",IF($G322=1,DEC!I322,0),IF($G322=1,IVM!G322,0))</f>
        <v>41691.492795695929</v>
      </c>
      <c r="J322" s="197"/>
      <c r="K322" s="42">
        <f>IF($J322="ALB", IF(INTRO!$E$39="Non-endemic", IF($H322&lt;&gt;0, IF($I322=0, $D322*$H322, $D322*($H322-$G322)), 0), $D322*$H322), 0)</f>
        <v>0</v>
      </c>
      <c r="L322" s="15">
        <f t="shared" si="24"/>
        <v>0</v>
      </c>
      <c r="M322" s="3"/>
      <c r="N322" s="15">
        <f t="shared" si="33"/>
        <v>0</v>
      </c>
      <c r="O322" s="42">
        <f>IF($J322="MBD", IF(INTRO!$E$39="Non-endemic", IF($H322&lt;&gt;0, IF($I322=0, $D322*$H322, $D322*($H322-$G322)), 0), $D322*$H322), 0)</f>
        <v>0</v>
      </c>
      <c r="P322" s="15">
        <f t="shared" si="25"/>
        <v>0</v>
      </c>
      <c r="Q322" s="3"/>
      <c r="R322" s="15">
        <f t="shared" si="34"/>
        <v>0</v>
      </c>
      <c r="S322" s="25"/>
      <c r="T322" s="17">
        <f t="shared" si="26"/>
        <v>41691.492795695929</v>
      </c>
      <c r="U322" s="17">
        <f t="shared" si="27"/>
        <v>209</v>
      </c>
      <c r="V322" s="25"/>
      <c r="W322" s="17">
        <f t="shared" si="28"/>
        <v>0</v>
      </c>
      <c r="X322" s="17">
        <f t="shared" si="29"/>
        <v>0</v>
      </c>
      <c r="Y322" s="25"/>
      <c r="Z322" s="17">
        <f t="shared" si="30"/>
        <v>0</v>
      </c>
      <c r="AA322" s="17">
        <f t="shared" si="31"/>
        <v>0</v>
      </c>
    </row>
    <row r="323" spans="1:27" x14ac:dyDescent="0.2">
      <c r="A323" s="14" t="str">
        <f>IF(AND(INTRO!$E$37="Non-endemic",INTRO!$E$41="Non-endemic")," ",IF(COUNTRY_INFO!A323=0," ",COUNTRY_INFO!A323))</f>
        <v>Ethiopia</v>
      </c>
      <c r="B323" s="14" t="str">
        <f>IF(AND(INTRO!$E$37="Non-endemic",INTRO!$E$41="Non-endemic")," ",IF(COUNTRY_INFO!B323=0," ",COUNTRY_INFO!B323))</f>
        <v>Oromia Borena</v>
      </c>
      <c r="C323" s="14" t="str">
        <f>IF(AND(INTRO!$E$37="Non-endemic",INTRO!$E$41="Non-endemic")," ",IF(COUNTRY_INFO!C323=0," ",COUNTRY_INFO!C323))</f>
        <v>Gomole</v>
      </c>
      <c r="D323" s="15">
        <f>IF(AND(INTRO!$E$37="Non-endemic",INTRO!$E$41="Non-endemic"),0,IF(AND(OR(COUNTRY_INFO!$H323=0,COUNTRY_INFO!$H323=4,COUNTRY_INFO!$H323=99),OR(COUNTRY_INFO!$J323=0,COUNTRY_INFO!$J323=4)),0,COUNTRY_INFO!$E323))</f>
        <v>0</v>
      </c>
      <c r="E323" s="15">
        <f>IF(AND(INTRO!$E$37="Non-endemic",INTRO!$E$41="Non-endemic"),0,IF(AND(OR(COUNTRY_INFO!$H323=0,COUNTRY_INFO!$H323=4,COUNTRY_INFO!$H323=99),OR(COUNTRY_INFO!$J323=0,COUNTRY_INFO!$J323=4)),0,COUNTRY_INFO!$F323))</f>
        <v>0</v>
      </c>
      <c r="F323" s="15">
        <f t="shared" si="32"/>
        <v>0</v>
      </c>
      <c r="G323" s="16">
        <f>IF(AND(INTRO!$E$37="Non-endemic",INTRO!$E$41="Non-endemic"),0,COUNTRY_INFO!P323)</f>
        <v>0</v>
      </c>
      <c r="H323" s="16">
        <f>IF(AND(INTRO!$E$37="Non-endemic",INTRO!$E$41="Non-endemic"),0,COUNTRY_INFO!R323)</f>
        <v>0</v>
      </c>
      <c r="I323" s="15">
        <f>IF(INTRO!$E$39="Non-endemic",IF($G323=1,DEC!I323,0),IF($G323=1,IVM!G323,0))</f>
        <v>0</v>
      </c>
      <c r="J323" s="197"/>
      <c r="K323" s="42">
        <f>IF($J323="ALB", IF(INTRO!$E$39="Non-endemic", IF($H323&lt;&gt;0, IF($I323=0, $D323*$H323, $D323*($H323-$G323)), 0), $D323*$H323), 0)</f>
        <v>0</v>
      </c>
      <c r="L323" s="15">
        <f t="shared" si="24"/>
        <v>0</v>
      </c>
      <c r="M323" s="3"/>
      <c r="N323" s="15">
        <f t="shared" si="33"/>
        <v>0</v>
      </c>
      <c r="O323" s="42">
        <f>IF($J323="MBD", IF(INTRO!$E$39="Non-endemic", IF($H323&lt;&gt;0, IF($I323=0, $D323*$H323, $D323*($H323-$G323)), 0), $D323*$H323), 0)</f>
        <v>0</v>
      </c>
      <c r="P323" s="15">
        <f t="shared" si="25"/>
        <v>0</v>
      </c>
      <c r="Q323" s="3"/>
      <c r="R323" s="15">
        <f t="shared" si="34"/>
        <v>0</v>
      </c>
      <c r="S323" s="25"/>
      <c r="T323" s="17">
        <f t="shared" si="26"/>
        <v>0</v>
      </c>
      <c r="U323" s="17">
        <f t="shared" si="27"/>
        <v>0</v>
      </c>
      <c r="V323" s="25"/>
      <c r="W323" s="17">
        <f t="shared" si="28"/>
        <v>0</v>
      </c>
      <c r="X323" s="17">
        <f t="shared" si="29"/>
        <v>0</v>
      </c>
      <c r="Y323" s="25"/>
      <c r="Z323" s="17">
        <f t="shared" si="30"/>
        <v>0</v>
      </c>
      <c r="AA323" s="17">
        <f t="shared" si="31"/>
        <v>0</v>
      </c>
    </row>
    <row r="324" spans="1:27" x14ac:dyDescent="0.2">
      <c r="A324" s="14" t="str">
        <f>IF(AND(INTRO!$E$37="Non-endemic",INTRO!$E$41="Non-endemic")," ",IF(COUNTRY_INFO!A324=0," ",COUNTRY_INFO!A324))</f>
        <v>Ethiopia</v>
      </c>
      <c r="B324" s="14" t="str">
        <f>IF(AND(INTRO!$E$37="Non-endemic",INTRO!$E$41="Non-endemic")," ",IF(COUNTRY_INFO!B324=0," ",COUNTRY_INFO!B324))</f>
        <v>Oromia Borena</v>
      </c>
      <c r="C324" s="14" t="str">
        <f>IF(AND(INTRO!$E$37="Non-endemic",INTRO!$E$41="Non-endemic")," ",IF(COUNTRY_INFO!C324=0," ",COUNTRY_INFO!C324))</f>
        <v>Guchi</v>
      </c>
      <c r="D324" s="15">
        <f>IF(AND(INTRO!$E$37="Non-endemic",INTRO!$E$41="Non-endemic"),0,IF(AND(OR(COUNTRY_INFO!$H324=0,COUNTRY_INFO!$H324=4,COUNTRY_INFO!$H324=99),OR(COUNTRY_INFO!$J324=0,COUNTRY_INFO!$J324=4)),0,COUNTRY_INFO!$E324))</f>
        <v>0</v>
      </c>
      <c r="E324" s="15">
        <f>IF(AND(INTRO!$E$37="Non-endemic",INTRO!$E$41="Non-endemic"),0,IF(AND(OR(COUNTRY_INFO!$H324=0,COUNTRY_INFO!$H324=4,COUNTRY_INFO!$H324=99),OR(COUNTRY_INFO!$J324=0,COUNTRY_INFO!$J324=4)),0,COUNTRY_INFO!$F324))</f>
        <v>0</v>
      </c>
      <c r="F324" s="15">
        <f t="shared" si="32"/>
        <v>0</v>
      </c>
      <c r="G324" s="16">
        <f>IF(AND(INTRO!$E$37="Non-endemic",INTRO!$E$41="Non-endemic"),0,COUNTRY_INFO!P324)</f>
        <v>0</v>
      </c>
      <c r="H324" s="16">
        <f>IF(AND(INTRO!$E$37="Non-endemic",INTRO!$E$41="Non-endemic"),0,COUNTRY_INFO!R324)</f>
        <v>0</v>
      </c>
      <c r="I324" s="15">
        <f>IF(INTRO!$E$39="Non-endemic",IF($G324=1,DEC!I324,0),IF($G324=1,IVM!G324,0))</f>
        <v>0</v>
      </c>
      <c r="J324" s="197"/>
      <c r="K324" s="42">
        <f>IF($J324="ALB", IF(INTRO!$E$39="Non-endemic", IF($H324&lt;&gt;0, IF($I324=0, $D324*$H324, $D324*($H324-$G324)), 0), $D324*$H324), 0)</f>
        <v>0</v>
      </c>
      <c r="L324" s="15">
        <f t="shared" si="24"/>
        <v>0</v>
      </c>
      <c r="M324" s="3"/>
      <c r="N324" s="15">
        <f t="shared" si="33"/>
        <v>0</v>
      </c>
      <c r="O324" s="42">
        <f>IF($J324="MBD", IF(INTRO!$E$39="Non-endemic", IF($H324&lt;&gt;0, IF($I324=0, $D324*$H324, $D324*($H324-$G324)), 0), $D324*$H324), 0)</f>
        <v>0</v>
      </c>
      <c r="P324" s="15">
        <f t="shared" si="25"/>
        <v>0</v>
      </c>
      <c r="Q324" s="3"/>
      <c r="R324" s="15">
        <f t="shared" si="34"/>
        <v>0</v>
      </c>
      <c r="S324" s="25"/>
      <c r="T324" s="17">
        <f t="shared" si="26"/>
        <v>0</v>
      </c>
      <c r="U324" s="17">
        <f t="shared" si="27"/>
        <v>0</v>
      </c>
      <c r="V324" s="25"/>
      <c r="W324" s="17">
        <f t="shared" si="28"/>
        <v>0</v>
      </c>
      <c r="X324" s="17">
        <f t="shared" si="29"/>
        <v>0</v>
      </c>
      <c r="Y324" s="25"/>
      <c r="Z324" s="17">
        <f t="shared" si="30"/>
        <v>0</v>
      </c>
      <c r="AA324" s="17">
        <f t="shared" si="31"/>
        <v>0</v>
      </c>
    </row>
    <row r="325" spans="1:27" x14ac:dyDescent="0.2">
      <c r="A325" s="14" t="str">
        <f>IF(AND(INTRO!$E$37="Non-endemic",INTRO!$E$41="Non-endemic")," ",IF(COUNTRY_INFO!A325=0," ",COUNTRY_INFO!A325))</f>
        <v>Ethiopia</v>
      </c>
      <c r="B325" s="14" t="str">
        <f>IF(AND(INTRO!$E$37="Non-endemic",INTRO!$E$41="Non-endemic")," ",IF(COUNTRY_INFO!B325=0," ",COUNTRY_INFO!B325))</f>
        <v>Oromia Borena</v>
      </c>
      <c r="C325" s="14" t="str">
        <f>IF(AND(INTRO!$E$37="Non-endemic",INTRO!$E$41="Non-endemic")," ",IF(COUNTRY_INFO!C325=0," ",COUNTRY_INFO!C325))</f>
        <v>Miyo</v>
      </c>
      <c r="D325" s="15">
        <f>IF(AND(INTRO!$E$37="Non-endemic",INTRO!$E$41="Non-endemic"),0,IF(AND(OR(COUNTRY_INFO!$H325=0,COUNTRY_INFO!$H325=4,COUNTRY_INFO!$H325=99),OR(COUNTRY_INFO!$J325=0,COUNTRY_INFO!$J325=4)),0,COUNTRY_INFO!$E325))</f>
        <v>12046.115473660799</v>
      </c>
      <c r="E325" s="15">
        <f>IF(AND(INTRO!$E$37="Non-endemic",INTRO!$E$41="Non-endemic"),0,IF(AND(OR(COUNTRY_INFO!$H325=0,COUNTRY_INFO!$H325=4,COUNTRY_INFO!$H325=99),OR(COUNTRY_INFO!$J325=0,COUNTRY_INFO!$J325=4)),0,COUNTRY_INFO!$F325))</f>
        <v>22759.346634393602</v>
      </c>
      <c r="F325" s="15">
        <f t="shared" si="32"/>
        <v>34805.462108054402</v>
      </c>
      <c r="G325" s="16">
        <f>IF(AND(INTRO!$E$37="Non-endemic",INTRO!$E$41="Non-endemic"),0,COUNTRY_INFO!P325)</f>
        <v>0</v>
      </c>
      <c r="H325" s="16">
        <f>IF(AND(INTRO!$E$37="Non-endemic",INTRO!$E$41="Non-endemic"),0,COUNTRY_INFO!R325)</f>
        <v>0</v>
      </c>
      <c r="I325" s="15">
        <f>IF(INTRO!$E$39="Non-endemic",IF($G325=1,DEC!I325,0),IF($G325=1,IVM!G325,0))</f>
        <v>0</v>
      </c>
      <c r="J325" s="197"/>
      <c r="K325" s="42">
        <f>IF($J325="ALB", IF(INTRO!$E$39="Non-endemic", IF($H325&lt;&gt;0, IF($I325=0, $D325*$H325, $D325*($H325-$G325)), 0), $D325*$H325), 0)</f>
        <v>0</v>
      </c>
      <c r="L325" s="15">
        <f t="shared" si="24"/>
        <v>0</v>
      </c>
      <c r="M325" s="3"/>
      <c r="N325" s="15">
        <f t="shared" si="33"/>
        <v>0</v>
      </c>
      <c r="O325" s="42">
        <f>IF($J325="MBD", IF(INTRO!$E$39="Non-endemic", IF($H325&lt;&gt;0, IF($I325=0, $D325*$H325, $D325*($H325-$G325)), 0), $D325*$H325), 0)</f>
        <v>0</v>
      </c>
      <c r="P325" s="15">
        <f t="shared" si="25"/>
        <v>0</v>
      </c>
      <c r="Q325" s="3"/>
      <c r="R325" s="15">
        <f t="shared" si="34"/>
        <v>0</v>
      </c>
      <c r="S325" s="25"/>
      <c r="T325" s="17">
        <f t="shared" si="26"/>
        <v>0</v>
      </c>
      <c r="U325" s="17">
        <f t="shared" si="27"/>
        <v>0</v>
      </c>
      <c r="V325" s="25"/>
      <c r="W325" s="17">
        <f t="shared" si="28"/>
        <v>0</v>
      </c>
      <c r="X325" s="17">
        <f t="shared" si="29"/>
        <v>0</v>
      </c>
      <c r="Y325" s="25"/>
      <c r="Z325" s="17">
        <f t="shared" si="30"/>
        <v>0</v>
      </c>
      <c r="AA325" s="17">
        <f t="shared" si="31"/>
        <v>0</v>
      </c>
    </row>
    <row r="326" spans="1:27" x14ac:dyDescent="0.2">
      <c r="A326" s="14" t="str">
        <f>IF(AND(INTRO!$E$37="Non-endemic",INTRO!$E$41="Non-endemic")," ",IF(COUNTRY_INFO!A326=0," ",COUNTRY_INFO!A326))</f>
        <v>Ethiopia</v>
      </c>
      <c r="B326" s="14" t="str">
        <f>IF(AND(INTRO!$E$37="Non-endemic",INTRO!$E$41="Non-endemic")," ",IF(COUNTRY_INFO!B326=0," ",COUNTRY_INFO!B326))</f>
        <v>Oromia Borena</v>
      </c>
      <c r="C326" s="14" t="str">
        <f>IF(AND(INTRO!$E$37="Non-endemic",INTRO!$E$41="Non-endemic")," ",IF(COUNTRY_INFO!C326=0," ",COUNTRY_INFO!C326))</f>
        <v>Moyale</v>
      </c>
      <c r="D326" s="15">
        <f>IF(AND(INTRO!$E$37="Non-endemic",INTRO!$E$41="Non-endemic"),0,IF(AND(OR(COUNTRY_INFO!$H326=0,COUNTRY_INFO!$H326=4,COUNTRY_INFO!$H326=99),OR(COUNTRY_INFO!$J326=0,COUNTRY_INFO!$J326=4)),0,COUNTRY_INFO!$E326))</f>
        <v>28180.566340357196</v>
      </c>
      <c r="E326" s="15">
        <f>IF(AND(INTRO!$E$37="Non-endemic",INTRO!$E$41="Non-endemic"),0,IF(AND(OR(COUNTRY_INFO!$H326=0,COUNTRY_INFO!$H326=4,COUNTRY_INFO!$H326=99),OR(COUNTRY_INFO!$J326=0,COUNTRY_INFO!$J326=4)),0,COUNTRY_INFO!$F326))</f>
        <v>53242.995976262391</v>
      </c>
      <c r="F326" s="15">
        <f t="shared" si="32"/>
        <v>81423.562316619587</v>
      </c>
      <c r="G326" s="16">
        <f>IF(AND(INTRO!$E$37="Non-endemic",INTRO!$E$41="Non-endemic"),0,COUNTRY_INFO!P326)</f>
        <v>0</v>
      </c>
      <c r="H326" s="16">
        <f>IF(AND(INTRO!$E$37="Non-endemic",INTRO!$E$41="Non-endemic"),0,COUNTRY_INFO!R326)</f>
        <v>0</v>
      </c>
      <c r="I326" s="15">
        <f>IF(INTRO!$E$39="Non-endemic",IF($G326=1,DEC!I326,0),IF($G326=1,IVM!G326,0))</f>
        <v>0</v>
      </c>
      <c r="J326" s="197"/>
      <c r="K326" s="42">
        <f>IF($J326="ALB", IF(INTRO!$E$39="Non-endemic", IF($H326&lt;&gt;0, IF($I326=0, $D326*$H326, $D326*($H326-$G326)), 0), $D326*$H326), 0)</f>
        <v>0</v>
      </c>
      <c r="L326" s="15">
        <f t="shared" si="24"/>
        <v>0</v>
      </c>
      <c r="M326" s="3"/>
      <c r="N326" s="15">
        <f t="shared" si="33"/>
        <v>0</v>
      </c>
      <c r="O326" s="42">
        <f>IF($J326="MBD", IF(INTRO!$E$39="Non-endemic", IF($H326&lt;&gt;0, IF($I326=0, $D326*$H326, $D326*($H326-$G326)), 0), $D326*$H326), 0)</f>
        <v>0</v>
      </c>
      <c r="P326" s="15">
        <f t="shared" si="25"/>
        <v>0</v>
      </c>
      <c r="Q326" s="3"/>
      <c r="R326" s="15">
        <f t="shared" si="34"/>
        <v>0</v>
      </c>
      <c r="S326" s="25"/>
      <c r="T326" s="17">
        <f t="shared" si="26"/>
        <v>0</v>
      </c>
      <c r="U326" s="17">
        <f t="shared" si="27"/>
        <v>0</v>
      </c>
      <c r="V326" s="25"/>
      <c r="W326" s="17">
        <f t="shared" si="28"/>
        <v>0</v>
      </c>
      <c r="X326" s="17">
        <f t="shared" si="29"/>
        <v>0</v>
      </c>
      <c r="Y326" s="25"/>
      <c r="Z326" s="17">
        <f t="shared" si="30"/>
        <v>0</v>
      </c>
      <c r="AA326" s="17">
        <f t="shared" si="31"/>
        <v>0</v>
      </c>
    </row>
    <row r="327" spans="1:27" x14ac:dyDescent="0.2">
      <c r="A327" s="14" t="str">
        <f>IF(AND(INTRO!$E$37="Non-endemic",INTRO!$E$41="Non-endemic")," ",IF(COUNTRY_INFO!A327=0," ",COUNTRY_INFO!A327))</f>
        <v>Ethiopia</v>
      </c>
      <c r="B327" s="14" t="str">
        <f>IF(AND(INTRO!$E$37="Non-endemic",INTRO!$E$41="Non-endemic")," ",IF(COUNTRY_INFO!B327=0," ",COUNTRY_INFO!B327))</f>
        <v>Oromia Borena</v>
      </c>
      <c r="C327" s="14" t="str">
        <f>IF(AND(INTRO!$E$37="Non-endemic",INTRO!$E$41="Non-endemic")," ",IF(COUNTRY_INFO!C327=0," ",COUNTRY_INFO!C327))</f>
        <v>Teltele</v>
      </c>
      <c r="D327" s="15">
        <f>IF(AND(INTRO!$E$37="Non-endemic",INTRO!$E$41="Non-endemic"),0,IF(AND(OR(COUNTRY_INFO!$H327=0,COUNTRY_INFO!$H327=4,COUNTRY_INFO!$H327=99),OR(COUNTRY_INFO!$J327=0,COUNTRY_INFO!$J327=4)),0,COUNTRY_INFO!$E327))</f>
        <v>13400.353241230197</v>
      </c>
      <c r="E327" s="15">
        <f>IF(AND(INTRO!$E$37="Non-endemic",INTRO!$E$41="Non-endemic"),0,IF(AND(OR(COUNTRY_INFO!$H327=0,COUNTRY_INFO!$H327=4,COUNTRY_INFO!$H327=99),OR(COUNTRY_INFO!$J327=0,COUNTRY_INFO!$J327=4)),0,COUNTRY_INFO!$F327))</f>
        <v>25317.977825078397</v>
      </c>
      <c r="F327" s="15">
        <f t="shared" si="32"/>
        <v>38718.331066308594</v>
      </c>
      <c r="G327" s="16">
        <f>IF(AND(INTRO!$E$37="Non-endemic",INTRO!$E$41="Non-endemic"),0,COUNTRY_INFO!P327)</f>
        <v>1</v>
      </c>
      <c r="H327" s="16">
        <f>IF(AND(INTRO!$E$37="Non-endemic",INTRO!$E$41="Non-endemic"),0,COUNTRY_INFO!R327)</f>
        <v>0</v>
      </c>
      <c r="I327" s="15">
        <f>IF(INTRO!$E$39="Non-endemic",IF($G327=1,DEC!I327,0),IF($G327=1,IVM!G327,0))</f>
        <v>67862.857566512655</v>
      </c>
      <c r="J327" s="197"/>
      <c r="K327" s="42">
        <f>IF($J327="ALB", IF(INTRO!$E$39="Non-endemic", IF($H327&lt;&gt;0, IF($I327=0, $D327*$H327, $D327*($H327-$G327)), 0), $D327*$H327), 0)</f>
        <v>0</v>
      </c>
      <c r="L327" s="15">
        <f t="shared" si="24"/>
        <v>0</v>
      </c>
      <c r="M327" s="3"/>
      <c r="N327" s="15">
        <f t="shared" si="33"/>
        <v>0</v>
      </c>
      <c r="O327" s="42">
        <f>IF($J327="MBD", IF(INTRO!$E$39="Non-endemic", IF($H327&lt;&gt;0, IF($I327=0, $D327*$H327, $D327*($H327-$G327)), 0), $D327*$H327), 0)</f>
        <v>0</v>
      </c>
      <c r="P327" s="15">
        <f t="shared" si="25"/>
        <v>0</v>
      </c>
      <c r="Q327" s="3"/>
      <c r="R327" s="15">
        <f t="shared" si="34"/>
        <v>0</v>
      </c>
      <c r="S327" s="25"/>
      <c r="T327" s="17">
        <f t="shared" si="26"/>
        <v>67862.857566512655</v>
      </c>
      <c r="U327" s="17">
        <f t="shared" si="27"/>
        <v>340</v>
      </c>
      <c r="V327" s="25"/>
      <c r="W327" s="17">
        <f t="shared" si="28"/>
        <v>0</v>
      </c>
      <c r="X327" s="17">
        <f t="shared" si="29"/>
        <v>0</v>
      </c>
      <c r="Y327" s="25"/>
      <c r="Z327" s="17">
        <f t="shared" si="30"/>
        <v>0</v>
      </c>
      <c r="AA327" s="17">
        <f t="shared" si="31"/>
        <v>0</v>
      </c>
    </row>
    <row r="328" spans="1:27" x14ac:dyDescent="0.2">
      <c r="A328" s="14" t="str">
        <f>IF(AND(INTRO!$E$37="Non-endemic",INTRO!$E$41="Non-endemic")," ",IF(COUNTRY_INFO!A328=0," ",COUNTRY_INFO!A328))</f>
        <v>Ethiopia</v>
      </c>
      <c r="B328" s="14" t="str">
        <f>IF(AND(INTRO!$E$37="Non-endemic",INTRO!$E$41="Non-endemic")," ",IF(COUNTRY_INFO!B328=0," ",COUNTRY_INFO!B328))</f>
        <v>Oromia Borena</v>
      </c>
      <c r="C328" s="14" t="str">
        <f>IF(AND(INTRO!$E$37="Non-endemic",INTRO!$E$41="Non-endemic")," ",IF(COUNTRY_INFO!C328=0," ",COUNTRY_INFO!C328))</f>
        <v>Wachile</v>
      </c>
      <c r="D328" s="15">
        <f>IF(AND(INTRO!$E$37="Non-endemic",INTRO!$E$41="Non-endemic"),0,IF(AND(OR(COUNTRY_INFO!$H328=0,COUNTRY_INFO!$H328=4,COUNTRY_INFO!$H328=99),OR(COUNTRY_INFO!$J328=0,COUNTRY_INFO!$J328=4)),0,COUNTRY_INFO!$E328))</f>
        <v>0</v>
      </c>
      <c r="E328" s="15">
        <f>IF(AND(INTRO!$E$37="Non-endemic",INTRO!$E$41="Non-endemic"),0,IF(AND(OR(COUNTRY_INFO!$H328=0,COUNTRY_INFO!$H328=4,COUNTRY_INFO!$H328=99),OR(COUNTRY_INFO!$J328=0,COUNTRY_INFO!$J328=4)),0,COUNTRY_INFO!$F328))</f>
        <v>0</v>
      </c>
      <c r="F328" s="15">
        <f t="shared" si="32"/>
        <v>0</v>
      </c>
      <c r="G328" s="16">
        <f>IF(AND(INTRO!$E$37="Non-endemic",INTRO!$E$41="Non-endemic"),0,COUNTRY_INFO!P328)</f>
        <v>0</v>
      </c>
      <c r="H328" s="16">
        <f>IF(AND(INTRO!$E$37="Non-endemic",INTRO!$E$41="Non-endemic"),0,COUNTRY_INFO!R328)</f>
        <v>0</v>
      </c>
      <c r="I328" s="15">
        <f>IF(INTRO!$E$39="Non-endemic",IF($G328=1,DEC!I328,0),IF($G328=1,IVM!G328,0))</f>
        <v>0</v>
      </c>
      <c r="J328" s="197"/>
      <c r="K328" s="42">
        <f>IF($J328="ALB", IF(INTRO!$E$39="Non-endemic", IF($H328&lt;&gt;0, IF($I328=0, $D328*$H328, $D328*($H328-$G328)), 0), $D328*$H328), 0)</f>
        <v>0</v>
      </c>
      <c r="L328" s="15">
        <f t="shared" ref="L328:L391" si="35">IF($J328="ALB", IF($H328&lt;&gt;0, IF($I328=0, $E328*$H328, $E328*($H328-$G328)),0), 0)</f>
        <v>0</v>
      </c>
      <c r="M328" s="3"/>
      <c r="N328" s="15">
        <f t="shared" si="33"/>
        <v>0</v>
      </c>
      <c r="O328" s="42">
        <f>IF($J328="MBD", IF(INTRO!$E$39="Non-endemic", IF($H328&lt;&gt;0, IF($I328=0, $D328*$H328, $D328*($H328-$G328)), 0), $D328*$H328), 0)</f>
        <v>0</v>
      </c>
      <c r="P328" s="15">
        <f t="shared" ref="P328:P391" si="36">IF($J328="MBD", IF($H328&lt;&gt;0,IF($I328=0, $E328*$H328, $E328*($H328-$G328)),0), 0 )</f>
        <v>0</v>
      </c>
      <c r="Q328" s="3"/>
      <c r="R328" s="15">
        <f t="shared" si="34"/>
        <v>0</v>
      </c>
      <c r="S328" s="25"/>
      <c r="T328" s="17">
        <f t="shared" ref="T328:T391" si="37">IF($I328&gt;$S328, $I328-$S328,0)</f>
        <v>0</v>
      </c>
      <c r="U328" s="17">
        <f t="shared" ref="U328:U391" si="38">ROUNDUP($I328/200,0)</f>
        <v>0</v>
      </c>
      <c r="V328" s="25"/>
      <c r="W328" s="17">
        <f t="shared" ref="W328:W391" si="39">IF($L328&gt;$V328,$L328-$V328,0)</f>
        <v>0</v>
      </c>
      <c r="X328" s="17">
        <f t="shared" ref="X328:X391" si="40">ROUNDUP($L328/200,0)</f>
        <v>0</v>
      </c>
      <c r="Y328" s="25"/>
      <c r="Z328" s="17">
        <f t="shared" ref="Z328:Z391" si="41">IF($P328&gt;$Y328,$P328-$Y328,0)</f>
        <v>0</v>
      </c>
      <c r="AA328" s="17">
        <f t="shared" ref="AA328:AA391" si="42">ROUNDUP($P328/150,0)</f>
        <v>0</v>
      </c>
    </row>
    <row r="329" spans="1:27" x14ac:dyDescent="0.2">
      <c r="A329" s="14" t="str">
        <f>IF(AND(INTRO!$E$37="Non-endemic",INTRO!$E$41="Non-endemic")," ",IF(COUNTRY_INFO!A329=0," ",COUNTRY_INFO!A329))</f>
        <v>Ethiopia</v>
      </c>
      <c r="B329" s="14" t="str">
        <f>IF(AND(INTRO!$E$37="Non-endemic",INTRO!$E$41="Non-endemic")," ",IF(COUNTRY_INFO!B329=0," ",COUNTRY_INFO!B329))</f>
        <v>Oromia Borena</v>
      </c>
      <c r="C329" s="14" t="str">
        <f>IF(AND(INTRO!$E$37="Non-endemic",INTRO!$E$41="Non-endemic")," ",IF(COUNTRY_INFO!C329=0," ",COUNTRY_INFO!C329))</f>
        <v>Yabello</v>
      </c>
      <c r="D329" s="15">
        <f>IF(AND(INTRO!$E$37="Non-endemic",INTRO!$E$41="Non-endemic"),0,IF(AND(OR(COUNTRY_INFO!$H329=0,COUNTRY_INFO!$H329=4,COUNTRY_INFO!$H329=99),OR(COUNTRY_INFO!$J329=0,COUNTRY_INFO!$J329=4)),0,COUNTRY_INFO!$E329))</f>
        <v>7786.5702187685993</v>
      </c>
      <c r="E329" s="15">
        <f>IF(AND(INTRO!$E$37="Non-endemic",INTRO!$E$41="Non-endemic"),0,IF(AND(OR(COUNTRY_INFO!$H329=0,COUNTRY_INFO!$H329=4,COUNTRY_INFO!$H329=99),OR(COUNTRY_INFO!$J329=0,COUNTRY_INFO!$J329=4)),0,COUNTRY_INFO!$F329))</f>
        <v>14711.568313411197</v>
      </c>
      <c r="F329" s="15">
        <f t="shared" si="32"/>
        <v>22498.138532179797</v>
      </c>
      <c r="G329" s="16">
        <f>IF(AND(INTRO!$E$37="Non-endemic",INTRO!$E$41="Non-endemic"),0,COUNTRY_INFO!P329)</f>
        <v>0</v>
      </c>
      <c r="H329" s="16">
        <f>IF(AND(INTRO!$E$37="Non-endemic",INTRO!$E$41="Non-endemic"),0,COUNTRY_INFO!R329)</f>
        <v>1</v>
      </c>
      <c r="I329" s="15">
        <f>IF(INTRO!$E$39="Non-endemic",IF($G329=1,DEC!I329,0),IF($G329=1,IVM!G329,0))</f>
        <v>0</v>
      </c>
      <c r="J329" s="197" t="s">
        <v>1155</v>
      </c>
      <c r="K329" s="42">
        <f>IF($J329="ALB", IF(INTRO!$E$39="Non-endemic", IF($H329&lt;&gt;0, IF($I329=0, $D329*$H329, $D329*($H329-$G329)), 0), $D329*$H329), 0)</f>
        <v>0</v>
      </c>
      <c r="L329" s="15">
        <f t="shared" si="35"/>
        <v>0</v>
      </c>
      <c r="M329" s="3"/>
      <c r="N329" s="15">
        <f t="shared" si="33"/>
        <v>0</v>
      </c>
      <c r="O329" s="42">
        <f>IF($J329="MBD", IF(INTRO!$E$39="Non-endemic", IF($H329&lt;&gt;0, IF($I329=0, $D329*$H329, $D329*($H329-$G329)), 0), $D329*$H329), 0)</f>
        <v>7786.5702187685993</v>
      </c>
      <c r="P329" s="15">
        <f t="shared" si="36"/>
        <v>14711.568313411197</v>
      </c>
      <c r="Q329" s="3"/>
      <c r="R329" s="15">
        <f t="shared" si="34"/>
        <v>22498.138532179797</v>
      </c>
      <c r="S329" s="25"/>
      <c r="T329" s="17">
        <f t="shared" si="37"/>
        <v>0</v>
      </c>
      <c r="U329" s="17">
        <f t="shared" si="38"/>
        <v>0</v>
      </c>
      <c r="V329" s="25"/>
      <c r="W329" s="17">
        <f t="shared" si="39"/>
        <v>0</v>
      </c>
      <c r="X329" s="17">
        <f t="shared" si="40"/>
        <v>0</v>
      </c>
      <c r="Y329" s="25"/>
      <c r="Z329" s="17">
        <f t="shared" si="41"/>
        <v>14711.568313411197</v>
      </c>
      <c r="AA329" s="17">
        <f t="shared" si="42"/>
        <v>99</v>
      </c>
    </row>
    <row r="330" spans="1:27" x14ac:dyDescent="0.2">
      <c r="A330" s="14" t="str">
        <f>IF(AND(INTRO!$E$37="Non-endemic",INTRO!$E$41="Non-endemic")," ",IF(COUNTRY_INFO!A330=0," ",COUNTRY_INFO!A330))</f>
        <v>Ethiopia</v>
      </c>
      <c r="B330" s="14" t="str">
        <f>IF(AND(INTRO!$E$37="Non-endemic",INTRO!$E$41="Non-endemic")," ",IF(COUNTRY_INFO!B330=0," ",COUNTRY_INFO!B330))</f>
        <v>Oromia Borena</v>
      </c>
      <c r="C330" s="14" t="str">
        <f>IF(AND(INTRO!$E$37="Non-endemic",INTRO!$E$41="Non-endemic")," ",IF(COUNTRY_INFO!C330=0," ",COUNTRY_INFO!C330))</f>
        <v>Yabello Town</v>
      </c>
      <c r="D330" s="15">
        <f>IF(AND(INTRO!$E$37="Non-endemic",INTRO!$E$41="Non-endemic"),0,IF(AND(OR(COUNTRY_INFO!$H330=0,COUNTRY_INFO!$H330=4,COUNTRY_INFO!$H330=99),OR(COUNTRY_INFO!$J330=0,COUNTRY_INFO!$J330=4)),0,COUNTRY_INFO!$E330))</f>
        <v>4598.4016415399992</v>
      </c>
      <c r="E330" s="15">
        <f>IF(AND(INTRO!$E$37="Non-endemic",INTRO!$E$41="Non-endemic"),0,IF(AND(OR(COUNTRY_INFO!$H330=0,COUNTRY_INFO!$H330=4,COUNTRY_INFO!$H330=99),OR(COUNTRY_INFO!$J330=0,COUNTRY_INFO!$J330=4)),0,COUNTRY_INFO!$F330))</f>
        <v>8687.9971516799997</v>
      </c>
      <c r="F330" s="15">
        <f t="shared" ref="F330:F393" si="43">SUM(D330:E330)</f>
        <v>13286.39879322</v>
      </c>
      <c r="G330" s="16">
        <f>IF(AND(INTRO!$E$37="Non-endemic",INTRO!$E$41="Non-endemic"),0,COUNTRY_INFO!P330)</f>
        <v>0</v>
      </c>
      <c r="H330" s="16">
        <f>IF(AND(INTRO!$E$37="Non-endemic",INTRO!$E$41="Non-endemic"),0,COUNTRY_INFO!R330)</f>
        <v>1</v>
      </c>
      <c r="I330" s="15">
        <f>IF(INTRO!$E$39="Non-endemic",IF($G330=1,DEC!I330,0),IF($G330=1,IVM!G330,0))</f>
        <v>0</v>
      </c>
      <c r="J330" s="197" t="s">
        <v>1155</v>
      </c>
      <c r="K330" s="42">
        <f>IF($J330="ALB", IF(INTRO!$E$39="Non-endemic", IF($H330&lt;&gt;0, IF($I330=0, $D330*$H330, $D330*($H330-$G330)), 0), $D330*$H330), 0)</f>
        <v>0</v>
      </c>
      <c r="L330" s="15">
        <f t="shared" si="35"/>
        <v>0</v>
      </c>
      <c r="M330" s="3"/>
      <c r="N330" s="15">
        <f t="shared" ref="N330:N393" si="44">SUM(K330:M330)</f>
        <v>0</v>
      </c>
      <c r="O330" s="42">
        <f>IF($J330="MBD", IF(INTRO!$E$39="Non-endemic", IF($H330&lt;&gt;0, IF($I330=0, $D330*$H330, $D330*($H330-$G330)), 0), $D330*$H330), 0)</f>
        <v>4598.4016415399992</v>
      </c>
      <c r="P330" s="15">
        <f t="shared" si="36"/>
        <v>8687.9971516799997</v>
      </c>
      <c r="Q330" s="3"/>
      <c r="R330" s="15">
        <f t="shared" ref="R330:R393" si="45">SUM(O330:Q330)</f>
        <v>13286.39879322</v>
      </c>
      <c r="S330" s="25"/>
      <c r="T330" s="17">
        <f t="shared" si="37"/>
        <v>0</v>
      </c>
      <c r="U330" s="17">
        <f t="shared" si="38"/>
        <v>0</v>
      </c>
      <c r="V330" s="25"/>
      <c r="W330" s="17">
        <f t="shared" si="39"/>
        <v>0</v>
      </c>
      <c r="X330" s="17">
        <f t="shared" si="40"/>
        <v>0</v>
      </c>
      <c r="Y330" s="25"/>
      <c r="Z330" s="17">
        <f t="shared" si="41"/>
        <v>8687.9971516799997</v>
      </c>
      <c r="AA330" s="17">
        <f t="shared" si="42"/>
        <v>58</v>
      </c>
    </row>
    <row r="331" spans="1:27" x14ac:dyDescent="0.2">
      <c r="A331" s="14" t="str">
        <f>IF(AND(INTRO!$E$37="Non-endemic",INTRO!$E$41="Non-endemic")," ",IF(COUNTRY_INFO!A331=0," ",COUNTRY_INFO!A331))</f>
        <v>Ethiopia</v>
      </c>
      <c r="B331" s="14" t="str">
        <f>IF(AND(INTRO!$E$37="Non-endemic",INTRO!$E$41="Non-endemic")," ",IF(COUNTRY_INFO!B331=0," ",COUNTRY_INFO!B331))</f>
        <v>Oromia Buno Bedele</v>
      </c>
      <c r="C331" s="14" t="str">
        <f>IF(AND(INTRO!$E$37="Non-endemic",INTRO!$E$41="Non-endemic")," ",IF(COUNTRY_INFO!C331=0," ",COUNTRY_INFO!C331))</f>
        <v>Bedele Town</v>
      </c>
      <c r="D331" s="15">
        <f>IF(AND(INTRO!$E$37="Non-endemic",INTRO!$E$41="Non-endemic"),0,IF(AND(OR(COUNTRY_INFO!$H331=0,COUNTRY_INFO!$H331=4,COUNTRY_INFO!$H331=99),OR(COUNTRY_INFO!$J331=0,COUNTRY_INFO!$J331=4)),0,COUNTRY_INFO!$E331))</f>
        <v>4885.6744820981994</v>
      </c>
      <c r="E331" s="15">
        <f>IF(AND(INTRO!$E$37="Non-endemic",INTRO!$E$41="Non-endemic"),0,IF(AND(OR(COUNTRY_INFO!$H331=0,COUNTRY_INFO!$H331=4,COUNTRY_INFO!$H331=99),OR(COUNTRY_INFO!$J331=0,COUNTRY_INFO!$J331=4)),0,COUNTRY_INFO!$F331))</f>
        <v>9230.7565309343991</v>
      </c>
      <c r="F331" s="15">
        <f t="shared" si="43"/>
        <v>14116.431013032598</v>
      </c>
      <c r="G331" s="16">
        <f>IF(AND(INTRO!$E$37="Non-endemic",INTRO!$E$41="Non-endemic"),0,COUNTRY_INFO!P331)</f>
        <v>0</v>
      </c>
      <c r="H331" s="16">
        <f>IF(AND(INTRO!$E$37="Non-endemic",INTRO!$E$41="Non-endemic"),0,COUNTRY_INFO!R331)</f>
        <v>1</v>
      </c>
      <c r="I331" s="15">
        <f>IF(INTRO!$E$39="Non-endemic",IF($G331=1,DEC!I331,0),IF($G331=1,IVM!G331,0))</f>
        <v>0</v>
      </c>
      <c r="J331" s="197" t="s">
        <v>1155</v>
      </c>
      <c r="K331" s="42">
        <f>IF($J331="ALB", IF(INTRO!$E$39="Non-endemic", IF($H331&lt;&gt;0, IF($I331=0, $D331*$H331, $D331*($H331-$G331)), 0), $D331*$H331), 0)</f>
        <v>0</v>
      </c>
      <c r="L331" s="15">
        <f t="shared" si="35"/>
        <v>0</v>
      </c>
      <c r="M331" s="3"/>
      <c r="N331" s="15">
        <f t="shared" si="44"/>
        <v>0</v>
      </c>
      <c r="O331" s="42">
        <f>IF($J331="MBD", IF(INTRO!$E$39="Non-endemic", IF($H331&lt;&gt;0, IF($I331=0, $D331*$H331, $D331*($H331-$G331)), 0), $D331*$H331), 0)</f>
        <v>4885.6744820981994</v>
      </c>
      <c r="P331" s="15">
        <f t="shared" si="36"/>
        <v>9230.7565309343991</v>
      </c>
      <c r="Q331" s="3"/>
      <c r="R331" s="15">
        <f t="shared" si="45"/>
        <v>14116.431013032598</v>
      </c>
      <c r="S331" s="25"/>
      <c r="T331" s="17">
        <f t="shared" si="37"/>
        <v>0</v>
      </c>
      <c r="U331" s="17">
        <f t="shared" si="38"/>
        <v>0</v>
      </c>
      <c r="V331" s="25"/>
      <c r="W331" s="17">
        <f t="shared" si="39"/>
        <v>0</v>
      </c>
      <c r="X331" s="17">
        <f t="shared" si="40"/>
        <v>0</v>
      </c>
      <c r="Y331" s="25"/>
      <c r="Z331" s="17">
        <f t="shared" si="41"/>
        <v>9230.7565309343991</v>
      </c>
      <c r="AA331" s="17">
        <f t="shared" si="42"/>
        <v>62</v>
      </c>
    </row>
    <row r="332" spans="1:27" x14ac:dyDescent="0.2">
      <c r="A332" s="14" t="str">
        <f>IF(AND(INTRO!$E$37="Non-endemic",INTRO!$E$41="Non-endemic")," ",IF(COUNTRY_INFO!A332=0," ",COUNTRY_INFO!A332))</f>
        <v>Ethiopia</v>
      </c>
      <c r="B332" s="14" t="str">
        <f>IF(AND(INTRO!$E$37="Non-endemic",INTRO!$E$41="Non-endemic")," ",IF(COUNTRY_INFO!B332=0," ",COUNTRY_INFO!B332))</f>
        <v>Oromia Buno Bedele</v>
      </c>
      <c r="C332" s="14" t="str">
        <f>IF(AND(INTRO!$E$37="Non-endemic",INTRO!$E$41="Non-endemic")," ",IF(COUNTRY_INFO!C332=0," ",COUNTRY_INFO!C332))</f>
        <v>Bedele Zuria</v>
      </c>
      <c r="D332" s="15">
        <f>IF(AND(INTRO!$E$37="Non-endemic",INTRO!$E$41="Non-endemic"),0,IF(AND(OR(COUNTRY_INFO!$H332=0,COUNTRY_INFO!$H332=4,COUNTRY_INFO!$H332=99),OR(COUNTRY_INFO!$J332=0,COUNTRY_INFO!$J332=4)),0,COUNTRY_INFO!$E332))</f>
        <v>17225.341056860998</v>
      </c>
      <c r="E332" s="15">
        <f>IF(AND(INTRO!$E$37="Non-endemic",INTRO!$E$41="Non-endemic"),0,IF(AND(OR(COUNTRY_INFO!$H332=0,COUNTRY_INFO!$H332=4,COUNTRY_INFO!$H332=99),OR(COUNTRY_INFO!$J332=0,COUNTRY_INFO!$J332=4)),0,COUNTRY_INFO!$F332))</f>
        <v>32544.724385711997</v>
      </c>
      <c r="F332" s="15">
        <f t="shared" si="43"/>
        <v>49770.065442572995</v>
      </c>
      <c r="G332" s="16">
        <f>IF(AND(INTRO!$E$37="Non-endemic",INTRO!$E$41="Non-endemic"),0,COUNTRY_INFO!P332)</f>
        <v>0</v>
      </c>
      <c r="H332" s="16">
        <f>IF(AND(INTRO!$E$37="Non-endemic",INTRO!$E$41="Non-endemic"),0,COUNTRY_INFO!R332)</f>
        <v>2</v>
      </c>
      <c r="I332" s="15">
        <f>IF(INTRO!$E$39="Non-endemic",IF($G332=1,DEC!I332,0),IF($G332=1,IVM!G332,0))</f>
        <v>0</v>
      </c>
      <c r="J332" s="197" t="s">
        <v>1155</v>
      </c>
      <c r="K332" s="42">
        <f>IF($J332="ALB", IF(INTRO!$E$39="Non-endemic", IF($H332&lt;&gt;0, IF($I332=0, $D332*$H332, $D332*($H332-$G332)), 0), $D332*$H332), 0)</f>
        <v>0</v>
      </c>
      <c r="L332" s="15">
        <f t="shared" si="35"/>
        <v>0</v>
      </c>
      <c r="M332" s="3"/>
      <c r="N332" s="15">
        <f t="shared" si="44"/>
        <v>0</v>
      </c>
      <c r="O332" s="42">
        <f>IF($J332="MBD", IF(INTRO!$E$39="Non-endemic", IF($H332&lt;&gt;0, IF($I332=0, $D332*$H332, $D332*($H332-$G332)), 0), $D332*$H332), 0)</f>
        <v>34450.682113721996</v>
      </c>
      <c r="P332" s="15">
        <f t="shared" si="36"/>
        <v>65089.448771423995</v>
      </c>
      <c r="Q332" s="3"/>
      <c r="R332" s="15">
        <f t="shared" si="45"/>
        <v>99540.130885145991</v>
      </c>
      <c r="S332" s="25"/>
      <c r="T332" s="17">
        <f t="shared" si="37"/>
        <v>0</v>
      </c>
      <c r="U332" s="17">
        <f t="shared" si="38"/>
        <v>0</v>
      </c>
      <c r="V332" s="25"/>
      <c r="W332" s="17">
        <f t="shared" si="39"/>
        <v>0</v>
      </c>
      <c r="X332" s="17">
        <f t="shared" si="40"/>
        <v>0</v>
      </c>
      <c r="Y332" s="25"/>
      <c r="Z332" s="17">
        <f t="shared" si="41"/>
        <v>65089.448771423995</v>
      </c>
      <c r="AA332" s="17">
        <f t="shared" si="42"/>
        <v>434</v>
      </c>
    </row>
    <row r="333" spans="1:27" x14ac:dyDescent="0.2">
      <c r="A333" s="14" t="str">
        <f>IF(AND(INTRO!$E$37="Non-endemic",INTRO!$E$41="Non-endemic")," ",IF(COUNTRY_INFO!A333=0," ",COUNTRY_INFO!A333))</f>
        <v>Ethiopia</v>
      </c>
      <c r="B333" s="14" t="str">
        <f>IF(AND(INTRO!$E$37="Non-endemic",INTRO!$E$41="Non-endemic")," ",IF(COUNTRY_INFO!B333=0," ",COUNTRY_INFO!B333))</f>
        <v>Oromia Buno Bedele</v>
      </c>
      <c r="C333" s="14" t="str">
        <f>IF(AND(INTRO!$E$37="Non-endemic",INTRO!$E$41="Non-endemic")," ",IF(COUNTRY_INFO!C333=0," ",COUNTRY_INFO!C333))</f>
        <v>Borecha</v>
      </c>
      <c r="D333" s="15">
        <f>IF(AND(INTRO!$E$37="Non-endemic",INTRO!$E$41="Non-endemic"),0,IF(AND(OR(COUNTRY_INFO!$H333=0,COUNTRY_INFO!$H333=4,COUNTRY_INFO!$H333=99),OR(COUNTRY_INFO!$J333=0,COUNTRY_INFO!$J333=4)),0,COUNTRY_INFO!$E333))</f>
        <v>16421.044976384997</v>
      </c>
      <c r="E333" s="15">
        <f>IF(AND(INTRO!$E$37="Non-endemic",INTRO!$E$41="Non-endemic"),0,IF(AND(OR(COUNTRY_INFO!$H333=0,COUNTRY_INFO!$H333=4,COUNTRY_INFO!$H333=99),OR(COUNTRY_INFO!$J333=0,COUNTRY_INFO!$J333=4)),0,COUNTRY_INFO!$F333))</f>
        <v>31025.126359919999</v>
      </c>
      <c r="F333" s="15">
        <f t="shared" si="43"/>
        <v>47446.171336304993</v>
      </c>
      <c r="G333" s="16">
        <f>IF(AND(INTRO!$E$37="Non-endemic",INTRO!$E$41="Non-endemic"),0,COUNTRY_INFO!P333)</f>
        <v>0</v>
      </c>
      <c r="H333" s="16">
        <f>IF(AND(INTRO!$E$37="Non-endemic",INTRO!$E$41="Non-endemic"),0,COUNTRY_INFO!R333)</f>
        <v>2</v>
      </c>
      <c r="I333" s="15">
        <f>IF(INTRO!$E$39="Non-endemic",IF($G333=1,DEC!I333,0),IF($G333=1,IVM!G333,0))</f>
        <v>0</v>
      </c>
      <c r="J333" s="197" t="s">
        <v>1155</v>
      </c>
      <c r="K333" s="42">
        <f>IF($J333="ALB", IF(INTRO!$E$39="Non-endemic", IF($H333&lt;&gt;0, IF($I333=0, $D333*$H333, $D333*($H333-$G333)), 0), $D333*$H333), 0)</f>
        <v>0</v>
      </c>
      <c r="L333" s="15">
        <f t="shared" si="35"/>
        <v>0</v>
      </c>
      <c r="M333" s="3"/>
      <c r="N333" s="15">
        <f t="shared" si="44"/>
        <v>0</v>
      </c>
      <c r="O333" s="42">
        <f>IF($J333="MBD", IF(INTRO!$E$39="Non-endemic", IF($H333&lt;&gt;0, IF($I333=0, $D333*$H333, $D333*($H333-$G333)), 0), $D333*$H333), 0)</f>
        <v>32842.089952769995</v>
      </c>
      <c r="P333" s="15">
        <f t="shared" si="36"/>
        <v>62050.252719839998</v>
      </c>
      <c r="Q333" s="3"/>
      <c r="R333" s="15">
        <f t="shared" si="45"/>
        <v>94892.342672609986</v>
      </c>
      <c r="S333" s="25"/>
      <c r="T333" s="17">
        <f t="shared" si="37"/>
        <v>0</v>
      </c>
      <c r="U333" s="17">
        <f t="shared" si="38"/>
        <v>0</v>
      </c>
      <c r="V333" s="25"/>
      <c r="W333" s="17">
        <f t="shared" si="39"/>
        <v>0</v>
      </c>
      <c r="X333" s="17">
        <f t="shared" si="40"/>
        <v>0</v>
      </c>
      <c r="Y333" s="25"/>
      <c r="Z333" s="17">
        <f t="shared" si="41"/>
        <v>62050.252719839998</v>
      </c>
      <c r="AA333" s="17">
        <f t="shared" si="42"/>
        <v>414</v>
      </c>
    </row>
    <row r="334" spans="1:27" x14ac:dyDescent="0.2">
      <c r="A334" s="14" t="str">
        <f>IF(AND(INTRO!$E$37="Non-endemic",INTRO!$E$41="Non-endemic")," ",IF(COUNTRY_INFO!A334=0," ",COUNTRY_INFO!A334))</f>
        <v>Ethiopia</v>
      </c>
      <c r="B334" s="14" t="str">
        <f>IF(AND(INTRO!$E$37="Non-endemic",INTRO!$E$41="Non-endemic")," ",IF(COUNTRY_INFO!B334=0," ",COUNTRY_INFO!B334))</f>
        <v>Oromia Buno Bedele</v>
      </c>
      <c r="C334" s="14" t="str">
        <f>IF(AND(INTRO!$E$37="Non-endemic",INTRO!$E$41="Non-endemic")," ",IF(COUNTRY_INFO!C334=0," ",COUNTRY_INFO!C334))</f>
        <v>Chewaka</v>
      </c>
      <c r="D334" s="15">
        <f>IF(AND(INTRO!$E$37="Non-endemic",INTRO!$E$41="Non-endemic"),0,IF(AND(OR(COUNTRY_INFO!$H334=0,COUNTRY_INFO!$H334=4,COUNTRY_INFO!$H334=99),OR(COUNTRY_INFO!$J334=0,COUNTRY_INFO!$J334=4)),0,COUNTRY_INFO!$E334))</f>
        <v>12470.152584443398</v>
      </c>
      <c r="E334" s="15">
        <f>IF(AND(INTRO!$E$37="Non-endemic",INTRO!$E$41="Non-endemic"),0,IF(AND(OR(COUNTRY_INFO!$H334=0,COUNTRY_INFO!$H334=4,COUNTRY_INFO!$H334=99),OR(COUNTRY_INFO!$J334=0,COUNTRY_INFO!$J334=4)),0,COUNTRY_INFO!$F334))</f>
        <v>23560.501796092794</v>
      </c>
      <c r="F334" s="15">
        <f t="shared" si="43"/>
        <v>36030.654380536194</v>
      </c>
      <c r="G334" s="16">
        <f>IF(AND(INTRO!$E$37="Non-endemic",INTRO!$E$41="Non-endemic"),0,COUNTRY_INFO!P334)</f>
        <v>0</v>
      </c>
      <c r="H334" s="16">
        <f>IF(AND(INTRO!$E$37="Non-endemic",INTRO!$E$41="Non-endemic"),0,COUNTRY_INFO!R334)</f>
        <v>2</v>
      </c>
      <c r="I334" s="15">
        <f>IF(INTRO!$E$39="Non-endemic",IF($G334=1,DEC!I334,0),IF($G334=1,IVM!G334,0))</f>
        <v>0</v>
      </c>
      <c r="J334" s="197" t="s">
        <v>1155</v>
      </c>
      <c r="K334" s="42">
        <f>IF($J334="ALB", IF(INTRO!$E$39="Non-endemic", IF($H334&lt;&gt;0, IF($I334=0, $D334*$H334, $D334*($H334-$G334)), 0), $D334*$H334), 0)</f>
        <v>0</v>
      </c>
      <c r="L334" s="15">
        <f t="shared" si="35"/>
        <v>0</v>
      </c>
      <c r="M334" s="3"/>
      <c r="N334" s="15">
        <f t="shared" si="44"/>
        <v>0</v>
      </c>
      <c r="O334" s="42">
        <f>IF($J334="MBD", IF(INTRO!$E$39="Non-endemic", IF($H334&lt;&gt;0, IF($I334=0, $D334*$H334, $D334*($H334-$G334)), 0), $D334*$H334), 0)</f>
        <v>24940.305168886796</v>
      </c>
      <c r="P334" s="15">
        <f t="shared" si="36"/>
        <v>47121.003592185589</v>
      </c>
      <c r="Q334" s="3"/>
      <c r="R334" s="15">
        <f t="shared" si="45"/>
        <v>72061.308761072389</v>
      </c>
      <c r="S334" s="25"/>
      <c r="T334" s="17">
        <f t="shared" si="37"/>
        <v>0</v>
      </c>
      <c r="U334" s="17">
        <f t="shared" si="38"/>
        <v>0</v>
      </c>
      <c r="V334" s="25"/>
      <c r="W334" s="17">
        <f t="shared" si="39"/>
        <v>0</v>
      </c>
      <c r="X334" s="17">
        <f t="shared" si="40"/>
        <v>0</v>
      </c>
      <c r="Y334" s="25"/>
      <c r="Z334" s="17">
        <f t="shared" si="41"/>
        <v>47121.003592185589</v>
      </c>
      <c r="AA334" s="17">
        <f t="shared" si="42"/>
        <v>315</v>
      </c>
    </row>
    <row r="335" spans="1:27" x14ac:dyDescent="0.2">
      <c r="A335" s="14" t="str">
        <f>IF(AND(INTRO!$E$37="Non-endemic",INTRO!$E$41="Non-endemic")," ",IF(COUNTRY_INFO!A335=0," ",COUNTRY_INFO!A335))</f>
        <v>Ethiopia</v>
      </c>
      <c r="B335" s="14" t="str">
        <f>IF(AND(INTRO!$E$37="Non-endemic",INTRO!$E$41="Non-endemic")," ",IF(COUNTRY_INFO!B335=0," ",COUNTRY_INFO!B335))</f>
        <v>Oromia Buno Bedele</v>
      </c>
      <c r="C335" s="14" t="str">
        <f>IF(AND(INTRO!$E$37="Non-endemic",INTRO!$E$41="Non-endemic")," ",IF(COUNTRY_INFO!C335=0," ",COUNTRY_INFO!C335))</f>
        <v>Chora</v>
      </c>
      <c r="D335" s="15">
        <f>IF(AND(INTRO!$E$37="Non-endemic",INTRO!$E$41="Non-endemic"),0,IF(AND(OR(COUNTRY_INFO!$H335=0,COUNTRY_INFO!$H335=4,COUNTRY_INFO!$H335=99),OR(COUNTRY_INFO!$J335=0,COUNTRY_INFO!$J335=4)),0,COUNTRY_INFO!$E335))</f>
        <v>22505.697539631597</v>
      </c>
      <c r="E335" s="15">
        <f>IF(AND(INTRO!$E$37="Non-endemic",INTRO!$E$41="Non-endemic"),0,IF(AND(OR(COUNTRY_INFO!$H335=0,COUNTRY_INFO!$H335=4,COUNTRY_INFO!$H335=99),OR(COUNTRY_INFO!$J335=0,COUNTRY_INFO!$J335=4)),0,COUNTRY_INFO!$F335))</f>
        <v>42521.173956307204</v>
      </c>
      <c r="F335" s="15">
        <f t="shared" si="43"/>
        <v>65026.871495938802</v>
      </c>
      <c r="G335" s="16">
        <f>IF(AND(INTRO!$E$37="Non-endemic",INTRO!$E$41="Non-endemic"),0,COUNTRY_INFO!P335)</f>
        <v>0</v>
      </c>
      <c r="H335" s="16">
        <f>IF(AND(INTRO!$E$37="Non-endemic",INTRO!$E$41="Non-endemic"),0,COUNTRY_INFO!R335)</f>
        <v>1</v>
      </c>
      <c r="I335" s="15">
        <f>IF(INTRO!$E$39="Non-endemic",IF($G335=1,DEC!I335,0),IF($G335=1,IVM!G335,0))</f>
        <v>0</v>
      </c>
      <c r="J335" s="197" t="s">
        <v>1155</v>
      </c>
      <c r="K335" s="42">
        <f>IF($J335="ALB", IF(INTRO!$E$39="Non-endemic", IF($H335&lt;&gt;0, IF($I335=0, $D335*$H335, $D335*($H335-$G335)), 0), $D335*$H335), 0)</f>
        <v>0</v>
      </c>
      <c r="L335" s="15">
        <f t="shared" si="35"/>
        <v>0</v>
      </c>
      <c r="M335" s="3"/>
      <c r="N335" s="15">
        <f t="shared" si="44"/>
        <v>0</v>
      </c>
      <c r="O335" s="42">
        <f>IF($J335="MBD", IF(INTRO!$E$39="Non-endemic", IF($H335&lt;&gt;0, IF($I335=0, $D335*$H335, $D335*($H335-$G335)), 0), $D335*$H335), 0)</f>
        <v>22505.697539631597</v>
      </c>
      <c r="P335" s="15">
        <f t="shared" si="36"/>
        <v>42521.173956307204</v>
      </c>
      <c r="Q335" s="3"/>
      <c r="R335" s="15">
        <f t="shared" si="45"/>
        <v>65026.871495938802</v>
      </c>
      <c r="S335" s="25"/>
      <c r="T335" s="17">
        <f t="shared" si="37"/>
        <v>0</v>
      </c>
      <c r="U335" s="17">
        <f t="shared" si="38"/>
        <v>0</v>
      </c>
      <c r="V335" s="25"/>
      <c r="W335" s="17">
        <f t="shared" si="39"/>
        <v>0</v>
      </c>
      <c r="X335" s="17">
        <f t="shared" si="40"/>
        <v>0</v>
      </c>
      <c r="Y335" s="25"/>
      <c r="Z335" s="17">
        <f t="shared" si="41"/>
        <v>42521.173956307204</v>
      </c>
      <c r="AA335" s="17">
        <f t="shared" si="42"/>
        <v>284</v>
      </c>
    </row>
    <row r="336" spans="1:27" x14ac:dyDescent="0.2">
      <c r="A336" s="14" t="str">
        <f>IF(AND(INTRO!$E$37="Non-endemic",INTRO!$E$41="Non-endemic")," ",IF(COUNTRY_INFO!A336=0," ",COUNTRY_INFO!A336))</f>
        <v>Ethiopia</v>
      </c>
      <c r="B336" s="14" t="str">
        <f>IF(AND(INTRO!$E$37="Non-endemic",INTRO!$E$41="Non-endemic")," ",IF(COUNTRY_INFO!B336=0," ",COUNTRY_INFO!B336))</f>
        <v>Oromia Buno Bedele</v>
      </c>
      <c r="C336" s="14" t="str">
        <f>IF(AND(INTRO!$E$37="Non-endemic",INTRO!$E$41="Non-endemic")," ",IF(COUNTRY_INFO!C336=0," ",COUNTRY_INFO!C336))</f>
        <v>Dabo Hanna</v>
      </c>
      <c r="D336" s="15">
        <f>IF(AND(INTRO!$E$37="Non-endemic",INTRO!$E$41="Non-endemic"),0,IF(AND(OR(COUNTRY_INFO!$H336=0,COUNTRY_INFO!$H336=4,COUNTRY_INFO!$H336=99),OR(COUNTRY_INFO!$J336=0,COUNTRY_INFO!$J336=4)),0,COUNTRY_INFO!$E336))</f>
        <v>9273.1605059100002</v>
      </c>
      <c r="E336" s="15">
        <f>IF(AND(INTRO!$E$37="Non-endemic",INTRO!$E$41="Non-endemic"),0,IF(AND(OR(COUNTRY_INFO!$H336=0,COUNTRY_INFO!$H336=4,COUNTRY_INFO!$H336=99),OR(COUNTRY_INFO!$J336=0,COUNTRY_INFO!$J336=4)),0,COUNTRY_INFO!$F336))</f>
        <v>17520.259938719999</v>
      </c>
      <c r="F336" s="15">
        <f t="shared" si="43"/>
        <v>26793.420444629999</v>
      </c>
      <c r="G336" s="16">
        <f>IF(AND(INTRO!$E$37="Non-endemic",INTRO!$E$41="Non-endemic"),0,COUNTRY_INFO!P336)</f>
        <v>0</v>
      </c>
      <c r="H336" s="16">
        <f>IF(AND(INTRO!$E$37="Non-endemic",INTRO!$E$41="Non-endemic"),0,COUNTRY_INFO!R336)</f>
        <v>0</v>
      </c>
      <c r="I336" s="15">
        <f>IF(INTRO!$E$39="Non-endemic",IF($G336=1,DEC!I336,0),IF($G336=1,IVM!G336,0))</f>
        <v>0</v>
      </c>
      <c r="J336" s="197"/>
      <c r="K336" s="42">
        <f>IF($J336="ALB", IF(INTRO!$E$39="Non-endemic", IF($H336&lt;&gt;0, IF($I336=0, $D336*$H336, $D336*($H336-$G336)), 0), $D336*$H336), 0)</f>
        <v>0</v>
      </c>
      <c r="L336" s="15">
        <f t="shared" si="35"/>
        <v>0</v>
      </c>
      <c r="M336" s="3"/>
      <c r="N336" s="15">
        <f t="shared" si="44"/>
        <v>0</v>
      </c>
      <c r="O336" s="42">
        <f>IF($J336="MBD", IF(INTRO!$E$39="Non-endemic", IF($H336&lt;&gt;0, IF($I336=0, $D336*$H336, $D336*($H336-$G336)), 0), $D336*$H336), 0)</f>
        <v>0</v>
      </c>
      <c r="P336" s="15">
        <f t="shared" si="36"/>
        <v>0</v>
      </c>
      <c r="Q336" s="3"/>
      <c r="R336" s="15">
        <f t="shared" si="45"/>
        <v>0</v>
      </c>
      <c r="S336" s="25"/>
      <c r="T336" s="17">
        <f t="shared" si="37"/>
        <v>0</v>
      </c>
      <c r="U336" s="17">
        <f t="shared" si="38"/>
        <v>0</v>
      </c>
      <c r="V336" s="25"/>
      <c r="W336" s="17">
        <f t="shared" si="39"/>
        <v>0</v>
      </c>
      <c r="X336" s="17">
        <f t="shared" si="40"/>
        <v>0</v>
      </c>
      <c r="Y336" s="25"/>
      <c r="Z336" s="17">
        <f t="shared" si="41"/>
        <v>0</v>
      </c>
      <c r="AA336" s="17">
        <f t="shared" si="42"/>
        <v>0</v>
      </c>
    </row>
    <row r="337" spans="1:27" x14ac:dyDescent="0.2">
      <c r="A337" s="14" t="str">
        <f>IF(AND(INTRO!$E$37="Non-endemic",INTRO!$E$41="Non-endemic")," ",IF(COUNTRY_INFO!A337=0," ",COUNTRY_INFO!A337))</f>
        <v>Ethiopia</v>
      </c>
      <c r="B337" s="14" t="str">
        <f>IF(AND(INTRO!$E$37="Non-endemic",INTRO!$E$41="Non-endemic")," ",IF(COUNTRY_INFO!B337=0," ",COUNTRY_INFO!B337))</f>
        <v>Oromia Buno Bedele</v>
      </c>
      <c r="C337" s="14" t="str">
        <f>IF(AND(INTRO!$E$37="Non-endemic",INTRO!$E$41="Non-endemic")," ",IF(COUNTRY_INFO!C337=0," ",COUNTRY_INFO!C337))</f>
        <v>Diediesa</v>
      </c>
      <c r="D337" s="15">
        <f>IF(AND(INTRO!$E$37="Non-endemic",INTRO!$E$41="Non-endemic"),0,IF(AND(OR(COUNTRY_INFO!$H337=0,COUNTRY_INFO!$H337=4,COUNTRY_INFO!$H337=99),OR(COUNTRY_INFO!$J337=0,COUNTRY_INFO!$J337=4)),0,COUNTRY_INFO!$E337))</f>
        <v>18992.756241299398</v>
      </c>
      <c r="E337" s="15">
        <f>IF(AND(INTRO!$E$37="Non-endemic",INTRO!$E$41="Non-endemic"),0,IF(AND(OR(COUNTRY_INFO!$H337=0,COUNTRY_INFO!$H337=4,COUNTRY_INFO!$H337=99),OR(COUNTRY_INFO!$J337=0,COUNTRY_INFO!$J337=4)),0,COUNTRY_INFO!$F337))</f>
        <v>35883.992958844799</v>
      </c>
      <c r="F337" s="15">
        <f t="shared" si="43"/>
        <v>54876.749200144201</v>
      </c>
      <c r="G337" s="16">
        <f>IF(AND(INTRO!$E$37="Non-endemic",INTRO!$E$41="Non-endemic"),0,COUNTRY_INFO!P337)</f>
        <v>0</v>
      </c>
      <c r="H337" s="16">
        <f>IF(AND(INTRO!$E$37="Non-endemic",INTRO!$E$41="Non-endemic"),0,COUNTRY_INFO!R337)</f>
        <v>2</v>
      </c>
      <c r="I337" s="15">
        <f>IF(INTRO!$E$39="Non-endemic",IF($G337=1,DEC!I337,0),IF($G337=1,IVM!G337,0))</f>
        <v>0</v>
      </c>
      <c r="J337" s="197" t="s">
        <v>1155</v>
      </c>
      <c r="K337" s="42">
        <f>IF($J337="ALB", IF(INTRO!$E$39="Non-endemic", IF($H337&lt;&gt;0, IF($I337=0, $D337*$H337, $D337*($H337-$G337)), 0), $D337*$H337), 0)</f>
        <v>0</v>
      </c>
      <c r="L337" s="15">
        <f t="shared" si="35"/>
        <v>0</v>
      </c>
      <c r="M337" s="3"/>
      <c r="N337" s="15">
        <f t="shared" si="44"/>
        <v>0</v>
      </c>
      <c r="O337" s="42">
        <f>IF($J337="MBD", IF(INTRO!$E$39="Non-endemic", IF($H337&lt;&gt;0, IF($I337=0, $D337*$H337, $D337*($H337-$G337)), 0), $D337*$H337), 0)</f>
        <v>37985.512482598795</v>
      </c>
      <c r="P337" s="15">
        <f t="shared" si="36"/>
        <v>71767.985917689599</v>
      </c>
      <c r="Q337" s="3"/>
      <c r="R337" s="15">
        <f t="shared" si="45"/>
        <v>109753.4984002884</v>
      </c>
      <c r="S337" s="25"/>
      <c r="T337" s="17">
        <f t="shared" si="37"/>
        <v>0</v>
      </c>
      <c r="U337" s="17">
        <f t="shared" si="38"/>
        <v>0</v>
      </c>
      <c r="V337" s="25"/>
      <c r="W337" s="17">
        <f t="shared" si="39"/>
        <v>0</v>
      </c>
      <c r="X337" s="17">
        <f t="shared" si="40"/>
        <v>0</v>
      </c>
      <c r="Y337" s="25"/>
      <c r="Z337" s="17">
        <f t="shared" si="41"/>
        <v>71767.985917689599</v>
      </c>
      <c r="AA337" s="17">
        <f t="shared" si="42"/>
        <v>479</v>
      </c>
    </row>
    <row r="338" spans="1:27" x14ac:dyDescent="0.2">
      <c r="A338" s="14" t="str">
        <f>IF(AND(INTRO!$E$37="Non-endemic",INTRO!$E$41="Non-endemic")," ",IF(COUNTRY_INFO!A338=0," ",COUNTRY_INFO!A338))</f>
        <v>Ethiopia</v>
      </c>
      <c r="B338" s="14" t="str">
        <f>IF(AND(INTRO!$E$37="Non-endemic",INTRO!$E$41="Non-endemic")," ",IF(COUNTRY_INFO!B338=0," ",COUNTRY_INFO!B338))</f>
        <v>Oromia Buno Bedele</v>
      </c>
      <c r="C338" s="14" t="str">
        <f>IF(AND(INTRO!$E$37="Non-endemic",INTRO!$E$41="Non-endemic")," ",IF(COUNTRY_INFO!C338=0," ",COUNTRY_INFO!C338))</f>
        <v>Diga</v>
      </c>
      <c r="D338" s="15">
        <f>IF(AND(INTRO!$E$37="Non-endemic",INTRO!$E$41="Non-endemic"),0,IF(AND(OR(COUNTRY_INFO!$H338=0,COUNTRY_INFO!$H338=4,COUNTRY_INFO!$H338=99),OR(COUNTRY_INFO!$J338=0,COUNTRY_INFO!$J338=4)),0,COUNTRY_INFO!$E338))</f>
        <v>8837.245604909398</v>
      </c>
      <c r="E338" s="15">
        <f>IF(AND(INTRO!$E$37="Non-endemic",INTRO!$E$41="Non-endemic"),0,IF(AND(OR(COUNTRY_INFO!$H338=0,COUNTRY_INFO!$H338=4,COUNTRY_INFO!$H338=99),OR(COUNTRY_INFO!$J338=0,COUNTRY_INFO!$J338=4)),0,COUNTRY_INFO!$F338))</f>
        <v>16696.663455964797</v>
      </c>
      <c r="F338" s="15">
        <f t="shared" si="43"/>
        <v>25533.909060874197</v>
      </c>
      <c r="G338" s="16">
        <f>IF(AND(INTRO!$E$37="Non-endemic",INTRO!$E$41="Non-endemic"),0,COUNTRY_INFO!P338)</f>
        <v>0</v>
      </c>
      <c r="H338" s="16">
        <f>IF(AND(INTRO!$E$37="Non-endemic",INTRO!$E$41="Non-endemic"),0,COUNTRY_INFO!R338)</f>
        <v>1</v>
      </c>
      <c r="I338" s="15">
        <f>IF(INTRO!$E$39="Non-endemic",IF($G338=1,DEC!I338,0),IF($G338=1,IVM!G338,0))</f>
        <v>0</v>
      </c>
      <c r="J338" s="197" t="s">
        <v>1155</v>
      </c>
      <c r="K338" s="42">
        <f>IF($J338="ALB", IF(INTRO!$E$39="Non-endemic", IF($H338&lt;&gt;0, IF($I338=0, $D338*$H338, $D338*($H338-$G338)), 0), $D338*$H338), 0)</f>
        <v>0</v>
      </c>
      <c r="L338" s="15">
        <f t="shared" si="35"/>
        <v>0</v>
      </c>
      <c r="M338" s="3"/>
      <c r="N338" s="15">
        <f t="shared" si="44"/>
        <v>0</v>
      </c>
      <c r="O338" s="42">
        <f>IF($J338="MBD", IF(INTRO!$E$39="Non-endemic", IF($H338&lt;&gt;0, IF($I338=0, $D338*$H338, $D338*($H338-$G338)), 0), $D338*$H338), 0)</f>
        <v>8837.245604909398</v>
      </c>
      <c r="P338" s="15">
        <f t="shared" si="36"/>
        <v>16696.663455964797</v>
      </c>
      <c r="Q338" s="3"/>
      <c r="R338" s="15">
        <f t="shared" si="45"/>
        <v>25533.909060874197</v>
      </c>
      <c r="S338" s="25"/>
      <c r="T338" s="17">
        <f t="shared" si="37"/>
        <v>0</v>
      </c>
      <c r="U338" s="17">
        <f t="shared" si="38"/>
        <v>0</v>
      </c>
      <c r="V338" s="25"/>
      <c r="W338" s="17">
        <f t="shared" si="39"/>
        <v>0</v>
      </c>
      <c r="X338" s="17">
        <f t="shared" si="40"/>
        <v>0</v>
      </c>
      <c r="Y338" s="25"/>
      <c r="Z338" s="17">
        <f t="shared" si="41"/>
        <v>16696.663455964797</v>
      </c>
      <c r="AA338" s="17">
        <f t="shared" si="42"/>
        <v>112</v>
      </c>
    </row>
    <row r="339" spans="1:27" x14ac:dyDescent="0.2">
      <c r="A339" s="14" t="str">
        <f>IF(AND(INTRO!$E$37="Non-endemic",INTRO!$E$41="Non-endemic")," ",IF(COUNTRY_INFO!A339=0," ",COUNTRY_INFO!A339))</f>
        <v>Ethiopia</v>
      </c>
      <c r="B339" s="14" t="str">
        <f>IF(AND(INTRO!$E$37="Non-endemic",INTRO!$E$41="Non-endemic")," ",IF(COUNTRY_INFO!B339=0," ",COUNTRY_INFO!B339))</f>
        <v>Oromia Buno Bedele</v>
      </c>
      <c r="C339" s="14" t="str">
        <f>IF(AND(INTRO!$E$37="Non-endemic",INTRO!$E$41="Non-endemic")," ",IF(COUNTRY_INFO!C339=0," ",COUNTRY_INFO!C339))</f>
        <v>Gechi</v>
      </c>
      <c r="D339" s="15">
        <f>IF(AND(INTRO!$E$37="Non-endemic",INTRO!$E$41="Non-endemic"),0,IF(AND(OR(COUNTRY_INFO!$H339=0,COUNTRY_INFO!$H339=4,COUNTRY_INFO!$H339=99),OR(COUNTRY_INFO!$J339=0,COUNTRY_INFO!$J339=4)),0,COUNTRY_INFO!$E339))</f>
        <v>15782.528910808798</v>
      </c>
      <c r="E339" s="15">
        <f>IF(AND(INTRO!$E$37="Non-endemic",INTRO!$E$41="Non-endemic"),0,IF(AND(OR(COUNTRY_INFO!$H339=0,COUNTRY_INFO!$H339=4,COUNTRY_INFO!$H339=99),OR(COUNTRY_INFO!$J339=0,COUNTRY_INFO!$J339=4)),0,COUNTRY_INFO!$F339))</f>
        <v>29818.745058009597</v>
      </c>
      <c r="F339" s="15">
        <f t="shared" si="43"/>
        <v>45601.273968818394</v>
      </c>
      <c r="G339" s="16">
        <f>IF(AND(INTRO!$E$37="Non-endemic",INTRO!$E$41="Non-endemic"),0,COUNTRY_INFO!P339)</f>
        <v>0</v>
      </c>
      <c r="H339" s="16">
        <f>IF(AND(INTRO!$E$37="Non-endemic",INTRO!$E$41="Non-endemic"),0,COUNTRY_INFO!R339)</f>
        <v>2</v>
      </c>
      <c r="I339" s="15">
        <f>IF(INTRO!$E$39="Non-endemic",IF($G339=1,DEC!I339,0),IF($G339=1,IVM!G339,0))</f>
        <v>0</v>
      </c>
      <c r="J339" s="197" t="s">
        <v>1155</v>
      </c>
      <c r="K339" s="42">
        <f>IF($J339="ALB", IF(INTRO!$E$39="Non-endemic", IF($H339&lt;&gt;0, IF($I339=0, $D339*$H339, $D339*($H339-$G339)), 0), $D339*$H339), 0)</f>
        <v>0</v>
      </c>
      <c r="L339" s="15">
        <f t="shared" si="35"/>
        <v>0</v>
      </c>
      <c r="M339" s="3"/>
      <c r="N339" s="15">
        <f t="shared" si="44"/>
        <v>0</v>
      </c>
      <c r="O339" s="42">
        <f>IF($J339="MBD", IF(INTRO!$E$39="Non-endemic", IF($H339&lt;&gt;0, IF($I339=0, $D339*$H339, $D339*($H339-$G339)), 0), $D339*$H339), 0)</f>
        <v>31565.057821617596</v>
      </c>
      <c r="P339" s="15">
        <f t="shared" si="36"/>
        <v>59637.490116019195</v>
      </c>
      <c r="Q339" s="3"/>
      <c r="R339" s="15">
        <f t="shared" si="45"/>
        <v>91202.547937636788</v>
      </c>
      <c r="S339" s="25"/>
      <c r="T339" s="17">
        <f t="shared" si="37"/>
        <v>0</v>
      </c>
      <c r="U339" s="17">
        <f t="shared" si="38"/>
        <v>0</v>
      </c>
      <c r="V339" s="25"/>
      <c r="W339" s="17">
        <f t="shared" si="39"/>
        <v>0</v>
      </c>
      <c r="X339" s="17">
        <f t="shared" si="40"/>
        <v>0</v>
      </c>
      <c r="Y339" s="25"/>
      <c r="Z339" s="17">
        <f t="shared" si="41"/>
        <v>59637.490116019195</v>
      </c>
      <c r="AA339" s="17">
        <f t="shared" si="42"/>
        <v>398</v>
      </c>
    </row>
    <row r="340" spans="1:27" x14ac:dyDescent="0.2">
      <c r="A340" s="14" t="str">
        <f>IF(AND(INTRO!$E$37="Non-endemic",INTRO!$E$41="Non-endemic")," ",IF(COUNTRY_INFO!A340=0," ",COUNTRY_INFO!A340))</f>
        <v>Ethiopia</v>
      </c>
      <c r="B340" s="14" t="str">
        <f>IF(AND(INTRO!$E$37="Non-endemic",INTRO!$E$41="Non-endemic")," ",IF(COUNTRY_INFO!B340=0," ",COUNTRY_INFO!B340))</f>
        <v>Oromia Buno Bedele</v>
      </c>
      <c r="C340" s="14" t="str">
        <f>IF(AND(INTRO!$E$37="Non-endemic",INTRO!$E$41="Non-endemic")," ",IF(COUNTRY_INFO!C340=0," ",COUNTRY_INFO!C340))</f>
        <v>Meko</v>
      </c>
      <c r="D340" s="15">
        <f>IF(AND(INTRO!$E$37="Non-endemic",INTRO!$E$41="Non-endemic"),0,IF(AND(OR(COUNTRY_INFO!$H340=0,COUNTRY_INFO!$H340=4,COUNTRY_INFO!$H340=99),OR(COUNTRY_INFO!$J340=0,COUNTRY_INFO!$J340=4)),0,COUNTRY_INFO!$E340))</f>
        <v>4878.2084425325993</v>
      </c>
      <c r="E340" s="15">
        <f>IF(AND(INTRO!$E$37="Non-endemic",INTRO!$E$41="Non-endemic"),0,IF(AND(OR(COUNTRY_INFO!$H340=0,COUNTRY_INFO!$H340=4,COUNTRY_INFO!$H340=99),OR(COUNTRY_INFO!$J340=0,COUNTRY_INFO!$J340=4)),0,COUNTRY_INFO!$F340))</f>
        <v>9216.6505576991985</v>
      </c>
      <c r="F340" s="15">
        <f t="shared" si="43"/>
        <v>14094.859000231798</v>
      </c>
      <c r="G340" s="16">
        <f>IF(AND(INTRO!$E$37="Non-endemic",INTRO!$E$41="Non-endemic"),0,COUNTRY_INFO!P340)</f>
        <v>0</v>
      </c>
      <c r="H340" s="16">
        <f>IF(AND(INTRO!$E$37="Non-endemic",INTRO!$E$41="Non-endemic"),0,COUNTRY_INFO!R340)</f>
        <v>1</v>
      </c>
      <c r="I340" s="15">
        <f>IF(INTRO!$E$39="Non-endemic",IF($G340=1,DEC!I340,0),IF($G340=1,IVM!G340,0))</f>
        <v>0</v>
      </c>
      <c r="J340" s="197" t="s">
        <v>1155</v>
      </c>
      <c r="K340" s="42">
        <f>IF($J340="ALB", IF(INTRO!$E$39="Non-endemic", IF($H340&lt;&gt;0, IF($I340=0, $D340*$H340, $D340*($H340-$G340)), 0), $D340*$H340), 0)</f>
        <v>0</v>
      </c>
      <c r="L340" s="15">
        <f t="shared" si="35"/>
        <v>0</v>
      </c>
      <c r="M340" s="3"/>
      <c r="N340" s="15">
        <f t="shared" si="44"/>
        <v>0</v>
      </c>
      <c r="O340" s="42">
        <f>IF($J340="MBD", IF(INTRO!$E$39="Non-endemic", IF($H340&lt;&gt;0, IF($I340=0, $D340*$H340, $D340*($H340-$G340)), 0), $D340*$H340), 0)</f>
        <v>4878.2084425325993</v>
      </c>
      <c r="P340" s="15">
        <f t="shared" si="36"/>
        <v>9216.6505576991985</v>
      </c>
      <c r="Q340" s="3"/>
      <c r="R340" s="15">
        <f t="shared" si="45"/>
        <v>14094.859000231798</v>
      </c>
      <c r="S340" s="25"/>
      <c r="T340" s="17">
        <f t="shared" si="37"/>
        <v>0</v>
      </c>
      <c r="U340" s="17">
        <f t="shared" si="38"/>
        <v>0</v>
      </c>
      <c r="V340" s="25"/>
      <c r="W340" s="17">
        <f t="shared" si="39"/>
        <v>0</v>
      </c>
      <c r="X340" s="17">
        <f t="shared" si="40"/>
        <v>0</v>
      </c>
      <c r="Y340" s="25"/>
      <c r="Z340" s="17">
        <f t="shared" si="41"/>
        <v>9216.6505576991985</v>
      </c>
      <c r="AA340" s="17">
        <f t="shared" si="42"/>
        <v>62</v>
      </c>
    </row>
    <row r="341" spans="1:27" x14ac:dyDescent="0.2">
      <c r="A341" s="14" t="str">
        <f>IF(AND(INTRO!$E$37="Non-endemic",INTRO!$E$41="Non-endemic")," ",IF(COUNTRY_INFO!A341=0," ",COUNTRY_INFO!A341))</f>
        <v>Ethiopia</v>
      </c>
      <c r="B341" s="14" t="str">
        <f>IF(AND(INTRO!$E$37="Non-endemic",INTRO!$E$41="Non-endemic")," ",IF(COUNTRY_INFO!B341=0," ",COUNTRY_INFO!B341))</f>
        <v>Oromia East Harerge</v>
      </c>
      <c r="C341" s="14" t="str">
        <f>IF(AND(INTRO!$E$37="Non-endemic",INTRO!$E$41="Non-endemic")," ",IF(COUNTRY_INFO!C341=0," ",COUNTRY_INFO!C341))</f>
        <v>Awaday Town</v>
      </c>
      <c r="D341" s="15">
        <f>IF(AND(INTRO!$E$37="Non-endemic",INTRO!$E$41="Non-endemic"),0,IF(AND(OR(COUNTRY_INFO!$H341=0,COUNTRY_INFO!$H341=4,COUNTRY_INFO!$H341=99),OR(COUNTRY_INFO!$J341=0,COUNTRY_INFO!$J341=4)),0,COUNTRY_INFO!$E341))</f>
        <v>0</v>
      </c>
      <c r="E341" s="15">
        <f>IF(AND(INTRO!$E$37="Non-endemic",INTRO!$E$41="Non-endemic"),0,IF(AND(OR(COUNTRY_INFO!$H341=0,COUNTRY_INFO!$H341=4,COUNTRY_INFO!$H341=99),OR(COUNTRY_INFO!$J341=0,COUNTRY_INFO!$J341=4)),0,COUNTRY_INFO!$F341))</f>
        <v>0</v>
      </c>
      <c r="F341" s="15">
        <f t="shared" si="43"/>
        <v>0</v>
      </c>
      <c r="G341" s="16">
        <f>IF(AND(INTRO!$E$37="Non-endemic",INTRO!$E$41="Non-endemic"),0,COUNTRY_INFO!P341)</f>
        <v>0</v>
      </c>
      <c r="H341" s="16">
        <f>IF(AND(INTRO!$E$37="Non-endemic",INTRO!$E$41="Non-endemic"),0,COUNTRY_INFO!R341)</f>
        <v>0</v>
      </c>
      <c r="I341" s="15">
        <f>IF(INTRO!$E$39="Non-endemic",IF($G341=1,DEC!I341,0),IF($G341=1,IVM!G341,0))</f>
        <v>0</v>
      </c>
      <c r="J341" s="197"/>
      <c r="K341" s="42">
        <f>IF($J341="ALB", IF(INTRO!$E$39="Non-endemic", IF($H341&lt;&gt;0, IF($I341=0, $D341*$H341, $D341*($H341-$G341)), 0), $D341*$H341), 0)</f>
        <v>0</v>
      </c>
      <c r="L341" s="15">
        <f t="shared" si="35"/>
        <v>0</v>
      </c>
      <c r="M341" s="3"/>
      <c r="N341" s="15">
        <f t="shared" si="44"/>
        <v>0</v>
      </c>
      <c r="O341" s="42">
        <f>IF($J341="MBD", IF(INTRO!$E$39="Non-endemic", IF($H341&lt;&gt;0, IF($I341=0, $D341*$H341, $D341*($H341-$G341)), 0), $D341*$H341), 0)</f>
        <v>0</v>
      </c>
      <c r="P341" s="15">
        <f t="shared" si="36"/>
        <v>0</v>
      </c>
      <c r="Q341" s="3"/>
      <c r="R341" s="15">
        <f t="shared" si="45"/>
        <v>0</v>
      </c>
      <c r="S341" s="25"/>
      <c r="T341" s="17">
        <f t="shared" si="37"/>
        <v>0</v>
      </c>
      <c r="U341" s="17">
        <f t="shared" si="38"/>
        <v>0</v>
      </c>
      <c r="V341" s="25"/>
      <c r="W341" s="17">
        <f t="shared" si="39"/>
        <v>0</v>
      </c>
      <c r="X341" s="17">
        <f t="shared" si="40"/>
        <v>0</v>
      </c>
      <c r="Y341" s="25"/>
      <c r="Z341" s="17">
        <f t="shared" si="41"/>
        <v>0</v>
      </c>
      <c r="AA341" s="17">
        <f t="shared" si="42"/>
        <v>0</v>
      </c>
    </row>
    <row r="342" spans="1:27" x14ac:dyDescent="0.2">
      <c r="A342" s="14" t="str">
        <f>IF(AND(INTRO!$E$37="Non-endemic",INTRO!$E$41="Non-endemic")," ",IF(COUNTRY_INFO!A342=0," ",COUNTRY_INFO!A342))</f>
        <v>Ethiopia</v>
      </c>
      <c r="B342" s="14" t="str">
        <f>IF(AND(INTRO!$E$37="Non-endemic",INTRO!$E$41="Non-endemic")," ",IF(COUNTRY_INFO!B342=0," ",COUNTRY_INFO!B342))</f>
        <v>Oromia East Harerge</v>
      </c>
      <c r="C342" s="14" t="str">
        <f>IF(AND(INTRO!$E$37="Non-endemic",INTRO!$E$41="Non-endemic")," ",IF(COUNTRY_INFO!C342=0," ",COUNTRY_INFO!C342))</f>
        <v>Babile</v>
      </c>
      <c r="D342" s="15">
        <f>IF(AND(INTRO!$E$37="Non-endemic",INTRO!$E$41="Non-endemic"),0,IF(AND(OR(COUNTRY_INFO!$H342=0,COUNTRY_INFO!$H342=4,COUNTRY_INFO!$H342=99),OR(COUNTRY_INFO!$J342=0,COUNTRY_INFO!$J342=4)),0,COUNTRY_INFO!$E342))</f>
        <v>16987.954935218397</v>
      </c>
      <c r="E342" s="15">
        <f>IF(AND(INTRO!$E$37="Non-endemic",INTRO!$E$41="Non-endemic"),0,IF(AND(OR(COUNTRY_INFO!$H342=0,COUNTRY_INFO!$H342=4,COUNTRY_INFO!$H342=99),OR(COUNTRY_INFO!$J342=0,COUNTRY_INFO!$J342=4)),0,COUNTRY_INFO!$F342))</f>
        <v>32096.218554892796</v>
      </c>
      <c r="F342" s="15">
        <f t="shared" si="43"/>
        <v>49084.173490111192</v>
      </c>
      <c r="G342" s="16">
        <f>IF(AND(INTRO!$E$37="Non-endemic",INTRO!$E$41="Non-endemic"),0,COUNTRY_INFO!P342)</f>
        <v>0</v>
      </c>
      <c r="H342" s="16">
        <f>IF(AND(INTRO!$E$37="Non-endemic",INTRO!$E$41="Non-endemic"),0,COUNTRY_INFO!R342)</f>
        <v>0</v>
      </c>
      <c r="I342" s="15">
        <f>IF(INTRO!$E$39="Non-endemic",IF($G342=1,DEC!I342,0),IF($G342=1,IVM!G342,0))</f>
        <v>0</v>
      </c>
      <c r="J342" s="197"/>
      <c r="K342" s="42">
        <f>IF($J342="ALB", IF(INTRO!$E$39="Non-endemic", IF($H342&lt;&gt;0, IF($I342=0, $D342*$H342, $D342*($H342-$G342)), 0), $D342*$H342), 0)</f>
        <v>0</v>
      </c>
      <c r="L342" s="15">
        <f t="shared" si="35"/>
        <v>0</v>
      </c>
      <c r="M342" s="3"/>
      <c r="N342" s="15">
        <f t="shared" si="44"/>
        <v>0</v>
      </c>
      <c r="O342" s="42">
        <f>IF($J342="MBD", IF(INTRO!$E$39="Non-endemic", IF($H342&lt;&gt;0, IF($I342=0, $D342*$H342, $D342*($H342-$G342)), 0), $D342*$H342), 0)</f>
        <v>0</v>
      </c>
      <c r="P342" s="15">
        <f t="shared" si="36"/>
        <v>0</v>
      </c>
      <c r="Q342" s="3"/>
      <c r="R342" s="15">
        <f t="shared" si="45"/>
        <v>0</v>
      </c>
      <c r="S342" s="25"/>
      <c r="T342" s="17">
        <f t="shared" si="37"/>
        <v>0</v>
      </c>
      <c r="U342" s="17">
        <f t="shared" si="38"/>
        <v>0</v>
      </c>
      <c r="V342" s="25"/>
      <c r="W342" s="17">
        <f t="shared" si="39"/>
        <v>0</v>
      </c>
      <c r="X342" s="17">
        <f t="shared" si="40"/>
        <v>0</v>
      </c>
      <c r="Y342" s="25"/>
      <c r="Z342" s="17">
        <f t="shared" si="41"/>
        <v>0</v>
      </c>
      <c r="AA342" s="17">
        <f t="shared" si="42"/>
        <v>0</v>
      </c>
    </row>
    <row r="343" spans="1:27" x14ac:dyDescent="0.2">
      <c r="A343" s="14" t="str">
        <f>IF(AND(INTRO!$E$37="Non-endemic",INTRO!$E$41="Non-endemic")," ",IF(COUNTRY_INFO!A343=0," ",COUNTRY_INFO!A343))</f>
        <v>Ethiopia</v>
      </c>
      <c r="B343" s="14" t="str">
        <f>IF(AND(INTRO!$E$37="Non-endemic",INTRO!$E$41="Non-endemic")," ",IF(COUNTRY_INFO!B343=0," ",COUNTRY_INFO!B343))</f>
        <v>Oromia East Harerge</v>
      </c>
      <c r="C343" s="14" t="str">
        <f>IF(AND(INTRO!$E$37="Non-endemic",INTRO!$E$41="Non-endemic")," ",IF(COUNTRY_INFO!C343=0," ",COUNTRY_INFO!C343))</f>
        <v>Babile Town</v>
      </c>
      <c r="D343" s="15">
        <f>IF(AND(INTRO!$E$37="Non-endemic",INTRO!$E$41="Non-endemic"),0,IF(AND(OR(COUNTRY_INFO!$H343=0,COUNTRY_INFO!$H343=4,COUNTRY_INFO!$H343=99),OR(COUNTRY_INFO!$J343=0,COUNTRY_INFO!$J343=4)),0,COUNTRY_INFO!$E343))</f>
        <v>0</v>
      </c>
      <c r="E343" s="15">
        <f>IF(AND(INTRO!$E$37="Non-endemic",INTRO!$E$41="Non-endemic"),0,IF(AND(OR(COUNTRY_INFO!$H343=0,COUNTRY_INFO!$H343=4,COUNTRY_INFO!$H343=99),OR(COUNTRY_INFO!$J343=0,COUNTRY_INFO!$J343=4)),0,COUNTRY_INFO!$F343))</f>
        <v>0</v>
      </c>
      <c r="F343" s="15">
        <f t="shared" si="43"/>
        <v>0</v>
      </c>
      <c r="G343" s="16">
        <f>IF(AND(INTRO!$E$37="Non-endemic",INTRO!$E$41="Non-endemic"),0,COUNTRY_INFO!P343)</f>
        <v>0</v>
      </c>
      <c r="H343" s="16">
        <f>IF(AND(INTRO!$E$37="Non-endemic",INTRO!$E$41="Non-endemic"),0,COUNTRY_INFO!R343)</f>
        <v>0</v>
      </c>
      <c r="I343" s="15">
        <f>IF(INTRO!$E$39="Non-endemic",IF($G343=1,DEC!I343,0),IF($G343=1,IVM!G343,0))</f>
        <v>0</v>
      </c>
      <c r="J343" s="197"/>
      <c r="K343" s="42">
        <f>IF($J343="ALB", IF(INTRO!$E$39="Non-endemic", IF($H343&lt;&gt;0, IF($I343=0, $D343*$H343, $D343*($H343-$G343)), 0), $D343*$H343), 0)</f>
        <v>0</v>
      </c>
      <c r="L343" s="15">
        <f t="shared" si="35"/>
        <v>0</v>
      </c>
      <c r="M343" s="3"/>
      <c r="N343" s="15">
        <f t="shared" si="44"/>
        <v>0</v>
      </c>
      <c r="O343" s="42">
        <f>IF($J343="MBD", IF(INTRO!$E$39="Non-endemic", IF($H343&lt;&gt;0, IF($I343=0, $D343*$H343, $D343*($H343-$G343)), 0), $D343*$H343), 0)</f>
        <v>0</v>
      </c>
      <c r="P343" s="15">
        <f t="shared" si="36"/>
        <v>0</v>
      </c>
      <c r="Q343" s="3"/>
      <c r="R343" s="15">
        <f t="shared" si="45"/>
        <v>0</v>
      </c>
      <c r="S343" s="25"/>
      <c r="T343" s="17">
        <f t="shared" si="37"/>
        <v>0</v>
      </c>
      <c r="U343" s="17">
        <f t="shared" si="38"/>
        <v>0</v>
      </c>
      <c r="V343" s="25"/>
      <c r="W343" s="17">
        <f t="shared" si="39"/>
        <v>0</v>
      </c>
      <c r="X343" s="17">
        <f t="shared" si="40"/>
        <v>0</v>
      </c>
      <c r="Y343" s="25"/>
      <c r="Z343" s="17">
        <f t="shared" si="41"/>
        <v>0</v>
      </c>
      <c r="AA343" s="17">
        <f t="shared" si="42"/>
        <v>0</v>
      </c>
    </row>
    <row r="344" spans="1:27" x14ac:dyDescent="0.2">
      <c r="A344" s="14" t="str">
        <f>IF(AND(INTRO!$E$37="Non-endemic",INTRO!$E$41="Non-endemic")," ",IF(COUNTRY_INFO!A344=0," ",COUNTRY_INFO!A344))</f>
        <v>Ethiopia</v>
      </c>
      <c r="B344" s="14" t="str">
        <f>IF(AND(INTRO!$E$37="Non-endemic",INTRO!$E$41="Non-endemic")," ",IF(COUNTRY_INFO!B344=0," ",COUNTRY_INFO!B344))</f>
        <v>Oromia East Harerge</v>
      </c>
      <c r="C344" s="14" t="str">
        <f>IF(AND(INTRO!$E$37="Non-endemic",INTRO!$E$41="Non-endemic")," ",IF(COUNTRY_INFO!C344=0," ",COUNTRY_INFO!C344))</f>
        <v>Bedeno</v>
      </c>
      <c r="D344" s="15">
        <f>IF(AND(INTRO!$E$37="Non-endemic",INTRO!$E$41="Non-endemic"),0,IF(AND(OR(COUNTRY_INFO!$H344=0,COUNTRY_INFO!$H344=4,COUNTRY_INFO!$H344=99),OR(COUNTRY_INFO!$J344=0,COUNTRY_INFO!$J344=4)),0,COUNTRY_INFO!$E344))</f>
        <v>53246.436720119993</v>
      </c>
      <c r="E344" s="15">
        <f>IF(AND(INTRO!$E$37="Non-endemic",INTRO!$E$41="Non-endemic"),0,IF(AND(OR(COUNTRY_INFO!$H344=0,COUNTRY_INFO!$H344=4,COUNTRY_INFO!$H344=99),OR(COUNTRY_INFO!$J344=0,COUNTRY_INFO!$J344=4)),0,COUNTRY_INFO!$F344))</f>
        <v>100601.23639103997</v>
      </c>
      <c r="F344" s="15">
        <f t="shared" si="43"/>
        <v>153847.67311115997</v>
      </c>
      <c r="G344" s="16">
        <f>IF(AND(INTRO!$E$37="Non-endemic",INTRO!$E$41="Non-endemic"),0,COUNTRY_INFO!P344)</f>
        <v>0</v>
      </c>
      <c r="H344" s="16">
        <f>IF(AND(INTRO!$E$37="Non-endemic",INTRO!$E$41="Non-endemic"),0,COUNTRY_INFO!R344)</f>
        <v>1</v>
      </c>
      <c r="I344" s="15">
        <f>IF(INTRO!$E$39="Non-endemic",IF($G344=1,DEC!I344,0),IF($G344=1,IVM!G344,0))</f>
        <v>0</v>
      </c>
      <c r="J344" s="197" t="s">
        <v>1155</v>
      </c>
      <c r="K344" s="42">
        <f>IF($J344="ALB", IF(INTRO!$E$39="Non-endemic", IF($H344&lt;&gt;0, IF($I344=0, $D344*$H344, $D344*($H344-$G344)), 0), $D344*$H344), 0)</f>
        <v>0</v>
      </c>
      <c r="L344" s="15">
        <f t="shared" si="35"/>
        <v>0</v>
      </c>
      <c r="M344" s="3"/>
      <c r="N344" s="15">
        <f t="shared" si="44"/>
        <v>0</v>
      </c>
      <c r="O344" s="42">
        <f>IF($J344="MBD", IF(INTRO!$E$39="Non-endemic", IF($H344&lt;&gt;0, IF($I344=0, $D344*$H344, $D344*($H344-$G344)), 0), $D344*$H344), 0)</f>
        <v>53246.436720119993</v>
      </c>
      <c r="P344" s="15">
        <f t="shared" si="36"/>
        <v>100601.23639103997</v>
      </c>
      <c r="Q344" s="3"/>
      <c r="R344" s="15">
        <f t="shared" si="45"/>
        <v>153847.67311115997</v>
      </c>
      <c r="S344" s="25"/>
      <c r="T344" s="17">
        <f t="shared" si="37"/>
        <v>0</v>
      </c>
      <c r="U344" s="17">
        <f t="shared" si="38"/>
        <v>0</v>
      </c>
      <c r="V344" s="25"/>
      <c r="W344" s="17">
        <f t="shared" si="39"/>
        <v>0</v>
      </c>
      <c r="X344" s="17">
        <f t="shared" si="40"/>
        <v>0</v>
      </c>
      <c r="Y344" s="25"/>
      <c r="Z344" s="17">
        <f t="shared" si="41"/>
        <v>100601.23639103997</v>
      </c>
      <c r="AA344" s="17">
        <f t="shared" si="42"/>
        <v>671</v>
      </c>
    </row>
    <row r="345" spans="1:27" x14ac:dyDescent="0.2">
      <c r="A345" s="14" t="str">
        <f>IF(AND(INTRO!$E$37="Non-endemic",INTRO!$E$41="Non-endemic")," ",IF(COUNTRY_INFO!A345=0," ",COUNTRY_INFO!A345))</f>
        <v>Ethiopia</v>
      </c>
      <c r="B345" s="14" t="str">
        <f>IF(AND(INTRO!$E$37="Non-endemic",INTRO!$E$41="Non-endemic")," ",IF(COUNTRY_INFO!B345=0," ",COUNTRY_INFO!B345))</f>
        <v>Oromia East Harerge</v>
      </c>
      <c r="C345" s="14" t="str">
        <f>IF(AND(INTRO!$E$37="Non-endemic",INTRO!$E$41="Non-endemic")," ",IF(COUNTRY_INFO!C345=0," ",COUNTRY_INFO!C345))</f>
        <v>Chenaksan</v>
      </c>
      <c r="D345" s="15">
        <f>IF(AND(INTRO!$E$37="Non-endemic",INTRO!$E$41="Non-endemic"),0,IF(AND(OR(COUNTRY_INFO!$H345=0,COUNTRY_INFO!$H345=4,COUNTRY_INFO!$H345=99),OR(COUNTRY_INFO!$J345=0,COUNTRY_INFO!$J345=4)),0,COUNTRY_INFO!$E345))</f>
        <v>0</v>
      </c>
      <c r="E345" s="15">
        <f>IF(AND(INTRO!$E$37="Non-endemic",INTRO!$E$41="Non-endemic"),0,IF(AND(OR(COUNTRY_INFO!$H345=0,COUNTRY_INFO!$H345=4,COUNTRY_INFO!$H345=99),OR(COUNTRY_INFO!$J345=0,COUNTRY_INFO!$J345=4)),0,COUNTRY_INFO!$F345))</f>
        <v>0</v>
      </c>
      <c r="F345" s="15">
        <f t="shared" si="43"/>
        <v>0</v>
      </c>
      <c r="G345" s="16">
        <f>IF(AND(INTRO!$E$37="Non-endemic",INTRO!$E$41="Non-endemic"),0,COUNTRY_INFO!P345)</f>
        <v>0</v>
      </c>
      <c r="H345" s="16">
        <f>IF(AND(INTRO!$E$37="Non-endemic",INTRO!$E$41="Non-endemic"),0,COUNTRY_INFO!R345)</f>
        <v>0</v>
      </c>
      <c r="I345" s="15">
        <f>IF(INTRO!$E$39="Non-endemic",IF($G345=1,DEC!I345,0),IF($G345=1,IVM!G345,0))</f>
        <v>0</v>
      </c>
      <c r="J345" s="197"/>
      <c r="K345" s="42">
        <f>IF($J345="ALB", IF(INTRO!$E$39="Non-endemic", IF($H345&lt;&gt;0, IF($I345=0, $D345*$H345, $D345*($H345-$G345)), 0), $D345*$H345), 0)</f>
        <v>0</v>
      </c>
      <c r="L345" s="15">
        <f t="shared" si="35"/>
        <v>0</v>
      </c>
      <c r="M345" s="3"/>
      <c r="N345" s="15">
        <f t="shared" si="44"/>
        <v>0</v>
      </c>
      <c r="O345" s="42">
        <f>IF($J345="MBD", IF(INTRO!$E$39="Non-endemic", IF($H345&lt;&gt;0, IF($I345=0, $D345*$H345, $D345*($H345-$G345)), 0), $D345*$H345), 0)</f>
        <v>0</v>
      </c>
      <c r="P345" s="15">
        <f t="shared" si="36"/>
        <v>0</v>
      </c>
      <c r="Q345" s="3"/>
      <c r="R345" s="15">
        <f t="shared" si="45"/>
        <v>0</v>
      </c>
      <c r="S345" s="25"/>
      <c r="T345" s="17">
        <f t="shared" si="37"/>
        <v>0</v>
      </c>
      <c r="U345" s="17">
        <f t="shared" si="38"/>
        <v>0</v>
      </c>
      <c r="V345" s="25"/>
      <c r="W345" s="17">
        <f t="shared" si="39"/>
        <v>0</v>
      </c>
      <c r="X345" s="17">
        <f t="shared" si="40"/>
        <v>0</v>
      </c>
      <c r="Y345" s="25"/>
      <c r="Z345" s="17">
        <f t="shared" si="41"/>
        <v>0</v>
      </c>
      <c r="AA345" s="17">
        <f t="shared" si="42"/>
        <v>0</v>
      </c>
    </row>
    <row r="346" spans="1:27" x14ac:dyDescent="0.2">
      <c r="A346" s="14" t="str">
        <f>IF(AND(INTRO!$E$37="Non-endemic",INTRO!$E$41="Non-endemic")," ",IF(COUNTRY_INFO!A346=0," ",COUNTRY_INFO!A346))</f>
        <v>Ethiopia</v>
      </c>
      <c r="B346" s="14" t="str">
        <f>IF(AND(INTRO!$E$37="Non-endemic",INTRO!$E$41="Non-endemic")," ",IF(COUNTRY_INFO!B346=0," ",COUNTRY_INFO!B346))</f>
        <v>Oromia East Harerge</v>
      </c>
      <c r="C346" s="14" t="str">
        <f>IF(AND(INTRO!$E$37="Non-endemic",INTRO!$E$41="Non-endemic")," ",IF(COUNTRY_INFO!C346=0," ",COUNTRY_INFO!C346))</f>
        <v>Deder</v>
      </c>
      <c r="D346" s="15">
        <f>IF(AND(INTRO!$E$37="Non-endemic",INTRO!$E$41="Non-endemic"),0,IF(AND(OR(COUNTRY_INFO!$H346=0,COUNTRY_INFO!$H346=4,COUNTRY_INFO!$H346=99),OR(COUNTRY_INFO!$J346=0,COUNTRY_INFO!$J346=4)),0,COUNTRY_INFO!$E346))</f>
        <v>51078.570322617597</v>
      </c>
      <c r="E346" s="15">
        <f>IF(AND(INTRO!$E$37="Non-endemic",INTRO!$E$41="Non-endemic"),0,IF(AND(OR(COUNTRY_INFO!$H346=0,COUNTRY_INFO!$H346=4,COUNTRY_INFO!$H346=99),OR(COUNTRY_INFO!$J346=0,COUNTRY_INFO!$J346=4)),0,COUNTRY_INFO!$F346))</f>
        <v>96505.374708019197</v>
      </c>
      <c r="F346" s="15">
        <f t="shared" si="43"/>
        <v>147583.94503063679</v>
      </c>
      <c r="G346" s="16">
        <f>IF(AND(INTRO!$E$37="Non-endemic",INTRO!$E$41="Non-endemic"),0,COUNTRY_INFO!P346)</f>
        <v>0</v>
      </c>
      <c r="H346" s="16">
        <f>IF(AND(INTRO!$E$37="Non-endemic",INTRO!$E$41="Non-endemic"),0,COUNTRY_INFO!R346)</f>
        <v>1</v>
      </c>
      <c r="I346" s="15">
        <f>IF(INTRO!$E$39="Non-endemic",IF($G346=1,DEC!I346,0),IF($G346=1,IVM!G346,0))</f>
        <v>0</v>
      </c>
      <c r="J346" s="197" t="s">
        <v>1155</v>
      </c>
      <c r="K346" s="42">
        <f>IF($J346="ALB", IF(INTRO!$E$39="Non-endemic", IF($H346&lt;&gt;0, IF($I346=0, $D346*$H346, $D346*($H346-$G346)), 0), $D346*$H346), 0)</f>
        <v>0</v>
      </c>
      <c r="L346" s="15">
        <f t="shared" si="35"/>
        <v>0</v>
      </c>
      <c r="M346" s="3"/>
      <c r="N346" s="15">
        <f t="shared" si="44"/>
        <v>0</v>
      </c>
      <c r="O346" s="42">
        <f>IF($J346="MBD", IF(INTRO!$E$39="Non-endemic", IF($H346&lt;&gt;0, IF($I346=0, $D346*$H346, $D346*($H346-$G346)), 0), $D346*$H346), 0)</f>
        <v>51078.570322617597</v>
      </c>
      <c r="P346" s="15">
        <f t="shared" si="36"/>
        <v>96505.374708019197</v>
      </c>
      <c r="Q346" s="3"/>
      <c r="R346" s="15">
        <f t="shared" si="45"/>
        <v>147583.94503063679</v>
      </c>
      <c r="S346" s="25"/>
      <c r="T346" s="17">
        <f t="shared" si="37"/>
        <v>0</v>
      </c>
      <c r="U346" s="17">
        <f t="shared" si="38"/>
        <v>0</v>
      </c>
      <c r="V346" s="25"/>
      <c r="W346" s="17">
        <f t="shared" si="39"/>
        <v>0</v>
      </c>
      <c r="X346" s="17">
        <f t="shared" si="40"/>
        <v>0</v>
      </c>
      <c r="Y346" s="25"/>
      <c r="Z346" s="17">
        <f t="shared" si="41"/>
        <v>96505.374708019197</v>
      </c>
      <c r="AA346" s="17">
        <f t="shared" si="42"/>
        <v>644</v>
      </c>
    </row>
    <row r="347" spans="1:27" x14ac:dyDescent="0.2">
      <c r="A347" s="14" t="str">
        <f>IF(AND(INTRO!$E$37="Non-endemic",INTRO!$E$41="Non-endemic")," ",IF(COUNTRY_INFO!A347=0," ",COUNTRY_INFO!A347))</f>
        <v>Ethiopia</v>
      </c>
      <c r="B347" s="14" t="str">
        <f>IF(AND(INTRO!$E$37="Non-endemic",INTRO!$E$41="Non-endemic")," ",IF(COUNTRY_INFO!B347=0," ",COUNTRY_INFO!B347))</f>
        <v>Oromia East Harerge</v>
      </c>
      <c r="C347" s="14" t="str">
        <f>IF(AND(INTRO!$E$37="Non-endemic",INTRO!$E$41="Non-endemic")," ",IF(COUNTRY_INFO!C347=0," ",COUNTRY_INFO!C347))</f>
        <v>Deder Town</v>
      </c>
      <c r="D347" s="15">
        <f>IF(AND(INTRO!$E$37="Non-endemic",INTRO!$E$41="Non-endemic"),0,IF(AND(OR(COUNTRY_INFO!$H347=0,COUNTRY_INFO!$H347=4,COUNTRY_INFO!$H347=99),OR(COUNTRY_INFO!$J347=0,COUNTRY_INFO!$J347=4)),0,COUNTRY_INFO!$E347))</f>
        <v>3246.0303838619993</v>
      </c>
      <c r="E347" s="15">
        <f>IF(AND(INTRO!$E$37="Non-endemic",INTRO!$E$41="Non-endemic"),0,IF(AND(OR(COUNTRY_INFO!$H347=0,COUNTRY_INFO!$H347=4,COUNTRY_INFO!$H347=99),OR(COUNTRY_INFO!$J347=0,COUNTRY_INFO!$J347=4)),0,COUNTRY_INFO!$F347))</f>
        <v>6132.8924543039993</v>
      </c>
      <c r="F347" s="15">
        <f t="shared" si="43"/>
        <v>9378.9228381659996</v>
      </c>
      <c r="G347" s="16">
        <f>IF(AND(INTRO!$E$37="Non-endemic",INTRO!$E$41="Non-endemic"),0,COUNTRY_INFO!P347)</f>
        <v>0</v>
      </c>
      <c r="H347" s="16">
        <f>IF(AND(INTRO!$E$37="Non-endemic",INTRO!$E$41="Non-endemic"),0,COUNTRY_INFO!R347)</f>
        <v>1</v>
      </c>
      <c r="I347" s="15">
        <f>IF(INTRO!$E$39="Non-endemic",IF($G347=1,DEC!I347,0),IF($G347=1,IVM!G347,0))</f>
        <v>0</v>
      </c>
      <c r="J347" s="197" t="s">
        <v>1155</v>
      </c>
      <c r="K347" s="42">
        <f>IF($J347="ALB", IF(INTRO!$E$39="Non-endemic", IF($H347&lt;&gt;0, IF($I347=0, $D347*$H347, $D347*($H347-$G347)), 0), $D347*$H347), 0)</f>
        <v>0</v>
      </c>
      <c r="L347" s="15">
        <f t="shared" si="35"/>
        <v>0</v>
      </c>
      <c r="M347" s="3"/>
      <c r="N347" s="15">
        <f t="shared" si="44"/>
        <v>0</v>
      </c>
      <c r="O347" s="42">
        <f>IF($J347="MBD", IF(INTRO!$E$39="Non-endemic", IF($H347&lt;&gt;0, IF($I347=0, $D347*$H347, $D347*($H347-$G347)), 0), $D347*$H347), 0)</f>
        <v>3246.0303838619993</v>
      </c>
      <c r="P347" s="15">
        <f t="shared" si="36"/>
        <v>6132.8924543039993</v>
      </c>
      <c r="Q347" s="3"/>
      <c r="R347" s="15">
        <f t="shared" si="45"/>
        <v>9378.9228381659996</v>
      </c>
      <c r="S347" s="25"/>
      <c r="T347" s="17">
        <f t="shared" si="37"/>
        <v>0</v>
      </c>
      <c r="U347" s="17">
        <f t="shared" si="38"/>
        <v>0</v>
      </c>
      <c r="V347" s="25"/>
      <c r="W347" s="17">
        <f t="shared" si="39"/>
        <v>0</v>
      </c>
      <c r="X347" s="17">
        <f t="shared" si="40"/>
        <v>0</v>
      </c>
      <c r="Y347" s="25"/>
      <c r="Z347" s="17">
        <f t="shared" si="41"/>
        <v>6132.8924543039993</v>
      </c>
      <c r="AA347" s="17">
        <f t="shared" si="42"/>
        <v>41</v>
      </c>
    </row>
    <row r="348" spans="1:27" x14ac:dyDescent="0.2">
      <c r="A348" s="14" t="str">
        <f>IF(AND(INTRO!$E$37="Non-endemic",INTRO!$E$41="Non-endemic")," ",IF(COUNTRY_INFO!A348=0," ",COUNTRY_INFO!A348))</f>
        <v>Ethiopia</v>
      </c>
      <c r="B348" s="14" t="str">
        <f>IF(AND(INTRO!$E$37="Non-endemic",INTRO!$E$41="Non-endemic")," ",IF(COUNTRY_INFO!B348=0," ",COUNTRY_INFO!B348))</f>
        <v>Oromia East Harerge</v>
      </c>
      <c r="C348" s="14" t="str">
        <f>IF(AND(INTRO!$E$37="Non-endemic",INTRO!$E$41="Non-endemic")," ",IF(COUNTRY_INFO!C348=0," ",COUNTRY_INFO!C348))</f>
        <v>Fedis</v>
      </c>
      <c r="D348" s="15">
        <f>IF(AND(INTRO!$E$37="Non-endemic",INTRO!$E$41="Non-endemic"),0,IF(AND(OR(COUNTRY_INFO!$H348=0,COUNTRY_INFO!$H348=4,COUNTRY_INFO!$H348=99),OR(COUNTRY_INFO!$J348=0,COUNTRY_INFO!$J348=4)),0,COUNTRY_INFO!$E348))</f>
        <v>0</v>
      </c>
      <c r="E348" s="15">
        <f>IF(AND(INTRO!$E$37="Non-endemic",INTRO!$E$41="Non-endemic"),0,IF(AND(OR(COUNTRY_INFO!$H348=0,COUNTRY_INFO!$H348=4,COUNTRY_INFO!$H348=99),OR(COUNTRY_INFO!$J348=0,COUNTRY_INFO!$J348=4)),0,COUNTRY_INFO!$F348))</f>
        <v>0</v>
      </c>
      <c r="F348" s="15">
        <f t="shared" si="43"/>
        <v>0</v>
      </c>
      <c r="G348" s="16">
        <f>IF(AND(INTRO!$E$37="Non-endemic",INTRO!$E$41="Non-endemic"),0,COUNTRY_INFO!P348)</f>
        <v>0</v>
      </c>
      <c r="H348" s="16">
        <f>IF(AND(INTRO!$E$37="Non-endemic",INTRO!$E$41="Non-endemic"),0,COUNTRY_INFO!R348)</f>
        <v>0</v>
      </c>
      <c r="I348" s="15">
        <f>IF(INTRO!$E$39="Non-endemic",IF($G348=1,DEC!I348,0),IF($G348=1,IVM!G348,0))</f>
        <v>0</v>
      </c>
      <c r="J348" s="197"/>
      <c r="K348" s="42">
        <f>IF($J348="ALB", IF(INTRO!$E$39="Non-endemic", IF($H348&lt;&gt;0, IF($I348=0, $D348*$H348, $D348*($H348-$G348)), 0), $D348*$H348), 0)</f>
        <v>0</v>
      </c>
      <c r="L348" s="15">
        <f t="shared" si="35"/>
        <v>0</v>
      </c>
      <c r="M348" s="3"/>
      <c r="N348" s="15">
        <f t="shared" si="44"/>
        <v>0</v>
      </c>
      <c r="O348" s="42">
        <f>IF($J348="MBD", IF(INTRO!$E$39="Non-endemic", IF($H348&lt;&gt;0, IF($I348=0, $D348*$H348, $D348*($H348-$G348)), 0), $D348*$H348), 0)</f>
        <v>0</v>
      </c>
      <c r="P348" s="15">
        <f t="shared" si="36"/>
        <v>0</v>
      </c>
      <c r="Q348" s="3"/>
      <c r="R348" s="15">
        <f t="shared" si="45"/>
        <v>0</v>
      </c>
      <c r="S348" s="25"/>
      <c r="T348" s="17">
        <f t="shared" si="37"/>
        <v>0</v>
      </c>
      <c r="U348" s="17">
        <f t="shared" si="38"/>
        <v>0</v>
      </c>
      <c r="V348" s="25"/>
      <c r="W348" s="17">
        <f t="shared" si="39"/>
        <v>0</v>
      </c>
      <c r="X348" s="17">
        <f t="shared" si="40"/>
        <v>0</v>
      </c>
      <c r="Y348" s="25"/>
      <c r="Z348" s="17">
        <f t="shared" si="41"/>
        <v>0</v>
      </c>
      <c r="AA348" s="17">
        <f t="shared" si="42"/>
        <v>0</v>
      </c>
    </row>
    <row r="349" spans="1:27" x14ac:dyDescent="0.2">
      <c r="A349" s="14" t="str">
        <f>IF(AND(INTRO!$E$37="Non-endemic",INTRO!$E$41="Non-endemic")," ",IF(COUNTRY_INFO!A349=0," ",COUNTRY_INFO!A349))</f>
        <v>Ethiopia</v>
      </c>
      <c r="B349" s="14" t="str">
        <f>IF(AND(INTRO!$E$37="Non-endemic",INTRO!$E$41="Non-endemic")," ",IF(COUNTRY_INFO!B349=0," ",COUNTRY_INFO!B349))</f>
        <v>Oromia East Harerge</v>
      </c>
      <c r="C349" s="14" t="str">
        <f>IF(AND(INTRO!$E$37="Non-endemic",INTRO!$E$41="Non-endemic")," ",IF(COUNTRY_INFO!C349=0," ",COUNTRY_INFO!C349))</f>
        <v>Goloada</v>
      </c>
      <c r="D349" s="15">
        <f>IF(AND(INTRO!$E$37="Non-endemic",INTRO!$E$41="Non-endemic"),0,IF(AND(OR(COUNTRY_INFO!$H349=0,COUNTRY_INFO!$H349=4,COUNTRY_INFO!$H349=99),OR(COUNTRY_INFO!$J349=0,COUNTRY_INFO!$J349=4)),0,COUNTRY_INFO!$E349))</f>
        <v>18305.880601264198</v>
      </c>
      <c r="E349" s="15">
        <f>IF(AND(INTRO!$E$37="Non-endemic",INTRO!$E$41="Non-endemic"),0,IF(AND(OR(COUNTRY_INFO!$H349=0,COUNTRY_INFO!$H349=4,COUNTRY_INFO!$H349=99),OR(COUNTRY_INFO!$J349=0,COUNTRY_INFO!$J349=4)),0,COUNTRY_INFO!$F349))</f>
        <v>34586.243421206396</v>
      </c>
      <c r="F349" s="15">
        <f t="shared" si="43"/>
        <v>52892.124022470598</v>
      </c>
      <c r="G349" s="16">
        <f>IF(AND(INTRO!$E$37="Non-endemic",INTRO!$E$41="Non-endemic"),0,COUNTRY_INFO!P349)</f>
        <v>0</v>
      </c>
      <c r="H349" s="16">
        <f>IF(AND(INTRO!$E$37="Non-endemic",INTRO!$E$41="Non-endemic"),0,COUNTRY_INFO!R349)</f>
        <v>1</v>
      </c>
      <c r="I349" s="15">
        <f>IF(INTRO!$E$39="Non-endemic",IF($G349=1,DEC!I349,0),IF($G349=1,IVM!G349,0))</f>
        <v>0</v>
      </c>
      <c r="J349" s="197" t="s">
        <v>1155</v>
      </c>
      <c r="K349" s="42">
        <f>IF($J349="ALB", IF(INTRO!$E$39="Non-endemic", IF($H349&lt;&gt;0, IF($I349=0, $D349*$H349, $D349*($H349-$G349)), 0), $D349*$H349), 0)</f>
        <v>0</v>
      </c>
      <c r="L349" s="15">
        <f t="shared" si="35"/>
        <v>0</v>
      </c>
      <c r="M349" s="3"/>
      <c r="N349" s="15">
        <f t="shared" si="44"/>
        <v>0</v>
      </c>
      <c r="O349" s="42">
        <f>IF($J349="MBD", IF(INTRO!$E$39="Non-endemic", IF($H349&lt;&gt;0, IF($I349=0, $D349*$H349, $D349*($H349-$G349)), 0), $D349*$H349), 0)</f>
        <v>18305.880601264198</v>
      </c>
      <c r="P349" s="15">
        <f t="shared" si="36"/>
        <v>34586.243421206396</v>
      </c>
      <c r="Q349" s="3"/>
      <c r="R349" s="15">
        <f t="shared" si="45"/>
        <v>52892.124022470598</v>
      </c>
      <c r="S349" s="25"/>
      <c r="T349" s="17">
        <f t="shared" si="37"/>
        <v>0</v>
      </c>
      <c r="U349" s="17">
        <f t="shared" si="38"/>
        <v>0</v>
      </c>
      <c r="V349" s="25"/>
      <c r="W349" s="17">
        <f t="shared" si="39"/>
        <v>0</v>
      </c>
      <c r="X349" s="17">
        <f t="shared" si="40"/>
        <v>0</v>
      </c>
      <c r="Y349" s="25"/>
      <c r="Z349" s="17">
        <f t="shared" si="41"/>
        <v>34586.243421206396</v>
      </c>
      <c r="AA349" s="17">
        <f t="shared" si="42"/>
        <v>231</v>
      </c>
    </row>
    <row r="350" spans="1:27" x14ac:dyDescent="0.2">
      <c r="A350" s="14" t="str">
        <f>IF(AND(INTRO!$E$37="Non-endemic",INTRO!$E$41="Non-endemic")," ",IF(COUNTRY_INFO!A350=0," ",COUNTRY_INFO!A350))</f>
        <v>Ethiopia</v>
      </c>
      <c r="B350" s="14" t="str">
        <f>IF(AND(INTRO!$E$37="Non-endemic",INTRO!$E$41="Non-endemic")," ",IF(COUNTRY_INFO!B350=0," ",COUNTRY_INFO!B350))</f>
        <v>Oromia East Harerge</v>
      </c>
      <c r="C350" s="14" t="str">
        <f>IF(AND(INTRO!$E$37="Non-endemic",INTRO!$E$41="Non-endemic")," ",IF(COUNTRY_INFO!C350=0," ",COUNTRY_INFO!C350))</f>
        <v>Goro Muti</v>
      </c>
      <c r="D350" s="15">
        <f>IF(AND(INTRO!$E$37="Non-endemic",INTRO!$E$41="Non-endemic"),0,IF(AND(OR(COUNTRY_INFO!$H350=0,COUNTRY_INFO!$H350=4,COUNTRY_INFO!$H350=99),OR(COUNTRY_INFO!$J350=0,COUNTRY_INFO!$J350=4)),0,COUNTRY_INFO!$E350))</f>
        <v>0</v>
      </c>
      <c r="E350" s="15">
        <f>IF(AND(INTRO!$E$37="Non-endemic",INTRO!$E$41="Non-endemic"),0,IF(AND(OR(COUNTRY_INFO!$H350=0,COUNTRY_INFO!$H350=4,COUNTRY_INFO!$H350=99),OR(COUNTRY_INFO!$J350=0,COUNTRY_INFO!$J350=4)),0,COUNTRY_INFO!$F350))</f>
        <v>0</v>
      </c>
      <c r="F350" s="15">
        <f t="shared" si="43"/>
        <v>0</v>
      </c>
      <c r="G350" s="16">
        <f>IF(AND(INTRO!$E$37="Non-endemic",INTRO!$E$41="Non-endemic"),0,COUNTRY_INFO!P350)</f>
        <v>0</v>
      </c>
      <c r="H350" s="16">
        <f>IF(AND(INTRO!$E$37="Non-endemic",INTRO!$E$41="Non-endemic"),0,COUNTRY_INFO!R350)</f>
        <v>0</v>
      </c>
      <c r="I350" s="15">
        <f>IF(INTRO!$E$39="Non-endemic",IF($G350=1,DEC!I350,0),IF($G350=1,IVM!G350,0))</f>
        <v>0</v>
      </c>
      <c r="J350" s="197"/>
      <c r="K350" s="42">
        <f>IF($J350="ALB", IF(INTRO!$E$39="Non-endemic", IF($H350&lt;&gt;0, IF($I350=0, $D350*$H350, $D350*($H350-$G350)), 0), $D350*$H350), 0)</f>
        <v>0</v>
      </c>
      <c r="L350" s="15">
        <f t="shared" si="35"/>
        <v>0</v>
      </c>
      <c r="M350" s="3"/>
      <c r="N350" s="15">
        <f t="shared" si="44"/>
        <v>0</v>
      </c>
      <c r="O350" s="42">
        <f>IF($J350="MBD", IF(INTRO!$E$39="Non-endemic", IF($H350&lt;&gt;0, IF($I350=0, $D350*$H350, $D350*($H350-$G350)), 0), $D350*$H350), 0)</f>
        <v>0</v>
      </c>
      <c r="P350" s="15">
        <f t="shared" si="36"/>
        <v>0</v>
      </c>
      <c r="Q350" s="3"/>
      <c r="R350" s="15">
        <f t="shared" si="45"/>
        <v>0</v>
      </c>
      <c r="S350" s="25"/>
      <c r="T350" s="17">
        <f t="shared" si="37"/>
        <v>0</v>
      </c>
      <c r="U350" s="17">
        <f t="shared" si="38"/>
        <v>0</v>
      </c>
      <c r="V350" s="25"/>
      <c r="W350" s="17">
        <f t="shared" si="39"/>
        <v>0</v>
      </c>
      <c r="X350" s="17">
        <f t="shared" si="40"/>
        <v>0</v>
      </c>
      <c r="Y350" s="25"/>
      <c r="Z350" s="17">
        <f t="shared" si="41"/>
        <v>0</v>
      </c>
      <c r="AA350" s="17">
        <f t="shared" si="42"/>
        <v>0</v>
      </c>
    </row>
    <row r="351" spans="1:27" x14ac:dyDescent="0.2">
      <c r="A351" s="14" t="str">
        <f>IF(AND(INTRO!$E$37="Non-endemic",INTRO!$E$41="Non-endemic")," ",IF(COUNTRY_INFO!A351=0," ",COUNTRY_INFO!A351))</f>
        <v>Ethiopia</v>
      </c>
      <c r="B351" s="14" t="str">
        <f>IF(AND(INTRO!$E$37="Non-endemic",INTRO!$E$41="Non-endemic")," ",IF(COUNTRY_INFO!B351=0," ",COUNTRY_INFO!B351))</f>
        <v>Oromia East Harerge</v>
      </c>
      <c r="C351" s="14" t="str">
        <f>IF(AND(INTRO!$E$37="Non-endemic",INTRO!$E$41="Non-endemic")," ",IF(COUNTRY_INFO!C351=0," ",COUNTRY_INFO!C351))</f>
        <v>Gorogutu</v>
      </c>
      <c r="D351" s="15">
        <f>IF(AND(INTRO!$E$37="Non-endemic",INTRO!$E$41="Non-endemic"),0,IF(AND(OR(COUNTRY_INFO!$H351=0,COUNTRY_INFO!$H351=4,COUNTRY_INFO!$H351=99),OR(COUNTRY_INFO!$J351=0,COUNTRY_INFO!$J351=4)),0,COUNTRY_INFO!$E351))</f>
        <v>17693.835039602396</v>
      </c>
      <c r="E351" s="15">
        <f>IF(AND(INTRO!$E$37="Non-endemic",INTRO!$E$41="Non-endemic"),0,IF(AND(OR(COUNTRY_INFO!$H351=0,COUNTRY_INFO!$H351=4,COUNTRY_INFO!$H351=99),OR(COUNTRY_INFO!$J351=0,COUNTRY_INFO!$J351=4)),0,COUNTRY_INFO!$F351))</f>
        <v>33429.874206220797</v>
      </c>
      <c r="F351" s="15">
        <f t="shared" si="43"/>
        <v>51123.709245823193</v>
      </c>
      <c r="G351" s="16">
        <f>IF(AND(INTRO!$E$37="Non-endemic",INTRO!$E$41="Non-endemic"),0,COUNTRY_INFO!P351)</f>
        <v>0</v>
      </c>
      <c r="H351" s="16">
        <f>IF(AND(INTRO!$E$37="Non-endemic",INTRO!$E$41="Non-endemic"),0,COUNTRY_INFO!R351)</f>
        <v>0</v>
      </c>
      <c r="I351" s="15">
        <f>IF(INTRO!$E$39="Non-endemic",IF($G351=1,DEC!I351,0),IF($G351=1,IVM!G351,0))</f>
        <v>0</v>
      </c>
      <c r="J351" s="197"/>
      <c r="K351" s="42">
        <f>IF($J351="ALB", IF(INTRO!$E$39="Non-endemic", IF($H351&lt;&gt;0, IF($I351=0, $D351*$H351, $D351*($H351-$G351)), 0), $D351*$H351), 0)</f>
        <v>0</v>
      </c>
      <c r="L351" s="15">
        <f t="shared" si="35"/>
        <v>0</v>
      </c>
      <c r="M351" s="3"/>
      <c r="N351" s="15">
        <f t="shared" si="44"/>
        <v>0</v>
      </c>
      <c r="O351" s="42">
        <f>IF($J351="MBD", IF(INTRO!$E$39="Non-endemic", IF($H351&lt;&gt;0, IF($I351=0, $D351*$H351, $D351*($H351-$G351)), 0), $D351*$H351), 0)</f>
        <v>0</v>
      </c>
      <c r="P351" s="15">
        <f t="shared" si="36"/>
        <v>0</v>
      </c>
      <c r="Q351" s="3"/>
      <c r="R351" s="15">
        <f t="shared" si="45"/>
        <v>0</v>
      </c>
      <c r="S351" s="25"/>
      <c r="T351" s="17">
        <f t="shared" si="37"/>
        <v>0</v>
      </c>
      <c r="U351" s="17">
        <f t="shared" si="38"/>
        <v>0</v>
      </c>
      <c r="V351" s="25"/>
      <c r="W351" s="17">
        <f t="shared" si="39"/>
        <v>0</v>
      </c>
      <c r="X351" s="17">
        <f t="shared" si="40"/>
        <v>0</v>
      </c>
      <c r="Y351" s="25"/>
      <c r="Z351" s="17">
        <f t="shared" si="41"/>
        <v>0</v>
      </c>
      <c r="AA351" s="17">
        <f t="shared" si="42"/>
        <v>0</v>
      </c>
    </row>
    <row r="352" spans="1:27" x14ac:dyDescent="0.2">
      <c r="A352" s="14" t="str">
        <f>IF(AND(INTRO!$E$37="Non-endemic",INTRO!$E$41="Non-endemic")," ",IF(COUNTRY_INFO!A352=0," ",COUNTRY_INFO!A352))</f>
        <v>Ethiopia</v>
      </c>
      <c r="B352" s="14" t="str">
        <f>IF(AND(INTRO!$E$37="Non-endemic",INTRO!$E$41="Non-endemic")," ",IF(COUNTRY_INFO!B352=0," ",COUNTRY_INFO!B352))</f>
        <v>Oromia East Harerge</v>
      </c>
      <c r="C352" s="14" t="str">
        <f>IF(AND(INTRO!$E$37="Non-endemic",INTRO!$E$41="Non-endemic")," ",IF(COUNTRY_INFO!C352=0," ",COUNTRY_INFO!C352))</f>
        <v>Gurawa</v>
      </c>
      <c r="D352" s="15">
        <f>IF(AND(INTRO!$E$37="Non-endemic",INTRO!$E$41="Non-endemic"),0,IF(AND(OR(COUNTRY_INFO!$H352=0,COUNTRY_INFO!$H352=4,COUNTRY_INFO!$H352=99),OR(COUNTRY_INFO!$J352=0,COUNTRY_INFO!$J352=4)),0,COUNTRY_INFO!$E352))</f>
        <v>53421.888649911598</v>
      </c>
      <c r="E352" s="15">
        <f>IF(AND(INTRO!$E$37="Non-endemic",INTRO!$E$41="Non-endemic"),0,IF(AND(OR(COUNTRY_INFO!$H352=0,COUNTRY_INFO!$H352=4,COUNTRY_INFO!$H352=99),OR(COUNTRY_INFO!$J352=0,COUNTRY_INFO!$J352=4)),0,COUNTRY_INFO!$F352))</f>
        <v>100932.72676206719</v>
      </c>
      <c r="F352" s="15">
        <f t="shared" si="43"/>
        <v>154354.6154119788</v>
      </c>
      <c r="G352" s="16">
        <f>IF(AND(INTRO!$E$37="Non-endemic",INTRO!$E$41="Non-endemic"),0,COUNTRY_INFO!P352)</f>
        <v>0</v>
      </c>
      <c r="H352" s="16">
        <f>IF(AND(INTRO!$E$37="Non-endemic",INTRO!$E$41="Non-endemic"),0,COUNTRY_INFO!R352)</f>
        <v>1</v>
      </c>
      <c r="I352" s="15">
        <f>IF(INTRO!$E$39="Non-endemic",IF($G352=1,DEC!I352,0),IF($G352=1,IVM!G352,0))</f>
        <v>0</v>
      </c>
      <c r="J352" s="197" t="s">
        <v>1155</v>
      </c>
      <c r="K352" s="42">
        <f>IF($J352="ALB", IF(INTRO!$E$39="Non-endemic", IF($H352&lt;&gt;0, IF($I352=0, $D352*$H352, $D352*($H352-$G352)), 0), $D352*$H352), 0)</f>
        <v>0</v>
      </c>
      <c r="L352" s="15">
        <f t="shared" si="35"/>
        <v>0</v>
      </c>
      <c r="M352" s="3"/>
      <c r="N352" s="15">
        <f t="shared" si="44"/>
        <v>0</v>
      </c>
      <c r="O352" s="42">
        <f>IF($J352="MBD", IF(INTRO!$E$39="Non-endemic", IF($H352&lt;&gt;0, IF($I352=0, $D352*$H352, $D352*($H352-$G352)), 0), $D352*$H352), 0)</f>
        <v>53421.888649911598</v>
      </c>
      <c r="P352" s="15">
        <f t="shared" si="36"/>
        <v>100932.72676206719</v>
      </c>
      <c r="Q352" s="3"/>
      <c r="R352" s="15">
        <f t="shared" si="45"/>
        <v>154354.6154119788</v>
      </c>
      <c r="S352" s="25"/>
      <c r="T352" s="17">
        <f t="shared" si="37"/>
        <v>0</v>
      </c>
      <c r="U352" s="17">
        <f t="shared" si="38"/>
        <v>0</v>
      </c>
      <c r="V352" s="25"/>
      <c r="W352" s="17">
        <f t="shared" si="39"/>
        <v>0</v>
      </c>
      <c r="X352" s="17">
        <f t="shared" si="40"/>
        <v>0</v>
      </c>
      <c r="Y352" s="25"/>
      <c r="Z352" s="17">
        <f t="shared" si="41"/>
        <v>100932.72676206719</v>
      </c>
      <c r="AA352" s="17">
        <f t="shared" si="42"/>
        <v>673</v>
      </c>
    </row>
    <row r="353" spans="1:27" x14ac:dyDescent="0.2">
      <c r="A353" s="14" t="str">
        <f>IF(AND(INTRO!$E$37="Non-endemic",INTRO!$E$41="Non-endemic")," ",IF(COUNTRY_INFO!A353=0," ",COUNTRY_INFO!A353))</f>
        <v>Ethiopia</v>
      </c>
      <c r="B353" s="14" t="str">
        <f>IF(AND(INTRO!$E$37="Non-endemic",INTRO!$E$41="Non-endemic")," ",IF(COUNTRY_INFO!B353=0," ",COUNTRY_INFO!B353))</f>
        <v>Oromia East Harerge</v>
      </c>
      <c r="C353" s="14" t="str">
        <f>IF(AND(INTRO!$E$37="Non-endemic",INTRO!$E$41="Non-endemic")," ",IF(COUNTRY_INFO!C353=0," ",COUNTRY_INFO!C353))</f>
        <v>Gursum</v>
      </c>
      <c r="D353" s="15">
        <f>IF(AND(INTRO!$E$37="Non-endemic",INTRO!$E$41="Non-endemic"),0,IF(AND(OR(COUNTRY_INFO!$H353=0,COUNTRY_INFO!$H353=4,COUNTRY_INFO!$H353=99),OR(COUNTRY_INFO!$J353=0,COUNTRY_INFO!$J353=4)),0,COUNTRY_INFO!$E353))</f>
        <v>0</v>
      </c>
      <c r="E353" s="15">
        <f>IF(AND(INTRO!$E$37="Non-endemic",INTRO!$E$41="Non-endemic"),0,IF(AND(OR(COUNTRY_INFO!$H353=0,COUNTRY_INFO!$H353=4,COUNTRY_INFO!$H353=99),OR(COUNTRY_INFO!$J353=0,COUNTRY_INFO!$J353=4)),0,COUNTRY_INFO!$F353))</f>
        <v>0</v>
      </c>
      <c r="F353" s="15">
        <f t="shared" si="43"/>
        <v>0</v>
      </c>
      <c r="G353" s="16">
        <f>IF(AND(INTRO!$E$37="Non-endemic",INTRO!$E$41="Non-endemic"),0,COUNTRY_INFO!P353)</f>
        <v>0</v>
      </c>
      <c r="H353" s="16">
        <f>IF(AND(INTRO!$E$37="Non-endemic",INTRO!$E$41="Non-endemic"),0,COUNTRY_INFO!R353)</f>
        <v>0</v>
      </c>
      <c r="I353" s="15">
        <f>IF(INTRO!$E$39="Non-endemic",IF($G353=1,DEC!I353,0),IF($G353=1,IVM!G353,0))</f>
        <v>0</v>
      </c>
      <c r="J353" s="197"/>
      <c r="K353" s="42">
        <f>IF($J353="ALB", IF(INTRO!$E$39="Non-endemic", IF($H353&lt;&gt;0, IF($I353=0, $D353*$H353, $D353*($H353-$G353)), 0), $D353*$H353), 0)</f>
        <v>0</v>
      </c>
      <c r="L353" s="15">
        <f t="shared" si="35"/>
        <v>0</v>
      </c>
      <c r="M353" s="3"/>
      <c r="N353" s="15">
        <f t="shared" si="44"/>
        <v>0</v>
      </c>
      <c r="O353" s="42">
        <f>IF($J353="MBD", IF(INTRO!$E$39="Non-endemic", IF($H353&lt;&gt;0, IF($I353=0, $D353*$H353, $D353*($H353-$G353)), 0), $D353*$H353), 0)</f>
        <v>0</v>
      </c>
      <c r="P353" s="15">
        <f t="shared" si="36"/>
        <v>0</v>
      </c>
      <c r="Q353" s="3"/>
      <c r="R353" s="15">
        <f t="shared" si="45"/>
        <v>0</v>
      </c>
      <c r="S353" s="25"/>
      <c r="T353" s="17">
        <f t="shared" si="37"/>
        <v>0</v>
      </c>
      <c r="U353" s="17">
        <f t="shared" si="38"/>
        <v>0</v>
      </c>
      <c r="V353" s="25"/>
      <c r="W353" s="17">
        <f t="shared" si="39"/>
        <v>0</v>
      </c>
      <c r="X353" s="17">
        <f t="shared" si="40"/>
        <v>0</v>
      </c>
      <c r="Y353" s="25"/>
      <c r="Z353" s="17">
        <f t="shared" si="41"/>
        <v>0</v>
      </c>
      <c r="AA353" s="17">
        <f t="shared" si="42"/>
        <v>0</v>
      </c>
    </row>
    <row r="354" spans="1:27" x14ac:dyDescent="0.2">
      <c r="A354" s="14" t="str">
        <f>IF(AND(INTRO!$E$37="Non-endemic",INTRO!$E$41="Non-endemic")," ",IF(COUNTRY_INFO!A354=0," ",COUNTRY_INFO!A354))</f>
        <v>Ethiopia</v>
      </c>
      <c r="B354" s="14" t="str">
        <f>IF(AND(INTRO!$E$37="Non-endemic",INTRO!$E$41="Non-endemic")," ",IF(COUNTRY_INFO!B354=0," ",COUNTRY_INFO!B354))</f>
        <v>Oromia East Harerge</v>
      </c>
      <c r="C354" s="14" t="str">
        <f>IF(AND(INTRO!$E$37="Non-endemic",INTRO!$E$41="Non-endemic")," ",IF(COUNTRY_INFO!C354=0," ",COUNTRY_INFO!C354))</f>
        <v>Haromaya</v>
      </c>
      <c r="D354" s="15">
        <f>IF(AND(INTRO!$E$37="Non-endemic",INTRO!$E$41="Non-endemic"),0,IF(AND(OR(COUNTRY_INFO!$H354=0,COUNTRY_INFO!$H354=4,COUNTRY_INFO!$H354=99),OR(COUNTRY_INFO!$J354=0,COUNTRY_INFO!$J354=4)),0,COUNTRY_INFO!$E354))</f>
        <v>0</v>
      </c>
      <c r="E354" s="15">
        <f>IF(AND(INTRO!$E$37="Non-endemic",INTRO!$E$41="Non-endemic"),0,IF(AND(OR(COUNTRY_INFO!$H354=0,COUNTRY_INFO!$H354=4,COUNTRY_INFO!$H354=99),OR(COUNTRY_INFO!$J354=0,COUNTRY_INFO!$J354=4)),0,COUNTRY_INFO!$F354))</f>
        <v>0</v>
      </c>
      <c r="F354" s="15">
        <f t="shared" si="43"/>
        <v>0</v>
      </c>
      <c r="G354" s="16">
        <f>IF(AND(INTRO!$E$37="Non-endemic",INTRO!$E$41="Non-endemic"),0,COUNTRY_INFO!P354)</f>
        <v>0</v>
      </c>
      <c r="H354" s="16">
        <f>IF(AND(INTRO!$E$37="Non-endemic",INTRO!$E$41="Non-endemic"),0,COUNTRY_INFO!R354)</f>
        <v>0</v>
      </c>
      <c r="I354" s="15">
        <f>IF(INTRO!$E$39="Non-endemic",IF($G354=1,DEC!I354,0),IF($G354=1,IVM!G354,0))</f>
        <v>0</v>
      </c>
      <c r="J354" s="197"/>
      <c r="K354" s="42">
        <f>IF($J354="ALB", IF(INTRO!$E$39="Non-endemic", IF($H354&lt;&gt;0, IF($I354=0, $D354*$H354, $D354*($H354-$G354)), 0), $D354*$H354), 0)</f>
        <v>0</v>
      </c>
      <c r="L354" s="15">
        <f t="shared" si="35"/>
        <v>0</v>
      </c>
      <c r="M354" s="3"/>
      <c r="N354" s="15">
        <f t="shared" si="44"/>
        <v>0</v>
      </c>
      <c r="O354" s="42">
        <f>IF($J354="MBD", IF(INTRO!$E$39="Non-endemic", IF($H354&lt;&gt;0, IF($I354=0, $D354*$H354, $D354*($H354-$G354)), 0), $D354*$H354), 0)</f>
        <v>0</v>
      </c>
      <c r="P354" s="15">
        <f t="shared" si="36"/>
        <v>0</v>
      </c>
      <c r="Q354" s="3"/>
      <c r="R354" s="15">
        <f t="shared" si="45"/>
        <v>0</v>
      </c>
      <c r="S354" s="25"/>
      <c r="T354" s="17">
        <f t="shared" si="37"/>
        <v>0</v>
      </c>
      <c r="U354" s="17">
        <f t="shared" si="38"/>
        <v>0</v>
      </c>
      <c r="V354" s="25"/>
      <c r="W354" s="17">
        <f t="shared" si="39"/>
        <v>0</v>
      </c>
      <c r="X354" s="17">
        <f t="shared" si="40"/>
        <v>0</v>
      </c>
      <c r="Y354" s="25"/>
      <c r="Z354" s="17">
        <f t="shared" si="41"/>
        <v>0</v>
      </c>
      <c r="AA354" s="17">
        <f t="shared" si="42"/>
        <v>0</v>
      </c>
    </row>
    <row r="355" spans="1:27" x14ac:dyDescent="0.2">
      <c r="A355" s="14" t="str">
        <f>IF(AND(INTRO!$E$37="Non-endemic",INTRO!$E$41="Non-endemic")," ",IF(COUNTRY_INFO!A355=0," ",COUNTRY_INFO!A355))</f>
        <v>Ethiopia</v>
      </c>
      <c r="B355" s="14" t="str">
        <f>IF(AND(INTRO!$E$37="Non-endemic",INTRO!$E$41="Non-endemic")," ",IF(COUNTRY_INFO!B355=0," ",COUNTRY_INFO!B355))</f>
        <v>Oromia East Harerge</v>
      </c>
      <c r="C355" s="14" t="str">
        <f>IF(AND(INTRO!$E$37="Non-endemic",INTRO!$E$41="Non-endemic")," ",IF(COUNTRY_INFO!C355=0," ",COUNTRY_INFO!C355))</f>
        <v>Haromaya Town</v>
      </c>
      <c r="D355" s="15">
        <f>IF(AND(INTRO!$E$37="Non-endemic",INTRO!$E$41="Non-endemic"),0,IF(AND(OR(COUNTRY_INFO!$H355=0,COUNTRY_INFO!$H355=4,COUNTRY_INFO!$H355=99),OR(COUNTRY_INFO!$J355=0,COUNTRY_INFO!$J355=4)),0,COUNTRY_INFO!$E355))</f>
        <v>0</v>
      </c>
      <c r="E355" s="15">
        <f>IF(AND(INTRO!$E$37="Non-endemic",INTRO!$E$41="Non-endemic"),0,IF(AND(OR(COUNTRY_INFO!$H355=0,COUNTRY_INFO!$H355=4,COUNTRY_INFO!$H355=99),OR(COUNTRY_INFO!$J355=0,COUNTRY_INFO!$J355=4)),0,COUNTRY_INFO!$F355))</f>
        <v>0</v>
      </c>
      <c r="F355" s="15">
        <f t="shared" si="43"/>
        <v>0</v>
      </c>
      <c r="G355" s="16">
        <f>IF(AND(INTRO!$E$37="Non-endemic",INTRO!$E$41="Non-endemic"),0,COUNTRY_INFO!P355)</f>
        <v>0</v>
      </c>
      <c r="H355" s="16">
        <f>IF(AND(INTRO!$E$37="Non-endemic",INTRO!$E$41="Non-endemic"),0,COUNTRY_INFO!R355)</f>
        <v>0</v>
      </c>
      <c r="I355" s="15">
        <f>IF(INTRO!$E$39="Non-endemic",IF($G355=1,DEC!I355,0),IF($G355=1,IVM!G355,0))</f>
        <v>0</v>
      </c>
      <c r="J355" s="197"/>
      <c r="K355" s="42">
        <f>IF($J355="ALB", IF(INTRO!$E$39="Non-endemic", IF($H355&lt;&gt;0, IF($I355=0, $D355*$H355, $D355*($H355-$G355)), 0), $D355*$H355), 0)</f>
        <v>0</v>
      </c>
      <c r="L355" s="15">
        <f t="shared" si="35"/>
        <v>0</v>
      </c>
      <c r="M355" s="3"/>
      <c r="N355" s="15">
        <f t="shared" si="44"/>
        <v>0</v>
      </c>
      <c r="O355" s="42">
        <f>IF($J355="MBD", IF(INTRO!$E$39="Non-endemic", IF($H355&lt;&gt;0, IF($I355=0, $D355*$H355, $D355*($H355-$G355)), 0), $D355*$H355), 0)</f>
        <v>0</v>
      </c>
      <c r="P355" s="15">
        <f t="shared" si="36"/>
        <v>0</v>
      </c>
      <c r="Q355" s="3"/>
      <c r="R355" s="15">
        <f t="shared" si="45"/>
        <v>0</v>
      </c>
      <c r="S355" s="25"/>
      <c r="T355" s="17">
        <f t="shared" si="37"/>
        <v>0</v>
      </c>
      <c r="U355" s="17">
        <f t="shared" si="38"/>
        <v>0</v>
      </c>
      <c r="V355" s="25"/>
      <c r="W355" s="17">
        <f t="shared" si="39"/>
        <v>0</v>
      </c>
      <c r="X355" s="17">
        <f t="shared" si="40"/>
        <v>0</v>
      </c>
      <c r="Y355" s="25"/>
      <c r="Z355" s="17">
        <f t="shared" si="41"/>
        <v>0</v>
      </c>
      <c r="AA355" s="17">
        <f t="shared" si="42"/>
        <v>0</v>
      </c>
    </row>
    <row r="356" spans="1:27" x14ac:dyDescent="0.2">
      <c r="A356" s="14" t="str">
        <f>IF(AND(INTRO!$E$37="Non-endemic",INTRO!$E$41="Non-endemic")," ",IF(COUNTRY_INFO!A356=0," ",COUNTRY_INFO!A356))</f>
        <v>Ethiopia</v>
      </c>
      <c r="B356" s="14" t="str">
        <f>IF(AND(INTRO!$E$37="Non-endemic",INTRO!$E$41="Non-endemic")," ",IF(COUNTRY_INFO!B356=0," ",COUNTRY_INFO!B356))</f>
        <v>Oromia East Harerge</v>
      </c>
      <c r="C356" s="14" t="str">
        <f>IF(AND(INTRO!$E$37="Non-endemic",INTRO!$E$41="Non-endemic")," ",IF(COUNTRY_INFO!C356=0," ",COUNTRY_INFO!C356))</f>
        <v>Jarso</v>
      </c>
      <c r="D356" s="15">
        <f>IF(AND(INTRO!$E$37="Non-endemic",INTRO!$E$41="Non-endemic"),0,IF(AND(OR(COUNTRY_INFO!$H356=0,COUNTRY_INFO!$H356=4,COUNTRY_INFO!$H356=99),OR(COUNTRY_INFO!$J356=0,COUNTRY_INFO!$J356=4)),0,COUNTRY_INFO!$E356))</f>
        <v>0</v>
      </c>
      <c r="E356" s="15">
        <f>IF(AND(INTRO!$E$37="Non-endemic",INTRO!$E$41="Non-endemic"),0,IF(AND(OR(COUNTRY_INFO!$H356=0,COUNTRY_INFO!$H356=4,COUNTRY_INFO!$H356=99),OR(COUNTRY_INFO!$J356=0,COUNTRY_INFO!$J356=4)),0,COUNTRY_INFO!$F356))</f>
        <v>0</v>
      </c>
      <c r="F356" s="15">
        <f t="shared" si="43"/>
        <v>0</v>
      </c>
      <c r="G356" s="16">
        <f>IF(AND(INTRO!$E$37="Non-endemic",INTRO!$E$41="Non-endemic"),0,COUNTRY_INFO!P356)</f>
        <v>0</v>
      </c>
      <c r="H356" s="16">
        <f>IF(AND(INTRO!$E$37="Non-endemic",INTRO!$E$41="Non-endemic"),0,COUNTRY_INFO!R356)</f>
        <v>0</v>
      </c>
      <c r="I356" s="15">
        <f>IF(INTRO!$E$39="Non-endemic",IF($G356=1,DEC!I356,0),IF($G356=1,IVM!G356,0))</f>
        <v>0</v>
      </c>
      <c r="J356" s="197"/>
      <c r="K356" s="42">
        <f>IF($J356="ALB", IF(INTRO!$E$39="Non-endemic", IF($H356&lt;&gt;0, IF($I356=0, $D356*$H356, $D356*($H356-$G356)), 0), $D356*$H356), 0)</f>
        <v>0</v>
      </c>
      <c r="L356" s="15">
        <f t="shared" si="35"/>
        <v>0</v>
      </c>
      <c r="M356" s="3"/>
      <c r="N356" s="15">
        <f t="shared" si="44"/>
        <v>0</v>
      </c>
      <c r="O356" s="42">
        <f>IF($J356="MBD", IF(INTRO!$E$39="Non-endemic", IF($H356&lt;&gt;0, IF($I356=0, $D356*$H356, $D356*($H356-$G356)), 0), $D356*$H356), 0)</f>
        <v>0</v>
      </c>
      <c r="P356" s="15">
        <f t="shared" si="36"/>
        <v>0</v>
      </c>
      <c r="Q356" s="3"/>
      <c r="R356" s="15">
        <f t="shared" si="45"/>
        <v>0</v>
      </c>
      <c r="S356" s="25"/>
      <c r="T356" s="17">
        <f t="shared" si="37"/>
        <v>0</v>
      </c>
      <c r="U356" s="17">
        <f t="shared" si="38"/>
        <v>0</v>
      </c>
      <c r="V356" s="25"/>
      <c r="W356" s="17">
        <f t="shared" si="39"/>
        <v>0</v>
      </c>
      <c r="X356" s="17">
        <f t="shared" si="40"/>
        <v>0</v>
      </c>
      <c r="Y356" s="25"/>
      <c r="Z356" s="17">
        <f t="shared" si="41"/>
        <v>0</v>
      </c>
      <c r="AA356" s="17">
        <f t="shared" si="42"/>
        <v>0</v>
      </c>
    </row>
    <row r="357" spans="1:27" x14ac:dyDescent="0.2">
      <c r="A357" s="14" t="str">
        <f>IF(AND(INTRO!$E$37="Non-endemic",INTRO!$E$41="Non-endemic")," ",IF(COUNTRY_INFO!A357=0," ",COUNTRY_INFO!A357))</f>
        <v>Ethiopia</v>
      </c>
      <c r="B357" s="14" t="str">
        <f>IF(AND(INTRO!$E$37="Non-endemic",INTRO!$E$41="Non-endemic")," ",IF(COUNTRY_INFO!B357=0," ",COUNTRY_INFO!B357))</f>
        <v>Oromia East Harerge</v>
      </c>
      <c r="C357" s="14" t="str">
        <f>IF(AND(INTRO!$E$37="Non-endemic",INTRO!$E$41="Non-endemic")," ",IF(COUNTRY_INFO!C357=0," ",COUNTRY_INFO!C357))</f>
        <v>Kersa</v>
      </c>
      <c r="D357" s="15">
        <f>IF(AND(INTRO!$E$37="Non-endemic",INTRO!$E$41="Non-endemic"),0,IF(AND(OR(COUNTRY_INFO!$H357=0,COUNTRY_INFO!$H357=4,COUNTRY_INFO!$H357=99),OR(COUNTRY_INFO!$J357=0,COUNTRY_INFO!$J357=4)),0,COUNTRY_INFO!$E357))</f>
        <v>38200.670168261997</v>
      </c>
      <c r="E357" s="15">
        <f>IF(AND(INTRO!$E$37="Non-endemic",INTRO!$E$41="Non-endemic"),0,IF(AND(OR(COUNTRY_INFO!$H357=0,COUNTRY_INFO!$H357=4,COUNTRY_INFO!$H357=99),OR(COUNTRY_INFO!$J357=0,COUNTRY_INFO!$J357=4)),0,COUNTRY_INFO!$F357))</f>
        <v>72174.494419103998</v>
      </c>
      <c r="F357" s="15">
        <f t="shared" si="43"/>
        <v>110375.16458736599</v>
      </c>
      <c r="G357" s="16">
        <f>IF(AND(INTRO!$E$37="Non-endemic",INTRO!$E$41="Non-endemic"),0,COUNTRY_INFO!P357)</f>
        <v>0</v>
      </c>
      <c r="H357" s="16">
        <f>IF(AND(INTRO!$E$37="Non-endemic",INTRO!$E$41="Non-endemic"),0,COUNTRY_INFO!R357)</f>
        <v>0</v>
      </c>
      <c r="I357" s="15">
        <f>IF(INTRO!$E$39="Non-endemic",IF($G357=1,DEC!I357,0),IF($G357=1,IVM!G357,0))</f>
        <v>0</v>
      </c>
      <c r="J357" s="197"/>
      <c r="K357" s="42">
        <f>IF($J357="ALB", IF(INTRO!$E$39="Non-endemic", IF($H357&lt;&gt;0, IF($I357=0, $D357*$H357, $D357*($H357-$G357)), 0), $D357*$H357), 0)</f>
        <v>0</v>
      </c>
      <c r="L357" s="15">
        <f t="shared" si="35"/>
        <v>0</v>
      </c>
      <c r="M357" s="3"/>
      <c r="N357" s="15">
        <f t="shared" si="44"/>
        <v>0</v>
      </c>
      <c r="O357" s="42">
        <f>IF($J357="MBD", IF(INTRO!$E$39="Non-endemic", IF($H357&lt;&gt;0, IF($I357=0, $D357*$H357, $D357*($H357-$G357)), 0), $D357*$H357), 0)</f>
        <v>0</v>
      </c>
      <c r="P357" s="15">
        <f t="shared" si="36"/>
        <v>0</v>
      </c>
      <c r="Q357" s="3"/>
      <c r="R357" s="15">
        <f t="shared" si="45"/>
        <v>0</v>
      </c>
      <c r="S357" s="25"/>
      <c r="T357" s="17">
        <f t="shared" si="37"/>
        <v>0</v>
      </c>
      <c r="U357" s="17">
        <f t="shared" si="38"/>
        <v>0</v>
      </c>
      <c r="V357" s="25"/>
      <c r="W357" s="17">
        <f t="shared" si="39"/>
        <v>0</v>
      </c>
      <c r="X357" s="17">
        <f t="shared" si="40"/>
        <v>0</v>
      </c>
      <c r="Y357" s="25"/>
      <c r="Z357" s="17">
        <f t="shared" si="41"/>
        <v>0</v>
      </c>
      <c r="AA357" s="17">
        <f t="shared" si="42"/>
        <v>0</v>
      </c>
    </row>
    <row r="358" spans="1:27" x14ac:dyDescent="0.2">
      <c r="A358" s="14" t="str">
        <f>IF(AND(INTRO!$E$37="Non-endemic",INTRO!$E$41="Non-endemic")," ",IF(COUNTRY_INFO!A358=0," ",COUNTRY_INFO!A358))</f>
        <v>Ethiopia</v>
      </c>
      <c r="B358" s="14" t="str">
        <f>IF(AND(INTRO!$E$37="Non-endemic",INTRO!$E$41="Non-endemic")," ",IF(COUNTRY_INFO!B358=0," ",COUNTRY_INFO!B358))</f>
        <v>Oromia East Harerge</v>
      </c>
      <c r="C358" s="14" t="str">
        <f>IF(AND(INTRO!$E$37="Non-endemic",INTRO!$E$41="Non-endemic")," ",IF(COUNTRY_INFO!C358=0," ",COUNTRY_INFO!C358))</f>
        <v>Kombolcha</v>
      </c>
      <c r="D358" s="15">
        <f>IF(AND(INTRO!$E$37="Non-endemic",INTRO!$E$41="Non-endemic"),0,IF(AND(OR(COUNTRY_INFO!$H358=0,COUNTRY_INFO!$H358=4,COUNTRY_INFO!$H358=99),OR(COUNTRY_INFO!$J358=0,COUNTRY_INFO!$J358=4)),0,COUNTRY_INFO!$E358))</f>
        <v>0</v>
      </c>
      <c r="E358" s="15">
        <f>IF(AND(INTRO!$E$37="Non-endemic",INTRO!$E$41="Non-endemic"),0,IF(AND(OR(COUNTRY_INFO!$H358=0,COUNTRY_INFO!$H358=4,COUNTRY_INFO!$H358=99),OR(COUNTRY_INFO!$J358=0,COUNTRY_INFO!$J358=4)),0,COUNTRY_INFO!$F358))</f>
        <v>0</v>
      </c>
      <c r="F358" s="15">
        <f t="shared" si="43"/>
        <v>0</v>
      </c>
      <c r="G358" s="16">
        <f>IF(AND(INTRO!$E$37="Non-endemic",INTRO!$E$41="Non-endemic"),0,COUNTRY_INFO!P358)</f>
        <v>0</v>
      </c>
      <c r="H358" s="16">
        <f>IF(AND(INTRO!$E$37="Non-endemic",INTRO!$E$41="Non-endemic"),0,COUNTRY_INFO!R358)</f>
        <v>0</v>
      </c>
      <c r="I358" s="15">
        <f>IF(INTRO!$E$39="Non-endemic",IF($G358=1,DEC!I358,0),IF($G358=1,IVM!G358,0))</f>
        <v>0</v>
      </c>
      <c r="J358" s="197"/>
      <c r="K358" s="42">
        <f>IF($J358="ALB", IF(INTRO!$E$39="Non-endemic", IF($H358&lt;&gt;0, IF($I358=0, $D358*$H358, $D358*($H358-$G358)), 0), $D358*$H358), 0)</f>
        <v>0</v>
      </c>
      <c r="L358" s="15">
        <f t="shared" si="35"/>
        <v>0</v>
      </c>
      <c r="M358" s="3"/>
      <c r="N358" s="15">
        <f t="shared" si="44"/>
        <v>0</v>
      </c>
      <c r="O358" s="42">
        <f>IF($J358="MBD", IF(INTRO!$E$39="Non-endemic", IF($H358&lt;&gt;0, IF($I358=0, $D358*$H358, $D358*($H358-$G358)), 0), $D358*$H358), 0)</f>
        <v>0</v>
      </c>
      <c r="P358" s="15">
        <f t="shared" si="36"/>
        <v>0</v>
      </c>
      <c r="Q358" s="3"/>
      <c r="R358" s="15">
        <f t="shared" si="45"/>
        <v>0</v>
      </c>
      <c r="S358" s="25"/>
      <c r="T358" s="17">
        <f t="shared" si="37"/>
        <v>0</v>
      </c>
      <c r="U358" s="17">
        <f t="shared" si="38"/>
        <v>0</v>
      </c>
      <c r="V358" s="25"/>
      <c r="W358" s="17">
        <f t="shared" si="39"/>
        <v>0</v>
      </c>
      <c r="X358" s="17">
        <f t="shared" si="40"/>
        <v>0</v>
      </c>
      <c r="Y358" s="25"/>
      <c r="Z358" s="17">
        <f t="shared" si="41"/>
        <v>0</v>
      </c>
      <c r="AA358" s="17">
        <f t="shared" si="42"/>
        <v>0</v>
      </c>
    </row>
    <row r="359" spans="1:27" x14ac:dyDescent="0.2">
      <c r="A359" s="14" t="str">
        <f>IF(AND(INTRO!$E$37="Non-endemic",INTRO!$E$41="Non-endemic")," ",IF(COUNTRY_INFO!A359=0," ",COUNTRY_INFO!A359))</f>
        <v>Ethiopia</v>
      </c>
      <c r="B359" s="14" t="str">
        <f>IF(AND(INTRO!$E$37="Non-endemic",INTRO!$E$41="Non-endemic")," ",IF(COUNTRY_INFO!B359=0," ",COUNTRY_INFO!B359))</f>
        <v>Oromia East Harerge</v>
      </c>
      <c r="C359" s="14" t="str">
        <f>IF(AND(INTRO!$E$37="Non-endemic",INTRO!$E$41="Non-endemic")," ",IF(COUNTRY_INFO!C359=0," ",COUNTRY_INFO!C359))</f>
        <v>Kurfachala</v>
      </c>
      <c r="D359" s="15">
        <f>IF(AND(INTRO!$E$37="Non-endemic",INTRO!$E$41="Non-endemic"),0,IF(AND(OR(COUNTRY_INFO!$H359=0,COUNTRY_INFO!$H359=4,COUNTRY_INFO!$H359=99),OR(COUNTRY_INFO!$J359=0,COUNTRY_INFO!$J359=4)),0,COUNTRY_INFO!$E359))</f>
        <v>13180.444439479797</v>
      </c>
      <c r="E359" s="15">
        <f>IF(AND(INTRO!$E$37="Non-endemic",INTRO!$E$41="Non-endemic"),0,IF(AND(OR(COUNTRY_INFO!$H359=0,COUNTRY_INFO!$H359=4,COUNTRY_INFO!$H359=99),OR(COUNTRY_INFO!$J359=0,COUNTRY_INFO!$J359=4)),0,COUNTRY_INFO!$F359))</f>
        <v>24902.492795241596</v>
      </c>
      <c r="F359" s="15">
        <f t="shared" si="43"/>
        <v>38082.937234721394</v>
      </c>
      <c r="G359" s="16">
        <f>IF(AND(INTRO!$E$37="Non-endemic",INTRO!$E$41="Non-endemic"),0,COUNTRY_INFO!P359)</f>
        <v>0</v>
      </c>
      <c r="H359" s="16">
        <f>IF(AND(INTRO!$E$37="Non-endemic",INTRO!$E$41="Non-endemic"),0,COUNTRY_INFO!R359)</f>
        <v>0</v>
      </c>
      <c r="I359" s="15">
        <f>IF(INTRO!$E$39="Non-endemic",IF($G359=1,DEC!I359,0),IF($G359=1,IVM!G359,0))</f>
        <v>0</v>
      </c>
      <c r="J359" s="197"/>
      <c r="K359" s="42">
        <f>IF($J359="ALB", IF(INTRO!$E$39="Non-endemic", IF($H359&lt;&gt;0, IF($I359=0, $D359*$H359, $D359*($H359-$G359)), 0), $D359*$H359), 0)</f>
        <v>0</v>
      </c>
      <c r="L359" s="15">
        <f t="shared" si="35"/>
        <v>0</v>
      </c>
      <c r="M359" s="3"/>
      <c r="N359" s="15">
        <f t="shared" si="44"/>
        <v>0</v>
      </c>
      <c r="O359" s="42">
        <f>IF($J359="MBD", IF(INTRO!$E$39="Non-endemic", IF($H359&lt;&gt;0, IF($I359=0, $D359*$H359, $D359*($H359-$G359)), 0), $D359*$H359), 0)</f>
        <v>0</v>
      </c>
      <c r="P359" s="15">
        <f t="shared" si="36"/>
        <v>0</v>
      </c>
      <c r="Q359" s="3"/>
      <c r="R359" s="15">
        <f t="shared" si="45"/>
        <v>0</v>
      </c>
      <c r="S359" s="25"/>
      <c r="T359" s="17">
        <f t="shared" si="37"/>
        <v>0</v>
      </c>
      <c r="U359" s="17">
        <f t="shared" si="38"/>
        <v>0</v>
      </c>
      <c r="V359" s="25"/>
      <c r="W359" s="17">
        <f t="shared" si="39"/>
        <v>0</v>
      </c>
      <c r="X359" s="17">
        <f t="shared" si="40"/>
        <v>0</v>
      </c>
      <c r="Y359" s="25"/>
      <c r="Z359" s="17">
        <f t="shared" si="41"/>
        <v>0</v>
      </c>
      <c r="AA359" s="17">
        <f t="shared" si="42"/>
        <v>0</v>
      </c>
    </row>
    <row r="360" spans="1:27" x14ac:dyDescent="0.2">
      <c r="A360" s="14" t="str">
        <f>IF(AND(INTRO!$E$37="Non-endemic",INTRO!$E$41="Non-endemic")," ",IF(COUNTRY_INFO!A360=0," ",COUNTRY_INFO!A360))</f>
        <v>Ethiopia</v>
      </c>
      <c r="B360" s="14" t="str">
        <f>IF(AND(INTRO!$E$37="Non-endemic",INTRO!$E$41="Non-endemic")," ",IF(COUNTRY_INFO!B360=0," ",COUNTRY_INFO!B360))</f>
        <v>Oromia East Harerge</v>
      </c>
      <c r="C360" s="14" t="str">
        <f>IF(AND(INTRO!$E$37="Non-endemic",INTRO!$E$41="Non-endemic")," ",IF(COUNTRY_INFO!C360=0," ",COUNTRY_INFO!C360))</f>
        <v>Medaga Tola</v>
      </c>
      <c r="D360" s="15">
        <f>IF(AND(INTRO!$E$37="Non-endemic",INTRO!$E$41="Non-endemic"),0,IF(AND(OR(COUNTRY_INFO!$H360=0,COUNTRY_INFO!$H360=4,COUNTRY_INFO!$H360=99),OR(COUNTRY_INFO!$J360=0,COUNTRY_INFO!$J360=4)),0,COUNTRY_INFO!$E360))</f>
        <v>0</v>
      </c>
      <c r="E360" s="15">
        <f>IF(AND(INTRO!$E$37="Non-endemic",INTRO!$E$41="Non-endemic"),0,IF(AND(OR(COUNTRY_INFO!$H360=0,COUNTRY_INFO!$H360=4,COUNTRY_INFO!$H360=99),OR(COUNTRY_INFO!$J360=0,COUNTRY_INFO!$J360=4)),0,COUNTRY_INFO!$F360))</f>
        <v>0</v>
      </c>
      <c r="F360" s="15">
        <f t="shared" si="43"/>
        <v>0</v>
      </c>
      <c r="G360" s="16">
        <f>IF(AND(INTRO!$E$37="Non-endemic",INTRO!$E$41="Non-endemic"),0,COUNTRY_INFO!P360)</f>
        <v>0</v>
      </c>
      <c r="H360" s="16">
        <f>IF(AND(INTRO!$E$37="Non-endemic",INTRO!$E$41="Non-endemic"),0,COUNTRY_INFO!R360)</f>
        <v>0</v>
      </c>
      <c r="I360" s="15">
        <f>IF(INTRO!$E$39="Non-endemic",IF($G360=1,DEC!I360,0),IF($G360=1,IVM!G360,0))</f>
        <v>0</v>
      </c>
      <c r="J360" s="197"/>
      <c r="K360" s="42">
        <f>IF($J360="ALB", IF(INTRO!$E$39="Non-endemic", IF($H360&lt;&gt;0, IF($I360=0, $D360*$H360, $D360*($H360-$G360)), 0), $D360*$H360), 0)</f>
        <v>0</v>
      </c>
      <c r="L360" s="15">
        <f t="shared" si="35"/>
        <v>0</v>
      </c>
      <c r="M360" s="3"/>
      <c r="N360" s="15">
        <f t="shared" si="44"/>
        <v>0</v>
      </c>
      <c r="O360" s="42">
        <f>IF($J360="MBD", IF(INTRO!$E$39="Non-endemic", IF($H360&lt;&gt;0, IF($I360=0, $D360*$H360, $D360*($H360-$G360)), 0), $D360*$H360), 0)</f>
        <v>0</v>
      </c>
      <c r="P360" s="15">
        <f t="shared" si="36"/>
        <v>0</v>
      </c>
      <c r="Q360" s="3"/>
      <c r="R360" s="15">
        <f t="shared" si="45"/>
        <v>0</v>
      </c>
      <c r="S360" s="25"/>
      <c r="T360" s="17">
        <f t="shared" si="37"/>
        <v>0</v>
      </c>
      <c r="U360" s="17">
        <f t="shared" si="38"/>
        <v>0</v>
      </c>
      <c r="V360" s="25"/>
      <c r="W360" s="17">
        <f t="shared" si="39"/>
        <v>0</v>
      </c>
      <c r="X360" s="17">
        <f t="shared" si="40"/>
        <v>0</v>
      </c>
      <c r="Y360" s="25"/>
      <c r="Z360" s="17">
        <f t="shared" si="41"/>
        <v>0</v>
      </c>
      <c r="AA360" s="17">
        <f t="shared" si="42"/>
        <v>0</v>
      </c>
    </row>
    <row r="361" spans="1:27" x14ac:dyDescent="0.2">
      <c r="A361" s="14" t="str">
        <f>IF(AND(INTRO!$E$37="Non-endemic",INTRO!$E$41="Non-endemic")," ",IF(COUNTRY_INFO!A361=0," ",COUNTRY_INFO!A361))</f>
        <v>Ethiopia</v>
      </c>
      <c r="B361" s="14" t="str">
        <f>IF(AND(INTRO!$E$37="Non-endemic",INTRO!$E$41="Non-endemic")," ",IF(COUNTRY_INFO!B361=0," ",COUNTRY_INFO!B361))</f>
        <v>Oromia East Harerge</v>
      </c>
      <c r="C361" s="14" t="str">
        <f>IF(AND(INTRO!$E$37="Non-endemic",INTRO!$E$41="Non-endemic")," ",IF(COUNTRY_INFO!C361=0," ",COUNTRY_INFO!C361))</f>
        <v>Melka balo</v>
      </c>
      <c r="D361" s="15">
        <f>IF(AND(INTRO!$E$37="Non-endemic",INTRO!$E$41="Non-endemic"),0,IF(AND(OR(COUNTRY_INFO!$H361=0,COUNTRY_INFO!$H361=4,COUNTRY_INFO!$H361=99),OR(COUNTRY_INFO!$J361=0,COUNTRY_INFO!$J361=4)),0,COUNTRY_INFO!$E361))</f>
        <v>39605.473385616599</v>
      </c>
      <c r="E361" s="15">
        <f>IF(AND(INTRO!$E$37="Non-endemic",INTRO!$E$41="Non-endemic"),0,IF(AND(OR(COUNTRY_INFO!$H361=0,COUNTRY_INFO!$H361=4,COUNTRY_INFO!$H361=99),OR(COUNTRY_INFO!$J361=0,COUNTRY_INFO!$J361=4)),0,COUNTRY_INFO!$F361))</f>
        <v>74828.661519427187</v>
      </c>
      <c r="F361" s="15">
        <f t="shared" si="43"/>
        <v>114434.13490504379</v>
      </c>
      <c r="G361" s="16">
        <f>IF(AND(INTRO!$E$37="Non-endemic",INTRO!$E$41="Non-endemic"),0,COUNTRY_INFO!P361)</f>
        <v>0</v>
      </c>
      <c r="H361" s="16">
        <f>IF(AND(INTRO!$E$37="Non-endemic",INTRO!$E$41="Non-endemic"),0,COUNTRY_INFO!R361)</f>
        <v>2</v>
      </c>
      <c r="I361" s="15">
        <f>IF(INTRO!$E$39="Non-endemic",IF($G361=1,DEC!I361,0),IF($G361=1,IVM!G361,0))</f>
        <v>0</v>
      </c>
      <c r="J361" s="197" t="s">
        <v>1155</v>
      </c>
      <c r="K361" s="42">
        <f>IF($J361="ALB", IF(INTRO!$E$39="Non-endemic", IF($H361&lt;&gt;0, IF($I361=0, $D361*$H361, $D361*($H361-$G361)), 0), $D361*$H361), 0)</f>
        <v>0</v>
      </c>
      <c r="L361" s="15">
        <f t="shared" si="35"/>
        <v>0</v>
      </c>
      <c r="M361" s="3"/>
      <c r="N361" s="15">
        <f t="shared" si="44"/>
        <v>0</v>
      </c>
      <c r="O361" s="42">
        <f>IF($J361="MBD", IF(INTRO!$E$39="Non-endemic", IF($H361&lt;&gt;0, IF($I361=0, $D361*$H361, $D361*($H361-$G361)), 0), $D361*$H361), 0)</f>
        <v>79210.946771233197</v>
      </c>
      <c r="P361" s="15">
        <f t="shared" si="36"/>
        <v>149657.32303885437</v>
      </c>
      <c r="Q361" s="3"/>
      <c r="R361" s="15">
        <f t="shared" si="45"/>
        <v>228868.26981008757</v>
      </c>
      <c r="S361" s="25"/>
      <c r="T361" s="17">
        <f t="shared" si="37"/>
        <v>0</v>
      </c>
      <c r="U361" s="17">
        <f t="shared" si="38"/>
        <v>0</v>
      </c>
      <c r="V361" s="25"/>
      <c r="W361" s="17">
        <f t="shared" si="39"/>
        <v>0</v>
      </c>
      <c r="X361" s="17">
        <f t="shared" si="40"/>
        <v>0</v>
      </c>
      <c r="Y361" s="25"/>
      <c r="Z361" s="17">
        <f t="shared" si="41"/>
        <v>149657.32303885437</v>
      </c>
      <c r="AA361" s="17">
        <f t="shared" si="42"/>
        <v>998</v>
      </c>
    </row>
    <row r="362" spans="1:27" x14ac:dyDescent="0.2">
      <c r="A362" s="14" t="str">
        <f>IF(AND(INTRO!$E$37="Non-endemic",INTRO!$E$41="Non-endemic")," ",IF(COUNTRY_INFO!A362=0," ",COUNTRY_INFO!A362))</f>
        <v>Ethiopia</v>
      </c>
      <c r="B362" s="14" t="str">
        <f>IF(AND(INTRO!$E$37="Non-endemic",INTRO!$E$41="Non-endemic")," ",IF(COUNTRY_INFO!B362=0," ",COUNTRY_INFO!B362))</f>
        <v>Oromia East Harerge</v>
      </c>
      <c r="C362" s="14" t="str">
        <f>IF(AND(INTRO!$E$37="Non-endemic",INTRO!$E$41="Non-endemic")," ",IF(COUNTRY_INFO!C362=0," ",COUNTRY_INFO!C362))</f>
        <v>Meta</v>
      </c>
      <c r="D362" s="15">
        <f>IF(AND(INTRO!$E$37="Non-endemic",INTRO!$E$41="Non-endemic"),0,IF(AND(OR(COUNTRY_INFO!$H362=0,COUNTRY_INFO!$H362=4,COUNTRY_INFO!$H362=99),OR(COUNTRY_INFO!$J362=0,COUNTRY_INFO!$J362=4)),0,COUNTRY_INFO!$E362))</f>
        <v>39710.167622252397</v>
      </c>
      <c r="E362" s="15">
        <f>IF(AND(INTRO!$E$37="Non-endemic",INTRO!$E$41="Non-endemic"),0,IF(AND(OR(COUNTRY_INFO!$H362=0,COUNTRY_INFO!$H362=4,COUNTRY_INFO!$H362=99),OR(COUNTRY_INFO!$J362=0,COUNTRY_INFO!$J362=4)),0,COUNTRY_INFO!$F362))</f>
        <v>75026.4657350208</v>
      </c>
      <c r="F362" s="15">
        <f t="shared" si="43"/>
        <v>114736.6333572732</v>
      </c>
      <c r="G362" s="16">
        <f>IF(AND(INTRO!$E$37="Non-endemic",INTRO!$E$41="Non-endemic"),0,COUNTRY_INFO!P362)</f>
        <v>0</v>
      </c>
      <c r="H362" s="16">
        <f>IF(AND(INTRO!$E$37="Non-endemic",INTRO!$E$41="Non-endemic"),0,COUNTRY_INFO!R362)</f>
        <v>2</v>
      </c>
      <c r="I362" s="15">
        <f>IF(INTRO!$E$39="Non-endemic",IF($G362=1,DEC!I362,0),IF($G362=1,IVM!G362,0))</f>
        <v>0</v>
      </c>
      <c r="J362" s="197" t="s">
        <v>1155</v>
      </c>
      <c r="K362" s="42">
        <f>IF($J362="ALB", IF(INTRO!$E$39="Non-endemic", IF($H362&lt;&gt;0, IF($I362=0, $D362*$H362, $D362*($H362-$G362)), 0), $D362*$H362), 0)</f>
        <v>0</v>
      </c>
      <c r="L362" s="15">
        <f t="shared" si="35"/>
        <v>0</v>
      </c>
      <c r="M362" s="3"/>
      <c r="N362" s="15">
        <f t="shared" si="44"/>
        <v>0</v>
      </c>
      <c r="O362" s="42">
        <f>IF($J362="MBD", IF(INTRO!$E$39="Non-endemic", IF($H362&lt;&gt;0, IF($I362=0, $D362*$H362, $D362*($H362-$G362)), 0), $D362*$H362), 0)</f>
        <v>79420.335244504793</v>
      </c>
      <c r="P362" s="15">
        <f t="shared" si="36"/>
        <v>150052.9314700416</v>
      </c>
      <c r="Q362" s="3"/>
      <c r="R362" s="15">
        <f t="shared" si="45"/>
        <v>229473.26671454639</v>
      </c>
      <c r="S362" s="25"/>
      <c r="T362" s="17">
        <f t="shared" si="37"/>
        <v>0</v>
      </c>
      <c r="U362" s="17">
        <f t="shared" si="38"/>
        <v>0</v>
      </c>
      <c r="V362" s="25"/>
      <c r="W362" s="17">
        <f t="shared" si="39"/>
        <v>0</v>
      </c>
      <c r="X362" s="17">
        <f t="shared" si="40"/>
        <v>0</v>
      </c>
      <c r="Y362" s="25"/>
      <c r="Z362" s="17">
        <f t="shared" si="41"/>
        <v>150052.9314700416</v>
      </c>
      <c r="AA362" s="17">
        <f t="shared" si="42"/>
        <v>1001</v>
      </c>
    </row>
    <row r="363" spans="1:27" x14ac:dyDescent="0.2">
      <c r="A363" s="14" t="str">
        <f>IF(AND(INTRO!$E$37="Non-endemic",INTRO!$E$41="Non-endemic")," ",IF(COUNTRY_INFO!A363=0," ",COUNTRY_INFO!A363))</f>
        <v>Ethiopia</v>
      </c>
      <c r="B363" s="14" t="str">
        <f>IF(AND(INTRO!$E$37="Non-endemic",INTRO!$E$41="Non-endemic")," ",IF(COUNTRY_INFO!B363=0," ",COUNTRY_INFO!B363))</f>
        <v>Oromia East Harerge</v>
      </c>
      <c r="C363" s="14" t="str">
        <f>IF(AND(INTRO!$E$37="Non-endemic",INTRO!$E$41="Non-endemic")," ",IF(COUNTRY_INFO!C363=0," ",COUNTRY_INFO!C363))</f>
        <v>Meyu</v>
      </c>
      <c r="D363" s="15">
        <f>IF(AND(INTRO!$E$37="Non-endemic",INTRO!$E$41="Non-endemic"),0,IF(AND(OR(COUNTRY_INFO!$H363=0,COUNTRY_INFO!$H363=4,COUNTRY_INFO!$H363=99),OR(COUNTRY_INFO!$J363=0,COUNTRY_INFO!$J363=4)),0,COUNTRY_INFO!$E363))</f>
        <v>10337.2408267254</v>
      </c>
      <c r="E363" s="15">
        <f>IF(AND(INTRO!$E$37="Non-endemic",INTRO!$E$41="Non-endemic"),0,IF(AND(OR(COUNTRY_INFO!$H363=0,COUNTRY_INFO!$H363=4,COUNTRY_INFO!$H363=99),OR(COUNTRY_INFO!$J363=0,COUNTRY_INFO!$J363=4)),0,COUNTRY_INFO!$F363))</f>
        <v>19530.681715036797</v>
      </c>
      <c r="F363" s="15">
        <f t="shared" si="43"/>
        <v>29867.922541762196</v>
      </c>
      <c r="G363" s="16">
        <f>IF(AND(INTRO!$E$37="Non-endemic",INTRO!$E$41="Non-endemic"),0,COUNTRY_INFO!P363)</f>
        <v>0</v>
      </c>
      <c r="H363" s="16">
        <f>IF(AND(INTRO!$E$37="Non-endemic",INTRO!$E$41="Non-endemic"),0,COUNTRY_INFO!R363)</f>
        <v>1</v>
      </c>
      <c r="I363" s="15">
        <f>IF(INTRO!$E$39="Non-endemic",IF($G363=1,DEC!I363,0),IF($G363=1,IVM!G363,0))</f>
        <v>0</v>
      </c>
      <c r="J363" s="197" t="s">
        <v>1155</v>
      </c>
      <c r="K363" s="42">
        <f>IF($J363="ALB", IF(INTRO!$E$39="Non-endemic", IF($H363&lt;&gt;0, IF($I363=0, $D363*$H363, $D363*($H363-$G363)), 0), $D363*$H363), 0)</f>
        <v>0</v>
      </c>
      <c r="L363" s="15">
        <f t="shared" si="35"/>
        <v>0</v>
      </c>
      <c r="M363" s="3"/>
      <c r="N363" s="15">
        <f t="shared" si="44"/>
        <v>0</v>
      </c>
      <c r="O363" s="42">
        <f>IF($J363="MBD", IF(INTRO!$E$39="Non-endemic", IF($H363&lt;&gt;0, IF($I363=0, $D363*$H363, $D363*($H363-$G363)), 0), $D363*$H363), 0)</f>
        <v>10337.2408267254</v>
      </c>
      <c r="P363" s="15">
        <f t="shared" si="36"/>
        <v>19530.681715036797</v>
      </c>
      <c r="Q363" s="3"/>
      <c r="R363" s="15">
        <f t="shared" si="45"/>
        <v>29867.922541762196</v>
      </c>
      <c r="S363" s="25"/>
      <c r="T363" s="17">
        <f t="shared" si="37"/>
        <v>0</v>
      </c>
      <c r="U363" s="17">
        <f t="shared" si="38"/>
        <v>0</v>
      </c>
      <c r="V363" s="25"/>
      <c r="W363" s="17">
        <f t="shared" si="39"/>
        <v>0</v>
      </c>
      <c r="X363" s="17">
        <f t="shared" si="40"/>
        <v>0</v>
      </c>
      <c r="Y363" s="25"/>
      <c r="Z363" s="17">
        <f t="shared" si="41"/>
        <v>19530.681715036797</v>
      </c>
      <c r="AA363" s="17">
        <f t="shared" si="42"/>
        <v>131</v>
      </c>
    </row>
    <row r="364" spans="1:27" x14ac:dyDescent="0.2">
      <c r="A364" s="14" t="str">
        <f>IF(AND(INTRO!$E$37="Non-endemic",INTRO!$E$41="Non-endemic")," ",IF(COUNTRY_INFO!A364=0," ",COUNTRY_INFO!A364))</f>
        <v>Ethiopia</v>
      </c>
      <c r="B364" s="14" t="str">
        <f>IF(AND(INTRO!$E$37="Non-endemic",INTRO!$E$41="Non-endemic")," ",IF(COUNTRY_INFO!B364=0," ",COUNTRY_INFO!B364))</f>
        <v>Oromia East Harerge</v>
      </c>
      <c r="C364" s="14" t="str">
        <f>IF(AND(INTRO!$E$37="Non-endemic",INTRO!$E$41="Non-endemic")," ",IF(COUNTRY_INFO!C364=0," ",COUNTRY_INFO!C364))</f>
        <v>Qumbi</v>
      </c>
      <c r="D364" s="15">
        <f>IF(AND(INTRO!$E$37="Non-endemic",INTRO!$E$41="Non-endemic"),0,IF(AND(OR(COUNTRY_INFO!$H364=0,COUNTRY_INFO!$H364=4,COUNTRY_INFO!$H364=99),OR(COUNTRY_INFO!$J364=0,COUNTRY_INFO!$J364=4)),0,COUNTRY_INFO!$E364))</f>
        <v>5010.0519139523994</v>
      </c>
      <c r="E364" s="15">
        <f>IF(AND(INTRO!$E$37="Non-endemic",INTRO!$E$41="Non-endemic"),0,IF(AND(OR(COUNTRY_INFO!$H364=0,COUNTRY_INFO!$H364=4,COUNTRY_INFO!$H364=99),OR(COUNTRY_INFO!$J364=0,COUNTRY_INFO!$J364=4)),0,COUNTRY_INFO!$F364))</f>
        <v>9465.7492214207996</v>
      </c>
      <c r="F364" s="15">
        <f t="shared" si="43"/>
        <v>14475.8011353732</v>
      </c>
      <c r="G364" s="16">
        <f>IF(AND(INTRO!$E$37="Non-endemic",INTRO!$E$41="Non-endemic"),0,COUNTRY_INFO!P364)</f>
        <v>0</v>
      </c>
      <c r="H364" s="16">
        <f>IF(AND(INTRO!$E$37="Non-endemic",INTRO!$E$41="Non-endemic"),0,COUNTRY_INFO!R364)</f>
        <v>0</v>
      </c>
      <c r="I364" s="15">
        <f>IF(INTRO!$E$39="Non-endemic",IF($G364=1,DEC!I364,0),IF($G364=1,IVM!G364,0))</f>
        <v>0</v>
      </c>
      <c r="J364" s="197"/>
      <c r="K364" s="42">
        <f>IF($J364="ALB", IF(INTRO!$E$39="Non-endemic", IF($H364&lt;&gt;0, IF($I364=0, $D364*$H364, $D364*($H364-$G364)), 0), $D364*$H364), 0)</f>
        <v>0</v>
      </c>
      <c r="L364" s="15">
        <f t="shared" si="35"/>
        <v>0</v>
      </c>
      <c r="M364" s="3"/>
      <c r="N364" s="15">
        <f t="shared" si="44"/>
        <v>0</v>
      </c>
      <c r="O364" s="42">
        <f>IF($J364="MBD", IF(INTRO!$E$39="Non-endemic", IF($H364&lt;&gt;0, IF($I364=0, $D364*$H364, $D364*($H364-$G364)), 0), $D364*$H364), 0)</f>
        <v>0</v>
      </c>
      <c r="P364" s="15">
        <f t="shared" si="36"/>
        <v>0</v>
      </c>
      <c r="Q364" s="3"/>
      <c r="R364" s="15">
        <f t="shared" si="45"/>
        <v>0</v>
      </c>
      <c r="S364" s="25"/>
      <c r="T364" s="17">
        <f t="shared" si="37"/>
        <v>0</v>
      </c>
      <c r="U364" s="17">
        <f t="shared" si="38"/>
        <v>0</v>
      </c>
      <c r="V364" s="25"/>
      <c r="W364" s="17">
        <f t="shared" si="39"/>
        <v>0</v>
      </c>
      <c r="X364" s="17">
        <f t="shared" si="40"/>
        <v>0</v>
      </c>
      <c r="Y364" s="25"/>
      <c r="Z364" s="17">
        <f t="shared" si="41"/>
        <v>0</v>
      </c>
      <c r="AA364" s="17">
        <f t="shared" si="42"/>
        <v>0</v>
      </c>
    </row>
    <row r="365" spans="1:27" x14ac:dyDescent="0.2">
      <c r="A365" s="14" t="str">
        <f>IF(AND(INTRO!$E$37="Non-endemic",INTRO!$E$41="Non-endemic")," ",IF(COUNTRY_INFO!A365=0," ",COUNTRY_INFO!A365))</f>
        <v>Ethiopia</v>
      </c>
      <c r="B365" s="14" t="str">
        <f>IF(AND(INTRO!$E$37="Non-endemic",INTRO!$E$41="Non-endemic")," ",IF(COUNTRY_INFO!B365=0," ",COUNTRY_INFO!B365))</f>
        <v>Oromia East Shewa</v>
      </c>
      <c r="C365" s="14" t="str">
        <f>IF(AND(INTRO!$E$37="Non-endemic",INTRO!$E$41="Non-endemic")," ",IF(COUNTRY_INFO!C365=0," ",COUNTRY_INFO!C365))</f>
        <v>Adama</v>
      </c>
      <c r="D365" s="15">
        <f>IF(AND(INTRO!$E$37="Non-endemic",INTRO!$E$41="Non-endemic"),0,IF(AND(OR(COUNTRY_INFO!$H365=0,COUNTRY_INFO!$H365=4,COUNTRY_INFO!$H365=99),OR(COUNTRY_INFO!$J365=0,COUNTRY_INFO!$J365=4)),0,COUNTRY_INFO!$E365))</f>
        <v>32067.658030556398</v>
      </c>
      <c r="E365" s="15">
        <f>IF(AND(INTRO!$E$37="Non-endemic",INTRO!$E$41="Non-endemic"),0,IF(AND(OR(COUNTRY_INFO!$H365=0,COUNTRY_INFO!$H365=4,COUNTRY_INFO!$H365=99),OR(COUNTRY_INFO!$J365=0,COUNTRY_INFO!$J365=4)),0,COUNTRY_INFO!$F365))</f>
        <v>60587.078586988791</v>
      </c>
      <c r="F365" s="15">
        <f t="shared" si="43"/>
        <v>92654.73661754519</v>
      </c>
      <c r="G365" s="16">
        <f>IF(AND(INTRO!$E$37="Non-endemic",INTRO!$E$41="Non-endemic"),0,COUNTRY_INFO!P365)</f>
        <v>0</v>
      </c>
      <c r="H365" s="16">
        <f>IF(AND(INTRO!$E$37="Non-endemic",INTRO!$E$41="Non-endemic"),0,COUNTRY_INFO!R365)</f>
        <v>0</v>
      </c>
      <c r="I365" s="15">
        <f>IF(INTRO!$E$39="Non-endemic",IF($G365=1,DEC!I365,0),IF($G365=1,IVM!G365,0))</f>
        <v>0</v>
      </c>
      <c r="J365" s="197"/>
      <c r="K365" s="42">
        <f>IF($J365="ALB", IF(INTRO!$E$39="Non-endemic", IF($H365&lt;&gt;0, IF($I365=0, $D365*$H365, $D365*($H365-$G365)), 0), $D365*$H365), 0)</f>
        <v>0</v>
      </c>
      <c r="L365" s="15">
        <f t="shared" si="35"/>
        <v>0</v>
      </c>
      <c r="M365" s="3"/>
      <c r="N365" s="15">
        <f t="shared" si="44"/>
        <v>0</v>
      </c>
      <c r="O365" s="42">
        <f>IF($J365="MBD", IF(INTRO!$E$39="Non-endemic", IF($H365&lt;&gt;0, IF($I365=0, $D365*$H365, $D365*($H365-$G365)), 0), $D365*$H365), 0)</f>
        <v>0</v>
      </c>
      <c r="P365" s="15">
        <f t="shared" si="36"/>
        <v>0</v>
      </c>
      <c r="Q365" s="3"/>
      <c r="R365" s="15">
        <f t="shared" si="45"/>
        <v>0</v>
      </c>
      <c r="S365" s="25"/>
      <c r="T365" s="17">
        <f t="shared" si="37"/>
        <v>0</v>
      </c>
      <c r="U365" s="17">
        <f t="shared" si="38"/>
        <v>0</v>
      </c>
      <c r="V365" s="25"/>
      <c r="W365" s="17">
        <f t="shared" si="39"/>
        <v>0</v>
      </c>
      <c r="X365" s="17">
        <f t="shared" si="40"/>
        <v>0</v>
      </c>
      <c r="Y365" s="25"/>
      <c r="Z365" s="17">
        <f t="shared" si="41"/>
        <v>0</v>
      </c>
      <c r="AA365" s="17">
        <f t="shared" si="42"/>
        <v>0</v>
      </c>
    </row>
    <row r="366" spans="1:27" x14ac:dyDescent="0.2">
      <c r="A366" s="14" t="str">
        <f>IF(AND(INTRO!$E$37="Non-endemic",INTRO!$E$41="Non-endemic")," ",IF(COUNTRY_INFO!A366=0," ",COUNTRY_INFO!A366))</f>
        <v>Ethiopia</v>
      </c>
      <c r="B366" s="14" t="str">
        <f>IF(AND(INTRO!$E$37="Non-endemic",INTRO!$E$41="Non-endemic")," ",IF(COUNTRY_INFO!B366=0," ",COUNTRY_INFO!B366))</f>
        <v>Oromia East Shewa</v>
      </c>
      <c r="C366" s="14" t="str">
        <f>IF(AND(INTRO!$E$37="Non-endemic",INTRO!$E$41="Non-endemic")," ",IF(COUNTRY_INFO!C366=0," ",COUNTRY_INFO!C366))</f>
        <v>Adama Town</v>
      </c>
      <c r="D366" s="15">
        <f>IF(AND(INTRO!$E$37="Non-endemic",INTRO!$E$41="Non-endemic"),0,IF(AND(OR(COUNTRY_INFO!$H366=0,COUNTRY_INFO!$H366=4,COUNTRY_INFO!$H366=99),OR(COUNTRY_INFO!$J366=0,COUNTRY_INFO!$J366=4)),0,COUNTRY_INFO!$E366))</f>
        <v>58257.846095811597</v>
      </c>
      <c r="E366" s="15">
        <f>IF(AND(INTRO!$E$37="Non-endemic",INTRO!$E$41="Non-endemic"),0,IF(AND(OR(COUNTRY_INFO!$H366=0,COUNTRY_INFO!$H366=4,COUNTRY_INFO!$H366=99),OR(COUNTRY_INFO!$J366=0,COUNTRY_INFO!$J366=4)),0,COUNTRY_INFO!$F366))</f>
        <v>110069.55033486721</v>
      </c>
      <c r="F366" s="15">
        <f t="shared" si="43"/>
        <v>168327.39643067881</v>
      </c>
      <c r="G366" s="16">
        <f>IF(AND(INTRO!$E$37="Non-endemic",INTRO!$E$41="Non-endemic"),0,COUNTRY_INFO!P366)</f>
        <v>0</v>
      </c>
      <c r="H366" s="16">
        <f>IF(AND(INTRO!$E$37="Non-endemic",INTRO!$E$41="Non-endemic"),0,COUNTRY_INFO!R366)</f>
        <v>0</v>
      </c>
      <c r="I366" s="15">
        <f>IF(INTRO!$E$39="Non-endemic",IF($G366=1,DEC!I366,0),IF($G366=1,IVM!G366,0))</f>
        <v>0</v>
      </c>
      <c r="J366" s="197"/>
      <c r="K366" s="42">
        <f>IF($J366="ALB", IF(INTRO!$E$39="Non-endemic", IF($H366&lt;&gt;0, IF($I366=0, $D366*$H366, $D366*($H366-$G366)), 0), $D366*$H366), 0)</f>
        <v>0</v>
      </c>
      <c r="L366" s="15">
        <f t="shared" si="35"/>
        <v>0</v>
      </c>
      <c r="M366" s="3"/>
      <c r="N366" s="15">
        <f t="shared" si="44"/>
        <v>0</v>
      </c>
      <c r="O366" s="42">
        <f>IF($J366="MBD", IF(INTRO!$E$39="Non-endemic", IF($H366&lt;&gt;0, IF($I366=0, $D366*$H366, $D366*($H366-$G366)), 0), $D366*$H366), 0)</f>
        <v>0</v>
      </c>
      <c r="P366" s="15">
        <f t="shared" si="36"/>
        <v>0</v>
      </c>
      <c r="Q366" s="3"/>
      <c r="R366" s="15">
        <f t="shared" si="45"/>
        <v>0</v>
      </c>
      <c r="S366" s="25"/>
      <c r="T366" s="17">
        <f t="shared" si="37"/>
        <v>0</v>
      </c>
      <c r="U366" s="17">
        <f t="shared" si="38"/>
        <v>0</v>
      </c>
      <c r="V366" s="25"/>
      <c r="W366" s="17">
        <f t="shared" si="39"/>
        <v>0</v>
      </c>
      <c r="X366" s="17">
        <f t="shared" si="40"/>
        <v>0</v>
      </c>
      <c r="Y366" s="25"/>
      <c r="Z366" s="17">
        <f t="shared" si="41"/>
        <v>0</v>
      </c>
      <c r="AA366" s="17">
        <f t="shared" si="42"/>
        <v>0</v>
      </c>
    </row>
    <row r="367" spans="1:27" x14ac:dyDescent="0.2">
      <c r="A367" s="14" t="str">
        <f>IF(AND(INTRO!$E$37="Non-endemic",INTRO!$E$41="Non-endemic")," ",IF(COUNTRY_INFO!A367=0," ",COUNTRY_INFO!A367))</f>
        <v>Ethiopia</v>
      </c>
      <c r="B367" s="14" t="str">
        <f>IF(AND(INTRO!$E$37="Non-endemic",INTRO!$E$41="Non-endemic")," ",IF(COUNTRY_INFO!B367=0," ",COUNTRY_INFO!B367))</f>
        <v>Oromia East Shewa</v>
      </c>
      <c r="C367" s="14" t="str">
        <f>IF(AND(INTRO!$E$37="Non-endemic",INTRO!$E$41="Non-endemic")," ",IF(COUNTRY_INFO!C367=0," ",COUNTRY_INFO!C367))</f>
        <v>Adami Tulu Jido Kombolacha</v>
      </c>
      <c r="D367" s="15">
        <f>IF(AND(INTRO!$E$37="Non-endemic",INTRO!$E$41="Non-endemic"),0,IF(AND(OR(COUNTRY_INFO!$H367=0,COUNTRY_INFO!$H367=4,COUNTRY_INFO!$H367=99),OR(COUNTRY_INFO!$J367=0,COUNTRY_INFO!$J367=4)),0,COUNTRY_INFO!$E367))</f>
        <v>35394.627070618197</v>
      </c>
      <c r="E367" s="15">
        <f>IF(AND(INTRO!$E$37="Non-endemic",INTRO!$E$41="Non-endemic"),0,IF(AND(OR(COUNTRY_INFO!$H367=0,COUNTRY_INFO!$H367=4,COUNTRY_INFO!$H367=99),OR(COUNTRY_INFO!$J367=0,COUNTRY_INFO!$J367=4)),0,COUNTRY_INFO!$F367))</f>
        <v>66872.892614774391</v>
      </c>
      <c r="F367" s="15">
        <f t="shared" si="43"/>
        <v>102267.51968539259</v>
      </c>
      <c r="G367" s="16">
        <f>IF(AND(INTRO!$E$37="Non-endemic",INTRO!$E$41="Non-endemic"),0,COUNTRY_INFO!P367)</f>
        <v>0</v>
      </c>
      <c r="H367" s="16">
        <f>IF(AND(INTRO!$E$37="Non-endemic",INTRO!$E$41="Non-endemic"),0,COUNTRY_INFO!R367)</f>
        <v>1</v>
      </c>
      <c r="I367" s="15">
        <f>IF(INTRO!$E$39="Non-endemic",IF($G367=1,DEC!I367,0),IF($G367=1,IVM!G367,0))</f>
        <v>0</v>
      </c>
      <c r="J367" s="197" t="s">
        <v>1155</v>
      </c>
      <c r="K367" s="42">
        <f>IF($J367="ALB", IF(INTRO!$E$39="Non-endemic", IF($H367&lt;&gt;0, IF($I367=0, $D367*$H367, $D367*($H367-$G367)), 0), $D367*$H367), 0)</f>
        <v>0</v>
      </c>
      <c r="L367" s="15">
        <f t="shared" si="35"/>
        <v>0</v>
      </c>
      <c r="M367" s="3"/>
      <c r="N367" s="15">
        <f t="shared" si="44"/>
        <v>0</v>
      </c>
      <c r="O367" s="42">
        <f>IF($J367="MBD", IF(INTRO!$E$39="Non-endemic", IF($H367&lt;&gt;0, IF($I367=0, $D367*$H367, $D367*($H367-$G367)), 0), $D367*$H367), 0)</f>
        <v>35394.627070618197</v>
      </c>
      <c r="P367" s="15">
        <f t="shared" si="36"/>
        <v>66872.892614774391</v>
      </c>
      <c r="Q367" s="3"/>
      <c r="R367" s="15">
        <f t="shared" si="45"/>
        <v>102267.51968539259</v>
      </c>
      <c r="S367" s="25"/>
      <c r="T367" s="17">
        <f t="shared" si="37"/>
        <v>0</v>
      </c>
      <c r="U367" s="17">
        <f t="shared" si="38"/>
        <v>0</v>
      </c>
      <c r="V367" s="25"/>
      <c r="W367" s="17">
        <f t="shared" si="39"/>
        <v>0</v>
      </c>
      <c r="X367" s="17">
        <f t="shared" si="40"/>
        <v>0</v>
      </c>
      <c r="Y367" s="25"/>
      <c r="Z367" s="17">
        <f t="shared" si="41"/>
        <v>66872.892614774391</v>
      </c>
      <c r="AA367" s="17">
        <f t="shared" si="42"/>
        <v>446</v>
      </c>
    </row>
    <row r="368" spans="1:27" x14ac:dyDescent="0.2">
      <c r="A368" s="14" t="str">
        <f>IF(AND(INTRO!$E$37="Non-endemic",INTRO!$E$41="Non-endemic")," ",IF(COUNTRY_INFO!A368=0," ",COUNTRY_INFO!A368))</f>
        <v>Ethiopia</v>
      </c>
      <c r="B368" s="14" t="str">
        <f>IF(AND(INTRO!$E$37="Non-endemic",INTRO!$E$41="Non-endemic")," ",IF(COUNTRY_INFO!B368=0," ",COUNTRY_INFO!B368))</f>
        <v>Oromia East Shewa</v>
      </c>
      <c r="C368" s="14" t="str">
        <f>IF(AND(INTRO!$E$37="Non-endemic",INTRO!$E$41="Non-endemic")," ",IF(COUNTRY_INFO!C368=0," ",COUNTRY_INFO!C368))</f>
        <v>Adea</v>
      </c>
      <c r="D368" s="15">
        <f>IF(AND(INTRO!$E$37="Non-endemic",INTRO!$E$41="Non-endemic"),0,IF(AND(OR(COUNTRY_INFO!$H368=0,COUNTRY_INFO!$H368=4,COUNTRY_INFO!$H368=99),OR(COUNTRY_INFO!$J368=0,COUNTRY_INFO!$J368=4)),0,COUNTRY_INFO!$E368))</f>
        <v>24224.583466893597</v>
      </c>
      <c r="E368" s="15">
        <f>IF(AND(INTRO!$E$37="Non-endemic",INTRO!$E$41="Non-endemic"),0,IF(AND(OR(COUNTRY_INFO!$H368=0,COUNTRY_INFO!$H368=4,COUNTRY_INFO!$H368=99),OR(COUNTRY_INFO!$J368=0,COUNTRY_INFO!$J368=4)),0,COUNTRY_INFO!$F368))</f>
        <v>45768.753703411196</v>
      </c>
      <c r="F368" s="15">
        <f t="shared" si="43"/>
        <v>69993.337170304789</v>
      </c>
      <c r="G368" s="16">
        <f>IF(AND(INTRO!$E$37="Non-endemic",INTRO!$E$41="Non-endemic"),0,COUNTRY_INFO!P368)</f>
        <v>0</v>
      </c>
      <c r="H368" s="16">
        <f>IF(AND(INTRO!$E$37="Non-endemic",INTRO!$E$41="Non-endemic"),0,COUNTRY_INFO!R368)</f>
        <v>2</v>
      </c>
      <c r="I368" s="15">
        <f>IF(INTRO!$E$39="Non-endemic",IF($G368=1,DEC!I368,0),IF($G368=1,IVM!G368,0))</f>
        <v>0</v>
      </c>
      <c r="J368" s="197" t="s">
        <v>1155</v>
      </c>
      <c r="K368" s="42">
        <f>IF($J368="ALB", IF(INTRO!$E$39="Non-endemic", IF($H368&lt;&gt;0, IF($I368=0, $D368*$H368, $D368*($H368-$G368)), 0), $D368*$H368), 0)</f>
        <v>0</v>
      </c>
      <c r="L368" s="15">
        <f t="shared" si="35"/>
        <v>0</v>
      </c>
      <c r="M368" s="3"/>
      <c r="N368" s="15">
        <f t="shared" si="44"/>
        <v>0</v>
      </c>
      <c r="O368" s="42">
        <f>IF($J368="MBD", IF(INTRO!$E$39="Non-endemic", IF($H368&lt;&gt;0, IF($I368=0, $D368*$H368, $D368*($H368-$G368)), 0), $D368*$H368), 0)</f>
        <v>48449.166933787194</v>
      </c>
      <c r="P368" s="15">
        <f t="shared" si="36"/>
        <v>91537.507406822391</v>
      </c>
      <c r="Q368" s="3"/>
      <c r="R368" s="15">
        <f t="shared" si="45"/>
        <v>139986.67434060958</v>
      </c>
      <c r="S368" s="25"/>
      <c r="T368" s="17">
        <f t="shared" si="37"/>
        <v>0</v>
      </c>
      <c r="U368" s="17">
        <f t="shared" si="38"/>
        <v>0</v>
      </c>
      <c r="V368" s="25"/>
      <c r="W368" s="17">
        <f t="shared" si="39"/>
        <v>0</v>
      </c>
      <c r="X368" s="17">
        <f t="shared" si="40"/>
        <v>0</v>
      </c>
      <c r="Y368" s="25"/>
      <c r="Z368" s="17">
        <f t="shared" si="41"/>
        <v>91537.507406822391</v>
      </c>
      <c r="AA368" s="17">
        <f t="shared" si="42"/>
        <v>611</v>
      </c>
    </row>
    <row r="369" spans="1:27" x14ac:dyDescent="0.2">
      <c r="A369" s="14" t="str">
        <f>IF(AND(INTRO!$E$37="Non-endemic",INTRO!$E$41="Non-endemic")," ",IF(COUNTRY_INFO!A369=0," ",COUNTRY_INFO!A369))</f>
        <v>Ethiopia</v>
      </c>
      <c r="B369" s="14" t="str">
        <f>IF(AND(INTRO!$E$37="Non-endemic",INTRO!$E$41="Non-endemic")," ",IF(COUNTRY_INFO!B369=0," ",COUNTRY_INFO!B369))</f>
        <v>Oromia East Shewa</v>
      </c>
      <c r="C369" s="14" t="str">
        <f>IF(AND(INTRO!$E$37="Non-endemic",INTRO!$E$41="Non-endemic")," ",IF(COUNTRY_INFO!C369=0," ",COUNTRY_INFO!C369))</f>
        <v>Batu Town</v>
      </c>
      <c r="D369" s="15">
        <f>IF(AND(INTRO!$E$37="Non-endemic",INTRO!$E$41="Non-endemic"),0,IF(AND(OR(COUNTRY_INFO!$H369=0,COUNTRY_INFO!$H369=4,COUNTRY_INFO!$H369=99),OR(COUNTRY_INFO!$J369=0,COUNTRY_INFO!$J369=4)),0,COUNTRY_INFO!$E369))</f>
        <v>10929.603193168798</v>
      </c>
      <c r="E369" s="15">
        <f>IF(AND(INTRO!$E$37="Non-endemic",INTRO!$E$41="Non-endemic"),0,IF(AND(OR(COUNTRY_INFO!$H369=0,COUNTRY_INFO!$H369=4,COUNTRY_INFO!$H369=99),OR(COUNTRY_INFO!$J369=0,COUNTRY_INFO!$J369=4)),0,COUNTRY_INFO!$F369))</f>
        <v>20649.862455129594</v>
      </c>
      <c r="F369" s="15">
        <f t="shared" si="43"/>
        <v>31579.465648298392</v>
      </c>
      <c r="G369" s="16">
        <f>IF(AND(INTRO!$E$37="Non-endemic",INTRO!$E$41="Non-endemic"),0,COUNTRY_INFO!P369)</f>
        <v>0</v>
      </c>
      <c r="H369" s="16">
        <f>IF(AND(INTRO!$E$37="Non-endemic",INTRO!$E$41="Non-endemic"),0,COUNTRY_INFO!R369)</f>
        <v>1</v>
      </c>
      <c r="I369" s="15">
        <f>IF(INTRO!$E$39="Non-endemic",IF($G369=1,DEC!I369,0),IF($G369=1,IVM!G369,0))</f>
        <v>0</v>
      </c>
      <c r="J369" s="197" t="s">
        <v>1155</v>
      </c>
      <c r="K369" s="42">
        <f>IF($J369="ALB", IF(INTRO!$E$39="Non-endemic", IF($H369&lt;&gt;0, IF($I369=0, $D369*$H369, $D369*($H369-$G369)), 0), $D369*$H369), 0)</f>
        <v>0</v>
      </c>
      <c r="L369" s="15">
        <f t="shared" si="35"/>
        <v>0</v>
      </c>
      <c r="M369" s="3"/>
      <c r="N369" s="15">
        <f t="shared" si="44"/>
        <v>0</v>
      </c>
      <c r="O369" s="42">
        <f>IF($J369="MBD", IF(INTRO!$E$39="Non-endemic", IF($H369&lt;&gt;0, IF($I369=0, $D369*$H369, $D369*($H369-$G369)), 0), $D369*$H369), 0)</f>
        <v>10929.603193168798</v>
      </c>
      <c r="P369" s="15">
        <f t="shared" si="36"/>
        <v>20649.862455129594</v>
      </c>
      <c r="Q369" s="3"/>
      <c r="R369" s="15">
        <f t="shared" si="45"/>
        <v>31579.465648298392</v>
      </c>
      <c r="S369" s="25"/>
      <c r="T369" s="17">
        <f t="shared" si="37"/>
        <v>0</v>
      </c>
      <c r="U369" s="17">
        <f t="shared" si="38"/>
        <v>0</v>
      </c>
      <c r="V369" s="25"/>
      <c r="W369" s="17">
        <f t="shared" si="39"/>
        <v>0</v>
      </c>
      <c r="X369" s="17">
        <f t="shared" si="40"/>
        <v>0</v>
      </c>
      <c r="Y369" s="25"/>
      <c r="Z369" s="17">
        <f t="shared" si="41"/>
        <v>20649.862455129594</v>
      </c>
      <c r="AA369" s="17">
        <f t="shared" si="42"/>
        <v>138</v>
      </c>
    </row>
    <row r="370" spans="1:27" x14ac:dyDescent="0.2">
      <c r="A370" s="14" t="str">
        <f>IF(AND(INTRO!$E$37="Non-endemic",INTRO!$E$41="Non-endemic")," ",IF(COUNTRY_INFO!A370=0," ",COUNTRY_INFO!A370))</f>
        <v>Ethiopia</v>
      </c>
      <c r="B370" s="14" t="str">
        <f>IF(AND(INTRO!$E$37="Non-endemic",INTRO!$E$41="Non-endemic")," ",IF(COUNTRY_INFO!B370=0," ",COUNTRY_INFO!B370))</f>
        <v>Oromia East Shewa</v>
      </c>
      <c r="C370" s="14" t="str">
        <f>IF(AND(INTRO!$E$37="Non-endemic",INTRO!$E$41="Non-endemic")," ",IF(COUNTRY_INFO!C370=0," ",COUNTRY_INFO!C370))</f>
        <v>Bishoftu Town</v>
      </c>
      <c r="D370" s="15">
        <f>IF(AND(INTRO!$E$37="Non-endemic",INTRO!$E$41="Non-endemic"),0,IF(AND(OR(COUNTRY_INFO!$H370=0,COUNTRY_INFO!$H370=4,COUNTRY_INFO!$H370=99),OR(COUNTRY_INFO!$J370=0,COUNTRY_INFO!$J370=4)),0,COUNTRY_INFO!$E370))</f>
        <v>25015.6442954124</v>
      </c>
      <c r="E370" s="15">
        <f>IF(AND(INTRO!$E$37="Non-endemic",INTRO!$E$41="Non-endemic"),0,IF(AND(OR(COUNTRY_INFO!$H370=0,COUNTRY_INFO!$H370=4,COUNTRY_INFO!$H370=99),OR(COUNTRY_INFO!$J370=0,COUNTRY_INFO!$J370=4)),0,COUNTRY_INFO!$F370))</f>
        <v>47263.345685740795</v>
      </c>
      <c r="F370" s="15">
        <f t="shared" si="43"/>
        <v>72278.989981153194</v>
      </c>
      <c r="G370" s="16">
        <f>IF(AND(INTRO!$E$37="Non-endemic",INTRO!$E$41="Non-endemic"),0,COUNTRY_INFO!P370)</f>
        <v>0</v>
      </c>
      <c r="H370" s="16">
        <f>IF(AND(INTRO!$E$37="Non-endemic",INTRO!$E$41="Non-endemic"),0,COUNTRY_INFO!R370)</f>
        <v>2</v>
      </c>
      <c r="I370" s="15">
        <f>IF(INTRO!$E$39="Non-endemic",IF($G370=1,DEC!I370,0),IF($G370=1,IVM!G370,0))</f>
        <v>0</v>
      </c>
      <c r="J370" s="197" t="s">
        <v>1155</v>
      </c>
      <c r="K370" s="42">
        <f>IF($J370="ALB", IF(INTRO!$E$39="Non-endemic", IF($H370&lt;&gt;0, IF($I370=0, $D370*$H370, $D370*($H370-$G370)), 0), $D370*$H370), 0)</f>
        <v>0</v>
      </c>
      <c r="L370" s="15">
        <f t="shared" si="35"/>
        <v>0</v>
      </c>
      <c r="M370" s="3"/>
      <c r="N370" s="15">
        <f t="shared" si="44"/>
        <v>0</v>
      </c>
      <c r="O370" s="42">
        <f>IF($J370="MBD", IF(INTRO!$E$39="Non-endemic", IF($H370&lt;&gt;0, IF($I370=0, $D370*$H370, $D370*($H370-$G370)), 0), $D370*$H370), 0)</f>
        <v>50031.288590824799</v>
      </c>
      <c r="P370" s="15">
        <f t="shared" si="36"/>
        <v>94526.691371481589</v>
      </c>
      <c r="Q370" s="3"/>
      <c r="R370" s="15">
        <f t="shared" si="45"/>
        <v>144557.97996230639</v>
      </c>
      <c r="S370" s="25"/>
      <c r="T370" s="17">
        <f t="shared" si="37"/>
        <v>0</v>
      </c>
      <c r="U370" s="17">
        <f t="shared" si="38"/>
        <v>0</v>
      </c>
      <c r="V370" s="25"/>
      <c r="W370" s="17">
        <f t="shared" si="39"/>
        <v>0</v>
      </c>
      <c r="X370" s="17">
        <f t="shared" si="40"/>
        <v>0</v>
      </c>
      <c r="Y370" s="25"/>
      <c r="Z370" s="17">
        <f t="shared" si="41"/>
        <v>94526.691371481589</v>
      </c>
      <c r="AA370" s="17">
        <f t="shared" si="42"/>
        <v>631</v>
      </c>
    </row>
    <row r="371" spans="1:27" x14ac:dyDescent="0.2">
      <c r="A371" s="14" t="str">
        <f>IF(AND(INTRO!$E$37="Non-endemic",INTRO!$E$41="Non-endemic")," ",IF(COUNTRY_INFO!A371=0," ",COUNTRY_INFO!A371))</f>
        <v>Ethiopia</v>
      </c>
      <c r="B371" s="14" t="str">
        <f>IF(AND(INTRO!$E$37="Non-endemic",INTRO!$E$41="Non-endemic")," ",IF(COUNTRY_INFO!B371=0," ",COUNTRY_INFO!B371))</f>
        <v>Oromia East Shewa</v>
      </c>
      <c r="C371" s="14" t="str">
        <f>IF(AND(INTRO!$E$37="Non-endemic",INTRO!$E$41="Non-endemic")," ",IF(COUNTRY_INFO!C371=0," ",COUNTRY_INFO!C371))</f>
        <v>Bora</v>
      </c>
      <c r="D371" s="15">
        <f>IF(AND(INTRO!$E$37="Non-endemic",INTRO!$E$41="Non-endemic"),0,IF(AND(OR(COUNTRY_INFO!$H371=0,COUNTRY_INFO!$H371=4,COUNTRY_INFO!$H371=99),OR(COUNTRY_INFO!$J371=0,COUNTRY_INFO!$J371=4)),0,COUNTRY_INFO!$E371))</f>
        <v>13352.333032205999</v>
      </c>
      <c r="E371" s="15">
        <f>IF(AND(INTRO!$E$37="Non-endemic",INTRO!$E$41="Non-endemic"),0,IF(AND(OR(COUNTRY_INFO!$H371=0,COUNTRY_INFO!$H371=4,COUNTRY_INFO!$H371=99),OR(COUNTRY_INFO!$J371=0,COUNTRY_INFO!$J371=4)),0,COUNTRY_INFO!$F371))</f>
        <v>25227.250769951996</v>
      </c>
      <c r="F371" s="15">
        <f t="shared" si="43"/>
        <v>38579.583802157998</v>
      </c>
      <c r="G371" s="16">
        <f>IF(AND(INTRO!$E$37="Non-endemic",INTRO!$E$41="Non-endemic"),0,COUNTRY_INFO!P371)</f>
        <v>0</v>
      </c>
      <c r="H371" s="16">
        <f>IF(AND(INTRO!$E$37="Non-endemic",INTRO!$E$41="Non-endemic"),0,COUNTRY_INFO!R371)</f>
        <v>2</v>
      </c>
      <c r="I371" s="15">
        <f>IF(INTRO!$E$39="Non-endemic",IF($G371=1,DEC!I371,0),IF($G371=1,IVM!G371,0))</f>
        <v>0</v>
      </c>
      <c r="J371" s="197" t="s">
        <v>1155</v>
      </c>
      <c r="K371" s="42">
        <f>IF($J371="ALB", IF(INTRO!$E$39="Non-endemic", IF($H371&lt;&gt;0, IF($I371=0, $D371*$H371, $D371*($H371-$G371)), 0), $D371*$H371), 0)</f>
        <v>0</v>
      </c>
      <c r="L371" s="15">
        <f t="shared" si="35"/>
        <v>0</v>
      </c>
      <c r="M371" s="3"/>
      <c r="N371" s="15">
        <f t="shared" si="44"/>
        <v>0</v>
      </c>
      <c r="O371" s="42">
        <f>IF($J371="MBD", IF(INTRO!$E$39="Non-endemic", IF($H371&lt;&gt;0, IF($I371=0, $D371*$H371, $D371*($H371-$G371)), 0), $D371*$H371), 0)</f>
        <v>26704.666064411998</v>
      </c>
      <c r="P371" s="15">
        <f t="shared" si="36"/>
        <v>50454.501539903991</v>
      </c>
      <c r="Q371" s="3"/>
      <c r="R371" s="15">
        <f t="shared" si="45"/>
        <v>77159.167604315997</v>
      </c>
      <c r="S371" s="25"/>
      <c r="T371" s="17">
        <f t="shared" si="37"/>
        <v>0</v>
      </c>
      <c r="U371" s="17">
        <f t="shared" si="38"/>
        <v>0</v>
      </c>
      <c r="V371" s="25"/>
      <c r="W371" s="17">
        <f t="shared" si="39"/>
        <v>0</v>
      </c>
      <c r="X371" s="17">
        <f t="shared" si="40"/>
        <v>0</v>
      </c>
      <c r="Y371" s="25"/>
      <c r="Z371" s="17">
        <f t="shared" si="41"/>
        <v>50454.501539903991</v>
      </c>
      <c r="AA371" s="17">
        <f t="shared" si="42"/>
        <v>337</v>
      </c>
    </row>
    <row r="372" spans="1:27" x14ac:dyDescent="0.2">
      <c r="A372" s="14" t="str">
        <f>IF(AND(INTRO!$E$37="Non-endemic",INTRO!$E$41="Non-endemic")," ",IF(COUNTRY_INFO!A372=0," ",COUNTRY_INFO!A372))</f>
        <v>Ethiopia</v>
      </c>
      <c r="B372" s="14" t="str">
        <f>IF(AND(INTRO!$E$37="Non-endemic",INTRO!$E$41="Non-endemic")," ",IF(COUNTRY_INFO!B372=0," ",COUNTRY_INFO!B372))</f>
        <v>Oromia East Shewa</v>
      </c>
      <c r="C372" s="14" t="str">
        <f>IF(AND(INTRO!$E$37="Non-endemic",INTRO!$E$41="Non-endemic")," ",IF(COUNTRY_INFO!C372=0," ",COUNTRY_INFO!C372))</f>
        <v>Boset</v>
      </c>
      <c r="D372" s="15">
        <f>IF(AND(INTRO!$E$37="Non-endemic",INTRO!$E$41="Non-endemic"),0,IF(AND(OR(COUNTRY_INFO!$H372=0,COUNTRY_INFO!$H372=4,COUNTRY_INFO!$H372=99),OR(COUNTRY_INFO!$J372=0,COUNTRY_INFO!$J372=4)),0,COUNTRY_INFO!$E372))</f>
        <v>32268.901733392799</v>
      </c>
      <c r="E372" s="15">
        <f>IF(AND(INTRO!$E$37="Non-endemic",INTRO!$E$41="Non-endemic"),0,IF(AND(OR(COUNTRY_INFO!$H372=0,COUNTRY_INFO!$H372=4,COUNTRY_INFO!$H372=99),OR(COUNTRY_INFO!$J372=0,COUNTRY_INFO!$J372=4)),0,COUNTRY_INFO!$F372))</f>
        <v>60967.298683737594</v>
      </c>
      <c r="F372" s="15">
        <f t="shared" si="43"/>
        <v>93236.2004171304</v>
      </c>
      <c r="G372" s="16">
        <f>IF(AND(INTRO!$E$37="Non-endemic",INTRO!$E$41="Non-endemic"),0,COUNTRY_INFO!P372)</f>
        <v>0</v>
      </c>
      <c r="H372" s="16">
        <f>IF(AND(INTRO!$E$37="Non-endemic",INTRO!$E$41="Non-endemic"),0,COUNTRY_INFO!R372)</f>
        <v>1</v>
      </c>
      <c r="I372" s="15">
        <f>IF(INTRO!$E$39="Non-endemic",IF($G372=1,DEC!I372,0),IF($G372=1,IVM!G372,0))</f>
        <v>0</v>
      </c>
      <c r="J372" s="197" t="s">
        <v>1155</v>
      </c>
      <c r="K372" s="42">
        <f>IF($J372="ALB", IF(INTRO!$E$39="Non-endemic", IF($H372&lt;&gt;0, IF($I372=0, $D372*$H372, $D372*($H372-$G372)), 0), $D372*$H372), 0)</f>
        <v>0</v>
      </c>
      <c r="L372" s="15">
        <f t="shared" si="35"/>
        <v>0</v>
      </c>
      <c r="M372" s="3"/>
      <c r="N372" s="15">
        <f t="shared" si="44"/>
        <v>0</v>
      </c>
      <c r="O372" s="42">
        <f>IF($J372="MBD", IF(INTRO!$E$39="Non-endemic", IF($H372&lt;&gt;0, IF($I372=0, $D372*$H372, $D372*($H372-$G372)), 0), $D372*$H372), 0)</f>
        <v>32268.901733392799</v>
      </c>
      <c r="P372" s="15">
        <f t="shared" si="36"/>
        <v>60967.298683737594</v>
      </c>
      <c r="Q372" s="3"/>
      <c r="R372" s="15">
        <f t="shared" si="45"/>
        <v>93236.2004171304</v>
      </c>
      <c r="S372" s="25"/>
      <c r="T372" s="17">
        <f t="shared" si="37"/>
        <v>0</v>
      </c>
      <c r="U372" s="17">
        <f t="shared" si="38"/>
        <v>0</v>
      </c>
      <c r="V372" s="25"/>
      <c r="W372" s="17">
        <f t="shared" si="39"/>
        <v>0</v>
      </c>
      <c r="X372" s="17">
        <f t="shared" si="40"/>
        <v>0</v>
      </c>
      <c r="Y372" s="25"/>
      <c r="Z372" s="17">
        <f t="shared" si="41"/>
        <v>60967.298683737594</v>
      </c>
      <c r="AA372" s="17">
        <f t="shared" si="42"/>
        <v>407</v>
      </c>
    </row>
    <row r="373" spans="1:27" x14ac:dyDescent="0.2">
      <c r="A373" s="14" t="str">
        <f>IF(AND(INTRO!$E$37="Non-endemic",INTRO!$E$41="Non-endemic")," ",IF(COUNTRY_INFO!A373=0," ",COUNTRY_INFO!A373))</f>
        <v>Ethiopia</v>
      </c>
      <c r="B373" s="14" t="str">
        <f>IF(AND(INTRO!$E$37="Non-endemic",INTRO!$E$41="Non-endemic")," ",IF(COUNTRY_INFO!B373=0," ",COUNTRY_INFO!B373))</f>
        <v>Oromia East Shewa</v>
      </c>
      <c r="C373" s="14" t="str">
        <f>IF(AND(INTRO!$E$37="Non-endemic",INTRO!$E$41="Non-endemic")," ",IF(COUNTRY_INFO!C373=0," ",COUNTRY_INFO!C373))</f>
        <v>Dugda</v>
      </c>
      <c r="D373" s="15">
        <f>IF(AND(INTRO!$E$37="Non-endemic",INTRO!$E$41="Non-endemic"),0,IF(AND(OR(COUNTRY_INFO!$H373=0,COUNTRY_INFO!$H373=4,COUNTRY_INFO!$H373=99),OR(COUNTRY_INFO!$J373=0,COUNTRY_INFO!$J373=4)),0,COUNTRY_INFO!$E373))</f>
        <v>33167.880770177995</v>
      </c>
      <c r="E373" s="15">
        <f>IF(AND(INTRO!$E$37="Non-endemic",INTRO!$E$41="Non-endemic"),0,IF(AND(OR(COUNTRY_INFO!$H373=0,COUNTRY_INFO!$H373=4,COUNTRY_INFO!$H373=99),OR(COUNTRY_INFO!$J373=0,COUNTRY_INFO!$J373=4)),0,COUNTRY_INFO!$F373))</f>
        <v>62665.786097375996</v>
      </c>
      <c r="F373" s="15">
        <f t="shared" si="43"/>
        <v>95833.666867553984</v>
      </c>
      <c r="G373" s="16">
        <f>IF(AND(INTRO!$E$37="Non-endemic",INTRO!$E$41="Non-endemic"),0,COUNTRY_INFO!P373)</f>
        <v>0</v>
      </c>
      <c r="H373" s="16">
        <f>IF(AND(INTRO!$E$37="Non-endemic",INTRO!$E$41="Non-endemic"),0,COUNTRY_INFO!R373)</f>
        <v>1</v>
      </c>
      <c r="I373" s="15">
        <f>IF(INTRO!$E$39="Non-endemic",IF($G373=1,DEC!I373,0),IF($G373=1,IVM!G373,0))</f>
        <v>0</v>
      </c>
      <c r="J373" s="197" t="s">
        <v>1155</v>
      </c>
      <c r="K373" s="42">
        <f>IF($J373="ALB", IF(INTRO!$E$39="Non-endemic", IF($H373&lt;&gt;0, IF($I373=0, $D373*$H373, $D373*($H373-$G373)), 0), $D373*$H373), 0)</f>
        <v>0</v>
      </c>
      <c r="L373" s="15">
        <f t="shared" si="35"/>
        <v>0</v>
      </c>
      <c r="M373" s="3"/>
      <c r="N373" s="15">
        <f t="shared" si="44"/>
        <v>0</v>
      </c>
      <c r="O373" s="42">
        <f>IF($J373="MBD", IF(INTRO!$E$39="Non-endemic", IF($H373&lt;&gt;0, IF($I373=0, $D373*$H373, $D373*($H373-$G373)), 0), $D373*$H373), 0)</f>
        <v>33167.880770177995</v>
      </c>
      <c r="P373" s="15">
        <f t="shared" si="36"/>
        <v>62665.786097375996</v>
      </c>
      <c r="Q373" s="3"/>
      <c r="R373" s="15">
        <f t="shared" si="45"/>
        <v>95833.666867553984</v>
      </c>
      <c r="S373" s="25"/>
      <c r="T373" s="17">
        <f t="shared" si="37"/>
        <v>0</v>
      </c>
      <c r="U373" s="17">
        <f t="shared" si="38"/>
        <v>0</v>
      </c>
      <c r="V373" s="25"/>
      <c r="W373" s="17">
        <f t="shared" si="39"/>
        <v>0</v>
      </c>
      <c r="X373" s="17">
        <f t="shared" si="40"/>
        <v>0</v>
      </c>
      <c r="Y373" s="25"/>
      <c r="Z373" s="17">
        <f t="shared" si="41"/>
        <v>62665.786097375996</v>
      </c>
      <c r="AA373" s="17">
        <f t="shared" si="42"/>
        <v>418</v>
      </c>
    </row>
    <row r="374" spans="1:27" x14ac:dyDescent="0.2">
      <c r="A374" s="14" t="str">
        <f>IF(AND(INTRO!$E$37="Non-endemic",INTRO!$E$41="Non-endemic")," ",IF(COUNTRY_INFO!A374=0," ",COUNTRY_INFO!A374))</f>
        <v>Ethiopia</v>
      </c>
      <c r="B374" s="14" t="str">
        <f>IF(AND(INTRO!$E$37="Non-endemic",INTRO!$E$41="Non-endemic")," ",IF(COUNTRY_INFO!B374=0," ",COUNTRY_INFO!B374))</f>
        <v>Oromia East Shewa</v>
      </c>
      <c r="C374" s="14" t="str">
        <f>IF(AND(INTRO!$E$37="Non-endemic",INTRO!$E$41="Non-endemic")," ",IF(COUNTRY_INFO!C374=0," ",COUNTRY_INFO!C374))</f>
        <v>Fentale</v>
      </c>
      <c r="D374" s="15">
        <f>IF(AND(INTRO!$E$37="Non-endemic",INTRO!$E$41="Non-endemic"),0,IF(AND(OR(COUNTRY_INFO!$H374=0,COUNTRY_INFO!$H374=4,COUNTRY_INFO!$H374=99),OR(COUNTRY_INFO!$J374=0,COUNTRY_INFO!$J374=4)),0,COUNTRY_INFO!$E374))</f>
        <v>13573.599295695596</v>
      </c>
      <c r="E374" s="15">
        <f>IF(AND(INTRO!$E$37="Non-endemic",INTRO!$E$41="Non-endemic"),0,IF(AND(OR(COUNTRY_INFO!$H374=0,COUNTRY_INFO!$H374=4,COUNTRY_INFO!$H374=99),OR(COUNTRY_INFO!$J374=0,COUNTRY_INFO!$J374=4)),0,COUNTRY_INFO!$F374))</f>
        <v>25645.300522195193</v>
      </c>
      <c r="F374" s="15">
        <f t="shared" si="43"/>
        <v>39218.899817890793</v>
      </c>
      <c r="G374" s="16">
        <f>IF(AND(INTRO!$E$37="Non-endemic",INTRO!$E$41="Non-endemic"),0,COUNTRY_INFO!P374)</f>
        <v>0</v>
      </c>
      <c r="H374" s="16">
        <f>IF(AND(INTRO!$E$37="Non-endemic",INTRO!$E$41="Non-endemic"),0,COUNTRY_INFO!R374)</f>
        <v>2</v>
      </c>
      <c r="I374" s="15">
        <f>IF(INTRO!$E$39="Non-endemic",IF($G374=1,DEC!I374,0),IF($G374=1,IVM!G374,0))</f>
        <v>0</v>
      </c>
      <c r="J374" s="197" t="s">
        <v>1155</v>
      </c>
      <c r="K374" s="42">
        <f>IF($J374="ALB", IF(INTRO!$E$39="Non-endemic", IF($H374&lt;&gt;0, IF($I374=0, $D374*$H374, $D374*($H374-$G374)), 0), $D374*$H374), 0)</f>
        <v>0</v>
      </c>
      <c r="L374" s="15">
        <f t="shared" si="35"/>
        <v>0</v>
      </c>
      <c r="M374" s="3"/>
      <c r="N374" s="15">
        <f t="shared" si="44"/>
        <v>0</v>
      </c>
      <c r="O374" s="42">
        <f>IF($J374="MBD", IF(INTRO!$E$39="Non-endemic", IF($H374&lt;&gt;0, IF($I374=0, $D374*$H374, $D374*($H374-$G374)), 0), $D374*$H374), 0)</f>
        <v>27147.198591391192</v>
      </c>
      <c r="P374" s="15">
        <f t="shared" si="36"/>
        <v>51290.601044390387</v>
      </c>
      <c r="Q374" s="3"/>
      <c r="R374" s="15">
        <f t="shared" si="45"/>
        <v>78437.799635781586</v>
      </c>
      <c r="S374" s="25"/>
      <c r="T374" s="17">
        <f t="shared" si="37"/>
        <v>0</v>
      </c>
      <c r="U374" s="17">
        <f t="shared" si="38"/>
        <v>0</v>
      </c>
      <c r="V374" s="25"/>
      <c r="W374" s="17">
        <f t="shared" si="39"/>
        <v>0</v>
      </c>
      <c r="X374" s="17">
        <f t="shared" si="40"/>
        <v>0</v>
      </c>
      <c r="Y374" s="25"/>
      <c r="Z374" s="17">
        <f t="shared" si="41"/>
        <v>51290.601044390387</v>
      </c>
      <c r="AA374" s="17">
        <f t="shared" si="42"/>
        <v>342</v>
      </c>
    </row>
    <row r="375" spans="1:27" x14ac:dyDescent="0.2">
      <c r="A375" s="14" t="str">
        <f>IF(AND(INTRO!$E$37="Non-endemic",INTRO!$E$41="Non-endemic")," ",IF(COUNTRY_INFO!A375=0," ",COUNTRY_INFO!A375))</f>
        <v>Ethiopia</v>
      </c>
      <c r="B375" s="14" t="str">
        <f>IF(AND(INTRO!$E$37="Non-endemic",INTRO!$E$41="Non-endemic")," ",IF(COUNTRY_INFO!B375=0," ",COUNTRY_INFO!B375))</f>
        <v>Oromia East Shewa</v>
      </c>
      <c r="C375" s="14" t="str">
        <f>IF(AND(INTRO!$E$37="Non-endemic",INTRO!$E$41="Non-endemic")," ",IF(COUNTRY_INFO!C375=0," ",COUNTRY_INFO!C375))</f>
        <v>Gimbichu</v>
      </c>
      <c r="D375" s="15">
        <f>IF(AND(INTRO!$E$37="Non-endemic",INTRO!$E$41="Non-endemic"),0,IF(AND(OR(COUNTRY_INFO!$H375=0,COUNTRY_INFO!$H375=4,COUNTRY_INFO!$H375=99),OR(COUNTRY_INFO!$J375=0,COUNTRY_INFO!$J375=4)),0,COUNTRY_INFO!$E375))</f>
        <v>19449.711799257599</v>
      </c>
      <c r="E375" s="15">
        <f>IF(AND(INTRO!$E$37="Non-endemic",INTRO!$E$41="Non-endemic"),0,IF(AND(OR(COUNTRY_INFO!$H375=0,COUNTRY_INFO!$H375=4,COUNTRY_INFO!$H375=99),OR(COUNTRY_INFO!$J375=0,COUNTRY_INFO!$J375=4)),0,COUNTRY_INFO!$F375))</f>
        <v>36747.342638899194</v>
      </c>
      <c r="F375" s="15">
        <f t="shared" si="43"/>
        <v>56197.054438156789</v>
      </c>
      <c r="G375" s="16">
        <f>IF(AND(INTRO!$E$37="Non-endemic",INTRO!$E$41="Non-endemic"),0,COUNTRY_INFO!P375)</f>
        <v>0</v>
      </c>
      <c r="H375" s="16">
        <f>IF(AND(INTRO!$E$37="Non-endemic",INTRO!$E$41="Non-endemic"),0,COUNTRY_INFO!R375)</f>
        <v>2</v>
      </c>
      <c r="I375" s="15">
        <f>IF(INTRO!$E$39="Non-endemic",IF($G375=1,DEC!I375,0),IF($G375=1,IVM!G375,0))</f>
        <v>0</v>
      </c>
      <c r="J375" s="197" t="s">
        <v>1155</v>
      </c>
      <c r="K375" s="42">
        <f>IF($J375="ALB", IF(INTRO!$E$39="Non-endemic", IF($H375&lt;&gt;0, IF($I375=0, $D375*$H375, $D375*($H375-$G375)), 0), $D375*$H375), 0)</f>
        <v>0</v>
      </c>
      <c r="L375" s="15">
        <f t="shared" si="35"/>
        <v>0</v>
      </c>
      <c r="M375" s="3"/>
      <c r="N375" s="15">
        <f t="shared" si="44"/>
        <v>0</v>
      </c>
      <c r="O375" s="42">
        <f>IF($J375="MBD", IF(INTRO!$E$39="Non-endemic", IF($H375&lt;&gt;0, IF($I375=0, $D375*$H375, $D375*($H375-$G375)), 0), $D375*$H375), 0)</f>
        <v>38899.423598515197</v>
      </c>
      <c r="P375" s="15">
        <f t="shared" si="36"/>
        <v>73494.685277798388</v>
      </c>
      <c r="Q375" s="3"/>
      <c r="R375" s="15">
        <f t="shared" si="45"/>
        <v>112394.10887631358</v>
      </c>
      <c r="S375" s="25"/>
      <c r="T375" s="17">
        <f t="shared" si="37"/>
        <v>0</v>
      </c>
      <c r="U375" s="17">
        <f t="shared" si="38"/>
        <v>0</v>
      </c>
      <c r="V375" s="25"/>
      <c r="W375" s="17">
        <f t="shared" si="39"/>
        <v>0</v>
      </c>
      <c r="X375" s="17">
        <f t="shared" si="40"/>
        <v>0</v>
      </c>
      <c r="Y375" s="25"/>
      <c r="Z375" s="17">
        <f t="shared" si="41"/>
        <v>73494.685277798388</v>
      </c>
      <c r="AA375" s="17">
        <f t="shared" si="42"/>
        <v>490</v>
      </c>
    </row>
    <row r="376" spans="1:27" x14ac:dyDescent="0.2">
      <c r="A376" s="14" t="str">
        <f>IF(AND(INTRO!$E$37="Non-endemic",INTRO!$E$41="Non-endemic")," ",IF(COUNTRY_INFO!A376=0," ",COUNTRY_INFO!A376))</f>
        <v>Ethiopia</v>
      </c>
      <c r="B376" s="14" t="str">
        <f>IF(AND(INTRO!$E$37="Non-endemic",INTRO!$E$41="Non-endemic")," ",IF(COUNTRY_INFO!B376=0," ",COUNTRY_INFO!B376))</f>
        <v>Oromia East Shewa</v>
      </c>
      <c r="C376" s="14" t="str">
        <f>IF(AND(INTRO!$E$37="Non-endemic",INTRO!$E$41="Non-endemic")," ",IF(COUNTRY_INFO!C376=0," ",COUNTRY_INFO!C376))</f>
        <v>Liben</v>
      </c>
      <c r="D376" s="15">
        <f>IF(AND(INTRO!$E$37="Non-endemic",INTRO!$E$41="Non-endemic"),0,IF(AND(OR(COUNTRY_INFO!$H376=0,COUNTRY_INFO!$H376=4,COUNTRY_INFO!$H376=99),OR(COUNTRY_INFO!$J376=0,COUNTRY_INFO!$J376=4)),0,COUNTRY_INFO!$E376))</f>
        <v>17013.067977393599</v>
      </c>
      <c r="E376" s="15">
        <f>IF(AND(INTRO!$E$37="Non-endemic",INTRO!$E$41="Non-endemic"),0,IF(AND(OR(COUNTRY_INFO!$H376=0,COUNTRY_INFO!$H376=4,COUNTRY_INFO!$H376=99),OR(COUNTRY_INFO!$J376=0,COUNTRY_INFO!$J376=4)),0,COUNTRY_INFO!$F376))</f>
        <v>32143.665919411196</v>
      </c>
      <c r="F376" s="15">
        <f t="shared" si="43"/>
        <v>49156.733896804799</v>
      </c>
      <c r="G376" s="16">
        <f>IF(AND(INTRO!$E$37="Non-endemic",INTRO!$E$41="Non-endemic"),0,COUNTRY_INFO!P376)</f>
        <v>0</v>
      </c>
      <c r="H376" s="16">
        <f>IF(AND(INTRO!$E$37="Non-endemic",INTRO!$E$41="Non-endemic"),0,COUNTRY_INFO!R376)</f>
        <v>2</v>
      </c>
      <c r="I376" s="15">
        <f>IF(INTRO!$E$39="Non-endemic",IF($G376=1,DEC!I376,0),IF($G376=1,IVM!G376,0))</f>
        <v>0</v>
      </c>
      <c r="J376" s="197" t="s">
        <v>1155</v>
      </c>
      <c r="K376" s="42">
        <f>IF($J376="ALB", IF(INTRO!$E$39="Non-endemic", IF($H376&lt;&gt;0, IF($I376=0, $D376*$H376, $D376*($H376-$G376)), 0), $D376*$H376), 0)</f>
        <v>0</v>
      </c>
      <c r="L376" s="15">
        <f t="shared" si="35"/>
        <v>0</v>
      </c>
      <c r="M376" s="3"/>
      <c r="N376" s="15">
        <f t="shared" si="44"/>
        <v>0</v>
      </c>
      <c r="O376" s="42">
        <f>IF($J376="MBD", IF(INTRO!$E$39="Non-endemic", IF($H376&lt;&gt;0, IF($I376=0, $D376*$H376, $D376*($H376-$G376)), 0), $D376*$H376), 0)</f>
        <v>34026.135954787198</v>
      </c>
      <c r="P376" s="15">
        <f t="shared" si="36"/>
        <v>64287.331838822392</v>
      </c>
      <c r="Q376" s="3"/>
      <c r="R376" s="15">
        <f t="shared" si="45"/>
        <v>98313.467793609598</v>
      </c>
      <c r="S376" s="25"/>
      <c r="T376" s="17">
        <f t="shared" si="37"/>
        <v>0</v>
      </c>
      <c r="U376" s="17">
        <f t="shared" si="38"/>
        <v>0</v>
      </c>
      <c r="V376" s="25"/>
      <c r="W376" s="17">
        <f t="shared" si="39"/>
        <v>0</v>
      </c>
      <c r="X376" s="17">
        <f t="shared" si="40"/>
        <v>0</v>
      </c>
      <c r="Y376" s="25"/>
      <c r="Z376" s="17">
        <f t="shared" si="41"/>
        <v>64287.331838822392</v>
      </c>
      <c r="AA376" s="17">
        <f t="shared" si="42"/>
        <v>429</v>
      </c>
    </row>
    <row r="377" spans="1:27" x14ac:dyDescent="0.2">
      <c r="A377" s="14" t="str">
        <f>IF(AND(INTRO!$E$37="Non-endemic",INTRO!$E$41="Non-endemic")," ",IF(COUNTRY_INFO!A377=0," ",COUNTRY_INFO!A377))</f>
        <v>Ethiopia</v>
      </c>
      <c r="B377" s="14" t="str">
        <f>IF(AND(INTRO!$E$37="Non-endemic",INTRO!$E$41="Non-endemic")," ",IF(COUNTRY_INFO!B377=0," ",COUNTRY_INFO!B377))</f>
        <v>Oromia East Shewa</v>
      </c>
      <c r="C377" s="14" t="str">
        <f>IF(AND(INTRO!$E$37="Non-endemic",INTRO!$E$41="Non-endemic")," ",IF(COUNTRY_INFO!C377=0," ",COUNTRY_INFO!C377))</f>
        <v>Lume</v>
      </c>
      <c r="D377" s="15">
        <f>IF(AND(INTRO!$E$37="Non-endemic",INTRO!$E$41="Non-endemic"),0,IF(AND(OR(COUNTRY_INFO!$H377=0,COUNTRY_INFO!$H377=4,COUNTRY_INFO!$H377=99),OR(COUNTRY_INFO!$J377=0,COUNTRY_INFO!$J377=4)),0,COUNTRY_INFO!$E377))</f>
        <v>19672.335524486396</v>
      </c>
      <c r="E377" s="15">
        <f>IF(AND(INTRO!$E$37="Non-endemic",INTRO!$E$41="Non-endemic"),0,IF(AND(OR(COUNTRY_INFO!$H377=0,COUNTRY_INFO!$H377=4,COUNTRY_INFO!$H377=99),OR(COUNTRY_INFO!$J377=0,COUNTRY_INFO!$J377=4)),0,COUNTRY_INFO!$F377))</f>
        <v>37167.957113548793</v>
      </c>
      <c r="F377" s="15">
        <f t="shared" si="43"/>
        <v>56840.292638035186</v>
      </c>
      <c r="G377" s="16">
        <f>IF(AND(INTRO!$E$37="Non-endemic",INTRO!$E$41="Non-endemic"),0,COUNTRY_INFO!P377)</f>
        <v>0</v>
      </c>
      <c r="H377" s="16">
        <f>IF(AND(INTRO!$E$37="Non-endemic",INTRO!$E$41="Non-endemic"),0,COUNTRY_INFO!R377)</f>
        <v>0</v>
      </c>
      <c r="I377" s="15">
        <f>IF(INTRO!$E$39="Non-endemic",IF($G377=1,DEC!I377,0),IF($G377=1,IVM!G377,0))</f>
        <v>0</v>
      </c>
      <c r="J377" s="197"/>
      <c r="K377" s="42">
        <f>IF($J377="ALB", IF(INTRO!$E$39="Non-endemic", IF($H377&lt;&gt;0, IF($I377=0, $D377*$H377, $D377*($H377-$G377)), 0), $D377*$H377), 0)</f>
        <v>0</v>
      </c>
      <c r="L377" s="15">
        <f t="shared" si="35"/>
        <v>0</v>
      </c>
      <c r="M377" s="3"/>
      <c r="N377" s="15">
        <f t="shared" si="44"/>
        <v>0</v>
      </c>
      <c r="O377" s="42">
        <f>IF($J377="MBD", IF(INTRO!$E$39="Non-endemic", IF($H377&lt;&gt;0, IF($I377=0, $D377*$H377, $D377*($H377-$G377)), 0), $D377*$H377), 0)</f>
        <v>0</v>
      </c>
      <c r="P377" s="15">
        <f t="shared" si="36"/>
        <v>0</v>
      </c>
      <c r="Q377" s="3"/>
      <c r="R377" s="15">
        <f t="shared" si="45"/>
        <v>0</v>
      </c>
      <c r="S377" s="25"/>
      <c r="T377" s="17">
        <f t="shared" si="37"/>
        <v>0</v>
      </c>
      <c r="U377" s="17">
        <f t="shared" si="38"/>
        <v>0</v>
      </c>
      <c r="V377" s="25"/>
      <c r="W377" s="17">
        <f t="shared" si="39"/>
        <v>0</v>
      </c>
      <c r="X377" s="17">
        <f t="shared" si="40"/>
        <v>0</v>
      </c>
      <c r="Y377" s="25"/>
      <c r="Z377" s="17">
        <f t="shared" si="41"/>
        <v>0</v>
      </c>
      <c r="AA377" s="17">
        <f t="shared" si="42"/>
        <v>0</v>
      </c>
    </row>
    <row r="378" spans="1:27" x14ac:dyDescent="0.2">
      <c r="A378" s="14" t="str">
        <f>IF(AND(INTRO!$E$37="Non-endemic",INTRO!$E$41="Non-endemic")," ",IF(COUNTRY_INFO!A378=0," ",COUNTRY_INFO!A378))</f>
        <v>Ethiopia</v>
      </c>
      <c r="B378" s="14" t="str">
        <f>IF(AND(INTRO!$E$37="Non-endemic",INTRO!$E$41="Non-endemic")," ",IF(COUNTRY_INFO!B378=0," ",COUNTRY_INFO!B378))</f>
        <v>Oromia East Shewa</v>
      </c>
      <c r="C378" s="14" t="str">
        <f>IF(AND(INTRO!$E$37="Non-endemic",INTRO!$E$41="Non-endemic")," ",IF(COUNTRY_INFO!C378=0," ",COUNTRY_INFO!C378))</f>
        <v>Metehara Town</v>
      </c>
      <c r="D378" s="15">
        <f>IF(AND(INTRO!$E$37="Non-endemic",INTRO!$E$41="Non-endemic"),0,IF(AND(OR(COUNTRY_INFO!$H378=0,COUNTRY_INFO!$H378=4,COUNTRY_INFO!$H378=99),OR(COUNTRY_INFO!$J378=0,COUNTRY_INFO!$J378=4)),0,COUNTRY_INFO!$E378))</f>
        <v>5137.3139520023997</v>
      </c>
      <c r="E378" s="15">
        <f>IF(AND(INTRO!$E$37="Non-endemic",INTRO!$E$41="Non-endemic"),0,IF(AND(OR(COUNTRY_INFO!$H378=0,COUNTRY_INFO!$H378=4,COUNTRY_INFO!$H378=99),OR(COUNTRY_INFO!$J378=0,COUNTRY_INFO!$J378=4)),0,COUNTRY_INFO!$F378))</f>
        <v>9706.1919470207995</v>
      </c>
      <c r="F378" s="15">
        <f t="shared" si="43"/>
        <v>14843.505899023199</v>
      </c>
      <c r="G378" s="16">
        <f>IF(AND(INTRO!$E$37="Non-endemic",INTRO!$E$41="Non-endemic"),0,COUNTRY_INFO!P378)</f>
        <v>0</v>
      </c>
      <c r="H378" s="16">
        <f>IF(AND(INTRO!$E$37="Non-endemic",INTRO!$E$41="Non-endemic"),0,COUNTRY_INFO!R378)</f>
        <v>2</v>
      </c>
      <c r="I378" s="15">
        <f>IF(INTRO!$E$39="Non-endemic",IF($G378=1,DEC!I378,0),IF($G378=1,IVM!G378,0))</f>
        <v>0</v>
      </c>
      <c r="J378" s="197" t="s">
        <v>1155</v>
      </c>
      <c r="K378" s="42">
        <f>IF($J378="ALB", IF(INTRO!$E$39="Non-endemic", IF($H378&lt;&gt;0, IF($I378=0, $D378*$H378, $D378*($H378-$G378)), 0), $D378*$H378), 0)</f>
        <v>0</v>
      </c>
      <c r="L378" s="15">
        <f t="shared" si="35"/>
        <v>0</v>
      </c>
      <c r="M378" s="3"/>
      <c r="N378" s="15">
        <f t="shared" si="44"/>
        <v>0</v>
      </c>
      <c r="O378" s="42">
        <f>IF($J378="MBD", IF(INTRO!$E$39="Non-endemic", IF($H378&lt;&gt;0, IF($I378=0, $D378*$H378, $D378*($H378-$G378)), 0), $D378*$H378), 0)</f>
        <v>10274.627904004799</v>
      </c>
      <c r="P378" s="15">
        <f t="shared" si="36"/>
        <v>19412.383894041599</v>
      </c>
      <c r="Q378" s="3"/>
      <c r="R378" s="15">
        <f t="shared" si="45"/>
        <v>29687.011798046398</v>
      </c>
      <c r="S378" s="25"/>
      <c r="T378" s="17">
        <f t="shared" si="37"/>
        <v>0</v>
      </c>
      <c r="U378" s="17">
        <f t="shared" si="38"/>
        <v>0</v>
      </c>
      <c r="V378" s="25"/>
      <c r="W378" s="17">
        <f t="shared" si="39"/>
        <v>0</v>
      </c>
      <c r="X378" s="17">
        <f t="shared" si="40"/>
        <v>0</v>
      </c>
      <c r="Y378" s="25"/>
      <c r="Z378" s="17">
        <f t="shared" si="41"/>
        <v>19412.383894041599</v>
      </c>
      <c r="AA378" s="17">
        <f t="shared" si="42"/>
        <v>130</v>
      </c>
    </row>
    <row r="379" spans="1:27" x14ac:dyDescent="0.2">
      <c r="A379" s="14" t="str">
        <f>IF(AND(INTRO!$E$37="Non-endemic",INTRO!$E$41="Non-endemic")," ",IF(COUNTRY_INFO!A379=0," ",COUNTRY_INFO!A379))</f>
        <v>Ethiopia</v>
      </c>
      <c r="B379" s="14" t="str">
        <f>IF(AND(INTRO!$E$37="Non-endemic",INTRO!$E$41="Non-endemic")," ",IF(COUNTRY_INFO!B379=0," ",COUNTRY_INFO!B379))</f>
        <v>Oromia East Shewa</v>
      </c>
      <c r="C379" s="14" t="str">
        <f>IF(AND(INTRO!$E$37="Non-endemic",INTRO!$E$41="Non-endemic")," ",IF(COUNTRY_INFO!C379=0," ",COUNTRY_INFO!C379))</f>
        <v>Mojo Town</v>
      </c>
      <c r="D379" s="15">
        <f>IF(AND(INTRO!$E$37="Non-endemic",INTRO!$E$41="Non-endemic"),0,IF(AND(OR(COUNTRY_INFO!$H379=0,COUNTRY_INFO!$H379=4,COUNTRY_INFO!$H379=99),OR(COUNTRY_INFO!$J379=0,COUNTRY_INFO!$J379=4)),0,COUNTRY_INFO!$E379))</f>
        <v>7396.8090169007992</v>
      </c>
      <c r="E379" s="15">
        <f>IF(AND(INTRO!$E$37="Non-endemic",INTRO!$E$41="Non-endemic"),0,IF(AND(OR(COUNTRY_INFO!$H379=0,COUNTRY_INFO!$H379=4,COUNTRY_INFO!$H379=99),OR(COUNTRY_INFO!$J379=0,COUNTRY_INFO!$J379=4)),0,COUNTRY_INFO!$F379))</f>
        <v>13975.172392473598</v>
      </c>
      <c r="F379" s="15">
        <f t="shared" si="43"/>
        <v>21371.981409374399</v>
      </c>
      <c r="G379" s="16">
        <f>IF(AND(INTRO!$E$37="Non-endemic",INTRO!$E$41="Non-endemic"),0,COUNTRY_INFO!P379)</f>
        <v>0</v>
      </c>
      <c r="H379" s="16">
        <f>IF(AND(INTRO!$E$37="Non-endemic",INTRO!$E$41="Non-endemic"),0,COUNTRY_INFO!R379)</f>
        <v>0</v>
      </c>
      <c r="I379" s="15">
        <f>IF(INTRO!$E$39="Non-endemic",IF($G379=1,DEC!I379,0),IF($G379=1,IVM!G379,0))</f>
        <v>0</v>
      </c>
      <c r="J379" s="197"/>
      <c r="K379" s="42">
        <f>IF($J379="ALB", IF(INTRO!$E$39="Non-endemic", IF($H379&lt;&gt;0, IF($I379=0, $D379*$H379, $D379*($H379-$G379)), 0), $D379*$H379), 0)</f>
        <v>0</v>
      </c>
      <c r="L379" s="15">
        <f t="shared" si="35"/>
        <v>0</v>
      </c>
      <c r="M379" s="3"/>
      <c r="N379" s="15">
        <f t="shared" si="44"/>
        <v>0</v>
      </c>
      <c r="O379" s="42">
        <f>IF($J379="MBD", IF(INTRO!$E$39="Non-endemic", IF($H379&lt;&gt;0, IF($I379=0, $D379*$H379, $D379*($H379-$G379)), 0), $D379*$H379), 0)</f>
        <v>0</v>
      </c>
      <c r="P379" s="15">
        <f t="shared" si="36"/>
        <v>0</v>
      </c>
      <c r="Q379" s="3"/>
      <c r="R379" s="15">
        <f t="shared" si="45"/>
        <v>0</v>
      </c>
      <c r="S379" s="25"/>
      <c r="T379" s="17">
        <f t="shared" si="37"/>
        <v>0</v>
      </c>
      <c r="U379" s="17">
        <f t="shared" si="38"/>
        <v>0</v>
      </c>
      <c r="V379" s="25"/>
      <c r="W379" s="17">
        <f t="shared" si="39"/>
        <v>0</v>
      </c>
      <c r="X379" s="17">
        <f t="shared" si="40"/>
        <v>0</v>
      </c>
      <c r="Y379" s="25"/>
      <c r="Z379" s="17">
        <f t="shared" si="41"/>
        <v>0</v>
      </c>
      <c r="AA379" s="17">
        <f t="shared" si="42"/>
        <v>0</v>
      </c>
    </row>
    <row r="380" spans="1:27" x14ac:dyDescent="0.2">
      <c r="A380" s="14" t="str">
        <f>IF(AND(INTRO!$E$37="Non-endemic",INTRO!$E$41="Non-endemic")," ",IF(COUNTRY_INFO!A380=0," ",COUNTRY_INFO!A380))</f>
        <v>Ethiopia</v>
      </c>
      <c r="B380" s="14" t="str">
        <f>IF(AND(INTRO!$E$37="Non-endemic",INTRO!$E$41="Non-endemic")," ",IF(COUNTRY_INFO!B380=0," ",COUNTRY_INFO!B380))</f>
        <v>Oromia East Wellega</v>
      </c>
      <c r="C380" s="14" t="str">
        <f>IF(AND(INTRO!$E$37="Non-endemic",INTRO!$E$41="Non-endemic")," ",IF(COUNTRY_INFO!C380=0," ",COUNTRY_INFO!C380))</f>
        <v>Boneya Bushe</v>
      </c>
      <c r="D380" s="15">
        <f>IF(AND(INTRO!$E$37="Non-endemic",INTRO!$E$41="Non-endemic"),0,IF(AND(OR(COUNTRY_INFO!$H380=0,COUNTRY_INFO!$H380=4,COUNTRY_INFO!$H380=99),OR(COUNTRY_INFO!$J380=0,COUNTRY_INFO!$J380=4)),0,COUNTRY_INFO!$E380))</f>
        <v>10695.271360439399</v>
      </c>
      <c r="E380" s="15">
        <f>IF(AND(INTRO!$E$37="Non-endemic",INTRO!$E$41="Non-endemic"),0,IF(AND(OR(COUNTRY_INFO!$H380=0,COUNTRY_INFO!$H380=4,COUNTRY_INFO!$H380=99),OR(COUNTRY_INFO!$J380=0,COUNTRY_INFO!$J380=4)),0,COUNTRY_INFO!$F380))</f>
        <v>20207.127249724799</v>
      </c>
      <c r="F380" s="15">
        <f t="shared" si="43"/>
        <v>30902.3986101642</v>
      </c>
      <c r="G380" s="16">
        <f>IF(AND(INTRO!$E$37="Non-endemic",INTRO!$E$41="Non-endemic"),0,COUNTRY_INFO!P380)</f>
        <v>1</v>
      </c>
      <c r="H380" s="16">
        <f>IF(AND(INTRO!$E$37="Non-endemic",INTRO!$E$41="Non-endemic"),0,COUNTRY_INFO!R380)</f>
        <v>1</v>
      </c>
      <c r="I380" s="15">
        <f>IF(INTRO!$E$39="Non-endemic",IF($G380=1,DEC!I380,0),IF($G380=1,IVM!G380,0))</f>
        <v>54163.622697312494</v>
      </c>
      <c r="J380" s="197" t="s">
        <v>172</v>
      </c>
      <c r="K380" s="42">
        <f>IF($J380="ALB", IF(INTRO!$E$39="Non-endemic", IF($H380&lt;&gt;0, IF($I380=0, $D380*$H380, $D380*($H380-$G380)), 0), $D380*$H380), 0)</f>
        <v>10695.271360439399</v>
      </c>
      <c r="L380" s="15">
        <f t="shared" si="35"/>
        <v>0</v>
      </c>
      <c r="M380" s="3"/>
      <c r="N380" s="15">
        <f t="shared" si="44"/>
        <v>10695.271360439399</v>
      </c>
      <c r="O380" s="42">
        <f>IF($J380="MBD", IF(INTRO!$E$39="Non-endemic", IF($H380&lt;&gt;0, IF($I380=0, $D380*$H380, $D380*($H380-$G380)), 0), $D380*$H380), 0)</f>
        <v>0</v>
      </c>
      <c r="P380" s="15">
        <f t="shared" si="36"/>
        <v>0</v>
      </c>
      <c r="Q380" s="3"/>
      <c r="R380" s="15">
        <f t="shared" si="45"/>
        <v>0</v>
      </c>
      <c r="S380" s="25"/>
      <c r="T380" s="17">
        <f t="shared" si="37"/>
        <v>54163.622697312494</v>
      </c>
      <c r="U380" s="17">
        <f t="shared" si="38"/>
        <v>271</v>
      </c>
      <c r="V380" s="25"/>
      <c r="W380" s="17">
        <f t="shared" si="39"/>
        <v>0</v>
      </c>
      <c r="X380" s="17">
        <f t="shared" si="40"/>
        <v>0</v>
      </c>
      <c r="Y380" s="25"/>
      <c r="Z380" s="17">
        <f t="shared" si="41"/>
        <v>0</v>
      </c>
      <c r="AA380" s="17">
        <f t="shared" si="42"/>
        <v>0</v>
      </c>
    </row>
    <row r="381" spans="1:27" x14ac:dyDescent="0.2">
      <c r="A381" s="14" t="str">
        <f>IF(AND(INTRO!$E$37="Non-endemic",INTRO!$E$41="Non-endemic")," ",IF(COUNTRY_INFO!A381=0," ",COUNTRY_INFO!A381))</f>
        <v>Ethiopia</v>
      </c>
      <c r="B381" s="14" t="str">
        <f>IF(AND(INTRO!$E$37="Non-endemic",INTRO!$E$41="Non-endemic")," ",IF(COUNTRY_INFO!B381=0," ",COUNTRY_INFO!B381))</f>
        <v>Oromia East Wellega</v>
      </c>
      <c r="C381" s="14" t="str">
        <f>IF(AND(INTRO!$E$37="Non-endemic",INTRO!$E$41="Non-endemic")," ",IF(COUNTRY_INFO!C381=0," ",COUNTRY_INFO!C381))</f>
        <v>Diggaa</v>
      </c>
      <c r="D381" s="15">
        <f>IF(AND(INTRO!$E$37="Non-endemic",INTRO!$E$41="Non-endemic"),0,IF(AND(OR(COUNTRY_INFO!$H381=0,COUNTRY_INFO!$H381=4,COUNTRY_INFO!$H381=99),OR(COUNTRY_INFO!$J381=0,COUNTRY_INFO!$J381=4)),0,COUNTRY_INFO!$E381))</f>
        <v>15026.4227220744</v>
      </c>
      <c r="E381" s="15">
        <f>IF(AND(INTRO!$E$37="Non-endemic",INTRO!$E$41="Non-endemic"),0,IF(AND(OR(COUNTRY_INFO!$H381=0,COUNTRY_INFO!$H381=4,COUNTRY_INFO!$H381=99),OR(COUNTRY_INFO!$J381=0,COUNTRY_INFO!$J381=4)),0,COUNTRY_INFO!$F381))</f>
        <v>28390.194677644802</v>
      </c>
      <c r="F381" s="15">
        <f t="shared" si="43"/>
        <v>43416.617399719202</v>
      </c>
      <c r="G381" s="16">
        <f>IF(AND(INTRO!$E$37="Non-endemic",INTRO!$E$41="Non-endemic"),0,COUNTRY_INFO!P381)</f>
        <v>0</v>
      </c>
      <c r="H381" s="16">
        <f>IF(AND(INTRO!$E$37="Non-endemic",INTRO!$E$41="Non-endemic"),0,COUNTRY_INFO!R381)</f>
        <v>1</v>
      </c>
      <c r="I381" s="15">
        <f>IF(INTRO!$E$39="Non-endemic",IF($G381=1,DEC!I381,0),IF($G381=1,IVM!G381,0))</f>
        <v>0</v>
      </c>
      <c r="J381" s="197" t="s">
        <v>1155</v>
      </c>
      <c r="K381" s="42">
        <f>IF($J381="ALB", IF(INTRO!$E$39="Non-endemic", IF($H381&lt;&gt;0, IF($I381=0, $D381*$H381, $D381*($H381-$G381)), 0), $D381*$H381), 0)</f>
        <v>0</v>
      </c>
      <c r="L381" s="15">
        <f t="shared" si="35"/>
        <v>0</v>
      </c>
      <c r="M381" s="3"/>
      <c r="N381" s="15">
        <f t="shared" si="44"/>
        <v>0</v>
      </c>
      <c r="O381" s="42">
        <f>IF($J381="MBD", IF(INTRO!$E$39="Non-endemic", IF($H381&lt;&gt;0, IF($I381=0, $D381*$H381, $D381*($H381-$G381)), 0), $D381*$H381), 0)</f>
        <v>15026.4227220744</v>
      </c>
      <c r="P381" s="15">
        <f t="shared" si="36"/>
        <v>28390.194677644802</v>
      </c>
      <c r="Q381" s="3"/>
      <c r="R381" s="15">
        <f t="shared" si="45"/>
        <v>43416.617399719202</v>
      </c>
      <c r="S381" s="25"/>
      <c r="T381" s="17">
        <f t="shared" si="37"/>
        <v>0</v>
      </c>
      <c r="U381" s="17">
        <f t="shared" si="38"/>
        <v>0</v>
      </c>
      <c r="V381" s="25"/>
      <c r="W381" s="17">
        <f t="shared" si="39"/>
        <v>0</v>
      </c>
      <c r="X381" s="17">
        <f t="shared" si="40"/>
        <v>0</v>
      </c>
      <c r="Y381" s="25"/>
      <c r="Z381" s="17">
        <f t="shared" si="41"/>
        <v>28390.194677644802</v>
      </c>
      <c r="AA381" s="17">
        <f t="shared" si="42"/>
        <v>190</v>
      </c>
    </row>
    <row r="382" spans="1:27" x14ac:dyDescent="0.2">
      <c r="A382" s="14" t="str">
        <f>IF(AND(INTRO!$E$37="Non-endemic",INTRO!$E$41="Non-endemic")," ",IF(COUNTRY_INFO!A382=0," ",COUNTRY_INFO!A382))</f>
        <v>Ethiopia</v>
      </c>
      <c r="B382" s="14" t="str">
        <f>IF(AND(INTRO!$E$37="Non-endemic",INTRO!$E$41="Non-endemic")," ",IF(COUNTRY_INFO!B382=0," ",COUNTRY_INFO!B382))</f>
        <v>Oromia East Wellega</v>
      </c>
      <c r="C382" s="14" t="str">
        <f>IF(AND(INTRO!$E$37="Non-endemic",INTRO!$E$41="Non-endemic")," ",IF(COUNTRY_INFO!C382=0," ",COUNTRY_INFO!C382))</f>
        <v>Ebantu</v>
      </c>
      <c r="D382" s="15">
        <f>IF(AND(INTRO!$E$37="Non-endemic",INTRO!$E$41="Non-endemic"),0,IF(AND(OR(COUNTRY_INFO!$H382=0,COUNTRY_INFO!$H382=4,COUNTRY_INFO!$H382=99),OR(COUNTRY_INFO!$J382=0,COUNTRY_INFO!$J382=4)),0,COUNTRY_INFO!$E382))</f>
        <v>8298.3332944469985</v>
      </c>
      <c r="E382" s="15">
        <f>IF(AND(INTRO!$E$37="Non-endemic",INTRO!$E$41="Non-endemic"),0,IF(AND(OR(COUNTRY_INFO!$H382=0,COUNTRY_INFO!$H382=4,COUNTRY_INFO!$H382=99),OR(COUNTRY_INFO!$J382=0,COUNTRY_INFO!$J382=4)),0,COUNTRY_INFO!$F382))</f>
        <v>15678.468660623999</v>
      </c>
      <c r="F382" s="15">
        <f t="shared" si="43"/>
        <v>23976.801955070998</v>
      </c>
      <c r="G382" s="16">
        <f>IF(AND(INTRO!$E$37="Non-endemic",INTRO!$E$41="Non-endemic"),0,COUNTRY_INFO!P382)</f>
        <v>0</v>
      </c>
      <c r="H382" s="16">
        <f>IF(AND(INTRO!$E$37="Non-endemic",INTRO!$E$41="Non-endemic"),0,COUNTRY_INFO!R382)</f>
        <v>1</v>
      </c>
      <c r="I382" s="15">
        <f>IF(INTRO!$E$39="Non-endemic",IF($G382=1,DEC!I382,0),IF($G382=1,IVM!G382,0))</f>
        <v>0</v>
      </c>
      <c r="J382" s="197" t="s">
        <v>1155</v>
      </c>
      <c r="K382" s="42">
        <f>IF($J382="ALB", IF(INTRO!$E$39="Non-endemic", IF($H382&lt;&gt;0, IF($I382=0, $D382*$H382, $D382*($H382-$G382)), 0), $D382*$H382), 0)</f>
        <v>0</v>
      </c>
      <c r="L382" s="15">
        <f t="shared" si="35"/>
        <v>0</v>
      </c>
      <c r="M382" s="3"/>
      <c r="N382" s="15">
        <f t="shared" si="44"/>
        <v>0</v>
      </c>
      <c r="O382" s="42">
        <f>IF($J382="MBD", IF(INTRO!$E$39="Non-endemic", IF($H382&lt;&gt;0, IF($I382=0, $D382*$H382, $D382*($H382-$G382)), 0), $D382*$H382), 0)</f>
        <v>8298.3332944469985</v>
      </c>
      <c r="P382" s="15">
        <f t="shared" si="36"/>
        <v>15678.468660623999</v>
      </c>
      <c r="Q382" s="3"/>
      <c r="R382" s="15">
        <f t="shared" si="45"/>
        <v>23976.801955070998</v>
      </c>
      <c r="S382" s="25"/>
      <c r="T382" s="17">
        <f t="shared" si="37"/>
        <v>0</v>
      </c>
      <c r="U382" s="17">
        <f t="shared" si="38"/>
        <v>0</v>
      </c>
      <c r="V382" s="25"/>
      <c r="W382" s="17">
        <f t="shared" si="39"/>
        <v>0</v>
      </c>
      <c r="X382" s="17">
        <f t="shared" si="40"/>
        <v>0</v>
      </c>
      <c r="Y382" s="25"/>
      <c r="Z382" s="17">
        <f t="shared" si="41"/>
        <v>15678.468660623999</v>
      </c>
      <c r="AA382" s="17">
        <f t="shared" si="42"/>
        <v>105</v>
      </c>
    </row>
    <row r="383" spans="1:27" x14ac:dyDescent="0.2">
      <c r="A383" s="14" t="str">
        <f>IF(AND(INTRO!$E$37="Non-endemic",INTRO!$E$41="Non-endemic")," ",IF(COUNTRY_INFO!A383=0," ",COUNTRY_INFO!A383))</f>
        <v>Ethiopia</v>
      </c>
      <c r="B383" s="14" t="str">
        <f>IF(AND(INTRO!$E$37="Non-endemic",INTRO!$E$41="Non-endemic")," ",IF(COUNTRY_INFO!B383=0," ",COUNTRY_INFO!B383))</f>
        <v>Oromia East Wellega</v>
      </c>
      <c r="C383" s="14" t="str">
        <f>IF(AND(INTRO!$E$37="Non-endemic",INTRO!$E$41="Non-endemic")," ",IF(COUNTRY_INFO!C383=0," ",COUNTRY_INFO!C383))</f>
        <v>Gida Ayana</v>
      </c>
      <c r="D383" s="15">
        <f>IF(AND(INTRO!$E$37="Non-endemic",INTRO!$E$41="Non-endemic"),0,IF(AND(OR(COUNTRY_INFO!$H383=0,COUNTRY_INFO!$H383=4,COUNTRY_INFO!$H383=99),OR(COUNTRY_INFO!$J383=0,COUNTRY_INFO!$J383=4)),0,COUNTRY_INFO!$E383))</f>
        <v>23712.6507084978</v>
      </c>
      <c r="E383" s="15">
        <f>IF(AND(INTRO!$E$37="Non-endemic",INTRO!$E$41="Non-endemic"),0,IF(AND(OR(COUNTRY_INFO!$H383=0,COUNTRY_INFO!$H383=4,COUNTRY_INFO!$H383=99),OR(COUNTRY_INFO!$J383=0,COUNTRY_INFO!$J383=4)),0,COUNTRY_INFO!$F383))</f>
        <v>44801.532765897595</v>
      </c>
      <c r="F383" s="15">
        <f t="shared" si="43"/>
        <v>68514.183474395395</v>
      </c>
      <c r="G383" s="16">
        <f>IF(AND(INTRO!$E$37="Non-endemic",INTRO!$E$41="Non-endemic"),0,COUNTRY_INFO!P383)</f>
        <v>0</v>
      </c>
      <c r="H383" s="16">
        <f>IF(AND(INTRO!$E$37="Non-endemic",INTRO!$E$41="Non-endemic"),0,COUNTRY_INFO!R383)</f>
        <v>1</v>
      </c>
      <c r="I383" s="15">
        <f>IF(INTRO!$E$39="Non-endemic",IF($G383=1,DEC!I383,0),IF($G383=1,IVM!G383,0))</f>
        <v>0</v>
      </c>
      <c r="J383" s="197" t="s">
        <v>1155</v>
      </c>
      <c r="K383" s="42">
        <f>IF($J383="ALB", IF(INTRO!$E$39="Non-endemic", IF($H383&lt;&gt;0, IF($I383=0, $D383*$H383, $D383*($H383-$G383)), 0), $D383*$H383), 0)</f>
        <v>0</v>
      </c>
      <c r="L383" s="15">
        <f t="shared" si="35"/>
        <v>0</v>
      </c>
      <c r="M383" s="3"/>
      <c r="N383" s="15">
        <f t="shared" si="44"/>
        <v>0</v>
      </c>
      <c r="O383" s="42">
        <f>IF($J383="MBD", IF(INTRO!$E$39="Non-endemic", IF($H383&lt;&gt;0, IF($I383=0, $D383*$H383, $D383*($H383-$G383)), 0), $D383*$H383), 0)</f>
        <v>23712.6507084978</v>
      </c>
      <c r="P383" s="15">
        <f t="shared" si="36"/>
        <v>44801.532765897595</v>
      </c>
      <c r="Q383" s="3"/>
      <c r="R383" s="15">
        <f t="shared" si="45"/>
        <v>68514.183474395395</v>
      </c>
      <c r="S383" s="25"/>
      <c r="T383" s="17">
        <f t="shared" si="37"/>
        <v>0</v>
      </c>
      <c r="U383" s="17">
        <f t="shared" si="38"/>
        <v>0</v>
      </c>
      <c r="V383" s="25"/>
      <c r="W383" s="17">
        <f t="shared" si="39"/>
        <v>0</v>
      </c>
      <c r="X383" s="17">
        <f t="shared" si="40"/>
        <v>0</v>
      </c>
      <c r="Y383" s="25"/>
      <c r="Z383" s="17">
        <f t="shared" si="41"/>
        <v>44801.532765897595</v>
      </c>
      <c r="AA383" s="17">
        <f t="shared" si="42"/>
        <v>299</v>
      </c>
    </row>
    <row r="384" spans="1:27" x14ac:dyDescent="0.2">
      <c r="A384" s="14" t="str">
        <f>IF(AND(INTRO!$E$37="Non-endemic",INTRO!$E$41="Non-endemic")," ",IF(COUNTRY_INFO!A384=0," ",COUNTRY_INFO!A384))</f>
        <v>Ethiopia</v>
      </c>
      <c r="B384" s="14" t="str">
        <f>IF(AND(INTRO!$E$37="Non-endemic",INTRO!$E$41="Non-endemic")," ",IF(COUNTRY_INFO!B384=0," ",COUNTRY_INFO!B384))</f>
        <v>Oromia East Wellega</v>
      </c>
      <c r="C384" s="14" t="str">
        <f>IF(AND(INTRO!$E$37="Non-endemic",INTRO!$E$41="Non-endemic")," ",IF(COUNTRY_INFO!C384=0," ",COUNTRY_INFO!C384))</f>
        <v>Gobu Sayo</v>
      </c>
      <c r="D384" s="15">
        <f>IF(AND(INTRO!$E$37="Non-endemic",INTRO!$E$41="Non-endemic"),0,IF(AND(OR(COUNTRY_INFO!$H384=0,COUNTRY_INFO!$H384=4,COUNTRY_INFO!$H384=99),OR(COUNTRY_INFO!$J384=0,COUNTRY_INFO!$J384=4)),0,COUNTRY_INFO!$E384))</f>
        <v>9229.3823648207999</v>
      </c>
      <c r="E384" s="15">
        <f>IF(AND(INTRO!$E$37="Non-endemic",INTRO!$E$41="Non-endemic"),0,IF(AND(OR(COUNTRY_INFO!$H384=0,COUNTRY_INFO!$H384=4,COUNTRY_INFO!$H384=99),OR(COUNTRY_INFO!$J384=0,COUNTRY_INFO!$J384=4)),0,COUNTRY_INFO!$F384))</f>
        <v>17437.547641113597</v>
      </c>
      <c r="F384" s="15">
        <f t="shared" si="43"/>
        <v>26666.930005934395</v>
      </c>
      <c r="G384" s="16">
        <f>IF(AND(INTRO!$E$37="Non-endemic",INTRO!$E$41="Non-endemic"),0,COUNTRY_INFO!P384)</f>
        <v>0</v>
      </c>
      <c r="H384" s="16">
        <f>IF(AND(INTRO!$E$37="Non-endemic",INTRO!$E$41="Non-endemic"),0,COUNTRY_INFO!R384)</f>
        <v>0</v>
      </c>
      <c r="I384" s="15">
        <f>IF(INTRO!$E$39="Non-endemic",IF($G384=1,DEC!I384,0),IF($G384=1,IVM!G384,0))</f>
        <v>0</v>
      </c>
      <c r="J384" s="197"/>
      <c r="K384" s="42">
        <f>IF($J384="ALB", IF(INTRO!$E$39="Non-endemic", IF($H384&lt;&gt;0, IF($I384=0, $D384*$H384, $D384*($H384-$G384)), 0), $D384*$H384), 0)</f>
        <v>0</v>
      </c>
      <c r="L384" s="15">
        <f t="shared" si="35"/>
        <v>0</v>
      </c>
      <c r="M384" s="3"/>
      <c r="N384" s="15">
        <f t="shared" si="44"/>
        <v>0</v>
      </c>
      <c r="O384" s="42">
        <f>IF($J384="MBD", IF(INTRO!$E$39="Non-endemic", IF($H384&lt;&gt;0, IF($I384=0, $D384*$H384, $D384*($H384-$G384)), 0), $D384*$H384), 0)</f>
        <v>0</v>
      </c>
      <c r="P384" s="15">
        <f t="shared" si="36"/>
        <v>0</v>
      </c>
      <c r="Q384" s="3"/>
      <c r="R384" s="15">
        <f t="shared" si="45"/>
        <v>0</v>
      </c>
      <c r="S384" s="25"/>
      <c r="T384" s="17">
        <f t="shared" si="37"/>
        <v>0</v>
      </c>
      <c r="U384" s="17">
        <f t="shared" si="38"/>
        <v>0</v>
      </c>
      <c r="V384" s="25"/>
      <c r="W384" s="17">
        <f t="shared" si="39"/>
        <v>0</v>
      </c>
      <c r="X384" s="17">
        <f t="shared" si="40"/>
        <v>0</v>
      </c>
      <c r="Y384" s="25"/>
      <c r="Z384" s="17">
        <f t="shared" si="41"/>
        <v>0</v>
      </c>
      <c r="AA384" s="17">
        <f t="shared" si="42"/>
        <v>0</v>
      </c>
    </row>
    <row r="385" spans="1:27" x14ac:dyDescent="0.2">
      <c r="A385" s="14" t="str">
        <f>IF(AND(INTRO!$E$37="Non-endemic",INTRO!$E$41="Non-endemic")," ",IF(COUNTRY_INFO!A385=0," ",COUNTRY_INFO!A385))</f>
        <v>Ethiopia</v>
      </c>
      <c r="B385" s="14" t="str">
        <f>IF(AND(INTRO!$E$37="Non-endemic",INTRO!$E$41="Non-endemic")," ",IF(COUNTRY_INFO!B385=0," ",COUNTRY_INFO!B385))</f>
        <v>Oromia East Wellega</v>
      </c>
      <c r="C385" s="14" t="str">
        <f>IF(AND(INTRO!$E$37="Non-endemic",INTRO!$E$41="Non-endemic")," ",IF(COUNTRY_INFO!C385=0," ",COUNTRY_INFO!C385))</f>
        <v>Gudeya Bila</v>
      </c>
      <c r="D385" s="15">
        <f>IF(AND(INTRO!$E$37="Non-endemic",INTRO!$E$41="Non-endemic"),0,IF(AND(OR(COUNTRY_INFO!$H385=0,COUNTRY_INFO!$H385=4,COUNTRY_INFO!$H385=99),OR(COUNTRY_INFO!$J385=0,COUNTRY_INFO!$J385=4)),0,COUNTRY_INFO!$E385))</f>
        <v>12305.051300413199</v>
      </c>
      <c r="E385" s="15">
        <f>IF(AND(INTRO!$E$37="Non-endemic",INTRO!$E$41="Non-endemic"),0,IF(AND(OR(COUNTRY_INFO!$H385=0,COUNTRY_INFO!$H385=4,COUNTRY_INFO!$H385=99),OR(COUNTRY_INFO!$J385=0,COUNTRY_INFO!$J385=4)),0,COUNTRY_INFO!$F385))</f>
        <v>23248.567433414399</v>
      </c>
      <c r="F385" s="15">
        <f t="shared" si="43"/>
        <v>35553.618733827599</v>
      </c>
      <c r="G385" s="16">
        <f>IF(AND(INTRO!$E$37="Non-endemic",INTRO!$E$41="Non-endemic"),0,COUNTRY_INFO!P385)</f>
        <v>0</v>
      </c>
      <c r="H385" s="16">
        <f>IF(AND(INTRO!$E$37="Non-endemic",INTRO!$E$41="Non-endemic"),0,COUNTRY_INFO!R385)</f>
        <v>1</v>
      </c>
      <c r="I385" s="15">
        <f>IF(INTRO!$E$39="Non-endemic",IF($G385=1,DEC!I385,0),IF($G385=1,IVM!G385,0))</f>
        <v>0</v>
      </c>
      <c r="J385" s="197" t="s">
        <v>1155</v>
      </c>
      <c r="K385" s="42">
        <f>IF($J385="ALB", IF(INTRO!$E$39="Non-endemic", IF($H385&lt;&gt;0, IF($I385=0, $D385*$H385, $D385*($H385-$G385)), 0), $D385*$H385), 0)</f>
        <v>0</v>
      </c>
      <c r="L385" s="15">
        <f t="shared" si="35"/>
        <v>0</v>
      </c>
      <c r="M385" s="3"/>
      <c r="N385" s="15">
        <f t="shared" si="44"/>
        <v>0</v>
      </c>
      <c r="O385" s="42">
        <f>IF($J385="MBD", IF(INTRO!$E$39="Non-endemic", IF($H385&lt;&gt;0, IF($I385=0, $D385*$H385, $D385*($H385-$G385)), 0), $D385*$H385), 0)</f>
        <v>12305.051300413199</v>
      </c>
      <c r="P385" s="15">
        <f t="shared" si="36"/>
        <v>23248.567433414399</v>
      </c>
      <c r="Q385" s="3"/>
      <c r="R385" s="15">
        <f t="shared" si="45"/>
        <v>35553.618733827599</v>
      </c>
      <c r="S385" s="25"/>
      <c r="T385" s="17">
        <f t="shared" si="37"/>
        <v>0</v>
      </c>
      <c r="U385" s="17">
        <f t="shared" si="38"/>
        <v>0</v>
      </c>
      <c r="V385" s="25"/>
      <c r="W385" s="17">
        <f t="shared" si="39"/>
        <v>0</v>
      </c>
      <c r="X385" s="17">
        <f t="shared" si="40"/>
        <v>0</v>
      </c>
      <c r="Y385" s="25"/>
      <c r="Z385" s="17">
        <f t="shared" si="41"/>
        <v>23248.567433414399</v>
      </c>
      <c r="AA385" s="17">
        <f t="shared" si="42"/>
        <v>155</v>
      </c>
    </row>
    <row r="386" spans="1:27" x14ac:dyDescent="0.2">
      <c r="A386" s="14" t="str">
        <f>IF(AND(INTRO!$E$37="Non-endemic",INTRO!$E$41="Non-endemic")," ",IF(COUNTRY_INFO!A386=0," ",COUNTRY_INFO!A386))</f>
        <v>Ethiopia</v>
      </c>
      <c r="B386" s="14" t="str">
        <f>IF(AND(INTRO!$E$37="Non-endemic",INTRO!$E$41="Non-endemic")," ",IF(COUNTRY_INFO!B386=0," ",COUNTRY_INFO!B386))</f>
        <v>Oromia East Wellega</v>
      </c>
      <c r="C386" s="14" t="str">
        <f>IF(AND(INTRO!$E$37="Non-endemic",INTRO!$E$41="Non-endemic")," ",IF(COUNTRY_INFO!C386=0," ",COUNTRY_INFO!C386))</f>
        <v>Guto Gida</v>
      </c>
      <c r="D386" s="15">
        <f>IF(AND(INTRO!$E$37="Non-endemic",INTRO!$E$41="Non-endemic"),0,IF(AND(OR(COUNTRY_INFO!$H386=0,COUNTRY_INFO!$H386=4,COUNTRY_INFO!$H386=99),OR(COUNTRY_INFO!$J386=0,COUNTRY_INFO!$J386=4)),0,COUNTRY_INFO!$E386))</f>
        <v>19934.665005586798</v>
      </c>
      <c r="E386" s="15">
        <f>IF(AND(INTRO!$E$37="Non-endemic",INTRO!$E$41="Non-endemic"),0,IF(AND(OR(COUNTRY_INFO!$H386=0,COUNTRY_INFO!$H386=4,COUNTRY_INFO!$H386=99),OR(COUNTRY_INFO!$J386=0,COUNTRY_INFO!$J386=4)),0,COUNTRY_INFO!$F386))</f>
        <v>37663.589718585594</v>
      </c>
      <c r="F386" s="15">
        <f t="shared" si="43"/>
        <v>57598.254724172395</v>
      </c>
      <c r="G386" s="16">
        <f>IF(AND(INTRO!$E$37="Non-endemic",INTRO!$E$41="Non-endemic"),0,COUNTRY_INFO!P386)</f>
        <v>0</v>
      </c>
      <c r="H386" s="16">
        <f>IF(AND(INTRO!$E$37="Non-endemic",INTRO!$E$41="Non-endemic"),0,COUNTRY_INFO!R386)</f>
        <v>0</v>
      </c>
      <c r="I386" s="15">
        <f>IF(INTRO!$E$39="Non-endemic",IF($G386=1,DEC!I386,0),IF($G386=1,IVM!G386,0))</f>
        <v>0</v>
      </c>
      <c r="J386" s="197"/>
      <c r="K386" s="42">
        <f>IF($J386="ALB", IF(INTRO!$E$39="Non-endemic", IF($H386&lt;&gt;0, IF($I386=0, $D386*$H386, $D386*($H386-$G386)), 0), $D386*$H386), 0)</f>
        <v>0</v>
      </c>
      <c r="L386" s="15">
        <f t="shared" si="35"/>
        <v>0</v>
      </c>
      <c r="M386" s="3"/>
      <c r="N386" s="15">
        <f t="shared" si="44"/>
        <v>0</v>
      </c>
      <c r="O386" s="42">
        <f>IF($J386="MBD", IF(INTRO!$E$39="Non-endemic", IF($H386&lt;&gt;0, IF($I386=0, $D386*$H386, $D386*($H386-$G386)), 0), $D386*$H386), 0)</f>
        <v>0</v>
      </c>
      <c r="P386" s="15">
        <f t="shared" si="36"/>
        <v>0</v>
      </c>
      <c r="Q386" s="3"/>
      <c r="R386" s="15">
        <f t="shared" si="45"/>
        <v>0</v>
      </c>
      <c r="S386" s="25"/>
      <c r="T386" s="17">
        <f t="shared" si="37"/>
        <v>0</v>
      </c>
      <c r="U386" s="17">
        <f t="shared" si="38"/>
        <v>0</v>
      </c>
      <c r="V386" s="25"/>
      <c r="W386" s="17">
        <f t="shared" si="39"/>
        <v>0</v>
      </c>
      <c r="X386" s="17">
        <f t="shared" si="40"/>
        <v>0</v>
      </c>
      <c r="Y386" s="25"/>
      <c r="Z386" s="17">
        <f t="shared" si="41"/>
        <v>0</v>
      </c>
      <c r="AA386" s="17">
        <f t="shared" si="42"/>
        <v>0</v>
      </c>
    </row>
    <row r="387" spans="1:27" x14ac:dyDescent="0.2">
      <c r="A387" s="14" t="str">
        <f>IF(AND(INTRO!$E$37="Non-endemic",INTRO!$E$41="Non-endemic")," ",IF(COUNTRY_INFO!A387=0," ",COUNTRY_INFO!A387))</f>
        <v>Ethiopia</v>
      </c>
      <c r="B387" s="14" t="str">
        <f>IF(AND(INTRO!$E$37="Non-endemic",INTRO!$E$41="Non-endemic")," ",IF(COUNTRY_INFO!B387=0," ",COUNTRY_INFO!B387))</f>
        <v>Oromia East Wellega</v>
      </c>
      <c r="C387" s="14" t="str">
        <f>IF(AND(INTRO!$E$37="Non-endemic",INTRO!$E$41="Non-endemic")," ",IF(COUNTRY_INFO!C387=0," ",COUNTRY_INFO!C387))</f>
        <v>Haro Limu</v>
      </c>
      <c r="D387" s="15">
        <f>IF(AND(INTRO!$E$37="Non-endemic",INTRO!$E$41="Non-endemic"),0,IF(AND(OR(COUNTRY_INFO!$H387=0,COUNTRY_INFO!$H387=4,COUNTRY_INFO!$H387=99),OR(COUNTRY_INFO!$J387=0,COUNTRY_INFO!$J387=4)),0,COUNTRY_INFO!$E387))</f>
        <v>11775.301856690399</v>
      </c>
      <c r="E387" s="15">
        <f>IF(AND(INTRO!$E$37="Non-endemic",INTRO!$E$41="Non-endemic"),0,IF(AND(OR(COUNTRY_INFO!$H387=0,COUNTRY_INFO!$H387=4,COUNTRY_INFO!$H387=99),OR(COUNTRY_INFO!$J387=0,COUNTRY_INFO!$J387=4)),0,COUNTRY_INFO!$F387))</f>
        <v>22247.684514316799</v>
      </c>
      <c r="F387" s="15">
        <f t="shared" si="43"/>
        <v>34022.986371007195</v>
      </c>
      <c r="G387" s="16">
        <f>IF(AND(INTRO!$E$37="Non-endemic",INTRO!$E$41="Non-endemic"),0,COUNTRY_INFO!P387)</f>
        <v>1</v>
      </c>
      <c r="H387" s="16">
        <f>IF(AND(INTRO!$E$37="Non-endemic",INTRO!$E$41="Non-endemic"),0,COUNTRY_INFO!R387)</f>
        <v>0</v>
      </c>
      <c r="I387" s="15">
        <f>IF(INTRO!$E$39="Non-endemic",IF($G387=1,DEC!I387,0),IF($G387=1,IVM!G387,0))</f>
        <v>59633.176701983117</v>
      </c>
      <c r="J387" s="197"/>
      <c r="K387" s="42">
        <f>IF($J387="ALB", IF(INTRO!$E$39="Non-endemic", IF($H387&lt;&gt;0, IF($I387=0, $D387*$H387, $D387*($H387-$G387)), 0), $D387*$H387), 0)</f>
        <v>0</v>
      </c>
      <c r="L387" s="15">
        <f t="shared" si="35"/>
        <v>0</v>
      </c>
      <c r="M387" s="3"/>
      <c r="N387" s="15">
        <f t="shared" si="44"/>
        <v>0</v>
      </c>
      <c r="O387" s="42">
        <f>IF($J387="MBD", IF(INTRO!$E$39="Non-endemic", IF($H387&lt;&gt;0, IF($I387=0, $D387*$H387, $D387*($H387-$G387)), 0), $D387*$H387), 0)</f>
        <v>0</v>
      </c>
      <c r="P387" s="15">
        <f t="shared" si="36"/>
        <v>0</v>
      </c>
      <c r="Q387" s="3"/>
      <c r="R387" s="15">
        <f t="shared" si="45"/>
        <v>0</v>
      </c>
      <c r="S387" s="25"/>
      <c r="T387" s="17">
        <f t="shared" si="37"/>
        <v>59633.176701983117</v>
      </c>
      <c r="U387" s="17">
        <f t="shared" si="38"/>
        <v>299</v>
      </c>
      <c r="V387" s="25"/>
      <c r="W387" s="17">
        <f t="shared" si="39"/>
        <v>0</v>
      </c>
      <c r="X387" s="17">
        <f t="shared" si="40"/>
        <v>0</v>
      </c>
      <c r="Y387" s="25"/>
      <c r="Z387" s="17">
        <f t="shared" si="41"/>
        <v>0</v>
      </c>
      <c r="AA387" s="17">
        <f t="shared" si="42"/>
        <v>0</v>
      </c>
    </row>
    <row r="388" spans="1:27" x14ac:dyDescent="0.2">
      <c r="A388" s="14" t="str">
        <f>IF(AND(INTRO!$E$37="Non-endemic",INTRO!$E$41="Non-endemic")," ",IF(COUNTRY_INFO!A388=0," ",COUNTRY_INFO!A388))</f>
        <v>Ethiopia</v>
      </c>
      <c r="B388" s="14" t="str">
        <f>IF(AND(INTRO!$E$37="Non-endemic",INTRO!$E$41="Non-endemic")," ",IF(COUNTRY_INFO!B388=0," ",COUNTRY_INFO!B388))</f>
        <v>Oromia East Wellega</v>
      </c>
      <c r="C388" s="14" t="str">
        <f>IF(AND(INTRO!$E$37="Non-endemic",INTRO!$E$41="Non-endemic")," ",IF(COUNTRY_INFO!C388=0," ",COUNTRY_INFO!C388))</f>
        <v>Jimma Arsjo</v>
      </c>
      <c r="D388" s="15">
        <f>IF(AND(INTRO!$E$37="Non-endemic",INTRO!$E$41="Non-endemic"),0,IF(AND(OR(COUNTRY_INFO!$H388=0,COUNTRY_INFO!$H388=4,COUNTRY_INFO!$H388=99),OR(COUNTRY_INFO!$J388=0,COUNTRY_INFO!$J388=4)),0,COUNTRY_INFO!$E388))</f>
        <v>19404.067148276998</v>
      </c>
      <c r="E388" s="15">
        <f>IF(AND(INTRO!$E$37="Non-endemic",INTRO!$E$41="Non-endemic"),0,IF(AND(OR(COUNTRY_INFO!$H388=0,COUNTRY_INFO!$H388=4,COUNTRY_INFO!$H388=99),OR(COUNTRY_INFO!$J388=0,COUNTRY_INFO!$J388=4)),0,COUNTRY_INFO!$F388))</f>
        <v>36661.103847983992</v>
      </c>
      <c r="F388" s="15">
        <f t="shared" si="43"/>
        <v>56065.170996260989</v>
      </c>
      <c r="G388" s="16">
        <f>IF(AND(INTRO!$E$37="Non-endemic",INTRO!$E$41="Non-endemic"),0,COUNTRY_INFO!P388)</f>
        <v>0</v>
      </c>
      <c r="H388" s="16">
        <f>IF(AND(INTRO!$E$37="Non-endemic",INTRO!$E$41="Non-endemic"),0,COUNTRY_INFO!R388)</f>
        <v>2</v>
      </c>
      <c r="I388" s="15">
        <f>IF(INTRO!$E$39="Non-endemic",IF($G388=1,DEC!I388,0),IF($G388=1,IVM!G388,0))</f>
        <v>0</v>
      </c>
      <c r="J388" s="197" t="s">
        <v>1155</v>
      </c>
      <c r="K388" s="42">
        <f>IF($J388="ALB", IF(INTRO!$E$39="Non-endemic", IF($H388&lt;&gt;0, IF($I388=0, $D388*$H388, $D388*($H388-$G388)), 0), $D388*$H388), 0)</f>
        <v>0</v>
      </c>
      <c r="L388" s="15">
        <f t="shared" si="35"/>
        <v>0</v>
      </c>
      <c r="M388" s="3"/>
      <c r="N388" s="15">
        <f t="shared" si="44"/>
        <v>0</v>
      </c>
      <c r="O388" s="42">
        <f>IF($J388="MBD", IF(INTRO!$E$39="Non-endemic", IF($H388&lt;&gt;0, IF($I388=0, $D388*$H388, $D388*($H388-$G388)), 0), $D388*$H388), 0)</f>
        <v>38808.134296553995</v>
      </c>
      <c r="P388" s="15">
        <f t="shared" si="36"/>
        <v>73322.207695967983</v>
      </c>
      <c r="Q388" s="3"/>
      <c r="R388" s="15">
        <f t="shared" si="45"/>
        <v>112130.34199252198</v>
      </c>
      <c r="S388" s="25"/>
      <c r="T388" s="17">
        <f t="shared" si="37"/>
        <v>0</v>
      </c>
      <c r="U388" s="17">
        <f t="shared" si="38"/>
        <v>0</v>
      </c>
      <c r="V388" s="25"/>
      <c r="W388" s="17">
        <f t="shared" si="39"/>
        <v>0</v>
      </c>
      <c r="X388" s="17">
        <f t="shared" si="40"/>
        <v>0</v>
      </c>
      <c r="Y388" s="25"/>
      <c r="Z388" s="17">
        <f t="shared" si="41"/>
        <v>73322.207695967983</v>
      </c>
      <c r="AA388" s="17">
        <f t="shared" si="42"/>
        <v>489</v>
      </c>
    </row>
    <row r="389" spans="1:27" x14ac:dyDescent="0.2">
      <c r="A389" s="14" t="str">
        <f>IF(AND(INTRO!$E$37="Non-endemic",INTRO!$E$41="Non-endemic")," ",IF(COUNTRY_INFO!A389=0," ",COUNTRY_INFO!A389))</f>
        <v>Ethiopia</v>
      </c>
      <c r="B389" s="14" t="str">
        <f>IF(AND(INTRO!$E$37="Non-endemic",INTRO!$E$41="Non-endemic")," ",IF(COUNTRY_INFO!B389=0," ",COUNTRY_INFO!B389))</f>
        <v>Oromia East Wellega</v>
      </c>
      <c r="C389" s="14" t="str">
        <f>IF(AND(INTRO!$E$37="Non-endemic",INTRO!$E$41="Non-endemic")," ",IF(COUNTRY_INFO!C389=0," ",COUNTRY_INFO!C389))</f>
        <v>Kiremu</v>
      </c>
      <c r="D389" s="15">
        <f>IF(AND(INTRO!$E$37="Non-endemic",INTRO!$E$41="Non-endemic"),0,IF(AND(OR(COUNTRY_INFO!$H389=0,COUNTRY_INFO!$H389=4,COUNTRY_INFO!$H389=99),OR(COUNTRY_INFO!$J389=0,COUNTRY_INFO!$J389=4)),0,COUNTRY_INFO!$E389))</f>
        <v>12338.478795741001</v>
      </c>
      <c r="E389" s="15">
        <f>IF(AND(INTRO!$E$37="Non-endemic",INTRO!$E$41="Non-endemic"),0,IF(AND(OR(COUNTRY_INFO!$H389=0,COUNTRY_INFO!$H389=4,COUNTRY_INFO!$H389=99),OR(COUNTRY_INFO!$J389=0,COUNTRY_INFO!$J389=4)),0,COUNTRY_INFO!$F389))</f>
        <v>23311.723722672003</v>
      </c>
      <c r="F389" s="15">
        <f t="shared" si="43"/>
        <v>35650.202518413003</v>
      </c>
      <c r="G389" s="16">
        <f>IF(AND(INTRO!$E$37="Non-endemic",INTRO!$E$41="Non-endemic"),0,COUNTRY_INFO!P389)</f>
        <v>0</v>
      </c>
      <c r="H389" s="16">
        <f>IF(AND(INTRO!$E$37="Non-endemic",INTRO!$E$41="Non-endemic"),0,COUNTRY_INFO!R389)</f>
        <v>0</v>
      </c>
      <c r="I389" s="15">
        <f>IF(INTRO!$E$39="Non-endemic",IF($G389=1,DEC!I389,0),IF($G389=1,IVM!G389,0))</f>
        <v>0</v>
      </c>
      <c r="J389" s="197"/>
      <c r="K389" s="42">
        <f>IF($J389="ALB", IF(INTRO!$E$39="Non-endemic", IF($H389&lt;&gt;0, IF($I389=0, $D389*$H389, $D389*($H389-$G389)), 0), $D389*$H389), 0)</f>
        <v>0</v>
      </c>
      <c r="L389" s="15">
        <f t="shared" si="35"/>
        <v>0</v>
      </c>
      <c r="M389" s="3"/>
      <c r="N389" s="15">
        <f t="shared" si="44"/>
        <v>0</v>
      </c>
      <c r="O389" s="42">
        <f>IF($J389="MBD", IF(INTRO!$E$39="Non-endemic", IF($H389&lt;&gt;0, IF($I389=0, $D389*$H389, $D389*($H389-$G389)), 0), $D389*$H389), 0)</f>
        <v>0</v>
      </c>
      <c r="P389" s="15">
        <f t="shared" si="36"/>
        <v>0</v>
      </c>
      <c r="Q389" s="3"/>
      <c r="R389" s="15">
        <f t="shared" si="45"/>
        <v>0</v>
      </c>
      <c r="S389" s="25"/>
      <c r="T389" s="17">
        <f t="shared" si="37"/>
        <v>0</v>
      </c>
      <c r="U389" s="17">
        <f t="shared" si="38"/>
        <v>0</v>
      </c>
      <c r="V389" s="25"/>
      <c r="W389" s="17">
        <f t="shared" si="39"/>
        <v>0</v>
      </c>
      <c r="X389" s="17">
        <f t="shared" si="40"/>
        <v>0</v>
      </c>
      <c r="Y389" s="25"/>
      <c r="Z389" s="17">
        <f t="shared" si="41"/>
        <v>0</v>
      </c>
      <c r="AA389" s="17">
        <f t="shared" si="42"/>
        <v>0</v>
      </c>
    </row>
    <row r="390" spans="1:27" x14ac:dyDescent="0.2">
      <c r="A390" s="14" t="str">
        <f>IF(AND(INTRO!$E$37="Non-endemic",INTRO!$E$41="Non-endemic")," ",IF(COUNTRY_INFO!A390=0," ",COUNTRY_INFO!A390))</f>
        <v>Ethiopia</v>
      </c>
      <c r="B390" s="14" t="str">
        <f>IF(AND(INTRO!$E$37="Non-endemic",INTRO!$E$41="Non-endemic")," ",IF(COUNTRY_INFO!B390=0," ",COUNTRY_INFO!B390))</f>
        <v>Oromia East Wellega</v>
      </c>
      <c r="C390" s="14" t="str">
        <f>IF(AND(INTRO!$E$37="Non-endemic",INTRO!$E$41="Non-endemic")," ",IF(COUNTRY_INFO!C390=0," ",COUNTRY_INFO!C390))</f>
        <v>Leka Dulecha</v>
      </c>
      <c r="D390" s="15">
        <f>IF(AND(INTRO!$E$37="Non-endemic",INTRO!$E$41="Non-endemic"),0,IF(AND(OR(COUNTRY_INFO!$H390=0,COUNTRY_INFO!$H390=4,COUNTRY_INFO!$H390=99),OR(COUNTRY_INFO!$J390=0,COUNTRY_INFO!$J390=4)),0,COUNTRY_INFO!$E390))</f>
        <v>16093.048283650798</v>
      </c>
      <c r="E390" s="15">
        <f>IF(AND(INTRO!$E$37="Non-endemic",INTRO!$E$41="Non-endemic"),0,IF(AND(OR(COUNTRY_INFO!$H390=0,COUNTRY_INFO!$H390=4,COUNTRY_INFO!$H390=99),OR(COUNTRY_INFO!$J390=0,COUNTRY_INFO!$J390=4)),0,COUNTRY_INFO!$F390))</f>
        <v>30405.425308473594</v>
      </c>
      <c r="F390" s="15">
        <f t="shared" si="43"/>
        <v>46498.473592124392</v>
      </c>
      <c r="G390" s="16">
        <f>IF(AND(INTRO!$E$37="Non-endemic",INTRO!$E$41="Non-endemic"),0,COUNTRY_INFO!P390)</f>
        <v>0</v>
      </c>
      <c r="H390" s="16">
        <f>IF(AND(INTRO!$E$37="Non-endemic",INTRO!$E$41="Non-endemic"),0,COUNTRY_INFO!R390)</f>
        <v>1</v>
      </c>
      <c r="I390" s="15">
        <f>IF(INTRO!$E$39="Non-endemic",IF($G390=1,DEC!I390,0),IF($G390=1,IVM!G390,0))</f>
        <v>0</v>
      </c>
      <c r="J390" s="197" t="s">
        <v>1155</v>
      </c>
      <c r="K390" s="42">
        <f>IF($J390="ALB", IF(INTRO!$E$39="Non-endemic", IF($H390&lt;&gt;0, IF($I390=0, $D390*$H390, $D390*($H390-$G390)), 0), $D390*$H390), 0)</f>
        <v>0</v>
      </c>
      <c r="L390" s="15">
        <f t="shared" si="35"/>
        <v>0</v>
      </c>
      <c r="M390" s="3"/>
      <c r="N390" s="15">
        <f t="shared" si="44"/>
        <v>0</v>
      </c>
      <c r="O390" s="42">
        <f>IF($J390="MBD", IF(INTRO!$E$39="Non-endemic", IF($H390&lt;&gt;0, IF($I390=0, $D390*$H390, $D390*($H390-$G390)), 0), $D390*$H390), 0)</f>
        <v>16093.048283650798</v>
      </c>
      <c r="P390" s="15">
        <f t="shared" si="36"/>
        <v>30405.425308473594</v>
      </c>
      <c r="Q390" s="3"/>
      <c r="R390" s="15">
        <f t="shared" si="45"/>
        <v>46498.473592124392</v>
      </c>
      <c r="S390" s="25"/>
      <c r="T390" s="17">
        <f t="shared" si="37"/>
        <v>0</v>
      </c>
      <c r="U390" s="17">
        <f t="shared" si="38"/>
        <v>0</v>
      </c>
      <c r="V390" s="25"/>
      <c r="W390" s="17">
        <f t="shared" si="39"/>
        <v>0</v>
      </c>
      <c r="X390" s="17">
        <f t="shared" si="40"/>
        <v>0</v>
      </c>
      <c r="Y390" s="25"/>
      <c r="Z390" s="17">
        <f t="shared" si="41"/>
        <v>30405.425308473594</v>
      </c>
      <c r="AA390" s="17">
        <f t="shared" si="42"/>
        <v>203</v>
      </c>
    </row>
    <row r="391" spans="1:27" x14ac:dyDescent="0.2">
      <c r="A391" s="14" t="str">
        <f>IF(AND(INTRO!$E$37="Non-endemic",INTRO!$E$41="Non-endemic")," ",IF(COUNTRY_INFO!A391=0," ",COUNTRY_INFO!A391))</f>
        <v>Ethiopia</v>
      </c>
      <c r="B391" s="14" t="str">
        <f>IF(AND(INTRO!$E$37="Non-endemic",INTRO!$E$41="Non-endemic")," ",IF(COUNTRY_INFO!B391=0," ",COUNTRY_INFO!B391))</f>
        <v>Oromia East Wellega</v>
      </c>
      <c r="C391" s="14" t="str">
        <f>IF(AND(INTRO!$E$37="Non-endemic",INTRO!$E$41="Non-endemic")," ",IF(COUNTRY_INFO!C391=0," ",COUNTRY_INFO!C391))</f>
        <v>Limu</v>
      </c>
      <c r="D391" s="15">
        <f>IF(AND(INTRO!$E$37="Non-endemic",INTRO!$E$41="Non-endemic"),0,IF(AND(OR(COUNTRY_INFO!$H391=0,COUNTRY_INFO!$H391=4,COUNTRY_INFO!$H391=99),OR(COUNTRY_INFO!$J391=0,COUNTRY_INFO!$J391=4)),0,COUNTRY_INFO!$E391))</f>
        <v>16190.785528873199</v>
      </c>
      <c r="E391" s="15">
        <f>IF(AND(INTRO!$E$37="Non-endemic",INTRO!$E$41="Non-endemic"),0,IF(AND(OR(COUNTRY_INFO!$H391=0,COUNTRY_INFO!$H391=4,COUNTRY_INFO!$H391=99),OR(COUNTRY_INFO!$J391=0,COUNTRY_INFO!$J391=4)),0,COUNTRY_INFO!$F391))</f>
        <v>30590.085321734394</v>
      </c>
      <c r="F391" s="15">
        <f t="shared" si="43"/>
        <v>46780.870850607593</v>
      </c>
      <c r="G391" s="16">
        <f>IF(AND(INTRO!$E$37="Non-endemic",INTRO!$E$41="Non-endemic"),0,COUNTRY_INFO!P391)</f>
        <v>0</v>
      </c>
      <c r="H391" s="16">
        <f>IF(AND(INTRO!$E$37="Non-endemic",INTRO!$E$41="Non-endemic"),0,COUNTRY_INFO!R391)</f>
        <v>2</v>
      </c>
      <c r="I391" s="15">
        <f>IF(INTRO!$E$39="Non-endemic",IF($G391=1,DEC!I391,0),IF($G391=1,IVM!G391,0))</f>
        <v>0</v>
      </c>
      <c r="J391" s="197" t="s">
        <v>1155</v>
      </c>
      <c r="K391" s="42">
        <f>IF($J391="ALB", IF(INTRO!$E$39="Non-endemic", IF($H391&lt;&gt;0, IF($I391=0, $D391*$H391, $D391*($H391-$G391)), 0), $D391*$H391), 0)</f>
        <v>0</v>
      </c>
      <c r="L391" s="15">
        <f t="shared" si="35"/>
        <v>0</v>
      </c>
      <c r="M391" s="3"/>
      <c r="N391" s="15">
        <f t="shared" si="44"/>
        <v>0</v>
      </c>
      <c r="O391" s="42">
        <f>IF($J391="MBD", IF(INTRO!$E$39="Non-endemic", IF($H391&lt;&gt;0, IF($I391=0, $D391*$H391, $D391*($H391-$G391)), 0), $D391*$H391), 0)</f>
        <v>32381.571057746398</v>
      </c>
      <c r="P391" s="15">
        <f t="shared" si="36"/>
        <v>61180.170643468788</v>
      </c>
      <c r="Q391" s="3"/>
      <c r="R391" s="15">
        <f t="shared" si="45"/>
        <v>93561.741701215185</v>
      </c>
      <c r="S391" s="25"/>
      <c r="T391" s="17">
        <f t="shared" si="37"/>
        <v>0</v>
      </c>
      <c r="U391" s="17">
        <f t="shared" si="38"/>
        <v>0</v>
      </c>
      <c r="V391" s="25"/>
      <c r="W391" s="17">
        <f t="shared" si="39"/>
        <v>0</v>
      </c>
      <c r="X391" s="17">
        <f t="shared" si="40"/>
        <v>0</v>
      </c>
      <c r="Y391" s="25"/>
      <c r="Z391" s="17">
        <f t="shared" si="41"/>
        <v>61180.170643468788</v>
      </c>
      <c r="AA391" s="17">
        <f t="shared" si="42"/>
        <v>408</v>
      </c>
    </row>
    <row r="392" spans="1:27" x14ac:dyDescent="0.2">
      <c r="A392" s="14" t="str">
        <f>IF(AND(INTRO!$E$37="Non-endemic",INTRO!$E$41="Non-endemic")," ",IF(COUNTRY_INFO!A392=0," ",COUNTRY_INFO!A392))</f>
        <v>Ethiopia</v>
      </c>
      <c r="B392" s="14" t="str">
        <f>IF(AND(INTRO!$E$37="Non-endemic",INTRO!$E$41="Non-endemic")," ",IF(COUNTRY_INFO!B392=0," ",COUNTRY_INFO!B392))</f>
        <v>Oromia East Wellega</v>
      </c>
      <c r="C392" s="14" t="str">
        <f>IF(AND(INTRO!$E$37="Non-endemic",INTRO!$E$41="Non-endemic")," ",IF(COUNTRY_INFO!C392=0," ",COUNTRY_INFO!C392))</f>
        <v>Nekemte Town</v>
      </c>
      <c r="D392" s="15">
        <f>IF(AND(INTRO!$E$37="Non-endemic",INTRO!$E$41="Non-endemic"),0,IF(AND(OR(COUNTRY_INFO!$H392=0,COUNTRY_INFO!$H392=4,COUNTRY_INFO!$H392=99),OR(COUNTRY_INFO!$J392=0,COUNTRY_INFO!$J392=4)),0,COUNTRY_INFO!$E392))</f>
        <v>18830.200198030197</v>
      </c>
      <c r="E392" s="15">
        <f>IF(AND(INTRO!$E$37="Non-endemic",INTRO!$E$41="Non-endemic"),0,IF(AND(OR(COUNTRY_INFO!$H392=0,COUNTRY_INFO!$H392=4,COUNTRY_INFO!$H392=99),OR(COUNTRY_INFO!$J392=0,COUNTRY_INFO!$J392=4)),0,COUNTRY_INFO!$F392))</f>
        <v>35576.867450678394</v>
      </c>
      <c r="F392" s="15">
        <f t="shared" si="43"/>
        <v>54407.067648708588</v>
      </c>
      <c r="G392" s="16">
        <f>IF(AND(INTRO!$E$37="Non-endemic",INTRO!$E$41="Non-endemic"),0,COUNTRY_INFO!P392)</f>
        <v>0</v>
      </c>
      <c r="H392" s="16">
        <f>IF(AND(INTRO!$E$37="Non-endemic",INTRO!$E$41="Non-endemic"),0,COUNTRY_INFO!R392)</f>
        <v>2</v>
      </c>
      <c r="I392" s="15">
        <f>IF(INTRO!$E$39="Non-endemic",IF($G392=1,DEC!I392,0),IF($G392=1,IVM!G392,0))</f>
        <v>0</v>
      </c>
      <c r="J392" s="197" t="s">
        <v>1155</v>
      </c>
      <c r="K392" s="42">
        <f>IF($J392="ALB", IF(INTRO!$E$39="Non-endemic", IF($H392&lt;&gt;0, IF($I392=0, $D392*$H392, $D392*($H392-$G392)), 0), $D392*$H392), 0)</f>
        <v>0</v>
      </c>
      <c r="L392" s="15">
        <f t="shared" ref="L392:L455" si="46">IF($J392="ALB", IF($H392&lt;&gt;0, IF($I392=0, $E392*$H392, $E392*($H392-$G392)),0), 0)</f>
        <v>0</v>
      </c>
      <c r="M392" s="3"/>
      <c r="N392" s="15">
        <f t="shared" si="44"/>
        <v>0</v>
      </c>
      <c r="O392" s="42">
        <f>IF($J392="MBD", IF(INTRO!$E$39="Non-endemic", IF($H392&lt;&gt;0, IF($I392=0, $D392*$H392, $D392*($H392-$G392)), 0), $D392*$H392), 0)</f>
        <v>37660.400396060395</v>
      </c>
      <c r="P392" s="15">
        <f t="shared" ref="P392:P455" si="47">IF($J392="MBD", IF($H392&lt;&gt;0,IF($I392=0, $E392*$H392, $E392*($H392-$G392)),0), 0 )</f>
        <v>71153.734901356787</v>
      </c>
      <c r="Q392" s="3"/>
      <c r="R392" s="15">
        <f t="shared" si="45"/>
        <v>108814.13529741718</v>
      </c>
      <c r="S392" s="25"/>
      <c r="T392" s="17">
        <f t="shared" ref="T392:T455" si="48">IF($I392&gt;$S392, $I392-$S392,0)</f>
        <v>0</v>
      </c>
      <c r="U392" s="17">
        <f t="shared" ref="U392:U455" si="49">ROUNDUP($I392/200,0)</f>
        <v>0</v>
      </c>
      <c r="V392" s="25"/>
      <c r="W392" s="17">
        <f t="shared" ref="W392:W455" si="50">IF($L392&gt;$V392,$L392-$V392,0)</f>
        <v>0</v>
      </c>
      <c r="X392" s="17">
        <f t="shared" ref="X392:X455" si="51">ROUNDUP($L392/200,0)</f>
        <v>0</v>
      </c>
      <c r="Y392" s="25"/>
      <c r="Z392" s="17">
        <f t="shared" ref="Z392:Z455" si="52">IF($P392&gt;$Y392,$P392-$Y392,0)</f>
        <v>71153.734901356787</v>
      </c>
      <c r="AA392" s="17">
        <f t="shared" ref="AA392:AA455" si="53">ROUNDUP($P392/150,0)</f>
        <v>475</v>
      </c>
    </row>
    <row r="393" spans="1:27" x14ac:dyDescent="0.2">
      <c r="A393" s="14" t="str">
        <f>IF(AND(INTRO!$E$37="Non-endemic",INTRO!$E$41="Non-endemic")," ",IF(COUNTRY_INFO!A393=0," ",COUNTRY_INFO!A393))</f>
        <v>Ethiopia</v>
      </c>
      <c r="B393" s="14" t="str">
        <f>IF(AND(INTRO!$E$37="Non-endemic",INTRO!$E$41="Non-endemic")," ",IF(COUNTRY_INFO!B393=0," ",COUNTRY_INFO!B393))</f>
        <v>Oromia East Wellega</v>
      </c>
      <c r="C393" s="14" t="str">
        <f>IF(AND(INTRO!$E$37="Non-endemic",INTRO!$E$41="Non-endemic")," ",IF(COUNTRY_INFO!C393=0," ",COUNTRY_INFO!C393))</f>
        <v>Nunu Kumba</v>
      </c>
      <c r="D393" s="15">
        <f>IF(AND(INTRO!$E$37="Non-endemic",INTRO!$E$41="Non-endemic"),0,IF(AND(OR(COUNTRY_INFO!$H393=0,COUNTRY_INFO!$H393=4,COUNTRY_INFO!$H393=99),OR(COUNTRY_INFO!$J393=0,COUNTRY_INFO!$J393=4)),0,COUNTRY_INFO!$E393))</f>
        <v>14500.915346286598</v>
      </c>
      <c r="E393" s="15">
        <f>IF(AND(INTRO!$E$37="Non-endemic",INTRO!$E$41="Non-endemic"),0,IF(AND(OR(COUNTRY_INFO!$H393=0,COUNTRY_INFO!$H393=4,COUNTRY_INFO!$H393=99),OR(COUNTRY_INFO!$J393=0,COUNTRY_INFO!$J393=4)),0,COUNTRY_INFO!$F393))</f>
        <v>27397.326516067194</v>
      </c>
      <c r="F393" s="15">
        <f t="shared" si="43"/>
        <v>41898.241862353796</v>
      </c>
      <c r="G393" s="16">
        <f>IF(AND(INTRO!$E$37="Non-endemic",INTRO!$E$41="Non-endemic"),0,COUNTRY_INFO!P393)</f>
        <v>0</v>
      </c>
      <c r="H393" s="16">
        <f>IF(AND(INTRO!$E$37="Non-endemic",INTRO!$E$41="Non-endemic"),0,COUNTRY_INFO!R393)</f>
        <v>2</v>
      </c>
      <c r="I393" s="15">
        <f>IF(INTRO!$E$39="Non-endemic",IF($G393=1,DEC!I393,0),IF($G393=1,IVM!G393,0))</f>
        <v>0</v>
      </c>
      <c r="J393" s="197" t="s">
        <v>1155</v>
      </c>
      <c r="K393" s="42">
        <f>IF($J393="ALB", IF(INTRO!$E$39="Non-endemic", IF($H393&lt;&gt;0, IF($I393=0, $D393*$H393, $D393*($H393-$G393)), 0), $D393*$H393), 0)</f>
        <v>0</v>
      </c>
      <c r="L393" s="15">
        <f t="shared" si="46"/>
        <v>0</v>
      </c>
      <c r="M393" s="3"/>
      <c r="N393" s="15">
        <f t="shared" si="44"/>
        <v>0</v>
      </c>
      <c r="O393" s="42">
        <f>IF($J393="MBD", IF(INTRO!$E$39="Non-endemic", IF($H393&lt;&gt;0, IF($I393=0, $D393*$H393, $D393*($H393-$G393)), 0), $D393*$H393), 0)</f>
        <v>29001.830692573196</v>
      </c>
      <c r="P393" s="15">
        <f t="shared" si="47"/>
        <v>54794.653032134389</v>
      </c>
      <c r="Q393" s="3"/>
      <c r="R393" s="15">
        <f t="shared" si="45"/>
        <v>83796.483724707592</v>
      </c>
      <c r="S393" s="25"/>
      <c r="T393" s="17">
        <f t="shared" si="48"/>
        <v>0</v>
      </c>
      <c r="U393" s="17">
        <f t="shared" si="49"/>
        <v>0</v>
      </c>
      <c r="V393" s="25"/>
      <c r="W393" s="17">
        <f t="shared" si="50"/>
        <v>0</v>
      </c>
      <c r="X393" s="17">
        <f t="shared" si="51"/>
        <v>0</v>
      </c>
      <c r="Y393" s="25"/>
      <c r="Z393" s="17">
        <f t="shared" si="52"/>
        <v>54794.653032134389</v>
      </c>
      <c r="AA393" s="17">
        <f t="shared" si="53"/>
        <v>366</v>
      </c>
    </row>
    <row r="394" spans="1:27" x14ac:dyDescent="0.2">
      <c r="A394" s="14" t="str">
        <f>IF(AND(INTRO!$E$37="Non-endemic",INTRO!$E$41="Non-endemic")," ",IF(COUNTRY_INFO!A394=0," ",COUNTRY_INFO!A394))</f>
        <v>Ethiopia</v>
      </c>
      <c r="B394" s="14" t="str">
        <f>IF(AND(INTRO!$E$37="Non-endemic",INTRO!$E$41="Non-endemic")," ",IF(COUNTRY_INFO!B394=0," ",COUNTRY_INFO!B394))</f>
        <v>Oromia East Wellega</v>
      </c>
      <c r="C394" s="14" t="str">
        <f>IF(AND(INTRO!$E$37="Non-endemic",INTRO!$E$41="Non-endemic")," ",IF(COUNTRY_INFO!C394=0," ",COUNTRY_INFO!C394))</f>
        <v>Sasiga</v>
      </c>
      <c r="D394" s="15">
        <f>IF(AND(INTRO!$E$37="Non-endemic",INTRO!$E$41="Non-endemic"),0,IF(AND(OR(COUNTRY_INFO!$H394=0,COUNTRY_INFO!$H394=4,COUNTRY_INFO!$H394=99),OR(COUNTRY_INFO!$J394=0,COUNTRY_INFO!$J394=4)),0,COUNTRY_INFO!$E394))</f>
        <v>17992.306939508995</v>
      </c>
      <c r="E394" s="15">
        <f>IF(AND(INTRO!$E$37="Non-endemic",INTRO!$E$41="Non-endemic"),0,IF(AND(OR(COUNTRY_INFO!$H394=0,COUNTRY_INFO!$H394=4,COUNTRY_INFO!$H394=99),OR(COUNTRY_INFO!$J394=0,COUNTRY_INFO!$J394=4)),0,COUNTRY_INFO!$F394))</f>
        <v>33993.792545327997</v>
      </c>
      <c r="F394" s="15">
        <f t="shared" ref="F394:F457" si="54">SUM(D394:E394)</f>
        <v>51986.099484836988</v>
      </c>
      <c r="G394" s="16">
        <f>IF(AND(INTRO!$E$37="Non-endemic",INTRO!$E$41="Non-endemic"),0,COUNTRY_INFO!P394)</f>
        <v>0</v>
      </c>
      <c r="H394" s="16">
        <f>IF(AND(INTRO!$E$37="Non-endemic",INTRO!$E$41="Non-endemic"),0,COUNTRY_INFO!R394)</f>
        <v>2</v>
      </c>
      <c r="I394" s="15">
        <f>IF(INTRO!$E$39="Non-endemic",IF($G394=1,DEC!I394,0),IF($G394=1,IVM!G394,0))</f>
        <v>0</v>
      </c>
      <c r="J394" s="197" t="s">
        <v>1155</v>
      </c>
      <c r="K394" s="42">
        <f>IF($J394="ALB", IF(INTRO!$E$39="Non-endemic", IF($H394&lt;&gt;0, IF($I394=0, $D394*$H394, $D394*($H394-$G394)), 0), $D394*$H394), 0)</f>
        <v>0</v>
      </c>
      <c r="L394" s="15">
        <f t="shared" si="46"/>
        <v>0</v>
      </c>
      <c r="M394" s="3"/>
      <c r="N394" s="15">
        <f t="shared" ref="N394:N457" si="55">SUM(K394:M394)</f>
        <v>0</v>
      </c>
      <c r="O394" s="42">
        <f>IF($J394="MBD", IF(INTRO!$E$39="Non-endemic", IF($H394&lt;&gt;0, IF($I394=0, $D394*$H394, $D394*($H394-$G394)), 0), $D394*$H394), 0)</f>
        <v>35984.61387901799</v>
      </c>
      <c r="P394" s="15">
        <f t="shared" si="47"/>
        <v>67987.585090655994</v>
      </c>
      <c r="Q394" s="3"/>
      <c r="R394" s="15">
        <f t="shared" ref="R394:R457" si="56">SUM(O394:Q394)</f>
        <v>103972.19896967398</v>
      </c>
      <c r="S394" s="25"/>
      <c r="T394" s="17">
        <f t="shared" si="48"/>
        <v>0</v>
      </c>
      <c r="U394" s="17">
        <f t="shared" si="49"/>
        <v>0</v>
      </c>
      <c r="V394" s="25"/>
      <c r="W394" s="17">
        <f t="shared" si="50"/>
        <v>0</v>
      </c>
      <c r="X394" s="17">
        <f t="shared" si="51"/>
        <v>0</v>
      </c>
      <c r="Y394" s="25"/>
      <c r="Z394" s="17">
        <f t="shared" si="52"/>
        <v>67987.585090655994</v>
      </c>
      <c r="AA394" s="17">
        <f t="shared" si="53"/>
        <v>454</v>
      </c>
    </row>
    <row r="395" spans="1:27" x14ac:dyDescent="0.2">
      <c r="A395" s="14" t="str">
        <f>IF(AND(INTRO!$E$37="Non-endemic",INTRO!$E$41="Non-endemic")," ",IF(COUNTRY_INFO!A395=0," ",COUNTRY_INFO!A395))</f>
        <v>Ethiopia</v>
      </c>
      <c r="B395" s="14" t="str">
        <f>IF(AND(INTRO!$E$37="Non-endemic",INTRO!$E$41="Non-endemic")," ",IF(COUNTRY_INFO!B395=0," ",COUNTRY_INFO!B395))</f>
        <v>Oromia East Wellega</v>
      </c>
      <c r="C395" s="14" t="str">
        <f>IF(AND(INTRO!$E$37="Non-endemic",INTRO!$E$41="Non-endemic")," ",IF(COUNTRY_INFO!C395=0," ",COUNTRY_INFO!C395))</f>
        <v>Sibu Sire</v>
      </c>
      <c r="D395" s="15">
        <f>IF(AND(INTRO!$E$37="Non-endemic",INTRO!$E$41="Non-endemic"),0,IF(AND(OR(COUNTRY_INFO!$H395=0,COUNTRY_INFO!$H395=4,COUNTRY_INFO!$H395=99),OR(COUNTRY_INFO!$J395=0,COUNTRY_INFO!$J395=4)),0,COUNTRY_INFO!$E395))</f>
        <v>22959.768491393999</v>
      </c>
      <c r="E395" s="15">
        <f>IF(AND(INTRO!$E$37="Non-endemic",INTRO!$E$41="Non-endemic"),0,IF(AND(OR(COUNTRY_INFO!$H395=0,COUNTRY_INFO!$H395=4,COUNTRY_INFO!$H395=99),OR(COUNTRY_INFO!$J395=0,COUNTRY_INFO!$J395=4)),0,COUNTRY_INFO!$F395))</f>
        <v>43379.073601247997</v>
      </c>
      <c r="F395" s="15">
        <f t="shared" si="54"/>
        <v>66338.842092641993</v>
      </c>
      <c r="G395" s="16">
        <f>IF(AND(INTRO!$E$37="Non-endemic",INTRO!$E$41="Non-endemic"),0,COUNTRY_INFO!P395)</f>
        <v>0</v>
      </c>
      <c r="H395" s="16">
        <f>IF(AND(INTRO!$E$37="Non-endemic",INTRO!$E$41="Non-endemic"),0,COUNTRY_INFO!R395)</f>
        <v>0</v>
      </c>
      <c r="I395" s="15">
        <f>IF(INTRO!$E$39="Non-endemic",IF($G395=1,DEC!I395,0),IF($G395=1,IVM!G395,0))</f>
        <v>0</v>
      </c>
      <c r="J395" s="197"/>
      <c r="K395" s="42">
        <f>IF($J395="ALB", IF(INTRO!$E$39="Non-endemic", IF($H395&lt;&gt;0, IF($I395=0, $D395*$H395, $D395*($H395-$G395)), 0), $D395*$H395), 0)</f>
        <v>0</v>
      </c>
      <c r="L395" s="15">
        <f t="shared" si="46"/>
        <v>0</v>
      </c>
      <c r="M395" s="3"/>
      <c r="N395" s="15">
        <f t="shared" si="55"/>
        <v>0</v>
      </c>
      <c r="O395" s="42">
        <f>IF($J395="MBD", IF(INTRO!$E$39="Non-endemic", IF($H395&lt;&gt;0, IF($I395=0, $D395*$H395, $D395*($H395-$G395)), 0), $D395*$H395), 0)</f>
        <v>0</v>
      </c>
      <c r="P395" s="15">
        <f t="shared" si="47"/>
        <v>0</v>
      </c>
      <c r="Q395" s="3"/>
      <c r="R395" s="15">
        <f t="shared" si="56"/>
        <v>0</v>
      </c>
      <c r="S395" s="25"/>
      <c r="T395" s="17">
        <f t="shared" si="48"/>
        <v>0</v>
      </c>
      <c r="U395" s="17">
        <f t="shared" si="49"/>
        <v>0</v>
      </c>
      <c r="V395" s="25"/>
      <c r="W395" s="17">
        <f t="shared" si="50"/>
        <v>0</v>
      </c>
      <c r="X395" s="17">
        <f t="shared" si="51"/>
        <v>0</v>
      </c>
      <c r="Y395" s="25"/>
      <c r="Z395" s="17">
        <f t="shared" si="52"/>
        <v>0</v>
      </c>
      <c r="AA395" s="17">
        <f t="shared" si="53"/>
        <v>0</v>
      </c>
    </row>
    <row r="396" spans="1:27" x14ac:dyDescent="0.2">
      <c r="A396" s="14" t="str">
        <f>IF(AND(INTRO!$E$37="Non-endemic",INTRO!$E$41="Non-endemic")," ",IF(COUNTRY_INFO!A396=0," ",COUNTRY_INFO!A396))</f>
        <v>Ethiopia</v>
      </c>
      <c r="B396" s="14" t="str">
        <f>IF(AND(INTRO!$E$37="Non-endemic",INTRO!$E$41="Non-endemic")," ",IF(COUNTRY_INFO!B396=0," ",COUNTRY_INFO!B396))</f>
        <v>Oromia East Wellega</v>
      </c>
      <c r="C396" s="14" t="str">
        <f>IF(AND(INTRO!$E$37="Non-endemic",INTRO!$E$41="Non-endemic")," ",IF(COUNTRY_INFO!C396=0," ",COUNTRY_INFO!C396))</f>
        <v>Wama Hagalo</v>
      </c>
      <c r="D396" s="15">
        <f>IF(AND(INTRO!$E$37="Non-endemic",INTRO!$E$41="Non-endemic"),0,IF(AND(OR(COUNTRY_INFO!$H396=0,COUNTRY_INFO!$H396=4,COUNTRY_INFO!$H396=99),OR(COUNTRY_INFO!$J396=0,COUNTRY_INFO!$J396=4)),0,COUNTRY_INFO!$E396))</f>
        <v>10887.3521965362</v>
      </c>
      <c r="E396" s="15">
        <f>IF(AND(INTRO!$E$37="Non-endemic",INTRO!$E$41="Non-endemic"),0,IF(AND(OR(COUNTRY_INFO!$H396=0,COUNTRY_INFO!$H396=4,COUNTRY_INFO!$H396=99),OR(COUNTRY_INFO!$J396=0,COUNTRY_INFO!$J396=4)),0,COUNTRY_INFO!$F396))</f>
        <v>20570.035470230399</v>
      </c>
      <c r="F396" s="15">
        <f t="shared" si="54"/>
        <v>31457.387666766597</v>
      </c>
      <c r="G396" s="16">
        <f>IF(AND(INTRO!$E$37="Non-endemic",INTRO!$E$41="Non-endemic"),0,COUNTRY_INFO!P396)</f>
        <v>1</v>
      </c>
      <c r="H396" s="16">
        <f>IF(AND(INTRO!$E$37="Non-endemic",INTRO!$E$41="Non-endemic"),0,COUNTRY_INFO!R396)</f>
        <v>1</v>
      </c>
      <c r="I396" s="15">
        <f>IF(INTRO!$E$39="Non-endemic",IF($G396=1,DEC!I396,0),IF($G396=1,IVM!G396,0))</f>
        <v>55136.369772455801</v>
      </c>
      <c r="J396" s="197" t="s">
        <v>172</v>
      </c>
      <c r="K396" s="42">
        <f>IF($J396="ALB", IF(INTRO!$E$39="Non-endemic", IF($H396&lt;&gt;0, IF($I396=0, $D396*$H396, $D396*($H396-$G396)), 0), $D396*$H396), 0)</f>
        <v>10887.3521965362</v>
      </c>
      <c r="L396" s="15">
        <f t="shared" si="46"/>
        <v>0</v>
      </c>
      <c r="M396" s="3"/>
      <c r="N396" s="15">
        <f t="shared" si="55"/>
        <v>10887.3521965362</v>
      </c>
      <c r="O396" s="42">
        <f>IF($J396="MBD", IF(INTRO!$E$39="Non-endemic", IF($H396&lt;&gt;0, IF($I396=0, $D396*$H396, $D396*($H396-$G396)), 0), $D396*$H396), 0)</f>
        <v>0</v>
      </c>
      <c r="P396" s="15">
        <f t="shared" si="47"/>
        <v>0</v>
      </c>
      <c r="Q396" s="3"/>
      <c r="R396" s="15">
        <f t="shared" si="56"/>
        <v>0</v>
      </c>
      <c r="S396" s="25"/>
      <c r="T396" s="17">
        <f t="shared" si="48"/>
        <v>55136.369772455801</v>
      </c>
      <c r="U396" s="17">
        <f t="shared" si="49"/>
        <v>276</v>
      </c>
      <c r="V396" s="25"/>
      <c r="W396" s="17">
        <f t="shared" si="50"/>
        <v>0</v>
      </c>
      <c r="X396" s="17">
        <f t="shared" si="51"/>
        <v>0</v>
      </c>
      <c r="Y396" s="25"/>
      <c r="Z396" s="17">
        <f t="shared" si="52"/>
        <v>0</v>
      </c>
      <c r="AA396" s="17">
        <f t="shared" si="53"/>
        <v>0</v>
      </c>
    </row>
    <row r="397" spans="1:27" x14ac:dyDescent="0.2">
      <c r="A397" s="14" t="str">
        <f>IF(AND(INTRO!$E$37="Non-endemic",INTRO!$E$41="Non-endemic")," ",IF(COUNTRY_INFO!A397=0," ",COUNTRY_INFO!A397))</f>
        <v>Ethiopia</v>
      </c>
      <c r="B397" s="14" t="str">
        <f>IF(AND(INTRO!$E$37="Non-endemic",INTRO!$E$41="Non-endemic")," ",IF(COUNTRY_INFO!B397=0," ",COUNTRY_INFO!B397))</f>
        <v>Oromia East Wellega</v>
      </c>
      <c r="C397" s="14" t="str">
        <f>IF(AND(INTRO!$E$37="Non-endemic",INTRO!$E$41="Non-endemic")," ",IF(COUNTRY_INFO!C397=0," ",COUNTRY_INFO!C397))</f>
        <v>Wayu Tuka</v>
      </c>
      <c r="D397" s="15">
        <f>IF(AND(INTRO!$E$37="Non-endemic",INTRO!$E$41="Non-endemic"),0,IF(AND(OR(COUNTRY_INFO!$H397=0,COUNTRY_INFO!$H397=4,COUNTRY_INFO!$H397=99),OR(COUNTRY_INFO!$J397=0,COUNTRY_INFO!$J397=4)),0,COUNTRY_INFO!$E397))</f>
        <v>14008.8354658266</v>
      </c>
      <c r="E397" s="15">
        <f>IF(AND(INTRO!$E$37="Non-endemic",INTRO!$E$41="Non-endemic"),0,IF(AND(OR(COUNTRY_INFO!$H397=0,COUNTRY_INFO!$H397=4,COUNTRY_INFO!$H397=99),OR(COUNTRY_INFO!$J397=0,COUNTRY_INFO!$J397=4)),0,COUNTRY_INFO!$F397))</f>
        <v>26467.614643747198</v>
      </c>
      <c r="F397" s="15">
        <f t="shared" si="54"/>
        <v>40476.450109573794</v>
      </c>
      <c r="G397" s="16">
        <f>IF(AND(INTRO!$E$37="Non-endemic",INTRO!$E$41="Non-endemic"),0,COUNTRY_INFO!P397)</f>
        <v>0</v>
      </c>
      <c r="H397" s="16">
        <f>IF(AND(INTRO!$E$37="Non-endemic",INTRO!$E$41="Non-endemic"),0,COUNTRY_INFO!R397)</f>
        <v>0</v>
      </c>
      <c r="I397" s="15">
        <f>IF(INTRO!$E$39="Non-endemic",IF($G397=1,DEC!I397,0),IF($G397=1,IVM!G397,0))</f>
        <v>0</v>
      </c>
      <c r="J397" s="197"/>
      <c r="K397" s="42">
        <f>IF($J397="ALB", IF(INTRO!$E$39="Non-endemic", IF($H397&lt;&gt;0, IF($I397=0, $D397*$H397, $D397*($H397-$G397)), 0), $D397*$H397), 0)</f>
        <v>0</v>
      </c>
      <c r="L397" s="15">
        <f t="shared" si="46"/>
        <v>0</v>
      </c>
      <c r="M397" s="3"/>
      <c r="N397" s="15">
        <f t="shared" si="55"/>
        <v>0</v>
      </c>
      <c r="O397" s="42">
        <f>IF($J397="MBD", IF(INTRO!$E$39="Non-endemic", IF($H397&lt;&gt;0, IF($I397=0, $D397*$H397, $D397*($H397-$G397)), 0), $D397*$H397), 0)</f>
        <v>0</v>
      </c>
      <c r="P397" s="15">
        <f t="shared" si="47"/>
        <v>0</v>
      </c>
      <c r="Q397" s="3"/>
      <c r="R397" s="15">
        <f t="shared" si="56"/>
        <v>0</v>
      </c>
      <c r="S397" s="25"/>
      <c r="T397" s="17">
        <f t="shared" si="48"/>
        <v>0</v>
      </c>
      <c r="U397" s="17">
        <f t="shared" si="49"/>
        <v>0</v>
      </c>
      <c r="V397" s="25"/>
      <c r="W397" s="17">
        <f t="shared" si="50"/>
        <v>0</v>
      </c>
      <c r="X397" s="17">
        <f t="shared" si="51"/>
        <v>0</v>
      </c>
      <c r="Y397" s="25"/>
      <c r="Z397" s="17">
        <f t="shared" si="52"/>
        <v>0</v>
      </c>
      <c r="AA397" s="17">
        <f t="shared" si="53"/>
        <v>0</v>
      </c>
    </row>
    <row r="398" spans="1:27" x14ac:dyDescent="0.2">
      <c r="A398" s="14" t="str">
        <f>IF(AND(INTRO!$E$37="Non-endemic",INTRO!$E$41="Non-endemic")," ",IF(COUNTRY_INFO!A398=0," ",COUNTRY_INFO!A398))</f>
        <v>Ethiopia</v>
      </c>
      <c r="B398" s="14" t="str">
        <f>IF(AND(INTRO!$E$37="Non-endemic",INTRO!$E$41="Non-endemic")," ",IF(COUNTRY_INFO!B398=0," ",COUNTRY_INFO!B398))</f>
        <v>Oromia Finfine Zuriya</v>
      </c>
      <c r="C398" s="14" t="str">
        <f>IF(AND(INTRO!$E$37="Non-endemic",INTRO!$E$41="Non-endemic")," ",IF(COUNTRY_INFO!C398=0," ",COUNTRY_INFO!C398))</f>
        <v>Akaki</v>
      </c>
      <c r="D398" s="15">
        <f>IF(AND(INTRO!$E$37="Non-endemic",INTRO!$E$41="Non-endemic"),0,IF(AND(OR(COUNTRY_INFO!$H398=0,COUNTRY_INFO!$H398=4,COUNTRY_INFO!$H398=99),OR(COUNTRY_INFO!$J398=0,COUNTRY_INFO!$J398=4)),0,COUNTRY_INFO!$E398))</f>
        <v>13741.9245513564</v>
      </c>
      <c r="E398" s="15">
        <f>IF(AND(INTRO!$E$37="Non-endemic",INTRO!$E$41="Non-endemic"),0,IF(AND(OR(COUNTRY_INFO!$H398=0,COUNTRY_INFO!$H398=4,COUNTRY_INFO!$H398=99),OR(COUNTRY_INFO!$J398=0,COUNTRY_INFO!$J398=4)),0,COUNTRY_INFO!$F398))</f>
        <v>25963.326100588798</v>
      </c>
      <c r="F398" s="15">
        <f t="shared" si="54"/>
        <v>39705.2506519452</v>
      </c>
      <c r="G398" s="16">
        <f>IF(AND(INTRO!$E$37="Non-endemic",INTRO!$E$41="Non-endemic"),0,COUNTRY_INFO!P398)</f>
        <v>0</v>
      </c>
      <c r="H398" s="16">
        <f>IF(AND(INTRO!$E$37="Non-endemic",INTRO!$E$41="Non-endemic"),0,COUNTRY_INFO!R398)</f>
        <v>0</v>
      </c>
      <c r="I398" s="15">
        <f>IF(INTRO!$E$39="Non-endemic",IF($G398=1,DEC!I398,0),IF($G398=1,IVM!G398,0))</f>
        <v>0</v>
      </c>
      <c r="J398" s="197"/>
      <c r="K398" s="42">
        <f>IF($J398="ALB", IF(INTRO!$E$39="Non-endemic", IF($H398&lt;&gt;0, IF($I398=0, $D398*$H398, $D398*($H398-$G398)), 0), $D398*$H398), 0)</f>
        <v>0</v>
      </c>
      <c r="L398" s="15">
        <f t="shared" si="46"/>
        <v>0</v>
      </c>
      <c r="M398" s="3"/>
      <c r="N398" s="15">
        <f t="shared" si="55"/>
        <v>0</v>
      </c>
      <c r="O398" s="42">
        <f>IF($J398="MBD", IF(INTRO!$E$39="Non-endemic", IF($H398&lt;&gt;0, IF($I398=0, $D398*$H398, $D398*($H398-$G398)), 0), $D398*$H398), 0)</f>
        <v>0</v>
      </c>
      <c r="P398" s="15">
        <f t="shared" si="47"/>
        <v>0</v>
      </c>
      <c r="Q398" s="3"/>
      <c r="R398" s="15">
        <f t="shared" si="56"/>
        <v>0</v>
      </c>
      <c r="S398" s="25"/>
      <c r="T398" s="17">
        <f t="shared" si="48"/>
        <v>0</v>
      </c>
      <c r="U398" s="17">
        <f t="shared" si="49"/>
        <v>0</v>
      </c>
      <c r="V398" s="25"/>
      <c r="W398" s="17">
        <f t="shared" si="50"/>
        <v>0</v>
      </c>
      <c r="X398" s="17">
        <f t="shared" si="51"/>
        <v>0</v>
      </c>
      <c r="Y398" s="25"/>
      <c r="Z398" s="17">
        <f t="shared" si="52"/>
        <v>0</v>
      </c>
      <c r="AA398" s="17">
        <f t="shared" si="53"/>
        <v>0</v>
      </c>
    </row>
    <row r="399" spans="1:27" x14ac:dyDescent="0.2">
      <c r="A399" s="14" t="str">
        <f>IF(AND(INTRO!$E$37="Non-endemic",INTRO!$E$41="Non-endemic")," ",IF(COUNTRY_INFO!A399=0," ",COUNTRY_INFO!A399))</f>
        <v>Ethiopia</v>
      </c>
      <c r="B399" s="14" t="str">
        <f>IF(AND(INTRO!$E$37="Non-endemic",INTRO!$E$41="Non-endemic")," ",IF(COUNTRY_INFO!B399=0," ",COUNTRY_INFO!B399))</f>
        <v>Oromia Finfine Zuriya</v>
      </c>
      <c r="C399" s="14" t="str">
        <f>IF(AND(INTRO!$E$37="Non-endemic",INTRO!$E$41="Non-endemic")," ",IF(COUNTRY_INFO!C399=0," ",COUNTRY_INFO!C399))</f>
        <v>Barak</v>
      </c>
      <c r="D399" s="15">
        <f>IF(AND(INTRO!$E$37="Non-endemic",INTRO!$E$41="Non-endemic"),0,IF(AND(OR(COUNTRY_INFO!$H399=0,COUNTRY_INFO!$H399=4,COUNTRY_INFO!$H399=99),OR(COUNTRY_INFO!$J399=0,COUNTRY_INFO!$J399=4)),0,COUNTRY_INFO!$E399))</f>
        <v>15533.774047100398</v>
      </c>
      <c r="E399" s="15">
        <f>IF(AND(INTRO!$E$37="Non-endemic",INTRO!$E$41="Non-endemic"),0,IF(AND(OR(COUNTRY_INFO!$H399=0,COUNTRY_INFO!$H399=4,COUNTRY_INFO!$H399=99),OR(COUNTRY_INFO!$J399=0,COUNTRY_INFO!$J399=4)),0,COUNTRY_INFO!$F399))</f>
        <v>29348.759677036796</v>
      </c>
      <c r="F399" s="15">
        <f t="shared" si="54"/>
        <v>44882.533724137196</v>
      </c>
      <c r="G399" s="16">
        <f>IF(AND(INTRO!$E$37="Non-endemic",INTRO!$E$41="Non-endemic"),0,COUNTRY_INFO!P399)</f>
        <v>0</v>
      </c>
      <c r="H399" s="16">
        <f>IF(AND(INTRO!$E$37="Non-endemic",INTRO!$E$41="Non-endemic"),0,COUNTRY_INFO!R399)</f>
        <v>0</v>
      </c>
      <c r="I399" s="15">
        <f>IF(INTRO!$E$39="Non-endemic",IF($G399=1,DEC!I399,0),IF($G399=1,IVM!G399,0))</f>
        <v>0</v>
      </c>
      <c r="J399" s="197"/>
      <c r="K399" s="42">
        <f>IF($J399="ALB", IF(INTRO!$E$39="Non-endemic", IF($H399&lt;&gt;0, IF($I399=0, $D399*$H399, $D399*($H399-$G399)), 0), $D399*$H399), 0)</f>
        <v>0</v>
      </c>
      <c r="L399" s="15">
        <f t="shared" si="46"/>
        <v>0</v>
      </c>
      <c r="M399" s="3"/>
      <c r="N399" s="15">
        <f t="shared" si="55"/>
        <v>0</v>
      </c>
      <c r="O399" s="42">
        <f>IF($J399="MBD", IF(INTRO!$E$39="Non-endemic", IF($H399&lt;&gt;0, IF($I399=0, $D399*$H399, $D399*($H399-$G399)), 0), $D399*$H399), 0)</f>
        <v>0</v>
      </c>
      <c r="P399" s="15">
        <f t="shared" si="47"/>
        <v>0</v>
      </c>
      <c r="Q399" s="3"/>
      <c r="R399" s="15">
        <f t="shared" si="56"/>
        <v>0</v>
      </c>
      <c r="S399" s="25"/>
      <c r="T399" s="17">
        <f t="shared" si="48"/>
        <v>0</v>
      </c>
      <c r="U399" s="17">
        <f t="shared" si="49"/>
        <v>0</v>
      </c>
      <c r="V399" s="25"/>
      <c r="W399" s="17">
        <f t="shared" si="50"/>
        <v>0</v>
      </c>
      <c r="X399" s="17">
        <f t="shared" si="51"/>
        <v>0</v>
      </c>
      <c r="Y399" s="25"/>
      <c r="Z399" s="17">
        <f t="shared" si="52"/>
        <v>0</v>
      </c>
      <c r="AA399" s="17">
        <f t="shared" si="53"/>
        <v>0</v>
      </c>
    </row>
    <row r="400" spans="1:27" x14ac:dyDescent="0.2">
      <c r="A400" s="14" t="str">
        <f>IF(AND(INTRO!$E$37="Non-endemic",INTRO!$E$41="Non-endemic")," ",IF(COUNTRY_INFO!A400=0," ",COUNTRY_INFO!A400))</f>
        <v>Ethiopia</v>
      </c>
      <c r="B400" s="14" t="str">
        <f>IF(AND(INTRO!$E$37="Non-endemic",INTRO!$E$41="Non-endemic")," ",IF(COUNTRY_INFO!B400=0," ",COUNTRY_INFO!B400))</f>
        <v>Oromia Finfine Zuriya</v>
      </c>
      <c r="C400" s="14" t="str">
        <f>IF(AND(INTRO!$E$37="Non-endemic",INTRO!$E$41="Non-endemic")," ",IF(COUNTRY_INFO!C400=0," ",COUNTRY_INFO!C400))</f>
        <v>Burayu Town</v>
      </c>
      <c r="D400" s="15">
        <f>IF(AND(INTRO!$E$37="Non-endemic",INTRO!$E$41="Non-endemic"),0,IF(AND(OR(COUNTRY_INFO!$H400=0,COUNTRY_INFO!$H400=4,COUNTRY_INFO!$H400=99),OR(COUNTRY_INFO!$J400=0,COUNTRY_INFO!$J400=4)),0,COUNTRY_INFO!$E400))</f>
        <v>15564.316936232399</v>
      </c>
      <c r="E400" s="15">
        <f>IF(AND(INTRO!$E$37="Non-endemic",INTRO!$E$41="Non-endemic"),0,IF(AND(OR(COUNTRY_INFO!$H400=0,COUNTRY_INFO!$H400=4,COUNTRY_INFO!$H400=99),OR(COUNTRY_INFO!$J400=0,COUNTRY_INFO!$J400=4)),0,COUNTRY_INFO!$F400))</f>
        <v>29406.465931180795</v>
      </c>
      <c r="F400" s="15">
        <f t="shared" si="54"/>
        <v>44970.782867413196</v>
      </c>
      <c r="G400" s="16">
        <f>IF(AND(INTRO!$E$37="Non-endemic",INTRO!$E$41="Non-endemic"),0,COUNTRY_INFO!P400)</f>
        <v>0</v>
      </c>
      <c r="H400" s="16">
        <f>IF(AND(INTRO!$E$37="Non-endemic",INTRO!$E$41="Non-endemic"),0,COUNTRY_INFO!R400)</f>
        <v>1</v>
      </c>
      <c r="I400" s="15">
        <f>IF(INTRO!$E$39="Non-endemic",IF($G400=1,DEC!I400,0),IF($G400=1,IVM!G400,0))</f>
        <v>0</v>
      </c>
      <c r="J400" s="197" t="s">
        <v>1155</v>
      </c>
      <c r="K400" s="42">
        <f>IF($J400="ALB", IF(INTRO!$E$39="Non-endemic", IF($H400&lt;&gt;0, IF($I400=0, $D400*$H400, $D400*($H400-$G400)), 0), $D400*$H400), 0)</f>
        <v>0</v>
      </c>
      <c r="L400" s="15">
        <f t="shared" si="46"/>
        <v>0</v>
      </c>
      <c r="M400" s="3"/>
      <c r="N400" s="15">
        <f t="shared" si="55"/>
        <v>0</v>
      </c>
      <c r="O400" s="42">
        <f>IF($J400="MBD", IF(INTRO!$E$39="Non-endemic", IF($H400&lt;&gt;0, IF($I400=0, $D400*$H400, $D400*($H400-$G400)), 0), $D400*$H400), 0)</f>
        <v>15564.316936232399</v>
      </c>
      <c r="P400" s="15">
        <f t="shared" si="47"/>
        <v>29406.465931180795</v>
      </c>
      <c r="Q400" s="3"/>
      <c r="R400" s="15">
        <f t="shared" si="56"/>
        <v>44970.782867413196</v>
      </c>
      <c r="S400" s="25"/>
      <c r="T400" s="17">
        <f t="shared" si="48"/>
        <v>0</v>
      </c>
      <c r="U400" s="17">
        <f t="shared" si="49"/>
        <v>0</v>
      </c>
      <c r="V400" s="25"/>
      <c r="W400" s="17">
        <f t="shared" si="50"/>
        <v>0</v>
      </c>
      <c r="X400" s="17">
        <f t="shared" si="51"/>
        <v>0</v>
      </c>
      <c r="Y400" s="25"/>
      <c r="Z400" s="17">
        <f t="shared" si="52"/>
        <v>29406.465931180795</v>
      </c>
      <c r="AA400" s="17">
        <f t="shared" si="53"/>
        <v>197</v>
      </c>
    </row>
    <row r="401" spans="1:27" x14ac:dyDescent="0.2">
      <c r="A401" s="14" t="str">
        <f>IF(AND(INTRO!$E$37="Non-endemic",INTRO!$E$41="Non-endemic")," ",IF(COUNTRY_INFO!A401=0," ",COUNTRY_INFO!A401))</f>
        <v>Ethiopia</v>
      </c>
      <c r="B401" s="14" t="str">
        <f>IF(AND(INTRO!$E$37="Non-endemic",INTRO!$E$41="Non-endemic")," ",IF(COUNTRY_INFO!B401=0," ",COUNTRY_INFO!B401))</f>
        <v>Oromia Finfine Zuriya</v>
      </c>
      <c r="C401" s="14" t="str">
        <f>IF(AND(INTRO!$E$37="Non-endemic",INTRO!$E$41="Non-endemic")," ",IF(COUNTRY_INFO!C401=0," ",COUNTRY_INFO!C401))</f>
        <v>Dukem Town</v>
      </c>
      <c r="D401" s="15">
        <f>IF(AND(INTRO!$E$37="Non-endemic",INTRO!$E$41="Non-endemic"),0,IF(AND(OR(COUNTRY_INFO!$H401=0,COUNTRY_INFO!$H401=4,COUNTRY_INFO!$H401=99),OR(COUNTRY_INFO!$J401=0,COUNTRY_INFO!$J401=4)),0,COUNTRY_INFO!$E401))</f>
        <v>1669.6779392159997</v>
      </c>
      <c r="E401" s="15">
        <f>IF(AND(INTRO!$E$37="Non-endemic",INTRO!$E$41="Non-endemic"),0,IF(AND(OR(COUNTRY_INFO!$H401=0,COUNTRY_INFO!$H401=4,COUNTRY_INFO!$H401=99),OR(COUNTRY_INFO!$J401=0,COUNTRY_INFO!$J401=4)),0,COUNTRY_INFO!$F401))</f>
        <v>3154.6085598719992</v>
      </c>
      <c r="F401" s="15">
        <f t="shared" si="54"/>
        <v>4824.2864990879989</v>
      </c>
      <c r="G401" s="16">
        <f>IF(AND(INTRO!$E$37="Non-endemic",INTRO!$E$41="Non-endemic"),0,COUNTRY_INFO!P401)</f>
        <v>0</v>
      </c>
      <c r="H401" s="16">
        <f>IF(AND(INTRO!$E$37="Non-endemic",INTRO!$E$41="Non-endemic"),0,COUNTRY_INFO!R401)</f>
        <v>0</v>
      </c>
      <c r="I401" s="15">
        <f>IF(INTRO!$E$39="Non-endemic",IF($G401=1,DEC!I401,0),IF($G401=1,IVM!G401,0))</f>
        <v>0</v>
      </c>
      <c r="J401" s="197"/>
      <c r="K401" s="42">
        <f>IF($J401="ALB", IF(INTRO!$E$39="Non-endemic", IF($H401&lt;&gt;0, IF($I401=0, $D401*$H401, $D401*($H401-$G401)), 0), $D401*$H401), 0)</f>
        <v>0</v>
      </c>
      <c r="L401" s="15">
        <f t="shared" si="46"/>
        <v>0</v>
      </c>
      <c r="M401" s="3"/>
      <c r="N401" s="15">
        <f t="shared" si="55"/>
        <v>0</v>
      </c>
      <c r="O401" s="42">
        <f>IF($J401="MBD", IF(INTRO!$E$39="Non-endemic", IF($H401&lt;&gt;0, IF($I401=0, $D401*$H401, $D401*($H401-$G401)), 0), $D401*$H401), 0)</f>
        <v>0</v>
      </c>
      <c r="P401" s="15">
        <f t="shared" si="47"/>
        <v>0</v>
      </c>
      <c r="Q401" s="3"/>
      <c r="R401" s="15">
        <f t="shared" si="56"/>
        <v>0</v>
      </c>
      <c r="S401" s="25"/>
      <c r="T401" s="17">
        <f t="shared" si="48"/>
        <v>0</v>
      </c>
      <c r="U401" s="17">
        <f t="shared" si="49"/>
        <v>0</v>
      </c>
      <c r="V401" s="25"/>
      <c r="W401" s="17">
        <f t="shared" si="50"/>
        <v>0</v>
      </c>
      <c r="X401" s="17">
        <f t="shared" si="51"/>
        <v>0</v>
      </c>
      <c r="Y401" s="25"/>
      <c r="Z401" s="17">
        <f t="shared" si="52"/>
        <v>0</v>
      </c>
      <c r="AA401" s="17">
        <f t="shared" si="53"/>
        <v>0</v>
      </c>
    </row>
    <row r="402" spans="1:27" x14ac:dyDescent="0.2">
      <c r="A402" s="14" t="str">
        <f>IF(AND(INTRO!$E$37="Non-endemic",INTRO!$E$41="Non-endemic")," ",IF(COUNTRY_INFO!A402=0," ",COUNTRY_INFO!A402))</f>
        <v>Ethiopia</v>
      </c>
      <c r="B402" s="14" t="str">
        <f>IF(AND(INTRO!$E$37="Non-endemic",INTRO!$E$41="Non-endemic")," ",IF(COUNTRY_INFO!B402=0," ",COUNTRY_INFO!B402))</f>
        <v>Oromia Finfine Zuriya</v>
      </c>
      <c r="C402" s="14" t="str">
        <f>IF(AND(INTRO!$E$37="Non-endemic",INTRO!$E$41="Non-endemic")," ",IF(COUNTRY_INFO!C402=0," ",COUNTRY_INFO!C402))</f>
        <v>Gelan Town</v>
      </c>
      <c r="D402" s="15">
        <f>IF(AND(INTRO!$E$37="Non-endemic",INTRO!$E$41="Non-endemic"),0,IF(AND(OR(COUNTRY_INFO!$H402=0,COUNTRY_INFO!$H402=4,COUNTRY_INFO!$H402=99),OR(COUNTRY_INFO!$J402=0,COUNTRY_INFO!$J402=4)),0,COUNTRY_INFO!$E402))</f>
        <v>2300.2189170743995</v>
      </c>
      <c r="E402" s="15">
        <f>IF(AND(INTRO!$E$37="Non-endemic",INTRO!$E$41="Non-endemic"),0,IF(AND(OR(COUNTRY_INFO!$H402=0,COUNTRY_INFO!$H402=4,COUNTRY_INFO!$H402=99),OR(COUNTRY_INFO!$J402=0,COUNTRY_INFO!$J402=4)),0,COUNTRY_INFO!$F402))</f>
        <v>4345.9221176447991</v>
      </c>
      <c r="F402" s="15">
        <f t="shared" si="54"/>
        <v>6646.1410347191986</v>
      </c>
      <c r="G402" s="16">
        <f>IF(AND(INTRO!$E$37="Non-endemic",INTRO!$E$41="Non-endemic"),0,COUNTRY_INFO!P402)</f>
        <v>0</v>
      </c>
      <c r="H402" s="16">
        <f>IF(AND(INTRO!$E$37="Non-endemic",INTRO!$E$41="Non-endemic"),0,COUNTRY_INFO!R402)</f>
        <v>0</v>
      </c>
      <c r="I402" s="15">
        <f>IF(INTRO!$E$39="Non-endemic",IF($G402=1,DEC!I402,0),IF($G402=1,IVM!G402,0))</f>
        <v>0</v>
      </c>
      <c r="J402" s="197"/>
      <c r="K402" s="42">
        <f>IF($J402="ALB", IF(INTRO!$E$39="Non-endemic", IF($H402&lt;&gt;0, IF($I402=0, $D402*$H402, $D402*($H402-$G402)), 0), $D402*$H402), 0)</f>
        <v>0</v>
      </c>
      <c r="L402" s="15">
        <f t="shared" si="46"/>
        <v>0</v>
      </c>
      <c r="M402" s="3"/>
      <c r="N402" s="15">
        <f t="shared" si="55"/>
        <v>0</v>
      </c>
      <c r="O402" s="42">
        <f>IF($J402="MBD", IF(INTRO!$E$39="Non-endemic", IF($H402&lt;&gt;0, IF($I402=0, $D402*$H402, $D402*($H402-$G402)), 0), $D402*$H402), 0)</f>
        <v>0</v>
      </c>
      <c r="P402" s="15">
        <f t="shared" si="47"/>
        <v>0</v>
      </c>
      <c r="Q402" s="3"/>
      <c r="R402" s="15">
        <f t="shared" si="56"/>
        <v>0</v>
      </c>
      <c r="S402" s="25"/>
      <c r="T402" s="17">
        <f t="shared" si="48"/>
        <v>0</v>
      </c>
      <c r="U402" s="17">
        <f t="shared" si="49"/>
        <v>0</v>
      </c>
      <c r="V402" s="25"/>
      <c r="W402" s="17">
        <f t="shared" si="50"/>
        <v>0</v>
      </c>
      <c r="X402" s="17">
        <f t="shared" si="51"/>
        <v>0</v>
      </c>
      <c r="Y402" s="25"/>
      <c r="Z402" s="17">
        <f t="shared" si="52"/>
        <v>0</v>
      </c>
      <c r="AA402" s="17">
        <f t="shared" si="53"/>
        <v>0</v>
      </c>
    </row>
    <row r="403" spans="1:27" x14ac:dyDescent="0.2">
      <c r="A403" s="14" t="str">
        <f>IF(AND(INTRO!$E$37="Non-endemic",INTRO!$E$41="Non-endemic")," ",IF(COUNTRY_INFO!A403=0," ",COUNTRY_INFO!A403))</f>
        <v>Ethiopia</v>
      </c>
      <c r="B403" s="14" t="str">
        <f>IF(AND(INTRO!$E$37="Non-endemic",INTRO!$E$41="Non-endemic")," ",IF(COUNTRY_INFO!B403=0," ",COUNTRY_INFO!B403))</f>
        <v>Oromia Finfine Zuriya</v>
      </c>
      <c r="C403" s="14" t="str">
        <f>IF(AND(INTRO!$E$37="Non-endemic",INTRO!$E$41="Non-endemic")," ",IF(COUNTRY_INFO!C403=0," ",COUNTRY_INFO!C403))</f>
        <v>Holota</v>
      </c>
      <c r="D403" s="15">
        <f>IF(AND(INTRO!$E$37="Non-endemic",INTRO!$E$41="Non-endemic"),0,IF(AND(OR(COUNTRY_INFO!$H403=0,COUNTRY_INFO!$H403=4,COUNTRY_INFO!$H403=99),OR(COUNTRY_INFO!$J403=0,COUNTRY_INFO!$J403=4)),0,COUNTRY_INFO!$E403))</f>
        <v>6341.0431492379994</v>
      </c>
      <c r="E403" s="15">
        <f>IF(AND(INTRO!$E$37="Non-endemic",INTRO!$E$41="Non-endemic"),0,IF(AND(OR(COUNTRY_INFO!$H403=0,COUNTRY_INFO!$H403=4,COUNTRY_INFO!$H403=99),OR(COUNTRY_INFO!$J403=0,COUNTRY_INFO!$J403=4)),0,COUNTRY_INFO!$F403))</f>
        <v>11980.459540895999</v>
      </c>
      <c r="F403" s="15">
        <f t="shared" si="54"/>
        <v>18321.502690133999</v>
      </c>
      <c r="G403" s="16">
        <f>IF(AND(INTRO!$E$37="Non-endemic",INTRO!$E$41="Non-endemic"),0,COUNTRY_INFO!P403)</f>
        <v>0</v>
      </c>
      <c r="H403" s="16">
        <f>IF(AND(INTRO!$E$37="Non-endemic",INTRO!$E$41="Non-endemic"),0,COUNTRY_INFO!R403)</f>
        <v>0</v>
      </c>
      <c r="I403" s="15">
        <f>IF(INTRO!$E$39="Non-endemic",IF($G403=1,DEC!I403,0),IF($G403=1,IVM!G403,0))</f>
        <v>0</v>
      </c>
      <c r="J403" s="197"/>
      <c r="K403" s="42">
        <f>IF($J403="ALB", IF(INTRO!$E$39="Non-endemic", IF($H403&lt;&gt;0, IF($I403=0, $D403*$H403, $D403*($H403-$G403)), 0), $D403*$H403), 0)</f>
        <v>0</v>
      </c>
      <c r="L403" s="15">
        <f t="shared" si="46"/>
        <v>0</v>
      </c>
      <c r="M403" s="3"/>
      <c r="N403" s="15">
        <f t="shared" si="55"/>
        <v>0</v>
      </c>
      <c r="O403" s="42">
        <f>IF($J403="MBD", IF(INTRO!$E$39="Non-endemic", IF($H403&lt;&gt;0, IF($I403=0, $D403*$H403, $D403*($H403-$G403)), 0), $D403*$H403), 0)</f>
        <v>0</v>
      </c>
      <c r="P403" s="15">
        <f t="shared" si="47"/>
        <v>0</v>
      </c>
      <c r="Q403" s="3"/>
      <c r="R403" s="15">
        <f t="shared" si="56"/>
        <v>0</v>
      </c>
      <c r="S403" s="25"/>
      <c r="T403" s="17">
        <f t="shared" si="48"/>
        <v>0</v>
      </c>
      <c r="U403" s="17">
        <f t="shared" si="49"/>
        <v>0</v>
      </c>
      <c r="V403" s="25"/>
      <c r="W403" s="17">
        <f t="shared" si="50"/>
        <v>0</v>
      </c>
      <c r="X403" s="17">
        <f t="shared" si="51"/>
        <v>0</v>
      </c>
      <c r="Y403" s="25"/>
      <c r="Z403" s="17">
        <f t="shared" si="52"/>
        <v>0</v>
      </c>
      <c r="AA403" s="17">
        <f t="shared" si="53"/>
        <v>0</v>
      </c>
    </row>
    <row r="404" spans="1:27" x14ac:dyDescent="0.2">
      <c r="A404" s="14" t="str">
        <f>IF(AND(INTRO!$E$37="Non-endemic",INTRO!$E$41="Non-endemic")," ",IF(COUNTRY_INFO!A404=0," ",COUNTRY_INFO!A404))</f>
        <v>Ethiopia</v>
      </c>
      <c r="B404" s="14" t="str">
        <f>IF(AND(INTRO!$E$37="Non-endemic",INTRO!$E$41="Non-endemic")," ",IF(COUNTRY_INFO!B404=0," ",COUNTRY_INFO!B404))</f>
        <v>Oromia Finfine Zuriya</v>
      </c>
      <c r="C404" s="14" t="str">
        <f>IF(AND(INTRO!$E$37="Non-endemic",INTRO!$E$41="Non-endemic")," ",IF(COUNTRY_INFO!C404=0," ",COUNTRY_INFO!C404))</f>
        <v>Legetafo Town</v>
      </c>
      <c r="D404" s="15">
        <f>IF(AND(INTRO!$E$37="Non-endemic",INTRO!$E$41="Non-endemic"),0,IF(AND(OR(COUNTRY_INFO!$H404=0,COUNTRY_INFO!$H404=4,COUNTRY_INFO!$H404=99),OR(COUNTRY_INFO!$J404=0,COUNTRY_INFO!$J404=4)),0,COUNTRY_INFO!$E404))</f>
        <v>2690.9982152466</v>
      </c>
      <c r="E404" s="15">
        <f>IF(AND(INTRO!$E$37="Non-endemic",INTRO!$E$41="Non-endemic"),0,IF(AND(OR(COUNTRY_INFO!$H404=0,COUNTRY_INFO!$H404=4,COUNTRY_INFO!$H404=99),OR(COUNTRY_INFO!$J404=0,COUNTRY_INFO!$J404=4)),0,COUNTRY_INFO!$F404))</f>
        <v>5084.2415803871991</v>
      </c>
      <c r="F404" s="15">
        <f t="shared" si="54"/>
        <v>7775.2397956337991</v>
      </c>
      <c r="G404" s="16">
        <f>IF(AND(INTRO!$E$37="Non-endemic",INTRO!$E$41="Non-endemic"),0,COUNTRY_INFO!P404)</f>
        <v>0</v>
      </c>
      <c r="H404" s="16">
        <f>IF(AND(INTRO!$E$37="Non-endemic",INTRO!$E$41="Non-endemic"),0,COUNTRY_INFO!R404)</f>
        <v>1</v>
      </c>
      <c r="I404" s="15">
        <f>IF(INTRO!$E$39="Non-endemic",IF($G404=1,DEC!I404,0),IF($G404=1,IVM!G404,0))</f>
        <v>0</v>
      </c>
      <c r="J404" s="197" t="s">
        <v>1155</v>
      </c>
      <c r="K404" s="42">
        <f>IF($J404="ALB", IF(INTRO!$E$39="Non-endemic", IF($H404&lt;&gt;0, IF($I404=0, $D404*$H404, $D404*($H404-$G404)), 0), $D404*$H404), 0)</f>
        <v>0</v>
      </c>
      <c r="L404" s="15">
        <f t="shared" si="46"/>
        <v>0</v>
      </c>
      <c r="M404" s="3"/>
      <c r="N404" s="15">
        <f t="shared" si="55"/>
        <v>0</v>
      </c>
      <c r="O404" s="42">
        <f>IF($J404="MBD", IF(INTRO!$E$39="Non-endemic", IF($H404&lt;&gt;0, IF($I404=0, $D404*$H404, $D404*($H404-$G404)), 0), $D404*$H404), 0)</f>
        <v>2690.9982152466</v>
      </c>
      <c r="P404" s="15">
        <f t="shared" si="47"/>
        <v>5084.2415803871991</v>
      </c>
      <c r="Q404" s="3"/>
      <c r="R404" s="15">
        <f t="shared" si="56"/>
        <v>7775.2397956337991</v>
      </c>
      <c r="S404" s="25"/>
      <c r="T404" s="17">
        <f t="shared" si="48"/>
        <v>0</v>
      </c>
      <c r="U404" s="17">
        <f t="shared" si="49"/>
        <v>0</v>
      </c>
      <c r="V404" s="25"/>
      <c r="W404" s="17">
        <f t="shared" si="50"/>
        <v>0</v>
      </c>
      <c r="X404" s="17">
        <f t="shared" si="51"/>
        <v>0</v>
      </c>
      <c r="Y404" s="25"/>
      <c r="Z404" s="17">
        <f t="shared" si="52"/>
        <v>5084.2415803871991</v>
      </c>
      <c r="AA404" s="17">
        <f t="shared" si="53"/>
        <v>34</v>
      </c>
    </row>
    <row r="405" spans="1:27" x14ac:dyDescent="0.2">
      <c r="A405" s="14" t="str">
        <f>IF(AND(INTRO!$E$37="Non-endemic",INTRO!$E$41="Non-endemic")," ",IF(COUNTRY_INFO!A405=0," ",COUNTRY_INFO!A405))</f>
        <v>Ethiopia</v>
      </c>
      <c r="B405" s="14" t="str">
        <f>IF(AND(INTRO!$E$37="Non-endemic",INTRO!$E$41="Non-endemic")," ",IF(COUNTRY_INFO!B405=0," ",COUNTRY_INFO!B405))</f>
        <v>Oromia Finfine Zuriya</v>
      </c>
      <c r="C405" s="14" t="str">
        <f>IF(AND(INTRO!$E$37="Non-endemic",INTRO!$E$41="Non-endemic")," ",IF(COUNTRY_INFO!C405=0," ",COUNTRY_INFO!C405))</f>
        <v>Mulo</v>
      </c>
      <c r="D405" s="15">
        <f>IF(AND(INTRO!$E$37="Non-endemic",INTRO!$E$41="Non-endemic"),0,IF(AND(OR(COUNTRY_INFO!$H405=0,COUNTRY_INFO!$H405=4,COUNTRY_INFO!$H405=99),OR(COUNTRY_INFO!$J405=0,COUNTRY_INFO!$J405=4)),0,COUNTRY_INFO!$E405))</f>
        <v>7856.6491810547996</v>
      </c>
      <c r="E405" s="15">
        <f>IF(AND(INTRO!$E$37="Non-endemic",INTRO!$E$41="Non-endemic"),0,IF(AND(OR(COUNTRY_INFO!$H405=0,COUNTRY_INFO!$H405=4,COUNTRY_INFO!$H405=99),OR(COUNTRY_INFO!$J405=0,COUNTRY_INFO!$J405=4)),0,COUNTRY_INFO!$F405))</f>
        <v>14843.972107641597</v>
      </c>
      <c r="F405" s="15">
        <f t="shared" si="54"/>
        <v>22700.621288696399</v>
      </c>
      <c r="G405" s="16">
        <f>IF(AND(INTRO!$E$37="Non-endemic",INTRO!$E$41="Non-endemic"),0,COUNTRY_INFO!P405)</f>
        <v>0</v>
      </c>
      <c r="H405" s="16">
        <f>IF(AND(INTRO!$E$37="Non-endemic",INTRO!$E$41="Non-endemic"),0,COUNTRY_INFO!R405)</f>
        <v>1</v>
      </c>
      <c r="I405" s="15">
        <f>IF(INTRO!$E$39="Non-endemic",IF($G405=1,DEC!I405,0),IF($G405=1,IVM!G405,0))</f>
        <v>0</v>
      </c>
      <c r="J405" s="197" t="s">
        <v>1155</v>
      </c>
      <c r="K405" s="42">
        <f>IF($J405="ALB", IF(INTRO!$E$39="Non-endemic", IF($H405&lt;&gt;0, IF($I405=0, $D405*$H405, $D405*($H405-$G405)), 0), $D405*$H405), 0)</f>
        <v>0</v>
      </c>
      <c r="L405" s="15">
        <f t="shared" si="46"/>
        <v>0</v>
      </c>
      <c r="M405" s="3"/>
      <c r="N405" s="15">
        <f t="shared" si="55"/>
        <v>0</v>
      </c>
      <c r="O405" s="42">
        <f>IF($J405="MBD", IF(INTRO!$E$39="Non-endemic", IF($H405&lt;&gt;0, IF($I405=0, $D405*$H405, $D405*($H405-$G405)), 0), $D405*$H405), 0)</f>
        <v>7856.6491810547996</v>
      </c>
      <c r="P405" s="15">
        <f t="shared" si="47"/>
        <v>14843.972107641597</v>
      </c>
      <c r="Q405" s="3"/>
      <c r="R405" s="15">
        <f t="shared" si="56"/>
        <v>22700.621288696399</v>
      </c>
      <c r="S405" s="25"/>
      <c r="T405" s="17">
        <f t="shared" si="48"/>
        <v>0</v>
      </c>
      <c r="U405" s="17">
        <f t="shared" si="49"/>
        <v>0</v>
      </c>
      <c r="V405" s="25"/>
      <c r="W405" s="17">
        <f t="shared" si="50"/>
        <v>0</v>
      </c>
      <c r="X405" s="17">
        <f t="shared" si="51"/>
        <v>0</v>
      </c>
      <c r="Y405" s="25"/>
      <c r="Z405" s="17">
        <f t="shared" si="52"/>
        <v>14843.972107641597</v>
      </c>
      <c r="AA405" s="17">
        <f t="shared" si="53"/>
        <v>99</v>
      </c>
    </row>
    <row r="406" spans="1:27" x14ac:dyDescent="0.2">
      <c r="A406" s="14" t="str">
        <f>IF(AND(INTRO!$E$37="Non-endemic",INTRO!$E$41="Non-endemic")," ",IF(COUNTRY_INFO!A406=0," ",COUNTRY_INFO!A406))</f>
        <v>Ethiopia</v>
      </c>
      <c r="B406" s="14" t="str">
        <f>IF(AND(INTRO!$E$37="Non-endemic",INTRO!$E$41="Non-endemic")," ",IF(COUNTRY_INFO!B406=0," ",COUNTRY_INFO!B406))</f>
        <v>Oromia Finfine Zuriya</v>
      </c>
      <c r="C406" s="14" t="str">
        <f>IF(AND(INTRO!$E$37="Non-endemic",INTRO!$E$41="Non-endemic")," ",IF(COUNTRY_INFO!C406=0," ",COUNTRY_INFO!C406))</f>
        <v>Sebeta Awas</v>
      </c>
      <c r="D406" s="15">
        <f>IF(AND(INTRO!$E$37="Non-endemic",INTRO!$E$41="Non-endemic"),0,IF(AND(OR(COUNTRY_INFO!$H406=0,COUNTRY_INFO!$H406=4,COUNTRY_INFO!$H406=99),OR(COUNTRY_INFO!$J406=0,COUNTRY_INFO!$J406=4)),0,COUNTRY_INFO!$E406))</f>
        <v>21923.685818949598</v>
      </c>
      <c r="E406" s="15">
        <f>IF(AND(INTRO!$E$37="Non-endemic",INTRO!$E$41="Non-endemic"),0,IF(AND(OR(COUNTRY_INFO!$H406=0,COUNTRY_INFO!$H406=4,COUNTRY_INFO!$H406=99),OR(COUNTRY_INFO!$J406=0,COUNTRY_INFO!$J406=4)),0,COUNTRY_INFO!$F406))</f>
        <v>41421.549224563198</v>
      </c>
      <c r="F406" s="15">
        <f t="shared" si="54"/>
        <v>63345.235043512796</v>
      </c>
      <c r="G406" s="16">
        <f>IF(AND(INTRO!$E$37="Non-endemic",INTRO!$E$41="Non-endemic"),0,COUNTRY_INFO!P406)</f>
        <v>0</v>
      </c>
      <c r="H406" s="16">
        <f>IF(AND(INTRO!$E$37="Non-endemic",INTRO!$E$41="Non-endemic"),0,COUNTRY_INFO!R406)</f>
        <v>0</v>
      </c>
      <c r="I406" s="15">
        <f>IF(INTRO!$E$39="Non-endemic",IF($G406=1,DEC!I406,0),IF($G406=1,IVM!G406,0))</f>
        <v>0</v>
      </c>
      <c r="J406" s="197"/>
      <c r="K406" s="42">
        <f>IF($J406="ALB", IF(INTRO!$E$39="Non-endemic", IF($H406&lt;&gt;0, IF($I406=0, $D406*$H406, $D406*($H406-$G406)), 0), $D406*$H406), 0)</f>
        <v>0</v>
      </c>
      <c r="L406" s="15">
        <f t="shared" si="46"/>
        <v>0</v>
      </c>
      <c r="M406" s="3"/>
      <c r="N406" s="15">
        <f t="shared" si="55"/>
        <v>0</v>
      </c>
      <c r="O406" s="42">
        <f>IF($J406="MBD", IF(INTRO!$E$39="Non-endemic", IF($H406&lt;&gt;0, IF($I406=0, $D406*$H406, $D406*($H406-$G406)), 0), $D406*$H406), 0)</f>
        <v>0</v>
      </c>
      <c r="P406" s="15">
        <f t="shared" si="47"/>
        <v>0</v>
      </c>
      <c r="Q406" s="3"/>
      <c r="R406" s="15">
        <f t="shared" si="56"/>
        <v>0</v>
      </c>
      <c r="S406" s="25"/>
      <c r="T406" s="17">
        <f t="shared" si="48"/>
        <v>0</v>
      </c>
      <c r="U406" s="17">
        <f t="shared" si="49"/>
        <v>0</v>
      </c>
      <c r="V406" s="25"/>
      <c r="W406" s="17">
        <f t="shared" si="50"/>
        <v>0</v>
      </c>
      <c r="X406" s="17">
        <f t="shared" si="51"/>
        <v>0</v>
      </c>
      <c r="Y406" s="25"/>
      <c r="Z406" s="17">
        <f t="shared" si="52"/>
        <v>0</v>
      </c>
      <c r="AA406" s="17">
        <f t="shared" si="53"/>
        <v>0</v>
      </c>
    </row>
    <row r="407" spans="1:27" x14ac:dyDescent="0.2">
      <c r="A407" s="14" t="str">
        <f>IF(AND(INTRO!$E$37="Non-endemic",INTRO!$E$41="Non-endemic")," ",IF(COUNTRY_INFO!A407=0," ",COUNTRY_INFO!A407))</f>
        <v>Ethiopia</v>
      </c>
      <c r="B407" s="14" t="str">
        <f>IF(AND(INTRO!$E$37="Non-endemic",INTRO!$E$41="Non-endemic")," ",IF(COUNTRY_INFO!B407=0," ",COUNTRY_INFO!B407))</f>
        <v>Oromia Finfine Zuriya</v>
      </c>
      <c r="C407" s="14" t="str">
        <f>IF(AND(INTRO!$E$37="Non-endemic",INTRO!$E$41="Non-endemic")," ",IF(COUNTRY_INFO!C407=0," ",COUNTRY_INFO!C407))</f>
        <v>Sebeta Town</v>
      </c>
      <c r="D407" s="15">
        <f>IF(AND(INTRO!$E$37="Non-endemic",INTRO!$E$41="Non-endemic"),0,IF(AND(OR(COUNTRY_INFO!$H407=0,COUNTRY_INFO!$H407=4,COUNTRY_INFO!$H407=99),OR(COUNTRY_INFO!$J407=0,COUNTRY_INFO!$J407=4)),0,COUNTRY_INFO!$E407))</f>
        <v>19969.619645371196</v>
      </c>
      <c r="E407" s="15">
        <f>IF(AND(INTRO!$E$37="Non-endemic",INTRO!$E$41="Non-endemic"),0,IF(AND(OR(COUNTRY_INFO!$H407=0,COUNTRY_INFO!$H407=4,COUNTRY_INFO!$H407=99),OR(COUNTRY_INFO!$J407=0,COUNTRY_INFO!$J407=4)),0,COUNTRY_INFO!$F407))</f>
        <v>37729.631320550398</v>
      </c>
      <c r="F407" s="15">
        <f t="shared" si="54"/>
        <v>57699.250965921594</v>
      </c>
      <c r="G407" s="16">
        <f>IF(AND(INTRO!$E$37="Non-endemic",INTRO!$E$41="Non-endemic"),0,COUNTRY_INFO!P407)</f>
        <v>0</v>
      </c>
      <c r="H407" s="16">
        <f>IF(AND(INTRO!$E$37="Non-endemic",INTRO!$E$41="Non-endemic"),0,COUNTRY_INFO!R407)</f>
        <v>0</v>
      </c>
      <c r="I407" s="15">
        <f>IF(INTRO!$E$39="Non-endemic",IF($G407=1,DEC!I407,0),IF($G407=1,IVM!G407,0))</f>
        <v>0</v>
      </c>
      <c r="J407" s="197"/>
      <c r="K407" s="42">
        <f>IF($J407="ALB", IF(INTRO!$E$39="Non-endemic", IF($H407&lt;&gt;0, IF($I407=0, $D407*$H407, $D407*($H407-$G407)), 0), $D407*$H407), 0)</f>
        <v>0</v>
      </c>
      <c r="L407" s="15">
        <f t="shared" si="46"/>
        <v>0</v>
      </c>
      <c r="M407" s="3"/>
      <c r="N407" s="15">
        <f t="shared" si="55"/>
        <v>0</v>
      </c>
      <c r="O407" s="42">
        <f>IF($J407="MBD", IF(INTRO!$E$39="Non-endemic", IF($H407&lt;&gt;0, IF($I407=0, $D407*$H407, $D407*($H407-$G407)), 0), $D407*$H407), 0)</f>
        <v>0</v>
      </c>
      <c r="P407" s="15">
        <f t="shared" si="47"/>
        <v>0</v>
      </c>
      <c r="Q407" s="3"/>
      <c r="R407" s="15">
        <f t="shared" si="56"/>
        <v>0</v>
      </c>
      <c r="S407" s="25"/>
      <c r="T407" s="17">
        <f t="shared" si="48"/>
        <v>0</v>
      </c>
      <c r="U407" s="17">
        <f t="shared" si="49"/>
        <v>0</v>
      </c>
      <c r="V407" s="25"/>
      <c r="W407" s="17">
        <f t="shared" si="50"/>
        <v>0</v>
      </c>
      <c r="X407" s="17">
        <f t="shared" si="51"/>
        <v>0</v>
      </c>
      <c r="Y407" s="25"/>
      <c r="Z407" s="17">
        <f t="shared" si="52"/>
        <v>0</v>
      </c>
      <c r="AA407" s="17">
        <f t="shared" si="53"/>
        <v>0</v>
      </c>
    </row>
    <row r="408" spans="1:27" x14ac:dyDescent="0.2">
      <c r="A408" s="14" t="str">
        <f>IF(AND(INTRO!$E$37="Non-endemic",INTRO!$E$41="Non-endemic")," ",IF(COUNTRY_INFO!A408=0," ",COUNTRY_INFO!A408))</f>
        <v>Ethiopia</v>
      </c>
      <c r="B408" s="14" t="str">
        <f>IF(AND(INTRO!$E$37="Non-endemic",INTRO!$E$41="Non-endemic")," ",IF(COUNTRY_INFO!B408=0," ",COUNTRY_INFO!B408))</f>
        <v>Oromia Finfine Zuriya</v>
      </c>
      <c r="C408" s="14" t="str">
        <f>IF(AND(INTRO!$E$37="Non-endemic",INTRO!$E$41="Non-endemic")," ",IF(COUNTRY_INFO!C408=0," ",COUNTRY_INFO!C408))</f>
        <v>Sendafa</v>
      </c>
      <c r="D408" s="15">
        <f>IF(AND(INTRO!$E$37="Non-endemic",INTRO!$E$41="Non-endemic"),0,IF(AND(OR(COUNTRY_INFO!$H408=0,COUNTRY_INFO!$H408=4,COUNTRY_INFO!$H408=99),OR(COUNTRY_INFO!$J408=0,COUNTRY_INFO!$J408=4)),0,COUNTRY_INFO!$E408))</f>
        <v>3078.5535417881993</v>
      </c>
      <c r="E408" s="15">
        <f>IF(AND(INTRO!$E$37="Non-endemic",INTRO!$E$41="Non-endemic"),0,IF(AND(OR(COUNTRY_INFO!$H408=0,COUNTRY_INFO!$H408=4,COUNTRY_INFO!$H408=99),OR(COUNTRY_INFO!$J408=0,COUNTRY_INFO!$J408=4)),0,COUNTRY_INFO!$F408))</f>
        <v>5816.4698274143993</v>
      </c>
      <c r="F408" s="15">
        <f t="shared" si="54"/>
        <v>8895.0233692025977</v>
      </c>
      <c r="G408" s="16">
        <f>IF(AND(INTRO!$E$37="Non-endemic",INTRO!$E$41="Non-endemic"),0,COUNTRY_INFO!P408)</f>
        <v>0</v>
      </c>
      <c r="H408" s="16">
        <f>IF(AND(INTRO!$E$37="Non-endemic",INTRO!$E$41="Non-endemic"),0,COUNTRY_INFO!R408)</f>
        <v>2</v>
      </c>
      <c r="I408" s="15">
        <f>IF(INTRO!$E$39="Non-endemic",IF($G408=1,DEC!I408,0),IF($G408=1,IVM!G408,0))</f>
        <v>0</v>
      </c>
      <c r="J408" s="197" t="s">
        <v>1155</v>
      </c>
      <c r="K408" s="42">
        <f>IF($J408="ALB", IF(INTRO!$E$39="Non-endemic", IF($H408&lt;&gt;0, IF($I408=0, $D408*$H408, $D408*($H408-$G408)), 0), $D408*$H408), 0)</f>
        <v>0</v>
      </c>
      <c r="L408" s="15">
        <f t="shared" si="46"/>
        <v>0</v>
      </c>
      <c r="M408" s="3"/>
      <c r="N408" s="15">
        <f t="shared" si="55"/>
        <v>0</v>
      </c>
      <c r="O408" s="42">
        <f>IF($J408="MBD", IF(INTRO!$E$39="Non-endemic", IF($H408&lt;&gt;0, IF($I408=0, $D408*$H408, $D408*($H408-$G408)), 0), $D408*$H408), 0)</f>
        <v>6157.1070835763985</v>
      </c>
      <c r="P408" s="15">
        <f t="shared" si="47"/>
        <v>11632.939654828799</v>
      </c>
      <c r="Q408" s="3"/>
      <c r="R408" s="15">
        <f t="shared" si="56"/>
        <v>17790.046738405195</v>
      </c>
      <c r="S408" s="25"/>
      <c r="T408" s="17">
        <f t="shared" si="48"/>
        <v>0</v>
      </c>
      <c r="U408" s="17">
        <f t="shared" si="49"/>
        <v>0</v>
      </c>
      <c r="V408" s="25"/>
      <c r="W408" s="17">
        <f t="shared" si="50"/>
        <v>0</v>
      </c>
      <c r="X408" s="17">
        <f t="shared" si="51"/>
        <v>0</v>
      </c>
      <c r="Y408" s="25"/>
      <c r="Z408" s="17">
        <f t="shared" si="52"/>
        <v>11632.939654828799</v>
      </c>
      <c r="AA408" s="17">
        <f t="shared" si="53"/>
        <v>78</v>
      </c>
    </row>
    <row r="409" spans="1:27" x14ac:dyDescent="0.2">
      <c r="A409" s="14" t="str">
        <f>IF(AND(INTRO!$E$37="Non-endemic",INTRO!$E$41="Non-endemic")," ",IF(COUNTRY_INFO!A409=0," ",COUNTRY_INFO!A409))</f>
        <v>Ethiopia</v>
      </c>
      <c r="B409" s="14" t="str">
        <f>IF(AND(INTRO!$E$37="Non-endemic",INTRO!$E$41="Non-endemic")," ",IF(COUNTRY_INFO!B409=0," ",COUNTRY_INFO!B409))</f>
        <v>Oromia Finfine Zuriya</v>
      </c>
      <c r="C409" s="14" t="str">
        <f>IF(AND(INTRO!$E$37="Non-endemic",INTRO!$E$41="Non-endemic")," ",IF(COUNTRY_INFO!C409=0," ",COUNTRY_INFO!C409))</f>
        <v>Sululta</v>
      </c>
      <c r="D409" s="15">
        <f>IF(AND(INTRO!$E$37="Non-endemic",INTRO!$E$41="Non-endemic"),0,IF(AND(OR(COUNTRY_INFO!$H409=0,COUNTRY_INFO!$H409=4,COUNTRY_INFO!$H409=99),OR(COUNTRY_INFO!$J409=0,COUNTRY_INFO!$J409=4)),0,COUNTRY_INFO!$E409))</f>
        <v>27432.265556623195</v>
      </c>
      <c r="E409" s="15">
        <f>IF(AND(INTRO!$E$37="Non-endemic",INTRO!$E$41="Non-endemic"),0,IF(AND(OR(COUNTRY_INFO!$H409=0,COUNTRY_INFO!$H409=4,COUNTRY_INFO!$H409=99),OR(COUNTRY_INFO!$J409=0,COUNTRY_INFO!$J409=4)),0,COUNTRY_INFO!$F409))</f>
        <v>51829.192749734393</v>
      </c>
      <c r="F409" s="15">
        <f t="shared" si="54"/>
        <v>79261.458306357585</v>
      </c>
      <c r="G409" s="16">
        <f>IF(AND(INTRO!$E$37="Non-endemic",INTRO!$E$41="Non-endemic"),0,COUNTRY_INFO!P409)</f>
        <v>0</v>
      </c>
      <c r="H409" s="16">
        <f>IF(AND(INTRO!$E$37="Non-endemic",INTRO!$E$41="Non-endemic"),0,COUNTRY_INFO!R409)</f>
        <v>0</v>
      </c>
      <c r="I409" s="15">
        <f>IF(INTRO!$E$39="Non-endemic",IF($G409=1,DEC!I409,0),IF($G409=1,IVM!G409,0))</f>
        <v>0</v>
      </c>
      <c r="J409" s="197"/>
      <c r="K409" s="42">
        <f>IF($J409="ALB", IF(INTRO!$E$39="Non-endemic", IF($H409&lt;&gt;0, IF($I409=0, $D409*$H409, $D409*($H409-$G409)), 0), $D409*$H409), 0)</f>
        <v>0</v>
      </c>
      <c r="L409" s="15">
        <f t="shared" si="46"/>
        <v>0</v>
      </c>
      <c r="M409" s="3"/>
      <c r="N409" s="15">
        <f t="shared" si="55"/>
        <v>0</v>
      </c>
      <c r="O409" s="42">
        <f>IF($J409="MBD", IF(INTRO!$E$39="Non-endemic", IF($H409&lt;&gt;0, IF($I409=0, $D409*$H409, $D409*($H409-$G409)), 0), $D409*$H409), 0)</f>
        <v>0</v>
      </c>
      <c r="P409" s="15">
        <f t="shared" si="47"/>
        <v>0</v>
      </c>
      <c r="Q409" s="3"/>
      <c r="R409" s="15">
        <f t="shared" si="56"/>
        <v>0</v>
      </c>
      <c r="S409" s="25"/>
      <c r="T409" s="17">
        <f t="shared" si="48"/>
        <v>0</v>
      </c>
      <c r="U409" s="17">
        <f t="shared" si="49"/>
        <v>0</v>
      </c>
      <c r="V409" s="25"/>
      <c r="W409" s="17">
        <f t="shared" si="50"/>
        <v>0</v>
      </c>
      <c r="X409" s="17">
        <f t="shared" si="51"/>
        <v>0</v>
      </c>
      <c r="Y409" s="25"/>
      <c r="Z409" s="17">
        <f t="shared" si="52"/>
        <v>0</v>
      </c>
      <c r="AA409" s="17">
        <f t="shared" si="53"/>
        <v>0</v>
      </c>
    </row>
    <row r="410" spans="1:27" x14ac:dyDescent="0.2">
      <c r="A410" s="14" t="str">
        <f>IF(AND(INTRO!$E$37="Non-endemic",INTRO!$E$41="Non-endemic")," ",IF(COUNTRY_INFO!A410=0," ",COUNTRY_INFO!A410))</f>
        <v>Ethiopia</v>
      </c>
      <c r="B410" s="14" t="str">
        <f>IF(AND(INTRO!$E$37="Non-endemic",INTRO!$E$41="Non-endemic")," ",IF(COUNTRY_INFO!B410=0," ",COUNTRY_INFO!B410))</f>
        <v>Oromia Finfine Zuriya</v>
      </c>
      <c r="C410" s="14" t="str">
        <f>IF(AND(INTRO!$E$37="Non-endemic",INTRO!$E$41="Non-endemic")," ",IF(COUNTRY_INFO!C410=0," ",COUNTRY_INFO!C410))</f>
        <v>Sululta Town</v>
      </c>
      <c r="D410" s="15">
        <f>IF(AND(INTRO!$E$37="Non-endemic",INTRO!$E$41="Non-endemic"),0,IF(AND(OR(COUNTRY_INFO!$H410=0,COUNTRY_INFO!$H410=4,COUNTRY_INFO!$H410=99),OR(COUNTRY_INFO!$J410=0,COUNTRY_INFO!$J410=4)),0,COUNTRY_INFO!$E410))</f>
        <v>1603.8410448647999</v>
      </c>
      <c r="E410" s="15">
        <f>IF(AND(INTRO!$E$37="Non-endemic",INTRO!$E$41="Non-endemic"),0,IF(AND(OR(COUNTRY_INFO!$H410=0,COUNTRY_INFO!$H410=4,COUNTRY_INFO!$H410=99),OR(COUNTRY_INFO!$J410=0,COUNTRY_INFO!$J410=4)),0,COUNTRY_INFO!$F410))</f>
        <v>3030.2195231615997</v>
      </c>
      <c r="F410" s="15">
        <f t="shared" si="54"/>
        <v>4634.0605680263998</v>
      </c>
      <c r="G410" s="16">
        <f>IF(AND(INTRO!$E$37="Non-endemic",INTRO!$E$41="Non-endemic"),0,COUNTRY_INFO!P410)</f>
        <v>0</v>
      </c>
      <c r="H410" s="16">
        <f>IF(AND(INTRO!$E$37="Non-endemic",INTRO!$E$41="Non-endemic"),0,COUNTRY_INFO!R410)</f>
        <v>1</v>
      </c>
      <c r="I410" s="15">
        <f>IF(INTRO!$E$39="Non-endemic",IF($G410=1,DEC!I410,0),IF($G410=1,IVM!G410,0))</f>
        <v>0</v>
      </c>
      <c r="J410" s="197" t="s">
        <v>1155</v>
      </c>
      <c r="K410" s="42">
        <f>IF($J410="ALB", IF(INTRO!$E$39="Non-endemic", IF($H410&lt;&gt;0, IF($I410=0, $D410*$H410, $D410*($H410-$G410)), 0), $D410*$H410), 0)</f>
        <v>0</v>
      </c>
      <c r="L410" s="15">
        <f t="shared" si="46"/>
        <v>0</v>
      </c>
      <c r="M410" s="3"/>
      <c r="N410" s="15">
        <f t="shared" si="55"/>
        <v>0</v>
      </c>
      <c r="O410" s="42">
        <f>IF($J410="MBD", IF(INTRO!$E$39="Non-endemic", IF($H410&lt;&gt;0, IF($I410=0, $D410*$H410, $D410*($H410-$G410)), 0), $D410*$H410), 0)</f>
        <v>1603.8410448647999</v>
      </c>
      <c r="P410" s="15">
        <f t="shared" si="47"/>
        <v>3030.2195231615997</v>
      </c>
      <c r="Q410" s="3"/>
      <c r="R410" s="15">
        <f t="shared" si="56"/>
        <v>4634.0605680263998</v>
      </c>
      <c r="S410" s="25"/>
      <c r="T410" s="17">
        <f t="shared" si="48"/>
        <v>0</v>
      </c>
      <c r="U410" s="17">
        <f t="shared" si="49"/>
        <v>0</v>
      </c>
      <c r="V410" s="25"/>
      <c r="W410" s="17">
        <f t="shared" si="50"/>
        <v>0</v>
      </c>
      <c r="X410" s="17">
        <f t="shared" si="51"/>
        <v>0</v>
      </c>
      <c r="Y410" s="25"/>
      <c r="Z410" s="17">
        <f t="shared" si="52"/>
        <v>3030.2195231615997</v>
      </c>
      <c r="AA410" s="17">
        <f t="shared" si="53"/>
        <v>21</v>
      </c>
    </row>
    <row r="411" spans="1:27" x14ac:dyDescent="0.2">
      <c r="A411" s="14" t="str">
        <f>IF(AND(INTRO!$E$37="Non-endemic",INTRO!$E$41="Non-endemic")," ",IF(COUNTRY_INFO!A411=0," ",COUNTRY_INFO!A411))</f>
        <v>Ethiopia</v>
      </c>
      <c r="B411" s="14" t="str">
        <f>IF(AND(INTRO!$E$37="Non-endemic",INTRO!$E$41="Non-endemic")," ",IF(COUNTRY_INFO!B411=0," ",COUNTRY_INFO!B411))</f>
        <v>Oromia Finfine Zuriya</v>
      </c>
      <c r="C411" s="14" t="str">
        <f>IF(AND(INTRO!$E$37="Non-endemic",INTRO!$E$41="Non-endemic")," ",IF(COUNTRY_INFO!C411=0," ",COUNTRY_INFO!C411))</f>
        <v>Walmera</v>
      </c>
      <c r="D411" s="15">
        <f>IF(AND(INTRO!$E$37="Non-endemic",INTRO!$E$41="Non-endemic"),0,IF(AND(OR(COUNTRY_INFO!$H411=0,COUNTRY_INFO!$H411=4,COUNTRY_INFO!$H411=99),OR(COUNTRY_INFO!$J411=0,COUNTRY_INFO!$J411=4)),0,COUNTRY_INFO!$E411))</f>
        <v>18681.897503022599</v>
      </c>
      <c r="E411" s="15">
        <f>IF(AND(INTRO!$E$37="Non-endemic",INTRO!$E$41="Non-endemic"),0,IF(AND(OR(COUNTRY_INFO!$H411=0,COUNTRY_INFO!$H411=4,COUNTRY_INFO!$H411=99),OR(COUNTRY_INFO!$J411=0,COUNTRY_INFO!$J411=4)),0,COUNTRY_INFO!$F411))</f>
        <v>35296.671527779195</v>
      </c>
      <c r="F411" s="15">
        <f t="shared" si="54"/>
        <v>53978.569030801795</v>
      </c>
      <c r="G411" s="16">
        <f>IF(AND(INTRO!$E$37="Non-endemic",INTRO!$E$41="Non-endemic"),0,COUNTRY_INFO!P411)</f>
        <v>0</v>
      </c>
      <c r="H411" s="16">
        <f>IF(AND(INTRO!$E$37="Non-endemic",INTRO!$E$41="Non-endemic"),0,COUNTRY_INFO!R411)</f>
        <v>0</v>
      </c>
      <c r="I411" s="15">
        <f>IF(INTRO!$E$39="Non-endemic",IF($G411=1,DEC!I411,0),IF($G411=1,IVM!G411,0))</f>
        <v>0</v>
      </c>
      <c r="J411" s="197"/>
      <c r="K411" s="42">
        <f>IF($J411="ALB", IF(INTRO!$E$39="Non-endemic", IF($H411&lt;&gt;0, IF($I411=0, $D411*$H411, $D411*($H411-$G411)), 0), $D411*$H411), 0)</f>
        <v>0</v>
      </c>
      <c r="L411" s="15">
        <f t="shared" si="46"/>
        <v>0</v>
      </c>
      <c r="M411" s="3"/>
      <c r="N411" s="15">
        <f t="shared" si="55"/>
        <v>0</v>
      </c>
      <c r="O411" s="42">
        <f>IF($J411="MBD", IF(INTRO!$E$39="Non-endemic", IF($H411&lt;&gt;0, IF($I411=0, $D411*$H411, $D411*($H411-$G411)), 0), $D411*$H411), 0)</f>
        <v>0</v>
      </c>
      <c r="P411" s="15">
        <f t="shared" si="47"/>
        <v>0</v>
      </c>
      <c r="Q411" s="3"/>
      <c r="R411" s="15">
        <f t="shared" si="56"/>
        <v>0</v>
      </c>
      <c r="S411" s="25"/>
      <c r="T411" s="17">
        <f t="shared" si="48"/>
        <v>0</v>
      </c>
      <c r="U411" s="17">
        <f t="shared" si="49"/>
        <v>0</v>
      </c>
      <c r="V411" s="25"/>
      <c r="W411" s="17">
        <f t="shared" si="50"/>
        <v>0</v>
      </c>
      <c r="X411" s="17">
        <f t="shared" si="51"/>
        <v>0</v>
      </c>
      <c r="Y411" s="25"/>
      <c r="Z411" s="17">
        <f t="shared" si="52"/>
        <v>0</v>
      </c>
      <c r="AA411" s="17">
        <f t="shared" si="53"/>
        <v>0</v>
      </c>
    </row>
    <row r="412" spans="1:27" x14ac:dyDescent="0.2">
      <c r="A412" s="14" t="str">
        <f>IF(AND(INTRO!$E$37="Non-endemic",INTRO!$E$41="Non-endemic")," ",IF(COUNTRY_INFO!A412=0," ",COUNTRY_INFO!A412))</f>
        <v>Ethiopia</v>
      </c>
      <c r="B412" s="14" t="str">
        <f>IF(AND(INTRO!$E$37="Non-endemic",INTRO!$E$41="Non-endemic")," ",IF(COUNTRY_INFO!B412=0," ",COUNTRY_INFO!B412))</f>
        <v>Oromia Guji</v>
      </c>
      <c r="C412" s="14" t="str">
        <f>IF(AND(INTRO!$E$37="Non-endemic",INTRO!$E$41="Non-endemic")," ",IF(COUNTRY_INFO!C412=0," ",COUNTRY_INFO!C412))</f>
        <v>Adola Rede</v>
      </c>
      <c r="D412" s="15">
        <f>IF(AND(INTRO!$E$37="Non-endemic",INTRO!$E$41="Non-endemic"),0,IF(AND(OR(COUNTRY_INFO!$H412=0,COUNTRY_INFO!$H412=4,COUNTRY_INFO!$H412=99),OR(COUNTRY_INFO!$J412=0,COUNTRY_INFO!$J412=4)),0,COUNTRY_INFO!$E412))</f>
        <v>26850.593201375999</v>
      </c>
      <c r="E412" s="15">
        <f>IF(AND(INTRO!$E$37="Non-endemic",INTRO!$E$41="Non-endemic"),0,IF(AND(OR(COUNTRY_INFO!$H412=0,COUNTRY_INFO!$H412=4,COUNTRY_INFO!$H412=99),OR(COUNTRY_INFO!$J412=0,COUNTRY_INFO!$J412=4)),0,COUNTRY_INFO!$F412))</f>
        <v>50730.209198591998</v>
      </c>
      <c r="F412" s="15">
        <f t="shared" si="54"/>
        <v>77580.802399968001</v>
      </c>
      <c r="G412" s="16">
        <f>IF(AND(INTRO!$E$37="Non-endemic",INTRO!$E$41="Non-endemic"),0,COUNTRY_INFO!P412)</f>
        <v>0</v>
      </c>
      <c r="H412" s="16">
        <f>IF(AND(INTRO!$E$37="Non-endemic",INTRO!$E$41="Non-endemic"),0,COUNTRY_INFO!R412)</f>
        <v>1</v>
      </c>
      <c r="I412" s="15">
        <f>IF(INTRO!$E$39="Non-endemic",IF($G412=1,DEC!I412,0),IF($G412=1,IVM!G412,0))</f>
        <v>0</v>
      </c>
      <c r="J412" s="197" t="s">
        <v>1155</v>
      </c>
      <c r="K412" s="42">
        <f>IF($J412="ALB", IF(INTRO!$E$39="Non-endemic", IF($H412&lt;&gt;0, IF($I412=0, $D412*$H412, $D412*($H412-$G412)), 0), $D412*$H412), 0)</f>
        <v>0</v>
      </c>
      <c r="L412" s="15">
        <f t="shared" si="46"/>
        <v>0</v>
      </c>
      <c r="M412" s="3"/>
      <c r="N412" s="15">
        <f t="shared" si="55"/>
        <v>0</v>
      </c>
      <c r="O412" s="42">
        <f>IF($J412="MBD", IF(INTRO!$E$39="Non-endemic", IF($H412&lt;&gt;0, IF($I412=0, $D412*$H412, $D412*($H412-$G412)), 0), $D412*$H412), 0)</f>
        <v>26850.593201375999</v>
      </c>
      <c r="P412" s="15">
        <f t="shared" si="47"/>
        <v>50730.209198591998</v>
      </c>
      <c r="Q412" s="3"/>
      <c r="R412" s="15">
        <f t="shared" si="56"/>
        <v>77580.802399968001</v>
      </c>
      <c r="S412" s="25"/>
      <c r="T412" s="17">
        <f t="shared" si="48"/>
        <v>0</v>
      </c>
      <c r="U412" s="17">
        <f t="shared" si="49"/>
        <v>0</v>
      </c>
      <c r="V412" s="25"/>
      <c r="W412" s="17">
        <f t="shared" si="50"/>
        <v>0</v>
      </c>
      <c r="X412" s="17">
        <f t="shared" si="51"/>
        <v>0</v>
      </c>
      <c r="Y412" s="25"/>
      <c r="Z412" s="17">
        <f t="shared" si="52"/>
        <v>50730.209198591998</v>
      </c>
      <c r="AA412" s="17">
        <f t="shared" si="53"/>
        <v>339</v>
      </c>
    </row>
    <row r="413" spans="1:27" x14ac:dyDescent="0.2">
      <c r="A413" s="14" t="str">
        <f>IF(AND(INTRO!$E$37="Non-endemic",INTRO!$E$41="Non-endemic")," ",IF(COUNTRY_INFO!A413=0," ",COUNTRY_INFO!A413))</f>
        <v>Ethiopia</v>
      </c>
      <c r="B413" s="14" t="str">
        <f>IF(AND(INTRO!$E$37="Non-endemic",INTRO!$E$41="Non-endemic")," ",IF(COUNTRY_INFO!B413=0," ",COUNTRY_INFO!B413))</f>
        <v>Oromia Guji</v>
      </c>
      <c r="C413" s="14" t="str">
        <f>IF(AND(INTRO!$E$37="Non-endemic",INTRO!$E$41="Non-endemic")," ",IF(COUNTRY_INFO!C413=0," ",COUNTRY_INFO!C413))</f>
        <v>Adola Town</v>
      </c>
      <c r="D413" s="15">
        <f>IF(AND(INTRO!$E$37="Non-endemic",INTRO!$E$41="Non-endemic"),0,IF(AND(OR(COUNTRY_INFO!$H413=0,COUNTRY_INFO!$H413=4,COUNTRY_INFO!$H413=99),OR(COUNTRY_INFO!$J413=0,COUNTRY_INFO!$J413=4)),0,COUNTRY_INFO!$E413))</f>
        <v>11344.477437211799</v>
      </c>
      <c r="E413" s="15">
        <f>IF(AND(INTRO!$E$37="Non-endemic",INTRO!$E$41="Non-endemic"),0,IF(AND(OR(COUNTRY_INFO!$H413=0,COUNTRY_INFO!$H413=4,COUNTRY_INFO!$H413=99),OR(COUNTRY_INFO!$J413=0,COUNTRY_INFO!$J413=4)),0,COUNTRY_INFO!$F413))</f>
        <v>21433.705740585596</v>
      </c>
      <c r="F413" s="15">
        <f t="shared" si="54"/>
        <v>32778.183177797393</v>
      </c>
      <c r="G413" s="16">
        <f>IF(AND(INTRO!$E$37="Non-endemic",INTRO!$E$41="Non-endemic"),0,COUNTRY_INFO!P413)</f>
        <v>0</v>
      </c>
      <c r="H413" s="16">
        <f>IF(AND(INTRO!$E$37="Non-endemic",INTRO!$E$41="Non-endemic"),0,COUNTRY_INFO!R413)</f>
        <v>1</v>
      </c>
      <c r="I413" s="15">
        <f>IF(INTRO!$E$39="Non-endemic",IF($G413=1,DEC!I413,0),IF($G413=1,IVM!G413,0))</f>
        <v>0</v>
      </c>
      <c r="J413" s="197" t="s">
        <v>1155</v>
      </c>
      <c r="K413" s="42">
        <f>IF($J413="ALB", IF(INTRO!$E$39="Non-endemic", IF($H413&lt;&gt;0, IF($I413=0, $D413*$H413, $D413*($H413-$G413)), 0), $D413*$H413), 0)</f>
        <v>0</v>
      </c>
      <c r="L413" s="15">
        <f t="shared" si="46"/>
        <v>0</v>
      </c>
      <c r="M413" s="3"/>
      <c r="N413" s="15">
        <f t="shared" si="55"/>
        <v>0</v>
      </c>
      <c r="O413" s="42">
        <f>IF($J413="MBD", IF(INTRO!$E$39="Non-endemic", IF($H413&lt;&gt;0, IF($I413=0, $D413*$H413, $D413*($H413-$G413)), 0), $D413*$H413), 0)</f>
        <v>11344.477437211799</v>
      </c>
      <c r="P413" s="15">
        <f t="shared" si="47"/>
        <v>21433.705740585596</v>
      </c>
      <c r="Q413" s="3"/>
      <c r="R413" s="15">
        <f t="shared" si="56"/>
        <v>32778.183177797393</v>
      </c>
      <c r="S413" s="25"/>
      <c r="T413" s="17">
        <f t="shared" si="48"/>
        <v>0</v>
      </c>
      <c r="U413" s="17">
        <f t="shared" si="49"/>
        <v>0</v>
      </c>
      <c r="V413" s="25"/>
      <c r="W413" s="17">
        <f t="shared" si="50"/>
        <v>0</v>
      </c>
      <c r="X413" s="17">
        <f t="shared" si="51"/>
        <v>0</v>
      </c>
      <c r="Y413" s="25"/>
      <c r="Z413" s="17">
        <f t="shared" si="52"/>
        <v>21433.705740585596</v>
      </c>
      <c r="AA413" s="17">
        <f t="shared" si="53"/>
        <v>143</v>
      </c>
    </row>
    <row r="414" spans="1:27" x14ac:dyDescent="0.2">
      <c r="A414" s="14" t="str">
        <f>IF(AND(INTRO!$E$37="Non-endemic",INTRO!$E$41="Non-endemic")," ",IF(COUNTRY_INFO!A414=0," ",COUNTRY_INFO!A414))</f>
        <v>Ethiopia</v>
      </c>
      <c r="B414" s="14" t="str">
        <f>IF(AND(INTRO!$E$37="Non-endemic",INTRO!$E$41="Non-endemic")," ",IF(COUNTRY_INFO!B414=0," ",COUNTRY_INFO!B414))</f>
        <v>Oromia Guji</v>
      </c>
      <c r="C414" s="14" t="str">
        <f>IF(AND(INTRO!$E$37="Non-endemic",INTRO!$E$41="Non-endemic")," ",IF(COUNTRY_INFO!C414=0," ",COUNTRY_INFO!C414))</f>
        <v>Aga Wayu</v>
      </c>
      <c r="D414" s="15">
        <f>IF(AND(INTRO!$E$37="Non-endemic",INTRO!$E$41="Non-endemic"),0,IF(AND(OR(COUNTRY_INFO!$H414=0,COUNTRY_INFO!$H414=4,COUNTRY_INFO!$H414=99),OR(COUNTRY_INFO!$J414=0,COUNTRY_INFO!$J414=4)),0,COUNTRY_INFO!$E414))</f>
        <v>0</v>
      </c>
      <c r="E414" s="15">
        <f>IF(AND(INTRO!$E$37="Non-endemic",INTRO!$E$41="Non-endemic"),0,IF(AND(OR(COUNTRY_INFO!$H414=0,COUNTRY_INFO!$H414=4,COUNTRY_INFO!$H414=99),OR(COUNTRY_INFO!$J414=0,COUNTRY_INFO!$J414=4)),0,COUNTRY_INFO!$F414))</f>
        <v>0</v>
      </c>
      <c r="F414" s="15">
        <f t="shared" si="54"/>
        <v>0</v>
      </c>
      <c r="G414" s="16">
        <f>IF(AND(INTRO!$E$37="Non-endemic",INTRO!$E$41="Non-endemic"),0,COUNTRY_INFO!P414)</f>
        <v>0</v>
      </c>
      <c r="H414" s="16">
        <f>IF(AND(INTRO!$E$37="Non-endemic",INTRO!$E$41="Non-endemic"),0,COUNTRY_INFO!R414)</f>
        <v>0</v>
      </c>
      <c r="I414" s="15">
        <f>IF(INTRO!$E$39="Non-endemic",IF($G414=1,DEC!I414,0),IF($G414=1,IVM!G414,0))</f>
        <v>0</v>
      </c>
      <c r="J414" s="197"/>
      <c r="K414" s="42">
        <f>IF($J414="ALB", IF(INTRO!$E$39="Non-endemic", IF($H414&lt;&gt;0, IF($I414=0, $D414*$H414, $D414*($H414-$G414)), 0), $D414*$H414), 0)</f>
        <v>0</v>
      </c>
      <c r="L414" s="15">
        <f t="shared" si="46"/>
        <v>0</v>
      </c>
      <c r="M414" s="3"/>
      <c r="N414" s="15">
        <f t="shared" si="55"/>
        <v>0</v>
      </c>
      <c r="O414" s="42">
        <f>IF($J414="MBD", IF(INTRO!$E$39="Non-endemic", IF($H414&lt;&gt;0, IF($I414=0, $D414*$H414, $D414*($H414-$G414)), 0), $D414*$H414), 0)</f>
        <v>0</v>
      </c>
      <c r="P414" s="15">
        <f t="shared" si="47"/>
        <v>0</v>
      </c>
      <c r="Q414" s="3"/>
      <c r="R414" s="15">
        <f t="shared" si="56"/>
        <v>0</v>
      </c>
      <c r="S414" s="25"/>
      <c r="T414" s="17">
        <f t="shared" si="48"/>
        <v>0</v>
      </c>
      <c r="U414" s="17">
        <f t="shared" si="49"/>
        <v>0</v>
      </c>
      <c r="V414" s="25"/>
      <c r="W414" s="17">
        <f t="shared" si="50"/>
        <v>0</v>
      </c>
      <c r="X414" s="17">
        <f t="shared" si="51"/>
        <v>0</v>
      </c>
      <c r="Y414" s="25"/>
      <c r="Z414" s="17">
        <f t="shared" si="52"/>
        <v>0</v>
      </c>
      <c r="AA414" s="17">
        <f t="shared" si="53"/>
        <v>0</v>
      </c>
    </row>
    <row r="415" spans="1:27" x14ac:dyDescent="0.2">
      <c r="A415" s="14" t="str">
        <f>IF(AND(INTRO!$E$37="Non-endemic",INTRO!$E$41="Non-endemic")," ",IF(COUNTRY_INFO!A415=0," ",COUNTRY_INFO!A415))</f>
        <v>Ethiopia</v>
      </c>
      <c r="B415" s="14" t="str">
        <f>IF(AND(INTRO!$E$37="Non-endemic",INTRO!$E$41="Non-endemic")," ",IF(COUNTRY_INFO!B415=0," ",COUNTRY_INFO!B415))</f>
        <v>Oromia Guji</v>
      </c>
      <c r="C415" s="14" t="str">
        <f>IF(AND(INTRO!$E$37="Non-endemic",INTRO!$E$41="Non-endemic")," ",IF(COUNTRY_INFO!C415=0," ",COUNTRY_INFO!C415))</f>
        <v>Ana Sora</v>
      </c>
      <c r="D415" s="15">
        <f>IF(AND(INTRO!$E$37="Non-endemic",INTRO!$E$41="Non-endemic"),0,IF(AND(OR(COUNTRY_INFO!$H415=0,COUNTRY_INFO!$H415=4,COUNTRY_INFO!$H415=99),OR(COUNTRY_INFO!$J415=0,COUNTRY_INFO!$J415=4)),0,COUNTRY_INFO!$E415))</f>
        <v>24154.843870042198</v>
      </c>
      <c r="E415" s="15">
        <f>IF(AND(INTRO!$E$37="Non-endemic",INTRO!$E$41="Non-endemic"),0,IF(AND(OR(COUNTRY_INFO!$H415=0,COUNTRY_INFO!$H415=4,COUNTRY_INFO!$H415=99),OR(COUNTRY_INFO!$J415=0,COUNTRY_INFO!$J415=4)),0,COUNTRY_INFO!$F415))</f>
        <v>45636.991089782401</v>
      </c>
      <c r="F415" s="15">
        <f t="shared" si="54"/>
        <v>69791.834959824599</v>
      </c>
      <c r="G415" s="16">
        <f>IF(AND(INTRO!$E$37="Non-endemic",INTRO!$E$41="Non-endemic"),0,COUNTRY_INFO!P415)</f>
        <v>0</v>
      </c>
      <c r="H415" s="16">
        <f>IF(AND(INTRO!$E$37="Non-endemic",INTRO!$E$41="Non-endemic"),0,COUNTRY_INFO!R415)</f>
        <v>2</v>
      </c>
      <c r="I415" s="15">
        <f>IF(INTRO!$E$39="Non-endemic",IF($G415=1,DEC!I415,0),IF($G415=1,IVM!G415,0))</f>
        <v>0</v>
      </c>
      <c r="J415" s="197" t="s">
        <v>1155</v>
      </c>
      <c r="K415" s="42">
        <f>IF($J415="ALB", IF(INTRO!$E$39="Non-endemic", IF($H415&lt;&gt;0, IF($I415=0, $D415*$H415, $D415*($H415-$G415)), 0), $D415*$H415), 0)</f>
        <v>0</v>
      </c>
      <c r="L415" s="15">
        <f t="shared" si="46"/>
        <v>0</v>
      </c>
      <c r="M415" s="3"/>
      <c r="N415" s="15">
        <f t="shared" si="55"/>
        <v>0</v>
      </c>
      <c r="O415" s="42">
        <f>IF($J415="MBD", IF(INTRO!$E$39="Non-endemic", IF($H415&lt;&gt;0, IF($I415=0, $D415*$H415, $D415*($H415-$G415)), 0), $D415*$H415), 0)</f>
        <v>48309.687740084395</v>
      </c>
      <c r="P415" s="15">
        <f t="shared" si="47"/>
        <v>91273.982179564802</v>
      </c>
      <c r="Q415" s="3"/>
      <c r="R415" s="15">
        <f t="shared" si="56"/>
        <v>139583.6699196492</v>
      </c>
      <c r="S415" s="25"/>
      <c r="T415" s="17">
        <f t="shared" si="48"/>
        <v>0</v>
      </c>
      <c r="U415" s="17">
        <f t="shared" si="49"/>
        <v>0</v>
      </c>
      <c r="V415" s="25"/>
      <c r="W415" s="17">
        <f t="shared" si="50"/>
        <v>0</v>
      </c>
      <c r="X415" s="17">
        <f t="shared" si="51"/>
        <v>0</v>
      </c>
      <c r="Y415" s="25"/>
      <c r="Z415" s="17">
        <f t="shared" si="52"/>
        <v>91273.982179564802</v>
      </c>
      <c r="AA415" s="17">
        <f t="shared" si="53"/>
        <v>609</v>
      </c>
    </row>
    <row r="416" spans="1:27" x14ac:dyDescent="0.2">
      <c r="A416" s="14" t="str">
        <f>IF(AND(INTRO!$E$37="Non-endemic",INTRO!$E$41="Non-endemic")," ",IF(COUNTRY_INFO!A416=0," ",COUNTRY_INFO!A416))</f>
        <v>Ethiopia</v>
      </c>
      <c r="B416" s="14" t="str">
        <f>IF(AND(INTRO!$E$37="Non-endemic",INTRO!$E$41="Non-endemic")," ",IF(COUNTRY_INFO!B416=0," ",COUNTRY_INFO!B416))</f>
        <v>Oromia Guji</v>
      </c>
      <c r="C416" s="14" t="str">
        <f>IF(AND(INTRO!$E$37="Non-endemic",INTRO!$E$41="Non-endemic")," ",IF(COUNTRY_INFO!C416=0," ",COUNTRY_INFO!C416))</f>
        <v>Bore</v>
      </c>
      <c r="D416" s="15">
        <f>IF(AND(INTRO!$E$37="Non-endemic",INTRO!$E$41="Non-endemic"),0,IF(AND(OR(COUNTRY_INFO!$H416=0,COUNTRY_INFO!$H416=4,COUNTRY_INFO!$H416=99),OR(COUNTRY_INFO!$J416=0,COUNTRY_INFO!$J416=4)),0,COUNTRY_INFO!$E416))</f>
        <v>27382.039472272802</v>
      </c>
      <c r="E416" s="15">
        <f>IF(AND(INTRO!$E$37="Non-endemic",INTRO!$E$41="Non-endemic"),0,IF(AND(OR(COUNTRY_INFO!$H416=0,COUNTRY_INFO!$H416=4,COUNTRY_INFO!$H416=99),OR(COUNTRY_INFO!$J416=0,COUNTRY_INFO!$J416=4)),0,COUNTRY_INFO!$F416))</f>
        <v>51734.298020697599</v>
      </c>
      <c r="F416" s="15">
        <f t="shared" si="54"/>
        <v>79116.3374929704</v>
      </c>
      <c r="G416" s="16">
        <f>IF(AND(INTRO!$E$37="Non-endemic",INTRO!$E$41="Non-endemic"),0,COUNTRY_INFO!P416)</f>
        <v>0</v>
      </c>
      <c r="H416" s="16">
        <f>IF(AND(INTRO!$E$37="Non-endemic",INTRO!$E$41="Non-endemic"),0,COUNTRY_INFO!R416)</f>
        <v>2</v>
      </c>
      <c r="I416" s="15">
        <f>IF(INTRO!$E$39="Non-endemic",IF($G416=1,DEC!I416,0),IF($G416=1,IVM!G416,0))</f>
        <v>0</v>
      </c>
      <c r="J416" s="197" t="s">
        <v>1155</v>
      </c>
      <c r="K416" s="42">
        <f>IF($J416="ALB", IF(INTRO!$E$39="Non-endemic", IF($H416&lt;&gt;0, IF($I416=0, $D416*$H416, $D416*($H416-$G416)), 0), $D416*$H416), 0)</f>
        <v>0</v>
      </c>
      <c r="L416" s="15">
        <f t="shared" si="46"/>
        <v>0</v>
      </c>
      <c r="M416" s="3"/>
      <c r="N416" s="15">
        <f t="shared" si="55"/>
        <v>0</v>
      </c>
      <c r="O416" s="42">
        <f>IF($J416="MBD", IF(INTRO!$E$39="Non-endemic", IF($H416&lt;&gt;0, IF($I416=0, $D416*$H416, $D416*($H416-$G416)), 0), $D416*$H416), 0)</f>
        <v>54764.078944545603</v>
      </c>
      <c r="P416" s="15">
        <f t="shared" si="47"/>
        <v>103468.5960413952</v>
      </c>
      <c r="Q416" s="3"/>
      <c r="R416" s="15">
        <f t="shared" si="56"/>
        <v>158232.6749859408</v>
      </c>
      <c r="S416" s="25"/>
      <c r="T416" s="17">
        <f t="shared" si="48"/>
        <v>0</v>
      </c>
      <c r="U416" s="17">
        <f t="shared" si="49"/>
        <v>0</v>
      </c>
      <c r="V416" s="25"/>
      <c r="W416" s="17">
        <f t="shared" si="50"/>
        <v>0</v>
      </c>
      <c r="X416" s="17">
        <f t="shared" si="51"/>
        <v>0</v>
      </c>
      <c r="Y416" s="25"/>
      <c r="Z416" s="17">
        <f t="shared" si="52"/>
        <v>103468.5960413952</v>
      </c>
      <c r="AA416" s="17">
        <f t="shared" si="53"/>
        <v>690</v>
      </c>
    </row>
    <row r="417" spans="1:27" x14ac:dyDescent="0.2">
      <c r="A417" s="14" t="str">
        <f>IF(AND(INTRO!$E$37="Non-endemic",INTRO!$E$41="Non-endemic")," ",IF(COUNTRY_INFO!A417=0," ",COUNTRY_INFO!A417))</f>
        <v>Ethiopia</v>
      </c>
      <c r="B417" s="14" t="str">
        <f>IF(AND(INTRO!$E$37="Non-endemic",INTRO!$E$41="Non-endemic")," ",IF(COUNTRY_INFO!B417=0," ",COUNTRY_INFO!B417))</f>
        <v>Oromia Guji</v>
      </c>
      <c r="C417" s="14" t="str">
        <f>IF(AND(INTRO!$E$37="Non-endemic",INTRO!$E$41="Non-endemic")," ",IF(COUNTRY_INFO!C417=0," ",COUNTRY_INFO!C417))</f>
        <v>Dama</v>
      </c>
      <c r="D417" s="15">
        <f>IF(AND(INTRO!$E$37="Non-endemic",INTRO!$E$41="Non-endemic"),0,IF(AND(OR(COUNTRY_INFO!$H417=0,COUNTRY_INFO!$H417=4,COUNTRY_INFO!$H417=99),OR(COUNTRY_INFO!$J417=0,COUNTRY_INFO!$J417=4)),0,COUNTRY_INFO!$E417))</f>
        <v>15243.955965781201</v>
      </c>
      <c r="E417" s="15">
        <f>IF(AND(INTRO!$E$37="Non-endemic",INTRO!$E$41="Non-endemic"),0,IF(AND(OR(COUNTRY_INFO!$H417=0,COUNTRY_INFO!$H417=4,COUNTRY_INFO!$H417=99),OR(COUNTRY_INFO!$J417=0,COUNTRY_INFO!$J417=4)),0,COUNTRY_INFO!$F417))</f>
        <v>28801.1914432704</v>
      </c>
      <c r="F417" s="15">
        <f t="shared" si="54"/>
        <v>44045.147409051599</v>
      </c>
      <c r="G417" s="16">
        <f>IF(AND(INTRO!$E$37="Non-endemic",INTRO!$E$41="Non-endemic"),0,COUNTRY_INFO!P417)</f>
        <v>0</v>
      </c>
      <c r="H417" s="16">
        <f>IF(AND(INTRO!$E$37="Non-endemic",INTRO!$E$41="Non-endemic"),0,COUNTRY_INFO!R417)</f>
        <v>2</v>
      </c>
      <c r="I417" s="15">
        <f>IF(INTRO!$E$39="Non-endemic",IF($G417=1,DEC!I417,0),IF($G417=1,IVM!G417,0))</f>
        <v>0</v>
      </c>
      <c r="J417" s="197" t="s">
        <v>1155</v>
      </c>
      <c r="K417" s="42">
        <f>IF($J417="ALB", IF(INTRO!$E$39="Non-endemic", IF($H417&lt;&gt;0, IF($I417=0, $D417*$H417, $D417*($H417-$G417)), 0), $D417*$H417), 0)</f>
        <v>0</v>
      </c>
      <c r="L417" s="15">
        <f t="shared" si="46"/>
        <v>0</v>
      </c>
      <c r="M417" s="3"/>
      <c r="N417" s="15">
        <f t="shared" si="55"/>
        <v>0</v>
      </c>
      <c r="O417" s="42">
        <f>IF($J417="MBD", IF(INTRO!$E$39="Non-endemic", IF($H417&lt;&gt;0, IF($I417=0, $D417*$H417, $D417*($H417-$G417)), 0), $D417*$H417), 0)</f>
        <v>30487.911931562401</v>
      </c>
      <c r="P417" s="15">
        <f t="shared" si="47"/>
        <v>57602.3828865408</v>
      </c>
      <c r="Q417" s="3"/>
      <c r="R417" s="15">
        <f t="shared" si="56"/>
        <v>88090.294818103197</v>
      </c>
      <c r="S417" s="25"/>
      <c r="T417" s="17">
        <f t="shared" si="48"/>
        <v>0</v>
      </c>
      <c r="U417" s="17">
        <f t="shared" si="49"/>
        <v>0</v>
      </c>
      <c r="V417" s="25"/>
      <c r="W417" s="17">
        <f t="shared" si="50"/>
        <v>0</v>
      </c>
      <c r="X417" s="17">
        <f t="shared" si="51"/>
        <v>0</v>
      </c>
      <c r="Y417" s="25"/>
      <c r="Z417" s="17">
        <f t="shared" si="52"/>
        <v>57602.3828865408</v>
      </c>
      <c r="AA417" s="17">
        <f t="shared" si="53"/>
        <v>385</v>
      </c>
    </row>
    <row r="418" spans="1:27" x14ac:dyDescent="0.2">
      <c r="A418" s="14" t="str">
        <f>IF(AND(INTRO!$E$37="Non-endemic",INTRO!$E$41="Non-endemic")," ",IF(COUNTRY_INFO!A418=0," ",COUNTRY_INFO!A418))</f>
        <v>Ethiopia</v>
      </c>
      <c r="B418" s="14" t="str">
        <f>IF(AND(INTRO!$E$37="Non-endemic",INTRO!$E$41="Non-endemic")," ",IF(COUNTRY_INFO!B418=0," ",COUNTRY_INFO!B418))</f>
        <v>Oromia Guji</v>
      </c>
      <c r="C418" s="14" t="str">
        <f>IF(AND(INTRO!$E$37="Non-endemic",INTRO!$E$41="Non-endemic")," ",IF(COUNTRY_INFO!C418=0," ",COUNTRY_INFO!C418))</f>
        <v>Girja</v>
      </c>
      <c r="D418" s="15">
        <f>IF(AND(INTRO!$E$37="Non-endemic",INTRO!$E$41="Non-endemic"),0,IF(AND(OR(COUNTRY_INFO!$H418=0,COUNTRY_INFO!$H418=4,COUNTRY_INFO!$H418=99),OR(COUNTRY_INFO!$J418=0,COUNTRY_INFO!$J418=4)),0,COUNTRY_INFO!$E418))</f>
        <v>13980.498452020798</v>
      </c>
      <c r="E418" s="15">
        <f>IF(AND(INTRO!$E$37="Non-endemic",INTRO!$E$41="Non-endemic"),0,IF(AND(OR(COUNTRY_INFO!$H418=0,COUNTRY_INFO!$H418=4,COUNTRY_INFO!$H418=99),OR(COUNTRY_INFO!$J418=0,COUNTRY_INFO!$J418=4)),0,COUNTRY_INFO!$F418))</f>
        <v>26414.076063513596</v>
      </c>
      <c r="F418" s="15">
        <f t="shared" si="54"/>
        <v>40394.57451553439</v>
      </c>
      <c r="G418" s="16">
        <f>IF(AND(INTRO!$E$37="Non-endemic",INTRO!$E$41="Non-endemic"),0,COUNTRY_INFO!P418)</f>
        <v>0</v>
      </c>
      <c r="H418" s="16">
        <f>IF(AND(INTRO!$E$37="Non-endemic",INTRO!$E$41="Non-endemic"),0,COUNTRY_INFO!R418)</f>
        <v>1</v>
      </c>
      <c r="I418" s="15">
        <f>IF(INTRO!$E$39="Non-endemic",IF($G418=1,DEC!I418,0),IF($G418=1,IVM!G418,0))</f>
        <v>0</v>
      </c>
      <c r="J418" s="197" t="s">
        <v>1155</v>
      </c>
      <c r="K418" s="42">
        <f>IF($J418="ALB", IF(INTRO!$E$39="Non-endemic", IF($H418&lt;&gt;0, IF($I418=0, $D418*$H418, $D418*($H418-$G418)), 0), $D418*$H418), 0)</f>
        <v>0</v>
      </c>
      <c r="L418" s="15">
        <f t="shared" si="46"/>
        <v>0</v>
      </c>
      <c r="M418" s="3"/>
      <c r="N418" s="15">
        <f t="shared" si="55"/>
        <v>0</v>
      </c>
      <c r="O418" s="42">
        <f>IF($J418="MBD", IF(INTRO!$E$39="Non-endemic", IF($H418&lt;&gt;0, IF($I418=0, $D418*$H418, $D418*($H418-$G418)), 0), $D418*$H418), 0)</f>
        <v>13980.498452020798</v>
      </c>
      <c r="P418" s="15">
        <f t="shared" si="47"/>
        <v>26414.076063513596</v>
      </c>
      <c r="Q418" s="3"/>
      <c r="R418" s="15">
        <f t="shared" si="56"/>
        <v>40394.57451553439</v>
      </c>
      <c r="S418" s="25"/>
      <c r="T418" s="17">
        <f t="shared" si="48"/>
        <v>0</v>
      </c>
      <c r="U418" s="17">
        <f t="shared" si="49"/>
        <v>0</v>
      </c>
      <c r="V418" s="25"/>
      <c r="W418" s="17">
        <f t="shared" si="50"/>
        <v>0</v>
      </c>
      <c r="X418" s="17">
        <f t="shared" si="51"/>
        <v>0</v>
      </c>
      <c r="Y418" s="25"/>
      <c r="Z418" s="17">
        <f t="shared" si="52"/>
        <v>26414.076063513596</v>
      </c>
      <c r="AA418" s="17">
        <f t="shared" si="53"/>
        <v>177</v>
      </c>
    </row>
    <row r="419" spans="1:27" x14ac:dyDescent="0.2">
      <c r="A419" s="14" t="str">
        <f>IF(AND(INTRO!$E$37="Non-endemic",INTRO!$E$41="Non-endemic")," ",IF(COUNTRY_INFO!A419=0," ",COUNTRY_INFO!A419))</f>
        <v>Ethiopia</v>
      </c>
      <c r="B419" s="14" t="str">
        <f>IF(AND(INTRO!$E$37="Non-endemic",INTRO!$E$41="Non-endemic")," ",IF(COUNTRY_INFO!B419=0," ",COUNTRY_INFO!B419))</f>
        <v>Oromia Guji</v>
      </c>
      <c r="C419" s="14" t="str">
        <f>IF(AND(INTRO!$E$37="Non-endemic",INTRO!$E$41="Non-endemic")," ",IF(COUNTRY_INFO!C419=0," ",COUNTRY_INFO!C419))</f>
        <v>Goro Dola</v>
      </c>
      <c r="D419" s="15">
        <f>IF(AND(INTRO!$E$37="Non-endemic",INTRO!$E$41="Non-endemic"),0,IF(AND(OR(COUNTRY_INFO!$H419=0,COUNTRY_INFO!$H419=4,COUNTRY_INFO!$H419=99),OR(COUNTRY_INFO!$J419=0,COUNTRY_INFO!$J419=4)),0,COUNTRY_INFO!$E419))</f>
        <v>19892.753374388998</v>
      </c>
      <c r="E419" s="15">
        <f>IF(AND(INTRO!$E$37="Non-endemic",INTRO!$E$41="Non-endemic"),0,IF(AND(OR(COUNTRY_INFO!$H419=0,COUNTRY_INFO!$H419=4,COUNTRY_INFO!$H419=99),OR(COUNTRY_INFO!$J419=0,COUNTRY_INFO!$J419=4)),0,COUNTRY_INFO!$F419))</f>
        <v>37584.403914287992</v>
      </c>
      <c r="F419" s="15">
        <f t="shared" si="54"/>
        <v>57477.157288676986</v>
      </c>
      <c r="G419" s="16">
        <f>IF(AND(INTRO!$E$37="Non-endemic",INTRO!$E$41="Non-endemic"),0,COUNTRY_INFO!P419)</f>
        <v>0</v>
      </c>
      <c r="H419" s="16">
        <f>IF(AND(INTRO!$E$37="Non-endemic",INTRO!$E$41="Non-endemic"),0,COUNTRY_INFO!R419)</f>
        <v>0</v>
      </c>
      <c r="I419" s="15">
        <f>IF(INTRO!$E$39="Non-endemic",IF($G419=1,DEC!I419,0),IF($G419=1,IVM!G419,0))</f>
        <v>0</v>
      </c>
      <c r="J419" s="197"/>
      <c r="K419" s="42">
        <f>IF($J419="ALB", IF(INTRO!$E$39="Non-endemic", IF($H419&lt;&gt;0, IF($I419=0, $D419*$H419, $D419*($H419-$G419)), 0), $D419*$H419), 0)</f>
        <v>0</v>
      </c>
      <c r="L419" s="15">
        <f t="shared" si="46"/>
        <v>0</v>
      </c>
      <c r="M419" s="3"/>
      <c r="N419" s="15">
        <f t="shared" si="55"/>
        <v>0</v>
      </c>
      <c r="O419" s="42">
        <f>IF($J419="MBD", IF(INTRO!$E$39="Non-endemic", IF($H419&lt;&gt;0, IF($I419=0, $D419*$H419, $D419*($H419-$G419)), 0), $D419*$H419), 0)</f>
        <v>0</v>
      </c>
      <c r="P419" s="15">
        <f t="shared" si="47"/>
        <v>0</v>
      </c>
      <c r="Q419" s="3"/>
      <c r="R419" s="15">
        <f t="shared" si="56"/>
        <v>0</v>
      </c>
      <c r="S419" s="25"/>
      <c r="T419" s="17">
        <f t="shared" si="48"/>
        <v>0</v>
      </c>
      <c r="U419" s="17">
        <f t="shared" si="49"/>
        <v>0</v>
      </c>
      <c r="V419" s="25"/>
      <c r="W419" s="17">
        <f t="shared" si="50"/>
        <v>0</v>
      </c>
      <c r="X419" s="17">
        <f t="shared" si="51"/>
        <v>0</v>
      </c>
      <c r="Y419" s="25"/>
      <c r="Z419" s="17">
        <f t="shared" si="52"/>
        <v>0</v>
      </c>
      <c r="AA419" s="17">
        <f t="shared" si="53"/>
        <v>0</v>
      </c>
    </row>
    <row r="420" spans="1:27" x14ac:dyDescent="0.2">
      <c r="A420" s="14" t="str">
        <f>IF(AND(INTRO!$E$37="Non-endemic",INTRO!$E$41="Non-endemic")," ",IF(COUNTRY_INFO!A420=0," ",COUNTRY_INFO!A420))</f>
        <v>Ethiopia</v>
      </c>
      <c r="B420" s="14" t="str">
        <f>IF(AND(INTRO!$E$37="Non-endemic",INTRO!$E$41="Non-endemic")," ",IF(COUNTRY_INFO!B420=0," ",COUNTRY_INFO!B420))</f>
        <v>Oromia Guji</v>
      </c>
      <c r="C420" s="14" t="str">
        <f>IF(AND(INTRO!$E$37="Non-endemic",INTRO!$E$41="Non-endemic")," ",IF(COUNTRY_INFO!C420=0," ",COUNTRY_INFO!C420))</f>
        <v>Gumi Eldalo</v>
      </c>
      <c r="D420" s="15">
        <f>IF(AND(INTRO!$E$37="Non-endemic",INTRO!$E$41="Non-endemic"),0,IF(AND(OR(COUNTRY_INFO!$H420=0,COUNTRY_INFO!$H420=4,COUNTRY_INFO!$H420=99),OR(COUNTRY_INFO!$J420=0,COUNTRY_INFO!$J420=4)),0,COUNTRY_INFO!$E420))</f>
        <v>0</v>
      </c>
      <c r="E420" s="15">
        <f>IF(AND(INTRO!$E$37="Non-endemic",INTRO!$E$41="Non-endemic"),0,IF(AND(OR(COUNTRY_INFO!$H420=0,COUNTRY_INFO!$H420=4,COUNTRY_INFO!$H420=99),OR(COUNTRY_INFO!$J420=0,COUNTRY_INFO!$J420=4)),0,COUNTRY_INFO!$F420))</f>
        <v>0</v>
      </c>
      <c r="F420" s="15">
        <f t="shared" si="54"/>
        <v>0</v>
      </c>
      <c r="G420" s="16">
        <f>IF(AND(INTRO!$E$37="Non-endemic",INTRO!$E$41="Non-endemic"),0,COUNTRY_INFO!P420)</f>
        <v>0</v>
      </c>
      <c r="H420" s="16">
        <f>IF(AND(INTRO!$E$37="Non-endemic",INTRO!$E$41="Non-endemic"),0,COUNTRY_INFO!R420)</f>
        <v>0</v>
      </c>
      <c r="I420" s="15">
        <f>IF(INTRO!$E$39="Non-endemic",IF($G420=1,DEC!I420,0),IF($G420=1,IVM!G420,0))</f>
        <v>0</v>
      </c>
      <c r="J420" s="197"/>
      <c r="K420" s="42">
        <f>IF($J420="ALB", IF(INTRO!$E$39="Non-endemic", IF($H420&lt;&gt;0, IF($I420=0, $D420*$H420, $D420*($H420-$G420)), 0), $D420*$H420), 0)</f>
        <v>0</v>
      </c>
      <c r="L420" s="15">
        <f t="shared" si="46"/>
        <v>0</v>
      </c>
      <c r="M420" s="3"/>
      <c r="N420" s="15">
        <f t="shared" si="55"/>
        <v>0</v>
      </c>
      <c r="O420" s="42">
        <f>IF($J420="MBD", IF(INTRO!$E$39="Non-endemic", IF($H420&lt;&gt;0, IF($I420=0, $D420*$H420, $D420*($H420-$G420)), 0), $D420*$H420), 0)</f>
        <v>0</v>
      </c>
      <c r="P420" s="15">
        <f t="shared" si="47"/>
        <v>0</v>
      </c>
      <c r="Q420" s="3"/>
      <c r="R420" s="15">
        <f t="shared" si="56"/>
        <v>0</v>
      </c>
      <c r="S420" s="25"/>
      <c r="T420" s="17">
        <f t="shared" si="48"/>
        <v>0</v>
      </c>
      <c r="U420" s="17">
        <f t="shared" si="49"/>
        <v>0</v>
      </c>
      <c r="V420" s="25"/>
      <c r="W420" s="17">
        <f t="shared" si="50"/>
        <v>0</v>
      </c>
      <c r="X420" s="17">
        <f t="shared" si="51"/>
        <v>0</v>
      </c>
      <c r="Y420" s="25"/>
      <c r="Z420" s="17">
        <f t="shared" si="52"/>
        <v>0</v>
      </c>
      <c r="AA420" s="17">
        <f t="shared" si="53"/>
        <v>0</v>
      </c>
    </row>
    <row r="421" spans="1:27" x14ac:dyDescent="0.2">
      <c r="A421" s="14" t="str">
        <f>IF(AND(INTRO!$E$37="Non-endemic",INTRO!$E$41="Non-endemic")," ",IF(COUNTRY_INFO!A421=0," ",COUNTRY_INFO!A421))</f>
        <v>Ethiopia</v>
      </c>
      <c r="B421" s="14" t="str">
        <f>IF(AND(INTRO!$E$37="Non-endemic",INTRO!$E$41="Non-endemic")," ",IF(COUNTRY_INFO!B421=0," ",COUNTRY_INFO!B421))</f>
        <v>Oromia Guji</v>
      </c>
      <c r="C421" s="14" t="str">
        <f>IF(AND(INTRO!$E$37="Non-endemic",INTRO!$E$41="Non-endemic")," ",IF(COUNTRY_INFO!C421=0," ",COUNTRY_INFO!C421))</f>
        <v xml:space="preserve">Haro Wolabu </v>
      </c>
      <c r="D421" s="15">
        <f>IF(AND(INTRO!$E$37="Non-endemic",INTRO!$E$41="Non-endemic"),0,IF(AND(OR(COUNTRY_INFO!$H421=0,COUNTRY_INFO!$H421=4,COUNTRY_INFO!$H421=99),OR(COUNTRY_INFO!$J421=0,COUNTRY_INFO!$J421=4)),0,COUNTRY_INFO!$E421))</f>
        <v>0</v>
      </c>
      <c r="E421" s="15">
        <f>IF(AND(INTRO!$E$37="Non-endemic",INTRO!$E$41="Non-endemic"),0,IF(AND(OR(COUNTRY_INFO!$H421=0,COUNTRY_INFO!$H421=4,COUNTRY_INFO!$H421=99),OR(COUNTRY_INFO!$J421=0,COUNTRY_INFO!$J421=4)),0,COUNTRY_INFO!$F421))</f>
        <v>0</v>
      </c>
      <c r="F421" s="15">
        <f t="shared" si="54"/>
        <v>0</v>
      </c>
      <c r="G421" s="16">
        <f>IF(AND(INTRO!$E$37="Non-endemic",INTRO!$E$41="Non-endemic"),0,COUNTRY_INFO!P421)</f>
        <v>0</v>
      </c>
      <c r="H421" s="16">
        <f>IF(AND(INTRO!$E$37="Non-endemic",INTRO!$E$41="Non-endemic"),0,COUNTRY_INFO!R421)</f>
        <v>0</v>
      </c>
      <c r="I421" s="15">
        <f>IF(INTRO!$E$39="Non-endemic",IF($G421=1,DEC!I421,0),IF($G421=1,IVM!G421,0))</f>
        <v>0</v>
      </c>
      <c r="J421" s="197"/>
      <c r="K421" s="42">
        <f>IF($J421="ALB", IF(INTRO!$E$39="Non-endemic", IF($H421&lt;&gt;0, IF($I421=0, $D421*$H421, $D421*($H421-$G421)), 0), $D421*$H421), 0)</f>
        <v>0</v>
      </c>
      <c r="L421" s="15">
        <f t="shared" si="46"/>
        <v>0</v>
      </c>
      <c r="M421" s="3"/>
      <c r="N421" s="15">
        <f t="shared" si="55"/>
        <v>0</v>
      </c>
      <c r="O421" s="42">
        <f>IF($J421="MBD", IF(INTRO!$E$39="Non-endemic", IF($H421&lt;&gt;0, IF($I421=0, $D421*$H421, $D421*($H421-$G421)), 0), $D421*$H421), 0)</f>
        <v>0</v>
      </c>
      <c r="P421" s="15">
        <f t="shared" si="47"/>
        <v>0</v>
      </c>
      <c r="Q421" s="3"/>
      <c r="R421" s="15">
        <f t="shared" si="56"/>
        <v>0</v>
      </c>
      <c r="S421" s="25"/>
      <c r="T421" s="17">
        <f t="shared" si="48"/>
        <v>0</v>
      </c>
      <c r="U421" s="17">
        <f t="shared" si="49"/>
        <v>0</v>
      </c>
      <c r="V421" s="25"/>
      <c r="W421" s="17">
        <f t="shared" si="50"/>
        <v>0</v>
      </c>
      <c r="X421" s="17">
        <f t="shared" si="51"/>
        <v>0</v>
      </c>
      <c r="Y421" s="25"/>
      <c r="Z421" s="17">
        <f t="shared" si="52"/>
        <v>0</v>
      </c>
      <c r="AA421" s="17">
        <f t="shared" si="53"/>
        <v>0</v>
      </c>
    </row>
    <row r="422" spans="1:27" x14ac:dyDescent="0.2">
      <c r="A422" s="14" t="str">
        <f>IF(AND(INTRO!$E$37="Non-endemic",INTRO!$E$41="Non-endemic")," ",IF(COUNTRY_INFO!A422=0," ",COUNTRY_INFO!A422))</f>
        <v>Ethiopia</v>
      </c>
      <c r="B422" s="14" t="str">
        <f>IF(AND(INTRO!$E$37="Non-endemic",INTRO!$E$41="Non-endemic")," ",IF(COUNTRY_INFO!B422=0," ",COUNTRY_INFO!B422))</f>
        <v>Oromia Guji</v>
      </c>
      <c r="C422" s="14" t="str">
        <f>IF(AND(INTRO!$E$37="Non-endemic",INTRO!$E$41="Non-endemic")," ",IF(COUNTRY_INFO!C422=0," ",COUNTRY_INFO!C422))</f>
        <v>Liben</v>
      </c>
      <c r="D422" s="15">
        <f>IF(AND(INTRO!$E$37="Non-endemic",INTRO!$E$41="Non-endemic"),0,IF(AND(OR(COUNTRY_INFO!$H422=0,COUNTRY_INFO!$H422=4,COUNTRY_INFO!$H422=99),OR(COUNTRY_INFO!$J422=0,COUNTRY_INFO!$J422=4)),0,COUNTRY_INFO!$E422))</f>
        <v>14239.0949133384</v>
      </c>
      <c r="E422" s="15">
        <f>IF(AND(INTRO!$E$37="Non-endemic",INTRO!$E$41="Non-endemic"),0,IF(AND(OR(COUNTRY_INFO!$H422=0,COUNTRY_INFO!$H422=4,COUNTRY_INFO!$H422=99),OR(COUNTRY_INFO!$J422=0,COUNTRY_INFO!$J422=4)),0,COUNTRY_INFO!$F422))</f>
        <v>26902.655681932796</v>
      </c>
      <c r="F422" s="15">
        <f t="shared" si="54"/>
        <v>41141.750595271194</v>
      </c>
      <c r="G422" s="16">
        <f>IF(AND(INTRO!$E$37="Non-endemic",INTRO!$E$41="Non-endemic"),0,COUNTRY_INFO!P422)</f>
        <v>0</v>
      </c>
      <c r="H422" s="16">
        <f>IF(AND(INTRO!$E$37="Non-endemic",INTRO!$E$41="Non-endemic"),0,COUNTRY_INFO!R422)</f>
        <v>0</v>
      </c>
      <c r="I422" s="15">
        <f>IF(INTRO!$E$39="Non-endemic",IF($G422=1,DEC!I422,0),IF($G422=1,IVM!G422,0))</f>
        <v>0</v>
      </c>
      <c r="J422" s="197"/>
      <c r="K422" s="42">
        <f>IF($J422="ALB", IF(INTRO!$E$39="Non-endemic", IF($H422&lt;&gt;0, IF($I422=0, $D422*$H422, $D422*($H422-$G422)), 0), $D422*$H422), 0)</f>
        <v>0</v>
      </c>
      <c r="L422" s="15">
        <f t="shared" si="46"/>
        <v>0</v>
      </c>
      <c r="M422" s="3"/>
      <c r="N422" s="15">
        <f t="shared" si="55"/>
        <v>0</v>
      </c>
      <c r="O422" s="42">
        <f>IF($J422="MBD", IF(INTRO!$E$39="Non-endemic", IF($H422&lt;&gt;0, IF($I422=0, $D422*$H422, $D422*($H422-$G422)), 0), $D422*$H422), 0)</f>
        <v>0</v>
      </c>
      <c r="P422" s="15">
        <f t="shared" si="47"/>
        <v>0</v>
      </c>
      <c r="Q422" s="3"/>
      <c r="R422" s="15">
        <f t="shared" si="56"/>
        <v>0</v>
      </c>
      <c r="S422" s="25"/>
      <c r="T422" s="17">
        <f t="shared" si="48"/>
        <v>0</v>
      </c>
      <c r="U422" s="17">
        <f t="shared" si="49"/>
        <v>0</v>
      </c>
      <c r="V422" s="25"/>
      <c r="W422" s="17">
        <f t="shared" si="50"/>
        <v>0</v>
      </c>
      <c r="X422" s="17">
        <f t="shared" si="51"/>
        <v>0</v>
      </c>
      <c r="Y422" s="25"/>
      <c r="Z422" s="17">
        <f t="shared" si="52"/>
        <v>0</v>
      </c>
      <c r="AA422" s="17">
        <f t="shared" si="53"/>
        <v>0</v>
      </c>
    </row>
    <row r="423" spans="1:27" x14ac:dyDescent="0.2">
      <c r="A423" s="14" t="str">
        <f>IF(AND(INTRO!$E$37="Non-endemic",INTRO!$E$41="Non-endemic")," ",IF(COUNTRY_INFO!A423=0," ",COUNTRY_INFO!A423))</f>
        <v>Ethiopia</v>
      </c>
      <c r="B423" s="14" t="str">
        <f>IF(AND(INTRO!$E$37="Non-endemic",INTRO!$E$41="Non-endemic")," ",IF(COUNTRY_INFO!B423=0," ",COUNTRY_INFO!B423))</f>
        <v>Oromia Guji</v>
      </c>
      <c r="C423" s="14" t="str">
        <f>IF(AND(INTRO!$E$37="Non-endemic",INTRO!$E$41="Non-endemic")," ",IF(COUNTRY_INFO!C423=0," ",COUNTRY_INFO!C423))</f>
        <v>Negele town</v>
      </c>
      <c r="D423" s="15">
        <f>IF(AND(INTRO!$E$37="Non-endemic",INTRO!$E$41="Non-endemic"),0,IF(AND(OR(COUNTRY_INFO!$H423=0,COUNTRY_INFO!$H423=4,COUNTRY_INFO!$H423=99),OR(COUNTRY_INFO!$J423=0,COUNTRY_INFO!$J423=4)),0,COUNTRY_INFO!$E423))</f>
        <v>9267.7306589532</v>
      </c>
      <c r="E423" s="15">
        <f>IF(AND(INTRO!$E$37="Non-endemic",INTRO!$E$41="Non-endemic"),0,IF(AND(OR(COUNTRY_INFO!$H423=0,COUNTRY_INFO!$H423=4,COUNTRY_INFO!$H423=99),OR(COUNTRY_INFO!$J423=0,COUNTRY_INFO!$J423=4)),0,COUNTRY_INFO!$F423))</f>
        <v>17510.001049094397</v>
      </c>
      <c r="F423" s="15">
        <f t="shared" si="54"/>
        <v>26777.731708047599</v>
      </c>
      <c r="G423" s="16">
        <f>IF(AND(INTRO!$E$37="Non-endemic",INTRO!$E$41="Non-endemic"),0,COUNTRY_INFO!P423)</f>
        <v>0</v>
      </c>
      <c r="H423" s="16">
        <f>IF(AND(INTRO!$E$37="Non-endemic",INTRO!$E$41="Non-endemic"),0,COUNTRY_INFO!R423)</f>
        <v>0</v>
      </c>
      <c r="I423" s="15">
        <f>IF(INTRO!$E$39="Non-endemic",IF($G423=1,DEC!I423,0),IF($G423=1,IVM!G423,0))</f>
        <v>0</v>
      </c>
      <c r="J423" s="197"/>
      <c r="K423" s="42">
        <f>IF($J423="ALB", IF(INTRO!$E$39="Non-endemic", IF($H423&lt;&gt;0, IF($I423=0, $D423*$H423, $D423*($H423-$G423)), 0), $D423*$H423), 0)</f>
        <v>0</v>
      </c>
      <c r="L423" s="15">
        <f t="shared" si="46"/>
        <v>0</v>
      </c>
      <c r="M423" s="3"/>
      <c r="N423" s="15">
        <f t="shared" si="55"/>
        <v>0</v>
      </c>
      <c r="O423" s="42">
        <f>IF($J423="MBD", IF(INTRO!$E$39="Non-endemic", IF($H423&lt;&gt;0, IF($I423=0, $D423*$H423, $D423*($H423-$G423)), 0), $D423*$H423), 0)</f>
        <v>0</v>
      </c>
      <c r="P423" s="15">
        <f t="shared" si="47"/>
        <v>0</v>
      </c>
      <c r="Q423" s="3"/>
      <c r="R423" s="15">
        <f t="shared" si="56"/>
        <v>0</v>
      </c>
      <c r="S423" s="25"/>
      <c r="T423" s="17">
        <f t="shared" si="48"/>
        <v>0</v>
      </c>
      <c r="U423" s="17">
        <f t="shared" si="49"/>
        <v>0</v>
      </c>
      <c r="V423" s="25"/>
      <c r="W423" s="17">
        <f t="shared" si="50"/>
        <v>0</v>
      </c>
      <c r="X423" s="17">
        <f t="shared" si="51"/>
        <v>0</v>
      </c>
      <c r="Y423" s="25"/>
      <c r="Z423" s="17">
        <f t="shared" si="52"/>
        <v>0</v>
      </c>
      <c r="AA423" s="17">
        <f t="shared" si="53"/>
        <v>0</v>
      </c>
    </row>
    <row r="424" spans="1:27" x14ac:dyDescent="0.2">
      <c r="A424" s="14" t="str">
        <f>IF(AND(INTRO!$E$37="Non-endemic",INTRO!$E$41="Non-endemic")," ",IF(COUNTRY_INFO!A424=0," ",COUNTRY_INFO!A424))</f>
        <v>Ethiopia</v>
      </c>
      <c r="B424" s="14" t="str">
        <f>IF(AND(INTRO!$E$37="Non-endemic",INTRO!$E$41="Non-endemic")," ",IF(COUNTRY_INFO!B424=0," ",COUNTRY_INFO!B424))</f>
        <v>Oromia Guji</v>
      </c>
      <c r="C424" s="14" t="str">
        <f>IF(AND(INTRO!$E$37="Non-endemic",INTRO!$E$41="Non-endemic")," ",IF(COUNTRY_INFO!C424=0," ",COUNTRY_INFO!C424))</f>
        <v>Odo Shakiso</v>
      </c>
      <c r="D424" s="15">
        <f>IF(AND(INTRO!$E$37="Non-endemic",INTRO!$E$41="Non-endemic"),0,IF(AND(OR(COUNTRY_INFO!$H424=0,COUNTRY_INFO!$H424=4,COUNTRY_INFO!$H424=99),OR(COUNTRY_INFO!$J424=0,COUNTRY_INFO!$J424=4)),0,COUNTRY_INFO!$E424))</f>
        <v>27855.284571101402</v>
      </c>
      <c r="E424" s="15">
        <f>IF(AND(INTRO!$E$37="Non-endemic",INTRO!$E$41="Non-endemic"),0,IF(AND(OR(COUNTRY_INFO!$H424=0,COUNTRY_INFO!$H424=4,COUNTRY_INFO!$H424=99),OR(COUNTRY_INFO!$J424=0,COUNTRY_INFO!$J424=4)),0,COUNTRY_INFO!$F424))</f>
        <v>52628.424369628796</v>
      </c>
      <c r="F424" s="15">
        <f t="shared" si="54"/>
        <v>80483.708940730197</v>
      </c>
      <c r="G424" s="16">
        <f>IF(AND(INTRO!$E$37="Non-endemic",INTRO!$E$41="Non-endemic"),0,COUNTRY_INFO!P424)</f>
        <v>0</v>
      </c>
      <c r="H424" s="16">
        <f>IF(AND(INTRO!$E$37="Non-endemic",INTRO!$E$41="Non-endemic"),0,COUNTRY_INFO!R424)</f>
        <v>1</v>
      </c>
      <c r="I424" s="15">
        <f>IF(INTRO!$E$39="Non-endemic",IF($G424=1,DEC!I424,0),IF($G424=1,IVM!G424,0))</f>
        <v>0</v>
      </c>
      <c r="J424" s="197" t="s">
        <v>1155</v>
      </c>
      <c r="K424" s="42">
        <f>IF($J424="ALB", IF(INTRO!$E$39="Non-endemic", IF($H424&lt;&gt;0, IF($I424=0, $D424*$H424, $D424*($H424-$G424)), 0), $D424*$H424), 0)</f>
        <v>0</v>
      </c>
      <c r="L424" s="15">
        <f t="shared" si="46"/>
        <v>0</v>
      </c>
      <c r="M424" s="3"/>
      <c r="N424" s="15">
        <f t="shared" si="55"/>
        <v>0</v>
      </c>
      <c r="O424" s="42">
        <f>IF($J424="MBD", IF(INTRO!$E$39="Non-endemic", IF($H424&lt;&gt;0, IF($I424=0, $D424*$H424, $D424*($H424-$G424)), 0), $D424*$H424), 0)</f>
        <v>27855.284571101402</v>
      </c>
      <c r="P424" s="15">
        <f t="shared" si="47"/>
        <v>52628.424369628796</v>
      </c>
      <c r="Q424" s="3"/>
      <c r="R424" s="15">
        <f t="shared" si="56"/>
        <v>80483.708940730197</v>
      </c>
      <c r="S424" s="25"/>
      <c r="T424" s="17">
        <f t="shared" si="48"/>
        <v>0</v>
      </c>
      <c r="U424" s="17">
        <f t="shared" si="49"/>
        <v>0</v>
      </c>
      <c r="V424" s="25"/>
      <c r="W424" s="17">
        <f t="shared" si="50"/>
        <v>0</v>
      </c>
      <c r="X424" s="17">
        <f t="shared" si="51"/>
        <v>0</v>
      </c>
      <c r="Y424" s="25"/>
      <c r="Z424" s="17">
        <f t="shared" si="52"/>
        <v>52628.424369628796</v>
      </c>
      <c r="AA424" s="17">
        <f t="shared" si="53"/>
        <v>351</v>
      </c>
    </row>
    <row r="425" spans="1:27" x14ac:dyDescent="0.2">
      <c r="A425" s="14" t="str">
        <f>IF(AND(INTRO!$E$37="Non-endemic",INTRO!$E$41="Non-endemic")," ",IF(COUNTRY_INFO!A425=0," ",COUNTRY_INFO!A425))</f>
        <v>Ethiopia</v>
      </c>
      <c r="B425" s="14" t="str">
        <f>IF(AND(INTRO!$E$37="Non-endemic",INTRO!$E$41="Non-endemic")," ",IF(COUNTRY_INFO!B425=0," ",COUNTRY_INFO!B425))</f>
        <v>Oromia Guji</v>
      </c>
      <c r="C425" s="14" t="str">
        <f>IF(AND(INTRO!$E$37="Non-endemic",INTRO!$E$41="Non-endemic")," ",IF(COUNTRY_INFO!C425=0," ",COUNTRY_INFO!C425))</f>
        <v>Saba boru</v>
      </c>
      <c r="D425" s="15">
        <f>IF(AND(INTRO!$E$37="Non-endemic",INTRO!$E$41="Non-endemic"),0,IF(AND(OR(COUNTRY_INFO!$H425=0,COUNTRY_INFO!$H425=4,COUNTRY_INFO!$H425=99),OR(COUNTRY_INFO!$J425=0,COUNTRY_INFO!$J425=4)),0,COUNTRY_INFO!$E425))</f>
        <v>13745.3182057044</v>
      </c>
      <c r="E425" s="15">
        <f>IF(AND(INTRO!$E$37="Non-endemic",INTRO!$E$41="Non-endemic"),0,IF(AND(OR(COUNTRY_INFO!$H425=0,COUNTRY_INFO!$H425=4,COUNTRY_INFO!$H425=99),OR(COUNTRY_INFO!$J425=0,COUNTRY_INFO!$J425=4)),0,COUNTRY_INFO!$F425))</f>
        <v>25969.737906604802</v>
      </c>
      <c r="F425" s="15">
        <f t="shared" si="54"/>
        <v>39715.056112309205</v>
      </c>
      <c r="G425" s="16">
        <f>IF(AND(INTRO!$E$37="Non-endemic",INTRO!$E$41="Non-endemic"),0,COUNTRY_INFO!P425)</f>
        <v>0</v>
      </c>
      <c r="H425" s="16">
        <f>IF(AND(INTRO!$E$37="Non-endemic",INTRO!$E$41="Non-endemic"),0,COUNTRY_INFO!R425)</f>
        <v>0</v>
      </c>
      <c r="I425" s="15">
        <f>IF(INTRO!$E$39="Non-endemic",IF($G425=1,DEC!I425,0),IF($G425=1,IVM!G425,0))</f>
        <v>0</v>
      </c>
      <c r="J425" s="197"/>
      <c r="K425" s="42">
        <f>IF($J425="ALB", IF(INTRO!$E$39="Non-endemic", IF($H425&lt;&gt;0, IF($I425=0, $D425*$H425, $D425*($H425-$G425)), 0), $D425*$H425), 0)</f>
        <v>0</v>
      </c>
      <c r="L425" s="15">
        <f t="shared" si="46"/>
        <v>0</v>
      </c>
      <c r="M425" s="3"/>
      <c r="N425" s="15">
        <f t="shared" si="55"/>
        <v>0</v>
      </c>
      <c r="O425" s="42">
        <f>IF($J425="MBD", IF(INTRO!$E$39="Non-endemic", IF($H425&lt;&gt;0, IF($I425=0, $D425*$H425, $D425*($H425-$G425)), 0), $D425*$H425), 0)</f>
        <v>0</v>
      </c>
      <c r="P425" s="15">
        <f t="shared" si="47"/>
        <v>0</v>
      </c>
      <c r="Q425" s="3"/>
      <c r="R425" s="15">
        <f t="shared" si="56"/>
        <v>0</v>
      </c>
      <c r="S425" s="25"/>
      <c r="T425" s="17">
        <f t="shared" si="48"/>
        <v>0</v>
      </c>
      <c r="U425" s="17">
        <f t="shared" si="49"/>
        <v>0</v>
      </c>
      <c r="V425" s="25"/>
      <c r="W425" s="17">
        <f t="shared" si="50"/>
        <v>0</v>
      </c>
      <c r="X425" s="17">
        <f t="shared" si="51"/>
        <v>0</v>
      </c>
      <c r="Y425" s="25"/>
      <c r="Z425" s="17">
        <f t="shared" si="52"/>
        <v>0</v>
      </c>
      <c r="AA425" s="17">
        <f t="shared" si="53"/>
        <v>0</v>
      </c>
    </row>
    <row r="426" spans="1:27" x14ac:dyDescent="0.2">
      <c r="A426" s="14" t="str">
        <f>IF(AND(INTRO!$E$37="Non-endemic",INTRO!$E$41="Non-endemic")," ",IF(COUNTRY_INFO!A426=0," ",COUNTRY_INFO!A426))</f>
        <v>Ethiopia</v>
      </c>
      <c r="B426" s="14" t="str">
        <f>IF(AND(INTRO!$E$37="Non-endemic",INTRO!$E$41="Non-endemic")," ",IF(COUNTRY_INFO!B426=0," ",COUNTRY_INFO!B426))</f>
        <v>Oromia Guji</v>
      </c>
      <c r="C426" s="14" t="str">
        <f>IF(AND(INTRO!$E$37="Non-endemic",INTRO!$E$41="Non-endemic")," ",IF(COUNTRY_INFO!C426=0," ",COUNTRY_INFO!C426))</f>
        <v>Shakiso Town</v>
      </c>
      <c r="D426" s="15">
        <f>IF(AND(INTRO!$E$37="Non-endemic",INTRO!$E$41="Non-endemic"),0,IF(AND(OR(COUNTRY_INFO!$H426=0,COUNTRY_INFO!$H426=4,COUNTRY_INFO!$H426=99),OR(COUNTRY_INFO!$J426=0,COUNTRY_INFO!$J426=4)),0,COUNTRY_INFO!$E426))</f>
        <v>0</v>
      </c>
      <c r="E426" s="15">
        <f>IF(AND(INTRO!$E$37="Non-endemic",INTRO!$E$41="Non-endemic"),0,IF(AND(OR(COUNTRY_INFO!$H426=0,COUNTRY_INFO!$H426=4,COUNTRY_INFO!$H426=99),OR(COUNTRY_INFO!$J426=0,COUNTRY_INFO!$J426=4)),0,COUNTRY_INFO!$F426))</f>
        <v>0</v>
      </c>
      <c r="F426" s="15">
        <f t="shared" si="54"/>
        <v>0</v>
      </c>
      <c r="G426" s="16">
        <f>IF(AND(INTRO!$E$37="Non-endemic",INTRO!$E$41="Non-endemic"),0,COUNTRY_INFO!P426)</f>
        <v>0</v>
      </c>
      <c r="H426" s="16">
        <f>IF(AND(INTRO!$E$37="Non-endemic",INTRO!$E$41="Non-endemic"),0,COUNTRY_INFO!R426)</f>
        <v>0</v>
      </c>
      <c r="I426" s="15">
        <f>IF(INTRO!$E$39="Non-endemic",IF($G426=1,DEC!I426,0),IF($G426=1,IVM!G426,0))</f>
        <v>0</v>
      </c>
      <c r="J426" s="197"/>
      <c r="K426" s="42">
        <f>IF($J426="ALB", IF(INTRO!$E$39="Non-endemic", IF($H426&lt;&gt;0, IF($I426=0, $D426*$H426, $D426*($H426-$G426)), 0), $D426*$H426), 0)</f>
        <v>0</v>
      </c>
      <c r="L426" s="15">
        <f t="shared" si="46"/>
        <v>0</v>
      </c>
      <c r="M426" s="3"/>
      <c r="N426" s="15">
        <f t="shared" si="55"/>
        <v>0</v>
      </c>
      <c r="O426" s="42">
        <f>IF($J426="MBD", IF(INTRO!$E$39="Non-endemic", IF($H426&lt;&gt;0, IF($I426=0, $D426*$H426, $D426*($H426-$G426)), 0), $D426*$H426), 0)</f>
        <v>0</v>
      </c>
      <c r="P426" s="15">
        <f t="shared" si="47"/>
        <v>0</v>
      </c>
      <c r="Q426" s="3"/>
      <c r="R426" s="15">
        <f t="shared" si="56"/>
        <v>0</v>
      </c>
      <c r="S426" s="25"/>
      <c r="T426" s="17">
        <f t="shared" si="48"/>
        <v>0</v>
      </c>
      <c r="U426" s="17">
        <f t="shared" si="49"/>
        <v>0</v>
      </c>
      <c r="V426" s="25"/>
      <c r="W426" s="17">
        <f t="shared" si="50"/>
        <v>0</v>
      </c>
      <c r="X426" s="17">
        <f t="shared" si="51"/>
        <v>0</v>
      </c>
      <c r="Y426" s="25"/>
      <c r="Z426" s="17">
        <f t="shared" si="52"/>
        <v>0</v>
      </c>
      <c r="AA426" s="17">
        <f t="shared" si="53"/>
        <v>0</v>
      </c>
    </row>
    <row r="427" spans="1:27" x14ac:dyDescent="0.2">
      <c r="A427" s="14" t="str">
        <f>IF(AND(INTRO!$E$37="Non-endemic",INTRO!$E$41="Non-endemic")," ",IF(COUNTRY_INFO!A427=0," ",COUNTRY_INFO!A427))</f>
        <v>Ethiopia</v>
      </c>
      <c r="B427" s="14" t="str">
        <f>IF(AND(INTRO!$E$37="Non-endemic",INTRO!$E$41="Non-endemic")," ",IF(COUNTRY_INFO!B427=0," ",COUNTRY_INFO!B427))</f>
        <v>Oromia Guji</v>
      </c>
      <c r="C427" s="14" t="str">
        <f>IF(AND(INTRO!$E$37="Non-endemic",INTRO!$E$41="Non-endemic")," ",IF(COUNTRY_INFO!C427=0," ",COUNTRY_INFO!C427))</f>
        <v>Uraga</v>
      </c>
      <c r="D427" s="15">
        <f>IF(AND(INTRO!$E$37="Non-endemic",INTRO!$E$41="Non-endemic"),0,IF(AND(OR(COUNTRY_INFO!$H427=0,COUNTRY_INFO!$H427=4,COUNTRY_INFO!$H427=99),OR(COUNTRY_INFO!$J427=0,COUNTRY_INFO!$J427=4)),0,COUNTRY_INFO!$E427))</f>
        <v>26682.776993867396</v>
      </c>
      <c r="E427" s="15">
        <f>IF(AND(INTRO!$E$37="Non-endemic",INTRO!$E$41="Non-endemic"),0,IF(AND(OR(COUNTRY_INFO!$H427=0,COUNTRY_INFO!$H427=4,COUNTRY_INFO!$H427=99),OR(COUNTRY_INFO!$J427=0,COUNTRY_INFO!$J427=4)),0,COUNTRY_INFO!$F427))</f>
        <v>50413.145391100792</v>
      </c>
      <c r="F427" s="15">
        <f t="shared" si="54"/>
        <v>77095.922384968188</v>
      </c>
      <c r="G427" s="16">
        <f>IF(AND(INTRO!$E$37="Non-endemic",INTRO!$E$41="Non-endemic"),0,COUNTRY_INFO!P427)</f>
        <v>0</v>
      </c>
      <c r="H427" s="16">
        <f>IF(AND(INTRO!$E$37="Non-endemic",INTRO!$E$41="Non-endemic"),0,COUNTRY_INFO!R427)</f>
        <v>1</v>
      </c>
      <c r="I427" s="15">
        <f>IF(INTRO!$E$39="Non-endemic",IF($G427=1,DEC!I427,0),IF($G427=1,IVM!G427,0))</f>
        <v>0</v>
      </c>
      <c r="J427" s="197" t="s">
        <v>1155</v>
      </c>
      <c r="K427" s="42">
        <f>IF($J427="ALB", IF(INTRO!$E$39="Non-endemic", IF($H427&lt;&gt;0, IF($I427=0, $D427*$H427, $D427*($H427-$G427)), 0), $D427*$H427), 0)</f>
        <v>0</v>
      </c>
      <c r="L427" s="15">
        <f t="shared" si="46"/>
        <v>0</v>
      </c>
      <c r="M427" s="3"/>
      <c r="N427" s="15">
        <f t="shared" si="55"/>
        <v>0</v>
      </c>
      <c r="O427" s="42">
        <f>IF($J427="MBD", IF(INTRO!$E$39="Non-endemic", IF($H427&lt;&gt;0, IF($I427=0, $D427*$H427, $D427*($H427-$G427)), 0), $D427*$H427), 0)</f>
        <v>26682.776993867396</v>
      </c>
      <c r="P427" s="15">
        <f t="shared" si="47"/>
        <v>50413.145391100792</v>
      </c>
      <c r="Q427" s="3"/>
      <c r="R427" s="15">
        <f t="shared" si="56"/>
        <v>77095.922384968188</v>
      </c>
      <c r="S427" s="25"/>
      <c r="T427" s="17">
        <f t="shared" si="48"/>
        <v>0</v>
      </c>
      <c r="U427" s="17">
        <f t="shared" si="49"/>
        <v>0</v>
      </c>
      <c r="V427" s="25"/>
      <c r="W427" s="17">
        <f t="shared" si="50"/>
        <v>0</v>
      </c>
      <c r="X427" s="17">
        <f t="shared" si="51"/>
        <v>0</v>
      </c>
      <c r="Y427" s="25"/>
      <c r="Z427" s="17">
        <f t="shared" si="52"/>
        <v>50413.145391100792</v>
      </c>
      <c r="AA427" s="17">
        <f t="shared" si="53"/>
        <v>337</v>
      </c>
    </row>
    <row r="428" spans="1:27" x14ac:dyDescent="0.2">
      <c r="A428" s="14" t="str">
        <f>IF(AND(INTRO!$E$37="Non-endemic",INTRO!$E$41="Non-endemic")," ",IF(COUNTRY_INFO!A428=0," ",COUNTRY_INFO!A428))</f>
        <v>Ethiopia</v>
      </c>
      <c r="B428" s="14" t="str">
        <f>IF(AND(INTRO!$E$37="Non-endemic",INTRO!$E$41="Non-endemic")," ",IF(COUNTRY_INFO!B428=0," ",COUNTRY_INFO!B428))</f>
        <v>Oromia Guji</v>
      </c>
      <c r="C428" s="14" t="str">
        <f>IF(AND(INTRO!$E$37="Non-endemic",INTRO!$E$41="Non-endemic")," ",IF(COUNTRY_INFO!C428=0," ",COUNTRY_INFO!C428))</f>
        <v>Wadera</v>
      </c>
      <c r="D428" s="15">
        <f>IF(AND(INTRO!$E$37="Non-endemic",INTRO!$E$41="Non-endemic"),0,IF(AND(OR(COUNTRY_INFO!$H428=0,COUNTRY_INFO!$H428=4,COUNTRY_INFO!$H428=99),OR(COUNTRY_INFO!$J428=0,COUNTRY_INFO!$J428=4)),0,COUNTRY_INFO!$E428))</f>
        <v>12748.092875544598</v>
      </c>
      <c r="E428" s="15">
        <f>IF(AND(INTRO!$E$37="Non-endemic",INTRO!$E$41="Non-endemic"),0,IF(AND(OR(COUNTRY_INFO!$H428=0,COUNTRY_INFO!$H428=4,COUNTRY_INFO!$H428=99),OR(COUNTRY_INFO!$J428=0,COUNTRY_INFO!$J428=4)),0,COUNTRY_INFO!$F428))</f>
        <v>24085.628708803197</v>
      </c>
      <c r="F428" s="15">
        <f t="shared" si="54"/>
        <v>36833.721584347797</v>
      </c>
      <c r="G428" s="16">
        <f>IF(AND(INTRO!$E$37="Non-endemic",INTRO!$E$41="Non-endemic"),0,COUNTRY_INFO!P428)</f>
        <v>0</v>
      </c>
      <c r="H428" s="16">
        <f>IF(AND(INTRO!$E$37="Non-endemic",INTRO!$E$41="Non-endemic"),0,COUNTRY_INFO!R428)</f>
        <v>1</v>
      </c>
      <c r="I428" s="15">
        <f>IF(INTRO!$E$39="Non-endemic",IF($G428=1,DEC!I428,0),IF($G428=1,IVM!G428,0))</f>
        <v>0</v>
      </c>
      <c r="J428" s="197" t="s">
        <v>1155</v>
      </c>
      <c r="K428" s="42">
        <f>IF($J428="ALB", IF(INTRO!$E$39="Non-endemic", IF($H428&lt;&gt;0, IF($I428=0, $D428*$H428, $D428*($H428-$G428)), 0), $D428*$H428), 0)</f>
        <v>0</v>
      </c>
      <c r="L428" s="15">
        <f t="shared" si="46"/>
        <v>0</v>
      </c>
      <c r="M428" s="3"/>
      <c r="N428" s="15">
        <f t="shared" si="55"/>
        <v>0</v>
      </c>
      <c r="O428" s="42">
        <f>IF($J428="MBD", IF(INTRO!$E$39="Non-endemic", IF($H428&lt;&gt;0, IF($I428=0, $D428*$H428, $D428*($H428-$G428)), 0), $D428*$H428), 0)</f>
        <v>12748.092875544598</v>
      </c>
      <c r="P428" s="15">
        <f t="shared" si="47"/>
        <v>24085.628708803197</v>
      </c>
      <c r="Q428" s="3"/>
      <c r="R428" s="15">
        <f t="shared" si="56"/>
        <v>36833.721584347797</v>
      </c>
      <c r="S428" s="25"/>
      <c r="T428" s="17">
        <f t="shared" si="48"/>
        <v>0</v>
      </c>
      <c r="U428" s="17">
        <f t="shared" si="49"/>
        <v>0</v>
      </c>
      <c r="V428" s="25"/>
      <c r="W428" s="17">
        <f t="shared" si="50"/>
        <v>0</v>
      </c>
      <c r="X428" s="17">
        <f t="shared" si="51"/>
        <v>0</v>
      </c>
      <c r="Y428" s="25"/>
      <c r="Z428" s="17">
        <f t="shared" si="52"/>
        <v>24085.628708803197</v>
      </c>
      <c r="AA428" s="17">
        <f t="shared" si="53"/>
        <v>161</v>
      </c>
    </row>
    <row r="429" spans="1:27" x14ac:dyDescent="0.2">
      <c r="A429" s="14" t="str">
        <f>IF(AND(INTRO!$E$37="Non-endemic",INTRO!$E$41="Non-endemic")," ",IF(COUNTRY_INFO!A429=0," ",COUNTRY_INFO!A429))</f>
        <v>Ethiopia</v>
      </c>
      <c r="B429" s="14" t="str">
        <f>IF(AND(INTRO!$E$37="Non-endemic",INTRO!$E$41="Non-endemic")," ",IF(COUNTRY_INFO!B429=0," ",COUNTRY_INFO!B429))</f>
        <v>Oromia Horo Guduru</v>
      </c>
      <c r="C429" s="14" t="str">
        <f>IF(AND(INTRO!$E$37="Non-endemic",INTRO!$E$41="Non-endemic")," ",IF(COUNTRY_INFO!C429=0," ",COUNTRY_INFO!C429))</f>
        <v>Abay Chommen</v>
      </c>
      <c r="D429" s="15">
        <f>IF(AND(INTRO!$E$37="Non-endemic",INTRO!$E$41="Non-endemic"),0,IF(AND(OR(COUNTRY_INFO!$H429=0,COUNTRY_INFO!$H429=4,COUNTRY_INFO!$H429=99),OR(COUNTRY_INFO!$J429=0,COUNTRY_INFO!$J429=4)),0,COUNTRY_INFO!$E429))</f>
        <v>10983.0532491498</v>
      </c>
      <c r="E429" s="15">
        <f>IF(AND(INTRO!$E$37="Non-endemic",INTRO!$E$41="Non-endemic"),0,IF(AND(OR(COUNTRY_INFO!$H429=0,COUNTRY_INFO!$H429=4,COUNTRY_INFO!$H429=99),OR(COUNTRY_INFO!$J429=0,COUNTRY_INFO!$J429=4)),0,COUNTRY_INFO!$F429))</f>
        <v>20750.848399881601</v>
      </c>
      <c r="F429" s="15">
        <f t="shared" si="54"/>
        <v>31733.901649031402</v>
      </c>
      <c r="G429" s="16">
        <f>IF(AND(INTRO!$E$37="Non-endemic",INTRO!$E$41="Non-endemic"),0,COUNTRY_INFO!P429)</f>
        <v>0</v>
      </c>
      <c r="H429" s="16">
        <f>IF(AND(INTRO!$E$37="Non-endemic",INTRO!$E$41="Non-endemic"),0,COUNTRY_INFO!R429)</f>
        <v>1</v>
      </c>
      <c r="I429" s="15">
        <f>IF(INTRO!$E$39="Non-endemic",IF($G429=1,DEC!I429,0),IF($G429=1,IVM!G429,0))</f>
        <v>0</v>
      </c>
      <c r="J429" s="197" t="s">
        <v>1155</v>
      </c>
      <c r="K429" s="42">
        <f>IF($J429="ALB", IF(INTRO!$E$39="Non-endemic", IF($H429&lt;&gt;0, IF($I429=0, $D429*$H429, $D429*($H429-$G429)), 0), $D429*$H429), 0)</f>
        <v>0</v>
      </c>
      <c r="L429" s="15">
        <f t="shared" si="46"/>
        <v>0</v>
      </c>
      <c r="M429" s="3"/>
      <c r="N429" s="15">
        <f t="shared" si="55"/>
        <v>0</v>
      </c>
      <c r="O429" s="42">
        <f>IF($J429="MBD", IF(INTRO!$E$39="Non-endemic", IF($H429&lt;&gt;0, IF($I429=0, $D429*$H429, $D429*($H429-$G429)), 0), $D429*$H429), 0)</f>
        <v>10983.0532491498</v>
      </c>
      <c r="P429" s="15">
        <f t="shared" si="47"/>
        <v>20750.848399881601</v>
      </c>
      <c r="Q429" s="3"/>
      <c r="R429" s="15">
        <f t="shared" si="56"/>
        <v>31733.901649031402</v>
      </c>
      <c r="S429" s="25"/>
      <c r="T429" s="17">
        <f t="shared" si="48"/>
        <v>0</v>
      </c>
      <c r="U429" s="17">
        <f t="shared" si="49"/>
        <v>0</v>
      </c>
      <c r="V429" s="25"/>
      <c r="W429" s="17">
        <f t="shared" si="50"/>
        <v>0</v>
      </c>
      <c r="X429" s="17">
        <f t="shared" si="51"/>
        <v>0</v>
      </c>
      <c r="Y429" s="25"/>
      <c r="Z429" s="17">
        <f t="shared" si="52"/>
        <v>20750.848399881601</v>
      </c>
      <c r="AA429" s="17">
        <f t="shared" si="53"/>
        <v>139</v>
      </c>
    </row>
    <row r="430" spans="1:27" x14ac:dyDescent="0.2">
      <c r="A430" s="14" t="str">
        <f>IF(AND(INTRO!$E$37="Non-endemic",INTRO!$E$41="Non-endemic")," ",IF(COUNTRY_INFO!A430=0," ",COUNTRY_INFO!A430))</f>
        <v>Ethiopia</v>
      </c>
      <c r="B430" s="14" t="str">
        <f>IF(AND(INTRO!$E$37="Non-endemic",INTRO!$E$41="Non-endemic")," ",IF(COUNTRY_INFO!B430=0," ",COUNTRY_INFO!B430))</f>
        <v>Oromia Horo Guduru</v>
      </c>
      <c r="C430" s="14" t="str">
        <f>IF(AND(INTRO!$E$37="Non-endemic",INTRO!$E$41="Non-endemic")," ",IF(COUNTRY_INFO!C430=0," ",COUNTRY_INFO!C430))</f>
        <v>Abe Dongoro</v>
      </c>
      <c r="D430" s="15">
        <f>IF(AND(INTRO!$E$37="Non-endemic",INTRO!$E$41="Non-endemic"),0,IF(AND(OR(COUNTRY_INFO!$H430=0,COUNTRY_INFO!$H430=4,COUNTRY_INFO!$H430=99),OR(COUNTRY_INFO!$J430=0,COUNTRY_INFO!$J430=4)),0,COUNTRY_INFO!$E430))</f>
        <v>14931.570083047796</v>
      </c>
      <c r="E430" s="15">
        <f>IF(AND(INTRO!$E$37="Non-endemic",INTRO!$E$41="Non-endemic"),0,IF(AND(OR(COUNTRY_INFO!$H430=0,COUNTRY_INFO!$H430=4,COUNTRY_INFO!$H430=99),OR(COUNTRY_INFO!$J430=0,COUNTRY_INFO!$J430=4)),0,COUNTRY_INFO!$F430))</f>
        <v>28210.984699497596</v>
      </c>
      <c r="F430" s="15">
        <f t="shared" si="54"/>
        <v>43142.55478254539</v>
      </c>
      <c r="G430" s="16">
        <f>IF(AND(INTRO!$E$37="Non-endemic",INTRO!$E$41="Non-endemic"),0,COUNTRY_INFO!P430)</f>
        <v>0</v>
      </c>
      <c r="H430" s="16">
        <f>IF(AND(INTRO!$E$37="Non-endemic",INTRO!$E$41="Non-endemic"),0,COUNTRY_INFO!R430)</f>
        <v>2</v>
      </c>
      <c r="I430" s="15">
        <f>IF(INTRO!$E$39="Non-endemic",IF($G430=1,DEC!I430,0),IF($G430=1,IVM!G430,0))</f>
        <v>0</v>
      </c>
      <c r="J430" s="197" t="s">
        <v>1155</v>
      </c>
      <c r="K430" s="42">
        <f>IF($J430="ALB", IF(INTRO!$E$39="Non-endemic", IF($H430&lt;&gt;0, IF($I430=0, $D430*$H430, $D430*($H430-$G430)), 0), $D430*$H430), 0)</f>
        <v>0</v>
      </c>
      <c r="L430" s="15">
        <f t="shared" si="46"/>
        <v>0</v>
      </c>
      <c r="M430" s="3"/>
      <c r="N430" s="15">
        <f t="shared" si="55"/>
        <v>0</v>
      </c>
      <c r="O430" s="42">
        <f>IF($J430="MBD", IF(INTRO!$E$39="Non-endemic", IF($H430&lt;&gt;0, IF($I430=0, $D430*$H430, $D430*($H430-$G430)), 0), $D430*$H430), 0)</f>
        <v>29863.140166095593</v>
      </c>
      <c r="P430" s="15">
        <f t="shared" si="47"/>
        <v>56421.969398995192</v>
      </c>
      <c r="Q430" s="3"/>
      <c r="R430" s="15">
        <f t="shared" si="56"/>
        <v>86285.109565090781</v>
      </c>
      <c r="S430" s="25"/>
      <c r="T430" s="17">
        <f t="shared" si="48"/>
        <v>0</v>
      </c>
      <c r="U430" s="17">
        <f t="shared" si="49"/>
        <v>0</v>
      </c>
      <c r="V430" s="25"/>
      <c r="W430" s="17">
        <f t="shared" si="50"/>
        <v>0</v>
      </c>
      <c r="X430" s="17">
        <f t="shared" si="51"/>
        <v>0</v>
      </c>
      <c r="Y430" s="25"/>
      <c r="Z430" s="17">
        <f t="shared" si="52"/>
        <v>56421.969398995192</v>
      </c>
      <c r="AA430" s="17">
        <f t="shared" si="53"/>
        <v>377</v>
      </c>
    </row>
    <row r="431" spans="1:27" x14ac:dyDescent="0.2">
      <c r="A431" s="14" t="str">
        <f>IF(AND(INTRO!$E$37="Non-endemic",INTRO!$E$41="Non-endemic")," ",IF(COUNTRY_INFO!A431=0," ",COUNTRY_INFO!A431))</f>
        <v>Ethiopia</v>
      </c>
      <c r="B431" s="14" t="str">
        <f>IF(AND(INTRO!$E$37="Non-endemic",INTRO!$E$41="Non-endemic")," ",IF(COUNTRY_INFO!B431=0," ",COUNTRY_INFO!B431))</f>
        <v>Oromia Horo Guduru</v>
      </c>
      <c r="C431" s="14" t="str">
        <f>IF(AND(INTRO!$E$37="Non-endemic",INTRO!$E$41="Non-endemic")," ",IF(COUNTRY_INFO!C431=0," ",COUNTRY_INFO!C431))</f>
        <v>Amuru</v>
      </c>
      <c r="D431" s="15">
        <f>IF(AND(INTRO!$E$37="Non-endemic",INTRO!$E$41="Non-endemic"),0,IF(AND(OR(COUNTRY_INFO!$H431=0,COUNTRY_INFO!$H431=4,COUNTRY_INFO!$H431=99),OR(COUNTRY_INFO!$J431=0,COUNTRY_INFO!$J431=4)),0,COUNTRY_INFO!$E431))</f>
        <v>12065.459303444399</v>
      </c>
      <c r="E431" s="15">
        <f>IF(AND(INTRO!$E$37="Non-endemic",INTRO!$E$41="Non-endemic"),0,IF(AND(OR(COUNTRY_INFO!$H431=0,COUNTRY_INFO!$H431=4,COUNTRY_INFO!$H431=99),OR(COUNTRY_INFO!$J431=0,COUNTRY_INFO!$J431=4)),0,COUNTRY_INFO!$F431))</f>
        <v>22795.893928684796</v>
      </c>
      <c r="F431" s="15">
        <f t="shared" si="54"/>
        <v>34861.353232129193</v>
      </c>
      <c r="G431" s="16">
        <f>IF(AND(INTRO!$E$37="Non-endemic",INTRO!$E$41="Non-endemic"),0,COUNTRY_INFO!P431)</f>
        <v>1</v>
      </c>
      <c r="H431" s="16">
        <f>IF(AND(INTRO!$E$37="Non-endemic",INTRO!$E$41="Non-endemic"),0,COUNTRY_INFO!R431)</f>
        <v>1</v>
      </c>
      <c r="I431" s="15">
        <f>IF(INTRO!$E$39="Non-endemic",IF($G431=1,DEC!I431,0),IF($G431=1,IVM!G431,0))</f>
        <v>61102.609121148351</v>
      </c>
      <c r="J431" s="197" t="s">
        <v>172</v>
      </c>
      <c r="K431" s="42">
        <f>IF($J431="ALB", IF(INTRO!$E$39="Non-endemic", IF($H431&lt;&gt;0, IF($I431=0, $D431*$H431, $D431*($H431-$G431)), 0), $D431*$H431), 0)</f>
        <v>12065.459303444399</v>
      </c>
      <c r="L431" s="15">
        <f t="shared" si="46"/>
        <v>0</v>
      </c>
      <c r="M431" s="3"/>
      <c r="N431" s="15">
        <f t="shared" si="55"/>
        <v>12065.459303444399</v>
      </c>
      <c r="O431" s="42">
        <f>IF($J431="MBD", IF(INTRO!$E$39="Non-endemic", IF($H431&lt;&gt;0, IF($I431=0, $D431*$H431, $D431*($H431-$G431)), 0), $D431*$H431), 0)</f>
        <v>0</v>
      </c>
      <c r="P431" s="15">
        <f t="shared" si="47"/>
        <v>0</v>
      </c>
      <c r="Q431" s="3"/>
      <c r="R431" s="15">
        <f t="shared" si="56"/>
        <v>0</v>
      </c>
      <c r="S431" s="25"/>
      <c r="T431" s="17">
        <f t="shared" si="48"/>
        <v>61102.609121148351</v>
      </c>
      <c r="U431" s="17">
        <f t="shared" si="49"/>
        <v>306</v>
      </c>
      <c r="V431" s="25"/>
      <c r="W431" s="17">
        <f t="shared" si="50"/>
        <v>0</v>
      </c>
      <c r="X431" s="17">
        <f t="shared" si="51"/>
        <v>0</v>
      </c>
      <c r="Y431" s="25"/>
      <c r="Z431" s="17">
        <f t="shared" si="52"/>
        <v>0</v>
      </c>
      <c r="AA431" s="17">
        <f t="shared" si="53"/>
        <v>0</v>
      </c>
    </row>
    <row r="432" spans="1:27" x14ac:dyDescent="0.2">
      <c r="A432" s="14" t="str">
        <f>IF(AND(INTRO!$E$37="Non-endemic",INTRO!$E$41="Non-endemic")," ",IF(COUNTRY_INFO!A432=0," ",COUNTRY_INFO!A432))</f>
        <v>Ethiopia</v>
      </c>
      <c r="B432" s="14" t="str">
        <f>IF(AND(INTRO!$E$37="Non-endemic",INTRO!$E$41="Non-endemic")," ",IF(COUNTRY_INFO!B432=0," ",COUNTRY_INFO!B432))</f>
        <v>Oromia Horo Guduru</v>
      </c>
      <c r="C432" s="14" t="str">
        <f>IF(AND(INTRO!$E$37="Non-endemic",INTRO!$E$41="Non-endemic")," ",IF(COUNTRY_INFO!C432=0," ",COUNTRY_INFO!C432))</f>
        <v>Chomen Guduru</v>
      </c>
      <c r="D432" s="15">
        <f>IF(AND(INTRO!$E$37="Non-endemic",INTRO!$E$41="Non-endemic"),0,IF(AND(OR(COUNTRY_INFO!$H432=0,COUNTRY_INFO!$H432=4,COUNTRY_INFO!$H432=99),OR(COUNTRY_INFO!$J432=0,COUNTRY_INFO!$J432=4)),0,COUNTRY_INFO!$E432))</f>
        <v>0</v>
      </c>
      <c r="E432" s="15">
        <f>IF(AND(INTRO!$E$37="Non-endemic",INTRO!$E$41="Non-endemic"),0,IF(AND(OR(COUNTRY_INFO!$H432=0,COUNTRY_INFO!$H432=4,COUNTRY_INFO!$H432=99),OR(COUNTRY_INFO!$J432=0,COUNTRY_INFO!$J432=4)),0,COUNTRY_INFO!$F432))</f>
        <v>0</v>
      </c>
      <c r="F432" s="15">
        <f t="shared" si="54"/>
        <v>0</v>
      </c>
      <c r="G432" s="16">
        <f>IF(AND(INTRO!$E$37="Non-endemic",INTRO!$E$41="Non-endemic"),0,COUNTRY_INFO!P432)</f>
        <v>0</v>
      </c>
      <c r="H432" s="16">
        <f>IF(AND(INTRO!$E$37="Non-endemic",INTRO!$E$41="Non-endemic"),0,COUNTRY_INFO!R432)</f>
        <v>0</v>
      </c>
      <c r="I432" s="15">
        <f>IF(INTRO!$E$39="Non-endemic",IF($G432=1,DEC!I432,0),IF($G432=1,IVM!G432,0))</f>
        <v>0</v>
      </c>
      <c r="J432" s="197"/>
      <c r="K432" s="42">
        <f>IF($J432="ALB", IF(INTRO!$E$39="Non-endemic", IF($H432&lt;&gt;0, IF($I432=0, $D432*$H432, $D432*($H432-$G432)), 0), $D432*$H432), 0)</f>
        <v>0</v>
      </c>
      <c r="L432" s="15">
        <f t="shared" si="46"/>
        <v>0</v>
      </c>
      <c r="M432" s="3"/>
      <c r="N432" s="15">
        <f t="shared" si="55"/>
        <v>0</v>
      </c>
      <c r="O432" s="42">
        <f>IF($J432="MBD", IF(INTRO!$E$39="Non-endemic", IF($H432&lt;&gt;0, IF($I432=0, $D432*$H432, $D432*($H432-$G432)), 0), $D432*$H432), 0)</f>
        <v>0</v>
      </c>
      <c r="P432" s="15">
        <f t="shared" si="47"/>
        <v>0</v>
      </c>
      <c r="Q432" s="3"/>
      <c r="R432" s="15">
        <f t="shared" si="56"/>
        <v>0</v>
      </c>
      <c r="S432" s="25"/>
      <c r="T432" s="17">
        <f t="shared" si="48"/>
        <v>0</v>
      </c>
      <c r="U432" s="17">
        <f t="shared" si="49"/>
        <v>0</v>
      </c>
      <c r="V432" s="25"/>
      <c r="W432" s="17">
        <f t="shared" si="50"/>
        <v>0</v>
      </c>
      <c r="X432" s="17">
        <f t="shared" si="51"/>
        <v>0</v>
      </c>
      <c r="Y432" s="25"/>
      <c r="Z432" s="17">
        <f t="shared" si="52"/>
        <v>0</v>
      </c>
      <c r="AA432" s="17">
        <f t="shared" si="53"/>
        <v>0</v>
      </c>
    </row>
    <row r="433" spans="1:27" x14ac:dyDescent="0.2">
      <c r="A433" s="14" t="str">
        <f>IF(AND(INTRO!$E$37="Non-endemic",INTRO!$E$41="Non-endemic")," ",IF(COUNTRY_INFO!A433=0," ",COUNTRY_INFO!A433))</f>
        <v>Ethiopia</v>
      </c>
      <c r="B433" s="14" t="str">
        <f>IF(AND(INTRO!$E$37="Non-endemic",INTRO!$E$41="Non-endemic")," ",IF(COUNTRY_INFO!B433=0," ",COUNTRY_INFO!B433))</f>
        <v>Oromia Horo Guduru</v>
      </c>
      <c r="C433" s="14" t="str">
        <f>IF(AND(INTRO!$E$37="Non-endemic",INTRO!$E$41="Non-endemic")," ",IF(COUNTRY_INFO!C433=0," ",COUNTRY_INFO!C433))</f>
        <v>Guduru</v>
      </c>
      <c r="D433" s="15">
        <f>IF(AND(INTRO!$E$37="Non-endemic",INTRO!$E$41="Non-endemic"),0,IF(AND(OR(COUNTRY_INFO!$H433=0,COUNTRY_INFO!$H433=4,COUNTRY_INFO!$H433=99),OR(COUNTRY_INFO!$J433=0,COUNTRY_INFO!$J433=4)),0,COUNTRY_INFO!$E433))</f>
        <v>21934.036464711</v>
      </c>
      <c r="E433" s="15">
        <f>IF(AND(INTRO!$E$37="Non-endemic",INTRO!$E$41="Non-endemic"),0,IF(AND(OR(COUNTRY_INFO!$H433=0,COUNTRY_INFO!$H433=4,COUNTRY_INFO!$H433=99),OR(COUNTRY_INFO!$J433=0,COUNTRY_INFO!$J433=4)),0,COUNTRY_INFO!$F433))</f>
        <v>41441.105232911999</v>
      </c>
      <c r="F433" s="15">
        <f t="shared" si="54"/>
        <v>63375.141697622996</v>
      </c>
      <c r="G433" s="16">
        <f>IF(AND(INTRO!$E$37="Non-endemic",INTRO!$E$41="Non-endemic"),0,COUNTRY_INFO!P433)</f>
        <v>0</v>
      </c>
      <c r="H433" s="16">
        <f>IF(AND(INTRO!$E$37="Non-endemic",INTRO!$E$41="Non-endemic"),0,COUNTRY_INFO!R433)</f>
        <v>1</v>
      </c>
      <c r="I433" s="15">
        <f>IF(INTRO!$E$39="Non-endemic",IF($G433=1,DEC!I433,0),IF($G433=1,IVM!G433,0))</f>
        <v>0</v>
      </c>
      <c r="J433" s="197" t="s">
        <v>1155</v>
      </c>
      <c r="K433" s="42">
        <f>IF($J433="ALB", IF(INTRO!$E$39="Non-endemic", IF($H433&lt;&gt;0, IF($I433=0, $D433*$H433, $D433*($H433-$G433)), 0), $D433*$H433), 0)</f>
        <v>0</v>
      </c>
      <c r="L433" s="15">
        <f t="shared" si="46"/>
        <v>0</v>
      </c>
      <c r="M433" s="3"/>
      <c r="N433" s="15">
        <f t="shared" si="55"/>
        <v>0</v>
      </c>
      <c r="O433" s="42">
        <f>IF($J433="MBD", IF(INTRO!$E$39="Non-endemic", IF($H433&lt;&gt;0, IF($I433=0, $D433*$H433, $D433*($H433-$G433)), 0), $D433*$H433), 0)</f>
        <v>21934.036464711</v>
      </c>
      <c r="P433" s="15">
        <f t="shared" si="47"/>
        <v>41441.105232911999</v>
      </c>
      <c r="Q433" s="3"/>
      <c r="R433" s="15">
        <f t="shared" si="56"/>
        <v>63375.141697622996</v>
      </c>
      <c r="S433" s="25"/>
      <c r="T433" s="17">
        <f t="shared" si="48"/>
        <v>0</v>
      </c>
      <c r="U433" s="17">
        <f t="shared" si="49"/>
        <v>0</v>
      </c>
      <c r="V433" s="25"/>
      <c r="W433" s="17">
        <f t="shared" si="50"/>
        <v>0</v>
      </c>
      <c r="X433" s="17">
        <f t="shared" si="51"/>
        <v>0</v>
      </c>
      <c r="Y433" s="25"/>
      <c r="Z433" s="17">
        <f t="shared" si="52"/>
        <v>41441.105232911999</v>
      </c>
      <c r="AA433" s="17">
        <f t="shared" si="53"/>
        <v>277</v>
      </c>
    </row>
    <row r="434" spans="1:27" x14ac:dyDescent="0.2">
      <c r="A434" s="14" t="str">
        <f>IF(AND(INTRO!$E$37="Non-endemic",INTRO!$E$41="Non-endemic")," ",IF(COUNTRY_INFO!A434=0," ",COUNTRY_INFO!A434))</f>
        <v>Ethiopia</v>
      </c>
      <c r="B434" s="14" t="str">
        <f>IF(AND(INTRO!$E$37="Non-endemic",INTRO!$E$41="Non-endemic")," ",IF(COUNTRY_INFO!B434=0," ",COUNTRY_INFO!B434))</f>
        <v>Oromia Horo Guduru</v>
      </c>
      <c r="C434" s="14" t="str">
        <f>IF(AND(INTRO!$E$37="Non-endemic",INTRO!$E$41="Non-endemic")," ",IF(COUNTRY_INFO!C434=0," ",COUNTRY_INFO!C434))</f>
        <v>Hababo Guduru</v>
      </c>
      <c r="D434" s="15">
        <f>IF(AND(INTRO!$E$37="Non-endemic",INTRO!$E$41="Non-endemic"),0,IF(AND(OR(COUNTRY_INFO!$H434=0,COUNTRY_INFO!$H434=4,COUNTRY_INFO!$H434=99),OR(COUNTRY_INFO!$J434=0,COUNTRY_INFO!$J434=4)),0,COUNTRY_INFO!$E434))</f>
        <v>10117.332024975</v>
      </c>
      <c r="E434" s="15">
        <f>IF(AND(INTRO!$E$37="Non-endemic",INTRO!$E$41="Non-endemic"),0,IF(AND(OR(COUNTRY_INFO!$H434=0,COUNTRY_INFO!$H434=4,COUNTRY_INFO!$H434=99),OR(COUNTRY_INFO!$J434=0,COUNTRY_INFO!$J434=4)),0,COUNTRY_INFO!$F434))</f>
        <v>19115.196685199997</v>
      </c>
      <c r="F434" s="15">
        <f t="shared" si="54"/>
        <v>29232.528710174996</v>
      </c>
      <c r="G434" s="16">
        <f>IF(AND(INTRO!$E$37="Non-endemic",INTRO!$E$41="Non-endemic"),0,COUNTRY_INFO!P434)</f>
        <v>0</v>
      </c>
      <c r="H434" s="16">
        <f>IF(AND(INTRO!$E$37="Non-endemic",INTRO!$E$41="Non-endemic"),0,COUNTRY_INFO!R434)</f>
        <v>1</v>
      </c>
      <c r="I434" s="15">
        <f>IF(INTRO!$E$39="Non-endemic",IF($G434=1,DEC!I434,0),IF($G434=1,IVM!G434,0))</f>
        <v>0</v>
      </c>
      <c r="J434" s="197" t="s">
        <v>1155</v>
      </c>
      <c r="K434" s="42">
        <f>IF($J434="ALB", IF(INTRO!$E$39="Non-endemic", IF($H434&lt;&gt;0, IF($I434=0, $D434*$H434, $D434*($H434-$G434)), 0), $D434*$H434), 0)</f>
        <v>0</v>
      </c>
      <c r="L434" s="15">
        <f t="shared" si="46"/>
        <v>0</v>
      </c>
      <c r="M434" s="3"/>
      <c r="N434" s="15">
        <f t="shared" si="55"/>
        <v>0</v>
      </c>
      <c r="O434" s="42">
        <f>IF($J434="MBD", IF(INTRO!$E$39="Non-endemic", IF($H434&lt;&gt;0, IF($I434=0, $D434*$H434, $D434*($H434-$G434)), 0), $D434*$H434), 0)</f>
        <v>10117.332024975</v>
      </c>
      <c r="P434" s="15">
        <f t="shared" si="47"/>
        <v>19115.196685199997</v>
      </c>
      <c r="Q434" s="3"/>
      <c r="R434" s="15">
        <f t="shared" si="56"/>
        <v>29232.528710174996</v>
      </c>
      <c r="S434" s="25"/>
      <c r="T434" s="17">
        <f t="shared" si="48"/>
        <v>0</v>
      </c>
      <c r="U434" s="17">
        <f t="shared" si="49"/>
        <v>0</v>
      </c>
      <c r="V434" s="25"/>
      <c r="W434" s="17">
        <f t="shared" si="50"/>
        <v>0</v>
      </c>
      <c r="X434" s="17">
        <f t="shared" si="51"/>
        <v>0</v>
      </c>
      <c r="Y434" s="25"/>
      <c r="Z434" s="17">
        <f t="shared" si="52"/>
        <v>19115.196685199997</v>
      </c>
      <c r="AA434" s="17">
        <f t="shared" si="53"/>
        <v>128</v>
      </c>
    </row>
    <row r="435" spans="1:27" x14ac:dyDescent="0.2">
      <c r="A435" s="14" t="str">
        <f>IF(AND(INTRO!$E$37="Non-endemic",INTRO!$E$41="Non-endemic")," ",IF(COUNTRY_INFO!A435=0," ",COUNTRY_INFO!A435))</f>
        <v>Ethiopia</v>
      </c>
      <c r="B435" s="14" t="str">
        <f>IF(AND(INTRO!$E$37="Non-endemic",INTRO!$E$41="Non-endemic")," ",IF(COUNTRY_INFO!B435=0," ",COUNTRY_INFO!B435))</f>
        <v>Oromia Horo Guduru</v>
      </c>
      <c r="C435" s="14" t="str">
        <f>IF(AND(INTRO!$E$37="Non-endemic",INTRO!$E$41="Non-endemic")," ",IF(COUNTRY_INFO!C435=0," ",COUNTRY_INFO!C435))</f>
        <v>Horo</v>
      </c>
      <c r="D435" s="15">
        <f>IF(AND(INTRO!$E$37="Non-endemic",INTRO!$E$41="Non-endemic"),0,IF(AND(OR(COUNTRY_INFO!$H435=0,COUNTRY_INFO!$H435=4,COUNTRY_INFO!$H435=99),OR(COUNTRY_INFO!$J435=0,COUNTRY_INFO!$J435=4)),0,COUNTRY_INFO!$E435))</f>
        <v>16732.073397379198</v>
      </c>
      <c r="E435" s="15">
        <f>IF(AND(INTRO!$E$37="Non-endemic",INTRO!$E$41="Non-endemic"),0,IF(AND(OR(COUNTRY_INFO!$H435=0,COUNTRY_INFO!$H435=4,COUNTRY_INFO!$H435=99),OR(COUNTRY_INFO!$J435=0,COUNTRY_INFO!$J435=4)),0,COUNTRY_INFO!$F435))</f>
        <v>31612.768381286398</v>
      </c>
      <c r="F435" s="15">
        <f t="shared" si="54"/>
        <v>48344.841778665592</v>
      </c>
      <c r="G435" s="16">
        <f>IF(AND(INTRO!$E$37="Non-endemic",INTRO!$E$41="Non-endemic"),0,COUNTRY_INFO!P435)</f>
        <v>0</v>
      </c>
      <c r="H435" s="16">
        <f>IF(AND(INTRO!$E$37="Non-endemic",INTRO!$E$41="Non-endemic"),0,COUNTRY_INFO!R435)</f>
        <v>2</v>
      </c>
      <c r="I435" s="15">
        <f>IF(INTRO!$E$39="Non-endemic",IF($G435=1,DEC!I435,0),IF($G435=1,IVM!G435,0))</f>
        <v>0</v>
      </c>
      <c r="J435" s="197" t="s">
        <v>1155</v>
      </c>
      <c r="K435" s="42">
        <f>IF($J435="ALB", IF(INTRO!$E$39="Non-endemic", IF($H435&lt;&gt;0, IF($I435=0, $D435*$H435, $D435*($H435-$G435)), 0), $D435*$H435), 0)</f>
        <v>0</v>
      </c>
      <c r="L435" s="15">
        <f t="shared" si="46"/>
        <v>0</v>
      </c>
      <c r="M435" s="3"/>
      <c r="N435" s="15">
        <f t="shared" si="55"/>
        <v>0</v>
      </c>
      <c r="O435" s="42">
        <f>IF($J435="MBD", IF(INTRO!$E$39="Non-endemic", IF($H435&lt;&gt;0, IF($I435=0, $D435*$H435, $D435*($H435-$G435)), 0), $D435*$H435), 0)</f>
        <v>33464.146794758395</v>
      </c>
      <c r="P435" s="15">
        <f t="shared" si="47"/>
        <v>63225.536762572796</v>
      </c>
      <c r="Q435" s="3"/>
      <c r="R435" s="15">
        <f t="shared" si="56"/>
        <v>96689.683557331184</v>
      </c>
      <c r="S435" s="25"/>
      <c r="T435" s="17">
        <f t="shared" si="48"/>
        <v>0</v>
      </c>
      <c r="U435" s="17">
        <f t="shared" si="49"/>
        <v>0</v>
      </c>
      <c r="V435" s="25"/>
      <c r="W435" s="17">
        <f t="shared" si="50"/>
        <v>0</v>
      </c>
      <c r="X435" s="17">
        <f t="shared" si="51"/>
        <v>0</v>
      </c>
      <c r="Y435" s="25"/>
      <c r="Z435" s="17">
        <f t="shared" si="52"/>
        <v>63225.536762572796</v>
      </c>
      <c r="AA435" s="17">
        <f t="shared" si="53"/>
        <v>422</v>
      </c>
    </row>
    <row r="436" spans="1:27" x14ac:dyDescent="0.2">
      <c r="A436" s="14" t="str">
        <f>IF(AND(INTRO!$E$37="Non-endemic",INTRO!$E$41="Non-endemic")," ",IF(COUNTRY_INFO!A436=0," ",COUNTRY_INFO!A436))</f>
        <v>Ethiopia</v>
      </c>
      <c r="B436" s="14" t="str">
        <f>IF(AND(INTRO!$E$37="Non-endemic",INTRO!$E$41="Non-endemic")," ",IF(COUNTRY_INFO!B436=0," ",COUNTRY_INFO!B436))</f>
        <v>Oromia Horo Guduru</v>
      </c>
      <c r="C436" s="14" t="str">
        <f>IF(AND(INTRO!$E$37="Non-endemic",INTRO!$E$41="Non-endemic")," ",IF(COUNTRY_INFO!C436=0," ",COUNTRY_INFO!C436))</f>
        <v>Horo Buluk</v>
      </c>
      <c r="D436" s="15">
        <f>IF(AND(INTRO!$E$37="Non-endemic",INTRO!$E$41="Non-endemic"),0,IF(AND(OR(COUNTRY_INFO!$H436=0,COUNTRY_INFO!$H436=4,COUNTRY_INFO!$H436=99),OR(COUNTRY_INFO!$J436=0,COUNTRY_INFO!$J436=4)),0,COUNTRY_INFO!$E436))</f>
        <v>0</v>
      </c>
      <c r="E436" s="15">
        <f>IF(AND(INTRO!$E$37="Non-endemic",INTRO!$E$41="Non-endemic"),0,IF(AND(OR(COUNTRY_INFO!$H436=0,COUNTRY_INFO!$H436=4,COUNTRY_INFO!$H436=99),OR(COUNTRY_INFO!$J436=0,COUNTRY_INFO!$J436=4)),0,COUNTRY_INFO!$F436))</f>
        <v>0</v>
      </c>
      <c r="F436" s="15">
        <f t="shared" si="54"/>
        <v>0</v>
      </c>
      <c r="G436" s="16">
        <f>IF(AND(INTRO!$E$37="Non-endemic",INTRO!$E$41="Non-endemic"),0,COUNTRY_INFO!P436)</f>
        <v>0</v>
      </c>
      <c r="H436" s="16">
        <f>IF(AND(INTRO!$E$37="Non-endemic",INTRO!$E$41="Non-endemic"),0,COUNTRY_INFO!R436)</f>
        <v>0</v>
      </c>
      <c r="I436" s="15">
        <f>IF(INTRO!$E$39="Non-endemic",IF($G436=1,DEC!I436,0),IF($G436=1,IVM!G436,0))</f>
        <v>0</v>
      </c>
      <c r="J436" s="197"/>
      <c r="K436" s="42">
        <f>IF($J436="ALB", IF(INTRO!$E$39="Non-endemic", IF($H436&lt;&gt;0, IF($I436=0, $D436*$H436, $D436*($H436-$G436)), 0), $D436*$H436), 0)</f>
        <v>0</v>
      </c>
      <c r="L436" s="15">
        <f t="shared" si="46"/>
        <v>0</v>
      </c>
      <c r="M436" s="3"/>
      <c r="N436" s="15">
        <f t="shared" si="55"/>
        <v>0</v>
      </c>
      <c r="O436" s="42">
        <f>IF($J436="MBD", IF(INTRO!$E$39="Non-endemic", IF($H436&lt;&gt;0, IF($I436=0, $D436*$H436, $D436*($H436-$G436)), 0), $D436*$H436), 0)</f>
        <v>0</v>
      </c>
      <c r="P436" s="15">
        <f t="shared" si="47"/>
        <v>0</v>
      </c>
      <c r="Q436" s="3"/>
      <c r="R436" s="15">
        <f t="shared" si="56"/>
        <v>0</v>
      </c>
      <c r="S436" s="25"/>
      <c r="T436" s="17">
        <f t="shared" si="48"/>
        <v>0</v>
      </c>
      <c r="U436" s="17">
        <f t="shared" si="49"/>
        <v>0</v>
      </c>
      <c r="V436" s="25"/>
      <c r="W436" s="17">
        <f t="shared" si="50"/>
        <v>0</v>
      </c>
      <c r="X436" s="17">
        <f t="shared" si="51"/>
        <v>0</v>
      </c>
      <c r="Y436" s="25"/>
      <c r="Z436" s="17">
        <f t="shared" si="52"/>
        <v>0</v>
      </c>
      <c r="AA436" s="17">
        <f t="shared" si="53"/>
        <v>0</v>
      </c>
    </row>
    <row r="437" spans="1:27" x14ac:dyDescent="0.2">
      <c r="A437" s="14" t="str">
        <f>IF(AND(INTRO!$E$37="Non-endemic",INTRO!$E$41="Non-endemic")," ",IF(COUNTRY_INFO!A437=0," ",COUNTRY_INFO!A437))</f>
        <v>Ethiopia</v>
      </c>
      <c r="B437" s="14" t="str">
        <f>IF(AND(INTRO!$E$37="Non-endemic",INTRO!$E$41="Non-endemic")," ",IF(COUNTRY_INFO!B437=0," ",COUNTRY_INFO!B437))</f>
        <v>Oromia Horo Guduru</v>
      </c>
      <c r="C437" s="14" t="str">
        <f>IF(AND(INTRO!$E$37="Non-endemic",INTRO!$E$41="Non-endemic")," ",IF(COUNTRY_INFO!C437=0," ",COUNTRY_INFO!C437))</f>
        <v>Jardega jarte</v>
      </c>
      <c r="D437" s="15">
        <f>IF(AND(INTRO!$E$37="Non-endemic",INTRO!$E$41="Non-endemic"),0,IF(AND(OR(COUNTRY_INFO!$H437=0,COUNTRY_INFO!$H437=4,COUNTRY_INFO!$H437=99),OR(COUNTRY_INFO!$J437=0,COUNTRY_INFO!$J437=4)),0,COUNTRY_INFO!$E437))</f>
        <v>10988.1437306718</v>
      </c>
      <c r="E437" s="15">
        <f>IF(AND(INTRO!$E$37="Non-endemic",INTRO!$E$41="Non-endemic"),0,IF(AND(OR(COUNTRY_INFO!$H437=0,COUNTRY_INFO!$H437=4,COUNTRY_INFO!$H437=99),OR(COUNTRY_INFO!$J437=0,COUNTRY_INFO!$J437=4)),0,COUNTRY_INFO!$F437))</f>
        <v>20760.466108905599</v>
      </c>
      <c r="F437" s="15">
        <f t="shared" si="54"/>
        <v>31748.609839577399</v>
      </c>
      <c r="G437" s="16">
        <f>IF(AND(INTRO!$E$37="Non-endemic",INTRO!$E$41="Non-endemic"),0,COUNTRY_INFO!P437)</f>
        <v>0</v>
      </c>
      <c r="H437" s="16">
        <f>IF(AND(INTRO!$E$37="Non-endemic",INTRO!$E$41="Non-endemic"),0,COUNTRY_INFO!R437)</f>
        <v>1</v>
      </c>
      <c r="I437" s="15">
        <f>IF(INTRO!$E$39="Non-endemic",IF($G437=1,DEC!I437,0),IF($G437=1,IVM!G437,0))</f>
        <v>0</v>
      </c>
      <c r="J437" s="197" t="s">
        <v>1155</v>
      </c>
      <c r="K437" s="42">
        <f>IF($J437="ALB", IF(INTRO!$E$39="Non-endemic", IF($H437&lt;&gt;0, IF($I437=0, $D437*$H437, $D437*($H437-$G437)), 0), $D437*$H437), 0)</f>
        <v>0</v>
      </c>
      <c r="L437" s="15">
        <f t="shared" si="46"/>
        <v>0</v>
      </c>
      <c r="M437" s="3"/>
      <c r="N437" s="15">
        <f t="shared" si="55"/>
        <v>0</v>
      </c>
      <c r="O437" s="42">
        <f>IF($J437="MBD", IF(INTRO!$E$39="Non-endemic", IF($H437&lt;&gt;0, IF($I437=0, $D437*$H437, $D437*($H437-$G437)), 0), $D437*$H437), 0)</f>
        <v>10988.1437306718</v>
      </c>
      <c r="P437" s="15">
        <f t="shared" si="47"/>
        <v>20760.466108905599</v>
      </c>
      <c r="Q437" s="3"/>
      <c r="R437" s="15">
        <f t="shared" si="56"/>
        <v>31748.609839577399</v>
      </c>
      <c r="S437" s="25"/>
      <c r="T437" s="17">
        <f t="shared" si="48"/>
        <v>0</v>
      </c>
      <c r="U437" s="17">
        <f t="shared" si="49"/>
        <v>0</v>
      </c>
      <c r="V437" s="25"/>
      <c r="W437" s="17">
        <f t="shared" si="50"/>
        <v>0</v>
      </c>
      <c r="X437" s="17">
        <f t="shared" si="51"/>
        <v>0</v>
      </c>
      <c r="Y437" s="25"/>
      <c r="Z437" s="17">
        <f t="shared" si="52"/>
        <v>20760.466108905599</v>
      </c>
      <c r="AA437" s="17">
        <f t="shared" si="53"/>
        <v>139</v>
      </c>
    </row>
    <row r="438" spans="1:27" x14ac:dyDescent="0.2">
      <c r="A438" s="14" t="str">
        <f>IF(AND(INTRO!$E$37="Non-endemic",INTRO!$E$41="Non-endemic")," ",IF(COUNTRY_INFO!A438=0," ",COUNTRY_INFO!A438))</f>
        <v>Ethiopia</v>
      </c>
      <c r="B438" s="14" t="str">
        <f>IF(AND(INTRO!$E$37="Non-endemic",INTRO!$E$41="Non-endemic")," ",IF(COUNTRY_INFO!B438=0," ",COUNTRY_INFO!B438))</f>
        <v>Oromia Horo Guduru</v>
      </c>
      <c r="C438" s="14" t="str">
        <f>IF(AND(INTRO!$E$37="Non-endemic",INTRO!$E$41="Non-endemic")," ",IF(COUNTRY_INFO!C438=0," ",COUNTRY_INFO!C438))</f>
        <v>Jimma Gannati</v>
      </c>
      <c r="D438" s="15">
        <f>IF(AND(INTRO!$E$37="Non-endemic",INTRO!$E$41="Non-endemic"),0,IF(AND(OR(COUNTRY_INFO!$H438=0,COUNTRY_INFO!$H438=4,COUNTRY_INFO!$H438=99),OR(COUNTRY_INFO!$J438=0,COUNTRY_INFO!$J438=4)),0,COUNTRY_INFO!$E438))</f>
        <v>14424.897488891398</v>
      </c>
      <c r="E438" s="15">
        <f>IF(AND(INTRO!$E$37="Non-endemic",INTRO!$E$41="Non-endemic"),0,IF(AND(OR(COUNTRY_INFO!$H438=0,COUNTRY_INFO!$H438=4,COUNTRY_INFO!$H438=99),OR(COUNTRY_INFO!$J438=0,COUNTRY_INFO!$J438=4)),0,COUNTRY_INFO!$F438))</f>
        <v>27253.702061308795</v>
      </c>
      <c r="F438" s="15">
        <f t="shared" si="54"/>
        <v>41678.59955020019</v>
      </c>
      <c r="G438" s="16">
        <f>IF(AND(INTRO!$E$37="Non-endemic",INTRO!$E$41="Non-endemic"),0,COUNTRY_INFO!P438)</f>
        <v>0</v>
      </c>
      <c r="H438" s="16">
        <f>IF(AND(INTRO!$E$37="Non-endemic",INTRO!$E$41="Non-endemic"),0,COUNTRY_INFO!R438)</f>
        <v>1</v>
      </c>
      <c r="I438" s="15">
        <f>IF(INTRO!$E$39="Non-endemic",IF($G438=1,DEC!I438,0),IF($G438=1,IVM!G438,0))</f>
        <v>0</v>
      </c>
      <c r="J438" s="197" t="s">
        <v>1155</v>
      </c>
      <c r="K438" s="42">
        <f>IF($J438="ALB", IF(INTRO!$E$39="Non-endemic", IF($H438&lt;&gt;0, IF($I438=0, $D438*$H438, $D438*($H438-$G438)), 0), $D438*$H438), 0)</f>
        <v>0</v>
      </c>
      <c r="L438" s="15">
        <f t="shared" si="46"/>
        <v>0</v>
      </c>
      <c r="M438" s="3"/>
      <c r="N438" s="15">
        <f t="shared" si="55"/>
        <v>0</v>
      </c>
      <c r="O438" s="42">
        <f>IF($J438="MBD", IF(INTRO!$E$39="Non-endemic", IF($H438&lt;&gt;0, IF($I438=0, $D438*$H438, $D438*($H438-$G438)), 0), $D438*$H438), 0)</f>
        <v>14424.897488891398</v>
      </c>
      <c r="P438" s="15">
        <f t="shared" si="47"/>
        <v>27253.702061308795</v>
      </c>
      <c r="Q438" s="3"/>
      <c r="R438" s="15">
        <f t="shared" si="56"/>
        <v>41678.59955020019</v>
      </c>
      <c r="S438" s="25"/>
      <c r="T438" s="17">
        <f t="shared" si="48"/>
        <v>0</v>
      </c>
      <c r="U438" s="17">
        <f t="shared" si="49"/>
        <v>0</v>
      </c>
      <c r="V438" s="25"/>
      <c r="W438" s="17">
        <f t="shared" si="50"/>
        <v>0</v>
      </c>
      <c r="X438" s="17">
        <f t="shared" si="51"/>
        <v>0</v>
      </c>
      <c r="Y438" s="25"/>
      <c r="Z438" s="17">
        <f t="shared" si="52"/>
        <v>27253.702061308795</v>
      </c>
      <c r="AA438" s="17">
        <f t="shared" si="53"/>
        <v>182</v>
      </c>
    </row>
    <row r="439" spans="1:27" x14ac:dyDescent="0.2">
      <c r="A439" s="14" t="str">
        <f>IF(AND(INTRO!$E$37="Non-endemic",INTRO!$E$41="Non-endemic")," ",IF(COUNTRY_INFO!A439=0," ",COUNTRY_INFO!A439))</f>
        <v>Ethiopia</v>
      </c>
      <c r="B439" s="14" t="str">
        <f>IF(AND(INTRO!$E$37="Non-endemic",INTRO!$E$41="Non-endemic")," ",IF(COUNTRY_INFO!B439=0," ",COUNTRY_INFO!B439))</f>
        <v>Oromia Horo Guduru</v>
      </c>
      <c r="C439" s="14" t="str">
        <f>IF(AND(INTRO!$E$37="Non-endemic",INTRO!$E$41="Non-endemic")," ",IF(COUNTRY_INFO!C439=0," ",COUNTRY_INFO!C439))</f>
        <v>Jimma Rare</v>
      </c>
      <c r="D439" s="15">
        <f>IF(AND(INTRO!$E$37="Non-endemic",INTRO!$E$41="Non-endemic"),0,IF(AND(OR(COUNTRY_INFO!$H439=0,COUNTRY_INFO!$H439=4,COUNTRY_INFO!$H439=99),OR(COUNTRY_INFO!$J439=0,COUNTRY_INFO!$J439=4)),0,COUNTRY_INFO!$E439))</f>
        <v>12570.6047531442</v>
      </c>
      <c r="E439" s="15">
        <f>IF(AND(INTRO!$E$37="Non-endemic",INTRO!$E$41="Non-endemic"),0,IF(AND(OR(COUNTRY_INFO!$H439=0,COUNTRY_INFO!$H439=4,COUNTRY_INFO!$H439=99),OR(COUNTRY_INFO!$J439=0,COUNTRY_INFO!$J439=4)),0,COUNTRY_INFO!$F439))</f>
        <v>23750.291254166397</v>
      </c>
      <c r="F439" s="15">
        <f t="shared" si="54"/>
        <v>36320.896007310599</v>
      </c>
      <c r="G439" s="16">
        <f>IF(AND(INTRO!$E$37="Non-endemic",INTRO!$E$41="Non-endemic"),0,COUNTRY_INFO!P439)</f>
        <v>0</v>
      </c>
      <c r="H439" s="16">
        <f>IF(AND(INTRO!$E$37="Non-endemic",INTRO!$E$41="Non-endemic"),0,COUNTRY_INFO!R439)</f>
        <v>2</v>
      </c>
      <c r="I439" s="15">
        <f>IF(INTRO!$E$39="Non-endemic",IF($G439=1,DEC!I439,0),IF($G439=1,IVM!G439,0))</f>
        <v>0</v>
      </c>
      <c r="J439" s="197" t="s">
        <v>1155</v>
      </c>
      <c r="K439" s="42">
        <f>IF($J439="ALB", IF(INTRO!$E$39="Non-endemic", IF($H439&lt;&gt;0, IF($I439=0, $D439*$H439, $D439*($H439-$G439)), 0), $D439*$H439), 0)</f>
        <v>0</v>
      </c>
      <c r="L439" s="15">
        <f t="shared" si="46"/>
        <v>0</v>
      </c>
      <c r="M439" s="3"/>
      <c r="N439" s="15">
        <f t="shared" si="55"/>
        <v>0</v>
      </c>
      <c r="O439" s="42">
        <f>IF($J439="MBD", IF(INTRO!$E$39="Non-endemic", IF($H439&lt;&gt;0, IF($I439=0, $D439*$H439, $D439*($H439-$G439)), 0), $D439*$H439), 0)</f>
        <v>25141.2095062884</v>
      </c>
      <c r="P439" s="15">
        <f t="shared" si="47"/>
        <v>47500.582508332795</v>
      </c>
      <c r="Q439" s="3"/>
      <c r="R439" s="15">
        <f t="shared" si="56"/>
        <v>72641.792014621198</v>
      </c>
      <c r="S439" s="25"/>
      <c r="T439" s="17">
        <f t="shared" si="48"/>
        <v>0</v>
      </c>
      <c r="U439" s="17">
        <f t="shared" si="49"/>
        <v>0</v>
      </c>
      <c r="V439" s="25"/>
      <c r="W439" s="17">
        <f t="shared" si="50"/>
        <v>0</v>
      </c>
      <c r="X439" s="17">
        <f t="shared" si="51"/>
        <v>0</v>
      </c>
      <c r="Y439" s="25"/>
      <c r="Z439" s="17">
        <f t="shared" si="52"/>
        <v>47500.582508332795</v>
      </c>
      <c r="AA439" s="17">
        <f t="shared" si="53"/>
        <v>317</v>
      </c>
    </row>
    <row r="440" spans="1:27" x14ac:dyDescent="0.2">
      <c r="A440" s="14" t="str">
        <f>IF(AND(INTRO!$E$37="Non-endemic",INTRO!$E$41="Non-endemic")," ",IF(COUNTRY_INFO!A440=0," ",COUNTRY_INFO!A440))</f>
        <v>Ethiopia</v>
      </c>
      <c r="B440" s="14" t="str">
        <f>IF(AND(INTRO!$E$37="Non-endemic",INTRO!$E$41="Non-endemic")," ",IF(COUNTRY_INFO!B440=0," ",COUNTRY_INFO!B440))</f>
        <v>Oromia Horo Guduru</v>
      </c>
      <c r="C440" s="14" t="str">
        <f>IF(AND(INTRO!$E$37="Non-endemic",INTRO!$E$41="Non-endemic")," ",IF(COUNTRY_INFO!C440=0," ",COUNTRY_INFO!C440))</f>
        <v>Shambu Town</v>
      </c>
      <c r="D440" s="15">
        <f>IF(AND(INTRO!$E$37="Non-endemic",INTRO!$E$41="Non-endemic"),0,IF(AND(OR(COUNTRY_INFO!$H440=0,COUNTRY_INFO!$H440=4,COUNTRY_INFO!$H440=99),OR(COUNTRY_INFO!$J440=0,COUNTRY_INFO!$J440=4)),0,COUNTRY_INFO!$E440))</f>
        <v>3753.7210743227997</v>
      </c>
      <c r="E440" s="15">
        <f>IF(AND(INTRO!$E$37="Non-endemic",INTRO!$E$41="Non-endemic"),0,IF(AND(OR(COUNTRY_INFO!$H440=0,COUNTRY_INFO!$H440=4,COUNTRY_INFO!$H440=99),OR(COUNTRY_INFO!$J440=0,COUNTRY_INFO!$J440=4)),0,COUNTRY_INFO!$F440))</f>
        <v>7092.0986342975984</v>
      </c>
      <c r="F440" s="15">
        <f t="shared" si="54"/>
        <v>10845.819708620398</v>
      </c>
      <c r="G440" s="16">
        <f>IF(AND(INTRO!$E$37="Non-endemic",INTRO!$E$41="Non-endemic"),0,COUNTRY_INFO!P440)</f>
        <v>0</v>
      </c>
      <c r="H440" s="16">
        <f>IF(AND(INTRO!$E$37="Non-endemic",INTRO!$E$41="Non-endemic"),0,COUNTRY_INFO!R440)</f>
        <v>1</v>
      </c>
      <c r="I440" s="15">
        <f>IF(INTRO!$E$39="Non-endemic",IF($G440=1,DEC!I440,0),IF($G440=1,IVM!G440,0))</f>
        <v>0</v>
      </c>
      <c r="J440" s="197" t="s">
        <v>1155</v>
      </c>
      <c r="K440" s="42">
        <f>IF($J440="ALB", IF(INTRO!$E$39="Non-endemic", IF($H440&lt;&gt;0, IF($I440=0, $D440*$H440, $D440*($H440-$G440)), 0), $D440*$H440), 0)</f>
        <v>0</v>
      </c>
      <c r="L440" s="15">
        <f t="shared" si="46"/>
        <v>0</v>
      </c>
      <c r="M440" s="3"/>
      <c r="N440" s="15">
        <f t="shared" si="55"/>
        <v>0</v>
      </c>
      <c r="O440" s="42">
        <f>IF($J440="MBD", IF(INTRO!$E$39="Non-endemic", IF($H440&lt;&gt;0, IF($I440=0, $D440*$H440, $D440*($H440-$G440)), 0), $D440*$H440), 0)</f>
        <v>3753.7210743227997</v>
      </c>
      <c r="P440" s="15">
        <f t="shared" si="47"/>
        <v>7092.0986342975984</v>
      </c>
      <c r="Q440" s="3"/>
      <c r="R440" s="15">
        <f t="shared" si="56"/>
        <v>10845.819708620398</v>
      </c>
      <c r="S440" s="25"/>
      <c r="T440" s="17">
        <f t="shared" si="48"/>
        <v>0</v>
      </c>
      <c r="U440" s="17">
        <f t="shared" si="49"/>
        <v>0</v>
      </c>
      <c r="V440" s="25"/>
      <c r="W440" s="17">
        <f t="shared" si="50"/>
        <v>0</v>
      </c>
      <c r="X440" s="17">
        <f t="shared" si="51"/>
        <v>0</v>
      </c>
      <c r="Y440" s="25"/>
      <c r="Z440" s="17">
        <f t="shared" si="52"/>
        <v>7092.0986342975984</v>
      </c>
      <c r="AA440" s="17">
        <f t="shared" si="53"/>
        <v>48</v>
      </c>
    </row>
    <row r="441" spans="1:27" x14ac:dyDescent="0.2">
      <c r="A441" s="14" t="str">
        <f>IF(AND(INTRO!$E$37="Non-endemic",INTRO!$E$41="Non-endemic")," ",IF(COUNTRY_INFO!A441=0," ",COUNTRY_INFO!A441))</f>
        <v>Ethiopia</v>
      </c>
      <c r="B441" s="14" t="str">
        <f>IF(AND(INTRO!$E$37="Non-endemic",INTRO!$E$41="Non-endemic")," ",IF(COUNTRY_INFO!B441=0," ",COUNTRY_INFO!B441))</f>
        <v>Oromia Illu Aba bora</v>
      </c>
      <c r="C441" s="14" t="str">
        <f>IF(AND(INTRO!$E$37="Non-endemic",INTRO!$E$41="Non-endemic")," ",IF(COUNTRY_INFO!C441=0," ",COUNTRY_INFO!C441))</f>
        <v>Ale</v>
      </c>
      <c r="D441" s="15">
        <f>IF(AND(INTRO!$E$37="Non-endemic",INTRO!$E$41="Non-endemic"),0,IF(AND(OR(COUNTRY_INFO!$H441=0,COUNTRY_INFO!$H441=4,COUNTRY_INFO!$H441=99),OR(COUNTRY_INFO!$J441=0,COUNTRY_INFO!$J441=4)),0,COUNTRY_INFO!$E441))</f>
        <v>11826.715720062599</v>
      </c>
      <c r="E441" s="15">
        <f>IF(AND(INTRO!$E$37="Non-endemic",INTRO!$E$41="Non-endemic"),0,IF(AND(OR(COUNTRY_INFO!$H441=0,COUNTRY_INFO!$H441=4,COUNTRY_INFO!$H441=99),OR(COUNTRY_INFO!$J441=0,COUNTRY_INFO!$J441=4)),0,COUNTRY_INFO!$F441))</f>
        <v>22344.823375459197</v>
      </c>
      <c r="F441" s="15">
        <f t="shared" si="54"/>
        <v>34171.539095521795</v>
      </c>
      <c r="G441" s="16">
        <f>IF(AND(INTRO!$E$37="Non-endemic",INTRO!$E$41="Non-endemic"),0,COUNTRY_INFO!P441)</f>
        <v>0</v>
      </c>
      <c r="H441" s="16">
        <f>IF(AND(INTRO!$E$37="Non-endemic",INTRO!$E$41="Non-endemic"),0,COUNTRY_INFO!R441)</f>
        <v>2</v>
      </c>
      <c r="I441" s="15">
        <f>IF(INTRO!$E$39="Non-endemic",IF($G441=1,DEC!I441,0),IF($G441=1,IVM!G441,0))</f>
        <v>0</v>
      </c>
      <c r="J441" s="197" t="s">
        <v>1155</v>
      </c>
      <c r="K441" s="42">
        <f>IF($J441="ALB", IF(INTRO!$E$39="Non-endemic", IF($H441&lt;&gt;0, IF($I441=0, $D441*$H441, $D441*($H441-$G441)), 0), $D441*$H441), 0)</f>
        <v>0</v>
      </c>
      <c r="L441" s="15">
        <f t="shared" si="46"/>
        <v>0</v>
      </c>
      <c r="M441" s="3"/>
      <c r="N441" s="15">
        <f t="shared" si="55"/>
        <v>0</v>
      </c>
      <c r="O441" s="42">
        <f>IF($J441="MBD", IF(INTRO!$E$39="Non-endemic", IF($H441&lt;&gt;0, IF($I441=0, $D441*$H441, $D441*($H441-$G441)), 0), $D441*$H441), 0)</f>
        <v>23653.431440125198</v>
      </c>
      <c r="P441" s="15">
        <f t="shared" si="47"/>
        <v>44689.646750918393</v>
      </c>
      <c r="Q441" s="3"/>
      <c r="R441" s="15">
        <f t="shared" si="56"/>
        <v>68343.078191043591</v>
      </c>
      <c r="S441" s="25"/>
      <c r="T441" s="17">
        <f t="shared" si="48"/>
        <v>0</v>
      </c>
      <c r="U441" s="17">
        <f t="shared" si="49"/>
        <v>0</v>
      </c>
      <c r="V441" s="25"/>
      <c r="W441" s="17">
        <f t="shared" si="50"/>
        <v>0</v>
      </c>
      <c r="X441" s="17">
        <f t="shared" si="51"/>
        <v>0</v>
      </c>
      <c r="Y441" s="25"/>
      <c r="Z441" s="17">
        <f t="shared" si="52"/>
        <v>44689.646750918393</v>
      </c>
      <c r="AA441" s="17">
        <f t="shared" si="53"/>
        <v>298</v>
      </c>
    </row>
    <row r="442" spans="1:27" x14ac:dyDescent="0.2">
      <c r="A442" s="14" t="str">
        <f>IF(AND(INTRO!$E$37="Non-endemic",INTRO!$E$41="Non-endemic")," ",IF(COUNTRY_INFO!A442=0," ",COUNTRY_INFO!A442))</f>
        <v>Ethiopia</v>
      </c>
      <c r="B442" s="14" t="str">
        <f>IF(AND(INTRO!$E$37="Non-endemic",INTRO!$E$41="Non-endemic")," ",IF(COUNTRY_INFO!B442=0," ",COUNTRY_INFO!B442))</f>
        <v>Oromia Illu Aba bora</v>
      </c>
      <c r="C442" s="14" t="str">
        <f>IF(AND(INTRO!$E$37="Non-endemic",INTRO!$E$41="Non-endemic")," ",IF(COUNTRY_INFO!C442=0," ",COUNTRY_INFO!C442))</f>
        <v>Alge Sachi</v>
      </c>
      <c r="D442" s="15">
        <f>IF(AND(INTRO!$E$37="Non-endemic",INTRO!$E$41="Non-endemic"),0,IF(AND(OR(COUNTRY_INFO!$H442=0,COUNTRY_INFO!$H442=4,COUNTRY_INFO!$H442=99),OR(COUNTRY_INFO!$J442=0,COUNTRY_INFO!$J442=4)),0,COUNTRY_INFO!$E442))</f>
        <v>17662.1043714486</v>
      </c>
      <c r="E442" s="15">
        <f>IF(AND(INTRO!$E$37="Non-endemic",INTRO!$E$41="Non-endemic"),0,IF(AND(OR(COUNTRY_INFO!$H442=0,COUNTRY_INFO!$H442=4,COUNTRY_INFO!$H442=99),OR(COUNTRY_INFO!$J442=0,COUNTRY_INFO!$J442=4)),0,COUNTRY_INFO!$F442))</f>
        <v>33369.923819971198</v>
      </c>
      <c r="F442" s="15">
        <f t="shared" si="54"/>
        <v>51032.028191419799</v>
      </c>
      <c r="G442" s="16">
        <f>IF(AND(INTRO!$E$37="Non-endemic",INTRO!$E$41="Non-endemic"),0,COUNTRY_INFO!P442)</f>
        <v>0</v>
      </c>
      <c r="H442" s="16">
        <f>IF(AND(INTRO!$E$37="Non-endemic",INTRO!$E$41="Non-endemic"),0,COUNTRY_INFO!R442)</f>
        <v>2</v>
      </c>
      <c r="I442" s="15">
        <f>IF(INTRO!$E$39="Non-endemic",IF($G442=1,DEC!I442,0),IF($G442=1,IVM!G442,0))</f>
        <v>0</v>
      </c>
      <c r="J442" s="197" t="s">
        <v>1155</v>
      </c>
      <c r="K442" s="42">
        <f>IF($J442="ALB", IF(INTRO!$E$39="Non-endemic", IF($H442&lt;&gt;0, IF($I442=0, $D442*$H442, $D442*($H442-$G442)), 0), $D442*$H442), 0)</f>
        <v>0</v>
      </c>
      <c r="L442" s="15">
        <f t="shared" si="46"/>
        <v>0</v>
      </c>
      <c r="M442" s="3"/>
      <c r="N442" s="15">
        <f t="shared" si="55"/>
        <v>0</v>
      </c>
      <c r="O442" s="42">
        <f>IF($J442="MBD", IF(INTRO!$E$39="Non-endemic", IF($H442&lt;&gt;0, IF($I442=0, $D442*$H442, $D442*($H442-$G442)), 0), $D442*$H442), 0)</f>
        <v>35324.208742897201</v>
      </c>
      <c r="P442" s="15">
        <f t="shared" si="47"/>
        <v>66739.847639942396</v>
      </c>
      <c r="Q442" s="3"/>
      <c r="R442" s="15">
        <f t="shared" si="56"/>
        <v>102064.0563828396</v>
      </c>
      <c r="S442" s="25"/>
      <c r="T442" s="17">
        <f t="shared" si="48"/>
        <v>0</v>
      </c>
      <c r="U442" s="17">
        <f t="shared" si="49"/>
        <v>0</v>
      </c>
      <c r="V442" s="25"/>
      <c r="W442" s="17">
        <f t="shared" si="50"/>
        <v>0</v>
      </c>
      <c r="X442" s="17">
        <f t="shared" si="51"/>
        <v>0</v>
      </c>
      <c r="Y442" s="25"/>
      <c r="Z442" s="17">
        <f t="shared" si="52"/>
        <v>66739.847639942396</v>
      </c>
      <c r="AA442" s="17">
        <f t="shared" si="53"/>
        <v>445</v>
      </c>
    </row>
    <row r="443" spans="1:27" x14ac:dyDescent="0.2">
      <c r="A443" s="14" t="str">
        <f>IF(AND(INTRO!$E$37="Non-endemic",INTRO!$E$41="Non-endemic")," ",IF(COUNTRY_INFO!A443=0," ",COUNTRY_INFO!A443))</f>
        <v>Ethiopia</v>
      </c>
      <c r="B443" s="14" t="str">
        <f>IF(AND(INTRO!$E$37="Non-endemic",INTRO!$E$41="Non-endemic")," ",IF(COUNTRY_INFO!B443=0," ",COUNTRY_INFO!B443))</f>
        <v>Oromia Illu Aba bora</v>
      </c>
      <c r="C443" s="14" t="str">
        <f>IF(AND(INTRO!$E$37="Non-endemic",INTRO!$E$41="Non-endemic")," ",IF(COUNTRY_INFO!C443=0," ",COUNTRY_INFO!C443))</f>
        <v>Becho</v>
      </c>
      <c r="D443" s="15">
        <f>IF(AND(INTRO!$E$37="Non-endemic",INTRO!$E$41="Non-endemic"),0,IF(AND(OR(COUNTRY_INFO!$H443=0,COUNTRY_INFO!$H443=4,COUNTRY_INFO!$H443=99),OR(COUNTRY_INFO!$J443=0,COUNTRY_INFO!$J443=4)),0,COUNTRY_INFO!$E443))</f>
        <v>8257.4397595535993</v>
      </c>
      <c r="E443" s="15">
        <f>IF(AND(INTRO!$E$37="Non-endemic",INTRO!$E$41="Non-endemic"),0,IF(AND(OR(COUNTRY_INFO!$H443=0,COUNTRY_INFO!$H443=4,COUNTRY_INFO!$H443=99),OR(COUNTRY_INFO!$J443=0,COUNTRY_INFO!$J443=4)),0,COUNTRY_INFO!$F443))</f>
        <v>15601.206398131199</v>
      </c>
      <c r="F443" s="15">
        <f t="shared" si="54"/>
        <v>23858.646157684798</v>
      </c>
      <c r="G443" s="16">
        <f>IF(AND(INTRO!$E$37="Non-endemic",INTRO!$E$41="Non-endemic"),0,COUNTRY_INFO!P443)</f>
        <v>0</v>
      </c>
      <c r="H443" s="16">
        <f>IF(AND(INTRO!$E$37="Non-endemic",INTRO!$E$41="Non-endemic"),0,COUNTRY_INFO!R443)</f>
        <v>1</v>
      </c>
      <c r="I443" s="15">
        <f>IF(INTRO!$E$39="Non-endemic",IF($G443=1,DEC!I443,0),IF($G443=1,IVM!G443,0))</f>
        <v>0</v>
      </c>
      <c r="J443" s="197" t="s">
        <v>1155</v>
      </c>
      <c r="K443" s="42">
        <f>IF($J443="ALB", IF(INTRO!$E$39="Non-endemic", IF($H443&lt;&gt;0, IF($I443=0, $D443*$H443, $D443*($H443-$G443)), 0), $D443*$H443), 0)</f>
        <v>0</v>
      </c>
      <c r="L443" s="15">
        <f t="shared" si="46"/>
        <v>0</v>
      </c>
      <c r="M443" s="3"/>
      <c r="N443" s="15">
        <f t="shared" si="55"/>
        <v>0</v>
      </c>
      <c r="O443" s="42">
        <f>IF($J443="MBD", IF(INTRO!$E$39="Non-endemic", IF($H443&lt;&gt;0, IF($I443=0, $D443*$H443, $D443*($H443-$G443)), 0), $D443*$H443), 0)</f>
        <v>8257.4397595535993</v>
      </c>
      <c r="P443" s="15">
        <f t="shared" si="47"/>
        <v>15601.206398131199</v>
      </c>
      <c r="Q443" s="3"/>
      <c r="R443" s="15">
        <f t="shared" si="56"/>
        <v>23858.646157684798</v>
      </c>
      <c r="S443" s="25"/>
      <c r="T443" s="17">
        <f t="shared" si="48"/>
        <v>0</v>
      </c>
      <c r="U443" s="17">
        <f t="shared" si="49"/>
        <v>0</v>
      </c>
      <c r="V443" s="25"/>
      <c r="W443" s="17">
        <f t="shared" si="50"/>
        <v>0</v>
      </c>
      <c r="X443" s="17">
        <f t="shared" si="51"/>
        <v>0</v>
      </c>
      <c r="Y443" s="25"/>
      <c r="Z443" s="17">
        <f t="shared" si="52"/>
        <v>15601.206398131199</v>
      </c>
      <c r="AA443" s="17">
        <f t="shared" si="53"/>
        <v>105</v>
      </c>
    </row>
    <row r="444" spans="1:27" x14ac:dyDescent="0.2">
      <c r="A444" s="14" t="str">
        <f>IF(AND(INTRO!$E$37="Non-endemic",INTRO!$E$41="Non-endemic")," ",IF(COUNTRY_INFO!A444=0," ",COUNTRY_INFO!A444))</f>
        <v>Ethiopia</v>
      </c>
      <c r="B444" s="14" t="str">
        <f>IF(AND(INTRO!$E$37="Non-endemic",INTRO!$E$41="Non-endemic")," ",IF(COUNTRY_INFO!B444=0," ",COUNTRY_INFO!B444))</f>
        <v>Oromia Illu Aba bora</v>
      </c>
      <c r="C444" s="14" t="str">
        <f>IF(AND(INTRO!$E$37="Non-endemic",INTRO!$E$41="Non-endemic")," ",IF(COUNTRY_INFO!C444=0," ",COUNTRY_INFO!C444))</f>
        <v>Bilo Nopha</v>
      </c>
      <c r="D444" s="15">
        <f>IF(AND(INTRO!$E$37="Non-endemic",INTRO!$E$41="Non-endemic"),0,IF(AND(OR(COUNTRY_INFO!$H444=0,COUNTRY_INFO!$H444=4,COUNTRY_INFO!$H444=99),OR(COUNTRY_INFO!$J444=0,COUNTRY_INFO!$J444=4)),0,COUNTRY_INFO!$E444))</f>
        <v>6445.5677031563991</v>
      </c>
      <c r="E444" s="15">
        <f>IF(AND(INTRO!$E$37="Non-endemic",INTRO!$E$41="Non-endemic"),0,IF(AND(OR(COUNTRY_INFO!$H444=0,COUNTRY_INFO!$H444=4,COUNTRY_INFO!$H444=99),OR(COUNTRY_INFO!$J444=0,COUNTRY_INFO!$J444=4)),0,COUNTRY_INFO!$F444))</f>
        <v>12177.943166188797</v>
      </c>
      <c r="F444" s="15">
        <f t="shared" si="54"/>
        <v>18623.510869345198</v>
      </c>
      <c r="G444" s="16">
        <f>IF(AND(INTRO!$E$37="Non-endemic",INTRO!$E$41="Non-endemic"),0,COUNTRY_INFO!P444)</f>
        <v>0</v>
      </c>
      <c r="H444" s="16">
        <f>IF(AND(INTRO!$E$37="Non-endemic",INTRO!$E$41="Non-endemic"),0,COUNTRY_INFO!R444)</f>
        <v>2</v>
      </c>
      <c r="I444" s="15">
        <f>IF(INTRO!$E$39="Non-endemic",IF($G444=1,DEC!I444,0),IF($G444=1,IVM!G444,0))</f>
        <v>0</v>
      </c>
      <c r="J444" s="197" t="s">
        <v>1155</v>
      </c>
      <c r="K444" s="42">
        <f>IF($J444="ALB", IF(INTRO!$E$39="Non-endemic", IF($H444&lt;&gt;0, IF($I444=0, $D444*$H444, $D444*($H444-$G444)), 0), $D444*$H444), 0)</f>
        <v>0</v>
      </c>
      <c r="L444" s="15">
        <f t="shared" si="46"/>
        <v>0</v>
      </c>
      <c r="M444" s="3"/>
      <c r="N444" s="15">
        <f t="shared" si="55"/>
        <v>0</v>
      </c>
      <c r="O444" s="42">
        <f>IF($J444="MBD", IF(INTRO!$E$39="Non-endemic", IF($H444&lt;&gt;0, IF($I444=0, $D444*$H444, $D444*($H444-$G444)), 0), $D444*$H444), 0)</f>
        <v>12891.135406312798</v>
      </c>
      <c r="P444" s="15">
        <f t="shared" si="47"/>
        <v>24355.886332377595</v>
      </c>
      <c r="Q444" s="3"/>
      <c r="R444" s="15">
        <f t="shared" si="56"/>
        <v>37247.021738690397</v>
      </c>
      <c r="S444" s="25"/>
      <c r="T444" s="17">
        <f t="shared" si="48"/>
        <v>0</v>
      </c>
      <c r="U444" s="17">
        <f t="shared" si="49"/>
        <v>0</v>
      </c>
      <c r="V444" s="25"/>
      <c r="W444" s="17">
        <f t="shared" si="50"/>
        <v>0</v>
      </c>
      <c r="X444" s="17">
        <f t="shared" si="51"/>
        <v>0</v>
      </c>
      <c r="Y444" s="25"/>
      <c r="Z444" s="17">
        <f t="shared" si="52"/>
        <v>24355.886332377595</v>
      </c>
      <c r="AA444" s="17">
        <f t="shared" si="53"/>
        <v>163</v>
      </c>
    </row>
    <row r="445" spans="1:27" x14ac:dyDescent="0.2">
      <c r="A445" s="14" t="str">
        <f>IF(AND(INTRO!$E$37="Non-endemic",INTRO!$E$41="Non-endemic")," ",IF(COUNTRY_INFO!A445=0," ",COUNTRY_INFO!A445))</f>
        <v>Ethiopia</v>
      </c>
      <c r="B445" s="14" t="str">
        <f>IF(AND(INTRO!$E$37="Non-endemic",INTRO!$E$41="Non-endemic")," ",IF(COUNTRY_INFO!B445=0," ",COUNTRY_INFO!B445))</f>
        <v>Oromia Illu Aba bora</v>
      </c>
      <c r="C445" s="14" t="str">
        <f>IF(AND(INTRO!$E$37="Non-endemic",INTRO!$E$41="Non-endemic")," ",IF(COUNTRY_INFO!C445=0," ",COUNTRY_INFO!C445))</f>
        <v>Bure</v>
      </c>
      <c r="D445" s="15">
        <f>IF(AND(INTRO!$E$37="Non-endemic",INTRO!$E$41="Non-endemic"),0,IF(AND(OR(COUNTRY_INFO!$H445=0,COUNTRY_INFO!$H445=4,COUNTRY_INFO!$H445=99),OR(COUNTRY_INFO!$J445=0,COUNTRY_INFO!$J445=4)),0,COUNTRY_INFO!$E445))</f>
        <v>11429.4884786292</v>
      </c>
      <c r="E445" s="15">
        <f>IF(AND(INTRO!$E$37="Non-endemic",INTRO!$E$41="Non-endemic"),0,IF(AND(OR(COUNTRY_INFO!$H445=0,COUNTRY_INFO!$H445=4,COUNTRY_INFO!$H445=99),OR(COUNTRY_INFO!$J445=0,COUNTRY_INFO!$J445=4)),0,COUNTRY_INFO!$F445))</f>
        <v>21594.321481286399</v>
      </c>
      <c r="F445" s="15">
        <f t="shared" si="54"/>
        <v>33023.809959915598</v>
      </c>
      <c r="G445" s="16">
        <f>IF(AND(INTRO!$E$37="Non-endemic",INTRO!$E$41="Non-endemic"),0,COUNTRY_INFO!P445)</f>
        <v>0</v>
      </c>
      <c r="H445" s="16">
        <f>IF(AND(INTRO!$E$37="Non-endemic",INTRO!$E$41="Non-endemic"),0,COUNTRY_INFO!R445)</f>
        <v>2</v>
      </c>
      <c r="I445" s="15">
        <f>IF(INTRO!$E$39="Non-endemic",IF($G445=1,DEC!I445,0),IF($G445=1,IVM!G445,0))</f>
        <v>0</v>
      </c>
      <c r="J445" s="197" t="s">
        <v>1155</v>
      </c>
      <c r="K445" s="42">
        <f>IF($J445="ALB", IF(INTRO!$E$39="Non-endemic", IF($H445&lt;&gt;0, IF($I445=0, $D445*$H445, $D445*($H445-$G445)), 0), $D445*$H445), 0)</f>
        <v>0</v>
      </c>
      <c r="L445" s="15">
        <f t="shared" si="46"/>
        <v>0</v>
      </c>
      <c r="M445" s="3"/>
      <c r="N445" s="15">
        <f t="shared" si="55"/>
        <v>0</v>
      </c>
      <c r="O445" s="42">
        <f>IF($J445="MBD", IF(INTRO!$E$39="Non-endemic", IF($H445&lt;&gt;0, IF($I445=0, $D445*$H445, $D445*($H445-$G445)), 0), $D445*$H445), 0)</f>
        <v>22858.976957258401</v>
      </c>
      <c r="P445" s="15">
        <f t="shared" si="47"/>
        <v>43188.642962572798</v>
      </c>
      <c r="Q445" s="3"/>
      <c r="R445" s="15">
        <f t="shared" si="56"/>
        <v>66047.619919831195</v>
      </c>
      <c r="S445" s="25"/>
      <c r="T445" s="17">
        <f t="shared" si="48"/>
        <v>0</v>
      </c>
      <c r="U445" s="17">
        <f t="shared" si="49"/>
        <v>0</v>
      </c>
      <c r="V445" s="25"/>
      <c r="W445" s="17">
        <f t="shared" si="50"/>
        <v>0</v>
      </c>
      <c r="X445" s="17">
        <f t="shared" si="51"/>
        <v>0</v>
      </c>
      <c r="Y445" s="25"/>
      <c r="Z445" s="17">
        <f t="shared" si="52"/>
        <v>43188.642962572798</v>
      </c>
      <c r="AA445" s="17">
        <f t="shared" si="53"/>
        <v>288</v>
      </c>
    </row>
    <row r="446" spans="1:27" x14ac:dyDescent="0.2">
      <c r="A446" s="14" t="str">
        <f>IF(AND(INTRO!$E$37="Non-endemic",INTRO!$E$41="Non-endemic")," ",IF(COUNTRY_INFO!A446=0," ",COUNTRY_INFO!A446))</f>
        <v>Ethiopia</v>
      </c>
      <c r="B446" s="14" t="str">
        <f>IF(AND(INTRO!$E$37="Non-endemic",INTRO!$E$41="Non-endemic")," ",IF(COUNTRY_INFO!B446=0," ",COUNTRY_INFO!B446))</f>
        <v>Oromia Illu Aba bora</v>
      </c>
      <c r="C446" s="14" t="str">
        <f>IF(AND(INTRO!$E$37="Non-endemic",INTRO!$E$41="Non-endemic")," ",IF(COUNTRY_INFO!C446=0," ",COUNTRY_INFO!C446))</f>
        <v>Darimu</v>
      </c>
      <c r="D446" s="15">
        <f>IF(AND(INTRO!$E$37="Non-endemic",INTRO!$E$41="Non-endemic"),0,IF(AND(OR(COUNTRY_INFO!$H446=0,COUNTRY_INFO!$H446=4,COUNTRY_INFO!$H446=99),OR(COUNTRY_INFO!$J446=0,COUNTRY_INFO!$J446=4)),0,COUNTRY_INFO!$E446))</f>
        <v>32287.566832306795</v>
      </c>
      <c r="E446" s="15">
        <f>IF(AND(INTRO!$E$37="Non-endemic",INTRO!$E$41="Non-endemic"),0,IF(AND(OR(COUNTRY_INFO!$H446=0,COUNTRY_INFO!$H446=4,COUNTRY_INFO!$H446=99),OR(COUNTRY_INFO!$J446=0,COUNTRY_INFO!$J446=4)),0,COUNTRY_INFO!$F446))</f>
        <v>61002.563616825595</v>
      </c>
      <c r="F446" s="15">
        <f t="shared" si="54"/>
        <v>93290.130449132383</v>
      </c>
      <c r="G446" s="16">
        <f>IF(AND(INTRO!$E$37="Non-endemic",INTRO!$E$41="Non-endemic"),0,COUNTRY_INFO!P446)</f>
        <v>0</v>
      </c>
      <c r="H446" s="16">
        <f>IF(AND(INTRO!$E$37="Non-endemic",INTRO!$E$41="Non-endemic"),0,COUNTRY_INFO!R446)</f>
        <v>2</v>
      </c>
      <c r="I446" s="15">
        <f>IF(INTRO!$E$39="Non-endemic",IF($G446=1,DEC!I446,0),IF($G446=1,IVM!G446,0))</f>
        <v>0</v>
      </c>
      <c r="J446" s="197" t="s">
        <v>1155</v>
      </c>
      <c r="K446" s="42">
        <f>IF($J446="ALB", IF(INTRO!$E$39="Non-endemic", IF($H446&lt;&gt;0, IF($I446=0, $D446*$H446, $D446*($H446-$G446)), 0), $D446*$H446), 0)</f>
        <v>0</v>
      </c>
      <c r="L446" s="15">
        <f t="shared" si="46"/>
        <v>0</v>
      </c>
      <c r="M446" s="3"/>
      <c r="N446" s="15">
        <f t="shared" si="55"/>
        <v>0</v>
      </c>
      <c r="O446" s="42">
        <f>IF($J446="MBD", IF(INTRO!$E$39="Non-endemic", IF($H446&lt;&gt;0, IF($I446=0, $D446*$H446, $D446*($H446-$G446)), 0), $D446*$H446), 0)</f>
        <v>64575.13366461359</v>
      </c>
      <c r="P446" s="15">
        <f t="shared" si="47"/>
        <v>122005.12723365119</v>
      </c>
      <c r="Q446" s="3"/>
      <c r="R446" s="15">
        <f t="shared" si="56"/>
        <v>186580.26089826477</v>
      </c>
      <c r="S446" s="25"/>
      <c r="T446" s="17">
        <f t="shared" si="48"/>
        <v>0</v>
      </c>
      <c r="U446" s="17">
        <f t="shared" si="49"/>
        <v>0</v>
      </c>
      <c r="V446" s="25"/>
      <c r="W446" s="17">
        <f t="shared" si="50"/>
        <v>0</v>
      </c>
      <c r="X446" s="17">
        <f t="shared" si="51"/>
        <v>0</v>
      </c>
      <c r="Y446" s="25"/>
      <c r="Z446" s="17">
        <f t="shared" si="52"/>
        <v>122005.12723365119</v>
      </c>
      <c r="AA446" s="17">
        <f t="shared" si="53"/>
        <v>814</v>
      </c>
    </row>
    <row r="447" spans="1:27" x14ac:dyDescent="0.2">
      <c r="A447" s="14" t="str">
        <f>IF(AND(INTRO!$E$37="Non-endemic",INTRO!$E$41="Non-endemic")," ",IF(COUNTRY_INFO!A447=0," ",COUNTRY_INFO!A447))</f>
        <v>Ethiopia</v>
      </c>
      <c r="B447" s="14" t="str">
        <f>IF(AND(INTRO!$E$37="Non-endemic",INTRO!$E$41="Non-endemic")," ",IF(COUNTRY_INFO!B447=0," ",COUNTRY_INFO!B447))</f>
        <v>Oromia Illu Aba bora</v>
      </c>
      <c r="C447" s="14" t="str">
        <f>IF(AND(INTRO!$E$37="Non-endemic",INTRO!$E$41="Non-endemic")," ",IF(COUNTRY_INFO!C447=0," ",COUNTRY_INFO!C447))</f>
        <v>Didu</v>
      </c>
      <c r="D447" s="15">
        <f>IF(AND(INTRO!$E$37="Non-endemic",INTRO!$E$41="Non-endemic"),0,IF(AND(OR(COUNTRY_INFO!$H447=0,COUNTRY_INFO!$H447=4,COUNTRY_INFO!$H447=99),OR(COUNTRY_INFO!$J447=0,COUNTRY_INFO!$J447=4)),0,COUNTRY_INFO!$E447))</f>
        <v>7270.2257097203992</v>
      </c>
      <c r="E447" s="15">
        <f>IF(AND(INTRO!$E$37="Non-endemic",INTRO!$E$41="Non-endemic"),0,IF(AND(OR(COUNTRY_INFO!$H447=0,COUNTRY_INFO!$H447=4,COUNTRY_INFO!$H447=99),OR(COUNTRY_INFO!$J447=0,COUNTRY_INFO!$J447=4)),0,COUNTRY_INFO!$F447))</f>
        <v>13736.012028076801</v>
      </c>
      <c r="F447" s="15">
        <f t="shared" si="54"/>
        <v>21006.237737797201</v>
      </c>
      <c r="G447" s="16">
        <f>IF(AND(INTRO!$E$37="Non-endemic",INTRO!$E$41="Non-endemic"),0,COUNTRY_INFO!P447)</f>
        <v>0</v>
      </c>
      <c r="H447" s="16">
        <f>IF(AND(INTRO!$E$37="Non-endemic",INTRO!$E$41="Non-endemic"),0,COUNTRY_INFO!R447)</f>
        <v>2</v>
      </c>
      <c r="I447" s="15">
        <f>IF(INTRO!$E$39="Non-endemic",IF($G447=1,DEC!I447,0),IF($G447=1,IVM!G447,0))</f>
        <v>0</v>
      </c>
      <c r="J447" s="197" t="s">
        <v>1155</v>
      </c>
      <c r="K447" s="42">
        <f>IF($J447="ALB", IF(INTRO!$E$39="Non-endemic", IF($H447&lt;&gt;0, IF($I447=0, $D447*$H447, $D447*($H447-$G447)), 0), $D447*$H447), 0)</f>
        <v>0</v>
      </c>
      <c r="L447" s="15">
        <f t="shared" si="46"/>
        <v>0</v>
      </c>
      <c r="M447" s="3"/>
      <c r="N447" s="15">
        <f t="shared" si="55"/>
        <v>0</v>
      </c>
      <c r="O447" s="42">
        <f>IF($J447="MBD", IF(INTRO!$E$39="Non-endemic", IF($H447&lt;&gt;0, IF($I447=0, $D447*$H447, $D447*($H447-$G447)), 0), $D447*$H447), 0)</f>
        <v>14540.451419440798</v>
      </c>
      <c r="P447" s="15">
        <f t="shared" si="47"/>
        <v>27472.024056153601</v>
      </c>
      <c r="Q447" s="3"/>
      <c r="R447" s="15">
        <f t="shared" si="56"/>
        <v>42012.475475594401</v>
      </c>
      <c r="S447" s="25"/>
      <c r="T447" s="17">
        <f t="shared" si="48"/>
        <v>0</v>
      </c>
      <c r="U447" s="17">
        <f t="shared" si="49"/>
        <v>0</v>
      </c>
      <c r="V447" s="25"/>
      <c r="W447" s="17">
        <f t="shared" si="50"/>
        <v>0</v>
      </c>
      <c r="X447" s="17">
        <f t="shared" si="51"/>
        <v>0</v>
      </c>
      <c r="Y447" s="25"/>
      <c r="Z447" s="17">
        <f t="shared" si="52"/>
        <v>27472.024056153601</v>
      </c>
      <c r="AA447" s="17">
        <f t="shared" si="53"/>
        <v>184</v>
      </c>
    </row>
    <row r="448" spans="1:27" x14ac:dyDescent="0.2">
      <c r="A448" s="14" t="str">
        <f>IF(AND(INTRO!$E$37="Non-endemic",INTRO!$E$41="Non-endemic")," ",IF(COUNTRY_INFO!A448=0," ",COUNTRY_INFO!A448))</f>
        <v>Ethiopia</v>
      </c>
      <c r="B448" s="14" t="str">
        <f>IF(AND(INTRO!$E$37="Non-endemic",INTRO!$E$41="Non-endemic")," ",IF(COUNTRY_INFO!B448=0," ",COUNTRY_INFO!B448))</f>
        <v>Oromia Illu Aba bora</v>
      </c>
      <c r="C448" s="14" t="str">
        <f>IF(AND(INTRO!$E$37="Non-endemic",INTRO!$E$41="Non-endemic")," ",IF(COUNTRY_INFO!C448=0," ",COUNTRY_INFO!C448))</f>
        <v>Doranii</v>
      </c>
      <c r="D448" s="15">
        <f>IF(AND(INTRO!$E$37="Non-endemic",INTRO!$E$41="Non-endemic"),0,IF(AND(OR(COUNTRY_INFO!$H448=0,COUNTRY_INFO!$H448=4,COUNTRY_INFO!$H448=99),OR(COUNTRY_INFO!$J448=0,COUNTRY_INFO!$J448=4)),0,COUNTRY_INFO!$E448))</f>
        <v>8138.4921746561995</v>
      </c>
      <c r="E448" s="15">
        <f>IF(AND(INTRO!$E$37="Non-endemic",INTRO!$E$41="Non-endemic"),0,IF(AND(OR(COUNTRY_INFO!$H448=0,COUNTRY_INFO!$H448=4,COUNTRY_INFO!$H448=99),OR(COUNTRY_INFO!$J448=0,COUNTRY_INFO!$J448=4)),0,COUNTRY_INFO!$F448))</f>
        <v>15376.472597270398</v>
      </c>
      <c r="F448" s="15">
        <f t="shared" si="54"/>
        <v>23514.964771926599</v>
      </c>
      <c r="G448" s="16">
        <f>IF(AND(INTRO!$E$37="Non-endemic",INTRO!$E$41="Non-endemic"),0,COUNTRY_INFO!P448)</f>
        <v>0</v>
      </c>
      <c r="H448" s="16">
        <f>IF(AND(INTRO!$E$37="Non-endemic",INTRO!$E$41="Non-endemic"),0,COUNTRY_INFO!R448)</f>
        <v>1</v>
      </c>
      <c r="I448" s="15">
        <f>IF(INTRO!$E$39="Non-endemic",IF($G448=1,DEC!I448,0),IF($G448=1,IVM!G448,0))</f>
        <v>0</v>
      </c>
      <c r="J448" s="197" t="s">
        <v>1155</v>
      </c>
      <c r="K448" s="42">
        <f>IF($J448="ALB", IF(INTRO!$E$39="Non-endemic", IF($H448&lt;&gt;0, IF($I448=0, $D448*$H448, $D448*($H448-$G448)), 0), $D448*$H448), 0)</f>
        <v>0</v>
      </c>
      <c r="L448" s="15">
        <f t="shared" si="46"/>
        <v>0</v>
      </c>
      <c r="M448" s="3"/>
      <c r="N448" s="15">
        <f t="shared" si="55"/>
        <v>0</v>
      </c>
      <c r="O448" s="42">
        <f>IF($J448="MBD", IF(INTRO!$E$39="Non-endemic", IF($H448&lt;&gt;0, IF($I448=0, $D448*$H448, $D448*($H448-$G448)), 0), $D448*$H448), 0)</f>
        <v>8138.4921746561995</v>
      </c>
      <c r="P448" s="15">
        <f t="shared" si="47"/>
        <v>15376.472597270398</v>
      </c>
      <c r="Q448" s="3"/>
      <c r="R448" s="15">
        <f t="shared" si="56"/>
        <v>23514.964771926599</v>
      </c>
      <c r="S448" s="25"/>
      <c r="T448" s="17">
        <f t="shared" si="48"/>
        <v>0</v>
      </c>
      <c r="U448" s="17">
        <f t="shared" si="49"/>
        <v>0</v>
      </c>
      <c r="V448" s="25"/>
      <c r="W448" s="17">
        <f t="shared" si="50"/>
        <v>0</v>
      </c>
      <c r="X448" s="17">
        <f t="shared" si="51"/>
        <v>0</v>
      </c>
      <c r="Y448" s="25"/>
      <c r="Z448" s="17">
        <f t="shared" si="52"/>
        <v>15376.472597270398</v>
      </c>
      <c r="AA448" s="17">
        <f t="shared" si="53"/>
        <v>103</v>
      </c>
    </row>
    <row r="449" spans="1:27" x14ac:dyDescent="0.2">
      <c r="A449" s="14" t="str">
        <f>IF(AND(INTRO!$E$37="Non-endemic",INTRO!$E$41="Non-endemic")," ",IF(COUNTRY_INFO!A449=0," ",COUNTRY_INFO!A449))</f>
        <v>Ethiopia</v>
      </c>
      <c r="B449" s="14" t="str">
        <f>IF(AND(INTRO!$E$37="Non-endemic",INTRO!$E$41="Non-endemic")," ",IF(COUNTRY_INFO!B449=0," ",COUNTRY_INFO!B449))</f>
        <v>Oromia Illu Aba bora</v>
      </c>
      <c r="C449" s="14" t="str">
        <f>IF(AND(INTRO!$E$37="Non-endemic",INTRO!$E$41="Non-endemic")," ",IF(COUNTRY_INFO!C449=0," ",COUNTRY_INFO!C449))</f>
        <v>Halu</v>
      </c>
      <c r="D449" s="15">
        <f>IF(AND(INTRO!$E$37="Non-endemic",INTRO!$E$41="Non-endemic"),0,IF(AND(OR(COUNTRY_INFO!$H449=0,COUNTRY_INFO!$H449=4,COUNTRY_INFO!$H449=99),OR(COUNTRY_INFO!$J449=0,COUNTRY_INFO!$J449=4)),0,COUNTRY_INFO!$E449))</f>
        <v>3791.220954868199</v>
      </c>
      <c r="E449" s="15">
        <f>IF(AND(INTRO!$E$37="Non-endemic",INTRO!$E$41="Non-endemic"),0,IF(AND(OR(COUNTRY_INFO!$H449=0,COUNTRY_INFO!$H449=4,COUNTRY_INFO!$H449=99),OR(COUNTRY_INFO!$J449=0,COUNTRY_INFO!$J449=4)),0,COUNTRY_INFO!$F449))</f>
        <v>7162.9490907743993</v>
      </c>
      <c r="F449" s="15">
        <f t="shared" si="54"/>
        <v>10954.170045642599</v>
      </c>
      <c r="G449" s="16">
        <f>IF(AND(INTRO!$E$37="Non-endemic",INTRO!$E$41="Non-endemic"),0,COUNTRY_INFO!P449)</f>
        <v>0</v>
      </c>
      <c r="H449" s="16">
        <f>IF(AND(INTRO!$E$37="Non-endemic",INTRO!$E$41="Non-endemic"),0,COUNTRY_INFO!R449)</f>
        <v>2</v>
      </c>
      <c r="I449" s="15">
        <f>IF(INTRO!$E$39="Non-endemic",IF($G449=1,DEC!I449,0),IF($G449=1,IVM!G449,0))</f>
        <v>0</v>
      </c>
      <c r="J449" s="197" t="s">
        <v>1155</v>
      </c>
      <c r="K449" s="42">
        <f>IF($J449="ALB", IF(INTRO!$E$39="Non-endemic", IF($H449&lt;&gt;0, IF($I449=0, $D449*$H449, $D449*($H449-$G449)), 0), $D449*$H449), 0)</f>
        <v>0</v>
      </c>
      <c r="L449" s="15">
        <f t="shared" si="46"/>
        <v>0</v>
      </c>
      <c r="M449" s="3"/>
      <c r="N449" s="15">
        <f t="shared" si="55"/>
        <v>0</v>
      </c>
      <c r="O449" s="42">
        <f>IF($J449="MBD", IF(INTRO!$E$39="Non-endemic", IF($H449&lt;&gt;0, IF($I449=0, $D449*$H449, $D449*($H449-$G449)), 0), $D449*$H449), 0)</f>
        <v>7582.441909736398</v>
      </c>
      <c r="P449" s="15">
        <f t="shared" si="47"/>
        <v>14325.898181548799</v>
      </c>
      <c r="Q449" s="3"/>
      <c r="R449" s="15">
        <f t="shared" si="56"/>
        <v>21908.340091285198</v>
      </c>
      <c r="S449" s="25"/>
      <c r="T449" s="17">
        <f t="shared" si="48"/>
        <v>0</v>
      </c>
      <c r="U449" s="17">
        <f t="shared" si="49"/>
        <v>0</v>
      </c>
      <c r="V449" s="25"/>
      <c r="W449" s="17">
        <f t="shared" si="50"/>
        <v>0</v>
      </c>
      <c r="X449" s="17">
        <f t="shared" si="51"/>
        <v>0</v>
      </c>
      <c r="Y449" s="25"/>
      <c r="Z449" s="17">
        <f t="shared" si="52"/>
        <v>14325.898181548799</v>
      </c>
      <c r="AA449" s="17">
        <f t="shared" si="53"/>
        <v>96</v>
      </c>
    </row>
    <row r="450" spans="1:27" x14ac:dyDescent="0.2">
      <c r="A450" s="14" t="str">
        <f>IF(AND(INTRO!$E$37="Non-endemic",INTRO!$E$41="Non-endemic")," ",IF(COUNTRY_INFO!A450=0," ",COUNTRY_INFO!A450))</f>
        <v>Ethiopia</v>
      </c>
      <c r="B450" s="14" t="str">
        <f>IF(AND(INTRO!$E$37="Non-endemic",INTRO!$E$41="Non-endemic")," ",IF(COUNTRY_INFO!B450=0," ",COUNTRY_INFO!B450))</f>
        <v>Oromia Illu Aba bora</v>
      </c>
      <c r="C450" s="14" t="str">
        <f>IF(AND(INTRO!$E$37="Non-endemic",INTRO!$E$41="Non-endemic")," ",IF(COUNTRY_INFO!C450=0," ",COUNTRY_INFO!C450))</f>
        <v>Hurumu</v>
      </c>
      <c r="D450" s="15">
        <f>IF(AND(INTRO!$E$37="Non-endemic",INTRO!$E$41="Non-endemic"),0,IF(AND(OR(COUNTRY_INFO!$H450=0,COUNTRY_INFO!$H450=4,COUNTRY_INFO!$H450=99),OR(COUNTRY_INFO!$J450=0,COUNTRY_INFO!$J450=4)),0,COUNTRY_INFO!$E450))</f>
        <v>9589.7884565783988</v>
      </c>
      <c r="E450" s="15">
        <f>IF(AND(INTRO!$E$37="Non-endemic",INTRO!$E$41="Non-endemic"),0,IF(AND(OR(COUNTRY_INFO!$H450=0,COUNTRY_INFO!$H450=4,COUNTRY_INFO!$H450=99),OR(COUNTRY_INFO!$J450=0,COUNTRY_INFO!$J450=4)),0,COUNTRY_INFO!$F450))</f>
        <v>18118.481440012798</v>
      </c>
      <c r="F450" s="15">
        <f t="shared" si="54"/>
        <v>27708.269896591199</v>
      </c>
      <c r="G450" s="16">
        <f>IF(AND(INTRO!$E$37="Non-endemic",INTRO!$E$41="Non-endemic"),0,COUNTRY_INFO!P450)</f>
        <v>0</v>
      </c>
      <c r="H450" s="16">
        <f>IF(AND(INTRO!$E$37="Non-endemic",INTRO!$E$41="Non-endemic"),0,COUNTRY_INFO!R450)</f>
        <v>2</v>
      </c>
      <c r="I450" s="15">
        <f>IF(INTRO!$E$39="Non-endemic",IF($G450=1,DEC!I450,0),IF($G450=1,IVM!G450,0))</f>
        <v>0</v>
      </c>
      <c r="J450" s="197" t="s">
        <v>1155</v>
      </c>
      <c r="K450" s="42">
        <f>IF($J450="ALB", IF(INTRO!$E$39="Non-endemic", IF($H450&lt;&gt;0, IF($I450=0, $D450*$H450, $D450*($H450-$G450)), 0), $D450*$H450), 0)</f>
        <v>0</v>
      </c>
      <c r="L450" s="15">
        <f t="shared" si="46"/>
        <v>0</v>
      </c>
      <c r="M450" s="3"/>
      <c r="N450" s="15">
        <f t="shared" si="55"/>
        <v>0</v>
      </c>
      <c r="O450" s="42">
        <f>IF($J450="MBD", IF(INTRO!$E$39="Non-endemic", IF($H450&lt;&gt;0, IF($I450=0, $D450*$H450, $D450*($H450-$G450)), 0), $D450*$H450), 0)</f>
        <v>19179.576913156798</v>
      </c>
      <c r="P450" s="15">
        <f t="shared" si="47"/>
        <v>36236.962880025596</v>
      </c>
      <c r="Q450" s="3"/>
      <c r="R450" s="15">
        <f t="shared" si="56"/>
        <v>55416.539793182397</v>
      </c>
      <c r="S450" s="25"/>
      <c r="T450" s="17">
        <f t="shared" si="48"/>
        <v>0</v>
      </c>
      <c r="U450" s="17">
        <f t="shared" si="49"/>
        <v>0</v>
      </c>
      <c r="V450" s="25"/>
      <c r="W450" s="17">
        <f t="shared" si="50"/>
        <v>0</v>
      </c>
      <c r="X450" s="17">
        <f t="shared" si="51"/>
        <v>0</v>
      </c>
      <c r="Y450" s="25"/>
      <c r="Z450" s="17">
        <f t="shared" si="52"/>
        <v>36236.962880025596</v>
      </c>
      <c r="AA450" s="17">
        <f t="shared" si="53"/>
        <v>242</v>
      </c>
    </row>
    <row r="451" spans="1:27" x14ac:dyDescent="0.2">
      <c r="A451" s="14" t="str">
        <f>IF(AND(INTRO!$E$37="Non-endemic",INTRO!$E$41="Non-endemic")," ",IF(COUNTRY_INFO!A451=0," ",COUNTRY_INFO!A451))</f>
        <v>Ethiopia</v>
      </c>
      <c r="B451" s="14" t="str">
        <f>IF(AND(INTRO!$E$37="Non-endemic",INTRO!$E$41="Non-endemic")," ",IF(COUNTRY_INFO!B451=0," ",COUNTRY_INFO!B451))</f>
        <v>Oromia Illu Aba bora</v>
      </c>
      <c r="C451" s="14" t="str">
        <f>IF(AND(INTRO!$E$37="Non-endemic",INTRO!$E$41="Non-endemic")," ",IF(COUNTRY_INFO!C451=0," ",COUNTRY_INFO!C451))</f>
        <v>Metu</v>
      </c>
      <c r="D451" s="15">
        <f>IF(AND(INTRO!$E$37="Non-endemic",INTRO!$E$41="Non-endemic"),0,IF(AND(OR(COUNTRY_INFO!$H451=0,COUNTRY_INFO!$H451=4,COUNTRY_INFO!$H451=99),OR(COUNTRY_INFO!$J451=0,COUNTRY_INFO!$J451=4)),0,COUNTRY_INFO!$E451))</f>
        <v>14062.455204525</v>
      </c>
      <c r="E451" s="15">
        <f>IF(AND(INTRO!$E$37="Non-endemic",INTRO!$E$41="Non-endemic"),0,IF(AND(OR(COUNTRY_INFO!$H451=0,COUNTRY_INFO!$H451=4,COUNTRY_INFO!$H451=99),OR(COUNTRY_INFO!$J451=0,COUNTRY_INFO!$J451=4)),0,COUNTRY_INFO!$F451))</f>
        <v>26568.921178799999</v>
      </c>
      <c r="F451" s="15">
        <f t="shared" si="54"/>
        <v>40631.376383324998</v>
      </c>
      <c r="G451" s="16">
        <f>IF(AND(INTRO!$E$37="Non-endemic",INTRO!$E$41="Non-endemic"),0,COUNTRY_INFO!P451)</f>
        <v>0</v>
      </c>
      <c r="H451" s="16">
        <f>IF(AND(INTRO!$E$37="Non-endemic",INTRO!$E$41="Non-endemic"),0,COUNTRY_INFO!R451)</f>
        <v>2</v>
      </c>
      <c r="I451" s="15">
        <f>IF(INTRO!$E$39="Non-endemic",IF($G451=1,DEC!I451,0),IF($G451=1,IVM!G451,0))</f>
        <v>0</v>
      </c>
      <c r="J451" s="197" t="s">
        <v>1155</v>
      </c>
      <c r="K451" s="42">
        <f>IF($J451="ALB", IF(INTRO!$E$39="Non-endemic", IF($H451&lt;&gt;0, IF($I451=0, $D451*$H451, $D451*($H451-$G451)), 0), $D451*$H451), 0)</f>
        <v>0</v>
      </c>
      <c r="L451" s="15">
        <f t="shared" si="46"/>
        <v>0</v>
      </c>
      <c r="M451" s="3"/>
      <c r="N451" s="15">
        <f t="shared" si="55"/>
        <v>0</v>
      </c>
      <c r="O451" s="42">
        <f>IF($J451="MBD", IF(INTRO!$E$39="Non-endemic", IF($H451&lt;&gt;0, IF($I451=0, $D451*$H451, $D451*($H451-$G451)), 0), $D451*$H451), 0)</f>
        <v>28124.91040905</v>
      </c>
      <c r="P451" s="15">
        <f t="shared" si="47"/>
        <v>53137.842357599999</v>
      </c>
      <c r="Q451" s="3"/>
      <c r="R451" s="15">
        <f t="shared" si="56"/>
        <v>81262.752766649995</v>
      </c>
      <c r="S451" s="25"/>
      <c r="T451" s="17">
        <f t="shared" si="48"/>
        <v>0</v>
      </c>
      <c r="U451" s="17">
        <f t="shared" si="49"/>
        <v>0</v>
      </c>
      <c r="V451" s="25"/>
      <c r="W451" s="17">
        <f t="shared" si="50"/>
        <v>0</v>
      </c>
      <c r="X451" s="17">
        <f t="shared" si="51"/>
        <v>0</v>
      </c>
      <c r="Y451" s="25"/>
      <c r="Z451" s="17">
        <f t="shared" si="52"/>
        <v>53137.842357599999</v>
      </c>
      <c r="AA451" s="17">
        <f t="shared" si="53"/>
        <v>355</v>
      </c>
    </row>
    <row r="452" spans="1:27" x14ac:dyDescent="0.2">
      <c r="A452" s="14" t="str">
        <f>IF(AND(INTRO!$E$37="Non-endemic",INTRO!$E$41="Non-endemic")," ",IF(COUNTRY_INFO!A452=0," ",COUNTRY_INFO!A452))</f>
        <v>Ethiopia</v>
      </c>
      <c r="B452" s="14" t="str">
        <f>IF(AND(INTRO!$E$37="Non-endemic",INTRO!$E$41="Non-endemic")," ",IF(COUNTRY_INFO!B452=0," ",COUNTRY_INFO!B452))</f>
        <v>Oromia Illu Aba bora</v>
      </c>
      <c r="C452" s="14" t="str">
        <f>IF(AND(INTRO!$E$37="Non-endemic",INTRO!$E$41="Non-endemic")," ",IF(COUNTRY_INFO!C452=0," ",COUNTRY_INFO!C452))</f>
        <v>Metu Town</v>
      </c>
      <c r="D452" s="15">
        <f>IF(AND(INTRO!$E$37="Non-endemic",INTRO!$E$41="Non-endemic"),0,IF(AND(OR(COUNTRY_INFO!$H452=0,COUNTRY_INFO!$H452=4,COUNTRY_INFO!$H452=99),OR(COUNTRY_INFO!$J452=0,COUNTRY_INFO!$J452=4)),0,COUNTRY_INFO!$E452))</f>
        <v>7205.237228956199</v>
      </c>
      <c r="E452" s="15">
        <f>IF(AND(INTRO!$E$37="Non-endemic",INTRO!$E$41="Non-endemic"),0,IF(AND(OR(COUNTRY_INFO!$H452=0,COUNTRY_INFO!$H452=4,COUNTRY_INFO!$H452=99),OR(COUNTRY_INFO!$J452=0,COUNTRY_INFO!$J452=4)),0,COUNTRY_INFO!$F452))</f>
        <v>13613.2259428704</v>
      </c>
      <c r="F452" s="15">
        <f t="shared" si="54"/>
        <v>20818.463171826599</v>
      </c>
      <c r="G452" s="16">
        <f>IF(AND(INTRO!$E$37="Non-endemic",INTRO!$E$41="Non-endemic"),0,COUNTRY_INFO!P452)</f>
        <v>0</v>
      </c>
      <c r="H452" s="16">
        <f>IF(AND(INTRO!$E$37="Non-endemic",INTRO!$E$41="Non-endemic"),0,COUNTRY_INFO!R452)</f>
        <v>2</v>
      </c>
      <c r="I452" s="15">
        <f>IF(INTRO!$E$39="Non-endemic",IF($G452=1,DEC!I452,0),IF($G452=1,IVM!G452,0))</f>
        <v>0</v>
      </c>
      <c r="J452" s="197" t="s">
        <v>1155</v>
      </c>
      <c r="K452" s="42">
        <f>IF($J452="ALB", IF(INTRO!$E$39="Non-endemic", IF($H452&lt;&gt;0, IF($I452=0, $D452*$H452, $D452*($H452-$G452)), 0), $D452*$H452), 0)</f>
        <v>0</v>
      </c>
      <c r="L452" s="15">
        <f t="shared" si="46"/>
        <v>0</v>
      </c>
      <c r="M452" s="3"/>
      <c r="N452" s="15">
        <f t="shared" si="55"/>
        <v>0</v>
      </c>
      <c r="O452" s="42">
        <f>IF($J452="MBD", IF(INTRO!$E$39="Non-endemic", IF($H452&lt;&gt;0, IF($I452=0, $D452*$H452, $D452*($H452-$G452)), 0), $D452*$H452), 0)</f>
        <v>14410.474457912398</v>
      </c>
      <c r="P452" s="15">
        <f t="shared" si="47"/>
        <v>27226.4518857408</v>
      </c>
      <c r="Q452" s="3"/>
      <c r="R452" s="15">
        <f t="shared" si="56"/>
        <v>41636.926343653198</v>
      </c>
      <c r="S452" s="25"/>
      <c r="T452" s="17">
        <f t="shared" si="48"/>
        <v>0</v>
      </c>
      <c r="U452" s="17">
        <f t="shared" si="49"/>
        <v>0</v>
      </c>
      <c r="V452" s="25"/>
      <c r="W452" s="17">
        <f t="shared" si="50"/>
        <v>0</v>
      </c>
      <c r="X452" s="17">
        <f t="shared" si="51"/>
        <v>0</v>
      </c>
      <c r="Y452" s="25"/>
      <c r="Z452" s="17">
        <f t="shared" si="52"/>
        <v>27226.4518857408</v>
      </c>
      <c r="AA452" s="17">
        <f t="shared" si="53"/>
        <v>182</v>
      </c>
    </row>
    <row r="453" spans="1:27" x14ac:dyDescent="0.2">
      <c r="A453" s="14" t="str">
        <f>IF(AND(INTRO!$E$37="Non-endemic",INTRO!$E$41="Non-endemic")," ",IF(COUNTRY_INFO!A453=0," ",COUNTRY_INFO!A453))</f>
        <v>Ethiopia</v>
      </c>
      <c r="B453" s="14" t="str">
        <f>IF(AND(INTRO!$E$37="Non-endemic",INTRO!$E$41="Non-endemic")," ",IF(COUNTRY_INFO!B453=0," ",COUNTRY_INFO!B453))</f>
        <v>Oromia Illu Aba bora</v>
      </c>
      <c r="C453" s="14" t="str">
        <f>IF(AND(INTRO!$E$37="Non-endemic",INTRO!$E$41="Non-endemic")," ",IF(COUNTRY_INFO!C453=0," ",COUNTRY_INFO!C453))</f>
        <v>Nonno  sale</v>
      </c>
      <c r="D453" s="15">
        <f>IF(AND(INTRO!$E$37="Non-endemic",INTRO!$E$41="Non-endemic"),0,IF(AND(OR(COUNTRY_INFO!$H453=0,COUNTRY_INFO!$H453=4,COUNTRY_INFO!$H453=99),OR(COUNTRY_INFO!$J453=0,COUNTRY_INFO!$J453=4)),0,COUNTRY_INFO!$E453))</f>
        <v>5263.0488455958002</v>
      </c>
      <c r="E453" s="15">
        <f>IF(AND(INTRO!$E$37="Non-endemic",INTRO!$E$41="Non-endemic"),0,IF(AND(OR(COUNTRY_INFO!$H453=0,COUNTRY_INFO!$H453=4,COUNTRY_INFO!$H453=99),OR(COUNTRY_INFO!$J453=0,COUNTRY_INFO!$J453=4)),0,COUNTRY_INFO!$F453))</f>
        <v>9943.7493599135996</v>
      </c>
      <c r="F453" s="15">
        <f t="shared" si="54"/>
        <v>15206.7982055094</v>
      </c>
      <c r="G453" s="16">
        <f>IF(AND(INTRO!$E$37="Non-endemic",INTRO!$E$41="Non-endemic"),0,COUNTRY_INFO!P453)</f>
        <v>0</v>
      </c>
      <c r="H453" s="16">
        <f>IF(AND(INTRO!$E$37="Non-endemic",INTRO!$E$41="Non-endemic"),0,COUNTRY_INFO!R453)</f>
        <v>2</v>
      </c>
      <c r="I453" s="15">
        <f>IF(INTRO!$E$39="Non-endemic",IF($G453=1,DEC!I453,0),IF($G453=1,IVM!G453,0))</f>
        <v>0</v>
      </c>
      <c r="J453" s="197" t="s">
        <v>1155</v>
      </c>
      <c r="K453" s="42">
        <f>IF($J453="ALB", IF(INTRO!$E$39="Non-endemic", IF($H453&lt;&gt;0, IF($I453=0, $D453*$H453, $D453*($H453-$G453)), 0), $D453*$H453), 0)</f>
        <v>0</v>
      </c>
      <c r="L453" s="15">
        <f t="shared" si="46"/>
        <v>0</v>
      </c>
      <c r="M453" s="3"/>
      <c r="N453" s="15">
        <f t="shared" si="55"/>
        <v>0</v>
      </c>
      <c r="O453" s="42">
        <f>IF($J453="MBD", IF(INTRO!$E$39="Non-endemic", IF($H453&lt;&gt;0, IF($I453=0, $D453*$H453, $D453*($H453-$G453)), 0), $D453*$H453), 0)</f>
        <v>10526.0976911916</v>
      </c>
      <c r="P453" s="15">
        <f t="shared" si="47"/>
        <v>19887.498719827199</v>
      </c>
      <c r="Q453" s="3"/>
      <c r="R453" s="15">
        <f t="shared" si="56"/>
        <v>30413.5964110188</v>
      </c>
      <c r="S453" s="25"/>
      <c r="T453" s="17">
        <f t="shared" si="48"/>
        <v>0</v>
      </c>
      <c r="U453" s="17">
        <f t="shared" si="49"/>
        <v>0</v>
      </c>
      <c r="V453" s="25"/>
      <c r="W453" s="17">
        <f t="shared" si="50"/>
        <v>0</v>
      </c>
      <c r="X453" s="17">
        <f t="shared" si="51"/>
        <v>0</v>
      </c>
      <c r="Y453" s="25"/>
      <c r="Z453" s="17">
        <f t="shared" si="52"/>
        <v>19887.498719827199</v>
      </c>
      <c r="AA453" s="17">
        <f t="shared" si="53"/>
        <v>133</v>
      </c>
    </row>
    <row r="454" spans="1:27" x14ac:dyDescent="0.2">
      <c r="A454" s="14" t="str">
        <f>IF(AND(INTRO!$E$37="Non-endemic",INTRO!$E$41="Non-endemic")," ",IF(COUNTRY_INFO!A454=0," ",COUNTRY_INFO!A454))</f>
        <v>Ethiopia</v>
      </c>
      <c r="B454" s="14" t="str">
        <f>IF(AND(INTRO!$E$37="Non-endemic",INTRO!$E$41="Non-endemic")," ",IF(COUNTRY_INFO!B454=0," ",COUNTRY_INFO!B454))</f>
        <v>Oromia Illu Aba bora</v>
      </c>
      <c r="C454" s="14" t="str">
        <f>IF(AND(INTRO!$E$37="Non-endemic",INTRO!$E$41="Non-endemic")," ",IF(COUNTRY_INFO!C454=0," ",COUNTRY_INFO!C454))</f>
        <v>Yayo</v>
      </c>
      <c r="D454" s="15">
        <f>IF(AND(INTRO!$E$37="Non-endemic",INTRO!$E$41="Non-endemic"),0,IF(AND(OR(COUNTRY_INFO!$H454=0,COUNTRY_INFO!$H454=4,COUNTRY_INFO!$H454=99),OR(COUNTRY_INFO!$J454=0,COUNTRY_INFO!$J454=4)),0,COUNTRY_INFO!$E454))</f>
        <v>11934.633928329</v>
      </c>
      <c r="E454" s="15">
        <f>IF(AND(INTRO!$E$37="Non-endemic",INTRO!$E$41="Non-endemic"),0,IF(AND(OR(COUNTRY_INFO!$H454=0,COUNTRY_INFO!$H454=4,COUNTRY_INFO!$H454=99),OR(COUNTRY_INFO!$J454=0,COUNTRY_INFO!$J454=4)),0,COUNTRY_INFO!$F454))</f>
        <v>22548.718806768</v>
      </c>
      <c r="F454" s="15">
        <f t="shared" si="54"/>
        <v>34483.352735096996</v>
      </c>
      <c r="G454" s="16">
        <f>IF(AND(INTRO!$E$37="Non-endemic",INTRO!$E$41="Non-endemic"),0,COUNTRY_INFO!P454)</f>
        <v>0</v>
      </c>
      <c r="H454" s="16">
        <f>IF(AND(INTRO!$E$37="Non-endemic",INTRO!$E$41="Non-endemic"),0,COUNTRY_INFO!R454)</f>
        <v>1</v>
      </c>
      <c r="I454" s="15">
        <f>IF(INTRO!$E$39="Non-endemic",IF($G454=1,DEC!I454,0),IF($G454=1,IVM!G454,0))</f>
        <v>0</v>
      </c>
      <c r="J454" s="197" t="s">
        <v>1155</v>
      </c>
      <c r="K454" s="42">
        <f>IF($J454="ALB", IF(INTRO!$E$39="Non-endemic", IF($H454&lt;&gt;0, IF($I454=0, $D454*$H454, $D454*($H454-$G454)), 0), $D454*$H454), 0)</f>
        <v>0</v>
      </c>
      <c r="L454" s="15">
        <f t="shared" si="46"/>
        <v>0</v>
      </c>
      <c r="M454" s="3"/>
      <c r="N454" s="15">
        <f t="shared" si="55"/>
        <v>0</v>
      </c>
      <c r="O454" s="42">
        <f>IF($J454="MBD", IF(INTRO!$E$39="Non-endemic", IF($H454&lt;&gt;0, IF($I454=0, $D454*$H454, $D454*($H454-$G454)), 0), $D454*$H454), 0)</f>
        <v>11934.633928329</v>
      </c>
      <c r="P454" s="15">
        <f t="shared" si="47"/>
        <v>22548.718806768</v>
      </c>
      <c r="Q454" s="3"/>
      <c r="R454" s="15">
        <f t="shared" si="56"/>
        <v>34483.352735096996</v>
      </c>
      <c r="S454" s="25"/>
      <c r="T454" s="17">
        <f t="shared" si="48"/>
        <v>0</v>
      </c>
      <c r="U454" s="17">
        <f t="shared" si="49"/>
        <v>0</v>
      </c>
      <c r="V454" s="25"/>
      <c r="W454" s="17">
        <f t="shared" si="50"/>
        <v>0</v>
      </c>
      <c r="X454" s="17">
        <f t="shared" si="51"/>
        <v>0</v>
      </c>
      <c r="Y454" s="25"/>
      <c r="Z454" s="17">
        <f t="shared" si="52"/>
        <v>22548.718806768</v>
      </c>
      <c r="AA454" s="17">
        <f t="shared" si="53"/>
        <v>151</v>
      </c>
    </row>
    <row r="455" spans="1:27" x14ac:dyDescent="0.2">
      <c r="A455" s="14" t="str">
        <f>IF(AND(INTRO!$E$37="Non-endemic",INTRO!$E$41="Non-endemic")," ",IF(COUNTRY_INFO!A455=0," ",COUNTRY_INFO!A455))</f>
        <v>Ethiopia</v>
      </c>
      <c r="B455" s="14" t="str">
        <f>IF(AND(INTRO!$E$37="Non-endemic",INTRO!$E$41="Non-endemic")," ",IF(COUNTRY_INFO!B455=0," ",COUNTRY_INFO!B455))</f>
        <v>Oromia Jimma</v>
      </c>
      <c r="C455" s="14" t="str">
        <f>IF(AND(INTRO!$E$37="Non-endemic",INTRO!$E$41="Non-endemic")," ",IF(COUNTRY_INFO!C455=0," ",COUNTRY_INFO!C455))</f>
        <v>Agaro Town</v>
      </c>
      <c r="D455" s="15">
        <f>IF(AND(INTRO!$E$37="Non-endemic",INTRO!$E$41="Non-endemic"),0,IF(AND(OR(COUNTRY_INFO!$H455=0,COUNTRY_INFO!$H455=4,COUNTRY_INFO!$H455=99),OR(COUNTRY_INFO!$J455=0,COUNTRY_INFO!$J455=4)),0,COUNTRY_INFO!$E455))</f>
        <v>6373.1131828265989</v>
      </c>
      <c r="E455" s="15">
        <f>IF(AND(INTRO!$E$37="Non-endemic",INTRO!$E$41="Non-endemic"),0,IF(AND(OR(COUNTRY_INFO!$H455=0,COUNTRY_INFO!$H455=4,COUNTRY_INFO!$H455=99),OR(COUNTRY_INFO!$J455=0,COUNTRY_INFO!$J455=4)),0,COUNTRY_INFO!$F455))</f>
        <v>12041.051107747198</v>
      </c>
      <c r="F455" s="15">
        <f t="shared" si="54"/>
        <v>18414.164290573797</v>
      </c>
      <c r="G455" s="16">
        <f>IF(AND(INTRO!$E$37="Non-endemic",INTRO!$E$41="Non-endemic"),0,COUNTRY_INFO!P455)</f>
        <v>0</v>
      </c>
      <c r="H455" s="16">
        <f>IF(AND(INTRO!$E$37="Non-endemic",INTRO!$E$41="Non-endemic"),0,COUNTRY_INFO!R455)</f>
        <v>1</v>
      </c>
      <c r="I455" s="15">
        <f>IF(INTRO!$E$39="Non-endemic",IF($G455=1,DEC!I455,0),IF($G455=1,IVM!G455,0))</f>
        <v>0</v>
      </c>
      <c r="J455" s="197" t="s">
        <v>1155</v>
      </c>
      <c r="K455" s="42">
        <f>IF($J455="ALB", IF(INTRO!$E$39="Non-endemic", IF($H455&lt;&gt;0, IF($I455=0, $D455*$H455, $D455*($H455-$G455)), 0), $D455*$H455), 0)</f>
        <v>0</v>
      </c>
      <c r="L455" s="15">
        <f t="shared" si="46"/>
        <v>0</v>
      </c>
      <c r="M455" s="3"/>
      <c r="N455" s="15">
        <f t="shared" si="55"/>
        <v>0</v>
      </c>
      <c r="O455" s="42">
        <f>IF($J455="MBD", IF(INTRO!$E$39="Non-endemic", IF($H455&lt;&gt;0, IF($I455=0, $D455*$H455, $D455*($H455-$G455)), 0), $D455*$H455), 0)</f>
        <v>6373.1131828265989</v>
      </c>
      <c r="P455" s="15">
        <f t="shared" si="47"/>
        <v>12041.051107747198</v>
      </c>
      <c r="Q455" s="3"/>
      <c r="R455" s="15">
        <f t="shared" si="56"/>
        <v>18414.164290573797</v>
      </c>
      <c r="S455" s="25"/>
      <c r="T455" s="17">
        <f t="shared" si="48"/>
        <v>0</v>
      </c>
      <c r="U455" s="17">
        <f t="shared" si="49"/>
        <v>0</v>
      </c>
      <c r="V455" s="25"/>
      <c r="W455" s="17">
        <f t="shared" si="50"/>
        <v>0</v>
      </c>
      <c r="X455" s="17">
        <f t="shared" si="51"/>
        <v>0</v>
      </c>
      <c r="Y455" s="25"/>
      <c r="Z455" s="17">
        <f t="shared" si="52"/>
        <v>12041.051107747198</v>
      </c>
      <c r="AA455" s="17">
        <f t="shared" si="53"/>
        <v>81</v>
      </c>
    </row>
    <row r="456" spans="1:27" x14ac:dyDescent="0.2">
      <c r="A456" s="14" t="str">
        <f>IF(AND(INTRO!$E$37="Non-endemic",INTRO!$E$41="Non-endemic")," ",IF(COUNTRY_INFO!A456=0," ",COUNTRY_INFO!A456))</f>
        <v>Ethiopia</v>
      </c>
      <c r="B456" s="14" t="str">
        <f>IF(AND(INTRO!$E$37="Non-endemic",INTRO!$E$41="Non-endemic")," ",IF(COUNTRY_INFO!B456=0," ",COUNTRY_INFO!B456))</f>
        <v>Oromia Jimma</v>
      </c>
      <c r="C456" s="14" t="str">
        <f>IF(AND(INTRO!$E$37="Non-endemic",INTRO!$E$41="Non-endemic")," ",IF(COUNTRY_INFO!C456=0," ",COUNTRY_INFO!C456))</f>
        <v xml:space="preserve">Boter Tolay </v>
      </c>
      <c r="D456" s="15">
        <f>IF(AND(INTRO!$E$37="Non-endemic",INTRO!$E$41="Non-endemic"),0,IF(AND(OR(COUNTRY_INFO!$H456=0,COUNTRY_INFO!$H456=4,COUNTRY_INFO!$H456=99),OR(COUNTRY_INFO!$J456=0,COUNTRY_INFO!$J456=4)),0,COUNTRY_INFO!$E456))</f>
        <v>0</v>
      </c>
      <c r="E456" s="15">
        <f>IF(AND(INTRO!$E$37="Non-endemic",INTRO!$E$41="Non-endemic"),0,IF(AND(OR(COUNTRY_INFO!$H456=0,COUNTRY_INFO!$H456=4,COUNTRY_INFO!$H456=99),OR(COUNTRY_INFO!$J456=0,COUNTRY_INFO!$J456=4)),0,COUNTRY_INFO!$F456))</f>
        <v>0</v>
      </c>
      <c r="F456" s="15">
        <f t="shared" si="54"/>
        <v>0</v>
      </c>
      <c r="G456" s="16">
        <f>IF(AND(INTRO!$E$37="Non-endemic",INTRO!$E$41="Non-endemic"),0,COUNTRY_INFO!P456)</f>
        <v>0</v>
      </c>
      <c r="H456" s="16">
        <f>IF(AND(INTRO!$E$37="Non-endemic",INTRO!$E$41="Non-endemic"),0,COUNTRY_INFO!R456)</f>
        <v>0</v>
      </c>
      <c r="I456" s="15">
        <f>IF(INTRO!$E$39="Non-endemic",IF($G456=1,DEC!I456,0),IF($G456=1,IVM!G456,0))</f>
        <v>0</v>
      </c>
      <c r="J456" s="197"/>
      <c r="K456" s="42">
        <f>IF($J456="ALB", IF(INTRO!$E$39="Non-endemic", IF($H456&lt;&gt;0, IF($I456=0, $D456*$H456, $D456*($H456-$G456)), 0), $D456*$H456), 0)</f>
        <v>0</v>
      </c>
      <c r="L456" s="15">
        <f t="shared" ref="L456:L519" si="57">IF($J456="ALB", IF($H456&lt;&gt;0, IF($I456=0, $E456*$H456, $E456*($H456-$G456)),0), 0)</f>
        <v>0</v>
      </c>
      <c r="M456" s="3"/>
      <c r="N456" s="15">
        <f t="shared" si="55"/>
        <v>0</v>
      </c>
      <c r="O456" s="42">
        <f>IF($J456="MBD", IF(INTRO!$E$39="Non-endemic", IF($H456&lt;&gt;0, IF($I456=0, $D456*$H456, $D456*($H456-$G456)), 0), $D456*$H456), 0)</f>
        <v>0</v>
      </c>
      <c r="P456" s="15">
        <f t="shared" ref="P456:P519" si="58">IF($J456="MBD", IF($H456&lt;&gt;0,IF($I456=0, $E456*$H456, $E456*($H456-$G456)),0), 0 )</f>
        <v>0</v>
      </c>
      <c r="Q456" s="3"/>
      <c r="R456" s="15">
        <f t="shared" si="56"/>
        <v>0</v>
      </c>
      <c r="S456" s="25"/>
      <c r="T456" s="17">
        <f t="shared" ref="T456:T519" si="59">IF($I456&gt;$S456, $I456-$S456,0)</f>
        <v>0</v>
      </c>
      <c r="U456" s="17">
        <f t="shared" ref="U456:U519" si="60">ROUNDUP($I456/200,0)</f>
        <v>0</v>
      </c>
      <c r="V456" s="25"/>
      <c r="W456" s="17">
        <f t="shared" ref="W456:W519" si="61">IF($L456&gt;$V456,$L456-$V456,0)</f>
        <v>0</v>
      </c>
      <c r="X456" s="17">
        <f t="shared" ref="X456:X519" si="62">ROUNDUP($L456/200,0)</f>
        <v>0</v>
      </c>
      <c r="Y456" s="25"/>
      <c r="Z456" s="17">
        <f t="shared" ref="Z456:Z519" si="63">IF($P456&gt;$Y456,$P456-$Y456,0)</f>
        <v>0</v>
      </c>
      <c r="AA456" s="17">
        <f t="shared" ref="AA456:AA519" si="64">ROUNDUP($P456/150,0)</f>
        <v>0</v>
      </c>
    </row>
    <row r="457" spans="1:27" x14ac:dyDescent="0.2">
      <c r="A457" s="14" t="str">
        <f>IF(AND(INTRO!$E$37="Non-endemic",INTRO!$E$41="Non-endemic")," ",IF(COUNTRY_INFO!A457=0," ",COUNTRY_INFO!A457))</f>
        <v>Ethiopia</v>
      </c>
      <c r="B457" s="14" t="str">
        <f>IF(AND(INTRO!$E$37="Non-endemic",INTRO!$E$41="Non-endemic")," ",IF(COUNTRY_INFO!B457=0," ",COUNTRY_INFO!B457))</f>
        <v>Oromia Jimma</v>
      </c>
      <c r="C457" s="14" t="str">
        <f>IF(AND(INTRO!$E$37="Non-endemic",INTRO!$E$41="Non-endemic")," ",IF(COUNTRY_INFO!C457=0," ",COUNTRY_INFO!C457))</f>
        <v>Chora Boter</v>
      </c>
      <c r="D457" s="15">
        <f>IF(AND(INTRO!$E$37="Non-endemic",INTRO!$E$41="Non-endemic"),0,IF(AND(OR(COUNTRY_INFO!$H457=0,COUNTRY_INFO!$H457=4,COUNTRY_INFO!$H457=99),OR(COUNTRY_INFO!$J457=0,COUNTRY_INFO!$J457=4)),0,COUNTRY_INFO!$E457))</f>
        <v>13431.235495797</v>
      </c>
      <c r="E457" s="15">
        <f>IF(AND(INTRO!$E$37="Non-endemic",INTRO!$E$41="Non-endemic"),0,IF(AND(OR(COUNTRY_INFO!$H457=0,COUNTRY_INFO!$H457=4,COUNTRY_INFO!$H457=99),OR(COUNTRY_INFO!$J457=0,COUNTRY_INFO!$J457=4)),0,COUNTRY_INFO!$F457))</f>
        <v>25376.325259824</v>
      </c>
      <c r="F457" s="15">
        <f t="shared" si="54"/>
        <v>38807.560755621002</v>
      </c>
      <c r="G457" s="16">
        <f>IF(AND(INTRO!$E$37="Non-endemic",INTRO!$E$41="Non-endemic"),0,COUNTRY_INFO!P457)</f>
        <v>0</v>
      </c>
      <c r="H457" s="16">
        <f>IF(AND(INTRO!$E$37="Non-endemic",INTRO!$E$41="Non-endemic"),0,COUNTRY_INFO!R457)</f>
        <v>1</v>
      </c>
      <c r="I457" s="15">
        <f>IF(INTRO!$E$39="Non-endemic",IF($G457=1,DEC!I457,0),IF($G457=1,IVM!G457,0))</f>
        <v>0</v>
      </c>
      <c r="J457" s="197" t="s">
        <v>1155</v>
      </c>
      <c r="K457" s="42">
        <f>IF($J457="ALB", IF(INTRO!$E$39="Non-endemic", IF($H457&lt;&gt;0, IF($I457=0, $D457*$H457, $D457*($H457-$G457)), 0), $D457*$H457), 0)</f>
        <v>0</v>
      </c>
      <c r="L457" s="15">
        <f t="shared" si="57"/>
        <v>0</v>
      </c>
      <c r="M457" s="3"/>
      <c r="N457" s="15">
        <f t="shared" si="55"/>
        <v>0</v>
      </c>
      <c r="O457" s="42">
        <f>IF($J457="MBD", IF(INTRO!$E$39="Non-endemic", IF($H457&lt;&gt;0, IF($I457=0, $D457*$H457, $D457*($H457-$G457)), 0), $D457*$H457), 0)</f>
        <v>13431.235495797</v>
      </c>
      <c r="P457" s="15">
        <f t="shared" si="58"/>
        <v>25376.325259824</v>
      </c>
      <c r="Q457" s="3"/>
      <c r="R457" s="15">
        <f t="shared" si="56"/>
        <v>38807.560755621002</v>
      </c>
      <c r="S457" s="25"/>
      <c r="T457" s="17">
        <f t="shared" si="59"/>
        <v>0</v>
      </c>
      <c r="U457" s="17">
        <f t="shared" si="60"/>
        <v>0</v>
      </c>
      <c r="V457" s="25"/>
      <c r="W457" s="17">
        <f t="shared" si="61"/>
        <v>0</v>
      </c>
      <c r="X457" s="17">
        <f t="shared" si="62"/>
        <v>0</v>
      </c>
      <c r="Y457" s="25"/>
      <c r="Z457" s="17">
        <f t="shared" si="63"/>
        <v>25376.325259824</v>
      </c>
      <c r="AA457" s="17">
        <f t="shared" si="64"/>
        <v>170</v>
      </c>
    </row>
    <row r="458" spans="1:27" x14ac:dyDescent="0.2">
      <c r="A458" s="14" t="str">
        <f>IF(AND(INTRO!$E$37="Non-endemic",INTRO!$E$41="Non-endemic")," ",IF(COUNTRY_INFO!A458=0," ",COUNTRY_INFO!A458))</f>
        <v>Ethiopia</v>
      </c>
      <c r="B458" s="14" t="str">
        <f>IF(AND(INTRO!$E$37="Non-endemic",INTRO!$E$41="Non-endemic")," ",IF(COUNTRY_INFO!B458=0," ",COUNTRY_INFO!B458))</f>
        <v>Oromia Jimma</v>
      </c>
      <c r="C458" s="14" t="str">
        <f>IF(AND(INTRO!$E$37="Non-endemic",INTRO!$E$41="Non-endemic")," ",IF(COUNTRY_INFO!C458=0," ",COUNTRY_INFO!C458))</f>
        <v>Dedo</v>
      </c>
      <c r="D458" s="15">
        <f>IF(AND(INTRO!$E$37="Non-endemic",INTRO!$E$41="Non-endemic"),0,IF(AND(OR(COUNTRY_INFO!$H458=0,COUNTRY_INFO!$H458=4,COUNTRY_INFO!$H458=99),OR(COUNTRY_INFO!$J458=0,COUNTRY_INFO!$J458=4)),0,COUNTRY_INFO!$E458))</f>
        <v>40254.679462388995</v>
      </c>
      <c r="E458" s="15">
        <f>IF(AND(INTRO!$E$37="Non-endemic",INTRO!$E$41="Non-endemic"),0,IF(AND(OR(COUNTRY_INFO!$H458=0,COUNTRY_INFO!$H458=4,COUNTRY_INFO!$H458=99),OR(COUNTRY_INFO!$J458=0,COUNTRY_INFO!$J458=4)),0,COUNTRY_INFO!$F458))</f>
        <v>76055.240010287991</v>
      </c>
      <c r="F458" s="15">
        <f t="shared" ref="F458:F521" si="65">SUM(D458:E458)</f>
        <v>116309.91947267699</v>
      </c>
      <c r="G458" s="16">
        <f>IF(AND(INTRO!$E$37="Non-endemic",INTRO!$E$41="Non-endemic"),0,COUNTRY_INFO!P458)</f>
        <v>0</v>
      </c>
      <c r="H458" s="16">
        <f>IF(AND(INTRO!$E$37="Non-endemic",INTRO!$E$41="Non-endemic"),0,COUNTRY_INFO!R458)</f>
        <v>1</v>
      </c>
      <c r="I458" s="15">
        <f>IF(INTRO!$E$39="Non-endemic",IF($G458=1,DEC!I458,0),IF($G458=1,IVM!G458,0))</f>
        <v>0</v>
      </c>
      <c r="J458" s="197" t="s">
        <v>1155</v>
      </c>
      <c r="K458" s="42">
        <f>IF($J458="ALB", IF(INTRO!$E$39="Non-endemic", IF($H458&lt;&gt;0, IF($I458=0, $D458*$H458, $D458*($H458-$G458)), 0), $D458*$H458), 0)</f>
        <v>0</v>
      </c>
      <c r="L458" s="15">
        <f t="shared" si="57"/>
        <v>0</v>
      </c>
      <c r="M458" s="3"/>
      <c r="N458" s="15">
        <f t="shared" ref="N458:N521" si="66">SUM(K458:M458)</f>
        <v>0</v>
      </c>
      <c r="O458" s="42">
        <f>IF($J458="MBD", IF(INTRO!$E$39="Non-endemic", IF($H458&lt;&gt;0, IF($I458=0, $D458*$H458, $D458*($H458-$G458)), 0), $D458*$H458), 0)</f>
        <v>40254.679462388995</v>
      </c>
      <c r="P458" s="15">
        <f t="shared" si="58"/>
        <v>76055.240010287991</v>
      </c>
      <c r="Q458" s="3"/>
      <c r="R458" s="15">
        <f t="shared" ref="R458:R521" si="67">SUM(O458:Q458)</f>
        <v>116309.91947267699</v>
      </c>
      <c r="S458" s="25"/>
      <c r="T458" s="17">
        <f t="shared" si="59"/>
        <v>0</v>
      </c>
      <c r="U458" s="17">
        <f t="shared" si="60"/>
        <v>0</v>
      </c>
      <c r="V458" s="25"/>
      <c r="W458" s="17">
        <f t="shared" si="61"/>
        <v>0</v>
      </c>
      <c r="X458" s="17">
        <f t="shared" si="62"/>
        <v>0</v>
      </c>
      <c r="Y458" s="25"/>
      <c r="Z458" s="17">
        <f t="shared" si="63"/>
        <v>76055.240010287991</v>
      </c>
      <c r="AA458" s="17">
        <f t="shared" si="64"/>
        <v>508</v>
      </c>
    </row>
    <row r="459" spans="1:27" x14ac:dyDescent="0.2">
      <c r="A459" s="14" t="str">
        <f>IF(AND(INTRO!$E$37="Non-endemic",INTRO!$E$41="Non-endemic")," ",IF(COUNTRY_INFO!A459=0," ",COUNTRY_INFO!A459))</f>
        <v>Ethiopia</v>
      </c>
      <c r="B459" s="14" t="str">
        <f>IF(AND(INTRO!$E$37="Non-endemic",INTRO!$E$41="Non-endemic")," ",IF(COUNTRY_INFO!B459=0," ",COUNTRY_INFO!B459))</f>
        <v>Oromia Jimma</v>
      </c>
      <c r="C459" s="14" t="str">
        <f>IF(AND(INTRO!$E$37="Non-endemic",INTRO!$E$41="Non-endemic")," ",IF(COUNTRY_INFO!C459=0," ",COUNTRY_INFO!C459))</f>
        <v>Gera</v>
      </c>
      <c r="D459" s="15">
        <f>IF(AND(INTRO!$E$37="Non-endemic",INTRO!$E$41="Non-endemic"),0,IF(AND(OR(COUNTRY_INFO!$H459=0,COUNTRY_INFO!$H459=4,COUNTRY_INFO!$H459=99),OR(COUNTRY_INFO!$J459=0,COUNTRY_INFO!$J459=4)),0,COUNTRY_INFO!$E459))</f>
        <v>25057.046878458001</v>
      </c>
      <c r="E459" s="15">
        <f>IF(AND(INTRO!$E$37="Non-endemic",INTRO!$E$41="Non-endemic"),0,IF(AND(OR(COUNTRY_INFO!$H459=0,COUNTRY_INFO!$H459=4,COUNTRY_INFO!$H459=99),OR(COUNTRY_INFO!$J459=0,COUNTRY_INFO!$J459=4)),0,COUNTRY_INFO!$F459))</f>
        <v>47341.569719135994</v>
      </c>
      <c r="F459" s="15">
        <f t="shared" si="65"/>
        <v>72398.616597593995</v>
      </c>
      <c r="G459" s="16">
        <f>IF(AND(INTRO!$E$37="Non-endemic",INTRO!$E$41="Non-endemic"),0,COUNTRY_INFO!P459)</f>
        <v>0</v>
      </c>
      <c r="H459" s="16">
        <f>IF(AND(INTRO!$E$37="Non-endemic",INTRO!$E$41="Non-endemic"),0,COUNTRY_INFO!R459)</f>
        <v>1</v>
      </c>
      <c r="I459" s="15">
        <f>IF(INTRO!$E$39="Non-endemic",IF($G459=1,DEC!I459,0),IF($G459=1,IVM!G459,0))</f>
        <v>0</v>
      </c>
      <c r="J459" s="197" t="s">
        <v>1155</v>
      </c>
      <c r="K459" s="42">
        <f>IF($J459="ALB", IF(INTRO!$E$39="Non-endemic", IF($H459&lt;&gt;0, IF($I459=0, $D459*$H459, $D459*($H459-$G459)), 0), $D459*$H459), 0)</f>
        <v>0</v>
      </c>
      <c r="L459" s="15">
        <f t="shared" si="57"/>
        <v>0</v>
      </c>
      <c r="M459" s="3"/>
      <c r="N459" s="15">
        <f t="shared" si="66"/>
        <v>0</v>
      </c>
      <c r="O459" s="42">
        <f>IF($J459="MBD", IF(INTRO!$E$39="Non-endemic", IF($H459&lt;&gt;0, IF($I459=0, $D459*$H459, $D459*($H459-$G459)), 0), $D459*$H459), 0)</f>
        <v>25057.046878458001</v>
      </c>
      <c r="P459" s="15">
        <f t="shared" si="58"/>
        <v>47341.569719135994</v>
      </c>
      <c r="Q459" s="3"/>
      <c r="R459" s="15">
        <f t="shared" si="67"/>
        <v>72398.616597593995</v>
      </c>
      <c r="S459" s="25"/>
      <c r="T459" s="17">
        <f t="shared" si="59"/>
        <v>0</v>
      </c>
      <c r="U459" s="17">
        <f t="shared" si="60"/>
        <v>0</v>
      </c>
      <c r="V459" s="25"/>
      <c r="W459" s="17">
        <f t="shared" si="61"/>
        <v>0</v>
      </c>
      <c r="X459" s="17">
        <f t="shared" si="62"/>
        <v>0</v>
      </c>
      <c r="Y459" s="25"/>
      <c r="Z459" s="17">
        <f t="shared" si="63"/>
        <v>47341.569719135994</v>
      </c>
      <c r="AA459" s="17">
        <f t="shared" si="64"/>
        <v>316</v>
      </c>
    </row>
    <row r="460" spans="1:27" x14ac:dyDescent="0.2">
      <c r="A460" s="14" t="str">
        <f>IF(AND(INTRO!$E$37="Non-endemic",INTRO!$E$41="Non-endemic")," ",IF(COUNTRY_INFO!A460=0," ",COUNTRY_INFO!A460))</f>
        <v>Ethiopia</v>
      </c>
      <c r="B460" s="14" t="str">
        <f>IF(AND(INTRO!$E$37="Non-endemic",INTRO!$E$41="Non-endemic")," ",IF(COUNTRY_INFO!B460=0," ",COUNTRY_INFO!B460))</f>
        <v>Oromia Jimma</v>
      </c>
      <c r="C460" s="14" t="str">
        <f>IF(AND(INTRO!$E$37="Non-endemic",INTRO!$E$41="Non-endemic")," ",IF(COUNTRY_INFO!C460=0," ",COUNTRY_INFO!C460))</f>
        <v>Gomma</v>
      </c>
      <c r="D460" s="15">
        <f>IF(AND(INTRO!$E$37="Non-endemic",INTRO!$E$41="Non-endemic"),0,IF(AND(OR(COUNTRY_INFO!$H460=0,COUNTRY_INFO!$H460=4,COUNTRY_INFO!$H460=99),OR(COUNTRY_INFO!$J460=0,COUNTRY_INFO!$J460=4)),0,COUNTRY_INFO!$E460))</f>
        <v>47598.717154178397</v>
      </c>
      <c r="E460" s="15">
        <f>IF(AND(INTRO!$E$37="Non-endemic",INTRO!$E$41="Non-endemic"),0,IF(AND(OR(COUNTRY_INFO!$H460=0,COUNTRY_INFO!$H460=4,COUNTRY_INFO!$H460=99),OR(COUNTRY_INFO!$J460=0,COUNTRY_INFO!$J460=4)),0,COUNTRY_INFO!$F460))</f>
        <v>89930.708819212785</v>
      </c>
      <c r="F460" s="15">
        <f t="shared" si="65"/>
        <v>137529.42597339119</v>
      </c>
      <c r="G460" s="16">
        <f>IF(AND(INTRO!$E$37="Non-endemic",INTRO!$E$41="Non-endemic"),0,COUNTRY_INFO!P460)</f>
        <v>0</v>
      </c>
      <c r="H460" s="16">
        <f>IF(AND(INTRO!$E$37="Non-endemic",INTRO!$E$41="Non-endemic"),0,COUNTRY_INFO!R460)</f>
        <v>2</v>
      </c>
      <c r="I460" s="15">
        <f>IF(INTRO!$E$39="Non-endemic",IF($G460=1,DEC!I460,0),IF($G460=1,IVM!G460,0))</f>
        <v>0</v>
      </c>
      <c r="J460" s="197" t="s">
        <v>1155</v>
      </c>
      <c r="K460" s="42">
        <f>IF($J460="ALB", IF(INTRO!$E$39="Non-endemic", IF($H460&lt;&gt;0, IF($I460=0, $D460*$H460, $D460*($H460-$G460)), 0), $D460*$H460), 0)</f>
        <v>0</v>
      </c>
      <c r="L460" s="15">
        <f t="shared" si="57"/>
        <v>0</v>
      </c>
      <c r="M460" s="3"/>
      <c r="N460" s="15">
        <f t="shared" si="66"/>
        <v>0</v>
      </c>
      <c r="O460" s="42">
        <f>IF($J460="MBD", IF(INTRO!$E$39="Non-endemic", IF($H460&lt;&gt;0, IF($I460=0, $D460*$H460, $D460*($H460-$G460)), 0), $D460*$H460), 0)</f>
        <v>95197.434308356795</v>
      </c>
      <c r="P460" s="15">
        <f t="shared" si="58"/>
        <v>179861.41763842557</v>
      </c>
      <c r="Q460" s="3"/>
      <c r="R460" s="15">
        <f t="shared" si="67"/>
        <v>275058.85194678238</v>
      </c>
      <c r="S460" s="25"/>
      <c r="T460" s="17">
        <f t="shared" si="59"/>
        <v>0</v>
      </c>
      <c r="U460" s="17">
        <f t="shared" si="60"/>
        <v>0</v>
      </c>
      <c r="V460" s="25"/>
      <c r="W460" s="17">
        <f t="shared" si="61"/>
        <v>0</v>
      </c>
      <c r="X460" s="17">
        <f t="shared" si="62"/>
        <v>0</v>
      </c>
      <c r="Y460" s="25"/>
      <c r="Z460" s="17">
        <f t="shared" si="63"/>
        <v>179861.41763842557</v>
      </c>
      <c r="AA460" s="17">
        <f t="shared" si="64"/>
        <v>1200</v>
      </c>
    </row>
    <row r="461" spans="1:27" x14ac:dyDescent="0.2">
      <c r="A461" s="14" t="str">
        <f>IF(AND(INTRO!$E$37="Non-endemic",INTRO!$E$41="Non-endemic")," ",IF(COUNTRY_INFO!A461=0," ",COUNTRY_INFO!A461))</f>
        <v>Ethiopia</v>
      </c>
      <c r="B461" s="14" t="str">
        <f>IF(AND(INTRO!$E$37="Non-endemic",INTRO!$E$41="Non-endemic")," ",IF(COUNTRY_INFO!B461=0," ",COUNTRY_INFO!B461))</f>
        <v>Oromia Jimma</v>
      </c>
      <c r="C461" s="14" t="str">
        <f>IF(AND(INTRO!$E$37="Non-endemic",INTRO!$E$41="Non-endemic")," ",IF(COUNTRY_INFO!C461=0," ",COUNTRY_INFO!C461))</f>
        <v>Gumay</v>
      </c>
      <c r="D461" s="15">
        <f>IF(AND(INTRO!$E$37="Non-endemic",INTRO!$E$41="Non-endemic"),0,IF(AND(OR(COUNTRY_INFO!$H461=0,COUNTRY_INFO!$H461=4,COUNTRY_INFO!$H461=99),OR(COUNTRY_INFO!$J461=0,COUNTRY_INFO!$J461=4)),0,COUNTRY_INFO!$E461))</f>
        <v>13563.078967216798</v>
      </c>
      <c r="E461" s="15">
        <f>IF(AND(INTRO!$E$37="Non-endemic",INTRO!$E$41="Non-endemic"),0,IF(AND(OR(COUNTRY_INFO!$H461=0,COUNTRY_INFO!$H461=4,COUNTRY_INFO!$H461=99),OR(COUNTRY_INFO!$J461=0,COUNTRY_INFO!$J461=4)),0,COUNTRY_INFO!$F461))</f>
        <v>25625.423923545597</v>
      </c>
      <c r="F461" s="15">
        <f t="shared" si="65"/>
        <v>39188.502890762393</v>
      </c>
      <c r="G461" s="16">
        <f>IF(AND(INTRO!$E$37="Non-endemic",INTRO!$E$41="Non-endemic"),0,COUNTRY_INFO!P461)</f>
        <v>0</v>
      </c>
      <c r="H461" s="16">
        <f>IF(AND(INTRO!$E$37="Non-endemic",INTRO!$E$41="Non-endemic"),0,COUNTRY_INFO!R461)</f>
        <v>1</v>
      </c>
      <c r="I461" s="15">
        <f>IF(INTRO!$E$39="Non-endemic",IF($G461=1,DEC!I461,0),IF($G461=1,IVM!G461,0))</f>
        <v>0</v>
      </c>
      <c r="J461" s="197" t="s">
        <v>1155</v>
      </c>
      <c r="K461" s="42">
        <f>IF($J461="ALB", IF(INTRO!$E$39="Non-endemic", IF($H461&lt;&gt;0, IF($I461=0, $D461*$H461, $D461*($H461-$G461)), 0), $D461*$H461), 0)</f>
        <v>0</v>
      </c>
      <c r="L461" s="15">
        <f t="shared" si="57"/>
        <v>0</v>
      </c>
      <c r="M461" s="3"/>
      <c r="N461" s="15">
        <f t="shared" si="66"/>
        <v>0</v>
      </c>
      <c r="O461" s="42">
        <f>IF($J461="MBD", IF(INTRO!$E$39="Non-endemic", IF($H461&lt;&gt;0, IF($I461=0, $D461*$H461, $D461*($H461-$G461)), 0), $D461*$H461), 0)</f>
        <v>13563.078967216798</v>
      </c>
      <c r="P461" s="15">
        <f t="shared" si="58"/>
        <v>25625.423923545597</v>
      </c>
      <c r="Q461" s="3"/>
      <c r="R461" s="15">
        <f t="shared" si="67"/>
        <v>39188.502890762393</v>
      </c>
      <c r="S461" s="25"/>
      <c r="T461" s="17">
        <f t="shared" si="59"/>
        <v>0</v>
      </c>
      <c r="U461" s="17">
        <f t="shared" si="60"/>
        <v>0</v>
      </c>
      <c r="V461" s="25"/>
      <c r="W461" s="17">
        <f t="shared" si="61"/>
        <v>0</v>
      </c>
      <c r="X461" s="17">
        <f t="shared" si="62"/>
        <v>0</v>
      </c>
      <c r="Y461" s="25"/>
      <c r="Z461" s="17">
        <f t="shared" si="63"/>
        <v>25625.423923545597</v>
      </c>
      <c r="AA461" s="17">
        <f t="shared" si="64"/>
        <v>171</v>
      </c>
    </row>
    <row r="462" spans="1:27" x14ac:dyDescent="0.2">
      <c r="A462" s="14" t="str">
        <f>IF(AND(INTRO!$E$37="Non-endemic",INTRO!$E$41="Non-endemic")," ",IF(COUNTRY_INFO!A462=0," ",COUNTRY_INFO!A462))</f>
        <v>Ethiopia</v>
      </c>
      <c r="B462" s="14" t="str">
        <f>IF(AND(INTRO!$E$37="Non-endemic",INTRO!$E$41="Non-endemic")," ",IF(COUNTRY_INFO!B462=0," ",COUNTRY_INFO!B462))</f>
        <v>Oromia Jimma</v>
      </c>
      <c r="C462" s="14" t="str">
        <f>IF(AND(INTRO!$E$37="Non-endemic",INTRO!$E$41="Non-endemic")," ",IF(COUNTRY_INFO!C462=0," ",COUNTRY_INFO!C462))</f>
        <v>Jimma Town</v>
      </c>
      <c r="D462" s="15">
        <f>IF(AND(INTRO!$E$37="Non-endemic",INTRO!$E$41="Non-endemic"),0,IF(AND(OR(COUNTRY_INFO!$H462=0,COUNTRY_INFO!$H462=4,COUNTRY_INFO!$H462=99),OR(COUNTRY_INFO!$J462=0,COUNTRY_INFO!$J462=4)),0,COUNTRY_INFO!$E462))</f>
        <v>30280.729333616997</v>
      </c>
      <c r="E462" s="15">
        <f>IF(AND(INTRO!$E$37="Non-endemic",INTRO!$E$41="Non-endemic"),0,IF(AND(OR(COUNTRY_INFO!$H462=0,COUNTRY_INFO!$H462=4,COUNTRY_INFO!$H462=99),OR(COUNTRY_INFO!$J462=0,COUNTRY_INFO!$J462=4)),0,COUNTRY_INFO!$F462))</f>
        <v>57210.942129263989</v>
      </c>
      <c r="F462" s="15">
        <f t="shared" si="65"/>
        <v>87491.671462880986</v>
      </c>
      <c r="G462" s="16">
        <f>IF(AND(INTRO!$E$37="Non-endemic",INTRO!$E$41="Non-endemic"),0,COUNTRY_INFO!P462)</f>
        <v>0</v>
      </c>
      <c r="H462" s="16">
        <f>IF(AND(INTRO!$E$37="Non-endemic",INTRO!$E$41="Non-endemic"),0,COUNTRY_INFO!R462)</f>
        <v>2</v>
      </c>
      <c r="I462" s="15">
        <f>IF(INTRO!$E$39="Non-endemic",IF($G462=1,DEC!I462,0),IF($G462=1,IVM!G462,0))</f>
        <v>0</v>
      </c>
      <c r="J462" s="197" t="s">
        <v>1155</v>
      </c>
      <c r="K462" s="42">
        <f>IF($J462="ALB", IF(INTRO!$E$39="Non-endemic", IF($H462&lt;&gt;0, IF($I462=0, $D462*$H462, $D462*($H462-$G462)), 0), $D462*$H462), 0)</f>
        <v>0</v>
      </c>
      <c r="L462" s="15">
        <f t="shared" si="57"/>
        <v>0</v>
      </c>
      <c r="M462" s="3"/>
      <c r="N462" s="15">
        <f t="shared" si="66"/>
        <v>0</v>
      </c>
      <c r="O462" s="42">
        <f>IF($J462="MBD", IF(INTRO!$E$39="Non-endemic", IF($H462&lt;&gt;0, IF($I462=0, $D462*$H462, $D462*($H462-$G462)), 0), $D462*$H462), 0)</f>
        <v>60561.458667233994</v>
      </c>
      <c r="P462" s="15">
        <f t="shared" si="58"/>
        <v>114421.88425852798</v>
      </c>
      <c r="Q462" s="3"/>
      <c r="R462" s="15">
        <f t="shared" si="67"/>
        <v>174983.34292576197</v>
      </c>
      <c r="S462" s="25"/>
      <c r="T462" s="17">
        <f t="shared" si="59"/>
        <v>0</v>
      </c>
      <c r="U462" s="17">
        <f t="shared" si="60"/>
        <v>0</v>
      </c>
      <c r="V462" s="25"/>
      <c r="W462" s="17">
        <f t="shared" si="61"/>
        <v>0</v>
      </c>
      <c r="X462" s="17">
        <f t="shared" si="62"/>
        <v>0</v>
      </c>
      <c r="Y462" s="25"/>
      <c r="Z462" s="17">
        <f t="shared" si="63"/>
        <v>114421.88425852798</v>
      </c>
      <c r="AA462" s="17">
        <f t="shared" si="64"/>
        <v>763</v>
      </c>
    </row>
    <row r="463" spans="1:27" x14ac:dyDescent="0.2">
      <c r="A463" s="14" t="str">
        <f>IF(AND(INTRO!$E$37="Non-endemic",INTRO!$E$41="Non-endemic")," ",IF(COUNTRY_INFO!A463=0," ",COUNTRY_INFO!A463))</f>
        <v>Ethiopia</v>
      </c>
      <c r="B463" s="14" t="str">
        <f>IF(AND(INTRO!$E$37="Non-endemic",INTRO!$E$41="Non-endemic")," ",IF(COUNTRY_INFO!B463=0," ",COUNTRY_INFO!B463))</f>
        <v>Oromia Jimma</v>
      </c>
      <c r="C463" s="14" t="str">
        <f>IF(AND(INTRO!$E$37="Non-endemic",INTRO!$E$41="Non-endemic")," ",IF(COUNTRY_INFO!C463=0," ",COUNTRY_INFO!C463))</f>
        <v>Kersa</v>
      </c>
      <c r="D463" s="15">
        <f>IF(AND(INTRO!$E$37="Non-endemic",INTRO!$E$41="Non-endemic"),0,IF(AND(OR(COUNTRY_INFO!$H463=0,COUNTRY_INFO!$H463=4,COUNTRY_INFO!$H463=99),OR(COUNTRY_INFO!$J463=0,COUNTRY_INFO!$J463=4)),0,COUNTRY_INFO!$E463))</f>
        <v>36827.258253626402</v>
      </c>
      <c r="E463" s="15">
        <f>IF(AND(INTRO!$E$37="Non-endemic",INTRO!$E$41="Non-endemic"),0,IF(AND(OR(COUNTRY_INFO!$H463=0,COUNTRY_INFO!$H463=4,COUNTRY_INFO!$H463=99),OR(COUNTRY_INFO!$J463=0,COUNTRY_INFO!$J463=4)),0,COUNTRY_INFO!$F463))</f>
        <v>69579.636524428803</v>
      </c>
      <c r="F463" s="15">
        <f t="shared" si="65"/>
        <v>106406.8947780552</v>
      </c>
      <c r="G463" s="16">
        <f>IF(AND(INTRO!$E$37="Non-endemic",INTRO!$E$41="Non-endemic"),0,COUNTRY_INFO!P463)</f>
        <v>0</v>
      </c>
      <c r="H463" s="16">
        <f>IF(AND(INTRO!$E$37="Non-endemic",INTRO!$E$41="Non-endemic"),0,COUNTRY_INFO!R463)</f>
        <v>2</v>
      </c>
      <c r="I463" s="15">
        <f>IF(INTRO!$E$39="Non-endemic",IF($G463=1,DEC!I463,0),IF($G463=1,IVM!G463,0))</f>
        <v>0</v>
      </c>
      <c r="J463" s="197" t="s">
        <v>1155</v>
      </c>
      <c r="K463" s="42">
        <f>IF($J463="ALB", IF(INTRO!$E$39="Non-endemic", IF($H463&lt;&gt;0, IF($I463=0, $D463*$H463, $D463*($H463-$G463)), 0), $D463*$H463), 0)</f>
        <v>0</v>
      </c>
      <c r="L463" s="15">
        <f t="shared" si="57"/>
        <v>0</v>
      </c>
      <c r="M463" s="3"/>
      <c r="N463" s="15">
        <f t="shared" si="66"/>
        <v>0</v>
      </c>
      <c r="O463" s="42">
        <f>IF($J463="MBD", IF(INTRO!$E$39="Non-endemic", IF($H463&lt;&gt;0, IF($I463=0, $D463*$H463, $D463*($H463-$G463)), 0), $D463*$H463), 0)</f>
        <v>73654.516507252803</v>
      </c>
      <c r="P463" s="15">
        <f t="shared" si="58"/>
        <v>139159.27304885761</v>
      </c>
      <c r="Q463" s="3"/>
      <c r="R463" s="15">
        <f t="shared" si="67"/>
        <v>212813.78955611039</v>
      </c>
      <c r="S463" s="25"/>
      <c r="T463" s="17">
        <f t="shared" si="59"/>
        <v>0</v>
      </c>
      <c r="U463" s="17">
        <f t="shared" si="60"/>
        <v>0</v>
      </c>
      <c r="V463" s="25"/>
      <c r="W463" s="17">
        <f t="shared" si="61"/>
        <v>0</v>
      </c>
      <c r="X463" s="17">
        <f t="shared" si="62"/>
        <v>0</v>
      </c>
      <c r="Y463" s="25"/>
      <c r="Z463" s="17">
        <f t="shared" si="63"/>
        <v>139159.27304885761</v>
      </c>
      <c r="AA463" s="17">
        <f t="shared" si="64"/>
        <v>928</v>
      </c>
    </row>
    <row r="464" spans="1:27" x14ac:dyDescent="0.2">
      <c r="A464" s="14" t="str">
        <f>IF(AND(INTRO!$E$37="Non-endemic",INTRO!$E$41="Non-endemic")," ",IF(COUNTRY_INFO!A464=0," ",COUNTRY_INFO!A464))</f>
        <v>Ethiopia</v>
      </c>
      <c r="B464" s="14" t="str">
        <f>IF(AND(INTRO!$E$37="Non-endemic",INTRO!$E$41="Non-endemic")," ",IF(COUNTRY_INFO!B464=0," ",COUNTRY_INFO!B464))</f>
        <v>Oromia Jimma</v>
      </c>
      <c r="C464" s="14" t="str">
        <f>IF(AND(INTRO!$E$37="Non-endemic",INTRO!$E$41="Non-endemic")," ",IF(COUNTRY_INFO!C464=0," ",COUNTRY_INFO!C464))</f>
        <v>Limu Kossa</v>
      </c>
      <c r="D464" s="15">
        <f>IF(AND(INTRO!$E$37="Non-endemic",INTRO!$E$41="Non-endemic"),0,IF(AND(OR(COUNTRY_INFO!$H464=0,COUNTRY_INFO!$H464=4,COUNTRY_INFO!$H464=99),OR(COUNTRY_INFO!$J464=0,COUNTRY_INFO!$J464=4)),0,COUNTRY_INFO!$E464))</f>
        <v>35597.397917911199</v>
      </c>
      <c r="E464" s="15">
        <f>IF(AND(INTRO!$E$37="Non-endemic",INTRO!$E$41="Non-endemic"),0,IF(AND(OR(COUNTRY_INFO!$H464=0,COUNTRY_INFO!$H464=4,COUNTRY_INFO!$H464=99),OR(COUNTRY_INFO!$J464=0,COUNTRY_INFO!$J464=4)),0,COUNTRY_INFO!$F464))</f>
        <v>67255.998024230401</v>
      </c>
      <c r="F464" s="15">
        <f t="shared" si="65"/>
        <v>102853.39594214159</v>
      </c>
      <c r="G464" s="16">
        <f>IF(AND(INTRO!$E$37="Non-endemic",INTRO!$E$41="Non-endemic"),0,COUNTRY_INFO!P464)</f>
        <v>0</v>
      </c>
      <c r="H464" s="16">
        <f>IF(AND(INTRO!$E$37="Non-endemic",INTRO!$E$41="Non-endemic"),0,COUNTRY_INFO!R464)</f>
        <v>1</v>
      </c>
      <c r="I464" s="15">
        <f>IF(INTRO!$E$39="Non-endemic",IF($G464=1,DEC!I464,0),IF($G464=1,IVM!G464,0))</f>
        <v>0</v>
      </c>
      <c r="J464" s="197" t="s">
        <v>1155</v>
      </c>
      <c r="K464" s="42">
        <f>IF($J464="ALB", IF(INTRO!$E$39="Non-endemic", IF($H464&lt;&gt;0, IF($I464=0, $D464*$H464, $D464*($H464-$G464)), 0), $D464*$H464), 0)</f>
        <v>0</v>
      </c>
      <c r="L464" s="15">
        <f t="shared" si="57"/>
        <v>0</v>
      </c>
      <c r="M464" s="3"/>
      <c r="N464" s="15">
        <f t="shared" si="66"/>
        <v>0</v>
      </c>
      <c r="O464" s="42">
        <f>IF($J464="MBD", IF(INTRO!$E$39="Non-endemic", IF($H464&lt;&gt;0, IF($I464=0, $D464*$H464, $D464*($H464-$G464)), 0), $D464*$H464), 0)</f>
        <v>35597.397917911199</v>
      </c>
      <c r="P464" s="15">
        <f t="shared" si="58"/>
        <v>67255.998024230401</v>
      </c>
      <c r="Q464" s="3"/>
      <c r="R464" s="15">
        <f t="shared" si="67"/>
        <v>102853.39594214159</v>
      </c>
      <c r="S464" s="25"/>
      <c r="T464" s="17">
        <f t="shared" si="59"/>
        <v>0</v>
      </c>
      <c r="U464" s="17">
        <f t="shared" si="60"/>
        <v>0</v>
      </c>
      <c r="V464" s="25"/>
      <c r="W464" s="17">
        <f t="shared" si="61"/>
        <v>0</v>
      </c>
      <c r="X464" s="17">
        <f t="shared" si="62"/>
        <v>0</v>
      </c>
      <c r="Y464" s="25"/>
      <c r="Z464" s="17">
        <f t="shared" si="63"/>
        <v>67255.998024230401</v>
      </c>
      <c r="AA464" s="17">
        <f t="shared" si="64"/>
        <v>449</v>
      </c>
    </row>
    <row r="465" spans="1:27" x14ac:dyDescent="0.2">
      <c r="A465" s="14" t="str">
        <f>IF(AND(INTRO!$E$37="Non-endemic",INTRO!$E$41="Non-endemic")," ",IF(COUNTRY_INFO!A465=0," ",COUNTRY_INFO!A465))</f>
        <v>Ethiopia</v>
      </c>
      <c r="B465" s="14" t="str">
        <f>IF(AND(INTRO!$E$37="Non-endemic",INTRO!$E$41="Non-endemic")," ",IF(COUNTRY_INFO!B465=0," ",COUNTRY_INFO!B465))</f>
        <v>Oromia Jimma</v>
      </c>
      <c r="C465" s="14" t="str">
        <f>IF(AND(INTRO!$E$37="Non-endemic",INTRO!$E$41="Non-endemic")," ",IF(COUNTRY_INFO!C465=0," ",COUNTRY_INFO!C465))</f>
        <v>Limu Seka</v>
      </c>
      <c r="D465" s="15">
        <f>IF(AND(INTRO!$E$37="Non-endemic",INTRO!$E$41="Non-endemic"),0,IF(AND(OR(COUNTRY_INFO!$H465=0,COUNTRY_INFO!$H465=4,COUNTRY_INFO!$H465=99),OR(COUNTRY_INFO!$J465=0,COUNTRY_INFO!$J465=4)),0,COUNTRY_INFO!$E465))</f>
        <v>29547.699994448994</v>
      </c>
      <c r="E465" s="15">
        <f>IF(AND(INTRO!$E$37="Non-endemic",INTRO!$E$41="Non-endemic"),0,IF(AND(OR(COUNTRY_INFO!$H465=0,COUNTRY_INFO!$H465=4,COUNTRY_INFO!$H465=99),OR(COUNTRY_INFO!$J465=0,COUNTRY_INFO!$J465=4)),0,COUNTRY_INFO!$F465))</f>
        <v>55825.992029807996</v>
      </c>
      <c r="F465" s="15">
        <f t="shared" si="65"/>
        <v>85373.69202425699</v>
      </c>
      <c r="G465" s="16">
        <f>IF(AND(INTRO!$E$37="Non-endemic",INTRO!$E$41="Non-endemic"),0,COUNTRY_INFO!P465)</f>
        <v>0</v>
      </c>
      <c r="H465" s="16">
        <f>IF(AND(INTRO!$E$37="Non-endemic",INTRO!$E$41="Non-endemic"),0,COUNTRY_INFO!R465)</f>
        <v>1</v>
      </c>
      <c r="I465" s="15">
        <f>IF(INTRO!$E$39="Non-endemic",IF($G465=1,DEC!I465,0),IF($G465=1,IVM!G465,0))</f>
        <v>0</v>
      </c>
      <c r="J465" s="197" t="s">
        <v>1155</v>
      </c>
      <c r="K465" s="42">
        <f>IF($J465="ALB", IF(INTRO!$E$39="Non-endemic", IF($H465&lt;&gt;0, IF($I465=0, $D465*$H465, $D465*($H465-$G465)), 0), $D465*$H465), 0)</f>
        <v>0</v>
      </c>
      <c r="L465" s="15">
        <f t="shared" si="57"/>
        <v>0</v>
      </c>
      <c r="M465" s="3"/>
      <c r="N465" s="15">
        <f t="shared" si="66"/>
        <v>0</v>
      </c>
      <c r="O465" s="42">
        <f>IF($J465="MBD", IF(INTRO!$E$39="Non-endemic", IF($H465&lt;&gt;0, IF($I465=0, $D465*$H465, $D465*($H465-$G465)), 0), $D465*$H465), 0)</f>
        <v>29547.699994448994</v>
      </c>
      <c r="P465" s="15">
        <f t="shared" si="58"/>
        <v>55825.992029807996</v>
      </c>
      <c r="Q465" s="3"/>
      <c r="R465" s="15">
        <f t="shared" si="67"/>
        <v>85373.69202425699</v>
      </c>
      <c r="S465" s="25"/>
      <c r="T465" s="17">
        <f t="shared" si="59"/>
        <v>0</v>
      </c>
      <c r="U465" s="17">
        <f t="shared" si="60"/>
        <v>0</v>
      </c>
      <c r="V465" s="25"/>
      <c r="W465" s="17">
        <f t="shared" si="61"/>
        <v>0</v>
      </c>
      <c r="X465" s="17">
        <f t="shared" si="62"/>
        <v>0</v>
      </c>
      <c r="Y465" s="25"/>
      <c r="Z465" s="17">
        <f t="shared" si="63"/>
        <v>55825.992029807996</v>
      </c>
      <c r="AA465" s="17">
        <f t="shared" si="64"/>
        <v>373</v>
      </c>
    </row>
    <row r="466" spans="1:27" x14ac:dyDescent="0.2">
      <c r="A466" s="14" t="str">
        <f>IF(AND(INTRO!$E$37="Non-endemic",INTRO!$E$41="Non-endemic")," ",IF(COUNTRY_INFO!A466=0," ",COUNTRY_INFO!A466))</f>
        <v>Ethiopia</v>
      </c>
      <c r="B466" s="14" t="str">
        <f>IF(AND(INTRO!$E$37="Non-endemic",INTRO!$E$41="Non-endemic")," ",IF(COUNTRY_INFO!B466=0," ",COUNTRY_INFO!B466))</f>
        <v>Oromia Jimma</v>
      </c>
      <c r="C466" s="14" t="str">
        <f>IF(AND(INTRO!$E$37="Non-endemic",INTRO!$E$41="Non-endemic")," ",IF(COUNTRY_INFO!C466=0," ",COUNTRY_INFO!C466))</f>
        <v>Mancho</v>
      </c>
      <c r="D466" s="15">
        <f>IF(AND(INTRO!$E$37="Non-endemic",INTRO!$E$41="Non-endemic"),0,IF(AND(OR(COUNTRY_INFO!$H466=0,COUNTRY_INFO!$H466=4,COUNTRY_INFO!$H466=99),OR(COUNTRY_INFO!$J466=0,COUNTRY_INFO!$J466=4)),0,COUNTRY_INFO!$E466))</f>
        <v>0</v>
      </c>
      <c r="E466" s="15">
        <f>IF(AND(INTRO!$E$37="Non-endemic",INTRO!$E$41="Non-endemic"),0,IF(AND(OR(COUNTRY_INFO!$H466=0,COUNTRY_INFO!$H466=4,COUNTRY_INFO!$H466=99),OR(COUNTRY_INFO!$J466=0,COUNTRY_INFO!$J466=4)),0,COUNTRY_INFO!$F466))</f>
        <v>0</v>
      </c>
      <c r="F466" s="15">
        <f t="shared" si="65"/>
        <v>0</v>
      </c>
      <c r="G466" s="16">
        <f>IF(AND(INTRO!$E$37="Non-endemic",INTRO!$E$41="Non-endemic"),0,COUNTRY_INFO!P466)</f>
        <v>0</v>
      </c>
      <c r="H466" s="16">
        <f>IF(AND(INTRO!$E$37="Non-endemic",INTRO!$E$41="Non-endemic"),0,COUNTRY_INFO!R466)</f>
        <v>0</v>
      </c>
      <c r="I466" s="15">
        <f>IF(INTRO!$E$39="Non-endemic",IF($G466=1,DEC!I466,0),IF($G466=1,IVM!G466,0))</f>
        <v>0</v>
      </c>
      <c r="J466" s="197"/>
      <c r="K466" s="42">
        <f>IF($J466="ALB", IF(INTRO!$E$39="Non-endemic", IF($H466&lt;&gt;0, IF($I466=0, $D466*$H466, $D466*($H466-$G466)), 0), $D466*$H466), 0)</f>
        <v>0</v>
      </c>
      <c r="L466" s="15">
        <f t="shared" si="57"/>
        <v>0</v>
      </c>
      <c r="M466" s="3"/>
      <c r="N466" s="15">
        <f t="shared" si="66"/>
        <v>0</v>
      </c>
      <c r="O466" s="42">
        <f>IF($J466="MBD", IF(INTRO!$E$39="Non-endemic", IF($H466&lt;&gt;0, IF($I466=0, $D466*$H466, $D466*($H466-$G466)), 0), $D466*$H466), 0)</f>
        <v>0</v>
      </c>
      <c r="P466" s="15">
        <f t="shared" si="58"/>
        <v>0</v>
      </c>
      <c r="Q466" s="3"/>
      <c r="R466" s="15">
        <f t="shared" si="67"/>
        <v>0</v>
      </c>
      <c r="S466" s="25"/>
      <c r="T466" s="17">
        <f t="shared" si="59"/>
        <v>0</v>
      </c>
      <c r="U466" s="17">
        <f t="shared" si="60"/>
        <v>0</v>
      </c>
      <c r="V466" s="25"/>
      <c r="W466" s="17">
        <f t="shared" si="61"/>
        <v>0</v>
      </c>
      <c r="X466" s="17">
        <f t="shared" si="62"/>
        <v>0</v>
      </c>
      <c r="Y466" s="25"/>
      <c r="Z466" s="17">
        <f t="shared" si="63"/>
        <v>0</v>
      </c>
      <c r="AA466" s="17">
        <f t="shared" si="64"/>
        <v>0</v>
      </c>
    </row>
    <row r="467" spans="1:27" x14ac:dyDescent="0.2">
      <c r="A467" s="14" t="str">
        <f>IF(AND(INTRO!$E$37="Non-endemic",INTRO!$E$41="Non-endemic")," ",IF(COUNTRY_INFO!A467=0," ",COUNTRY_INFO!A467))</f>
        <v>Ethiopia</v>
      </c>
      <c r="B467" s="14" t="str">
        <f>IF(AND(INTRO!$E$37="Non-endemic",INTRO!$E$41="Non-endemic")," ",IF(COUNTRY_INFO!B467=0," ",COUNTRY_INFO!B467))</f>
        <v>Oromia Jimma</v>
      </c>
      <c r="C467" s="14" t="str">
        <f>IF(AND(INTRO!$E$37="Non-endemic",INTRO!$E$41="Non-endemic")," ",IF(COUNTRY_INFO!C467=0," ",COUNTRY_INFO!C467))</f>
        <v>Manna</v>
      </c>
      <c r="D467" s="15">
        <f>IF(AND(INTRO!$E$37="Non-endemic",INTRO!$E$41="Non-endemic"),0,IF(AND(OR(COUNTRY_INFO!$H467=0,COUNTRY_INFO!$H467=4,COUNTRY_INFO!$H467=99),OR(COUNTRY_INFO!$J467=0,COUNTRY_INFO!$J467=4)),0,COUNTRY_INFO!$E467))</f>
        <v>32647.633558629597</v>
      </c>
      <c r="E467" s="15">
        <f>IF(AND(INTRO!$E$37="Non-endemic",INTRO!$E$41="Non-endemic"),0,IF(AND(OR(COUNTRY_INFO!$H467=0,COUNTRY_INFO!$H467=4,COUNTRY_INFO!$H467=99),OR(COUNTRY_INFO!$J467=0,COUNTRY_INFO!$J467=4)),0,COUNTRY_INFO!$F467))</f>
        <v>61682.856235123196</v>
      </c>
      <c r="F467" s="15">
        <f t="shared" si="65"/>
        <v>94330.489793752786</v>
      </c>
      <c r="G467" s="16">
        <f>IF(AND(INTRO!$E$37="Non-endemic",INTRO!$E$41="Non-endemic"),0,COUNTRY_INFO!P467)</f>
        <v>0</v>
      </c>
      <c r="H467" s="16">
        <f>IF(AND(INTRO!$E$37="Non-endemic",INTRO!$E$41="Non-endemic"),0,COUNTRY_INFO!R467)</f>
        <v>2</v>
      </c>
      <c r="I467" s="15">
        <f>IF(INTRO!$E$39="Non-endemic",IF($G467=1,DEC!I467,0),IF($G467=1,IVM!G467,0))</f>
        <v>0</v>
      </c>
      <c r="J467" s="197" t="s">
        <v>1155</v>
      </c>
      <c r="K467" s="42">
        <f>IF($J467="ALB", IF(INTRO!$E$39="Non-endemic", IF($H467&lt;&gt;0, IF($I467=0, $D467*$H467, $D467*($H467-$G467)), 0), $D467*$H467), 0)</f>
        <v>0</v>
      </c>
      <c r="L467" s="15">
        <f t="shared" si="57"/>
        <v>0</v>
      </c>
      <c r="M467" s="3"/>
      <c r="N467" s="15">
        <f t="shared" si="66"/>
        <v>0</v>
      </c>
      <c r="O467" s="42">
        <f>IF($J467="MBD", IF(INTRO!$E$39="Non-endemic", IF($H467&lt;&gt;0, IF($I467=0, $D467*$H467, $D467*($H467-$G467)), 0), $D467*$H467), 0)</f>
        <v>65295.267117259194</v>
      </c>
      <c r="P467" s="15">
        <f t="shared" si="58"/>
        <v>123365.71247024639</v>
      </c>
      <c r="Q467" s="3"/>
      <c r="R467" s="15">
        <f t="shared" si="67"/>
        <v>188660.97958750557</v>
      </c>
      <c r="S467" s="25"/>
      <c r="T467" s="17">
        <f t="shared" si="59"/>
        <v>0</v>
      </c>
      <c r="U467" s="17">
        <f t="shared" si="60"/>
        <v>0</v>
      </c>
      <c r="V467" s="25"/>
      <c r="W467" s="17">
        <f t="shared" si="61"/>
        <v>0</v>
      </c>
      <c r="X467" s="17">
        <f t="shared" si="62"/>
        <v>0</v>
      </c>
      <c r="Y467" s="25"/>
      <c r="Z467" s="17">
        <f t="shared" si="63"/>
        <v>123365.71247024639</v>
      </c>
      <c r="AA467" s="17">
        <f t="shared" si="64"/>
        <v>823</v>
      </c>
    </row>
    <row r="468" spans="1:27" x14ac:dyDescent="0.2">
      <c r="A468" s="14" t="str">
        <f>IF(AND(INTRO!$E$37="Non-endemic",INTRO!$E$41="Non-endemic")," ",IF(COUNTRY_INFO!A468=0," ",COUNTRY_INFO!A468))</f>
        <v>Ethiopia</v>
      </c>
      <c r="B468" s="14" t="str">
        <f>IF(AND(INTRO!$E$37="Non-endemic",INTRO!$E$41="Non-endemic")," ",IF(COUNTRY_INFO!B468=0," ",COUNTRY_INFO!B468))</f>
        <v>Oromia Jimma</v>
      </c>
      <c r="C468" s="14" t="str">
        <f>IF(AND(INTRO!$E$37="Non-endemic",INTRO!$E$41="Non-endemic")," ",IF(COUNTRY_INFO!C468=0," ",COUNTRY_INFO!C468))</f>
        <v>Nono Benja</v>
      </c>
      <c r="D468" s="15">
        <f>IF(AND(INTRO!$E$37="Non-endemic",INTRO!$E$41="Non-endemic"),0,IF(AND(OR(COUNTRY_INFO!$H468=0,COUNTRY_INFO!$H468=4,COUNTRY_INFO!$H468=99),OR(COUNTRY_INFO!$J468=0,COUNTRY_INFO!$J468=4)),0,COUNTRY_INFO!$E468))</f>
        <v>13210.308597742198</v>
      </c>
      <c r="E468" s="15">
        <f>IF(AND(INTRO!$E$37="Non-endemic",INTRO!$E$41="Non-endemic"),0,IF(AND(OR(COUNTRY_INFO!$H468=0,COUNTRY_INFO!$H468=4,COUNTRY_INFO!$H468=99),OR(COUNTRY_INFO!$J468=0,COUNTRY_INFO!$J468=4)),0,COUNTRY_INFO!$F468))</f>
        <v>24958.916688182395</v>
      </c>
      <c r="F468" s="15">
        <f t="shared" si="65"/>
        <v>38169.225285924593</v>
      </c>
      <c r="G468" s="16">
        <f>IF(AND(INTRO!$E$37="Non-endemic",INTRO!$E$41="Non-endemic"),0,COUNTRY_INFO!P468)</f>
        <v>0</v>
      </c>
      <c r="H468" s="16">
        <f>IF(AND(INTRO!$E$37="Non-endemic",INTRO!$E$41="Non-endemic"),0,COUNTRY_INFO!R468)</f>
        <v>1</v>
      </c>
      <c r="I468" s="15">
        <f>IF(INTRO!$E$39="Non-endemic",IF($G468=1,DEC!I468,0),IF($G468=1,IVM!G468,0))</f>
        <v>0</v>
      </c>
      <c r="J468" s="197" t="s">
        <v>1155</v>
      </c>
      <c r="K468" s="42">
        <f>IF($J468="ALB", IF(INTRO!$E$39="Non-endemic", IF($H468&lt;&gt;0, IF($I468=0, $D468*$H468, $D468*($H468-$G468)), 0), $D468*$H468), 0)</f>
        <v>0</v>
      </c>
      <c r="L468" s="15">
        <f t="shared" si="57"/>
        <v>0</v>
      </c>
      <c r="M468" s="3"/>
      <c r="N468" s="15">
        <f t="shared" si="66"/>
        <v>0</v>
      </c>
      <c r="O468" s="42">
        <f>IF($J468="MBD", IF(INTRO!$E$39="Non-endemic", IF($H468&lt;&gt;0, IF($I468=0, $D468*$H468, $D468*($H468-$G468)), 0), $D468*$H468), 0)</f>
        <v>13210.308597742198</v>
      </c>
      <c r="P468" s="15">
        <f t="shared" si="58"/>
        <v>24958.916688182395</v>
      </c>
      <c r="Q468" s="3"/>
      <c r="R468" s="15">
        <f t="shared" si="67"/>
        <v>38169.225285924593</v>
      </c>
      <c r="S468" s="25"/>
      <c r="T468" s="17">
        <f t="shared" si="59"/>
        <v>0</v>
      </c>
      <c r="U468" s="17">
        <f t="shared" si="60"/>
        <v>0</v>
      </c>
      <c r="V468" s="25"/>
      <c r="W468" s="17">
        <f t="shared" si="61"/>
        <v>0</v>
      </c>
      <c r="X468" s="17">
        <f t="shared" si="62"/>
        <v>0</v>
      </c>
      <c r="Y468" s="25"/>
      <c r="Z468" s="17">
        <f t="shared" si="63"/>
        <v>24958.916688182395</v>
      </c>
      <c r="AA468" s="17">
        <f t="shared" si="64"/>
        <v>167</v>
      </c>
    </row>
    <row r="469" spans="1:27" x14ac:dyDescent="0.2">
      <c r="A469" s="14" t="str">
        <f>IF(AND(INTRO!$E$37="Non-endemic",INTRO!$E$41="Non-endemic")," ",IF(COUNTRY_INFO!A469=0," ",COUNTRY_INFO!A469))</f>
        <v>Ethiopia</v>
      </c>
      <c r="B469" s="14" t="str">
        <f>IF(AND(INTRO!$E$37="Non-endemic",INTRO!$E$41="Non-endemic")," ",IF(COUNTRY_INFO!B469=0," ",COUNTRY_INFO!B469))</f>
        <v>Oromia Jimma</v>
      </c>
      <c r="C469" s="14" t="str">
        <f>IF(AND(INTRO!$E$37="Non-endemic",INTRO!$E$41="Non-endemic")," ",IF(COUNTRY_INFO!C469=0," ",COUNTRY_INFO!C469))</f>
        <v xml:space="preserve">Omo Beyam </v>
      </c>
      <c r="D469" s="15">
        <f>IF(AND(INTRO!$E$37="Non-endemic",INTRO!$E$41="Non-endemic"),0,IF(AND(OR(COUNTRY_INFO!$H469=0,COUNTRY_INFO!$H469=4,COUNTRY_INFO!$H469=99),OR(COUNTRY_INFO!$J469=0,COUNTRY_INFO!$J469=4)),0,COUNTRY_INFO!$E469))</f>
        <v>0</v>
      </c>
      <c r="E469" s="15">
        <f>IF(AND(INTRO!$E$37="Non-endemic",INTRO!$E$41="Non-endemic"),0,IF(AND(OR(COUNTRY_INFO!$H469=0,COUNTRY_INFO!$H469=4,COUNTRY_INFO!$H469=99),OR(COUNTRY_INFO!$J469=0,COUNTRY_INFO!$J469=4)),0,COUNTRY_INFO!$F469))</f>
        <v>0</v>
      </c>
      <c r="F469" s="15">
        <f t="shared" si="65"/>
        <v>0</v>
      </c>
      <c r="G469" s="16">
        <f>IF(AND(INTRO!$E$37="Non-endemic",INTRO!$E$41="Non-endemic"),0,COUNTRY_INFO!P469)</f>
        <v>0</v>
      </c>
      <c r="H469" s="16">
        <f>IF(AND(INTRO!$E$37="Non-endemic",INTRO!$E$41="Non-endemic"),0,COUNTRY_INFO!R469)</f>
        <v>0</v>
      </c>
      <c r="I469" s="15">
        <f>IF(INTRO!$E$39="Non-endemic",IF($G469=1,DEC!I469,0),IF($G469=1,IVM!G469,0))</f>
        <v>0</v>
      </c>
      <c r="J469" s="197"/>
      <c r="K469" s="42">
        <f>IF($J469="ALB", IF(INTRO!$E$39="Non-endemic", IF($H469&lt;&gt;0, IF($I469=0, $D469*$H469, $D469*($H469-$G469)), 0), $D469*$H469), 0)</f>
        <v>0</v>
      </c>
      <c r="L469" s="15">
        <f t="shared" si="57"/>
        <v>0</v>
      </c>
      <c r="M469" s="3"/>
      <c r="N469" s="15">
        <f t="shared" si="66"/>
        <v>0</v>
      </c>
      <c r="O469" s="42">
        <f>IF($J469="MBD", IF(INTRO!$E$39="Non-endemic", IF($H469&lt;&gt;0, IF($I469=0, $D469*$H469, $D469*($H469-$G469)), 0), $D469*$H469), 0)</f>
        <v>0</v>
      </c>
      <c r="P469" s="15">
        <f t="shared" si="58"/>
        <v>0</v>
      </c>
      <c r="Q469" s="3"/>
      <c r="R469" s="15">
        <f t="shared" si="67"/>
        <v>0</v>
      </c>
      <c r="S469" s="25"/>
      <c r="T469" s="17">
        <f t="shared" si="59"/>
        <v>0</v>
      </c>
      <c r="U469" s="17">
        <f t="shared" si="60"/>
        <v>0</v>
      </c>
      <c r="V469" s="25"/>
      <c r="W469" s="17">
        <f t="shared" si="61"/>
        <v>0</v>
      </c>
      <c r="X469" s="17">
        <f t="shared" si="62"/>
        <v>0</v>
      </c>
      <c r="Y469" s="25"/>
      <c r="Z469" s="17">
        <f t="shared" si="63"/>
        <v>0</v>
      </c>
      <c r="AA469" s="17">
        <f t="shared" si="64"/>
        <v>0</v>
      </c>
    </row>
    <row r="470" spans="1:27" x14ac:dyDescent="0.2">
      <c r="A470" s="14" t="str">
        <f>IF(AND(INTRO!$E$37="Non-endemic",INTRO!$E$41="Non-endemic")," ",IF(COUNTRY_INFO!A470=0," ",COUNTRY_INFO!A470))</f>
        <v>Ethiopia</v>
      </c>
      <c r="B470" s="14" t="str">
        <f>IF(AND(INTRO!$E$37="Non-endemic",INTRO!$E$41="Non-endemic")," ",IF(COUNTRY_INFO!B470=0," ",COUNTRY_INFO!B470))</f>
        <v>Oromia Jimma</v>
      </c>
      <c r="C470" s="14" t="str">
        <f>IF(AND(INTRO!$E$37="Non-endemic",INTRO!$E$41="Non-endemic")," ",IF(COUNTRY_INFO!C470=0," ",COUNTRY_INFO!C470))</f>
        <v>Omo Nada</v>
      </c>
      <c r="D470" s="15">
        <f>IF(AND(INTRO!$E$37="Non-endemic",INTRO!$E$41="Non-endemic"),0,IF(AND(OR(COUNTRY_INFO!$H470=0,COUNTRY_INFO!$H470=4,COUNTRY_INFO!$H470=99),OR(COUNTRY_INFO!$J470=0,COUNTRY_INFO!$J470=4)),0,COUNTRY_INFO!$E470))</f>
        <v>35685.2935655244</v>
      </c>
      <c r="E470" s="15">
        <f>IF(AND(INTRO!$E$37="Non-endemic",INTRO!$E$41="Non-endemic"),0,IF(AND(OR(COUNTRY_INFO!$H470=0,COUNTRY_INFO!$H470=4,COUNTRY_INFO!$H470=99),OR(COUNTRY_INFO!$J470=0,COUNTRY_INFO!$J470=4)),0,COUNTRY_INFO!$F470))</f>
        <v>67422.063800044794</v>
      </c>
      <c r="F470" s="15">
        <f t="shared" si="65"/>
        <v>103107.35736556919</v>
      </c>
      <c r="G470" s="16">
        <f>IF(AND(INTRO!$E$37="Non-endemic",INTRO!$E$41="Non-endemic"),0,COUNTRY_INFO!P470)</f>
        <v>0</v>
      </c>
      <c r="H470" s="16">
        <f>IF(AND(INTRO!$E$37="Non-endemic",INTRO!$E$41="Non-endemic"),0,COUNTRY_INFO!R470)</f>
        <v>2</v>
      </c>
      <c r="I470" s="15">
        <f>IF(INTRO!$E$39="Non-endemic",IF($G470=1,DEC!I470,0),IF($G470=1,IVM!G470,0))</f>
        <v>0</v>
      </c>
      <c r="J470" s="197" t="s">
        <v>1155</v>
      </c>
      <c r="K470" s="42">
        <f>IF($J470="ALB", IF(INTRO!$E$39="Non-endemic", IF($H470&lt;&gt;0, IF($I470=0, $D470*$H470, $D470*($H470-$G470)), 0), $D470*$H470), 0)</f>
        <v>0</v>
      </c>
      <c r="L470" s="15">
        <f t="shared" si="57"/>
        <v>0</v>
      </c>
      <c r="M470" s="3"/>
      <c r="N470" s="15">
        <f t="shared" si="66"/>
        <v>0</v>
      </c>
      <c r="O470" s="42">
        <f>IF($J470="MBD", IF(INTRO!$E$39="Non-endemic", IF($H470&lt;&gt;0, IF($I470=0, $D470*$H470, $D470*($H470-$G470)), 0), $D470*$H470), 0)</f>
        <v>71370.5871310488</v>
      </c>
      <c r="P470" s="15">
        <f t="shared" si="58"/>
        <v>134844.12760008959</v>
      </c>
      <c r="Q470" s="3"/>
      <c r="R470" s="15">
        <f t="shared" si="67"/>
        <v>206214.71473113837</v>
      </c>
      <c r="S470" s="25"/>
      <c r="T470" s="17">
        <f t="shared" si="59"/>
        <v>0</v>
      </c>
      <c r="U470" s="17">
        <f t="shared" si="60"/>
        <v>0</v>
      </c>
      <c r="V470" s="25"/>
      <c r="W470" s="17">
        <f t="shared" si="61"/>
        <v>0</v>
      </c>
      <c r="X470" s="17">
        <f t="shared" si="62"/>
        <v>0</v>
      </c>
      <c r="Y470" s="25"/>
      <c r="Z470" s="17">
        <f t="shared" si="63"/>
        <v>134844.12760008959</v>
      </c>
      <c r="AA470" s="17">
        <f t="shared" si="64"/>
        <v>899</v>
      </c>
    </row>
    <row r="471" spans="1:27" x14ac:dyDescent="0.2">
      <c r="A471" s="14" t="str">
        <f>IF(AND(INTRO!$E$37="Non-endemic",INTRO!$E$41="Non-endemic")," ",IF(COUNTRY_INFO!A471=0," ",COUNTRY_INFO!A471))</f>
        <v>Ethiopia</v>
      </c>
      <c r="B471" s="14" t="str">
        <f>IF(AND(INTRO!$E$37="Non-endemic",INTRO!$E$41="Non-endemic")," ",IF(COUNTRY_INFO!B471=0," ",COUNTRY_INFO!B471))</f>
        <v>Oromia Jimma</v>
      </c>
      <c r="C471" s="14" t="str">
        <f>IF(AND(INTRO!$E$37="Non-endemic",INTRO!$E$41="Non-endemic")," ",IF(COUNTRY_INFO!C471=0," ",COUNTRY_INFO!C471))</f>
        <v>Seka Chokorsa</v>
      </c>
      <c r="D471" s="15">
        <f>IF(AND(INTRO!$E$37="Non-endemic",INTRO!$E$41="Non-endemic"),0,IF(AND(OR(COUNTRY_INFO!$H471=0,COUNTRY_INFO!$H471=4,COUNTRY_INFO!$H471=99),OR(COUNTRY_INFO!$J471=0,COUNTRY_INFO!$J471=4)),0,COUNTRY_INFO!$E471))</f>
        <v>46341.877266396594</v>
      </c>
      <c r="E471" s="15">
        <f>IF(AND(INTRO!$E$37="Non-endemic",INTRO!$E$41="Non-endemic"),0,IF(AND(OR(COUNTRY_INFO!$H471=0,COUNTRY_INFO!$H471=4,COUNTRY_INFO!$H471=99),OR(COUNTRY_INFO!$J471=0,COUNTRY_INFO!$J471=4)),0,COUNTRY_INFO!$F471))</f>
        <v>87556.09646118719</v>
      </c>
      <c r="F471" s="15">
        <f t="shared" si="65"/>
        <v>133897.97372758377</v>
      </c>
      <c r="G471" s="16">
        <f>IF(AND(INTRO!$E$37="Non-endemic",INTRO!$E$41="Non-endemic"),0,COUNTRY_INFO!P471)</f>
        <v>0</v>
      </c>
      <c r="H471" s="16">
        <f>IF(AND(INTRO!$E$37="Non-endemic",INTRO!$E$41="Non-endemic"),0,COUNTRY_INFO!R471)</f>
        <v>1</v>
      </c>
      <c r="I471" s="15">
        <f>IF(INTRO!$E$39="Non-endemic",IF($G471=1,DEC!I471,0),IF($G471=1,IVM!G471,0))</f>
        <v>0</v>
      </c>
      <c r="J471" s="197" t="s">
        <v>1155</v>
      </c>
      <c r="K471" s="42">
        <f>IF($J471="ALB", IF(INTRO!$E$39="Non-endemic", IF($H471&lt;&gt;0, IF($I471=0, $D471*$H471, $D471*($H471-$G471)), 0), $D471*$H471), 0)</f>
        <v>0</v>
      </c>
      <c r="L471" s="15">
        <f t="shared" si="57"/>
        <v>0</v>
      </c>
      <c r="M471" s="3"/>
      <c r="N471" s="15">
        <f t="shared" si="66"/>
        <v>0</v>
      </c>
      <c r="O471" s="42">
        <f>IF($J471="MBD", IF(INTRO!$E$39="Non-endemic", IF($H471&lt;&gt;0, IF($I471=0, $D471*$H471, $D471*($H471-$G471)), 0), $D471*$H471), 0)</f>
        <v>46341.877266396594</v>
      </c>
      <c r="P471" s="15">
        <f t="shared" si="58"/>
        <v>87556.09646118719</v>
      </c>
      <c r="Q471" s="3"/>
      <c r="R471" s="15">
        <f t="shared" si="67"/>
        <v>133897.97372758377</v>
      </c>
      <c r="S471" s="25"/>
      <c r="T471" s="17">
        <f t="shared" si="59"/>
        <v>0</v>
      </c>
      <c r="U471" s="17">
        <f t="shared" si="60"/>
        <v>0</v>
      </c>
      <c r="V471" s="25"/>
      <c r="W471" s="17">
        <f t="shared" si="61"/>
        <v>0</v>
      </c>
      <c r="X471" s="17">
        <f t="shared" si="62"/>
        <v>0</v>
      </c>
      <c r="Y471" s="25"/>
      <c r="Z471" s="17">
        <f t="shared" si="63"/>
        <v>87556.09646118719</v>
      </c>
      <c r="AA471" s="17">
        <f t="shared" si="64"/>
        <v>584</v>
      </c>
    </row>
    <row r="472" spans="1:27" x14ac:dyDescent="0.2">
      <c r="A472" s="14" t="str">
        <f>IF(AND(INTRO!$E$37="Non-endemic",INTRO!$E$41="Non-endemic")," ",IF(COUNTRY_INFO!A472=0," ",COUNTRY_INFO!A472))</f>
        <v>Ethiopia</v>
      </c>
      <c r="B472" s="14" t="str">
        <f>IF(AND(INTRO!$E$37="Non-endemic",INTRO!$E$41="Non-endemic")," ",IF(COUNTRY_INFO!B472=0," ",COUNTRY_INFO!B472))</f>
        <v>Oromia Jimma</v>
      </c>
      <c r="C472" s="14" t="str">
        <f>IF(AND(INTRO!$E$37="Non-endemic",INTRO!$E$41="Non-endemic")," ",IF(COUNTRY_INFO!C472=0," ",COUNTRY_INFO!C472))</f>
        <v>Setema</v>
      </c>
      <c r="D472" s="15">
        <f>IF(AND(INTRO!$E$37="Non-endemic",INTRO!$E$41="Non-endemic"),0,IF(AND(OR(COUNTRY_INFO!$H472=0,COUNTRY_INFO!$H472=4,COUNTRY_INFO!$H472=99),OR(COUNTRY_INFO!$J472=0,COUNTRY_INFO!$J472=4)),0,COUNTRY_INFO!$E472))</f>
        <v>23022.381414114599</v>
      </c>
      <c r="E472" s="15">
        <f>IF(AND(INTRO!$E$37="Non-endemic",INTRO!$E$41="Non-endemic"),0,IF(AND(OR(COUNTRY_INFO!$H472=0,COUNTRY_INFO!$H472=4,COUNTRY_INFO!$H472=99),OR(COUNTRY_INFO!$J472=0,COUNTRY_INFO!$J472=4)),0,COUNTRY_INFO!$F472))</f>
        <v>43497.371422243195</v>
      </c>
      <c r="F472" s="15">
        <f t="shared" si="65"/>
        <v>66519.752836357802</v>
      </c>
      <c r="G472" s="16">
        <f>IF(AND(INTRO!$E$37="Non-endemic",INTRO!$E$41="Non-endemic"),0,COUNTRY_INFO!P472)</f>
        <v>0</v>
      </c>
      <c r="H472" s="16">
        <f>IF(AND(INTRO!$E$37="Non-endemic",INTRO!$E$41="Non-endemic"),0,COUNTRY_INFO!R472)</f>
        <v>1</v>
      </c>
      <c r="I472" s="15">
        <f>IF(INTRO!$E$39="Non-endemic",IF($G472=1,DEC!I472,0),IF($G472=1,IVM!G472,0))</f>
        <v>0</v>
      </c>
      <c r="J472" s="197" t="s">
        <v>1155</v>
      </c>
      <c r="K472" s="42">
        <f>IF($J472="ALB", IF(INTRO!$E$39="Non-endemic", IF($H472&lt;&gt;0, IF($I472=0, $D472*$H472, $D472*($H472-$G472)), 0), $D472*$H472), 0)</f>
        <v>0</v>
      </c>
      <c r="L472" s="15">
        <f t="shared" si="57"/>
        <v>0</v>
      </c>
      <c r="M472" s="3"/>
      <c r="N472" s="15">
        <f t="shared" si="66"/>
        <v>0</v>
      </c>
      <c r="O472" s="42">
        <f>IF($J472="MBD", IF(INTRO!$E$39="Non-endemic", IF($H472&lt;&gt;0, IF($I472=0, $D472*$H472, $D472*($H472-$G472)), 0), $D472*$H472), 0)</f>
        <v>23022.381414114599</v>
      </c>
      <c r="P472" s="15">
        <f t="shared" si="58"/>
        <v>43497.371422243195</v>
      </c>
      <c r="Q472" s="3"/>
      <c r="R472" s="15">
        <f t="shared" si="67"/>
        <v>66519.752836357802</v>
      </c>
      <c r="S472" s="25"/>
      <c r="T472" s="17">
        <f t="shared" si="59"/>
        <v>0</v>
      </c>
      <c r="U472" s="17">
        <f t="shared" si="60"/>
        <v>0</v>
      </c>
      <c r="V472" s="25"/>
      <c r="W472" s="17">
        <f t="shared" si="61"/>
        <v>0</v>
      </c>
      <c r="X472" s="17">
        <f t="shared" si="62"/>
        <v>0</v>
      </c>
      <c r="Y472" s="25"/>
      <c r="Z472" s="17">
        <f t="shared" si="63"/>
        <v>43497.371422243195</v>
      </c>
      <c r="AA472" s="17">
        <f t="shared" si="64"/>
        <v>290</v>
      </c>
    </row>
    <row r="473" spans="1:27" x14ac:dyDescent="0.2">
      <c r="A473" s="14" t="str">
        <f>IF(AND(INTRO!$E$37="Non-endemic",INTRO!$E$41="Non-endemic")," ",IF(COUNTRY_INFO!A473=0," ",COUNTRY_INFO!A473))</f>
        <v>Ethiopia</v>
      </c>
      <c r="B473" s="14" t="str">
        <f>IF(AND(INTRO!$E$37="Non-endemic",INTRO!$E$41="Non-endemic")," ",IF(COUNTRY_INFO!B473=0," ",COUNTRY_INFO!B473))</f>
        <v>Oromia Jimma</v>
      </c>
      <c r="C473" s="14" t="str">
        <f>IF(AND(INTRO!$E$37="Non-endemic",INTRO!$E$41="Non-endemic")," ",IF(COUNTRY_INFO!C473=0," ",COUNTRY_INFO!C473))</f>
        <v>Shabe Sombo</v>
      </c>
      <c r="D473" s="15">
        <f>IF(AND(INTRO!$E$37="Non-endemic",INTRO!$E$41="Non-endemic"),0,IF(AND(OR(COUNTRY_INFO!$H473=0,COUNTRY_INFO!$H473=4,COUNTRY_INFO!$H473=99),OR(COUNTRY_INFO!$J473=0,COUNTRY_INFO!$J473=4)),0,COUNTRY_INFO!$E473))</f>
        <v>24999.185071824599</v>
      </c>
      <c r="E473" s="15">
        <f>IF(AND(INTRO!$E$37="Non-endemic",INTRO!$E$41="Non-endemic"),0,IF(AND(OR(COUNTRY_INFO!$H473=0,COUNTRY_INFO!$H473=4,COUNTRY_INFO!$H473=99),OR(COUNTRY_INFO!$J473=0,COUNTRY_INFO!$J473=4)),0,COUNTRY_INFO!$F473))</f>
        <v>47232.248426563201</v>
      </c>
      <c r="F473" s="15">
        <f t="shared" si="65"/>
        <v>72231.433498387807</v>
      </c>
      <c r="G473" s="16">
        <f>IF(AND(INTRO!$E$37="Non-endemic",INTRO!$E$41="Non-endemic"),0,COUNTRY_INFO!P473)</f>
        <v>0</v>
      </c>
      <c r="H473" s="16">
        <f>IF(AND(INTRO!$E$37="Non-endemic",INTRO!$E$41="Non-endemic"),0,COUNTRY_INFO!R473)</f>
        <v>1</v>
      </c>
      <c r="I473" s="15">
        <f>IF(INTRO!$E$39="Non-endemic",IF($G473=1,DEC!I473,0),IF($G473=1,IVM!G473,0))</f>
        <v>0</v>
      </c>
      <c r="J473" s="197" t="s">
        <v>1155</v>
      </c>
      <c r="K473" s="42">
        <f>IF($J473="ALB", IF(INTRO!$E$39="Non-endemic", IF($H473&lt;&gt;0, IF($I473=0, $D473*$H473, $D473*($H473-$G473)), 0), $D473*$H473), 0)</f>
        <v>0</v>
      </c>
      <c r="L473" s="15">
        <f t="shared" si="57"/>
        <v>0</v>
      </c>
      <c r="M473" s="3"/>
      <c r="N473" s="15">
        <f t="shared" si="66"/>
        <v>0</v>
      </c>
      <c r="O473" s="42">
        <f>IF($J473="MBD", IF(INTRO!$E$39="Non-endemic", IF($H473&lt;&gt;0, IF($I473=0, $D473*$H473, $D473*($H473-$G473)), 0), $D473*$H473), 0)</f>
        <v>24999.185071824599</v>
      </c>
      <c r="P473" s="15">
        <f t="shared" si="58"/>
        <v>47232.248426563201</v>
      </c>
      <c r="Q473" s="3"/>
      <c r="R473" s="15">
        <f t="shared" si="67"/>
        <v>72231.433498387807</v>
      </c>
      <c r="S473" s="25"/>
      <c r="T473" s="17">
        <f t="shared" si="59"/>
        <v>0</v>
      </c>
      <c r="U473" s="17">
        <f t="shared" si="60"/>
        <v>0</v>
      </c>
      <c r="V473" s="25"/>
      <c r="W473" s="17">
        <f t="shared" si="61"/>
        <v>0</v>
      </c>
      <c r="X473" s="17">
        <f t="shared" si="62"/>
        <v>0</v>
      </c>
      <c r="Y473" s="25"/>
      <c r="Z473" s="17">
        <f t="shared" si="63"/>
        <v>47232.248426563201</v>
      </c>
      <c r="AA473" s="17">
        <f t="shared" si="64"/>
        <v>315</v>
      </c>
    </row>
    <row r="474" spans="1:27" x14ac:dyDescent="0.2">
      <c r="A474" s="14" t="str">
        <f>IF(AND(INTRO!$E$37="Non-endemic",INTRO!$E$41="Non-endemic")," ",IF(COUNTRY_INFO!A474=0," ",COUNTRY_INFO!A474))</f>
        <v>Ethiopia</v>
      </c>
      <c r="B474" s="14" t="str">
        <f>IF(AND(INTRO!$E$37="Non-endemic",INTRO!$E$41="Non-endemic")," ",IF(COUNTRY_INFO!B474=0," ",COUNTRY_INFO!B474))</f>
        <v>Oromia Jimma</v>
      </c>
      <c r="C474" s="14" t="str">
        <f>IF(AND(INTRO!$E$37="Non-endemic",INTRO!$E$41="Non-endemic")," ",IF(COUNTRY_INFO!C474=0," ",COUNTRY_INFO!C474))</f>
        <v>Sigimo</v>
      </c>
      <c r="D474" s="15">
        <f>IF(AND(INTRO!$E$37="Non-endemic",INTRO!$E$41="Non-endemic"),0,IF(AND(OR(COUNTRY_INFO!$H474=0,COUNTRY_INFO!$H474=4,COUNTRY_INFO!$H474=99),OR(COUNTRY_INFO!$J474=0,COUNTRY_INFO!$J474=4)),0,COUNTRY_INFO!$E474))</f>
        <v>20626.122078991797</v>
      </c>
      <c r="E474" s="15">
        <f>IF(AND(INTRO!$E$37="Non-endemic",INTRO!$E$41="Non-endemic"),0,IF(AND(OR(COUNTRY_INFO!$H474=0,COUNTRY_INFO!$H474=4,COUNTRY_INFO!$H474=99),OR(COUNTRY_INFO!$J474=0,COUNTRY_INFO!$J474=4)),0,COUNTRY_INFO!$F474))</f>
        <v>38969.995194345596</v>
      </c>
      <c r="F474" s="15">
        <f t="shared" si="65"/>
        <v>59596.117273337397</v>
      </c>
      <c r="G474" s="16">
        <f>IF(AND(INTRO!$E$37="Non-endemic",INTRO!$E$41="Non-endemic"),0,COUNTRY_INFO!P474)</f>
        <v>0</v>
      </c>
      <c r="H474" s="16">
        <f>IF(AND(INTRO!$E$37="Non-endemic",INTRO!$E$41="Non-endemic"),0,COUNTRY_INFO!R474)</f>
        <v>1</v>
      </c>
      <c r="I474" s="15">
        <f>IF(INTRO!$E$39="Non-endemic",IF($G474=1,DEC!I474,0),IF($G474=1,IVM!G474,0))</f>
        <v>0</v>
      </c>
      <c r="J474" s="197" t="s">
        <v>1155</v>
      </c>
      <c r="K474" s="42">
        <f>IF($J474="ALB", IF(INTRO!$E$39="Non-endemic", IF($H474&lt;&gt;0, IF($I474=0, $D474*$H474, $D474*($H474-$G474)), 0), $D474*$H474), 0)</f>
        <v>0</v>
      </c>
      <c r="L474" s="15">
        <f t="shared" si="57"/>
        <v>0</v>
      </c>
      <c r="M474" s="3"/>
      <c r="N474" s="15">
        <f t="shared" si="66"/>
        <v>0</v>
      </c>
      <c r="O474" s="42">
        <f>IF($J474="MBD", IF(INTRO!$E$39="Non-endemic", IF($H474&lt;&gt;0, IF($I474=0, $D474*$H474, $D474*($H474-$G474)), 0), $D474*$H474), 0)</f>
        <v>20626.122078991797</v>
      </c>
      <c r="P474" s="15">
        <f t="shared" si="58"/>
        <v>38969.995194345596</v>
      </c>
      <c r="Q474" s="3"/>
      <c r="R474" s="15">
        <f t="shared" si="67"/>
        <v>59596.117273337397</v>
      </c>
      <c r="S474" s="25"/>
      <c r="T474" s="17">
        <f t="shared" si="59"/>
        <v>0</v>
      </c>
      <c r="U474" s="17">
        <f t="shared" si="60"/>
        <v>0</v>
      </c>
      <c r="V474" s="25"/>
      <c r="W474" s="17">
        <f t="shared" si="61"/>
        <v>0</v>
      </c>
      <c r="X474" s="17">
        <f t="shared" si="62"/>
        <v>0</v>
      </c>
      <c r="Y474" s="25"/>
      <c r="Z474" s="17">
        <f t="shared" si="63"/>
        <v>38969.995194345596</v>
      </c>
      <c r="AA474" s="17">
        <f t="shared" si="64"/>
        <v>260</v>
      </c>
    </row>
    <row r="475" spans="1:27" x14ac:dyDescent="0.2">
      <c r="A475" s="14" t="str">
        <f>IF(AND(INTRO!$E$37="Non-endemic",INTRO!$E$41="Non-endemic")," ",IF(COUNTRY_INFO!A475=0," ",COUNTRY_INFO!A475))</f>
        <v>Ethiopia</v>
      </c>
      <c r="B475" s="14" t="str">
        <f>IF(AND(INTRO!$E$37="Non-endemic",INTRO!$E$41="Non-endemic")," ",IF(COUNTRY_INFO!B475=0," ",COUNTRY_INFO!B475))</f>
        <v>Oromia Jimma</v>
      </c>
      <c r="C475" s="14" t="str">
        <f>IF(AND(INTRO!$E$37="Non-endemic",INTRO!$E$41="Non-endemic")," ",IF(COUNTRY_INFO!C475=0," ",COUNTRY_INFO!C475))</f>
        <v>Sokoru</v>
      </c>
      <c r="D475" s="15">
        <f>IF(AND(INTRO!$E$37="Non-endemic",INTRO!$E$41="Non-endemic"),0,IF(AND(OR(COUNTRY_INFO!$H475=0,COUNTRY_INFO!$H475=4,COUNTRY_INFO!$H475=99),OR(COUNTRY_INFO!$J475=0,COUNTRY_INFO!$J475=4)),0,COUNTRY_INFO!$E475))</f>
        <v>30590.060927437196</v>
      </c>
      <c r="E475" s="15">
        <f>IF(AND(INTRO!$E$37="Non-endemic",INTRO!$E$41="Non-endemic"),0,IF(AND(OR(COUNTRY_INFO!$H475=0,COUNTRY_INFO!$H475=4,COUNTRY_INFO!$H475=99),OR(COUNTRY_INFO!$J475=0,COUNTRY_INFO!$J475=4)),0,COUNTRY_INFO!$F475))</f>
        <v>57795.378247622393</v>
      </c>
      <c r="F475" s="15">
        <f t="shared" si="65"/>
        <v>88385.439175059582</v>
      </c>
      <c r="G475" s="16">
        <f>IF(AND(INTRO!$E$37="Non-endemic",INTRO!$E$41="Non-endemic"),0,COUNTRY_INFO!P475)</f>
        <v>0</v>
      </c>
      <c r="H475" s="16">
        <f>IF(AND(INTRO!$E$37="Non-endemic",INTRO!$E$41="Non-endemic"),0,COUNTRY_INFO!R475)</f>
        <v>1</v>
      </c>
      <c r="I475" s="15">
        <f>IF(INTRO!$E$39="Non-endemic",IF($G475=1,DEC!I475,0),IF($G475=1,IVM!G475,0))</f>
        <v>0</v>
      </c>
      <c r="J475" s="197" t="s">
        <v>1155</v>
      </c>
      <c r="K475" s="42">
        <f>IF($J475="ALB", IF(INTRO!$E$39="Non-endemic", IF($H475&lt;&gt;0, IF($I475=0, $D475*$H475, $D475*($H475-$G475)), 0), $D475*$H475), 0)</f>
        <v>0</v>
      </c>
      <c r="L475" s="15">
        <f t="shared" si="57"/>
        <v>0</v>
      </c>
      <c r="M475" s="3"/>
      <c r="N475" s="15">
        <f t="shared" si="66"/>
        <v>0</v>
      </c>
      <c r="O475" s="42">
        <f>IF($J475="MBD", IF(INTRO!$E$39="Non-endemic", IF($H475&lt;&gt;0, IF($I475=0, $D475*$H475, $D475*($H475-$G475)), 0), $D475*$H475), 0)</f>
        <v>30590.060927437196</v>
      </c>
      <c r="P475" s="15">
        <f t="shared" si="58"/>
        <v>57795.378247622393</v>
      </c>
      <c r="Q475" s="3"/>
      <c r="R475" s="15">
        <f t="shared" si="67"/>
        <v>88385.439175059582</v>
      </c>
      <c r="S475" s="25"/>
      <c r="T475" s="17">
        <f t="shared" si="59"/>
        <v>0</v>
      </c>
      <c r="U475" s="17">
        <f t="shared" si="60"/>
        <v>0</v>
      </c>
      <c r="V475" s="25"/>
      <c r="W475" s="17">
        <f t="shared" si="61"/>
        <v>0</v>
      </c>
      <c r="X475" s="17">
        <f t="shared" si="62"/>
        <v>0</v>
      </c>
      <c r="Y475" s="25"/>
      <c r="Z475" s="17">
        <f t="shared" si="63"/>
        <v>57795.378247622393</v>
      </c>
      <c r="AA475" s="17">
        <f t="shared" si="64"/>
        <v>386</v>
      </c>
    </row>
    <row r="476" spans="1:27" x14ac:dyDescent="0.2">
      <c r="A476" s="14" t="str">
        <f>IF(AND(INTRO!$E$37="Non-endemic",INTRO!$E$41="Non-endemic")," ",IF(COUNTRY_INFO!A476=0," ",COUNTRY_INFO!A476))</f>
        <v>Ethiopia</v>
      </c>
      <c r="B476" s="14" t="str">
        <f>IF(AND(INTRO!$E$37="Non-endemic",INTRO!$E$41="Non-endemic")," ",IF(COUNTRY_INFO!B476=0," ",COUNTRY_INFO!B476))</f>
        <v>Oromia Jimma</v>
      </c>
      <c r="C476" s="14" t="str">
        <f>IF(AND(INTRO!$E$37="Non-endemic",INTRO!$E$41="Non-endemic")," ",IF(COUNTRY_INFO!C476=0," ",COUNTRY_INFO!C476))</f>
        <v>Tiro Afeta</v>
      </c>
      <c r="D476" s="15">
        <f>IF(AND(INTRO!$E$37="Non-endemic",INTRO!$E$41="Non-endemic"),0,IF(AND(OR(COUNTRY_INFO!$H476=0,COUNTRY_INFO!$H476=4,COUNTRY_INFO!$H476=99),OR(COUNTRY_INFO!$J476=0,COUNTRY_INFO!$J476=4)),0,COUNTRY_INFO!$E476))</f>
        <v>29317.101181502399</v>
      </c>
      <c r="E476" s="15">
        <f>IF(AND(INTRO!$E$37="Non-endemic",INTRO!$E$41="Non-endemic"),0,IF(AND(OR(COUNTRY_INFO!$H476=0,COUNTRY_INFO!$H476=4,COUNTRY_INFO!$H476=99),OR(COUNTRY_INFO!$J476=0,COUNTRY_INFO!$J476=4)),0,COUNTRY_INFO!$F476))</f>
        <v>55390.309811020794</v>
      </c>
      <c r="F476" s="15">
        <f t="shared" si="65"/>
        <v>84707.41099252319</v>
      </c>
      <c r="G476" s="16">
        <f>IF(AND(INTRO!$E$37="Non-endemic",INTRO!$E$41="Non-endemic"),0,COUNTRY_INFO!P476)</f>
        <v>0</v>
      </c>
      <c r="H476" s="16">
        <f>IF(AND(INTRO!$E$37="Non-endemic",INTRO!$E$41="Non-endemic"),0,COUNTRY_INFO!R476)</f>
        <v>2</v>
      </c>
      <c r="I476" s="15">
        <f>IF(INTRO!$E$39="Non-endemic",IF($G476=1,DEC!I476,0),IF($G476=1,IVM!G476,0))</f>
        <v>0</v>
      </c>
      <c r="J476" s="197" t="s">
        <v>1155</v>
      </c>
      <c r="K476" s="42">
        <f>IF($J476="ALB", IF(INTRO!$E$39="Non-endemic", IF($H476&lt;&gt;0, IF($I476=0, $D476*$H476, $D476*($H476-$G476)), 0), $D476*$H476), 0)</f>
        <v>0</v>
      </c>
      <c r="L476" s="15">
        <f t="shared" si="57"/>
        <v>0</v>
      </c>
      <c r="M476" s="3"/>
      <c r="N476" s="15">
        <f t="shared" si="66"/>
        <v>0</v>
      </c>
      <c r="O476" s="42">
        <f>IF($J476="MBD", IF(INTRO!$E$39="Non-endemic", IF($H476&lt;&gt;0, IF($I476=0, $D476*$H476, $D476*($H476-$G476)), 0), $D476*$H476), 0)</f>
        <v>58634.202363004799</v>
      </c>
      <c r="P476" s="15">
        <f t="shared" si="58"/>
        <v>110780.61962204159</v>
      </c>
      <c r="Q476" s="3"/>
      <c r="R476" s="15">
        <f t="shared" si="67"/>
        <v>169414.82198504638</v>
      </c>
      <c r="S476" s="25"/>
      <c r="T476" s="17">
        <f t="shared" si="59"/>
        <v>0</v>
      </c>
      <c r="U476" s="17">
        <f t="shared" si="60"/>
        <v>0</v>
      </c>
      <c r="V476" s="25"/>
      <c r="W476" s="17">
        <f t="shared" si="61"/>
        <v>0</v>
      </c>
      <c r="X476" s="17">
        <f t="shared" si="62"/>
        <v>0</v>
      </c>
      <c r="Y476" s="25"/>
      <c r="Z476" s="17">
        <f t="shared" si="63"/>
        <v>110780.61962204159</v>
      </c>
      <c r="AA476" s="17">
        <f t="shared" si="64"/>
        <v>739</v>
      </c>
    </row>
    <row r="477" spans="1:27" x14ac:dyDescent="0.2">
      <c r="A477" s="14" t="str">
        <f>IF(AND(INTRO!$E$37="Non-endemic",INTRO!$E$41="Non-endemic")," ",IF(COUNTRY_INFO!A477=0," ",COUNTRY_INFO!A477))</f>
        <v>Ethiopia</v>
      </c>
      <c r="B477" s="14" t="str">
        <f>IF(AND(INTRO!$E$37="Non-endemic",INTRO!$E$41="Non-endemic")," ",IF(COUNTRY_INFO!B477=0," ",COUNTRY_INFO!B477))</f>
        <v>Oromia Kelem Wellega</v>
      </c>
      <c r="C477" s="14" t="str">
        <f>IF(AND(INTRO!$E$37="Non-endemic",INTRO!$E$41="Non-endemic")," ",IF(COUNTRY_INFO!C477=0," ",COUNTRY_INFO!C477))</f>
        <v>Anfilo</v>
      </c>
      <c r="D477" s="15">
        <f>IF(AND(INTRO!$E$37="Non-endemic",INTRO!$E$41="Non-endemic"),0,IF(AND(OR(COUNTRY_INFO!$H477=0,COUNTRY_INFO!$H477=4,COUNTRY_INFO!$H477=99),OR(COUNTRY_INFO!$J477=0,COUNTRY_INFO!$J477=4)),0,COUNTRY_INFO!$E477))</f>
        <v>17332.4108515404</v>
      </c>
      <c r="E477" s="15">
        <f>IF(AND(INTRO!$E$37="Non-endemic",INTRO!$E$41="Non-endemic"),0,IF(AND(OR(COUNTRY_INFO!$H477=0,COUNTRY_INFO!$H477=4,COUNTRY_INFO!$H477=99),OR(COUNTRY_INFO!$J477=0,COUNTRY_INFO!$J477=4)),0,COUNTRY_INFO!$F477))</f>
        <v>32747.016865516798</v>
      </c>
      <c r="F477" s="15">
        <f t="shared" si="65"/>
        <v>50079.427717057202</v>
      </c>
      <c r="G477" s="16">
        <f>IF(AND(INTRO!$E$37="Non-endemic",INTRO!$E$41="Non-endemic"),0,COUNTRY_INFO!P477)</f>
        <v>1</v>
      </c>
      <c r="H477" s="16">
        <f>IF(AND(INTRO!$E$37="Non-endemic",INTRO!$E$41="Non-endemic"),0,COUNTRY_INFO!R477)</f>
        <v>2</v>
      </c>
      <c r="I477" s="15">
        <f>IF(INTRO!$E$39="Non-endemic",IF($G477=1,DEC!I477,0),IF($G477=1,IVM!G477,0))</f>
        <v>87775.815139212165</v>
      </c>
      <c r="J477" s="197" t="s">
        <v>172</v>
      </c>
      <c r="K477" s="42">
        <f>IF($J477="ALB", IF(INTRO!$E$39="Non-endemic", IF($H477&lt;&gt;0, IF($I477=0, $D477*$H477, $D477*($H477-$G477)), 0), $D477*$H477), 0)</f>
        <v>34664.821703080801</v>
      </c>
      <c r="L477" s="15">
        <f t="shared" si="57"/>
        <v>32747.016865516798</v>
      </c>
      <c r="M477" s="3"/>
      <c r="N477" s="15">
        <f t="shared" si="66"/>
        <v>67411.838568597595</v>
      </c>
      <c r="O477" s="42">
        <f>IF($J477="MBD", IF(INTRO!$E$39="Non-endemic", IF($H477&lt;&gt;0, IF($I477=0, $D477*$H477, $D477*($H477-$G477)), 0), $D477*$H477), 0)</f>
        <v>0</v>
      </c>
      <c r="P477" s="15">
        <f t="shared" si="58"/>
        <v>0</v>
      </c>
      <c r="Q477" s="3"/>
      <c r="R477" s="15">
        <f t="shared" si="67"/>
        <v>0</v>
      </c>
      <c r="S477" s="25"/>
      <c r="T477" s="17">
        <f t="shared" si="59"/>
        <v>87775.815139212165</v>
      </c>
      <c r="U477" s="17">
        <f t="shared" si="60"/>
        <v>439</v>
      </c>
      <c r="V477" s="25"/>
      <c r="W477" s="17">
        <f t="shared" si="61"/>
        <v>32747.016865516798</v>
      </c>
      <c r="X477" s="17">
        <f t="shared" si="62"/>
        <v>164</v>
      </c>
      <c r="Y477" s="25"/>
      <c r="Z477" s="17">
        <f t="shared" si="63"/>
        <v>0</v>
      </c>
      <c r="AA477" s="17">
        <f t="shared" si="64"/>
        <v>0</v>
      </c>
    </row>
    <row r="478" spans="1:27" x14ac:dyDescent="0.2">
      <c r="A478" s="14" t="str">
        <f>IF(AND(INTRO!$E$37="Non-endemic",INTRO!$E$41="Non-endemic")," ",IF(COUNTRY_INFO!A478=0," ",COUNTRY_INFO!A478))</f>
        <v>Ethiopia</v>
      </c>
      <c r="B478" s="14" t="str">
        <f>IF(AND(INTRO!$E$37="Non-endemic",INTRO!$E$41="Non-endemic")," ",IF(COUNTRY_INFO!B478=0," ",COUNTRY_INFO!B478))</f>
        <v>Oromia Kelem Wellega</v>
      </c>
      <c r="C478" s="14" t="str">
        <f>IF(AND(INTRO!$E$37="Non-endemic",INTRO!$E$41="Non-endemic")," ",IF(COUNTRY_INFO!C478=0," ",COUNTRY_INFO!C478))</f>
        <v>Dale sedi</v>
      </c>
      <c r="D478" s="15">
        <f>IF(AND(INTRO!$E$37="Non-endemic",INTRO!$E$41="Non-endemic"),0,IF(AND(OR(COUNTRY_INFO!$H478=0,COUNTRY_INFO!$H478=4,COUNTRY_INFO!$H478=99),OR(COUNTRY_INFO!$J478=0,COUNTRY_INFO!$J478=4)),0,COUNTRY_INFO!$E478))</f>
        <v>16551.530986065598</v>
      </c>
      <c r="E478" s="15">
        <f>IF(AND(INTRO!$E$37="Non-endemic",INTRO!$E$41="Non-endemic"),0,IF(AND(OR(COUNTRY_INFO!$H478=0,COUNTRY_INFO!$H478=4,COUNTRY_INFO!$H478=99),OR(COUNTRY_INFO!$J478=0,COUNTRY_INFO!$J478=4)),0,COUNTRY_INFO!$F478))</f>
        <v>31271.660301235199</v>
      </c>
      <c r="F478" s="15">
        <f t="shared" si="65"/>
        <v>47823.191287300797</v>
      </c>
      <c r="G478" s="16">
        <f>IF(AND(INTRO!$E$37="Non-endemic",INTRO!$E$41="Non-endemic"),0,COUNTRY_INFO!P478)</f>
        <v>0</v>
      </c>
      <c r="H478" s="16">
        <f>IF(AND(INTRO!$E$37="Non-endemic",INTRO!$E$41="Non-endemic"),0,COUNTRY_INFO!R478)</f>
        <v>1</v>
      </c>
      <c r="I478" s="15">
        <f>IF(INTRO!$E$39="Non-endemic",IF($G478=1,DEC!I478,0),IF($G478=1,IVM!G478,0))</f>
        <v>0</v>
      </c>
      <c r="J478" s="197" t="s">
        <v>1155</v>
      </c>
      <c r="K478" s="42">
        <f>IF($J478="ALB", IF(INTRO!$E$39="Non-endemic", IF($H478&lt;&gt;0, IF($I478=0, $D478*$H478, $D478*($H478-$G478)), 0), $D478*$H478), 0)</f>
        <v>0</v>
      </c>
      <c r="L478" s="15">
        <f t="shared" si="57"/>
        <v>0</v>
      </c>
      <c r="M478" s="3"/>
      <c r="N478" s="15">
        <f t="shared" si="66"/>
        <v>0</v>
      </c>
      <c r="O478" s="42">
        <f>IF($J478="MBD", IF(INTRO!$E$39="Non-endemic", IF($H478&lt;&gt;0, IF($I478=0, $D478*$H478, $D478*($H478-$G478)), 0), $D478*$H478), 0)</f>
        <v>16551.530986065598</v>
      </c>
      <c r="P478" s="15">
        <f t="shared" si="58"/>
        <v>31271.660301235199</v>
      </c>
      <c r="Q478" s="3"/>
      <c r="R478" s="15">
        <f t="shared" si="67"/>
        <v>47823.191287300797</v>
      </c>
      <c r="S478" s="25"/>
      <c r="T478" s="17">
        <f t="shared" si="59"/>
        <v>0</v>
      </c>
      <c r="U478" s="17">
        <f t="shared" si="60"/>
        <v>0</v>
      </c>
      <c r="V478" s="25"/>
      <c r="W478" s="17">
        <f t="shared" si="61"/>
        <v>0</v>
      </c>
      <c r="X478" s="17">
        <f t="shared" si="62"/>
        <v>0</v>
      </c>
      <c r="Y478" s="25"/>
      <c r="Z478" s="17">
        <f t="shared" si="63"/>
        <v>31271.660301235199</v>
      </c>
      <c r="AA478" s="17">
        <f t="shared" si="64"/>
        <v>209</v>
      </c>
    </row>
    <row r="479" spans="1:27" x14ac:dyDescent="0.2">
      <c r="A479" s="14" t="str">
        <f>IF(AND(INTRO!$E$37="Non-endemic",INTRO!$E$41="Non-endemic")," ",IF(COUNTRY_INFO!A479=0," ",COUNTRY_INFO!A479))</f>
        <v>Ethiopia</v>
      </c>
      <c r="B479" s="14" t="str">
        <f>IF(AND(INTRO!$E$37="Non-endemic",INTRO!$E$41="Non-endemic")," ",IF(COUNTRY_INFO!B479=0," ",COUNTRY_INFO!B479))</f>
        <v>Oromia Kelem Wellega</v>
      </c>
      <c r="C479" s="14" t="str">
        <f>IF(AND(INTRO!$E$37="Non-endemic",INTRO!$E$41="Non-endemic")," ",IF(COUNTRY_INFO!C479=0," ",COUNTRY_INFO!C479))</f>
        <v>Dale Wabara</v>
      </c>
      <c r="D479" s="15">
        <f>IF(AND(INTRO!$E$37="Non-endemic",INTRO!$E$41="Non-endemic"),0,IF(AND(OR(COUNTRY_INFO!$H479=0,COUNTRY_INFO!$H479=4,COUNTRY_INFO!$H479=99),OR(COUNTRY_INFO!$J479=0,COUNTRY_INFO!$J479=4)),0,COUNTRY_INFO!$E479))</f>
        <v>23549.076568924196</v>
      </c>
      <c r="E479" s="15">
        <f>IF(AND(INTRO!$E$37="Non-endemic",INTRO!$E$41="Non-endemic"),0,IF(AND(OR(COUNTRY_INFO!$H479=0,COUNTRY_INFO!$H479=4,COUNTRY_INFO!$H479=99),OR(COUNTRY_INFO!$J479=0,COUNTRY_INFO!$J479=4)),0,COUNTRY_INFO!$F479))</f>
        <v>44492.483715926399</v>
      </c>
      <c r="F479" s="15">
        <f t="shared" si="65"/>
        <v>68041.560284850595</v>
      </c>
      <c r="G479" s="16">
        <f>IF(AND(INTRO!$E$37="Non-endemic",INTRO!$E$41="Non-endemic"),0,COUNTRY_INFO!P479)</f>
        <v>1</v>
      </c>
      <c r="H479" s="16">
        <f>IF(AND(INTRO!$E$37="Non-endemic",INTRO!$E$41="Non-endemic"),0,COUNTRY_INFO!R479)</f>
        <v>2</v>
      </c>
      <c r="I479" s="15">
        <f>IF(INTRO!$E$39="Non-endemic",IF($G479=1,DEC!I479,0),IF($G479=1,IVM!G479,0))</f>
        <v>119258.61954912852</v>
      </c>
      <c r="J479" s="197" t="s">
        <v>172</v>
      </c>
      <c r="K479" s="42">
        <f>IF($J479="ALB", IF(INTRO!$E$39="Non-endemic", IF($H479&lt;&gt;0, IF($I479=0, $D479*$H479, $D479*($H479-$G479)), 0), $D479*$H479), 0)</f>
        <v>47098.153137848392</v>
      </c>
      <c r="L479" s="15">
        <f t="shared" si="57"/>
        <v>44492.483715926399</v>
      </c>
      <c r="M479" s="3"/>
      <c r="N479" s="15">
        <f t="shared" si="66"/>
        <v>91590.636853774791</v>
      </c>
      <c r="O479" s="42">
        <f>IF($J479="MBD", IF(INTRO!$E$39="Non-endemic", IF($H479&lt;&gt;0, IF($I479=0, $D479*$H479, $D479*($H479-$G479)), 0), $D479*$H479), 0)</f>
        <v>0</v>
      </c>
      <c r="P479" s="15">
        <f t="shared" si="58"/>
        <v>0</v>
      </c>
      <c r="Q479" s="3"/>
      <c r="R479" s="15">
        <f t="shared" si="67"/>
        <v>0</v>
      </c>
      <c r="S479" s="25"/>
      <c r="T479" s="17">
        <f t="shared" si="59"/>
        <v>119258.61954912852</v>
      </c>
      <c r="U479" s="17">
        <f t="shared" si="60"/>
        <v>597</v>
      </c>
      <c r="V479" s="25"/>
      <c r="W479" s="17">
        <f t="shared" si="61"/>
        <v>44492.483715926399</v>
      </c>
      <c r="X479" s="17">
        <f t="shared" si="62"/>
        <v>223</v>
      </c>
      <c r="Y479" s="25"/>
      <c r="Z479" s="17">
        <f t="shared" si="63"/>
        <v>0</v>
      </c>
      <c r="AA479" s="17">
        <f t="shared" si="64"/>
        <v>0</v>
      </c>
    </row>
    <row r="480" spans="1:27" x14ac:dyDescent="0.2">
      <c r="A480" s="14" t="str">
        <f>IF(AND(INTRO!$E$37="Non-endemic",INTRO!$E$41="Non-endemic")," ",IF(COUNTRY_INFO!A480=0," ",COUNTRY_INFO!A480))</f>
        <v>Ethiopia</v>
      </c>
      <c r="B480" s="14" t="str">
        <f>IF(AND(INTRO!$E$37="Non-endemic",INTRO!$E$41="Non-endemic")," ",IF(COUNTRY_INFO!B480=0," ",COUNTRY_INFO!B480))</f>
        <v>Oromia Kelem Wellega</v>
      </c>
      <c r="C480" s="14" t="str">
        <f>IF(AND(INTRO!$E$37="Non-endemic",INTRO!$E$41="Non-endemic")," ",IF(COUNTRY_INFO!C480=0," ",COUNTRY_INFO!C480))</f>
        <v>Dembi Dollo Town</v>
      </c>
      <c r="D480" s="15">
        <f>IF(AND(INTRO!$E$37="Non-endemic",INTRO!$E$41="Non-endemic"),0,IF(AND(OR(COUNTRY_INFO!$H480=0,COUNTRY_INFO!$H480=4,COUNTRY_INFO!$H480=99),OR(COUNTRY_INFO!$J480=0,COUNTRY_INFO!$J480=4)),0,COUNTRY_INFO!$E480))</f>
        <v>7371.8656574430006</v>
      </c>
      <c r="E480" s="15">
        <f>IF(AND(INTRO!$E$37="Non-endemic",INTRO!$E$41="Non-endemic"),0,IF(AND(OR(COUNTRY_INFO!$H480=0,COUNTRY_INFO!$H480=4,COUNTRY_INFO!$H480=99),OR(COUNTRY_INFO!$J480=0,COUNTRY_INFO!$J480=4)),0,COUNTRY_INFO!$F480))</f>
        <v>13928.045618255999</v>
      </c>
      <c r="F480" s="15">
        <f t="shared" si="65"/>
        <v>21299.911275699</v>
      </c>
      <c r="G480" s="16">
        <f>IF(AND(INTRO!$E$37="Non-endemic",INTRO!$E$41="Non-endemic"),0,COUNTRY_INFO!P480)</f>
        <v>0</v>
      </c>
      <c r="H480" s="16">
        <f>IF(AND(INTRO!$E$37="Non-endemic",INTRO!$E$41="Non-endemic"),0,COUNTRY_INFO!R480)</f>
        <v>1</v>
      </c>
      <c r="I480" s="15">
        <f>IF(INTRO!$E$39="Non-endemic",IF($G480=1,DEC!I480,0),IF($G480=1,IVM!G480,0))</f>
        <v>0</v>
      </c>
      <c r="J480" s="197" t="s">
        <v>1155</v>
      </c>
      <c r="K480" s="42">
        <f>IF($J480="ALB", IF(INTRO!$E$39="Non-endemic", IF($H480&lt;&gt;0, IF($I480=0, $D480*$H480, $D480*($H480-$G480)), 0), $D480*$H480), 0)</f>
        <v>0</v>
      </c>
      <c r="L480" s="15">
        <f t="shared" si="57"/>
        <v>0</v>
      </c>
      <c r="M480" s="3"/>
      <c r="N480" s="15">
        <f t="shared" si="66"/>
        <v>0</v>
      </c>
      <c r="O480" s="42">
        <f>IF($J480="MBD", IF(INTRO!$E$39="Non-endemic", IF($H480&lt;&gt;0, IF($I480=0, $D480*$H480, $D480*($H480-$G480)), 0), $D480*$H480), 0)</f>
        <v>7371.8656574430006</v>
      </c>
      <c r="P480" s="15">
        <f t="shared" si="58"/>
        <v>13928.045618255999</v>
      </c>
      <c r="Q480" s="3"/>
      <c r="R480" s="15">
        <f t="shared" si="67"/>
        <v>21299.911275699</v>
      </c>
      <c r="S480" s="25"/>
      <c r="T480" s="17">
        <f t="shared" si="59"/>
        <v>0</v>
      </c>
      <c r="U480" s="17">
        <f t="shared" si="60"/>
        <v>0</v>
      </c>
      <c r="V480" s="25"/>
      <c r="W480" s="17">
        <f t="shared" si="61"/>
        <v>0</v>
      </c>
      <c r="X480" s="17">
        <f t="shared" si="62"/>
        <v>0</v>
      </c>
      <c r="Y480" s="25"/>
      <c r="Z480" s="17">
        <f t="shared" si="63"/>
        <v>13928.045618255999</v>
      </c>
      <c r="AA480" s="17">
        <f t="shared" si="64"/>
        <v>93</v>
      </c>
    </row>
    <row r="481" spans="1:27" x14ac:dyDescent="0.2">
      <c r="A481" s="14" t="str">
        <f>IF(AND(INTRO!$E$37="Non-endemic",INTRO!$E$41="Non-endemic")," ",IF(COUNTRY_INFO!A481=0," ",COUNTRY_INFO!A481))</f>
        <v>Ethiopia</v>
      </c>
      <c r="B481" s="14" t="str">
        <f>IF(AND(INTRO!$E$37="Non-endemic",INTRO!$E$41="Non-endemic")," ",IF(COUNTRY_INFO!B481=0," ",COUNTRY_INFO!B481))</f>
        <v>Oromia Kelem Wellega</v>
      </c>
      <c r="C481" s="14" t="str">
        <f>IF(AND(INTRO!$E$37="Non-endemic",INTRO!$E$41="Non-endemic")," ",IF(COUNTRY_INFO!C481=0," ",COUNTRY_INFO!C481))</f>
        <v>Gawo Kebe</v>
      </c>
      <c r="D481" s="15">
        <f>IF(AND(INTRO!$E$37="Non-endemic",INTRO!$E$41="Non-endemic"),0,IF(AND(OR(COUNTRY_INFO!$H481=0,COUNTRY_INFO!$H481=4,COUNTRY_INFO!$H481=99),OR(COUNTRY_INFO!$J481=0,COUNTRY_INFO!$J481=4)),0,COUNTRY_INFO!$E481))</f>
        <v>14549.783968897797</v>
      </c>
      <c r="E481" s="15">
        <f>IF(AND(INTRO!$E$37="Non-endemic",INTRO!$E$41="Non-endemic"),0,IF(AND(OR(COUNTRY_INFO!$H481=0,COUNTRY_INFO!$H481=4,COUNTRY_INFO!$H481=99),OR(COUNTRY_INFO!$J481=0,COUNTRY_INFO!$J481=4)),0,COUNTRY_INFO!$F481))</f>
        <v>27489.656522697598</v>
      </c>
      <c r="F481" s="15">
        <f t="shared" si="65"/>
        <v>42039.440491595393</v>
      </c>
      <c r="G481" s="16">
        <f>IF(AND(INTRO!$E$37="Non-endemic",INTRO!$E$41="Non-endemic"),0,COUNTRY_INFO!P481)</f>
        <v>0</v>
      </c>
      <c r="H481" s="16">
        <f>IF(AND(INTRO!$E$37="Non-endemic",INTRO!$E$41="Non-endemic"),0,COUNTRY_INFO!R481)</f>
        <v>2</v>
      </c>
      <c r="I481" s="15">
        <f>IF(INTRO!$E$39="Non-endemic",IF($G481=1,DEC!I481,0),IF($G481=1,IVM!G481,0))</f>
        <v>0</v>
      </c>
      <c r="J481" s="197" t="s">
        <v>1155</v>
      </c>
      <c r="K481" s="42">
        <f>IF($J481="ALB", IF(INTRO!$E$39="Non-endemic", IF($H481&lt;&gt;0, IF($I481=0, $D481*$H481, $D481*($H481-$G481)), 0), $D481*$H481), 0)</f>
        <v>0</v>
      </c>
      <c r="L481" s="15">
        <f t="shared" si="57"/>
        <v>0</v>
      </c>
      <c r="M481" s="3"/>
      <c r="N481" s="15">
        <f t="shared" si="66"/>
        <v>0</v>
      </c>
      <c r="O481" s="42">
        <f>IF($J481="MBD", IF(INTRO!$E$39="Non-endemic", IF($H481&lt;&gt;0, IF($I481=0, $D481*$H481, $D481*($H481-$G481)), 0), $D481*$H481), 0)</f>
        <v>29099.567937795593</v>
      </c>
      <c r="P481" s="15">
        <f t="shared" si="58"/>
        <v>54979.313045395196</v>
      </c>
      <c r="Q481" s="3"/>
      <c r="R481" s="15">
        <f t="shared" si="67"/>
        <v>84078.880983190786</v>
      </c>
      <c r="S481" s="25"/>
      <c r="T481" s="17">
        <f t="shared" si="59"/>
        <v>0</v>
      </c>
      <c r="U481" s="17">
        <f t="shared" si="60"/>
        <v>0</v>
      </c>
      <c r="V481" s="25"/>
      <c r="W481" s="17">
        <f t="shared" si="61"/>
        <v>0</v>
      </c>
      <c r="X481" s="17">
        <f t="shared" si="62"/>
        <v>0</v>
      </c>
      <c r="Y481" s="25"/>
      <c r="Z481" s="17">
        <f t="shared" si="63"/>
        <v>54979.313045395196</v>
      </c>
      <c r="AA481" s="17">
        <f t="shared" si="64"/>
        <v>367</v>
      </c>
    </row>
    <row r="482" spans="1:27" x14ac:dyDescent="0.2">
      <c r="A482" s="14" t="str">
        <f>IF(AND(INTRO!$E$37="Non-endemic",INTRO!$E$41="Non-endemic")," ",IF(COUNTRY_INFO!A482=0," ",COUNTRY_INFO!A482))</f>
        <v>Ethiopia</v>
      </c>
      <c r="B482" s="14" t="str">
        <f>IF(AND(INTRO!$E$37="Non-endemic",INTRO!$E$41="Non-endemic")," ",IF(COUNTRY_INFO!B482=0," ",COUNTRY_INFO!B482))</f>
        <v>Oromia Kelem Wellega</v>
      </c>
      <c r="C482" s="14" t="str">
        <f>IF(AND(INTRO!$E$37="Non-endemic",INTRO!$E$41="Non-endemic")," ",IF(COUNTRY_INFO!C482=0," ",COUNTRY_INFO!C482))</f>
        <v>Gidami</v>
      </c>
      <c r="D482" s="15">
        <f>IF(AND(INTRO!$E$37="Non-endemic",INTRO!$E$41="Non-endemic"),0,IF(AND(OR(COUNTRY_INFO!$H482=0,COUNTRY_INFO!$H482=4,COUNTRY_INFO!$H482=99),OR(COUNTRY_INFO!$J482=0,COUNTRY_INFO!$J482=4)),0,COUNTRY_INFO!$E482))</f>
        <v>19207.574561527799</v>
      </c>
      <c r="E482" s="15">
        <f>IF(AND(INTRO!$E$37="Non-endemic",INTRO!$E$41="Non-endemic"),0,IF(AND(OR(COUNTRY_INFO!$H482=0,COUNTRY_INFO!$H482=4,COUNTRY_INFO!$H482=99),OR(COUNTRY_INFO!$J482=0,COUNTRY_INFO!$J482=4)),0,COUNTRY_INFO!$F482))</f>
        <v>36289.860279657594</v>
      </c>
      <c r="F482" s="15">
        <f t="shared" si="65"/>
        <v>55497.434841185393</v>
      </c>
      <c r="G482" s="16">
        <f>IF(AND(INTRO!$E$37="Non-endemic",INTRO!$E$41="Non-endemic"),0,COUNTRY_INFO!P482)</f>
        <v>0</v>
      </c>
      <c r="H482" s="16">
        <f>IF(AND(INTRO!$E$37="Non-endemic",INTRO!$E$41="Non-endemic"),0,COUNTRY_INFO!R482)</f>
        <v>2</v>
      </c>
      <c r="I482" s="15">
        <f>IF(INTRO!$E$39="Non-endemic",IF($G482=1,DEC!I482,0),IF($G482=1,IVM!G482,0))</f>
        <v>0</v>
      </c>
      <c r="J482" s="197" t="s">
        <v>1155</v>
      </c>
      <c r="K482" s="42">
        <f>IF($J482="ALB", IF(INTRO!$E$39="Non-endemic", IF($H482&lt;&gt;0, IF($I482=0, $D482*$H482, $D482*($H482-$G482)), 0), $D482*$H482), 0)</f>
        <v>0</v>
      </c>
      <c r="L482" s="15">
        <f t="shared" si="57"/>
        <v>0</v>
      </c>
      <c r="M482" s="3"/>
      <c r="N482" s="15">
        <f t="shared" si="66"/>
        <v>0</v>
      </c>
      <c r="O482" s="42">
        <f>IF($J482="MBD", IF(INTRO!$E$39="Non-endemic", IF($H482&lt;&gt;0, IF($I482=0, $D482*$H482, $D482*($H482-$G482)), 0), $D482*$H482), 0)</f>
        <v>38415.149123055598</v>
      </c>
      <c r="P482" s="15">
        <f t="shared" si="58"/>
        <v>72579.720559315188</v>
      </c>
      <c r="Q482" s="3"/>
      <c r="R482" s="15">
        <f t="shared" si="67"/>
        <v>110994.86968237079</v>
      </c>
      <c r="S482" s="25"/>
      <c r="T482" s="17">
        <f t="shared" si="59"/>
        <v>0</v>
      </c>
      <c r="U482" s="17">
        <f t="shared" si="60"/>
        <v>0</v>
      </c>
      <c r="V482" s="25"/>
      <c r="W482" s="17">
        <f t="shared" si="61"/>
        <v>0</v>
      </c>
      <c r="X482" s="17">
        <f t="shared" si="62"/>
        <v>0</v>
      </c>
      <c r="Y482" s="25"/>
      <c r="Z482" s="17">
        <f t="shared" si="63"/>
        <v>72579.720559315188</v>
      </c>
      <c r="AA482" s="17">
        <f t="shared" si="64"/>
        <v>484</v>
      </c>
    </row>
    <row r="483" spans="1:27" x14ac:dyDescent="0.2">
      <c r="A483" s="14" t="str">
        <f>IF(AND(INTRO!$E$37="Non-endemic",INTRO!$E$41="Non-endemic")," ",IF(COUNTRY_INFO!A483=0," ",COUNTRY_INFO!A483))</f>
        <v>Ethiopia</v>
      </c>
      <c r="B483" s="14" t="str">
        <f>IF(AND(INTRO!$E$37="Non-endemic",INTRO!$E$41="Non-endemic")," ",IF(COUNTRY_INFO!B483=0," ",COUNTRY_INFO!B483))</f>
        <v>Oromia Kelem Wellega</v>
      </c>
      <c r="C483" s="14" t="str">
        <f>IF(AND(INTRO!$E$37="Non-endemic",INTRO!$E$41="Non-endemic")," ",IF(COUNTRY_INFO!C483=0," ",COUNTRY_INFO!C483))</f>
        <v>Hawa Gelan</v>
      </c>
      <c r="D483" s="15">
        <f>IF(AND(INTRO!$E$37="Non-endemic",INTRO!$E$41="Non-endemic"),0,IF(AND(OR(COUNTRY_INFO!$H483=0,COUNTRY_INFO!$H483=4,COUNTRY_INFO!$H483=99),OR(COUNTRY_INFO!$J483=0,COUNTRY_INFO!$J483=4)),0,COUNTRY_INFO!$E483))</f>
        <v>21439.750708924796</v>
      </c>
      <c r="E483" s="15">
        <f>IF(AND(INTRO!$E$37="Non-endemic",INTRO!$E$41="Non-endemic"),0,IF(AND(OR(COUNTRY_INFO!$H483=0,COUNTRY_INFO!$H483=4,COUNTRY_INFO!$H483=99),OR(COUNTRY_INFO!$J483=0,COUNTRY_INFO!$J483=4)),0,COUNTRY_INFO!$F483))</f>
        <v>40507.225686681595</v>
      </c>
      <c r="F483" s="15">
        <f t="shared" si="65"/>
        <v>61946.976395606391</v>
      </c>
      <c r="G483" s="16">
        <f>IF(AND(INTRO!$E$37="Non-endemic",INTRO!$E$41="Non-endemic"),0,COUNTRY_INFO!P483)</f>
        <v>0</v>
      </c>
      <c r="H483" s="16">
        <f>IF(AND(INTRO!$E$37="Non-endemic",INTRO!$E$41="Non-endemic"),0,COUNTRY_INFO!R483)</f>
        <v>2</v>
      </c>
      <c r="I483" s="15">
        <f>IF(INTRO!$E$39="Non-endemic",IF($G483=1,DEC!I483,0),IF($G483=1,IVM!G483,0))</f>
        <v>0</v>
      </c>
      <c r="J483" s="197" t="s">
        <v>1155</v>
      </c>
      <c r="K483" s="42">
        <f>IF($J483="ALB", IF(INTRO!$E$39="Non-endemic", IF($H483&lt;&gt;0, IF($I483=0, $D483*$H483, $D483*($H483-$G483)), 0), $D483*$H483), 0)</f>
        <v>0</v>
      </c>
      <c r="L483" s="15">
        <f t="shared" si="57"/>
        <v>0</v>
      </c>
      <c r="M483" s="3"/>
      <c r="N483" s="15">
        <f t="shared" si="66"/>
        <v>0</v>
      </c>
      <c r="O483" s="42">
        <f>IF($J483="MBD", IF(INTRO!$E$39="Non-endemic", IF($H483&lt;&gt;0, IF($I483=0, $D483*$H483, $D483*($H483-$G483)), 0), $D483*$H483), 0)</f>
        <v>42879.501417849591</v>
      </c>
      <c r="P483" s="15">
        <f t="shared" si="58"/>
        <v>81014.45137336319</v>
      </c>
      <c r="Q483" s="3"/>
      <c r="R483" s="15">
        <f t="shared" si="67"/>
        <v>123893.95279121278</v>
      </c>
      <c r="S483" s="25"/>
      <c r="T483" s="17">
        <f t="shared" si="59"/>
        <v>0</v>
      </c>
      <c r="U483" s="17">
        <f t="shared" si="60"/>
        <v>0</v>
      </c>
      <c r="V483" s="25"/>
      <c r="W483" s="17">
        <f t="shared" si="61"/>
        <v>0</v>
      </c>
      <c r="X483" s="17">
        <f t="shared" si="62"/>
        <v>0</v>
      </c>
      <c r="Y483" s="25"/>
      <c r="Z483" s="17">
        <f t="shared" si="63"/>
        <v>81014.45137336319</v>
      </c>
      <c r="AA483" s="17">
        <f t="shared" si="64"/>
        <v>541</v>
      </c>
    </row>
    <row r="484" spans="1:27" x14ac:dyDescent="0.2">
      <c r="A484" s="14" t="str">
        <f>IF(AND(INTRO!$E$37="Non-endemic",INTRO!$E$41="Non-endemic")," ",IF(COUNTRY_INFO!A484=0," ",COUNTRY_INFO!A484))</f>
        <v>Ethiopia</v>
      </c>
      <c r="B484" s="14" t="str">
        <f>IF(AND(INTRO!$E$37="Non-endemic",INTRO!$E$41="Non-endemic")," ",IF(COUNTRY_INFO!B484=0," ",COUNTRY_INFO!B484))</f>
        <v>Oromia Kelem Wellega</v>
      </c>
      <c r="C484" s="14" t="str">
        <f>IF(AND(INTRO!$E$37="Non-endemic",INTRO!$E$41="Non-endemic")," ",IF(COUNTRY_INFO!C484=0," ",COUNTRY_INFO!C484))</f>
        <v>Jimma Horo</v>
      </c>
      <c r="D484" s="15">
        <f>IF(AND(INTRO!$E$37="Non-endemic",INTRO!$E$41="Non-endemic"),0,IF(AND(OR(COUNTRY_INFO!$H484=0,COUNTRY_INFO!$H484=4,COUNTRY_INFO!$H484=99),OR(COUNTRY_INFO!$J484=0,COUNTRY_INFO!$J484=4)),0,COUNTRY_INFO!$E484))</f>
        <v>10256.1324878082</v>
      </c>
      <c r="E484" s="15">
        <f>IF(AND(INTRO!$E$37="Non-endemic",INTRO!$E$41="Non-endemic"),0,IF(AND(OR(COUNTRY_INFO!$H484=0,COUNTRY_INFO!$H484=4,COUNTRY_INFO!$H484=99),OR(COUNTRY_INFO!$J484=0,COUNTRY_INFO!$J484=4)),0,COUNTRY_INFO!$F484))</f>
        <v>19377.439551254396</v>
      </c>
      <c r="F484" s="15">
        <f t="shared" si="65"/>
        <v>29633.572039062594</v>
      </c>
      <c r="G484" s="16">
        <f>IF(AND(INTRO!$E$37="Non-endemic",INTRO!$E$41="Non-endemic"),0,COUNTRY_INFO!P484)</f>
        <v>0</v>
      </c>
      <c r="H484" s="16">
        <f>IF(AND(INTRO!$E$37="Non-endemic",INTRO!$E$41="Non-endemic"),0,COUNTRY_INFO!R484)</f>
        <v>2</v>
      </c>
      <c r="I484" s="15">
        <f>IF(INTRO!$E$39="Non-endemic",IF($G484=1,DEC!I484,0),IF($G484=1,IVM!G484,0))</f>
        <v>0</v>
      </c>
      <c r="J484" s="197" t="s">
        <v>1155</v>
      </c>
      <c r="K484" s="42">
        <f>IF($J484="ALB", IF(INTRO!$E$39="Non-endemic", IF($H484&lt;&gt;0, IF($I484=0, $D484*$H484, $D484*($H484-$G484)), 0), $D484*$H484), 0)</f>
        <v>0</v>
      </c>
      <c r="L484" s="15">
        <f t="shared" si="57"/>
        <v>0</v>
      </c>
      <c r="M484" s="3"/>
      <c r="N484" s="15">
        <f t="shared" si="66"/>
        <v>0</v>
      </c>
      <c r="O484" s="42">
        <f>IF($J484="MBD", IF(INTRO!$E$39="Non-endemic", IF($H484&lt;&gt;0, IF($I484=0, $D484*$H484, $D484*($H484-$G484)), 0), $D484*$H484), 0)</f>
        <v>20512.264975616399</v>
      </c>
      <c r="P484" s="15">
        <f t="shared" si="58"/>
        <v>38754.879102508792</v>
      </c>
      <c r="Q484" s="3"/>
      <c r="R484" s="15">
        <f t="shared" si="67"/>
        <v>59267.144078125188</v>
      </c>
      <c r="S484" s="25"/>
      <c r="T484" s="17">
        <f t="shared" si="59"/>
        <v>0</v>
      </c>
      <c r="U484" s="17">
        <f t="shared" si="60"/>
        <v>0</v>
      </c>
      <c r="V484" s="25"/>
      <c r="W484" s="17">
        <f t="shared" si="61"/>
        <v>0</v>
      </c>
      <c r="X484" s="17">
        <f t="shared" si="62"/>
        <v>0</v>
      </c>
      <c r="Y484" s="25"/>
      <c r="Z484" s="17">
        <f t="shared" si="63"/>
        <v>38754.879102508792</v>
      </c>
      <c r="AA484" s="17">
        <f t="shared" si="64"/>
        <v>259</v>
      </c>
    </row>
    <row r="485" spans="1:27" x14ac:dyDescent="0.2">
      <c r="A485" s="14" t="str">
        <f>IF(AND(INTRO!$E$37="Non-endemic",INTRO!$E$41="Non-endemic")," ",IF(COUNTRY_INFO!A485=0," ",COUNTRY_INFO!A485))</f>
        <v>Ethiopia</v>
      </c>
      <c r="B485" s="14" t="str">
        <f>IF(AND(INTRO!$E$37="Non-endemic",INTRO!$E$41="Non-endemic")," ",IF(COUNTRY_INFO!B485=0," ",COUNTRY_INFO!B485))</f>
        <v>Oromia Kelem Wellega</v>
      </c>
      <c r="C485" s="14" t="str">
        <f>IF(AND(INTRO!$E$37="Non-endemic",INTRO!$E$41="Non-endemic")," ",IF(COUNTRY_INFO!C485=0," ",COUNTRY_INFO!C485))</f>
        <v>Lalo Kile</v>
      </c>
      <c r="D485" s="15">
        <f>IF(AND(INTRO!$E$37="Non-endemic",INTRO!$E$41="Non-endemic"),0,IF(AND(OR(COUNTRY_INFO!$H485=0,COUNTRY_INFO!$H485=4,COUNTRY_INFO!$H485=99),OR(COUNTRY_INFO!$J485=0,COUNTRY_INFO!$J485=4)),0,COUNTRY_INFO!$E485))</f>
        <v>10916.707306646398</v>
      </c>
      <c r="E485" s="15">
        <f>IF(AND(INTRO!$E$37="Non-endemic",INTRO!$E$41="Non-endemic"),0,IF(AND(OR(COUNTRY_INFO!$H485=0,COUNTRY_INFO!$H485=4,COUNTRY_INFO!$H485=99),OR(COUNTRY_INFO!$J485=0,COUNTRY_INFO!$J485=4)),0,COUNTRY_INFO!$F485))</f>
        <v>20625.497592268795</v>
      </c>
      <c r="F485" s="15">
        <f t="shared" si="65"/>
        <v>31542.204898915195</v>
      </c>
      <c r="G485" s="16">
        <f>IF(AND(INTRO!$E$37="Non-endemic",INTRO!$E$41="Non-endemic"),0,COUNTRY_INFO!P485)</f>
        <v>0</v>
      </c>
      <c r="H485" s="16">
        <f>IF(AND(INTRO!$E$37="Non-endemic",INTRO!$E$41="Non-endemic"),0,COUNTRY_INFO!R485)</f>
        <v>2</v>
      </c>
      <c r="I485" s="15">
        <f>IF(INTRO!$E$39="Non-endemic",IF($G485=1,DEC!I485,0),IF($G485=1,IVM!G485,0))</f>
        <v>0</v>
      </c>
      <c r="J485" s="197" t="s">
        <v>1155</v>
      </c>
      <c r="K485" s="42">
        <f>IF($J485="ALB", IF(INTRO!$E$39="Non-endemic", IF($H485&lt;&gt;0, IF($I485=0, $D485*$H485, $D485*($H485-$G485)), 0), $D485*$H485), 0)</f>
        <v>0</v>
      </c>
      <c r="L485" s="15">
        <f t="shared" si="57"/>
        <v>0</v>
      </c>
      <c r="M485" s="3"/>
      <c r="N485" s="15">
        <f t="shared" si="66"/>
        <v>0</v>
      </c>
      <c r="O485" s="42">
        <f>IF($J485="MBD", IF(INTRO!$E$39="Non-endemic", IF($H485&lt;&gt;0, IF($I485=0, $D485*$H485, $D485*($H485-$G485)), 0), $D485*$H485), 0)</f>
        <v>21833.414613292796</v>
      </c>
      <c r="P485" s="15">
        <f t="shared" si="58"/>
        <v>41250.995184537591</v>
      </c>
      <c r="Q485" s="3"/>
      <c r="R485" s="15">
        <f t="shared" si="67"/>
        <v>63084.409797830391</v>
      </c>
      <c r="S485" s="25"/>
      <c r="T485" s="17">
        <f t="shared" si="59"/>
        <v>0</v>
      </c>
      <c r="U485" s="17">
        <f t="shared" si="60"/>
        <v>0</v>
      </c>
      <c r="V485" s="25"/>
      <c r="W485" s="17">
        <f t="shared" si="61"/>
        <v>0</v>
      </c>
      <c r="X485" s="17">
        <f t="shared" si="62"/>
        <v>0</v>
      </c>
      <c r="Y485" s="25"/>
      <c r="Z485" s="17">
        <f t="shared" si="63"/>
        <v>41250.995184537591</v>
      </c>
      <c r="AA485" s="17">
        <f t="shared" si="64"/>
        <v>276</v>
      </c>
    </row>
    <row r="486" spans="1:27" x14ac:dyDescent="0.2">
      <c r="A486" s="14" t="str">
        <f>IF(AND(INTRO!$E$37="Non-endemic",INTRO!$E$41="Non-endemic")," ",IF(COUNTRY_INFO!A486=0," ",COUNTRY_INFO!A486))</f>
        <v>Ethiopia</v>
      </c>
      <c r="B486" s="14" t="str">
        <f>IF(AND(INTRO!$E$37="Non-endemic",INTRO!$E$41="Non-endemic")," ",IF(COUNTRY_INFO!B486=0," ",COUNTRY_INFO!B486))</f>
        <v>Oromia Kelem Wellega</v>
      </c>
      <c r="C486" s="14" t="str">
        <f>IF(AND(INTRO!$E$37="Non-endemic",INTRO!$E$41="Non-endemic")," ",IF(COUNTRY_INFO!C486=0," ",COUNTRY_INFO!C486))</f>
        <v>Seden Chanka</v>
      </c>
      <c r="D486" s="15">
        <f>IF(AND(INTRO!$E$37="Non-endemic",INTRO!$E$41="Non-endemic"),0,IF(AND(OR(COUNTRY_INFO!$H486=0,COUNTRY_INFO!$H486=4,COUNTRY_INFO!$H486=99),OR(COUNTRY_INFO!$J486=0,COUNTRY_INFO!$J486=4)),0,COUNTRY_INFO!$E486))</f>
        <v>0</v>
      </c>
      <c r="E486" s="15">
        <f>IF(AND(INTRO!$E$37="Non-endemic",INTRO!$E$41="Non-endemic"),0,IF(AND(OR(COUNTRY_INFO!$H486=0,COUNTRY_INFO!$H486=4,COUNTRY_INFO!$H486=99),OR(COUNTRY_INFO!$J486=0,COUNTRY_INFO!$J486=4)),0,COUNTRY_INFO!$F486))</f>
        <v>0</v>
      </c>
      <c r="F486" s="15">
        <f t="shared" si="65"/>
        <v>0</v>
      </c>
      <c r="G486" s="16">
        <f>IF(AND(INTRO!$E$37="Non-endemic",INTRO!$E$41="Non-endemic"),0,COUNTRY_INFO!P486)</f>
        <v>0</v>
      </c>
      <c r="H486" s="16">
        <f>IF(AND(INTRO!$E$37="Non-endemic",INTRO!$E$41="Non-endemic"),0,COUNTRY_INFO!R486)</f>
        <v>0</v>
      </c>
      <c r="I486" s="15">
        <f>IF(INTRO!$E$39="Non-endemic",IF($G486=1,DEC!I486,0),IF($G486=1,IVM!G486,0))</f>
        <v>0</v>
      </c>
      <c r="J486" s="197"/>
      <c r="K486" s="42">
        <f>IF($J486="ALB", IF(INTRO!$E$39="Non-endemic", IF($H486&lt;&gt;0, IF($I486=0, $D486*$H486, $D486*($H486-$G486)), 0), $D486*$H486), 0)</f>
        <v>0</v>
      </c>
      <c r="L486" s="15">
        <f t="shared" si="57"/>
        <v>0</v>
      </c>
      <c r="M486" s="3"/>
      <c r="N486" s="15">
        <f t="shared" si="66"/>
        <v>0</v>
      </c>
      <c r="O486" s="42">
        <f>IF($J486="MBD", IF(INTRO!$E$39="Non-endemic", IF($H486&lt;&gt;0, IF($I486=0, $D486*$H486, $D486*($H486-$G486)), 0), $D486*$H486), 0)</f>
        <v>0</v>
      </c>
      <c r="P486" s="15">
        <f t="shared" si="58"/>
        <v>0</v>
      </c>
      <c r="Q486" s="3"/>
      <c r="R486" s="15">
        <f t="shared" si="67"/>
        <v>0</v>
      </c>
      <c r="S486" s="25"/>
      <c r="T486" s="17">
        <f t="shared" si="59"/>
        <v>0</v>
      </c>
      <c r="U486" s="17">
        <f t="shared" si="60"/>
        <v>0</v>
      </c>
      <c r="V486" s="25"/>
      <c r="W486" s="17">
        <f t="shared" si="61"/>
        <v>0</v>
      </c>
      <c r="X486" s="17">
        <f t="shared" si="62"/>
        <v>0</v>
      </c>
      <c r="Y486" s="25"/>
      <c r="Z486" s="17">
        <f t="shared" si="63"/>
        <v>0</v>
      </c>
      <c r="AA486" s="17">
        <f t="shared" si="64"/>
        <v>0</v>
      </c>
    </row>
    <row r="487" spans="1:27" x14ac:dyDescent="0.2">
      <c r="A487" s="14" t="str">
        <f>IF(AND(INTRO!$E$37="Non-endemic",INTRO!$E$41="Non-endemic")," ",IF(COUNTRY_INFO!A487=0," ",COUNTRY_INFO!A487))</f>
        <v>Ethiopia</v>
      </c>
      <c r="B487" s="14" t="str">
        <f>IF(AND(INTRO!$E$37="Non-endemic",INTRO!$E$41="Non-endemic")," ",IF(COUNTRY_INFO!B487=0," ",COUNTRY_INFO!B487))</f>
        <v>Oromia Kelem Wellega</v>
      </c>
      <c r="C487" s="14" t="str">
        <f>IF(AND(INTRO!$E$37="Non-endemic",INTRO!$E$41="Non-endemic")," ",IF(COUNTRY_INFO!C487=0," ",COUNTRY_INFO!C487))</f>
        <v>Seyo</v>
      </c>
      <c r="D487" s="15">
        <f>IF(AND(INTRO!$E$37="Non-endemic",INTRO!$E$41="Non-endemic"),0,IF(AND(OR(COUNTRY_INFO!$H487=0,COUNTRY_INFO!$H487=4,COUNTRY_INFO!$H487=99),OR(COUNTRY_INFO!$J487=0,COUNTRY_INFO!$J487=4)),0,COUNTRY_INFO!$E487))</f>
        <v>25860.324862629597</v>
      </c>
      <c r="E487" s="15">
        <f>IF(AND(INTRO!$E$37="Non-endemic",INTRO!$E$41="Non-endemic"),0,IF(AND(OR(COUNTRY_INFO!$H487=0,COUNTRY_INFO!$H487=4,COUNTRY_INFO!$H487=99),OR(COUNTRY_INFO!$J487=0,COUNTRY_INFO!$J487=4)),0,COUNTRY_INFO!$F487))</f>
        <v>48859.244203123199</v>
      </c>
      <c r="F487" s="15">
        <f t="shared" si="65"/>
        <v>74719.569065752788</v>
      </c>
      <c r="G487" s="16">
        <f>IF(AND(INTRO!$E$37="Non-endemic",INTRO!$E$41="Non-endemic"),0,COUNTRY_INFO!P487)</f>
        <v>1</v>
      </c>
      <c r="H487" s="16">
        <f>IF(AND(INTRO!$E$37="Non-endemic",INTRO!$E$41="Non-endemic"),0,COUNTRY_INFO!R487)</f>
        <v>2</v>
      </c>
      <c r="I487" s="15">
        <f>IF(INTRO!$E$39="Non-endemic",IF($G487=1,DEC!I487,0),IF($G487=1,IVM!G487,0))</f>
        <v>130963.37918740322</v>
      </c>
      <c r="J487" s="197" t="s">
        <v>172</v>
      </c>
      <c r="K487" s="42">
        <f>IF($J487="ALB", IF(INTRO!$E$39="Non-endemic", IF($H487&lt;&gt;0, IF($I487=0, $D487*$H487, $D487*($H487-$G487)), 0), $D487*$H487), 0)</f>
        <v>51720.649725259194</v>
      </c>
      <c r="L487" s="15">
        <f t="shared" si="57"/>
        <v>48859.244203123199</v>
      </c>
      <c r="M487" s="3"/>
      <c r="N487" s="15">
        <f t="shared" si="66"/>
        <v>100579.8939283824</v>
      </c>
      <c r="O487" s="42">
        <f>IF($J487="MBD", IF(INTRO!$E$39="Non-endemic", IF($H487&lt;&gt;0, IF($I487=0, $D487*$H487, $D487*($H487-$G487)), 0), $D487*$H487), 0)</f>
        <v>0</v>
      </c>
      <c r="P487" s="15">
        <f t="shared" si="58"/>
        <v>0</v>
      </c>
      <c r="Q487" s="3"/>
      <c r="R487" s="15">
        <f t="shared" si="67"/>
        <v>0</v>
      </c>
      <c r="S487" s="25"/>
      <c r="T487" s="17">
        <f t="shared" si="59"/>
        <v>130963.37918740322</v>
      </c>
      <c r="U487" s="17">
        <f t="shared" si="60"/>
        <v>655</v>
      </c>
      <c r="V487" s="25"/>
      <c r="W487" s="17">
        <f t="shared" si="61"/>
        <v>48859.244203123199</v>
      </c>
      <c r="X487" s="17">
        <f t="shared" si="62"/>
        <v>245</v>
      </c>
      <c r="Y487" s="25"/>
      <c r="Z487" s="17">
        <f t="shared" si="63"/>
        <v>0</v>
      </c>
      <c r="AA487" s="17">
        <f t="shared" si="64"/>
        <v>0</v>
      </c>
    </row>
    <row r="488" spans="1:27" x14ac:dyDescent="0.2">
      <c r="A488" s="14" t="str">
        <f>IF(AND(INTRO!$E$37="Non-endemic",INTRO!$E$41="Non-endemic")," ",IF(COUNTRY_INFO!A488=0," ",COUNTRY_INFO!A488))</f>
        <v>Ethiopia</v>
      </c>
      <c r="B488" s="14" t="str">
        <f>IF(AND(INTRO!$E$37="Non-endemic",INTRO!$E$41="Non-endemic")," ",IF(COUNTRY_INFO!B488=0," ",COUNTRY_INFO!B488))</f>
        <v>Oromia Kelem Wellega</v>
      </c>
      <c r="C488" s="14" t="str">
        <f>IF(AND(INTRO!$E$37="Non-endemic",INTRO!$E$41="Non-endemic")," ",IF(COUNTRY_INFO!C488=0," ",COUNTRY_INFO!C488))</f>
        <v>Yamelogi Walal</v>
      </c>
      <c r="D488" s="15">
        <f>IF(AND(INTRO!$E$37="Non-endemic",INTRO!$E$41="Non-endemic"),0,IF(AND(OR(COUNTRY_INFO!$H488=0,COUNTRY_INFO!$H488=4,COUNTRY_INFO!$H488=99),OR(COUNTRY_INFO!$J488=0,COUNTRY_INFO!$J488=4)),0,COUNTRY_INFO!$E488))</f>
        <v>11440.857220694999</v>
      </c>
      <c r="E488" s="15">
        <f>IF(AND(INTRO!$E$37="Non-endemic",INTRO!$E$41="Non-endemic"),0,IF(AND(OR(COUNTRY_INFO!$H488=0,COUNTRY_INFO!$H488=4,COUNTRY_INFO!$H488=99),OR(COUNTRY_INFO!$J488=0,COUNTRY_INFO!$J488=4)),0,COUNTRY_INFO!$F488))</f>
        <v>21615.801031439998</v>
      </c>
      <c r="F488" s="15">
        <f t="shared" si="65"/>
        <v>33056.658252134999</v>
      </c>
      <c r="G488" s="16">
        <f>IF(AND(INTRO!$E$37="Non-endemic",INTRO!$E$41="Non-endemic"),0,COUNTRY_INFO!P488)</f>
        <v>0</v>
      </c>
      <c r="H488" s="16">
        <f>IF(AND(INTRO!$E$37="Non-endemic",INTRO!$E$41="Non-endemic"),0,COUNTRY_INFO!R488)</f>
        <v>2</v>
      </c>
      <c r="I488" s="15">
        <f>IF(INTRO!$E$39="Non-endemic",IF($G488=1,DEC!I488,0),IF($G488=1,IVM!G488,0))</f>
        <v>0</v>
      </c>
      <c r="J488" s="197" t="s">
        <v>1155</v>
      </c>
      <c r="K488" s="42">
        <f>IF($J488="ALB", IF(INTRO!$E$39="Non-endemic", IF($H488&lt;&gt;0, IF($I488=0, $D488*$H488, $D488*($H488-$G488)), 0), $D488*$H488), 0)</f>
        <v>0</v>
      </c>
      <c r="L488" s="15">
        <f t="shared" si="57"/>
        <v>0</v>
      </c>
      <c r="M488" s="3"/>
      <c r="N488" s="15">
        <f t="shared" si="66"/>
        <v>0</v>
      </c>
      <c r="O488" s="42">
        <f>IF($J488="MBD", IF(INTRO!$E$39="Non-endemic", IF($H488&lt;&gt;0, IF($I488=0, $D488*$H488, $D488*($H488-$G488)), 0), $D488*$H488), 0)</f>
        <v>22881.714441389999</v>
      </c>
      <c r="P488" s="15">
        <f t="shared" si="58"/>
        <v>43231.602062879996</v>
      </c>
      <c r="Q488" s="3"/>
      <c r="R488" s="15">
        <f t="shared" si="67"/>
        <v>66113.316504269998</v>
      </c>
      <c r="S488" s="25"/>
      <c r="T488" s="17">
        <f t="shared" si="59"/>
        <v>0</v>
      </c>
      <c r="U488" s="17">
        <f t="shared" si="60"/>
        <v>0</v>
      </c>
      <c r="V488" s="25"/>
      <c r="W488" s="17">
        <f t="shared" si="61"/>
        <v>0</v>
      </c>
      <c r="X488" s="17">
        <f t="shared" si="62"/>
        <v>0</v>
      </c>
      <c r="Y488" s="25"/>
      <c r="Z488" s="17">
        <f t="shared" si="63"/>
        <v>43231.602062879996</v>
      </c>
      <c r="AA488" s="17">
        <f t="shared" si="64"/>
        <v>289</v>
      </c>
    </row>
    <row r="489" spans="1:27" x14ac:dyDescent="0.2">
      <c r="A489" s="14" t="str">
        <f>IF(AND(INTRO!$E$37="Non-endemic",INTRO!$E$41="Non-endemic")," ",IF(COUNTRY_INFO!A489=0," ",COUNTRY_INFO!A489))</f>
        <v>Ethiopia</v>
      </c>
      <c r="B489" s="14" t="str">
        <f>IF(AND(INTRO!$E$37="Non-endemic",INTRO!$E$41="Non-endemic")," ",IF(COUNTRY_INFO!B489=0," ",COUNTRY_INFO!B489))</f>
        <v>Oromia North Shoa Zone</v>
      </c>
      <c r="C489" s="14" t="str">
        <f>IF(AND(INTRO!$E$37="Non-endemic",INTRO!$E$41="Non-endemic")," ",IF(COUNTRY_INFO!C489=0," ",COUNTRY_INFO!C489))</f>
        <v>Abichugna</v>
      </c>
      <c r="D489" s="15">
        <f>IF(AND(INTRO!$E$37="Non-endemic",INTRO!$E$41="Non-endemic"),0,IF(AND(OR(COUNTRY_INFO!$H489=0,COUNTRY_INFO!$H489=4,COUNTRY_INFO!$H489=99),OR(COUNTRY_INFO!$J489=0,COUNTRY_INFO!$J489=4)),0,COUNTRY_INFO!$E489))</f>
        <v>16636.032979330797</v>
      </c>
      <c r="E489" s="15">
        <f>IF(AND(INTRO!$E$37="Non-endemic",INTRO!$E$41="Non-endemic"),0,IF(AND(OR(COUNTRY_INFO!$H489=0,COUNTRY_INFO!$H489=4,COUNTRY_INFO!$H489=99),OR(COUNTRY_INFO!$J489=0,COUNTRY_INFO!$J489=4)),0,COUNTRY_INFO!$F489))</f>
        <v>31431.314271033596</v>
      </c>
      <c r="F489" s="15">
        <f t="shared" si="65"/>
        <v>48067.347250364393</v>
      </c>
      <c r="G489" s="16">
        <f>IF(AND(INTRO!$E$37="Non-endemic",INTRO!$E$41="Non-endemic"),0,COUNTRY_INFO!P489)</f>
        <v>0</v>
      </c>
      <c r="H489" s="16">
        <f>IF(AND(INTRO!$E$37="Non-endemic",INTRO!$E$41="Non-endemic"),0,COUNTRY_INFO!R489)</f>
        <v>2</v>
      </c>
      <c r="I489" s="15">
        <f>IF(INTRO!$E$39="Non-endemic",IF($G489=1,DEC!I489,0),IF($G489=1,IVM!G489,0))</f>
        <v>0</v>
      </c>
      <c r="J489" s="197" t="s">
        <v>1155</v>
      </c>
      <c r="K489" s="42">
        <f>IF($J489="ALB", IF(INTRO!$E$39="Non-endemic", IF($H489&lt;&gt;0, IF($I489=0, $D489*$H489, $D489*($H489-$G489)), 0), $D489*$H489), 0)</f>
        <v>0</v>
      </c>
      <c r="L489" s="15">
        <f t="shared" si="57"/>
        <v>0</v>
      </c>
      <c r="M489" s="3"/>
      <c r="N489" s="15">
        <f t="shared" si="66"/>
        <v>0</v>
      </c>
      <c r="O489" s="42">
        <f>IF($J489="MBD", IF(INTRO!$E$39="Non-endemic", IF($H489&lt;&gt;0, IF($I489=0, $D489*$H489, $D489*($H489-$G489)), 0), $D489*$H489), 0)</f>
        <v>33272.065958661595</v>
      </c>
      <c r="P489" s="15">
        <f t="shared" si="58"/>
        <v>62862.628542067192</v>
      </c>
      <c r="Q489" s="3"/>
      <c r="R489" s="15">
        <f t="shared" si="67"/>
        <v>96134.694500728787</v>
      </c>
      <c r="S489" s="25"/>
      <c r="T489" s="17">
        <f t="shared" si="59"/>
        <v>0</v>
      </c>
      <c r="U489" s="17">
        <f t="shared" si="60"/>
        <v>0</v>
      </c>
      <c r="V489" s="25"/>
      <c r="W489" s="17">
        <f t="shared" si="61"/>
        <v>0</v>
      </c>
      <c r="X489" s="17">
        <f t="shared" si="62"/>
        <v>0</v>
      </c>
      <c r="Y489" s="25"/>
      <c r="Z489" s="17">
        <f t="shared" si="63"/>
        <v>62862.628542067192</v>
      </c>
      <c r="AA489" s="17">
        <f t="shared" si="64"/>
        <v>420</v>
      </c>
    </row>
    <row r="490" spans="1:27" x14ac:dyDescent="0.2">
      <c r="A490" s="14" t="str">
        <f>IF(AND(INTRO!$E$37="Non-endemic",INTRO!$E$41="Non-endemic")," ",IF(COUNTRY_INFO!A490=0," ",COUNTRY_INFO!A490))</f>
        <v>Ethiopia</v>
      </c>
      <c r="B490" s="14" t="str">
        <f>IF(AND(INTRO!$E$37="Non-endemic",INTRO!$E$41="Non-endemic")," ",IF(COUNTRY_INFO!B490=0," ",COUNTRY_INFO!B490))</f>
        <v>Oromia North Shoa Zone</v>
      </c>
      <c r="C490" s="14" t="str">
        <f>IF(AND(INTRO!$E$37="Non-endemic",INTRO!$E$41="Non-endemic")," ",IF(COUNTRY_INFO!C490=0," ",COUNTRY_INFO!C490))</f>
        <v>Aleltu</v>
      </c>
      <c r="D490" s="15">
        <f>IF(AND(INTRO!$E$37="Non-endemic",INTRO!$E$41="Non-endemic"),0,IF(AND(OR(COUNTRY_INFO!$H490=0,COUNTRY_INFO!$H490=4,COUNTRY_INFO!$H490=99),OR(COUNTRY_INFO!$J490=0,COUNTRY_INFO!$J490=4)),0,COUNTRY_INFO!$E490))</f>
        <v>11953.468709960398</v>
      </c>
      <c r="E490" s="15">
        <f>IF(AND(INTRO!$E$37="Non-endemic",INTRO!$E$41="Non-endemic"),0,IF(AND(OR(COUNTRY_INFO!$H490=0,COUNTRY_INFO!$H490=4,COUNTRY_INFO!$H490=99),OR(COUNTRY_INFO!$J490=0,COUNTRY_INFO!$J490=4)),0,COUNTRY_INFO!$F490))</f>
        <v>22584.3043301568</v>
      </c>
      <c r="F490" s="15">
        <f t="shared" si="65"/>
        <v>34537.773040117201</v>
      </c>
      <c r="G490" s="16">
        <f>IF(AND(INTRO!$E$37="Non-endemic",INTRO!$E$41="Non-endemic"),0,COUNTRY_INFO!P490)</f>
        <v>0</v>
      </c>
      <c r="H490" s="16">
        <f>IF(AND(INTRO!$E$37="Non-endemic",INTRO!$E$41="Non-endemic"),0,COUNTRY_INFO!R490)</f>
        <v>1</v>
      </c>
      <c r="I490" s="15">
        <f>IF(INTRO!$E$39="Non-endemic",IF($G490=1,DEC!I490,0),IF($G490=1,IVM!G490,0))</f>
        <v>0</v>
      </c>
      <c r="J490" s="197" t="s">
        <v>1155</v>
      </c>
      <c r="K490" s="42">
        <f>IF($J490="ALB", IF(INTRO!$E$39="Non-endemic", IF($H490&lt;&gt;0, IF($I490=0, $D490*$H490, $D490*($H490-$G490)), 0), $D490*$H490), 0)</f>
        <v>0</v>
      </c>
      <c r="L490" s="15">
        <f t="shared" si="57"/>
        <v>0</v>
      </c>
      <c r="M490" s="3"/>
      <c r="N490" s="15">
        <f t="shared" si="66"/>
        <v>0</v>
      </c>
      <c r="O490" s="42">
        <f>IF($J490="MBD", IF(INTRO!$E$39="Non-endemic", IF($H490&lt;&gt;0, IF($I490=0, $D490*$H490, $D490*($H490-$G490)), 0), $D490*$H490), 0)</f>
        <v>11953.468709960398</v>
      </c>
      <c r="P490" s="15">
        <f t="shared" si="58"/>
        <v>22584.3043301568</v>
      </c>
      <c r="Q490" s="3"/>
      <c r="R490" s="15">
        <f t="shared" si="67"/>
        <v>34537.773040117201</v>
      </c>
      <c r="S490" s="25"/>
      <c r="T490" s="17">
        <f t="shared" si="59"/>
        <v>0</v>
      </c>
      <c r="U490" s="17">
        <f t="shared" si="60"/>
        <v>0</v>
      </c>
      <c r="V490" s="25"/>
      <c r="W490" s="17">
        <f t="shared" si="61"/>
        <v>0</v>
      </c>
      <c r="X490" s="17">
        <f t="shared" si="62"/>
        <v>0</v>
      </c>
      <c r="Y490" s="25"/>
      <c r="Z490" s="17">
        <f t="shared" si="63"/>
        <v>22584.3043301568</v>
      </c>
      <c r="AA490" s="17">
        <f t="shared" si="64"/>
        <v>151</v>
      </c>
    </row>
    <row r="491" spans="1:27" x14ac:dyDescent="0.2">
      <c r="A491" s="14" t="str">
        <f>IF(AND(INTRO!$E$37="Non-endemic",INTRO!$E$41="Non-endemic")," ",IF(COUNTRY_INFO!A491=0," ",COUNTRY_INFO!A491))</f>
        <v>Ethiopia</v>
      </c>
      <c r="B491" s="14" t="str">
        <f>IF(AND(INTRO!$E$37="Non-endemic",INTRO!$E$41="Non-endemic")," ",IF(COUNTRY_INFO!B491=0," ",COUNTRY_INFO!B491))</f>
        <v>Oromia North Shoa Zone</v>
      </c>
      <c r="C491" s="14" t="str">
        <f>IF(AND(INTRO!$E$37="Non-endemic",INTRO!$E$41="Non-endemic")," ",IF(COUNTRY_INFO!C491=0," ",COUNTRY_INFO!C491))</f>
        <v>Debre Libanos</v>
      </c>
      <c r="D491" s="15">
        <f>IF(AND(INTRO!$E$37="Non-endemic",INTRO!$E$41="Non-endemic"),0,IF(AND(OR(COUNTRY_INFO!$H491=0,COUNTRY_INFO!$H491=4,COUNTRY_INFO!$H491=99),OR(COUNTRY_INFO!$J491=0,COUNTRY_INFO!$J491=4)),0,COUNTRY_INFO!$E491))</f>
        <v>10273.609807700399</v>
      </c>
      <c r="E491" s="15">
        <f>IF(AND(INTRO!$E$37="Non-endemic",INTRO!$E$41="Non-endemic"),0,IF(AND(OR(COUNTRY_INFO!$H491=0,COUNTRY_INFO!$H491=4,COUNTRY_INFO!$H491=99),OR(COUNTRY_INFO!$J491=0,COUNTRY_INFO!$J491=4)),0,COUNTRY_INFO!$F491))</f>
        <v>19410.460352236798</v>
      </c>
      <c r="F491" s="15">
        <f t="shared" si="65"/>
        <v>29684.070159937197</v>
      </c>
      <c r="G491" s="16">
        <f>IF(AND(INTRO!$E$37="Non-endemic",INTRO!$E$41="Non-endemic"),0,COUNTRY_INFO!P491)</f>
        <v>0</v>
      </c>
      <c r="H491" s="16">
        <f>IF(AND(INTRO!$E$37="Non-endemic",INTRO!$E$41="Non-endemic"),0,COUNTRY_INFO!R491)</f>
        <v>1</v>
      </c>
      <c r="I491" s="15">
        <f>IF(INTRO!$E$39="Non-endemic",IF($G491=1,DEC!I491,0),IF($G491=1,IVM!G491,0))</f>
        <v>0</v>
      </c>
      <c r="J491" s="197" t="s">
        <v>1155</v>
      </c>
      <c r="K491" s="42">
        <f>IF($J491="ALB", IF(INTRO!$E$39="Non-endemic", IF($H491&lt;&gt;0, IF($I491=0, $D491*$H491, $D491*($H491-$G491)), 0), $D491*$H491), 0)</f>
        <v>0</v>
      </c>
      <c r="L491" s="15">
        <f t="shared" si="57"/>
        <v>0</v>
      </c>
      <c r="M491" s="3"/>
      <c r="N491" s="15">
        <f t="shared" si="66"/>
        <v>0</v>
      </c>
      <c r="O491" s="42">
        <f>IF($J491="MBD", IF(INTRO!$E$39="Non-endemic", IF($H491&lt;&gt;0, IF($I491=0, $D491*$H491, $D491*($H491-$G491)), 0), $D491*$H491), 0)</f>
        <v>10273.609807700399</v>
      </c>
      <c r="P491" s="15">
        <f t="shared" si="58"/>
        <v>19410.460352236798</v>
      </c>
      <c r="Q491" s="3"/>
      <c r="R491" s="15">
        <f t="shared" si="67"/>
        <v>29684.070159937197</v>
      </c>
      <c r="S491" s="25"/>
      <c r="T491" s="17">
        <f t="shared" si="59"/>
        <v>0</v>
      </c>
      <c r="U491" s="17">
        <f t="shared" si="60"/>
        <v>0</v>
      </c>
      <c r="V491" s="25"/>
      <c r="W491" s="17">
        <f t="shared" si="61"/>
        <v>0</v>
      </c>
      <c r="X491" s="17">
        <f t="shared" si="62"/>
        <v>0</v>
      </c>
      <c r="Y491" s="25"/>
      <c r="Z491" s="17">
        <f t="shared" si="63"/>
        <v>19410.460352236798</v>
      </c>
      <c r="AA491" s="17">
        <f t="shared" si="64"/>
        <v>130</v>
      </c>
    </row>
    <row r="492" spans="1:27" x14ac:dyDescent="0.2">
      <c r="A492" s="14" t="str">
        <f>IF(AND(INTRO!$E$37="Non-endemic",INTRO!$E$41="Non-endemic")," ",IF(COUNTRY_INFO!A492=0," ",COUNTRY_INFO!A492))</f>
        <v>Ethiopia</v>
      </c>
      <c r="B492" s="14" t="str">
        <f>IF(AND(INTRO!$E$37="Non-endemic",INTRO!$E$41="Non-endemic")," ",IF(COUNTRY_INFO!B492=0," ",COUNTRY_INFO!B492))</f>
        <v>Oromia North Shoa Zone</v>
      </c>
      <c r="C492" s="14" t="str">
        <f>IF(AND(INTRO!$E$37="Non-endemic",INTRO!$E$41="Non-endemic")," ",IF(COUNTRY_INFO!C492=0," ",COUNTRY_INFO!C492))</f>
        <v>Degem</v>
      </c>
      <c r="D492" s="15">
        <f>IF(AND(INTRO!$E$37="Non-endemic",INTRO!$E$41="Non-endemic"),0,IF(AND(OR(COUNTRY_INFO!$H492=0,COUNTRY_INFO!$H492=4,COUNTRY_INFO!$H492=99),OR(COUNTRY_INFO!$J492=0,COUNTRY_INFO!$J492=4)),0,COUNTRY_INFO!$E492))</f>
        <v>22156.320824504997</v>
      </c>
      <c r="E492" s="15">
        <f>IF(AND(INTRO!$E$37="Non-endemic",INTRO!$E$41="Non-endemic"),0,IF(AND(OR(COUNTRY_INFO!$H492=0,COUNTRY_INFO!$H492=4,COUNTRY_INFO!$H492=99),OR(COUNTRY_INFO!$J492=0,COUNTRY_INFO!$J492=4)),0,COUNTRY_INFO!$F492))</f>
        <v>41861.078526959995</v>
      </c>
      <c r="F492" s="15">
        <f t="shared" si="65"/>
        <v>64017.399351464992</v>
      </c>
      <c r="G492" s="16">
        <f>IF(AND(INTRO!$E$37="Non-endemic",INTRO!$E$41="Non-endemic"),0,COUNTRY_INFO!P492)</f>
        <v>0</v>
      </c>
      <c r="H492" s="16">
        <f>IF(AND(INTRO!$E$37="Non-endemic",INTRO!$E$41="Non-endemic"),0,COUNTRY_INFO!R492)</f>
        <v>2</v>
      </c>
      <c r="I492" s="15">
        <f>IF(INTRO!$E$39="Non-endemic",IF($G492=1,DEC!I492,0),IF($G492=1,IVM!G492,0))</f>
        <v>0</v>
      </c>
      <c r="J492" s="197" t="s">
        <v>1155</v>
      </c>
      <c r="K492" s="42">
        <f>IF($J492="ALB", IF(INTRO!$E$39="Non-endemic", IF($H492&lt;&gt;0, IF($I492=0, $D492*$H492, $D492*($H492-$G492)), 0), $D492*$H492), 0)</f>
        <v>0</v>
      </c>
      <c r="L492" s="15">
        <f t="shared" si="57"/>
        <v>0</v>
      </c>
      <c r="M492" s="3"/>
      <c r="N492" s="15">
        <f t="shared" si="66"/>
        <v>0</v>
      </c>
      <c r="O492" s="42">
        <f>IF($J492="MBD", IF(INTRO!$E$39="Non-endemic", IF($H492&lt;&gt;0, IF($I492=0, $D492*$H492, $D492*($H492-$G492)), 0), $D492*$H492), 0)</f>
        <v>44312.641649009995</v>
      </c>
      <c r="P492" s="15">
        <f t="shared" si="58"/>
        <v>83722.157053919989</v>
      </c>
      <c r="Q492" s="3"/>
      <c r="R492" s="15">
        <f t="shared" si="67"/>
        <v>128034.79870292998</v>
      </c>
      <c r="S492" s="25"/>
      <c r="T492" s="17">
        <f t="shared" si="59"/>
        <v>0</v>
      </c>
      <c r="U492" s="17">
        <f t="shared" si="60"/>
        <v>0</v>
      </c>
      <c r="V492" s="25"/>
      <c r="W492" s="17">
        <f t="shared" si="61"/>
        <v>0</v>
      </c>
      <c r="X492" s="17">
        <f t="shared" si="62"/>
        <v>0</v>
      </c>
      <c r="Y492" s="25"/>
      <c r="Z492" s="17">
        <f t="shared" si="63"/>
        <v>83722.157053919989</v>
      </c>
      <c r="AA492" s="17">
        <f t="shared" si="64"/>
        <v>559</v>
      </c>
    </row>
    <row r="493" spans="1:27" x14ac:dyDescent="0.2">
      <c r="A493" s="14" t="str">
        <f>IF(AND(INTRO!$E$37="Non-endemic",INTRO!$E$41="Non-endemic")," ",IF(COUNTRY_INFO!A493=0," ",COUNTRY_INFO!A493))</f>
        <v>Ethiopia</v>
      </c>
      <c r="B493" s="14" t="str">
        <f>IF(AND(INTRO!$E$37="Non-endemic",INTRO!$E$41="Non-endemic")," ",IF(COUNTRY_INFO!B493=0," ",COUNTRY_INFO!B493))</f>
        <v>Oromia North Shoa Zone</v>
      </c>
      <c r="C493" s="14" t="str">
        <f>IF(AND(INTRO!$E$37="Non-endemic",INTRO!$E$41="Non-endemic")," ",IF(COUNTRY_INFO!C493=0," ",COUNTRY_INFO!C493))</f>
        <v>Dera</v>
      </c>
      <c r="D493" s="15">
        <f>IF(AND(INTRO!$E$37="Non-endemic",INTRO!$E$41="Non-endemic"),0,IF(AND(OR(COUNTRY_INFO!$H493=0,COUNTRY_INFO!$H493=4,COUNTRY_INFO!$H493=99),OR(COUNTRY_INFO!$J493=0,COUNTRY_INFO!$J493=4)),0,COUNTRY_INFO!$E493))</f>
        <v>40408.921052505597</v>
      </c>
      <c r="E493" s="15">
        <f>IF(AND(INTRO!$E$37="Non-endemic",INTRO!$E$41="Non-endemic"),0,IF(AND(OR(COUNTRY_INFO!$H493=0,COUNTRY_INFO!$H493=4,COUNTRY_INFO!$H493=99),OR(COUNTRY_INFO!$J493=0,COUNTRY_INFO!$J493=4)),0,COUNTRY_INFO!$F493))</f>
        <v>76346.65659371519</v>
      </c>
      <c r="F493" s="15">
        <f t="shared" si="65"/>
        <v>116755.57764622079</v>
      </c>
      <c r="G493" s="16">
        <f>IF(AND(INTRO!$E$37="Non-endemic",INTRO!$E$41="Non-endemic"),0,COUNTRY_INFO!P493)</f>
        <v>0</v>
      </c>
      <c r="H493" s="16">
        <f>IF(AND(INTRO!$E$37="Non-endemic",INTRO!$E$41="Non-endemic"),0,COUNTRY_INFO!R493)</f>
        <v>1</v>
      </c>
      <c r="I493" s="15">
        <f>IF(INTRO!$E$39="Non-endemic",IF($G493=1,DEC!I493,0),IF($G493=1,IVM!G493,0))</f>
        <v>0</v>
      </c>
      <c r="J493" s="197" t="s">
        <v>1155</v>
      </c>
      <c r="K493" s="42">
        <f>IF($J493="ALB", IF(INTRO!$E$39="Non-endemic", IF($H493&lt;&gt;0, IF($I493=0, $D493*$H493, $D493*($H493-$G493)), 0), $D493*$H493), 0)</f>
        <v>0</v>
      </c>
      <c r="L493" s="15">
        <f t="shared" si="57"/>
        <v>0</v>
      </c>
      <c r="M493" s="3"/>
      <c r="N493" s="15">
        <f t="shared" si="66"/>
        <v>0</v>
      </c>
      <c r="O493" s="42">
        <f>IF($J493="MBD", IF(INTRO!$E$39="Non-endemic", IF($H493&lt;&gt;0, IF($I493=0, $D493*$H493, $D493*($H493-$G493)), 0), $D493*$H493), 0)</f>
        <v>40408.921052505597</v>
      </c>
      <c r="P493" s="15">
        <f t="shared" si="58"/>
        <v>76346.65659371519</v>
      </c>
      <c r="Q493" s="3"/>
      <c r="R493" s="15">
        <f t="shared" si="67"/>
        <v>116755.57764622079</v>
      </c>
      <c r="S493" s="25"/>
      <c r="T493" s="17">
        <f t="shared" si="59"/>
        <v>0</v>
      </c>
      <c r="U493" s="17">
        <f t="shared" si="60"/>
        <v>0</v>
      </c>
      <c r="V493" s="25"/>
      <c r="W493" s="17">
        <f t="shared" si="61"/>
        <v>0</v>
      </c>
      <c r="X493" s="17">
        <f t="shared" si="62"/>
        <v>0</v>
      </c>
      <c r="Y493" s="25"/>
      <c r="Z493" s="17">
        <f t="shared" si="63"/>
        <v>76346.65659371519</v>
      </c>
      <c r="AA493" s="17">
        <f t="shared" si="64"/>
        <v>509</v>
      </c>
    </row>
    <row r="494" spans="1:27" x14ac:dyDescent="0.2">
      <c r="A494" s="14" t="str">
        <f>IF(AND(INTRO!$E$37="Non-endemic",INTRO!$E$41="Non-endemic")," ",IF(COUNTRY_INFO!A494=0," ",COUNTRY_INFO!A494))</f>
        <v>Ethiopia</v>
      </c>
      <c r="B494" s="14" t="str">
        <f>IF(AND(INTRO!$E$37="Non-endemic",INTRO!$E$41="Non-endemic")," ",IF(COUNTRY_INFO!B494=0," ",COUNTRY_INFO!B494))</f>
        <v>Oromia North Shoa Zone</v>
      </c>
      <c r="C494" s="14" t="str">
        <f>IF(AND(INTRO!$E$37="Non-endemic",INTRO!$E$41="Non-endemic")," ",IF(COUNTRY_INFO!C494=0," ",COUNTRY_INFO!C494))</f>
        <v>Fiche Town</v>
      </c>
      <c r="D494" s="15">
        <f>IF(AND(INTRO!$E$37="Non-endemic",INTRO!$E$41="Non-endemic"),0,IF(AND(OR(COUNTRY_INFO!$H494=0,COUNTRY_INFO!$H494=4,COUNTRY_INFO!$H494=99),OR(COUNTRY_INFO!$J494=0,COUNTRY_INFO!$J494=4)),0,COUNTRY_INFO!$E494))</f>
        <v>6882.500700461399</v>
      </c>
      <c r="E494" s="15">
        <f>IF(AND(INTRO!$E$37="Non-endemic",INTRO!$E$41="Non-endemic"),0,IF(AND(OR(COUNTRY_INFO!$H494=0,COUNTRY_INFO!$H494=4,COUNTRY_INFO!$H494=99),OR(COUNTRY_INFO!$J494=0,COUNTRY_INFO!$J494=4)),0,COUNTRY_INFO!$F494))</f>
        <v>13003.463190748796</v>
      </c>
      <c r="F494" s="15">
        <f t="shared" si="65"/>
        <v>19885.963891210195</v>
      </c>
      <c r="G494" s="16">
        <f>IF(AND(INTRO!$E$37="Non-endemic",INTRO!$E$41="Non-endemic"),0,COUNTRY_INFO!P494)</f>
        <v>0</v>
      </c>
      <c r="H494" s="16">
        <f>IF(AND(INTRO!$E$37="Non-endemic",INTRO!$E$41="Non-endemic"),0,COUNTRY_INFO!R494)</f>
        <v>2</v>
      </c>
      <c r="I494" s="15">
        <f>IF(INTRO!$E$39="Non-endemic",IF($G494=1,DEC!I494,0),IF($G494=1,IVM!G494,0))</f>
        <v>0</v>
      </c>
      <c r="J494" s="197" t="s">
        <v>1155</v>
      </c>
      <c r="K494" s="42">
        <f>IF($J494="ALB", IF(INTRO!$E$39="Non-endemic", IF($H494&lt;&gt;0, IF($I494=0, $D494*$H494, $D494*($H494-$G494)), 0), $D494*$H494), 0)</f>
        <v>0</v>
      </c>
      <c r="L494" s="15">
        <f t="shared" si="57"/>
        <v>0</v>
      </c>
      <c r="M494" s="3"/>
      <c r="N494" s="15">
        <f t="shared" si="66"/>
        <v>0</v>
      </c>
      <c r="O494" s="42">
        <f>IF($J494="MBD", IF(INTRO!$E$39="Non-endemic", IF($H494&lt;&gt;0, IF($I494=0, $D494*$H494, $D494*($H494-$G494)), 0), $D494*$H494), 0)</f>
        <v>13765.001400922798</v>
      </c>
      <c r="P494" s="15">
        <f t="shared" si="58"/>
        <v>26006.926381497593</v>
      </c>
      <c r="Q494" s="3"/>
      <c r="R494" s="15">
        <f t="shared" si="67"/>
        <v>39771.927782420389</v>
      </c>
      <c r="S494" s="25"/>
      <c r="T494" s="17">
        <f t="shared" si="59"/>
        <v>0</v>
      </c>
      <c r="U494" s="17">
        <f t="shared" si="60"/>
        <v>0</v>
      </c>
      <c r="V494" s="25"/>
      <c r="W494" s="17">
        <f t="shared" si="61"/>
        <v>0</v>
      </c>
      <c r="X494" s="17">
        <f t="shared" si="62"/>
        <v>0</v>
      </c>
      <c r="Y494" s="25"/>
      <c r="Z494" s="17">
        <f t="shared" si="63"/>
        <v>26006.926381497593</v>
      </c>
      <c r="AA494" s="17">
        <f t="shared" si="64"/>
        <v>174</v>
      </c>
    </row>
    <row r="495" spans="1:27" x14ac:dyDescent="0.2">
      <c r="A495" s="14" t="str">
        <f>IF(AND(INTRO!$E$37="Non-endemic",INTRO!$E$41="Non-endemic")," ",IF(COUNTRY_INFO!A495=0," ",COUNTRY_INFO!A495))</f>
        <v>Ethiopia</v>
      </c>
      <c r="B495" s="14" t="str">
        <f>IF(AND(INTRO!$E$37="Non-endemic",INTRO!$E$41="Non-endemic")," ",IF(COUNTRY_INFO!B495=0," ",COUNTRY_INFO!B495))</f>
        <v>Oromia North Shoa Zone</v>
      </c>
      <c r="C495" s="14" t="str">
        <f>IF(AND(INTRO!$E$37="Non-endemic",INTRO!$E$41="Non-endemic")," ",IF(COUNTRY_INFO!C495=0," ",COUNTRY_INFO!C495))</f>
        <v>Girar Jarso</v>
      </c>
      <c r="D495" s="15">
        <f>IF(AND(INTRO!$E$37="Non-endemic",INTRO!$E$41="Non-endemic"),0,IF(AND(OR(COUNTRY_INFO!$H495=0,COUNTRY_INFO!$H495=4,COUNTRY_INFO!$H495=99),OR(COUNTRY_INFO!$J495=0,COUNTRY_INFO!$J495=4)),0,COUNTRY_INFO!$E495))</f>
        <v>14924.952457069197</v>
      </c>
      <c r="E495" s="15">
        <f>IF(AND(INTRO!$E$37="Non-endemic",INTRO!$E$41="Non-endemic"),0,IF(AND(OR(COUNTRY_INFO!$H495=0,COUNTRY_INFO!$H495=4,COUNTRY_INFO!$H495=99),OR(COUNTRY_INFO!$J495=0,COUNTRY_INFO!$J495=4)),0,COUNTRY_INFO!$F495))</f>
        <v>28198.481677766395</v>
      </c>
      <c r="F495" s="15">
        <f t="shared" si="65"/>
        <v>43123.434134835596</v>
      </c>
      <c r="G495" s="16">
        <f>IF(AND(INTRO!$E$37="Non-endemic",INTRO!$E$41="Non-endemic"),0,COUNTRY_INFO!P495)</f>
        <v>0</v>
      </c>
      <c r="H495" s="16">
        <f>IF(AND(INTRO!$E$37="Non-endemic",INTRO!$E$41="Non-endemic"),0,COUNTRY_INFO!R495)</f>
        <v>0</v>
      </c>
      <c r="I495" s="15">
        <f>IF(INTRO!$E$39="Non-endemic",IF($G495=1,DEC!I495,0),IF($G495=1,IVM!G495,0))</f>
        <v>0</v>
      </c>
      <c r="J495" s="197"/>
      <c r="K495" s="42">
        <f>IF($J495="ALB", IF(INTRO!$E$39="Non-endemic", IF($H495&lt;&gt;0, IF($I495=0, $D495*$H495, $D495*($H495-$G495)), 0), $D495*$H495), 0)</f>
        <v>0</v>
      </c>
      <c r="L495" s="15">
        <f t="shared" si="57"/>
        <v>0</v>
      </c>
      <c r="M495" s="3"/>
      <c r="N495" s="15">
        <f t="shared" si="66"/>
        <v>0</v>
      </c>
      <c r="O495" s="42">
        <f>IF($J495="MBD", IF(INTRO!$E$39="Non-endemic", IF($H495&lt;&gt;0, IF($I495=0, $D495*$H495, $D495*($H495-$G495)), 0), $D495*$H495), 0)</f>
        <v>0</v>
      </c>
      <c r="P495" s="15">
        <f t="shared" si="58"/>
        <v>0</v>
      </c>
      <c r="Q495" s="3"/>
      <c r="R495" s="15">
        <f t="shared" si="67"/>
        <v>0</v>
      </c>
      <c r="S495" s="25"/>
      <c r="T495" s="17">
        <f t="shared" si="59"/>
        <v>0</v>
      </c>
      <c r="U495" s="17">
        <f t="shared" si="60"/>
        <v>0</v>
      </c>
      <c r="V495" s="25"/>
      <c r="W495" s="17">
        <f t="shared" si="61"/>
        <v>0</v>
      </c>
      <c r="X495" s="17">
        <f t="shared" si="62"/>
        <v>0</v>
      </c>
      <c r="Y495" s="25"/>
      <c r="Z495" s="17">
        <f t="shared" si="63"/>
        <v>0</v>
      </c>
      <c r="AA495" s="17">
        <f t="shared" si="64"/>
        <v>0</v>
      </c>
    </row>
    <row r="496" spans="1:27" x14ac:dyDescent="0.2">
      <c r="A496" s="14" t="str">
        <f>IF(AND(INTRO!$E$37="Non-endemic",INTRO!$E$41="Non-endemic")," ",IF(COUNTRY_INFO!A496=0," ",COUNTRY_INFO!A496))</f>
        <v>Ethiopia</v>
      </c>
      <c r="B496" s="14" t="str">
        <f>IF(AND(INTRO!$E$37="Non-endemic",INTRO!$E$41="Non-endemic")," ",IF(COUNTRY_INFO!B496=0," ",COUNTRY_INFO!B496))</f>
        <v>Oromia North Shoa Zone</v>
      </c>
      <c r="C496" s="14" t="str">
        <f>IF(AND(INTRO!$E$37="Non-endemic",INTRO!$E$41="Non-endemic")," ",IF(COUNTRY_INFO!C496=0," ",COUNTRY_INFO!C496))</f>
        <v>Hidhabu Abote</v>
      </c>
      <c r="D496" s="15">
        <f>IF(AND(INTRO!$E$37="Non-endemic",INTRO!$E$41="Non-endemic"),0,IF(AND(OR(COUNTRY_INFO!$H496=0,COUNTRY_INFO!$H496=4,COUNTRY_INFO!$H496=99),OR(COUNTRY_INFO!$J496=0,COUNTRY_INFO!$J496=4)),0,COUNTRY_INFO!$E496))</f>
        <v>18585.008671387201</v>
      </c>
      <c r="E496" s="15">
        <f>IF(AND(INTRO!$E$37="Non-endemic",INTRO!$E$41="Non-endemic"),0,IF(AND(OR(COUNTRY_INFO!$H496=0,COUNTRY_INFO!$H496=4,COUNTRY_INFO!$H496=99),OR(COUNTRY_INFO!$J496=0,COUNTRY_INFO!$J496=4)),0,COUNTRY_INFO!$F496))</f>
        <v>35113.614466022394</v>
      </c>
      <c r="F496" s="15">
        <f t="shared" si="65"/>
        <v>53698.623137409595</v>
      </c>
      <c r="G496" s="16">
        <f>IF(AND(INTRO!$E$37="Non-endemic",INTRO!$E$41="Non-endemic"),0,COUNTRY_INFO!P496)</f>
        <v>0</v>
      </c>
      <c r="H496" s="16">
        <f>IF(AND(INTRO!$E$37="Non-endemic",INTRO!$E$41="Non-endemic"),0,COUNTRY_INFO!R496)</f>
        <v>2</v>
      </c>
      <c r="I496" s="15">
        <f>IF(INTRO!$E$39="Non-endemic",IF($G496=1,DEC!I496,0),IF($G496=1,IVM!G496,0))</f>
        <v>0</v>
      </c>
      <c r="J496" s="197" t="s">
        <v>1155</v>
      </c>
      <c r="K496" s="42">
        <f>IF($J496="ALB", IF(INTRO!$E$39="Non-endemic", IF($H496&lt;&gt;0, IF($I496=0, $D496*$H496, $D496*($H496-$G496)), 0), $D496*$H496), 0)</f>
        <v>0</v>
      </c>
      <c r="L496" s="15">
        <f t="shared" si="57"/>
        <v>0</v>
      </c>
      <c r="M496" s="3"/>
      <c r="N496" s="15">
        <f t="shared" si="66"/>
        <v>0</v>
      </c>
      <c r="O496" s="42">
        <f>IF($J496="MBD", IF(INTRO!$E$39="Non-endemic", IF($H496&lt;&gt;0, IF($I496=0, $D496*$H496, $D496*($H496-$G496)), 0), $D496*$H496), 0)</f>
        <v>37170.017342774401</v>
      </c>
      <c r="P496" s="15">
        <f t="shared" si="58"/>
        <v>70227.228932044789</v>
      </c>
      <c r="Q496" s="3"/>
      <c r="R496" s="15">
        <f t="shared" si="67"/>
        <v>107397.24627481919</v>
      </c>
      <c r="S496" s="25"/>
      <c r="T496" s="17">
        <f t="shared" si="59"/>
        <v>0</v>
      </c>
      <c r="U496" s="17">
        <f t="shared" si="60"/>
        <v>0</v>
      </c>
      <c r="V496" s="25"/>
      <c r="W496" s="17">
        <f t="shared" si="61"/>
        <v>0</v>
      </c>
      <c r="X496" s="17">
        <f t="shared" si="62"/>
        <v>0</v>
      </c>
      <c r="Y496" s="25"/>
      <c r="Z496" s="17">
        <f t="shared" si="63"/>
        <v>70227.228932044789</v>
      </c>
      <c r="AA496" s="17">
        <f t="shared" si="64"/>
        <v>469</v>
      </c>
    </row>
    <row r="497" spans="1:27" x14ac:dyDescent="0.2">
      <c r="A497" s="14" t="str">
        <f>IF(AND(INTRO!$E$37="Non-endemic",INTRO!$E$41="Non-endemic")," ",IF(COUNTRY_INFO!A497=0," ",COUNTRY_INFO!A497))</f>
        <v>Ethiopia</v>
      </c>
      <c r="B497" s="14" t="str">
        <f>IF(AND(INTRO!$E$37="Non-endemic",INTRO!$E$41="Non-endemic")," ",IF(COUNTRY_INFO!B497=0," ",COUNTRY_INFO!B497))</f>
        <v>Oromia North Shoa Zone</v>
      </c>
      <c r="C497" s="14" t="str">
        <f>IF(AND(INTRO!$E$37="Non-endemic",INTRO!$E$41="Non-endemic")," ",IF(COUNTRY_INFO!C497=0," ",COUNTRY_INFO!C497))</f>
        <v>Jida</v>
      </c>
      <c r="D497" s="15">
        <f>IF(AND(INTRO!$E$37="Non-endemic",INTRO!$E$41="Non-endemic"),0,IF(AND(OR(COUNTRY_INFO!$H497=0,COUNTRY_INFO!$H497=4,COUNTRY_INFO!$H497=99),OR(COUNTRY_INFO!$J497=0,COUNTRY_INFO!$J497=4)),0,COUNTRY_INFO!$E497))</f>
        <v>11897.473413218397</v>
      </c>
      <c r="E497" s="15">
        <f>IF(AND(INTRO!$E$37="Non-endemic",INTRO!$E$41="Non-endemic"),0,IF(AND(OR(COUNTRY_INFO!$H497=0,COUNTRY_INFO!$H497=4,COUNTRY_INFO!$H497=99),OR(COUNTRY_INFO!$J497=0,COUNTRY_INFO!$J497=4)),0,COUNTRY_INFO!$F497))</f>
        <v>22478.509530892796</v>
      </c>
      <c r="F497" s="15">
        <f t="shared" si="65"/>
        <v>34375.982944111194</v>
      </c>
      <c r="G497" s="16">
        <f>IF(AND(INTRO!$E$37="Non-endemic",INTRO!$E$41="Non-endemic"),0,COUNTRY_INFO!P497)</f>
        <v>0</v>
      </c>
      <c r="H497" s="16">
        <f>IF(AND(INTRO!$E$37="Non-endemic",INTRO!$E$41="Non-endemic"),0,COUNTRY_INFO!R497)</f>
        <v>1</v>
      </c>
      <c r="I497" s="15">
        <f>IF(INTRO!$E$39="Non-endemic",IF($G497=1,DEC!I497,0),IF($G497=1,IVM!G497,0))</f>
        <v>0</v>
      </c>
      <c r="J497" s="197" t="s">
        <v>1155</v>
      </c>
      <c r="K497" s="42">
        <f>IF($J497="ALB", IF(INTRO!$E$39="Non-endemic", IF($H497&lt;&gt;0, IF($I497=0, $D497*$H497, $D497*($H497-$G497)), 0), $D497*$H497), 0)</f>
        <v>0</v>
      </c>
      <c r="L497" s="15">
        <f t="shared" si="57"/>
        <v>0</v>
      </c>
      <c r="M497" s="3"/>
      <c r="N497" s="15">
        <f t="shared" si="66"/>
        <v>0</v>
      </c>
      <c r="O497" s="42">
        <f>IF($J497="MBD", IF(INTRO!$E$39="Non-endemic", IF($H497&lt;&gt;0, IF($I497=0, $D497*$H497, $D497*($H497-$G497)), 0), $D497*$H497), 0)</f>
        <v>11897.473413218397</v>
      </c>
      <c r="P497" s="15">
        <f t="shared" si="58"/>
        <v>22478.509530892796</v>
      </c>
      <c r="Q497" s="3"/>
      <c r="R497" s="15">
        <f t="shared" si="67"/>
        <v>34375.982944111194</v>
      </c>
      <c r="S497" s="25"/>
      <c r="T497" s="17">
        <f t="shared" si="59"/>
        <v>0</v>
      </c>
      <c r="U497" s="17">
        <f t="shared" si="60"/>
        <v>0</v>
      </c>
      <c r="V497" s="25"/>
      <c r="W497" s="17">
        <f t="shared" si="61"/>
        <v>0</v>
      </c>
      <c r="X497" s="17">
        <f t="shared" si="62"/>
        <v>0</v>
      </c>
      <c r="Y497" s="25"/>
      <c r="Z497" s="17">
        <f t="shared" si="63"/>
        <v>22478.509530892796</v>
      </c>
      <c r="AA497" s="17">
        <f t="shared" si="64"/>
        <v>150</v>
      </c>
    </row>
    <row r="498" spans="1:27" x14ac:dyDescent="0.2">
      <c r="A498" s="14" t="str">
        <f>IF(AND(INTRO!$E$37="Non-endemic",INTRO!$E$41="Non-endemic")," ",IF(COUNTRY_INFO!A498=0," ",COUNTRY_INFO!A498))</f>
        <v>Ethiopia</v>
      </c>
      <c r="B498" s="14" t="str">
        <f>IF(AND(INTRO!$E$37="Non-endemic",INTRO!$E$41="Non-endemic")," ",IF(COUNTRY_INFO!B498=0," ",COUNTRY_INFO!B498))</f>
        <v>Oromia North Shoa Zone</v>
      </c>
      <c r="C498" s="14" t="str">
        <f>IF(AND(INTRO!$E$37="Non-endemic",INTRO!$E$41="Non-endemic")," ",IF(COUNTRY_INFO!C498=0," ",COUNTRY_INFO!C498))</f>
        <v>Kimbibit</v>
      </c>
      <c r="D498" s="15">
        <f>IF(AND(INTRO!$E$37="Non-endemic",INTRO!$E$41="Non-endemic"),0,IF(AND(OR(COUNTRY_INFO!$H498=0,COUNTRY_INFO!$H498=4,COUNTRY_INFO!$H498=99),OR(COUNTRY_INFO!$J498=0,COUNTRY_INFO!$J498=4)),0,COUNTRY_INFO!$E498))</f>
        <v>16806.564110317799</v>
      </c>
      <c r="E498" s="15">
        <f>IF(AND(INTRO!$E$37="Non-endemic",INTRO!$E$41="Non-endemic"),0,IF(AND(OR(COUNTRY_INFO!$H498=0,COUNTRY_INFO!$H498=4,COUNTRY_INFO!$H498=99),OR(COUNTRY_INFO!$J498=0,COUNTRY_INFO!$J498=4)),0,COUNTRY_INFO!$F498))</f>
        <v>31753.507523337597</v>
      </c>
      <c r="F498" s="15">
        <f t="shared" si="65"/>
        <v>48560.071633655396</v>
      </c>
      <c r="G498" s="16">
        <f>IF(AND(INTRO!$E$37="Non-endemic",INTRO!$E$41="Non-endemic"),0,COUNTRY_INFO!P498)</f>
        <v>0</v>
      </c>
      <c r="H498" s="16">
        <f>IF(AND(INTRO!$E$37="Non-endemic",INTRO!$E$41="Non-endemic"),0,COUNTRY_INFO!R498)</f>
        <v>2</v>
      </c>
      <c r="I498" s="15">
        <f>IF(INTRO!$E$39="Non-endemic",IF($G498=1,DEC!I498,0),IF($G498=1,IVM!G498,0))</f>
        <v>0</v>
      </c>
      <c r="J498" s="197" t="s">
        <v>1155</v>
      </c>
      <c r="K498" s="42">
        <f>IF($J498="ALB", IF(INTRO!$E$39="Non-endemic", IF($H498&lt;&gt;0, IF($I498=0, $D498*$H498, $D498*($H498-$G498)), 0), $D498*$H498), 0)</f>
        <v>0</v>
      </c>
      <c r="L498" s="15">
        <f t="shared" si="57"/>
        <v>0</v>
      </c>
      <c r="M498" s="3"/>
      <c r="N498" s="15">
        <f t="shared" si="66"/>
        <v>0</v>
      </c>
      <c r="O498" s="42">
        <f>IF($J498="MBD", IF(INTRO!$E$39="Non-endemic", IF($H498&lt;&gt;0, IF($I498=0, $D498*$H498, $D498*($H498-$G498)), 0), $D498*$H498), 0)</f>
        <v>33613.128220635597</v>
      </c>
      <c r="P498" s="15">
        <f t="shared" si="58"/>
        <v>63507.015046675195</v>
      </c>
      <c r="Q498" s="3"/>
      <c r="R498" s="15">
        <f t="shared" si="67"/>
        <v>97120.143267310792</v>
      </c>
      <c r="S498" s="25"/>
      <c r="T498" s="17">
        <f t="shared" si="59"/>
        <v>0</v>
      </c>
      <c r="U498" s="17">
        <f t="shared" si="60"/>
        <v>0</v>
      </c>
      <c r="V498" s="25"/>
      <c r="W498" s="17">
        <f t="shared" si="61"/>
        <v>0</v>
      </c>
      <c r="X498" s="17">
        <f t="shared" si="62"/>
        <v>0</v>
      </c>
      <c r="Y498" s="25"/>
      <c r="Z498" s="17">
        <f t="shared" si="63"/>
        <v>63507.015046675195</v>
      </c>
      <c r="AA498" s="17">
        <f t="shared" si="64"/>
        <v>424</v>
      </c>
    </row>
    <row r="499" spans="1:27" x14ac:dyDescent="0.2">
      <c r="A499" s="14" t="str">
        <f>IF(AND(INTRO!$E$37="Non-endemic",INTRO!$E$41="Non-endemic")," ",IF(COUNTRY_INFO!A499=0," ",COUNTRY_INFO!A499))</f>
        <v>Ethiopia</v>
      </c>
      <c r="B499" s="14" t="str">
        <f>IF(AND(INTRO!$E$37="Non-endemic",INTRO!$E$41="Non-endemic")," ",IF(COUNTRY_INFO!B499=0," ",COUNTRY_INFO!B499))</f>
        <v>Oromia North Shoa Zone</v>
      </c>
      <c r="C499" s="14" t="str">
        <f>IF(AND(INTRO!$E$37="Non-endemic",INTRO!$E$41="Non-endemic")," ",IF(COUNTRY_INFO!C499=0," ",COUNTRY_INFO!C499))</f>
        <v>Kuyu</v>
      </c>
      <c r="D499" s="15">
        <f>IF(AND(INTRO!$E$37="Non-endemic",INTRO!$E$41="Non-endemic"),0,IF(AND(OR(COUNTRY_INFO!$H499=0,COUNTRY_INFO!$H499=4,COUNTRY_INFO!$H499=99),OR(COUNTRY_INFO!$J499=0,COUNTRY_INFO!$J499=4)),0,COUNTRY_INFO!$E499))</f>
        <v>27409.019024339399</v>
      </c>
      <c r="E499" s="15">
        <f>IF(AND(INTRO!$E$37="Non-endemic",INTRO!$E$41="Non-endemic"),0,IF(AND(OR(COUNTRY_INFO!$H499=0,COUNTRY_INFO!$H499=4,COUNTRY_INFO!$H499=99),OR(COUNTRY_INFO!$J499=0,COUNTRY_INFO!$J499=4)),0,COUNTRY_INFO!$F499))</f>
        <v>51785.271878524793</v>
      </c>
      <c r="F499" s="15">
        <f t="shared" si="65"/>
        <v>79194.290902864188</v>
      </c>
      <c r="G499" s="16">
        <f>IF(AND(INTRO!$E$37="Non-endemic",INTRO!$E$41="Non-endemic"),0,COUNTRY_INFO!P499)</f>
        <v>0</v>
      </c>
      <c r="H499" s="16">
        <f>IF(AND(INTRO!$E$37="Non-endemic",INTRO!$E$41="Non-endemic"),0,COUNTRY_INFO!R499)</f>
        <v>2</v>
      </c>
      <c r="I499" s="15">
        <f>IF(INTRO!$E$39="Non-endemic",IF($G499=1,DEC!I499,0),IF($G499=1,IVM!G499,0))</f>
        <v>0</v>
      </c>
      <c r="J499" s="197" t="s">
        <v>1155</v>
      </c>
      <c r="K499" s="42">
        <f>IF($J499="ALB", IF(INTRO!$E$39="Non-endemic", IF($H499&lt;&gt;0, IF($I499=0, $D499*$H499, $D499*($H499-$G499)), 0), $D499*$H499), 0)</f>
        <v>0</v>
      </c>
      <c r="L499" s="15">
        <f t="shared" si="57"/>
        <v>0</v>
      </c>
      <c r="M499" s="3"/>
      <c r="N499" s="15">
        <f t="shared" si="66"/>
        <v>0</v>
      </c>
      <c r="O499" s="42">
        <f>IF($J499="MBD", IF(INTRO!$E$39="Non-endemic", IF($H499&lt;&gt;0, IF($I499=0, $D499*$H499, $D499*($H499-$G499)), 0), $D499*$H499), 0)</f>
        <v>54818.038048678798</v>
      </c>
      <c r="P499" s="15">
        <f t="shared" si="58"/>
        <v>103570.54375704959</v>
      </c>
      <c r="Q499" s="3"/>
      <c r="R499" s="15">
        <f t="shared" si="67"/>
        <v>158388.58180572838</v>
      </c>
      <c r="S499" s="25"/>
      <c r="T499" s="17">
        <f t="shared" si="59"/>
        <v>0</v>
      </c>
      <c r="U499" s="17">
        <f t="shared" si="60"/>
        <v>0</v>
      </c>
      <c r="V499" s="25"/>
      <c r="W499" s="17">
        <f t="shared" si="61"/>
        <v>0</v>
      </c>
      <c r="X499" s="17">
        <f t="shared" si="62"/>
        <v>0</v>
      </c>
      <c r="Y499" s="25"/>
      <c r="Z499" s="17">
        <f t="shared" si="63"/>
        <v>103570.54375704959</v>
      </c>
      <c r="AA499" s="17">
        <f t="shared" si="64"/>
        <v>691</v>
      </c>
    </row>
    <row r="500" spans="1:27" x14ac:dyDescent="0.2">
      <c r="A500" s="14" t="str">
        <f>IF(AND(INTRO!$E$37="Non-endemic",INTRO!$E$41="Non-endemic")," ",IF(COUNTRY_INFO!A500=0," ",COUNTRY_INFO!A500))</f>
        <v>Ethiopia</v>
      </c>
      <c r="B500" s="14" t="str">
        <f>IF(AND(INTRO!$E$37="Non-endemic",INTRO!$E$41="Non-endemic")," ",IF(COUNTRY_INFO!B500=0," ",COUNTRY_INFO!B500))</f>
        <v>Oromia North Shoa Zone</v>
      </c>
      <c r="C500" s="14" t="str">
        <f>IF(AND(INTRO!$E$37="Non-endemic",INTRO!$E$41="Non-endemic")," ",IF(COUNTRY_INFO!C500=0," ",COUNTRY_INFO!C500))</f>
        <v>Were Jarso</v>
      </c>
      <c r="D500" s="15">
        <f>IF(AND(INTRO!$E$37="Non-endemic",INTRO!$E$41="Non-endemic"),0,IF(AND(OR(COUNTRY_INFO!$H500=0,COUNTRY_INFO!$H500=4,COUNTRY_INFO!$H500=99),OR(COUNTRY_INFO!$J500=0,COUNTRY_INFO!$J500=4)),0,COUNTRY_INFO!$E500))</f>
        <v>31659.401412491992</v>
      </c>
      <c r="E500" s="15">
        <f>IF(AND(INTRO!$E$37="Non-endemic",INTRO!$E$41="Non-endemic"),0,IF(AND(OR(COUNTRY_INFO!$H500=0,COUNTRY_INFO!$H500=4,COUNTRY_INFO!$H500=99),OR(COUNTRY_INFO!$J500=0,COUNTRY_INFO!$J500=4)),0,COUNTRY_INFO!$F500))</f>
        <v>59815.738323263991</v>
      </c>
      <c r="F500" s="15">
        <f t="shared" si="65"/>
        <v>91475.139735755976</v>
      </c>
      <c r="G500" s="16">
        <f>IF(AND(INTRO!$E$37="Non-endemic",INTRO!$E$41="Non-endemic"),0,COUNTRY_INFO!P500)</f>
        <v>0</v>
      </c>
      <c r="H500" s="16">
        <f>IF(AND(INTRO!$E$37="Non-endemic",INTRO!$E$41="Non-endemic"),0,COUNTRY_INFO!R500)</f>
        <v>2</v>
      </c>
      <c r="I500" s="15">
        <f>IF(INTRO!$E$39="Non-endemic",IF($G500=1,DEC!I500,0),IF($G500=1,IVM!G500,0))</f>
        <v>0</v>
      </c>
      <c r="J500" s="197" t="s">
        <v>1155</v>
      </c>
      <c r="K500" s="42">
        <f>IF($J500="ALB", IF(INTRO!$E$39="Non-endemic", IF($H500&lt;&gt;0, IF($I500=0, $D500*$H500, $D500*($H500-$G500)), 0), $D500*$H500), 0)</f>
        <v>0</v>
      </c>
      <c r="L500" s="15">
        <f t="shared" si="57"/>
        <v>0</v>
      </c>
      <c r="M500" s="3"/>
      <c r="N500" s="15">
        <f t="shared" si="66"/>
        <v>0</v>
      </c>
      <c r="O500" s="42">
        <f>IF($J500="MBD", IF(INTRO!$E$39="Non-endemic", IF($H500&lt;&gt;0, IF($I500=0, $D500*$H500, $D500*($H500-$G500)), 0), $D500*$H500), 0)</f>
        <v>63318.802824983984</v>
      </c>
      <c r="P500" s="15">
        <f t="shared" si="58"/>
        <v>119631.47664652798</v>
      </c>
      <c r="Q500" s="3"/>
      <c r="R500" s="15">
        <f t="shared" si="67"/>
        <v>182950.27947151195</v>
      </c>
      <c r="S500" s="25"/>
      <c r="T500" s="17">
        <f t="shared" si="59"/>
        <v>0</v>
      </c>
      <c r="U500" s="17">
        <f t="shared" si="60"/>
        <v>0</v>
      </c>
      <c r="V500" s="25"/>
      <c r="W500" s="17">
        <f t="shared" si="61"/>
        <v>0</v>
      </c>
      <c r="X500" s="17">
        <f t="shared" si="62"/>
        <v>0</v>
      </c>
      <c r="Y500" s="25"/>
      <c r="Z500" s="17">
        <f t="shared" si="63"/>
        <v>119631.47664652798</v>
      </c>
      <c r="AA500" s="17">
        <f t="shared" si="64"/>
        <v>798</v>
      </c>
    </row>
    <row r="501" spans="1:27" x14ac:dyDescent="0.2">
      <c r="A501" s="14" t="str">
        <f>IF(AND(INTRO!$E$37="Non-endemic",INTRO!$E$41="Non-endemic")," ",IF(COUNTRY_INFO!A501=0," ",COUNTRY_INFO!A501))</f>
        <v>Ethiopia</v>
      </c>
      <c r="B501" s="14" t="str">
        <f>IF(AND(INTRO!$E$37="Non-endemic",INTRO!$E$41="Non-endemic")," ",IF(COUNTRY_INFO!B501=0," ",COUNTRY_INFO!B501))</f>
        <v>Oromia North Shoa Zone</v>
      </c>
      <c r="C501" s="14" t="str">
        <f>IF(AND(INTRO!$E$37="Non-endemic",INTRO!$E$41="Non-endemic")," ",IF(COUNTRY_INFO!C501=0," ",COUNTRY_INFO!C501))</f>
        <v>Wuchale</v>
      </c>
      <c r="D501" s="15">
        <f>IF(AND(INTRO!$E$37="Non-endemic",INTRO!$E$41="Non-endemic"),0,IF(AND(OR(COUNTRY_INFO!$H501=0,COUNTRY_INFO!$H501=4,COUNTRY_INFO!$H501=99),OR(COUNTRY_INFO!$J501=0,COUNTRY_INFO!$J501=4)),0,COUNTRY_INFO!$E501))</f>
        <v>21808.640936552398</v>
      </c>
      <c r="E501" s="15">
        <f>IF(AND(INTRO!$E$37="Non-endemic",INTRO!$E$41="Non-endemic"),0,IF(AND(OR(COUNTRY_INFO!$H501=0,COUNTRY_INFO!$H501=4,COUNTRY_INFO!$H501=99),OR(COUNTRY_INFO!$J501=0,COUNTRY_INFO!$J501=4)),0,COUNTRY_INFO!$F501))</f>
        <v>41204.189000620798</v>
      </c>
      <c r="F501" s="15">
        <f t="shared" si="65"/>
        <v>63012.829937173199</v>
      </c>
      <c r="G501" s="16">
        <f>IF(AND(INTRO!$E$37="Non-endemic",INTRO!$E$41="Non-endemic"),0,COUNTRY_INFO!P501)</f>
        <v>0</v>
      </c>
      <c r="H501" s="16">
        <f>IF(AND(INTRO!$E$37="Non-endemic",INTRO!$E$41="Non-endemic"),0,COUNTRY_INFO!R501)</f>
        <v>1</v>
      </c>
      <c r="I501" s="15">
        <f>IF(INTRO!$E$39="Non-endemic",IF($G501=1,DEC!I501,0),IF($G501=1,IVM!G501,0))</f>
        <v>0</v>
      </c>
      <c r="J501" s="197" t="s">
        <v>1155</v>
      </c>
      <c r="K501" s="42">
        <f>IF($J501="ALB", IF(INTRO!$E$39="Non-endemic", IF($H501&lt;&gt;0, IF($I501=0, $D501*$H501, $D501*($H501-$G501)), 0), $D501*$H501), 0)</f>
        <v>0</v>
      </c>
      <c r="L501" s="15">
        <f t="shared" si="57"/>
        <v>0</v>
      </c>
      <c r="M501" s="3"/>
      <c r="N501" s="15">
        <f t="shared" si="66"/>
        <v>0</v>
      </c>
      <c r="O501" s="42">
        <f>IF($J501="MBD", IF(INTRO!$E$39="Non-endemic", IF($H501&lt;&gt;0, IF($I501=0, $D501*$H501, $D501*($H501-$G501)), 0), $D501*$H501), 0)</f>
        <v>21808.640936552398</v>
      </c>
      <c r="P501" s="15">
        <f t="shared" si="58"/>
        <v>41204.189000620798</v>
      </c>
      <c r="Q501" s="3"/>
      <c r="R501" s="15">
        <f t="shared" si="67"/>
        <v>63012.829937173199</v>
      </c>
      <c r="S501" s="25"/>
      <c r="T501" s="17">
        <f t="shared" si="59"/>
        <v>0</v>
      </c>
      <c r="U501" s="17">
        <f t="shared" si="60"/>
        <v>0</v>
      </c>
      <c r="V501" s="25"/>
      <c r="W501" s="17">
        <f t="shared" si="61"/>
        <v>0</v>
      </c>
      <c r="X501" s="17">
        <f t="shared" si="62"/>
        <v>0</v>
      </c>
      <c r="Y501" s="25"/>
      <c r="Z501" s="17">
        <f t="shared" si="63"/>
        <v>41204.189000620798</v>
      </c>
      <c r="AA501" s="17">
        <f t="shared" si="64"/>
        <v>275</v>
      </c>
    </row>
    <row r="502" spans="1:27" x14ac:dyDescent="0.2">
      <c r="A502" s="14" t="str">
        <f>IF(AND(INTRO!$E$37="Non-endemic",INTRO!$E$41="Non-endemic")," ",IF(COUNTRY_INFO!A502=0," ",COUNTRY_INFO!A502))</f>
        <v>Ethiopia</v>
      </c>
      <c r="B502" s="14" t="str">
        <f>IF(AND(INTRO!$E$37="Non-endemic",INTRO!$E$41="Non-endemic")," ",IF(COUNTRY_INFO!B502=0," ",COUNTRY_INFO!B502))</f>
        <v>Oromia North Shoa Zone</v>
      </c>
      <c r="C502" s="14" t="str">
        <f>IF(AND(INTRO!$E$37="Non-endemic",INTRO!$E$41="Non-endemic")," ",IF(COUNTRY_INFO!C502=0," ",COUNTRY_INFO!C502))</f>
        <v xml:space="preserve">Yaya Gulele </v>
      </c>
      <c r="D502" s="15">
        <f>IF(AND(INTRO!$E$37="Non-endemic",INTRO!$E$41="Non-endemic"),0,IF(AND(OR(COUNTRY_INFO!$H502=0,COUNTRY_INFO!$H502=4,COUNTRY_INFO!$H502=99),OR(COUNTRY_INFO!$J502=0,COUNTRY_INFO!$J502=4)),0,COUNTRY_INFO!$E502))</f>
        <v>12267.890785302596</v>
      </c>
      <c r="E502" s="15">
        <f>IF(AND(INTRO!$E$37="Non-endemic",INTRO!$E$41="Non-endemic"),0,IF(AND(OR(COUNTRY_INFO!$H502=0,COUNTRY_INFO!$H502=4,COUNTRY_INFO!$H502=99),OR(COUNTRY_INFO!$J502=0,COUNTRY_INFO!$J502=4)),0,COUNTRY_INFO!$F502))</f>
        <v>23178.358157539195</v>
      </c>
      <c r="F502" s="15">
        <f t="shared" si="65"/>
        <v>35446.24894284179</v>
      </c>
      <c r="G502" s="16">
        <f>IF(AND(INTRO!$E$37="Non-endemic",INTRO!$E$41="Non-endemic"),0,COUNTRY_INFO!P502)</f>
        <v>0</v>
      </c>
      <c r="H502" s="16">
        <f>IF(AND(INTRO!$E$37="Non-endemic",INTRO!$E$41="Non-endemic"),0,COUNTRY_INFO!R502)</f>
        <v>0</v>
      </c>
      <c r="I502" s="15">
        <f>IF(INTRO!$E$39="Non-endemic",IF($G502=1,DEC!I502,0),IF($G502=1,IVM!G502,0))</f>
        <v>0</v>
      </c>
      <c r="J502" s="197"/>
      <c r="K502" s="42">
        <f>IF($J502="ALB", IF(INTRO!$E$39="Non-endemic", IF($H502&lt;&gt;0, IF($I502=0, $D502*$H502, $D502*($H502-$G502)), 0), $D502*$H502), 0)</f>
        <v>0</v>
      </c>
      <c r="L502" s="15">
        <f t="shared" si="57"/>
        <v>0</v>
      </c>
      <c r="M502" s="3"/>
      <c r="N502" s="15">
        <f t="shared" si="66"/>
        <v>0</v>
      </c>
      <c r="O502" s="42">
        <f>IF($J502="MBD", IF(INTRO!$E$39="Non-endemic", IF($H502&lt;&gt;0, IF($I502=0, $D502*$H502, $D502*($H502-$G502)), 0), $D502*$H502), 0)</f>
        <v>0</v>
      </c>
      <c r="P502" s="15">
        <f t="shared" si="58"/>
        <v>0</v>
      </c>
      <c r="Q502" s="3"/>
      <c r="R502" s="15">
        <f t="shared" si="67"/>
        <v>0</v>
      </c>
      <c r="S502" s="25"/>
      <c r="T502" s="17">
        <f t="shared" si="59"/>
        <v>0</v>
      </c>
      <c r="U502" s="17">
        <f t="shared" si="60"/>
        <v>0</v>
      </c>
      <c r="V502" s="25"/>
      <c r="W502" s="17">
        <f t="shared" si="61"/>
        <v>0</v>
      </c>
      <c r="X502" s="17">
        <f t="shared" si="62"/>
        <v>0</v>
      </c>
      <c r="Y502" s="25"/>
      <c r="Z502" s="17">
        <f t="shared" si="63"/>
        <v>0</v>
      </c>
      <c r="AA502" s="17">
        <f t="shared" si="64"/>
        <v>0</v>
      </c>
    </row>
    <row r="503" spans="1:27" x14ac:dyDescent="0.2">
      <c r="A503" s="14" t="str">
        <f>IF(AND(INTRO!$E$37="Non-endemic",INTRO!$E$41="Non-endemic")," ",IF(COUNTRY_INFO!A503=0," ",COUNTRY_INFO!A503))</f>
        <v>Ethiopia</v>
      </c>
      <c r="B503" s="14" t="str">
        <f>IF(AND(INTRO!$E$37="Non-endemic",INTRO!$E$41="Non-endemic")," ",IF(COUNTRY_INFO!B503=0," ",COUNTRY_INFO!B503))</f>
        <v>Oromia Southwest Shewa</v>
      </c>
      <c r="C503" s="14" t="str">
        <f>IF(AND(INTRO!$E$37="Non-endemic",INTRO!$E$41="Non-endemic")," ",IF(COUNTRY_INFO!C503=0," ",COUNTRY_INFO!C503))</f>
        <v>Amayyaa</v>
      </c>
      <c r="D503" s="15">
        <f>IF(AND(INTRO!$E$37="Non-endemic",INTRO!$E$41="Non-endemic"),0,IF(AND(OR(COUNTRY_INFO!$H503=0,COUNTRY_INFO!$H503=4,COUNTRY_INFO!$H503=99),OR(COUNTRY_INFO!$J503=0,COUNTRY_INFO!$J503=4)),0,COUNTRY_INFO!$E503))</f>
        <v>27242.390595852594</v>
      </c>
      <c r="E503" s="15">
        <f>IF(AND(INTRO!$E$37="Non-endemic",INTRO!$E$41="Non-endemic"),0,IF(AND(OR(COUNTRY_INFO!$H503=0,COUNTRY_INFO!$H503=4,COUNTRY_INFO!$H503=99),OR(COUNTRY_INFO!$J503=0,COUNTRY_INFO!$J503=4)),0,COUNTRY_INFO!$F503))</f>
        <v>51470.45220313919</v>
      </c>
      <c r="F503" s="15">
        <f t="shared" si="65"/>
        <v>78712.842798991784</v>
      </c>
      <c r="G503" s="16">
        <f>IF(AND(INTRO!$E$37="Non-endemic",INTRO!$E$41="Non-endemic"),0,COUNTRY_INFO!P503)</f>
        <v>0</v>
      </c>
      <c r="H503" s="16">
        <f>IF(AND(INTRO!$E$37="Non-endemic",INTRO!$E$41="Non-endemic"),0,COUNTRY_INFO!R503)</f>
        <v>0</v>
      </c>
      <c r="I503" s="15">
        <f>IF(INTRO!$E$39="Non-endemic",IF($G503=1,DEC!I503,0),IF($G503=1,IVM!G503,0))</f>
        <v>0</v>
      </c>
      <c r="J503" s="197"/>
      <c r="K503" s="42">
        <f>IF($J503="ALB", IF(INTRO!$E$39="Non-endemic", IF($H503&lt;&gt;0, IF($I503=0, $D503*$H503, $D503*($H503-$G503)), 0), $D503*$H503), 0)</f>
        <v>0</v>
      </c>
      <c r="L503" s="15">
        <f t="shared" si="57"/>
        <v>0</v>
      </c>
      <c r="M503" s="3"/>
      <c r="N503" s="15">
        <f t="shared" si="66"/>
        <v>0</v>
      </c>
      <c r="O503" s="42">
        <f>IF($J503="MBD", IF(INTRO!$E$39="Non-endemic", IF($H503&lt;&gt;0, IF($I503=0, $D503*$H503, $D503*($H503-$G503)), 0), $D503*$H503), 0)</f>
        <v>0</v>
      </c>
      <c r="P503" s="15">
        <f t="shared" si="58"/>
        <v>0</v>
      </c>
      <c r="Q503" s="3"/>
      <c r="R503" s="15">
        <f t="shared" si="67"/>
        <v>0</v>
      </c>
      <c r="S503" s="25"/>
      <c r="T503" s="17">
        <f t="shared" si="59"/>
        <v>0</v>
      </c>
      <c r="U503" s="17">
        <f t="shared" si="60"/>
        <v>0</v>
      </c>
      <c r="V503" s="25"/>
      <c r="W503" s="17">
        <f t="shared" si="61"/>
        <v>0</v>
      </c>
      <c r="X503" s="17">
        <f t="shared" si="62"/>
        <v>0</v>
      </c>
      <c r="Y503" s="25"/>
      <c r="Z503" s="17">
        <f t="shared" si="63"/>
        <v>0</v>
      </c>
      <c r="AA503" s="17">
        <f t="shared" si="64"/>
        <v>0</v>
      </c>
    </row>
    <row r="504" spans="1:27" x14ac:dyDescent="0.2">
      <c r="A504" s="14" t="str">
        <f>IF(AND(INTRO!$E$37="Non-endemic",INTRO!$E$41="Non-endemic")," ",IF(COUNTRY_INFO!A504=0," ",COUNTRY_INFO!A504))</f>
        <v>Ethiopia</v>
      </c>
      <c r="B504" s="14" t="str">
        <f>IF(AND(INTRO!$E$37="Non-endemic",INTRO!$E$41="Non-endemic")," ",IF(COUNTRY_INFO!B504=0," ",COUNTRY_INFO!B504))</f>
        <v>Oromia Southwest Shewa</v>
      </c>
      <c r="C504" s="14" t="str">
        <f>IF(AND(INTRO!$E$37="Non-endemic",INTRO!$E$41="Non-endemic")," ",IF(COUNTRY_INFO!C504=0," ",COUNTRY_INFO!C504))</f>
        <v>Bachoo</v>
      </c>
      <c r="D504" s="15">
        <f>IF(AND(INTRO!$E$37="Non-endemic",INTRO!$E$41="Non-endemic"),0,IF(AND(OR(COUNTRY_INFO!$H504=0,COUNTRY_INFO!$H504=4,COUNTRY_INFO!$H504=99),OR(COUNTRY_INFO!$J504=0,COUNTRY_INFO!$J504=4)),0,COUNTRY_INFO!$E504))</f>
        <v>16825.568574666599</v>
      </c>
      <c r="E504" s="15">
        <f>IF(AND(INTRO!$E$37="Non-endemic",INTRO!$E$41="Non-endemic"),0,IF(AND(OR(COUNTRY_INFO!$H504=0,COUNTRY_INFO!$H504=4,COUNTRY_INFO!$H504=99),OR(COUNTRY_INFO!$J504=0,COUNTRY_INFO!$J504=4)),0,COUNTRY_INFO!$F504))</f>
        <v>31789.413637027195</v>
      </c>
      <c r="F504" s="15">
        <f t="shared" si="65"/>
        <v>48614.982211693794</v>
      </c>
      <c r="G504" s="16">
        <f>IF(AND(INTRO!$E$37="Non-endemic",INTRO!$E$41="Non-endemic"),0,COUNTRY_INFO!P504)</f>
        <v>0</v>
      </c>
      <c r="H504" s="16">
        <f>IF(AND(INTRO!$E$37="Non-endemic",INTRO!$E$41="Non-endemic"),0,COUNTRY_INFO!R504)</f>
        <v>0</v>
      </c>
      <c r="I504" s="15">
        <f>IF(INTRO!$E$39="Non-endemic",IF($G504=1,DEC!I504,0),IF($G504=1,IVM!G504,0))</f>
        <v>0</v>
      </c>
      <c r="J504" s="197"/>
      <c r="K504" s="42">
        <f>IF($J504="ALB", IF(INTRO!$E$39="Non-endemic", IF($H504&lt;&gt;0, IF($I504=0, $D504*$H504, $D504*($H504-$G504)), 0), $D504*$H504), 0)</f>
        <v>0</v>
      </c>
      <c r="L504" s="15">
        <f t="shared" si="57"/>
        <v>0</v>
      </c>
      <c r="M504" s="3"/>
      <c r="N504" s="15">
        <f t="shared" si="66"/>
        <v>0</v>
      </c>
      <c r="O504" s="42">
        <f>IF($J504="MBD", IF(INTRO!$E$39="Non-endemic", IF($H504&lt;&gt;0, IF($I504=0, $D504*$H504, $D504*($H504-$G504)), 0), $D504*$H504), 0)</f>
        <v>0</v>
      </c>
      <c r="P504" s="15">
        <f t="shared" si="58"/>
        <v>0</v>
      </c>
      <c r="Q504" s="3"/>
      <c r="R504" s="15">
        <f t="shared" si="67"/>
        <v>0</v>
      </c>
      <c r="S504" s="25"/>
      <c r="T504" s="17">
        <f t="shared" si="59"/>
        <v>0</v>
      </c>
      <c r="U504" s="17">
        <f t="shared" si="60"/>
        <v>0</v>
      </c>
      <c r="V504" s="25"/>
      <c r="W504" s="17">
        <f t="shared" si="61"/>
        <v>0</v>
      </c>
      <c r="X504" s="17">
        <f t="shared" si="62"/>
        <v>0</v>
      </c>
      <c r="Y504" s="25"/>
      <c r="Z504" s="17">
        <f t="shared" si="63"/>
        <v>0</v>
      </c>
      <c r="AA504" s="17">
        <f t="shared" si="64"/>
        <v>0</v>
      </c>
    </row>
    <row r="505" spans="1:27" x14ac:dyDescent="0.2">
      <c r="A505" s="14" t="str">
        <f>IF(AND(INTRO!$E$37="Non-endemic",INTRO!$E$41="Non-endemic")," ",IF(COUNTRY_INFO!A505=0," ",COUNTRY_INFO!A505))</f>
        <v>Ethiopia</v>
      </c>
      <c r="B505" s="14" t="str">
        <f>IF(AND(INTRO!$E$37="Non-endemic",INTRO!$E$41="Non-endemic")," ",IF(COUNTRY_INFO!B505=0," ",COUNTRY_INFO!B505))</f>
        <v>Oromia Southwest Shewa</v>
      </c>
      <c r="C505" s="14" t="str">
        <f>IF(AND(INTRO!$E$37="Non-endemic",INTRO!$E$41="Non-endemic")," ",IF(COUNTRY_INFO!C505=0," ",COUNTRY_INFO!C505))</f>
        <v>Daawoo</v>
      </c>
      <c r="D505" s="15">
        <f>IF(AND(INTRO!$E$37="Non-endemic",INTRO!$E$41="Non-endemic"),0,IF(AND(OR(COUNTRY_INFO!$H505=0,COUNTRY_INFO!$H505=4,COUNTRY_INFO!$H505=99),OR(COUNTRY_INFO!$J505=0,COUNTRY_INFO!$J505=4)),0,COUNTRY_INFO!$E505))</f>
        <v>16231.000332896998</v>
      </c>
      <c r="E505" s="15">
        <f>IF(AND(INTRO!$E$37="Non-endemic",INTRO!$E$41="Non-endemic"),0,IF(AND(OR(COUNTRY_INFO!$H505=0,COUNTRY_INFO!$H505=4,COUNTRY_INFO!$H505=99),OR(COUNTRY_INFO!$J505=0,COUNTRY_INFO!$J505=4)),0,COUNTRY_INFO!$F505))</f>
        <v>30666.065223023998</v>
      </c>
      <c r="F505" s="15">
        <f t="shared" si="65"/>
        <v>46897.065555920999</v>
      </c>
      <c r="G505" s="16">
        <f>IF(AND(INTRO!$E$37="Non-endemic",INTRO!$E$41="Non-endemic"),0,COUNTRY_INFO!P505)</f>
        <v>0</v>
      </c>
      <c r="H505" s="16">
        <f>IF(AND(INTRO!$E$37="Non-endemic",INTRO!$E$41="Non-endemic"),0,COUNTRY_INFO!R505)</f>
        <v>0</v>
      </c>
      <c r="I505" s="15">
        <f>IF(INTRO!$E$39="Non-endemic",IF($G505=1,DEC!I505,0),IF($G505=1,IVM!G505,0))</f>
        <v>0</v>
      </c>
      <c r="J505" s="197"/>
      <c r="K505" s="42">
        <f>IF($J505="ALB", IF(INTRO!$E$39="Non-endemic", IF($H505&lt;&gt;0, IF($I505=0, $D505*$H505, $D505*($H505-$G505)), 0), $D505*$H505), 0)</f>
        <v>0</v>
      </c>
      <c r="L505" s="15">
        <f t="shared" si="57"/>
        <v>0</v>
      </c>
      <c r="M505" s="3"/>
      <c r="N505" s="15">
        <f t="shared" si="66"/>
        <v>0</v>
      </c>
      <c r="O505" s="42">
        <f>IF($J505="MBD", IF(INTRO!$E$39="Non-endemic", IF($H505&lt;&gt;0, IF($I505=0, $D505*$H505, $D505*($H505-$G505)), 0), $D505*$H505), 0)</f>
        <v>0</v>
      </c>
      <c r="P505" s="15">
        <f t="shared" si="58"/>
        <v>0</v>
      </c>
      <c r="Q505" s="3"/>
      <c r="R505" s="15">
        <f t="shared" si="67"/>
        <v>0</v>
      </c>
      <c r="S505" s="25"/>
      <c r="T505" s="17">
        <f t="shared" si="59"/>
        <v>0</v>
      </c>
      <c r="U505" s="17">
        <f t="shared" si="60"/>
        <v>0</v>
      </c>
      <c r="V505" s="25"/>
      <c r="W505" s="17">
        <f t="shared" si="61"/>
        <v>0</v>
      </c>
      <c r="X505" s="17">
        <f t="shared" si="62"/>
        <v>0</v>
      </c>
      <c r="Y505" s="25"/>
      <c r="Z505" s="17">
        <f t="shared" si="63"/>
        <v>0</v>
      </c>
      <c r="AA505" s="17">
        <f t="shared" si="64"/>
        <v>0</v>
      </c>
    </row>
    <row r="506" spans="1:27" x14ac:dyDescent="0.2">
      <c r="A506" s="14" t="str">
        <f>IF(AND(INTRO!$E$37="Non-endemic",INTRO!$E$41="Non-endemic")," ",IF(COUNTRY_INFO!A506=0," ",COUNTRY_INFO!A506))</f>
        <v>Ethiopia</v>
      </c>
      <c r="B506" s="14" t="str">
        <f>IF(AND(INTRO!$E$37="Non-endemic",INTRO!$E$41="Non-endemic")," ",IF(COUNTRY_INFO!B506=0," ",COUNTRY_INFO!B506))</f>
        <v>Oromia Southwest Shewa</v>
      </c>
      <c r="C506" s="14" t="str">
        <f>IF(AND(INTRO!$E$37="Non-endemic",INTRO!$E$41="Non-endemic")," ",IF(COUNTRY_INFO!C506=0," ",COUNTRY_INFO!C506))</f>
        <v>Goro</v>
      </c>
      <c r="D506" s="15">
        <f>IF(AND(INTRO!$E$37="Non-endemic",INTRO!$E$41="Non-endemic"),0,IF(AND(OR(COUNTRY_INFO!$H506=0,COUNTRY_INFO!$H506=4,COUNTRY_INFO!$H506=99),OR(COUNTRY_INFO!$J506=0,COUNTRY_INFO!$J506=4)),0,COUNTRY_INFO!$E506))</f>
        <v>10191.822737913599</v>
      </c>
      <c r="E506" s="15">
        <f>IF(AND(INTRO!$E$37="Non-endemic",INTRO!$E$41="Non-endemic"),0,IF(AND(OR(COUNTRY_INFO!$H506=0,COUNTRY_INFO!$H506=4,COUNTRY_INFO!$H506=99),OR(COUNTRY_INFO!$J506=0,COUNTRY_INFO!$J506=4)),0,COUNTRY_INFO!$F506))</f>
        <v>19255.935827251196</v>
      </c>
      <c r="F506" s="15">
        <f t="shared" si="65"/>
        <v>29447.758565164797</v>
      </c>
      <c r="G506" s="16">
        <f>IF(AND(INTRO!$E$37="Non-endemic",INTRO!$E$41="Non-endemic"),0,COUNTRY_INFO!P506)</f>
        <v>0</v>
      </c>
      <c r="H506" s="16">
        <f>IF(AND(INTRO!$E$37="Non-endemic",INTRO!$E$41="Non-endemic"),0,COUNTRY_INFO!R506)</f>
        <v>0</v>
      </c>
      <c r="I506" s="15">
        <f>IF(INTRO!$E$39="Non-endemic",IF($G506=1,DEC!I506,0),IF($G506=1,IVM!G506,0))</f>
        <v>0</v>
      </c>
      <c r="J506" s="197"/>
      <c r="K506" s="42">
        <f>IF($J506="ALB", IF(INTRO!$E$39="Non-endemic", IF($H506&lt;&gt;0, IF($I506=0, $D506*$H506, $D506*($H506-$G506)), 0), $D506*$H506), 0)</f>
        <v>0</v>
      </c>
      <c r="L506" s="15">
        <f t="shared" si="57"/>
        <v>0</v>
      </c>
      <c r="M506" s="3"/>
      <c r="N506" s="15">
        <f t="shared" si="66"/>
        <v>0</v>
      </c>
      <c r="O506" s="42">
        <f>IF($J506="MBD", IF(INTRO!$E$39="Non-endemic", IF($H506&lt;&gt;0, IF($I506=0, $D506*$H506, $D506*($H506-$G506)), 0), $D506*$H506), 0)</f>
        <v>0</v>
      </c>
      <c r="P506" s="15">
        <f t="shared" si="58"/>
        <v>0</v>
      </c>
      <c r="Q506" s="3"/>
      <c r="R506" s="15">
        <f t="shared" si="67"/>
        <v>0</v>
      </c>
      <c r="S506" s="25"/>
      <c r="T506" s="17">
        <f t="shared" si="59"/>
        <v>0</v>
      </c>
      <c r="U506" s="17">
        <f t="shared" si="60"/>
        <v>0</v>
      </c>
      <c r="V506" s="25"/>
      <c r="W506" s="17">
        <f t="shared" si="61"/>
        <v>0</v>
      </c>
      <c r="X506" s="17">
        <f t="shared" si="62"/>
        <v>0</v>
      </c>
      <c r="Y506" s="25"/>
      <c r="Z506" s="17">
        <f t="shared" si="63"/>
        <v>0</v>
      </c>
      <c r="AA506" s="17">
        <f t="shared" si="64"/>
        <v>0</v>
      </c>
    </row>
    <row r="507" spans="1:27" x14ac:dyDescent="0.2">
      <c r="A507" s="14" t="str">
        <f>IF(AND(INTRO!$E$37="Non-endemic",INTRO!$E$41="Non-endemic")," ",IF(COUNTRY_INFO!A507=0," ",COUNTRY_INFO!A507))</f>
        <v>Ethiopia</v>
      </c>
      <c r="B507" s="14" t="str">
        <f>IF(AND(INTRO!$E$37="Non-endemic",INTRO!$E$41="Non-endemic")," ",IF(COUNTRY_INFO!B507=0," ",COUNTRY_INFO!B507))</f>
        <v>Oromia Southwest Shewa</v>
      </c>
      <c r="C507" s="14" t="str">
        <f>IF(AND(INTRO!$E$37="Non-endemic",INTRO!$E$41="Non-endemic")," ",IF(COUNTRY_INFO!C507=0," ",COUNTRY_INFO!C507))</f>
        <v>Iluu</v>
      </c>
      <c r="D507" s="15">
        <f>IF(AND(INTRO!$E$37="Non-endemic",INTRO!$E$41="Non-endemic"),0,IF(AND(OR(COUNTRY_INFO!$H507=0,COUNTRY_INFO!$H507=4,COUNTRY_INFO!$H507=99),OR(COUNTRY_INFO!$J507=0,COUNTRY_INFO!$J507=4)),0,COUNTRY_INFO!$E507))</f>
        <v>13957.9306506066</v>
      </c>
      <c r="E507" s="15">
        <f>IF(AND(INTRO!$E$37="Non-endemic",INTRO!$E$41="Non-endemic"),0,IF(AND(OR(COUNTRY_INFO!$H507=0,COUNTRY_INFO!$H507=4,COUNTRY_INFO!$H507=99),OR(COUNTRY_INFO!$J507=0,COUNTRY_INFO!$J507=4)),0,COUNTRY_INFO!$F507))</f>
        <v>26371.437553507196</v>
      </c>
      <c r="F507" s="15">
        <f t="shared" si="65"/>
        <v>40329.368204113794</v>
      </c>
      <c r="G507" s="16">
        <f>IF(AND(INTRO!$E$37="Non-endemic",INTRO!$E$41="Non-endemic"),0,COUNTRY_INFO!P507)</f>
        <v>0</v>
      </c>
      <c r="H507" s="16">
        <f>IF(AND(INTRO!$E$37="Non-endemic",INTRO!$E$41="Non-endemic"),0,COUNTRY_INFO!R507)</f>
        <v>0</v>
      </c>
      <c r="I507" s="15">
        <f>IF(INTRO!$E$39="Non-endemic",IF($G507=1,DEC!I507,0),IF($G507=1,IVM!G507,0))</f>
        <v>0</v>
      </c>
      <c r="J507" s="197"/>
      <c r="K507" s="42">
        <f>IF($J507="ALB", IF(INTRO!$E$39="Non-endemic", IF($H507&lt;&gt;0, IF($I507=0, $D507*$H507, $D507*($H507-$G507)), 0), $D507*$H507), 0)</f>
        <v>0</v>
      </c>
      <c r="L507" s="15">
        <f t="shared" si="57"/>
        <v>0</v>
      </c>
      <c r="M507" s="3"/>
      <c r="N507" s="15">
        <f t="shared" si="66"/>
        <v>0</v>
      </c>
      <c r="O507" s="42">
        <f>IF($J507="MBD", IF(INTRO!$E$39="Non-endemic", IF($H507&lt;&gt;0, IF($I507=0, $D507*$H507, $D507*($H507-$G507)), 0), $D507*$H507), 0)</f>
        <v>0</v>
      </c>
      <c r="P507" s="15">
        <f t="shared" si="58"/>
        <v>0</v>
      </c>
      <c r="Q507" s="3"/>
      <c r="R507" s="15">
        <f t="shared" si="67"/>
        <v>0</v>
      </c>
      <c r="S507" s="25"/>
      <c r="T507" s="17">
        <f t="shared" si="59"/>
        <v>0</v>
      </c>
      <c r="U507" s="17">
        <f t="shared" si="60"/>
        <v>0</v>
      </c>
      <c r="V507" s="25"/>
      <c r="W507" s="17">
        <f t="shared" si="61"/>
        <v>0</v>
      </c>
      <c r="X507" s="17">
        <f t="shared" si="62"/>
        <v>0</v>
      </c>
      <c r="Y507" s="25"/>
      <c r="Z507" s="17">
        <f t="shared" si="63"/>
        <v>0</v>
      </c>
      <c r="AA507" s="17">
        <f t="shared" si="64"/>
        <v>0</v>
      </c>
    </row>
    <row r="508" spans="1:27" x14ac:dyDescent="0.2">
      <c r="A508" s="14" t="str">
        <f>IF(AND(INTRO!$E$37="Non-endemic",INTRO!$E$41="Non-endemic")," ",IF(COUNTRY_INFO!A508=0," ",COUNTRY_INFO!A508))</f>
        <v>Ethiopia</v>
      </c>
      <c r="B508" s="14" t="str">
        <f>IF(AND(INTRO!$E$37="Non-endemic",INTRO!$E$41="Non-endemic")," ",IF(COUNTRY_INFO!B508=0," ",COUNTRY_INFO!B508))</f>
        <v>Oromia Southwest Shewa</v>
      </c>
      <c r="C508" s="14" t="str">
        <f>IF(AND(INTRO!$E$37="Non-endemic",INTRO!$E$41="Non-endemic")," ",IF(COUNTRY_INFO!C508=0," ",COUNTRY_INFO!C508))</f>
        <v>Kersa Malima</v>
      </c>
      <c r="D508" s="15">
        <f>IF(AND(INTRO!$E$37="Non-endemic",INTRO!$E$41="Non-endemic"),0,IF(AND(OR(COUNTRY_INFO!$H508=0,COUNTRY_INFO!$H508=4,COUNTRY_INFO!$H508=99),OR(COUNTRY_INFO!$J508=0,COUNTRY_INFO!$J508=4)),0,COUNTRY_INFO!$E508))</f>
        <v>18150.281549408399</v>
      </c>
      <c r="E508" s="15">
        <f>IF(AND(INTRO!$E$37="Non-endemic",INTRO!$E$41="Non-endemic"),0,IF(AND(OR(COUNTRY_INFO!$H508=0,COUNTRY_INFO!$H508=4,COUNTRY_INFO!$H508=99),OR(COUNTRY_INFO!$J508=0,COUNTRY_INFO!$J508=4)),0,COUNTRY_INFO!$F508))</f>
        <v>34292.262115372796</v>
      </c>
      <c r="F508" s="15">
        <f t="shared" si="65"/>
        <v>52442.543664781195</v>
      </c>
      <c r="G508" s="16">
        <f>IF(AND(INTRO!$E$37="Non-endemic",INTRO!$E$41="Non-endemic"),0,COUNTRY_INFO!P508)</f>
        <v>0</v>
      </c>
      <c r="H508" s="16">
        <f>IF(AND(INTRO!$E$37="Non-endemic",INTRO!$E$41="Non-endemic"),0,COUNTRY_INFO!R508)</f>
        <v>0</v>
      </c>
      <c r="I508" s="15">
        <f>IF(INTRO!$E$39="Non-endemic",IF($G508=1,DEC!I508,0),IF($G508=1,IVM!G508,0))</f>
        <v>0</v>
      </c>
      <c r="J508" s="197"/>
      <c r="K508" s="42">
        <f>IF($J508="ALB", IF(INTRO!$E$39="Non-endemic", IF($H508&lt;&gt;0, IF($I508=0, $D508*$H508, $D508*($H508-$G508)), 0), $D508*$H508), 0)</f>
        <v>0</v>
      </c>
      <c r="L508" s="15">
        <f t="shared" si="57"/>
        <v>0</v>
      </c>
      <c r="M508" s="3"/>
      <c r="N508" s="15">
        <f t="shared" si="66"/>
        <v>0</v>
      </c>
      <c r="O508" s="42">
        <f>IF($J508="MBD", IF(INTRO!$E$39="Non-endemic", IF($H508&lt;&gt;0, IF($I508=0, $D508*$H508, $D508*($H508-$G508)), 0), $D508*$H508), 0)</f>
        <v>0</v>
      </c>
      <c r="P508" s="15">
        <f t="shared" si="58"/>
        <v>0</v>
      </c>
      <c r="Q508" s="3"/>
      <c r="R508" s="15">
        <f t="shared" si="67"/>
        <v>0</v>
      </c>
      <c r="S508" s="25"/>
      <c r="T508" s="17">
        <f t="shared" si="59"/>
        <v>0</v>
      </c>
      <c r="U508" s="17">
        <f t="shared" si="60"/>
        <v>0</v>
      </c>
      <c r="V508" s="25"/>
      <c r="W508" s="17">
        <f t="shared" si="61"/>
        <v>0</v>
      </c>
      <c r="X508" s="17">
        <f t="shared" si="62"/>
        <v>0</v>
      </c>
      <c r="Y508" s="25"/>
      <c r="Z508" s="17">
        <f t="shared" si="63"/>
        <v>0</v>
      </c>
      <c r="AA508" s="17">
        <f t="shared" si="64"/>
        <v>0</v>
      </c>
    </row>
    <row r="509" spans="1:27" x14ac:dyDescent="0.2">
      <c r="A509" s="14" t="str">
        <f>IF(AND(INTRO!$E$37="Non-endemic",INTRO!$E$41="Non-endemic")," ",IF(COUNTRY_INFO!A509=0," ",COUNTRY_INFO!A509))</f>
        <v>Ethiopia</v>
      </c>
      <c r="B509" s="14" t="str">
        <f>IF(AND(INTRO!$E$37="Non-endemic",INTRO!$E$41="Non-endemic")," ",IF(COUNTRY_INFO!B509=0," ",COUNTRY_INFO!B509))</f>
        <v>Oromia Southwest Shewa</v>
      </c>
      <c r="C509" s="14" t="str">
        <f>IF(AND(INTRO!$E$37="Non-endemic",INTRO!$E$41="Non-endemic")," ",IF(COUNTRY_INFO!C509=0," ",COUNTRY_INFO!C509))</f>
        <v>Saden Sodo</v>
      </c>
      <c r="D509" s="15">
        <f>IF(AND(INTRO!$E$37="Non-endemic",INTRO!$E$41="Non-endemic"),0,IF(AND(OR(COUNTRY_INFO!$H509=0,COUNTRY_INFO!$H509=4,COUNTRY_INFO!$H509=99),OR(COUNTRY_INFO!$J509=0,COUNTRY_INFO!$J509=4)),0,COUNTRY_INFO!$E509))</f>
        <v>15431.116003073397</v>
      </c>
      <c r="E509" s="15">
        <f>IF(AND(INTRO!$E$37="Non-endemic",INTRO!$E$41="Non-endemic"),0,IF(AND(OR(COUNTRY_INFO!$H509=0,COUNTRY_INFO!$H509=4,COUNTRY_INFO!$H509=99),OR(COUNTRY_INFO!$J509=0,COUNTRY_INFO!$J509=4)),0,COUNTRY_INFO!$F509))</f>
        <v>29154.802545052793</v>
      </c>
      <c r="F509" s="15">
        <f t="shared" si="65"/>
        <v>44585.918548126188</v>
      </c>
      <c r="G509" s="16">
        <f>IF(AND(INTRO!$E$37="Non-endemic",INTRO!$E$41="Non-endemic"),0,COUNTRY_INFO!P509)</f>
        <v>0</v>
      </c>
      <c r="H509" s="16">
        <f>IF(AND(INTRO!$E$37="Non-endemic",INTRO!$E$41="Non-endemic"),0,COUNTRY_INFO!R509)</f>
        <v>0</v>
      </c>
      <c r="I509" s="15">
        <f>IF(INTRO!$E$39="Non-endemic",IF($G509=1,DEC!I509,0),IF($G509=1,IVM!G509,0))</f>
        <v>0</v>
      </c>
      <c r="J509" s="197"/>
      <c r="K509" s="42">
        <f>IF($J509="ALB", IF(INTRO!$E$39="Non-endemic", IF($H509&lt;&gt;0, IF($I509=0, $D509*$H509, $D509*($H509-$G509)), 0), $D509*$H509), 0)</f>
        <v>0</v>
      </c>
      <c r="L509" s="15">
        <f t="shared" si="57"/>
        <v>0</v>
      </c>
      <c r="M509" s="3"/>
      <c r="N509" s="15">
        <f t="shared" si="66"/>
        <v>0</v>
      </c>
      <c r="O509" s="42">
        <f>IF($J509="MBD", IF(INTRO!$E$39="Non-endemic", IF($H509&lt;&gt;0, IF($I509=0, $D509*$H509, $D509*($H509-$G509)), 0), $D509*$H509), 0)</f>
        <v>0</v>
      </c>
      <c r="P509" s="15">
        <f t="shared" si="58"/>
        <v>0</v>
      </c>
      <c r="Q509" s="3"/>
      <c r="R509" s="15">
        <f t="shared" si="67"/>
        <v>0</v>
      </c>
      <c r="S509" s="25"/>
      <c r="T509" s="17">
        <f t="shared" si="59"/>
        <v>0</v>
      </c>
      <c r="U509" s="17">
        <f t="shared" si="60"/>
        <v>0</v>
      </c>
      <c r="V509" s="25"/>
      <c r="W509" s="17">
        <f t="shared" si="61"/>
        <v>0</v>
      </c>
      <c r="X509" s="17">
        <f t="shared" si="62"/>
        <v>0</v>
      </c>
      <c r="Y509" s="25"/>
      <c r="Z509" s="17">
        <f t="shared" si="63"/>
        <v>0</v>
      </c>
      <c r="AA509" s="17">
        <f t="shared" si="64"/>
        <v>0</v>
      </c>
    </row>
    <row r="510" spans="1:27" x14ac:dyDescent="0.2">
      <c r="A510" s="14" t="str">
        <f>IF(AND(INTRO!$E$37="Non-endemic",INTRO!$E$41="Non-endemic")," ",IF(COUNTRY_INFO!A510=0," ",COUNTRY_INFO!A510))</f>
        <v>Ethiopia</v>
      </c>
      <c r="B510" s="14" t="str">
        <f>IF(AND(INTRO!$E$37="Non-endemic",INTRO!$E$41="Non-endemic")," ",IF(COUNTRY_INFO!B510=0," ",COUNTRY_INFO!B510))</f>
        <v>Oromia Southwest Shewa</v>
      </c>
      <c r="C510" s="14" t="str">
        <f>IF(AND(INTRO!$E$37="Non-endemic",INTRO!$E$41="Non-endemic")," ",IF(COUNTRY_INFO!C510=0," ",COUNTRY_INFO!C510))</f>
        <v>Sodo Dachi</v>
      </c>
      <c r="D510" s="15">
        <f>IF(AND(INTRO!$E$37="Non-endemic",INTRO!$E$41="Non-endemic"),0,IF(AND(OR(COUNTRY_INFO!$H510=0,COUNTRY_INFO!$H510=4,COUNTRY_INFO!$H510=99),OR(COUNTRY_INFO!$J510=0,COUNTRY_INFO!$J510=4)),0,COUNTRY_INFO!$E510))</f>
        <v>9747.0843356081987</v>
      </c>
      <c r="E510" s="15">
        <f>IF(AND(INTRO!$E$37="Non-endemic",INTRO!$E$41="Non-endemic"),0,IF(AND(OR(COUNTRY_INFO!$H510=0,COUNTRY_INFO!$H510=4,COUNTRY_INFO!$H510=99),OR(COUNTRY_INFO!$J510=0,COUNTRY_INFO!$J510=4)),0,COUNTRY_INFO!$F510))</f>
        <v>18415.6686488544</v>
      </c>
      <c r="F510" s="15">
        <f t="shared" si="65"/>
        <v>28162.752984462597</v>
      </c>
      <c r="G510" s="16">
        <f>IF(AND(INTRO!$E$37="Non-endemic",INTRO!$E$41="Non-endemic"),0,COUNTRY_INFO!P510)</f>
        <v>0</v>
      </c>
      <c r="H510" s="16">
        <f>IF(AND(INTRO!$E$37="Non-endemic",INTRO!$E$41="Non-endemic"),0,COUNTRY_INFO!R510)</f>
        <v>0</v>
      </c>
      <c r="I510" s="15">
        <f>IF(INTRO!$E$39="Non-endemic",IF($G510=1,DEC!I510,0),IF($G510=1,IVM!G510,0))</f>
        <v>0</v>
      </c>
      <c r="J510" s="197"/>
      <c r="K510" s="42">
        <f>IF($J510="ALB", IF(INTRO!$E$39="Non-endemic", IF($H510&lt;&gt;0, IF($I510=0, $D510*$H510, $D510*($H510-$G510)), 0), $D510*$H510), 0)</f>
        <v>0</v>
      </c>
      <c r="L510" s="15">
        <f t="shared" si="57"/>
        <v>0</v>
      </c>
      <c r="M510" s="3"/>
      <c r="N510" s="15">
        <f t="shared" si="66"/>
        <v>0</v>
      </c>
      <c r="O510" s="42">
        <f>IF($J510="MBD", IF(INTRO!$E$39="Non-endemic", IF($H510&lt;&gt;0, IF($I510=0, $D510*$H510, $D510*($H510-$G510)), 0), $D510*$H510), 0)</f>
        <v>0</v>
      </c>
      <c r="P510" s="15">
        <f t="shared" si="58"/>
        <v>0</v>
      </c>
      <c r="Q510" s="3"/>
      <c r="R510" s="15">
        <f t="shared" si="67"/>
        <v>0</v>
      </c>
      <c r="S510" s="25"/>
      <c r="T510" s="17">
        <f t="shared" si="59"/>
        <v>0</v>
      </c>
      <c r="U510" s="17">
        <f t="shared" si="60"/>
        <v>0</v>
      </c>
      <c r="V510" s="25"/>
      <c r="W510" s="17">
        <f t="shared" si="61"/>
        <v>0</v>
      </c>
      <c r="X510" s="17">
        <f t="shared" si="62"/>
        <v>0</v>
      </c>
      <c r="Y510" s="25"/>
      <c r="Z510" s="17">
        <f t="shared" si="63"/>
        <v>0</v>
      </c>
      <c r="AA510" s="17">
        <f t="shared" si="64"/>
        <v>0</v>
      </c>
    </row>
    <row r="511" spans="1:27" x14ac:dyDescent="0.2">
      <c r="A511" s="14" t="str">
        <f>IF(AND(INTRO!$E$37="Non-endemic",INTRO!$E$41="Non-endemic")," ",IF(COUNTRY_INFO!A511=0," ",COUNTRY_INFO!A511))</f>
        <v>Ethiopia</v>
      </c>
      <c r="B511" s="14" t="str">
        <f>IF(AND(INTRO!$E$37="Non-endemic",INTRO!$E$41="Non-endemic")," ",IF(COUNTRY_INFO!B511=0," ",COUNTRY_INFO!B511))</f>
        <v>Oromia Southwest Shewa</v>
      </c>
      <c r="C511" s="14" t="str">
        <f>IF(AND(INTRO!$E$37="Non-endemic",INTRO!$E$41="Non-endemic")," ",IF(COUNTRY_INFO!C511=0," ",COUNTRY_INFO!C511))</f>
        <v>Tole</v>
      </c>
      <c r="D511" s="15">
        <f>IF(AND(INTRO!$E$37="Non-endemic",INTRO!$E$41="Non-endemic"),0,IF(AND(OR(COUNTRY_INFO!$H511=0,COUNTRY_INFO!$H511=4,COUNTRY_INFO!$H511=99),OR(COUNTRY_INFO!$J511=0,COUNTRY_INFO!$J511=4)),0,COUNTRY_INFO!$E511))</f>
        <v>14028.348978327596</v>
      </c>
      <c r="E511" s="15">
        <f>IF(AND(INTRO!$E$37="Non-endemic",INTRO!$E$41="Non-endemic"),0,IF(AND(OR(COUNTRY_INFO!$H511=0,COUNTRY_INFO!$H511=4,COUNTRY_INFO!$H511=99),OR(COUNTRY_INFO!$J511=0,COUNTRY_INFO!$J511=4)),0,COUNTRY_INFO!$F511))</f>
        <v>26504.482528339195</v>
      </c>
      <c r="F511" s="15">
        <f t="shared" si="65"/>
        <v>40532.831506666793</v>
      </c>
      <c r="G511" s="16">
        <f>IF(AND(INTRO!$E$37="Non-endemic",INTRO!$E$41="Non-endemic"),0,COUNTRY_INFO!P511)</f>
        <v>0</v>
      </c>
      <c r="H511" s="16">
        <f>IF(AND(INTRO!$E$37="Non-endemic",INTRO!$E$41="Non-endemic"),0,COUNTRY_INFO!R511)</f>
        <v>0</v>
      </c>
      <c r="I511" s="15">
        <f>IF(INTRO!$E$39="Non-endemic",IF($G511=1,DEC!I511,0),IF($G511=1,IVM!G511,0))</f>
        <v>0</v>
      </c>
      <c r="J511" s="197"/>
      <c r="K511" s="42">
        <f>IF($J511="ALB", IF(INTRO!$E$39="Non-endemic", IF($H511&lt;&gt;0, IF($I511=0, $D511*$H511, $D511*($H511-$G511)), 0), $D511*$H511), 0)</f>
        <v>0</v>
      </c>
      <c r="L511" s="15">
        <f t="shared" si="57"/>
        <v>0</v>
      </c>
      <c r="M511" s="3"/>
      <c r="N511" s="15">
        <f t="shared" si="66"/>
        <v>0</v>
      </c>
      <c r="O511" s="42">
        <f>IF($J511="MBD", IF(INTRO!$E$39="Non-endemic", IF($H511&lt;&gt;0, IF($I511=0, $D511*$H511, $D511*($H511-$G511)), 0), $D511*$H511), 0)</f>
        <v>0</v>
      </c>
      <c r="P511" s="15">
        <f t="shared" si="58"/>
        <v>0</v>
      </c>
      <c r="Q511" s="3"/>
      <c r="R511" s="15">
        <f t="shared" si="67"/>
        <v>0</v>
      </c>
      <c r="S511" s="25"/>
      <c r="T511" s="17">
        <f t="shared" si="59"/>
        <v>0</v>
      </c>
      <c r="U511" s="17">
        <f t="shared" si="60"/>
        <v>0</v>
      </c>
      <c r="V511" s="25"/>
      <c r="W511" s="17">
        <f t="shared" si="61"/>
        <v>0</v>
      </c>
      <c r="X511" s="17">
        <f t="shared" si="62"/>
        <v>0</v>
      </c>
      <c r="Y511" s="25"/>
      <c r="Z511" s="17">
        <f t="shared" si="63"/>
        <v>0</v>
      </c>
      <c r="AA511" s="17">
        <f t="shared" si="64"/>
        <v>0</v>
      </c>
    </row>
    <row r="512" spans="1:27" x14ac:dyDescent="0.2">
      <c r="A512" s="14" t="str">
        <f>IF(AND(INTRO!$E$37="Non-endemic",INTRO!$E$41="Non-endemic")," ",IF(COUNTRY_INFO!A512=0," ",COUNTRY_INFO!A512))</f>
        <v>Ethiopia</v>
      </c>
      <c r="B512" s="14" t="str">
        <f>IF(AND(INTRO!$E$37="Non-endemic",INTRO!$E$41="Non-endemic")," ",IF(COUNTRY_INFO!B512=0," ",COUNTRY_INFO!B512))</f>
        <v>Oromia Southwest Shewa</v>
      </c>
      <c r="C512" s="14" t="str">
        <f>IF(AND(INTRO!$E$37="Non-endemic",INTRO!$E$41="Non-endemic")," ",IF(COUNTRY_INFO!C512=0," ",COUNTRY_INFO!C512))</f>
        <v xml:space="preserve">Waliso </v>
      </c>
      <c r="D512" s="15">
        <f>IF(AND(INTRO!$E$37="Non-endemic",INTRO!$E$41="Non-endemic"),0,IF(AND(OR(COUNTRY_INFO!$H512=0,COUNTRY_INFO!$H512=4,COUNTRY_INFO!$H512=99),OR(COUNTRY_INFO!$J512=0,COUNTRY_INFO!$J512=4)),0,COUNTRY_INFO!$E512))</f>
        <v>32949.499112884194</v>
      </c>
      <c r="E512" s="15">
        <f>IF(AND(INTRO!$E$37="Non-endemic",INTRO!$E$41="Non-endemic"),0,IF(AND(OR(COUNTRY_INFO!$H512=0,COUNTRY_INFO!$H512=4,COUNTRY_INFO!$H512=99),OR(COUNTRY_INFO!$J512=0,COUNTRY_INFO!$J512=4)),0,COUNTRY_INFO!$F512))</f>
        <v>62253.186380246392</v>
      </c>
      <c r="F512" s="15">
        <f t="shared" si="65"/>
        <v>95202.685493130586</v>
      </c>
      <c r="G512" s="16">
        <f>IF(AND(INTRO!$E$37="Non-endemic",INTRO!$E$41="Non-endemic"),0,COUNTRY_INFO!P512)</f>
        <v>0</v>
      </c>
      <c r="H512" s="16">
        <f>IF(AND(INTRO!$E$37="Non-endemic",INTRO!$E$41="Non-endemic"),0,COUNTRY_INFO!R512)</f>
        <v>0</v>
      </c>
      <c r="I512" s="15">
        <f>IF(INTRO!$E$39="Non-endemic",IF($G512=1,DEC!I512,0),IF($G512=1,IVM!G512,0))</f>
        <v>0</v>
      </c>
      <c r="J512" s="197"/>
      <c r="K512" s="42">
        <f>IF($J512="ALB", IF(INTRO!$E$39="Non-endemic", IF($H512&lt;&gt;0, IF($I512=0, $D512*$H512, $D512*($H512-$G512)), 0), $D512*$H512), 0)</f>
        <v>0</v>
      </c>
      <c r="L512" s="15">
        <f t="shared" si="57"/>
        <v>0</v>
      </c>
      <c r="M512" s="3"/>
      <c r="N512" s="15">
        <f t="shared" si="66"/>
        <v>0</v>
      </c>
      <c r="O512" s="42">
        <f>IF($J512="MBD", IF(INTRO!$E$39="Non-endemic", IF($H512&lt;&gt;0, IF($I512=0, $D512*$H512, $D512*($H512-$G512)), 0), $D512*$H512), 0)</f>
        <v>0</v>
      </c>
      <c r="P512" s="15">
        <f t="shared" si="58"/>
        <v>0</v>
      </c>
      <c r="Q512" s="3"/>
      <c r="R512" s="15">
        <f t="shared" si="67"/>
        <v>0</v>
      </c>
      <c r="S512" s="25"/>
      <c r="T512" s="17">
        <f t="shared" si="59"/>
        <v>0</v>
      </c>
      <c r="U512" s="17">
        <f t="shared" si="60"/>
        <v>0</v>
      </c>
      <c r="V512" s="25"/>
      <c r="W512" s="17">
        <f t="shared" si="61"/>
        <v>0</v>
      </c>
      <c r="X512" s="17">
        <f t="shared" si="62"/>
        <v>0</v>
      </c>
      <c r="Y512" s="25"/>
      <c r="Z512" s="17">
        <f t="shared" si="63"/>
        <v>0</v>
      </c>
      <c r="AA512" s="17">
        <f t="shared" si="64"/>
        <v>0</v>
      </c>
    </row>
    <row r="513" spans="1:27" x14ac:dyDescent="0.2">
      <c r="A513" s="14" t="str">
        <f>IF(AND(INTRO!$E$37="Non-endemic",INTRO!$E$41="Non-endemic")," ",IF(COUNTRY_INFO!A513=0," ",COUNTRY_INFO!A513))</f>
        <v>Ethiopia</v>
      </c>
      <c r="B513" s="14" t="str">
        <f>IF(AND(INTRO!$E$37="Non-endemic",INTRO!$E$41="Non-endemic")," ",IF(COUNTRY_INFO!B513=0," ",COUNTRY_INFO!B513))</f>
        <v>Oromia Southwest Shewa</v>
      </c>
      <c r="C513" s="14" t="str">
        <f>IF(AND(INTRO!$E$37="Non-endemic",INTRO!$E$41="Non-endemic")," ",IF(COUNTRY_INFO!C513=0," ",COUNTRY_INFO!C513))</f>
        <v>Waliso Town</v>
      </c>
      <c r="D513" s="15">
        <f>IF(AND(INTRO!$E$37="Non-endemic",INTRO!$E$41="Non-endemic"),0,IF(AND(OR(COUNTRY_INFO!$H513=0,COUNTRY_INFO!$H513=4,COUNTRY_INFO!$H513=99),OR(COUNTRY_INFO!$J513=0,COUNTRY_INFO!$J513=4)),0,COUNTRY_INFO!$E513))</f>
        <v>9482.2096137467997</v>
      </c>
      <c r="E513" s="15">
        <f>IF(AND(INTRO!$E$37="Non-endemic",INTRO!$E$41="Non-endemic"),0,IF(AND(OR(COUNTRY_INFO!$H513=0,COUNTRY_INFO!$H513=4,COUNTRY_INFO!$H513=99),OR(COUNTRY_INFO!$J513=0,COUNTRY_INFO!$J513=4)),0,COUNTRY_INFO!$F513))</f>
        <v>17915.227189305599</v>
      </c>
      <c r="F513" s="15">
        <f t="shared" si="65"/>
        <v>27397.436803052398</v>
      </c>
      <c r="G513" s="16">
        <f>IF(AND(INTRO!$E$37="Non-endemic",INTRO!$E$41="Non-endemic"),0,COUNTRY_INFO!P513)</f>
        <v>0</v>
      </c>
      <c r="H513" s="16">
        <f>IF(AND(INTRO!$E$37="Non-endemic",INTRO!$E$41="Non-endemic"),0,COUNTRY_INFO!R513)</f>
        <v>0</v>
      </c>
      <c r="I513" s="15">
        <f>IF(INTRO!$E$39="Non-endemic",IF($G513=1,DEC!I513,0),IF($G513=1,IVM!G513,0))</f>
        <v>0</v>
      </c>
      <c r="J513" s="197"/>
      <c r="K513" s="42">
        <f>IF($J513="ALB", IF(INTRO!$E$39="Non-endemic", IF($H513&lt;&gt;0, IF($I513=0, $D513*$H513, $D513*($H513-$G513)), 0), $D513*$H513), 0)</f>
        <v>0</v>
      </c>
      <c r="L513" s="15">
        <f t="shared" si="57"/>
        <v>0</v>
      </c>
      <c r="M513" s="3"/>
      <c r="N513" s="15">
        <f t="shared" si="66"/>
        <v>0</v>
      </c>
      <c r="O513" s="42">
        <f>IF($J513="MBD", IF(INTRO!$E$39="Non-endemic", IF($H513&lt;&gt;0, IF($I513=0, $D513*$H513, $D513*($H513-$G513)), 0), $D513*$H513), 0)</f>
        <v>0</v>
      </c>
      <c r="P513" s="15">
        <f t="shared" si="58"/>
        <v>0</v>
      </c>
      <c r="Q513" s="3"/>
      <c r="R513" s="15">
        <f t="shared" si="67"/>
        <v>0</v>
      </c>
      <c r="S513" s="25"/>
      <c r="T513" s="17">
        <f t="shared" si="59"/>
        <v>0</v>
      </c>
      <c r="U513" s="17">
        <f t="shared" si="60"/>
        <v>0</v>
      </c>
      <c r="V513" s="25"/>
      <c r="W513" s="17">
        <f t="shared" si="61"/>
        <v>0</v>
      </c>
      <c r="X513" s="17">
        <f t="shared" si="62"/>
        <v>0</v>
      </c>
      <c r="Y513" s="25"/>
      <c r="Z513" s="17">
        <f t="shared" si="63"/>
        <v>0</v>
      </c>
      <c r="AA513" s="17">
        <f t="shared" si="64"/>
        <v>0</v>
      </c>
    </row>
    <row r="514" spans="1:27" x14ac:dyDescent="0.2">
      <c r="A514" s="14" t="str">
        <f>IF(AND(INTRO!$E$37="Non-endemic",INTRO!$E$41="Non-endemic")," ",IF(COUNTRY_INFO!A514=0," ",COUNTRY_INFO!A514))</f>
        <v>Ethiopia</v>
      </c>
      <c r="B514" s="14" t="str">
        <f>IF(AND(INTRO!$E$37="Non-endemic",INTRO!$E$41="Non-endemic")," ",IF(COUNTRY_INFO!B514=0," ",COUNTRY_INFO!B514))</f>
        <v>Oromia Southwest Shewa</v>
      </c>
      <c r="C514" s="14" t="str">
        <f>IF(AND(INTRO!$E$37="Non-endemic",INTRO!$E$41="Non-endemic")," ",IF(COUNTRY_INFO!C514=0," ",COUNTRY_INFO!C514))</f>
        <v>Wonchi</v>
      </c>
      <c r="D514" s="15">
        <f>IF(AND(INTRO!$E$37="Non-endemic",INTRO!$E$41="Non-endemic"),0,IF(AND(OR(COUNTRY_INFO!$H514=0,COUNTRY_INFO!$H514=4,COUNTRY_INFO!$H514=99),OR(COUNTRY_INFO!$J514=0,COUNTRY_INFO!$J514=4)),0,COUNTRY_INFO!$E514))</f>
        <v>20813.621481718797</v>
      </c>
      <c r="E514" s="15">
        <f>IF(AND(INTRO!$E$37="Non-endemic",INTRO!$E$41="Non-endemic"),0,IF(AND(OR(COUNTRY_INFO!$H514=0,COUNTRY_INFO!$H514=4,COUNTRY_INFO!$H514=99),OR(COUNTRY_INFO!$J514=0,COUNTRY_INFO!$J514=4)),0,COUNTRY_INFO!$F514))</f>
        <v>39324.247476729593</v>
      </c>
      <c r="F514" s="15">
        <f t="shared" si="65"/>
        <v>60137.868958448395</v>
      </c>
      <c r="G514" s="16">
        <f>IF(AND(INTRO!$E$37="Non-endemic",INTRO!$E$41="Non-endemic"),0,COUNTRY_INFO!P514)</f>
        <v>0</v>
      </c>
      <c r="H514" s="16">
        <f>IF(AND(INTRO!$E$37="Non-endemic",INTRO!$E$41="Non-endemic"),0,COUNTRY_INFO!R514)</f>
        <v>0</v>
      </c>
      <c r="I514" s="15">
        <f>IF(INTRO!$E$39="Non-endemic",IF($G514=1,DEC!I514,0),IF($G514=1,IVM!G514,0))</f>
        <v>0</v>
      </c>
      <c r="J514" s="197"/>
      <c r="K514" s="42">
        <f>IF($J514="ALB", IF(INTRO!$E$39="Non-endemic", IF($H514&lt;&gt;0, IF($I514=0, $D514*$H514, $D514*($H514-$G514)), 0), $D514*$H514), 0)</f>
        <v>0</v>
      </c>
      <c r="L514" s="15">
        <f t="shared" si="57"/>
        <v>0</v>
      </c>
      <c r="M514" s="3"/>
      <c r="N514" s="15">
        <f t="shared" si="66"/>
        <v>0</v>
      </c>
      <c r="O514" s="42">
        <f>IF($J514="MBD", IF(INTRO!$E$39="Non-endemic", IF($H514&lt;&gt;0, IF($I514=0, $D514*$H514, $D514*($H514-$G514)), 0), $D514*$H514), 0)</f>
        <v>0</v>
      </c>
      <c r="P514" s="15">
        <f t="shared" si="58"/>
        <v>0</v>
      </c>
      <c r="Q514" s="3"/>
      <c r="R514" s="15">
        <f t="shared" si="67"/>
        <v>0</v>
      </c>
      <c r="S514" s="25"/>
      <c r="T514" s="17">
        <f t="shared" si="59"/>
        <v>0</v>
      </c>
      <c r="U514" s="17">
        <f t="shared" si="60"/>
        <v>0</v>
      </c>
      <c r="V514" s="25"/>
      <c r="W514" s="17">
        <f t="shared" si="61"/>
        <v>0</v>
      </c>
      <c r="X514" s="17">
        <f t="shared" si="62"/>
        <v>0</v>
      </c>
      <c r="Y514" s="25"/>
      <c r="Z514" s="17">
        <f t="shared" si="63"/>
        <v>0</v>
      </c>
      <c r="AA514" s="17">
        <f t="shared" si="64"/>
        <v>0</v>
      </c>
    </row>
    <row r="515" spans="1:27" x14ac:dyDescent="0.2">
      <c r="A515" s="14" t="str">
        <f>IF(AND(INTRO!$E$37="Non-endemic",INTRO!$E$41="Non-endemic")," ",IF(COUNTRY_INFO!A515=0," ",COUNTRY_INFO!A515))</f>
        <v>Ethiopia</v>
      </c>
      <c r="B515" s="14" t="str">
        <f>IF(AND(INTRO!$E$37="Non-endemic",INTRO!$E$41="Non-endemic")," ",IF(COUNTRY_INFO!B515=0," ",COUNTRY_INFO!B515))</f>
        <v>Oromia West Arsi</v>
      </c>
      <c r="C515" s="14" t="str">
        <f>IF(AND(INTRO!$E$37="Non-endemic",INTRO!$E$41="Non-endemic")," ",IF(COUNTRY_INFO!C515=0," ",COUNTRY_INFO!C515))</f>
        <v>Adaba</v>
      </c>
      <c r="D515" s="15">
        <f>IF(AND(INTRO!$E$37="Non-endemic",INTRO!$E$41="Non-endemic"),0,IF(AND(OR(COUNTRY_INFO!$H515=0,COUNTRY_INFO!$H515=4,COUNTRY_INFO!$H515=99),OR(COUNTRY_INFO!$J515=0,COUNTRY_INFO!$J515=4)),0,COUNTRY_INFO!$E515))</f>
        <v>31103.690513006994</v>
      </c>
      <c r="E515" s="15">
        <f>IF(AND(INTRO!$E$37="Non-endemic",INTRO!$E$41="Non-endemic"),0,IF(AND(OR(COUNTRY_INFO!$H515=0,COUNTRY_INFO!$H515=4,COUNTRY_INFO!$H515=99),OR(COUNTRY_INFO!$J515=0,COUNTRY_INFO!$J515=4)),0,COUNTRY_INFO!$F515))</f>
        <v>58765.805088143992</v>
      </c>
      <c r="F515" s="15">
        <f t="shared" si="65"/>
        <v>89869.495601150993</v>
      </c>
      <c r="G515" s="16">
        <f>IF(AND(INTRO!$E$37="Non-endemic",INTRO!$E$41="Non-endemic"),0,COUNTRY_INFO!P515)</f>
        <v>0</v>
      </c>
      <c r="H515" s="16">
        <f>IF(AND(INTRO!$E$37="Non-endemic",INTRO!$E$41="Non-endemic"),0,COUNTRY_INFO!R515)</f>
        <v>0</v>
      </c>
      <c r="I515" s="15">
        <f>IF(INTRO!$E$39="Non-endemic",IF($G515=1,DEC!I515,0),IF($G515=1,IVM!G515,0))</f>
        <v>0</v>
      </c>
      <c r="J515" s="197"/>
      <c r="K515" s="42">
        <f>IF($J515="ALB", IF(INTRO!$E$39="Non-endemic", IF($H515&lt;&gt;0, IF($I515=0, $D515*$H515, $D515*($H515-$G515)), 0), $D515*$H515), 0)</f>
        <v>0</v>
      </c>
      <c r="L515" s="15">
        <f t="shared" si="57"/>
        <v>0</v>
      </c>
      <c r="M515" s="3"/>
      <c r="N515" s="15">
        <f t="shared" si="66"/>
        <v>0</v>
      </c>
      <c r="O515" s="42">
        <f>IF($J515="MBD", IF(INTRO!$E$39="Non-endemic", IF($H515&lt;&gt;0, IF($I515=0, $D515*$H515, $D515*($H515-$G515)), 0), $D515*$H515), 0)</f>
        <v>0</v>
      </c>
      <c r="P515" s="15">
        <f t="shared" si="58"/>
        <v>0</v>
      </c>
      <c r="Q515" s="3"/>
      <c r="R515" s="15">
        <f t="shared" si="67"/>
        <v>0</v>
      </c>
      <c r="S515" s="25"/>
      <c r="T515" s="17">
        <f t="shared" si="59"/>
        <v>0</v>
      </c>
      <c r="U515" s="17">
        <f t="shared" si="60"/>
        <v>0</v>
      </c>
      <c r="V515" s="25"/>
      <c r="W515" s="17">
        <f t="shared" si="61"/>
        <v>0</v>
      </c>
      <c r="X515" s="17">
        <f t="shared" si="62"/>
        <v>0</v>
      </c>
      <c r="Y515" s="25"/>
      <c r="Z515" s="17">
        <f t="shared" si="63"/>
        <v>0</v>
      </c>
      <c r="AA515" s="17">
        <f t="shared" si="64"/>
        <v>0</v>
      </c>
    </row>
    <row r="516" spans="1:27" x14ac:dyDescent="0.2">
      <c r="A516" s="14" t="str">
        <f>IF(AND(INTRO!$E$37="Non-endemic",INTRO!$E$41="Non-endemic")," ",IF(COUNTRY_INFO!A516=0," ",COUNTRY_INFO!A516))</f>
        <v>Ethiopia</v>
      </c>
      <c r="B516" s="14" t="str">
        <f>IF(AND(INTRO!$E$37="Non-endemic",INTRO!$E$41="Non-endemic")," ",IF(COUNTRY_INFO!B516=0," ",COUNTRY_INFO!B516))</f>
        <v>Oromia West Arsi</v>
      </c>
      <c r="C516" s="14" t="str">
        <f>IF(AND(INTRO!$E$37="Non-endemic",INTRO!$E$41="Non-endemic")," ",IF(COUNTRY_INFO!C516=0," ",COUNTRY_INFO!C516))</f>
        <v>Arsi Negele</v>
      </c>
      <c r="D516" s="15">
        <f>IF(AND(INTRO!$E$37="Non-endemic",INTRO!$E$41="Non-endemic"),0,IF(AND(OR(COUNTRY_INFO!$H516=0,COUNTRY_INFO!$H516=4,COUNTRY_INFO!$H516=99),OR(COUNTRY_INFO!$J516=0,COUNTRY_INFO!$J516=4)),0,COUNTRY_INFO!$E516))</f>
        <v>36128.335140655799</v>
      </c>
      <c r="E516" s="15">
        <f>IF(AND(INTRO!$E$37="Non-endemic",INTRO!$E$41="Non-endemic"),0,IF(AND(OR(COUNTRY_INFO!$H516=0,COUNTRY_INFO!$H516=4,COUNTRY_INFO!$H516=99),OR(COUNTRY_INFO!$J516=0,COUNTRY_INFO!$J516=4)),0,COUNTRY_INFO!$F516))</f>
        <v>68259.125075433592</v>
      </c>
      <c r="F516" s="15">
        <f t="shared" si="65"/>
        <v>104387.46021608938</v>
      </c>
      <c r="G516" s="16">
        <f>IF(AND(INTRO!$E$37="Non-endemic",INTRO!$E$41="Non-endemic"),0,COUNTRY_INFO!P516)</f>
        <v>0</v>
      </c>
      <c r="H516" s="16">
        <f>IF(AND(INTRO!$E$37="Non-endemic",INTRO!$E$41="Non-endemic"),0,COUNTRY_INFO!R516)</f>
        <v>1</v>
      </c>
      <c r="I516" s="15">
        <f>IF(INTRO!$E$39="Non-endemic",IF($G516=1,DEC!I516,0),IF($G516=1,IVM!G516,0))</f>
        <v>0</v>
      </c>
      <c r="J516" s="197" t="s">
        <v>1155</v>
      </c>
      <c r="K516" s="42">
        <f>IF($J516="ALB", IF(INTRO!$E$39="Non-endemic", IF($H516&lt;&gt;0, IF($I516=0, $D516*$H516, $D516*($H516-$G516)), 0), $D516*$H516), 0)</f>
        <v>0</v>
      </c>
      <c r="L516" s="15">
        <f t="shared" si="57"/>
        <v>0</v>
      </c>
      <c r="M516" s="3"/>
      <c r="N516" s="15">
        <f t="shared" si="66"/>
        <v>0</v>
      </c>
      <c r="O516" s="42">
        <f>IF($J516="MBD", IF(INTRO!$E$39="Non-endemic", IF($H516&lt;&gt;0, IF($I516=0, $D516*$H516, $D516*($H516-$G516)), 0), $D516*$H516), 0)</f>
        <v>36128.335140655799</v>
      </c>
      <c r="P516" s="15">
        <f t="shared" si="58"/>
        <v>68259.125075433592</v>
      </c>
      <c r="Q516" s="3"/>
      <c r="R516" s="15">
        <f t="shared" si="67"/>
        <v>104387.46021608938</v>
      </c>
      <c r="S516" s="25"/>
      <c r="T516" s="17">
        <f t="shared" si="59"/>
        <v>0</v>
      </c>
      <c r="U516" s="17">
        <f t="shared" si="60"/>
        <v>0</v>
      </c>
      <c r="V516" s="25"/>
      <c r="W516" s="17">
        <f t="shared" si="61"/>
        <v>0</v>
      </c>
      <c r="X516" s="17">
        <f t="shared" si="62"/>
        <v>0</v>
      </c>
      <c r="Y516" s="25"/>
      <c r="Z516" s="17">
        <f t="shared" si="63"/>
        <v>68259.125075433592</v>
      </c>
      <c r="AA516" s="17">
        <f t="shared" si="64"/>
        <v>456</v>
      </c>
    </row>
    <row r="517" spans="1:27" x14ac:dyDescent="0.2">
      <c r="A517" s="14" t="str">
        <f>IF(AND(INTRO!$E$37="Non-endemic",INTRO!$E$41="Non-endemic")," ",IF(COUNTRY_INFO!A517=0," ",COUNTRY_INFO!A517))</f>
        <v>Ethiopia</v>
      </c>
      <c r="B517" s="14" t="str">
        <f>IF(AND(INTRO!$E$37="Non-endemic",INTRO!$E$41="Non-endemic")," ",IF(COUNTRY_INFO!B517=0," ",COUNTRY_INFO!B517))</f>
        <v>Oromia West Arsi</v>
      </c>
      <c r="C517" s="14" t="str">
        <f>IF(AND(INTRO!$E$37="Non-endemic",INTRO!$E$41="Non-endemic")," ",IF(COUNTRY_INFO!C517=0," ",COUNTRY_INFO!C517))</f>
        <v>Arsi Negele Town</v>
      </c>
      <c r="D517" s="15">
        <f>IF(AND(INTRO!$E$37="Non-endemic",INTRO!$E$41="Non-endemic"),0,IF(AND(OR(COUNTRY_INFO!$H517=0,COUNTRY_INFO!$H517=4,COUNTRY_INFO!$H517=99),OR(COUNTRY_INFO!$J517=0,COUNTRY_INFO!$J517=4)),0,COUNTRY_INFO!$E517))</f>
        <v>12901.146686639398</v>
      </c>
      <c r="E517" s="15">
        <f>IF(AND(INTRO!$E$37="Non-endemic",INTRO!$E$41="Non-endemic"),0,IF(AND(OR(COUNTRY_INFO!$H517=0,COUNTRY_INFO!$H517=4,COUNTRY_INFO!$H517=99),OR(COUNTRY_INFO!$J517=0,COUNTRY_INFO!$J517=4)),0,COUNTRY_INFO!$F517))</f>
        <v>24374.801160124796</v>
      </c>
      <c r="F517" s="15">
        <f t="shared" si="65"/>
        <v>37275.947846764197</v>
      </c>
      <c r="G517" s="16">
        <f>IF(AND(INTRO!$E$37="Non-endemic",INTRO!$E$41="Non-endemic"),0,COUNTRY_INFO!P517)</f>
        <v>0</v>
      </c>
      <c r="H517" s="16">
        <f>IF(AND(INTRO!$E$37="Non-endemic",INTRO!$E$41="Non-endemic"),0,COUNTRY_INFO!R517)</f>
        <v>1</v>
      </c>
      <c r="I517" s="15">
        <f>IF(INTRO!$E$39="Non-endemic",IF($G517=1,DEC!I517,0),IF($G517=1,IVM!G517,0))</f>
        <v>0</v>
      </c>
      <c r="J517" s="197" t="s">
        <v>1155</v>
      </c>
      <c r="K517" s="42">
        <f>IF($J517="ALB", IF(INTRO!$E$39="Non-endemic", IF($H517&lt;&gt;0, IF($I517=0, $D517*$H517, $D517*($H517-$G517)), 0), $D517*$H517), 0)</f>
        <v>0</v>
      </c>
      <c r="L517" s="15">
        <f t="shared" si="57"/>
        <v>0</v>
      </c>
      <c r="M517" s="3"/>
      <c r="N517" s="15">
        <f t="shared" si="66"/>
        <v>0</v>
      </c>
      <c r="O517" s="42">
        <f>IF($J517="MBD", IF(INTRO!$E$39="Non-endemic", IF($H517&lt;&gt;0, IF($I517=0, $D517*$H517, $D517*($H517-$G517)), 0), $D517*$H517), 0)</f>
        <v>12901.146686639398</v>
      </c>
      <c r="P517" s="15">
        <f t="shared" si="58"/>
        <v>24374.801160124796</v>
      </c>
      <c r="Q517" s="3"/>
      <c r="R517" s="15">
        <f t="shared" si="67"/>
        <v>37275.947846764197</v>
      </c>
      <c r="S517" s="25"/>
      <c r="T517" s="17">
        <f t="shared" si="59"/>
        <v>0</v>
      </c>
      <c r="U517" s="17">
        <f t="shared" si="60"/>
        <v>0</v>
      </c>
      <c r="V517" s="25"/>
      <c r="W517" s="17">
        <f t="shared" si="61"/>
        <v>0</v>
      </c>
      <c r="X517" s="17">
        <f t="shared" si="62"/>
        <v>0</v>
      </c>
      <c r="Y517" s="25"/>
      <c r="Z517" s="17">
        <f t="shared" si="63"/>
        <v>24374.801160124796</v>
      </c>
      <c r="AA517" s="17">
        <f t="shared" si="64"/>
        <v>163</v>
      </c>
    </row>
    <row r="518" spans="1:27" x14ac:dyDescent="0.2">
      <c r="A518" s="14" t="str">
        <f>IF(AND(INTRO!$E$37="Non-endemic",INTRO!$E$41="Non-endemic")," ",IF(COUNTRY_INFO!A518=0," ",COUNTRY_INFO!A518))</f>
        <v>Ethiopia</v>
      </c>
      <c r="B518" s="14" t="str">
        <f>IF(AND(INTRO!$E$37="Non-endemic",INTRO!$E$41="Non-endemic")," ",IF(COUNTRY_INFO!B518=0," ",COUNTRY_INFO!B518))</f>
        <v>Oromia West Arsi</v>
      </c>
      <c r="C518" s="14" t="str">
        <f>IF(AND(INTRO!$E$37="Non-endemic",INTRO!$E$41="Non-endemic")," ",IF(COUNTRY_INFO!C518=0," ",COUNTRY_INFO!C518))</f>
        <v>Bishan Guracha Town</v>
      </c>
      <c r="D518" s="15">
        <f>IF(AND(INTRO!$E$37="Non-endemic",INTRO!$E$41="Non-endemic"),0,IF(AND(OR(COUNTRY_INFO!$H518=0,COUNTRY_INFO!$H518=4,COUNTRY_INFO!$H518=99),OR(COUNTRY_INFO!$J518=0,COUNTRY_INFO!$J518=4)),0,COUNTRY_INFO!$E518))</f>
        <v>3918.6526756355997</v>
      </c>
      <c r="E518" s="15">
        <f>IF(AND(INTRO!$E$37="Non-endemic",INTRO!$E$41="Non-endemic"),0,IF(AND(OR(COUNTRY_INFO!$H518=0,COUNTRY_INFO!$H518=4,COUNTRY_INFO!$H518=99),OR(COUNTRY_INFO!$J518=0,COUNTRY_INFO!$J518=4)),0,COUNTRY_INFO!$F518))</f>
        <v>7403.7124066751994</v>
      </c>
      <c r="F518" s="15">
        <f t="shared" si="65"/>
        <v>11322.3650823108</v>
      </c>
      <c r="G518" s="16">
        <f>IF(AND(INTRO!$E$37="Non-endemic",INTRO!$E$41="Non-endemic"),0,COUNTRY_INFO!P518)</f>
        <v>0</v>
      </c>
      <c r="H518" s="16">
        <f>IF(AND(INTRO!$E$37="Non-endemic",INTRO!$E$41="Non-endemic"),0,COUNTRY_INFO!R518)</f>
        <v>1</v>
      </c>
      <c r="I518" s="15">
        <f>IF(INTRO!$E$39="Non-endemic",IF($G518=1,DEC!I518,0),IF($G518=1,IVM!G518,0))</f>
        <v>0</v>
      </c>
      <c r="J518" s="197" t="s">
        <v>1155</v>
      </c>
      <c r="K518" s="42">
        <f>IF($J518="ALB", IF(INTRO!$E$39="Non-endemic", IF($H518&lt;&gt;0, IF($I518=0, $D518*$H518, $D518*($H518-$G518)), 0), $D518*$H518), 0)</f>
        <v>0</v>
      </c>
      <c r="L518" s="15">
        <f t="shared" si="57"/>
        <v>0</v>
      </c>
      <c r="M518" s="3"/>
      <c r="N518" s="15">
        <f t="shared" si="66"/>
        <v>0</v>
      </c>
      <c r="O518" s="42">
        <f>IF($J518="MBD", IF(INTRO!$E$39="Non-endemic", IF($H518&lt;&gt;0, IF($I518=0, $D518*$H518, $D518*($H518-$G518)), 0), $D518*$H518), 0)</f>
        <v>3918.6526756355997</v>
      </c>
      <c r="P518" s="15">
        <f t="shared" si="58"/>
        <v>7403.7124066751994</v>
      </c>
      <c r="Q518" s="3"/>
      <c r="R518" s="15">
        <f t="shared" si="67"/>
        <v>11322.3650823108</v>
      </c>
      <c r="S518" s="25"/>
      <c r="T518" s="17">
        <f t="shared" si="59"/>
        <v>0</v>
      </c>
      <c r="U518" s="17">
        <f t="shared" si="60"/>
        <v>0</v>
      </c>
      <c r="V518" s="25"/>
      <c r="W518" s="17">
        <f t="shared" si="61"/>
        <v>0</v>
      </c>
      <c r="X518" s="17">
        <f t="shared" si="62"/>
        <v>0</v>
      </c>
      <c r="Y518" s="25"/>
      <c r="Z518" s="17">
        <f t="shared" si="63"/>
        <v>7403.7124066751994</v>
      </c>
      <c r="AA518" s="17">
        <f t="shared" si="64"/>
        <v>50</v>
      </c>
    </row>
    <row r="519" spans="1:27" x14ac:dyDescent="0.2">
      <c r="A519" s="14" t="str">
        <f>IF(AND(INTRO!$E$37="Non-endemic",INTRO!$E$41="Non-endemic")," ",IF(COUNTRY_INFO!A519=0," ",COUNTRY_INFO!A519))</f>
        <v>Ethiopia</v>
      </c>
      <c r="B519" s="14" t="str">
        <f>IF(AND(INTRO!$E$37="Non-endemic",INTRO!$E$41="Non-endemic")," ",IF(COUNTRY_INFO!B519=0," ",COUNTRY_INFO!B519))</f>
        <v>Oromia West Arsi</v>
      </c>
      <c r="C519" s="14" t="str">
        <f>IF(AND(INTRO!$E$37="Non-endemic",INTRO!$E$41="Non-endemic")," ",IF(COUNTRY_INFO!C519=0," ",COUNTRY_INFO!C519))</f>
        <v>Dodola</v>
      </c>
      <c r="D519" s="15">
        <f>IF(AND(INTRO!$E$37="Non-endemic",INTRO!$E$41="Non-endemic"),0,IF(AND(OR(COUNTRY_INFO!$H519=0,COUNTRY_INFO!$H519=4,COUNTRY_INFO!$H519=99),OR(COUNTRY_INFO!$J519=0,COUNTRY_INFO!$J519=4)),0,COUNTRY_INFO!$E519))</f>
        <v>38736.188824376397</v>
      </c>
      <c r="E519" s="15">
        <f>IF(AND(INTRO!$E$37="Non-endemic",INTRO!$E$41="Non-endemic"),0,IF(AND(OR(COUNTRY_INFO!$H519=0,COUNTRY_INFO!$H519=4,COUNTRY_INFO!$H519=99),OR(COUNTRY_INFO!$J519=0,COUNTRY_INFO!$J519=4)),0,COUNTRY_INFO!$F519))</f>
        <v>73186.277408428796</v>
      </c>
      <c r="F519" s="15">
        <f t="shared" si="65"/>
        <v>111922.46623280519</v>
      </c>
      <c r="G519" s="16">
        <f>IF(AND(INTRO!$E$37="Non-endemic",INTRO!$E$41="Non-endemic"),0,COUNTRY_INFO!P519)</f>
        <v>0</v>
      </c>
      <c r="H519" s="16">
        <f>IF(AND(INTRO!$E$37="Non-endemic",INTRO!$E$41="Non-endemic"),0,COUNTRY_INFO!R519)</f>
        <v>2</v>
      </c>
      <c r="I519" s="15">
        <f>IF(INTRO!$E$39="Non-endemic",IF($G519=1,DEC!I519,0),IF($G519=1,IVM!G519,0))</f>
        <v>0</v>
      </c>
      <c r="J519" s="197" t="s">
        <v>1155</v>
      </c>
      <c r="K519" s="42">
        <f>IF($J519="ALB", IF(INTRO!$E$39="Non-endemic", IF($H519&lt;&gt;0, IF($I519=0, $D519*$H519, $D519*($H519-$G519)), 0), $D519*$H519), 0)</f>
        <v>0</v>
      </c>
      <c r="L519" s="15">
        <f t="shared" si="57"/>
        <v>0</v>
      </c>
      <c r="M519" s="3"/>
      <c r="N519" s="15">
        <f t="shared" si="66"/>
        <v>0</v>
      </c>
      <c r="O519" s="42">
        <f>IF($J519="MBD", IF(INTRO!$E$39="Non-endemic", IF($H519&lt;&gt;0, IF($I519=0, $D519*$H519, $D519*($H519-$G519)), 0), $D519*$H519), 0)</f>
        <v>77472.377648752794</v>
      </c>
      <c r="P519" s="15">
        <f t="shared" si="58"/>
        <v>146372.55481685759</v>
      </c>
      <c r="Q519" s="3"/>
      <c r="R519" s="15">
        <f t="shared" si="67"/>
        <v>223844.93246561039</v>
      </c>
      <c r="S519" s="25"/>
      <c r="T519" s="17">
        <f t="shared" si="59"/>
        <v>0</v>
      </c>
      <c r="U519" s="17">
        <f t="shared" si="60"/>
        <v>0</v>
      </c>
      <c r="V519" s="25"/>
      <c r="W519" s="17">
        <f t="shared" si="61"/>
        <v>0</v>
      </c>
      <c r="X519" s="17">
        <f t="shared" si="62"/>
        <v>0</v>
      </c>
      <c r="Y519" s="25"/>
      <c r="Z519" s="17">
        <f t="shared" si="63"/>
        <v>146372.55481685759</v>
      </c>
      <c r="AA519" s="17">
        <f t="shared" si="64"/>
        <v>976</v>
      </c>
    </row>
    <row r="520" spans="1:27" x14ac:dyDescent="0.2">
      <c r="A520" s="14" t="str">
        <f>IF(AND(INTRO!$E$37="Non-endemic",INTRO!$E$41="Non-endemic")," ",IF(COUNTRY_INFO!A520=0," ",COUNTRY_INFO!A520))</f>
        <v>Ethiopia</v>
      </c>
      <c r="B520" s="14" t="str">
        <f>IF(AND(INTRO!$E$37="Non-endemic",INTRO!$E$41="Non-endemic")," ",IF(COUNTRY_INFO!B520=0," ",COUNTRY_INFO!B520))</f>
        <v>Oromia West Arsi</v>
      </c>
      <c r="C520" s="14" t="str">
        <f>IF(AND(INTRO!$E$37="Non-endemic",INTRO!$E$41="Non-endemic")," ",IF(COUNTRY_INFO!C520=0," ",COUNTRY_INFO!C520))</f>
        <v>Dodola Town</v>
      </c>
      <c r="D520" s="15">
        <f>IF(AND(INTRO!$E$37="Non-endemic",INTRO!$E$41="Non-endemic"),0,IF(AND(OR(COUNTRY_INFO!$H520=0,COUNTRY_INFO!$H520=4,COUNTRY_INFO!$H520=99),OR(COUNTRY_INFO!$J520=0,COUNTRY_INFO!$J520=4)),0,COUNTRY_INFO!$E520))</f>
        <v>5214.519588419399</v>
      </c>
      <c r="E520" s="15">
        <f>IF(AND(INTRO!$E$37="Non-endemic",INTRO!$E$41="Non-endemic"),0,IF(AND(OR(COUNTRY_INFO!$H520=0,COUNTRY_INFO!$H520=4,COUNTRY_INFO!$H520=99),OR(COUNTRY_INFO!$J520=0,COUNTRY_INFO!$J520=4)),0,COUNTRY_INFO!$F520))</f>
        <v>9852.0605338847981</v>
      </c>
      <c r="F520" s="15">
        <f t="shared" si="65"/>
        <v>15066.580122304196</v>
      </c>
      <c r="G520" s="16">
        <f>IF(AND(INTRO!$E$37="Non-endemic",INTRO!$E$41="Non-endemic"),0,COUNTRY_INFO!P520)</f>
        <v>0</v>
      </c>
      <c r="H520" s="16">
        <f>IF(AND(INTRO!$E$37="Non-endemic",INTRO!$E$41="Non-endemic"),0,COUNTRY_INFO!R520)</f>
        <v>0</v>
      </c>
      <c r="I520" s="15">
        <f>IF(INTRO!$E$39="Non-endemic",IF($G520=1,DEC!I520,0),IF($G520=1,IVM!G520,0))</f>
        <v>0</v>
      </c>
      <c r="J520" s="197"/>
      <c r="K520" s="42">
        <f>IF($J520="ALB", IF(INTRO!$E$39="Non-endemic", IF($H520&lt;&gt;0, IF($I520=0, $D520*$H520, $D520*($H520-$G520)), 0), $D520*$H520), 0)</f>
        <v>0</v>
      </c>
      <c r="L520" s="15">
        <f t="shared" ref="L520:L583" si="68">IF($J520="ALB", IF($H520&lt;&gt;0, IF($I520=0, $E520*$H520, $E520*($H520-$G520)),0), 0)</f>
        <v>0</v>
      </c>
      <c r="M520" s="3"/>
      <c r="N520" s="15">
        <f t="shared" si="66"/>
        <v>0</v>
      </c>
      <c r="O520" s="42">
        <f>IF($J520="MBD", IF(INTRO!$E$39="Non-endemic", IF($H520&lt;&gt;0, IF($I520=0, $D520*$H520, $D520*($H520-$G520)), 0), $D520*$H520), 0)</f>
        <v>0</v>
      </c>
      <c r="P520" s="15">
        <f t="shared" ref="P520:P583" si="69">IF($J520="MBD", IF($H520&lt;&gt;0,IF($I520=0, $E520*$H520, $E520*($H520-$G520)),0), 0 )</f>
        <v>0</v>
      </c>
      <c r="Q520" s="3"/>
      <c r="R520" s="15">
        <f t="shared" si="67"/>
        <v>0</v>
      </c>
      <c r="S520" s="25"/>
      <c r="T520" s="17">
        <f t="shared" ref="T520:T583" si="70">IF($I520&gt;$S520, $I520-$S520,0)</f>
        <v>0</v>
      </c>
      <c r="U520" s="17">
        <f t="shared" ref="U520:U583" si="71">ROUNDUP($I520/200,0)</f>
        <v>0</v>
      </c>
      <c r="V520" s="25"/>
      <c r="W520" s="17">
        <f t="shared" ref="W520:W583" si="72">IF($L520&gt;$V520,$L520-$V520,0)</f>
        <v>0</v>
      </c>
      <c r="X520" s="17">
        <f t="shared" ref="X520:X583" si="73">ROUNDUP($L520/200,0)</f>
        <v>0</v>
      </c>
      <c r="Y520" s="25"/>
      <c r="Z520" s="17">
        <f t="shared" ref="Z520:Z583" si="74">IF($P520&gt;$Y520,$P520-$Y520,0)</f>
        <v>0</v>
      </c>
      <c r="AA520" s="17">
        <f t="shared" ref="AA520:AA583" si="75">ROUNDUP($P520/150,0)</f>
        <v>0</v>
      </c>
    </row>
    <row r="521" spans="1:27" x14ac:dyDescent="0.2">
      <c r="A521" s="14" t="str">
        <f>IF(AND(INTRO!$E$37="Non-endemic",INTRO!$E$41="Non-endemic")," ",IF(COUNTRY_INFO!A521=0," ",COUNTRY_INFO!A521))</f>
        <v>Ethiopia</v>
      </c>
      <c r="B521" s="14" t="str">
        <f>IF(AND(INTRO!$E$37="Non-endemic",INTRO!$E$41="Non-endemic")," ",IF(COUNTRY_INFO!B521=0," ",COUNTRY_INFO!B521))</f>
        <v>Oromia West Arsi</v>
      </c>
      <c r="C521" s="14" t="str">
        <f>IF(AND(INTRO!$E$37="Non-endemic",INTRO!$E$41="Non-endemic")," ",IF(COUNTRY_INFO!C521=0," ",COUNTRY_INFO!C521))</f>
        <v>Gedeb Asasa</v>
      </c>
      <c r="D521" s="15">
        <f>IF(AND(INTRO!$E$37="Non-endemic",INTRO!$E$41="Non-endemic"),0,IF(AND(OR(COUNTRY_INFO!$H521=0,COUNTRY_INFO!$H521=4,COUNTRY_INFO!$H521=99),OR(COUNTRY_INFO!$J521=0,COUNTRY_INFO!$J521=4)),0,COUNTRY_INFO!$E521))</f>
        <v>42033.802754327997</v>
      </c>
      <c r="E521" s="15">
        <f>IF(AND(INTRO!$E$37="Non-endemic",INTRO!$E$41="Non-endemic"),0,IF(AND(OR(COUNTRY_INFO!$H521=0,COUNTRY_INFO!$H521=4,COUNTRY_INFO!$H521=99),OR(COUNTRY_INFO!$J521=0,COUNTRY_INFO!$J521=4)),0,COUNTRY_INFO!$F521))</f>
        <v>79416.629314175996</v>
      </c>
      <c r="F521" s="15">
        <f t="shared" si="65"/>
        <v>121450.43206850399</v>
      </c>
      <c r="G521" s="16">
        <f>IF(AND(INTRO!$E$37="Non-endemic",INTRO!$E$41="Non-endemic"),0,COUNTRY_INFO!P521)</f>
        <v>0</v>
      </c>
      <c r="H521" s="16">
        <f>IF(AND(INTRO!$E$37="Non-endemic",INTRO!$E$41="Non-endemic"),0,COUNTRY_INFO!R521)</f>
        <v>0</v>
      </c>
      <c r="I521" s="15">
        <f>IF(INTRO!$E$39="Non-endemic",IF($G521=1,DEC!I521,0),IF($G521=1,IVM!G521,0))</f>
        <v>0</v>
      </c>
      <c r="J521" s="197"/>
      <c r="K521" s="42">
        <f>IF($J521="ALB", IF(INTRO!$E$39="Non-endemic", IF($H521&lt;&gt;0, IF($I521=0, $D521*$H521, $D521*($H521-$G521)), 0), $D521*$H521), 0)</f>
        <v>0</v>
      </c>
      <c r="L521" s="15">
        <f t="shared" si="68"/>
        <v>0</v>
      </c>
      <c r="M521" s="3"/>
      <c r="N521" s="15">
        <f t="shared" si="66"/>
        <v>0</v>
      </c>
      <c r="O521" s="42">
        <f>IF($J521="MBD", IF(INTRO!$E$39="Non-endemic", IF($H521&lt;&gt;0, IF($I521=0, $D521*$H521, $D521*($H521-$G521)), 0), $D521*$H521), 0)</f>
        <v>0</v>
      </c>
      <c r="P521" s="15">
        <f t="shared" si="69"/>
        <v>0</v>
      </c>
      <c r="Q521" s="3"/>
      <c r="R521" s="15">
        <f t="shared" si="67"/>
        <v>0</v>
      </c>
      <c r="S521" s="25"/>
      <c r="T521" s="17">
        <f t="shared" si="70"/>
        <v>0</v>
      </c>
      <c r="U521" s="17">
        <f t="shared" si="71"/>
        <v>0</v>
      </c>
      <c r="V521" s="25"/>
      <c r="W521" s="17">
        <f t="shared" si="72"/>
        <v>0</v>
      </c>
      <c r="X521" s="17">
        <f t="shared" si="73"/>
        <v>0</v>
      </c>
      <c r="Y521" s="25"/>
      <c r="Z521" s="17">
        <f t="shared" si="74"/>
        <v>0</v>
      </c>
      <c r="AA521" s="17">
        <f t="shared" si="75"/>
        <v>0</v>
      </c>
    </row>
    <row r="522" spans="1:27" x14ac:dyDescent="0.2">
      <c r="A522" s="14" t="str">
        <f>IF(AND(INTRO!$E$37="Non-endemic",INTRO!$E$41="Non-endemic")," ",IF(COUNTRY_INFO!A522=0," ",COUNTRY_INFO!A522))</f>
        <v>Ethiopia</v>
      </c>
      <c r="B522" s="14" t="str">
        <f>IF(AND(INTRO!$E$37="Non-endemic",INTRO!$E$41="Non-endemic")," ",IF(COUNTRY_INFO!B522=0," ",COUNTRY_INFO!B522))</f>
        <v>Oromia West Arsi</v>
      </c>
      <c r="C522" s="14" t="str">
        <f>IF(AND(INTRO!$E$37="Non-endemic",INTRO!$E$41="Non-endemic")," ",IF(COUNTRY_INFO!C522=0," ",COUNTRY_INFO!C522))</f>
        <v xml:space="preserve">Heben Arsi </v>
      </c>
      <c r="D522" s="15">
        <f>IF(AND(INTRO!$E$37="Non-endemic",INTRO!$E$41="Non-endemic"),0,IF(AND(OR(COUNTRY_INFO!$H522=0,COUNTRY_INFO!$H522=4,COUNTRY_INFO!$H522=99),OR(COUNTRY_INFO!$J522=0,COUNTRY_INFO!$J522=4)),0,COUNTRY_INFO!$E522))</f>
        <v>0</v>
      </c>
      <c r="E522" s="15">
        <f>IF(AND(INTRO!$E$37="Non-endemic",INTRO!$E$41="Non-endemic"),0,IF(AND(OR(COUNTRY_INFO!$H522=0,COUNTRY_INFO!$H522=4,COUNTRY_INFO!$H522=99),OR(COUNTRY_INFO!$J522=0,COUNTRY_INFO!$J522=4)),0,COUNTRY_INFO!$F522))</f>
        <v>0</v>
      </c>
      <c r="F522" s="15">
        <f t="shared" ref="F522:F585" si="76">SUM(D522:E522)</f>
        <v>0</v>
      </c>
      <c r="G522" s="16">
        <f>IF(AND(INTRO!$E$37="Non-endemic",INTRO!$E$41="Non-endemic"),0,COUNTRY_INFO!P522)</f>
        <v>0</v>
      </c>
      <c r="H522" s="16">
        <f>IF(AND(INTRO!$E$37="Non-endemic",INTRO!$E$41="Non-endemic"),0,COUNTRY_INFO!R522)</f>
        <v>0</v>
      </c>
      <c r="I522" s="15">
        <f>IF(INTRO!$E$39="Non-endemic",IF($G522=1,DEC!I522,0),IF($G522=1,IVM!G522,0))</f>
        <v>0</v>
      </c>
      <c r="J522" s="197"/>
      <c r="K522" s="42">
        <f>IF($J522="ALB", IF(INTRO!$E$39="Non-endemic", IF($H522&lt;&gt;0, IF($I522=0, $D522*$H522, $D522*($H522-$G522)), 0), $D522*$H522), 0)</f>
        <v>0</v>
      </c>
      <c r="L522" s="15">
        <f t="shared" si="68"/>
        <v>0</v>
      </c>
      <c r="M522" s="3"/>
      <c r="N522" s="15">
        <f t="shared" ref="N522:N585" si="77">SUM(K522:M522)</f>
        <v>0</v>
      </c>
      <c r="O522" s="42">
        <f>IF($J522="MBD", IF(INTRO!$E$39="Non-endemic", IF($H522&lt;&gt;0, IF($I522=0, $D522*$H522, $D522*($H522-$G522)), 0), $D522*$H522), 0)</f>
        <v>0</v>
      </c>
      <c r="P522" s="15">
        <f t="shared" si="69"/>
        <v>0</v>
      </c>
      <c r="Q522" s="3"/>
      <c r="R522" s="15">
        <f t="shared" ref="R522:R585" si="78">SUM(O522:Q522)</f>
        <v>0</v>
      </c>
      <c r="S522" s="25"/>
      <c r="T522" s="17">
        <f t="shared" si="70"/>
        <v>0</v>
      </c>
      <c r="U522" s="17">
        <f t="shared" si="71"/>
        <v>0</v>
      </c>
      <c r="V522" s="25"/>
      <c r="W522" s="17">
        <f t="shared" si="72"/>
        <v>0</v>
      </c>
      <c r="X522" s="17">
        <f t="shared" si="73"/>
        <v>0</v>
      </c>
      <c r="Y522" s="25"/>
      <c r="Z522" s="17">
        <f t="shared" si="74"/>
        <v>0</v>
      </c>
      <c r="AA522" s="17">
        <f t="shared" si="75"/>
        <v>0</v>
      </c>
    </row>
    <row r="523" spans="1:27" x14ac:dyDescent="0.2">
      <c r="A523" s="14" t="str">
        <f>IF(AND(INTRO!$E$37="Non-endemic",INTRO!$E$41="Non-endemic")," ",IF(COUNTRY_INFO!A523=0," ",COUNTRY_INFO!A523))</f>
        <v>Ethiopia</v>
      </c>
      <c r="B523" s="14" t="str">
        <f>IF(AND(INTRO!$E$37="Non-endemic",INTRO!$E$41="Non-endemic")," ",IF(COUNTRY_INFO!B523=0," ",COUNTRY_INFO!B523))</f>
        <v>Oromia West Arsi</v>
      </c>
      <c r="C523" s="14" t="str">
        <f>IF(AND(INTRO!$E$37="Non-endemic",INTRO!$E$41="Non-endemic")," ",IF(COUNTRY_INFO!C523=0," ",COUNTRY_INFO!C523))</f>
        <v>Kofele</v>
      </c>
      <c r="D523" s="15">
        <f>IF(AND(INTRO!$E$37="Non-endemic",INTRO!$E$41="Non-endemic"),0,IF(AND(OR(COUNTRY_INFO!$H523=0,COUNTRY_INFO!$H523=4,COUNTRY_INFO!$H523=99),OR(COUNTRY_INFO!$J523=0,COUNTRY_INFO!$J523=4)),0,COUNTRY_INFO!$E523))</f>
        <v>38290.7716912014</v>
      </c>
      <c r="E523" s="15">
        <f>IF(AND(INTRO!$E$37="Non-endemic",INTRO!$E$41="Non-endemic"),0,IF(AND(OR(COUNTRY_INFO!$H523=0,COUNTRY_INFO!$H523=4,COUNTRY_INFO!$H523=99),OR(COUNTRY_INFO!$J523=0,COUNTRY_INFO!$J523=4)),0,COUNTRY_INFO!$F523))</f>
        <v>72344.727868828792</v>
      </c>
      <c r="F523" s="15">
        <f t="shared" si="76"/>
        <v>110635.49956003019</v>
      </c>
      <c r="G523" s="16">
        <f>IF(AND(INTRO!$E$37="Non-endemic",INTRO!$E$41="Non-endemic"),0,COUNTRY_INFO!P523)</f>
        <v>1</v>
      </c>
      <c r="H523" s="16">
        <f>IF(AND(INTRO!$E$37="Non-endemic",INTRO!$E$41="Non-endemic"),0,COUNTRY_INFO!R523)</f>
        <v>1</v>
      </c>
      <c r="I523" s="15">
        <f>IF(INTRO!$E$39="Non-endemic",IF($G523=1,DEC!I523,0),IF($G523=1,IVM!G523,0))</f>
        <v>193914.37961476471</v>
      </c>
      <c r="J523" s="197" t="s">
        <v>172</v>
      </c>
      <c r="K523" s="42">
        <f>IF($J523="ALB", IF(INTRO!$E$39="Non-endemic", IF($H523&lt;&gt;0, IF($I523=0, $D523*$H523, $D523*($H523-$G523)), 0), $D523*$H523), 0)</f>
        <v>38290.7716912014</v>
      </c>
      <c r="L523" s="15">
        <f t="shared" si="68"/>
        <v>0</v>
      </c>
      <c r="M523" s="3"/>
      <c r="N523" s="15">
        <f t="shared" si="77"/>
        <v>38290.7716912014</v>
      </c>
      <c r="O523" s="42">
        <f>IF($J523="MBD", IF(INTRO!$E$39="Non-endemic", IF($H523&lt;&gt;0, IF($I523=0, $D523*$H523, $D523*($H523-$G523)), 0), $D523*$H523), 0)</f>
        <v>0</v>
      </c>
      <c r="P523" s="15">
        <f t="shared" si="69"/>
        <v>0</v>
      </c>
      <c r="Q523" s="3"/>
      <c r="R523" s="15">
        <f t="shared" si="78"/>
        <v>0</v>
      </c>
      <c r="S523" s="25"/>
      <c r="T523" s="17">
        <f t="shared" si="70"/>
        <v>193914.37961476471</v>
      </c>
      <c r="U523" s="17">
        <f t="shared" si="71"/>
        <v>970</v>
      </c>
      <c r="V523" s="25"/>
      <c r="W523" s="17">
        <f t="shared" si="72"/>
        <v>0</v>
      </c>
      <c r="X523" s="17">
        <f t="shared" si="73"/>
        <v>0</v>
      </c>
      <c r="Y523" s="25"/>
      <c r="Z523" s="17">
        <f t="shared" si="74"/>
        <v>0</v>
      </c>
      <c r="AA523" s="17">
        <f t="shared" si="75"/>
        <v>0</v>
      </c>
    </row>
    <row r="524" spans="1:27" x14ac:dyDescent="0.2">
      <c r="A524" s="14" t="str">
        <f>IF(AND(INTRO!$E$37="Non-endemic",INTRO!$E$41="Non-endemic")," ",IF(COUNTRY_INFO!A524=0," ",COUNTRY_INFO!A524))</f>
        <v>Ethiopia</v>
      </c>
      <c r="B524" s="14" t="str">
        <f>IF(AND(INTRO!$E$37="Non-endemic",INTRO!$E$41="Non-endemic")," ",IF(COUNTRY_INFO!B524=0," ",COUNTRY_INFO!B524))</f>
        <v>Oromia West Arsi</v>
      </c>
      <c r="C524" s="14" t="str">
        <f>IF(AND(INTRO!$E$37="Non-endemic",INTRO!$E$41="Non-endemic")," ",IF(COUNTRY_INFO!C524=0," ",COUNTRY_INFO!C524))</f>
        <v>Kokosa</v>
      </c>
      <c r="D524" s="15">
        <f>IF(AND(INTRO!$E$37="Non-endemic",INTRO!$E$41="Non-endemic"),0,IF(AND(OR(COUNTRY_INFO!$H524=0,COUNTRY_INFO!$H524=4,COUNTRY_INFO!$H524=99),OR(COUNTRY_INFO!$J524=0,COUNTRY_INFO!$J524=4)),0,COUNTRY_INFO!$E524))</f>
        <v>32142.997157081994</v>
      </c>
      <c r="E524" s="15">
        <f>IF(AND(INTRO!$E$37="Non-endemic",INTRO!$E$41="Non-endemic"),0,IF(AND(OR(COUNTRY_INFO!$H524=0,COUNTRY_INFO!$H524=4,COUNTRY_INFO!$H524=99),OR(COUNTRY_INFO!$J524=0,COUNTRY_INFO!$J524=4)),0,COUNTRY_INFO!$F524))</f>
        <v>60729.420680543983</v>
      </c>
      <c r="F524" s="15">
        <f t="shared" si="76"/>
        <v>92872.417837625981</v>
      </c>
      <c r="G524" s="16">
        <f>IF(AND(INTRO!$E$37="Non-endemic",INTRO!$E$41="Non-endemic"),0,COUNTRY_INFO!P524)</f>
        <v>0</v>
      </c>
      <c r="H524" s="16">
        <f>IF(AND(INTRO!$E$37="Non-endemic",INTRO!$E$41="Non-endemic"),0,COUNTRY_INFO!R524)</f>
        <v>2</v>
      </c>
      <c r="I524" s="15">
        <f>IF(INTRO!$E$39="Non-endemic",IF($G524=1,DEC!I524,0),IF($G524=1,IVM!G524,0))</f>
        <v>0</v>
      </c>
      <c r="J524" s="197" t="s">
        <v>1155</v>
      </c>
      <c r="K524" s="42">
        <f>IF($J524="ALB", IF(INTRO!$E$39="Non-endemic", IF($H524&lt;&gt;0, IF($I524=0, $D524*$H524, $D524*($H524-$G524)), 0), $D524*$H524), 0)</f>
        <v>0</v>
      </c>
      <c r="L524" s="15">
        <f t="shared" si="68"/>
        <v>0</v>
      </c>
      <c r="M524" s="3"/>
      <c r="N524" s="15">
        <f t="shared" si="77"/>
        <v>0</v>
      </c>
      <c r="O524" s="42">
        <f>IF($J524="MBD", IF(INTRO!$E$39="Non-endemic", IF($H524&lt;&gt;0, IF($I524=0, $D524*$H524, $D524*($H524-$G524)), 0), $D524*$H524), 0)</f>
        <v>64285.994314163989</v>
      </c>
      <c r="P524" s="15">
        <f t="shared" si="69"/>
        <v>121458.84136108797</v>
      </c>
      <c r="Q524" s="3"/>
      <c r="R524" s="15">
        <f t="shared" si="78"/>
        <v>185744.83567525196</v>
      </c>
      <c r="S524" s="25"/>
      <c r="T524" s="17">
        <f t="shared" si="70"/>
        <v>0</v>
      </c>
      <c r="U524" s="17">
        <f t="shared" si="71"/>
        <v>0</v>
      </c>
      <c r="V524" s="25"/>
      <c r="W524" s="17">
        <f t="shared" si="72"/>
        <v>0</v>
      </c>
      <c r="X524" s="17">
        <f t="shared" si="73"/>
        <v>0</v>
      </c>
      <c r="Y524" s="25"/>
      <c r="Z524" s="17">
        <f t="shared" si="74"/>
        <v>121458.84136108797</v>
      </c>
      <c r="AA524" s="17">
        <f t="shared" si="75"/>
        <v>810</v>
      </c>
    </row>
    <row r="525" spans="1:27" x14ac:dyDescent="0.2">
      <c r="A525" s="14" t="str">
        <f>IF(AND(INTRO!$E$37="Non-endemic",INTRO!$E$41="Non-endemic")," ",IF(COUNTRY_INFO!A525=0," ",COUNTRY_INFO!A525))</f>
        <v>Ethiopia</v>
      </c>
      <c r="B525" s="14" t="str">
        <f>IF(AND(INTRO!$E$37="Non-endemic",INTRO!$E$41="Non-endemic")," ",IF(COUNTRY_INFO!B525=0," ",COUNTRY_INFO!B525))</f>
        <v>Oromia West Arsi</v>
      </c>
      <c r="C525" s="14" t="str">
        <f>IF(AND(INTRO!$E$37="Non-endemic",INTRO!$E$41="Non-endemic")," ",IF(COUNTRY_INFO!C525=0," ",COUNTRY_INFO!C525))</f>
        <v>Kore</v>
      </c>
      <c r="D525" s="15">
        <f>IF(AND(INTRO!$E$37="Non-endemic",INTRO!$E$41="Non-endemic"),0,IF(AND(OR(COUNTRY_INFO!$H525=0,COUNTRY_INFO!$H525=4,COUNTRY_INFO!$H525=99),OR(COUNTRY_INFO!$J525=0,COUNTRY_INFO!$J525=4)),0,COUNTRY_INFO!$E525))</f>
        <v>23155.073299121395</v>
      </c>
      <c r="E525" s="15">
        <f>IF(AND(INTRO!$E$37="Non-endemic",INTRO!$E$41="Non-endemic"),0,IF(AND(OR(COUNTRY_INFO!$H525=0,COUNTRY_INFO!$H525=4,COUNTRY_INFO!$H525=99),OR(COUNTRY_INFO!$J525=0,COUNTRY_INFO!$J525=4)),0,COUNTRY_INFO!$F525))</f>
        <v>43748.073037468792</v>
      </c>
      <c r="F525" s="15">
        <f t="shared" si="76"/>
        <v>66903.146336590187</v>
      </c>
      <c r="G525" s="16">
        <f>IF(AND(INTRO!$E$37="Non-endemic",INTRO!$E$41="Non-endemic"),0,COUNTRY_INFO!P525)</f>
        <v>0</v>
      </c>
      <c r="H525" s="16">
        <f>IF(AND(INTRO!$E$37="Non-endemic",INTRO!$E$41="Non-endemic"),0,COUNTRY_INFO!R525)</f>
        <v>0</v>
      </c>
      <c r="I525" s="15">
        <f>IF(INTRO!$E$39="Non-endemic",IF($G525=1,DEC!I525,0),IF($G525=1,IVM!G525,0))</f>
        <v>0</v>
      </c>
      <c r="J525" s="197"/>
      <c r="K525" s="42">
        <f>IF($J525="ALB", IF(INTRO!$E$39="Non-endemic", IF($H525&lt;&gt;0, IF($I525=0, $D525*$H525, $D525*($H525-$G525)), 0), $D525*$H525), 0)</f>
        <v>0</v>
      </c>
      <c r="L525" s="15">
        <f t="shared" si="68"/>
        <v>0</v>
      </c>
      <c r="M525" s="3"/>
      <c r="N525" s="15">
        <f t="shared" si="77"/>
        <v>0</v>
      </c>
      <c r="O525" s="42">
        <f>IF($J525="MBD", IF(INTRO!$E$39="Non-endemic", IF($H525&lt;&gt;0, IF($I525=0, $D525*$H525, $D525*($H525-$G525)), 0), $D525*$H525), 0)</f>
        <v>0</v>
      </c>
      <c r="P525" s="15">
        <f t="shared" si="69"/>
        <v>0</v>
      </c>
      <c r="Q525" s="3"/>
      <c r="R525" s="15">
        <f t="shared" si="78"/>
        <v>0</v>
      </c>
      <c r="S525" s="25"/>
      <c r="T525" s="17">
        <f t="shared" si="70"/>
        <v>0</v>
      </c>
      <c r="U525" s="17">
        <f t="shared" si="71"/>
        <v>0</v>
      </c>
      <c r="V525" s="25"/>
      <c r="W525" s="17">
        <f t="shared" si="72"/>
        <v>0</v>
      </c>
      <c r="X525" s="17">
        <f t="shared" si="73"/>
        <v>0</v>
      </c>
      <c r="Y525" s="25"/>
      <c r="Z525" s="17">
        <f t="shared" si="74"/>
        <v>0</v>
      </c>
      <c r="AA525" s="17">
        <f t="shared" si="75"/>
        <v>0</v>
      </c>
    </row>
    <row r="526" spans="1:27" x14ac:dyDescent="0.2">
      <c r="A526" s="14" t="str">
        <f>IF(AND(INTRO!$E$37="Non-endemic",INTRO!$E$41="Non-endemic")," ",IF(COUNTRY_INFO!A526=0," ",COUNTRY_INFO!A526))</f>
        <v>Ethiopia</v>
      </c>
      <c r="B526" s="14" t="str">
        <f>IF(AND(INTRO!$E$37="Non-endemic",INTRO!$E$41="Non-endemic")," ",IF(COUNTRY_INFO!B526=0," ",COUNTRY_INFO!B526))</f>
        <v>Oromia West Arsi</v>
      </c>
      <c r="C526" s="14" t="str">
        <f>IF(AND(INTRO!$E$37="Non-endemic",INTRO!$E$41="Non-endemic")," ",IF(COUNTRY_INFO!C526=0," ",COUNTRY_INFO!C526))</f>
        <v>Nansebo</v>
      </c>
      <c r="D526" s="15">
        <f>IF(AND(INTRO!$E$37="Non-endemic",INTRO!$E$41="Non-endemic"),0,IF(AND(OR(COUNTRY_INFO!$H526=0,COUNTRY_INFO!$H526=4,COUNTRY_INFO!$H526=99),OR(COUNTRY_INFO!$J526=0,COUNTRY_INFO!$J526=4)),0,COUNTRY_INFO!$E526))</f>
        <v>25574.579166527998</v>
      </c>
      <c r="E526" s="15">
        <f>IF(AND(INTRO!$E$37="Non-endemic",INTRO!$E$41="Non-endemic"),0,IF(AND(OR(COUNTRY_INFO!$H526=0,COUNTRY_INFO!$H526=4,COUNTRY_INFO!$H526=99),OR(COUNTRY_INFO!$J526=0,COUNTRY_INFO!$J526=4)),0,COUNTRY_INFO!$F526))</f>
        <v>48319.370136575984</v>
      </c>
      <c r="F526" s="15">
        <f t="shared" si="76"/>
        <v>73893.949303103989</v>
      </c>
      <c r="G526" s="16">
        <f>IF(AND(INTRO!$E$37="Non-endemic",INTRO!$E$41="Non-endemic"),0,COUNTRY_INFO!P526)</f>
        <v>0</v>
      </c>
      <c r="H526" s="16">
        <f>IF(AND(INTRO!$E$37="Non-endemic",INTRO!$E$41="Non-endemic"),0,COUNTRY_INFO!R526)</f>
        <v>1</v>
      </c>
      <c r="I526" s="15">
        <f>IF(INTRO!$E$39="Non-endemic",IF($G526=1,DEC!I526,0),IF($G526=1,IVM!G526,0))</f>
        <v>0</v>
      </c>
      <c r="J526" s="197" t="s">
        <v>1155</v>
      </c>
      <c r="K526" s="42">
        <f>IF($J526="ALB", IF(INTRO!$E$39="Non-endemic", IF($H526&lt;&gt;0, IF($I526=0, $D526*$H526, $D526*($H526-$G526)), 0), $D526*$H526), 0)</f>
        <v>0</v>
      </c>
      <c r="L526" s="15">
        <f t="shared" si="68"/>
        <v>0</v>
      </c>
      <c r="M526" s="3"/>
      <c r="N526" s="15">
        <f t="shared" si="77"/>
        <v>0</v>
      </c>
      <c r="O526" s="42">
        <f>IF($J526="MBD", IF(INTRO!$E$39="Non-endemic", IF($H526&lt;&gt;0, IF($I526=0, $D526*$H526, $D526*($H526-$G526)), 0), $D526*$H526), 0)</f>
        <v>25574.579166527998</v>
      </c>
      <c r="P526" s="15">
        <f t="shared" si="69"/>
        <v>48319.370136575984</v>
      </c>
      <c r="Q526" s="3"/>
      <c r="R526" s="15">
        <f t="shared" si="78"/>
        <v>73893.949303103989</v>
      </c>
      <c r="S526" s="25"/>
      <c r="T526" s="17">
        <f t="shared" si="70"/>
        <v>0</v>
      </c>
      <c r="U526" s="17">
        <f t="shared" si="71"/>
        <v>0</v>
      </c>
      <c r="V526" s="25"/>
      <c r="W526" s="17">
        <f t="shared" si="72"/>
        <v>0</v>
      </c>
      <c r="X526" s="17">
        <f t="shared" si="73"/>
        <v>0</v>
      </c>
      <c r="Y526" s="25"/>
      <c r="Z526" s="17">
        <f t="shared" si="74"/>
        <v>48319.370136575984</v>
      </c>
      <c r="AA526" s="17">
        <f t="shared" si="75"/>
        <v>323</v>
      </c>
    </row>
    <row r="527" spans="1:27" x14ac:dyDescent="0.2">
      <c r="A527" s="14" t="str">
        <f>IF(AND(INTRO!$E$37="Non-endemic",INTRO!$E$41="Non-endemic")," ",IF(COUNTRY_INFO!A527=0," ",COUNTRY_INFO!A527))</f>
        <v>Ethiopia</v>
      </c>
      <c r="B527" s="14" t="str">
        <f>IF(AND(INTRO!$E$37="Non-endemic",INTRO!$E$41="Non-endemic")," ",IF(COUNTRY_INFO!B527=0," ",COUNTRY_INFO!B527))</f>
        <v>Oromia West Arsi</v>
      </c>
      <c r="C527" s="14" t="str">
        <f>IF(AND(INTRO!$E$37="Non-endemic",INTRO!$E$41="Non-endemic")," ",IF(COUNTRY_INFO!C527=0," ",COUNTRY_INFO!C527))</f>
        <v>Shala</v>
      </c>
      <c r="D527" s="15">
        <f>IF(AND(INTRO!$E$37="Non-endemic",INTRO!$E$41="Non-endemic"),0,IF(AND(OR(COUNTRY_INFO!$H527=0,COUNTRY_INFO!$H527=4,COUNTRY_INFO!$H527=99),OR(COUNTRY_INFO!$J527=0,COUNTRY_INFO!$J527=4)),0,COUNTRY_INFO!$E527))</f>
        <v>33435.470415517797</v>
      </c>
      <c r="E527" s="15">
        <f>IF(AND(INTRO!$E$37="Non-endemic",INTRO!$E$41="Non-endemic"),0,IF(AND(OR(COUNTRY_INFO!$H527=0,COUNTRY_INFO!$H527=4,COUNTRY_INFO!$H527=99),OR(COUNTRY_INFO!$J527=0,COUNTRY_INFO!$J527=4)),0,COUNTRY_INFO!$F527))</f>
        <v>63171.35700173759</v>
      </c>
      <c r="F527" s="15">
        <f t="shared" si="76"/>
        <v>96606.827417255379</v>
      </c>
      <c r="G527" s="16">
        <f>IF(AND(INTRO!$E$37="Non-endemic",INTRO!$E$41="Non-endemic"),0,COUNTRY_INFO!P527)</f>
        <v>0</v>
      </c>
      <c r="H527" s="16">
        <f>IF(AND(INTRO!$E$37="Non-endemic",INTRO!$E$41="Non-endemic"),0,COUNTRY_INFO!R527)</f>
        <v>1</v>
      </c>
      <c r="I527" s="15">
        <f>IF(INTRO!$E$39="Non-endemic",IF($G527=1,DEC!I527,0),IF($G527=1,IVM!G527,0))</f>
        <v>0</v>
      </c>
      <c r="J527" s="197" t="s">
        <v>1155</v>
      </c>
      <c r="K527" s="42">
        <f>IF($J527="ALB", IF(INTRO!$E$39="Non-endemic", IF($H527&lt;&gt;0, IF($I527=0, $D527*$H527, $D527*($H527-$G527)), 0), $D527*$H527), 0)</f>
        <v>0</v>
      </c>
      <c r="L527" s="15">
        <f t="shared" si="68"/>
        <v>0</v>
      </c>
      <c r="M527" s="3"/>
      <c r="N527" s="15">
        <f t="shared" si="77"/>
        <v>0</v>
      </c>
      <c r="O527" s="42">
        <f>IF($J527="MBD", IF(INTRO!$E$39="Non-endemic", IF($H527&lt;&gt;0, IF($I527=0, $D527*$H527, $D527*($H527-$G527)), 0), $D527*$H527), 0)</f>
        <v>33435.470415517797</v>
      </c>
      <c r="P527" s="15">
        <f t="shared" si="69"/>
        <v>63171.35700173759</v>
      </c>
      <c r="Q527" s="3"/>
      <c r="R527" s="15">
        <f t="shared" si="78"/>
        <v>96606.827417255379</v>
      </c>
      <c r="S527" s="25"/>
      <c r="T527" s="17">
        <f t="shared" si="70"/>
        <v>0</v>
      </c>
      <c r="U527" s="17">
        <f t="shared" si="71"/>
        <v>0</v>
      </c>
      <c r="V527" s="25"/>
      <c r="W527" s="17">
        <f t="shared" si="72"/>
        <v>0</v>
      </c>
      <c r="X527" s="17">
        <f t="shared" si="73"/>
        <v>0</v>
      </c>
      <c r="Y527" s="25"/>
      <c r="Z527" s="17">
        <f t="shared" si="74"/>
        <v>63171.35700173759</v>
      </c>
      <c r="AA527" s="17">
        <f t="shared" si="75"/>
        <v>422</v>
      </c>
    </row>
    <row r="528" spans="1:27" x14ac:dyDescent="0.2">
      <c r="A528" s="14" t="str">
        <f>IF(AND(INTRO!$E$37="Non-endemic",INTRO!$E$41="Non-endemic")," ",IF(COUNTRY_INFO!A528=0," ",COUNTRY_INFO!A528))</f>
        <v>Ethiopia</v>
      </c>
      <c r="B528" s="14" t="str">
        <f>IF(AND(INTRO!$E$37="Non-endemic",INTRO!$E$41="Non-endemic")," ",IF(COUNTRY_INFO!B528=0," ",COUNTRY_INFO!B528))</f>
        <v>Oromia West Arsi</v>
      </c>
      <c r="C528" s="14" t="str">
        <f>IF(AND(INTRO!$E$37="Non-endemic",INTRO!$E$41="Non-endemic")," ",IF(COUNTRY_INFO!C528=0," ",COUNTRY_INFO!C528))</f>
        <v>Shashemene</v>
      </c>
      <c r="D528" s="15">
        <f>IF(AND(INTRO!$E$37="Non-endemic",INTRO!$E$41="Non-endemic"),0,IF(AND(OR(COUNTRY_INFO!$H528=0,COUNTRY_INFO!$H528=4,COUNTRY_INFO!$H528=99),OR(COUNTRY_INFO!$J528=0,COUNTRY_INFO!$J528=4)),0,COUNTRY_INFO!$E528))</f>
        <v>43939.848718882196</v>
      </c>
      <c r="E528" s="15">
        <f>IF(AND(INTRO!$E$37="Non-endemic",INTRO!$E$41="Non-endemic"),0,IF(AND(OR(COUNTRY_INFO!$H528=0,COUNTRY_INFO!$H528=4,COUNTRY_INFO!$H528=99),OR(COUNTRY_INFO!$J528=0,COUNTRY_INFO!$J528=4)),0,COUNTRY_INFO!$F528))</f>
        <v>83017.820163062395</v>
      </c>
      <c r="F528" s="15">
        <f t="shared" si="76"/>
        <v>126957.66888194458</v>
      </c>
      <c r="G528" s="16">
        <f>IF(AND(INTRO!$E$37="Non-endemic",INTRO!$E$41="Non-endemic"),0,COUNTRY_INFO!P528)</f>
        <v>0</v>
      </c>
      <c r="H528" s="16">
        <f>IF(AND(INTRO!$E$37="Non-endemic",INTRO!$E$41="Non-endemic"),0,COUNTRY_INFO!R528)</f>
        <v>1</v>
      </c>
      <c r="I528" s="15">
        <f>IF(INTRO!$E$39="Non-endemic",IF($G528=1,DEC!I528,0),IF($G528=1,IVM!G528,0))</f>
        <v>0</v>
      </c>
      <c r="J528" s="197" t="s">
        <v>1155</v>
      </c>
      <c r="K528" s="42">
        <f>IF($J528="ALB", IF(INTRO!$E$39="Non-endemic", IF($H528&lt;&gt;0, IF($I528=0, $D528*$H528, $D528*($H528-$G528)), 0), $D528*$H528), 0)</f>
        <v>0</v>
      </c>
      <c r="L528" s="15">
        <f t="shared" si="68"/>
        <v>0</v>
      </c>
      <c r="M528" s="3"/>
      <c r="N528" s="15">
        <f t="shared" si="77"/>
        <v>0</v>
      </c>
      <c r="O528" s="42">
        <f>IF($J528="MBD", IF(INTRO!$E$39="Non-endemic", IF($H528&lt;&gt;0, IF($I528=0, $D528*$H528, $D528*($H528-$G528)), 0), $D528*$H528), 0)</f>
        <v>43939.848718882196</v>
      </c>
      <c r="P528" s="15">
        <f t="shared" si="69"/>
        <v>83017.820163062395</v>
      </c>
      <c r="Q528" s="3"/>
      <c r="R528" s="15">
        <f t="shared" si="78"/>
        <v>126957.66888194458</v>
      </c>
      <c r="S528" s="25"/>
      <c r="T528" s="17">
        <f t="shared" si="70"/>
        <v>0</v>
      </c>
      <c r="U528" s="17">
        <f t="shared" si="71"/>
        <v>0</v>
      </c>
      <c r="V528" s="25"/>
      <c r="W528" s="17">
        <f t="shared" si="72"/>
        <v>0</v>
      </c>
      <c r="X528" s="17">
        <f t="shared" si="73"/>
        <v>0</v>
      </c>
      <c r="Y528" s="25"/>
      <c r="Z528" s="17">
        <f t="shared" si="74"/>
        <v>83017.820163062395</v>
      </c>
      <c r="AA528" s="17">
        <f t="shared" si="75"/>
        <v>554</v>
      </c>
    </row>
    <row r="529" spans="1:27" x14ac:dyDescent="0.2">
      <c r="A529" s="14" t="str">
        <f>IF(AND(INTRO!$E$37="Non-endemic",INTRO!$E$41="Non-endemic")," ",IF(COUNTRY_INFO!A529=0," ",COUNTRY_INFO!A529))</f>
        <v>Ethiopia</v>
      </c>
      <c r="B529" s="14" t="str">
        <f>IF(AND(INTRO!$E$37="Non-endemic",INTRO!$E$41="Non-endemic")," ",IF(COUNTRY_INFO!B529=0," ",COUNTRY_INFO!B529))</f>
        <v>Oromia West Arsi</v>
      </c>
      <c r="C529" s="14" t="str">
        <f>IF(AND(INTRO!$E$37="Non-endemic",INTRO!$E$41="Non-endemic")," ",IF(COUNTRY_INFO!C529=0," ",COUNTRY_INFO!C529))</f>
        <v>Shashemene Town</v>
      </c>
      <c r="D529" s="15">
        <f>IF(AND(INTRO!$E$37="Non-endemic",INTRO!$E$41="Non-endemic"),0,IF(AND(OR(COUNTRY_INFO!$H529=0,COUNTRY_INFO!$H529=4,COUNTRY_INFO!$H529=99),OR(COUNTRY_INFO!$J529=0,COUNTRY_INFO!$J529=4)),0,COUNTRY_INFO!$E529))</f>
        <v>25147.487766832197</v>
      </c>
      <c r="E529" s="15">
        <f>IF(AND(INTRO!$E$37="Non-endemic",INTRO!$E$41="Non-endemic"),0,IF(AND(OR(COUNTRY_INFO!$H529=0,COUNTRY_INFO!$H529=4,COUNTRY_INFO!$H529=99),OR(COUNTRY_INFO!$J529=0,COUNTRY_INFO!$J529=4)),0,COUNTRY_INFO!$F529))</f>
        <v>47512.444349462399</v>
      </c>
      <c r="F529" s="15">
        <f t="shared" si="76"/>
        <v>72659.9321162946</v>
      </c>
      <c r="G529" s="16">
        <f>IF(AND(INTRO!$E$37="Non-endemic",INTRO!$E$41="Non-endemic"),0,COUNTRY_INFO!P529)</f>
        <v>0</v>
      </c>
      <c r="H529" s="16">
        <f>IF(AND(INTRO!$E$37="Non-endemic",INTRO!$E$41="Non-endemic"),0,COUNTRY_INFO!R529)</f>
        <v>0</v>
      </c>
      <c r="I529" s="15">
        <f>IF(INTRO!$E$39="Non-endemic",IF($G529=1,DEC!I529,0),IF($G529=1,IVM!G529,0))</f>
        <v>0</v>
      </c>
      <c r="J529" s="197"/>
      <c r="K529" s="42">
        <f>IF($J529="ALB", IF(INTRO!$E$39="Non-endemic", IF($H529&lt;&gt;0, IF($I529=0, $D529*$H529, $D529*($H529-$G529)), 0), $D529*$H529), 0)</f>
        <v>0</v>
      </c>
      <c r="L529" s="15">
        <f t="shared" si="68"/>
        <v>0</v>
      </c>
      <c r="M529" s="3"/>
      <c r="N529" s="15">
        <f t="shared" si="77"/>
        <v>0</v>
      </c>
      <c r="O529" s="42">
        <f>IF($J529="MBD", IF(INTRO!$E$39="Non-endemic", IF($H529&lt;&gt;0, IF($I529=0, $D529*$H529, $D529*($H529-$G529)), 0), $D529*$H529), 0)</f>
        <v>0</v>
      </c>
      <c r="P529" s="15">
        <f t="shared" si="69"/>
        <v>0</v>
      </c>
      <c r="Q529" s="3"/>
      <c r="R529" s="15">
        <f t="shared" si="78"/>
        <v>0</v>
      </c>
      <c r="S529" s="25"/>
      <c r="T529" s="17">
        <f t="shared" si="70"/>
        <v>0</v>
      </c>
      <c r="U529" s="17">
        <f t="shared" si="71"/>
        <v>0</v>
      </c>
      <c r="V529" s="25"/>
      <c r="W529" s="17">
        <f t="shared" si="72"/>
        <v>0</v>
      </c>
      <c r="X529" s="17">
        <f t="shared" si="73"/>
        <v>0</v>
      </c>
      <c r="Y529" s="25"/>
      <c r="Z529" s="17">
        <f t="shared" si="74"/>
        <v>0</v>
      </c>
      <c r="AA529" s="17">
        <f t="shared" si="75"/>
        <v>0</v>
      </c>
    </row>
    <row r="530" spans="1:27" x14ac:dyDescent="0.2">
      <c r="A530" s="14" t="str">
        <f>IF(AND(INTRO!$E$37="Non-endemic",INTRO!$E$41="Non-endemic")," ",IF(COUNTRY_INFO!A530=0," ",COUNTRY_INFO!A530))</f>
        <v>Ethiopia</v>
      </c>
      <c r="B530" s="14" t="str">
        <f>IF(AND(INTRO!$E$37="Non-endemic",INTRO!$E$41="Non-endemic")," ",IF(COUNTRY_INFO!B530=0," ",COUNTRY_INFO!B530))</f>
        <v>Oromia West Arsi</v>
      </c>
      <c r="C530" s="14" t="str">
        <f>IF(AND(INTRO!$E$37="Non-endemic",INTRO!$E$41="Non-endemic")," ",IF(COUNTRY_INFO!C530=0," ",COUNTRY_INFO!C530))</f>
        <v>Siraro</v>
      </c>
      <c r="D530" s="15">
        <f>IF(AND(INTRO!$E$37="Non-endemic",INTRO!$E$41="Non-endemic"),0,IF(AND(OR(COUNTRY_INFO!$H530=0,COUNTRY_INFO!$H530=4,COUNTRY_INFO!$H530=99),OR(COUNTRY_INFO!$J530=0,COUNTRY_INFO!$J530=4)),0,COUNTRY_INFO!$E530))</f>
        <v>32442.487153292994</v>
      </c>
      <c r="E530" s="15">
        <f>IF(AND(INTRO!$E$37="Non-endemic",INTRO!$E$41="Non-endemic"),0,IF(AND(OR(COUNTRY_INFO!$H530=0,COUNTRY_INFO!$H530=4,COUNTRY_INFO!$H530=99),OR(COUNTRY_INFO!$J530=0,COUNTRY_INFO!$J530=4)),0,COUNTRY_INFO!$F530))</f>
        <v>61295.262561455995</v>
      </c>
      <c r="F530" s="15">
        <f t="shared" si="76"/>
        <v>93737.749714748992</v>
      </c>
      <c r="G530" s="16">
        <f>IF(AND(INTRO!$E$37="Non-endemic",INTRO!$E$41="Non-endemic"),0,COUNTRY_INFO!P530)</f>
        <v>0</v>
      </c>
      <c r="H530" s="16">
        <f>IF(AND(INTRO!$E$37="Non-endemic",INTRO!$E$41="Non-endemic"),0,COUNTRY_INFO!R530)</f>
        <v>0</v>
      </c>
      <c r="I530" s="15">
        <f>IF(INTRO!$E$39="Non-endemic",IF($G530=1,DEC!I530,0),IF($G530=1,IVM!G530,0))</f>
        <v>0</v>
      </c>
      <c r="J530" s="197"/>
      <c r="K530" s="42">
        <f>IF($J530="ALB", IF(INTRO!$E$39="Non-endemic", IF($H530&lt;&gt;0, IF($I530=0, $D530*$H530, $D530*($H530-$G530)), 0), $D530*$H530), 0)</f>
        <v>0</v>
      </c>
      <c r="L530" s="15">
        <f t="shared" si="68"/>
        <v>0</v>
      </c>
      <c r="M530" s="3"/>
      <c r="N530" s="15">
        <f t="shared" si="77"/>
        <v>0</v>
      </c>
      <c r="O530" s="42">
        <f>IF($J530="MBD", IF(INTRO!$E$39="Non-endemic", IF($H530&lt;&gt;0, IF($I530=0, $D530*$H530, $D530*($H530-$G530)), 0), $D530*$H530), 0)</f>
        <v>0</v>
      </c>
      <c r="P530" s="15">
        <f t="shared" si="69"/>
        <v>0</v>
      </c>
      <c r="Q530" s="3"/>
      <c r="R530" s="15">
        <f t="shared" si="78"/>
        <v>0</v>
      </c>
      <c r="S530" s="25"/>
      <c r="T530" s="17">
        <f t="shared" si="70"/>
        <v>0</v>
      </c>
      <c r="U530" s="17">
        <f t="shared" si="71"/>
        <v>0</v>
      </c>
      <c r="V530" s="25"/>
      <c r="W530" s="17">
        <f t="shared" si="72"/>
        <v>0</v>
      </c>
      <c r="X530" s="17">
        <f t="shared" si="73"/>
        <v>0</v>
      </c>
      <c r="Y530" s="25"/>
      <c r="Z530" s="17">
        <f t="shared" si="74"/>
        <v>0</v>
      </c>
      <c r="AA530" s="17">
        <f t="shared" si="75"/>
        <v>0</v>
      </c>
    </row>
    <row r="531" spans="1:27" x14ac:dyDescent="0.2">
      <c r="A531" s="14" t="str">
        <f>IF(AND(INTRO!$E$37="Non-endemic",INTRO!$E$41="Non-endemic")," ",IF(COUNTRY_INFO!A531=0," ",COUNTRY_INFO!A531))</f>
        <v>Ethiopia</v>
      </c>
      <c r="B531" s="14" t="str">
        <f>IF(AND(INTRO!$E$37="Non-endemic",INTRO!$E$41="Non-endemic")," ",IF(COUNTRY_INFO!B531=0," ",COUNTRY_INFO!B531))</f>
        <v>Oromia West Arsi</v>
      </c>
      <c r="C531" s="14" t="str">
        <f>IF(AND(INTRO!$E$37="Non-endemic",INTRO!$E$41="Non-endemic")," ",IF(COUNTRY_INFO!C531=0," ",COUNTRY_INFO!C531))</f>
        <v>Wondo</v>
      </c>
      <c r="D531" s="15">
        <f>IF(AND(INTRO!$E$37="Non-endemic",INTRO!$E$41="Non-endemic"),0,IF(AND(OR(COUNTRY_INFO!$H531=0,COUNTRY_INFO!$H531=4,COUNTRY_INFO!$H531=99),OR(COUNTRY_INFO!$J531=0,COUNTRY_INFO!$J531=4)),0,COUNTRY_INFO!$E531))</f>
        <v>19093.208410000199</v>
      </c>
      <c r="E531" s="15">
        <f>IF(AND(INTRO!$E$37="Non-endemic",INTRO!$E$41="Non-endemic"),0,IF(AND(OR(COUNTRY_INFO!$H531=0,COUNTRY_INFO!$H531=4,COUNTRY_INFO!$H531=99),OR(COUNTRY_INFO!$J531=0,COUNTRY_INFO!$J531=4)),0,COUNTRY_INFO!$F531))</f>
        <v>36073.782416918395</v>
      </c>
      <c r="F531" s="15">
        <f t="shared" si="76"/>
        <v>55166.990826918598</v>
      </c>
      <c r="G531" s="16">
        <f>IF(AND(INTRO!$E$37="Non-endemic",INTRO!$E$41="Non-endemic"),0,COUNTRY_INFO!P531)</f>
        <v>0</v>
      </c>
      <c r="H531" s="16">
        <f>IF(AND(INTRO!$E$37="Non-endemic",INTRO!$E$41="Non-endemic"),0,COUNTRY_INFO!R531)</f>
        <v>2</v>
      </c>
      <c r="I531" s="15">
        <f>IF(INTRO!$E$39="Non-endemic",IF($G531=1,DEC!I531,0),IF($G531=1,IVM!G531,0))</f>
        <v>0</v>
      </c>
      <c r="J531" s="197" t="s">
        <v>1155</v>
      </c>
      <c r="K531" s="42">
        <f>IF($J531="ALB", IF(INTRO!$E$39="Non-endemic", IF($H531&lt;&gt;0, IF($I531=0, $D531*$H531, $D531*($H531-$G531)), 0), $D531*$H531), 0)</f>
        <v>0</v>
      </c>
      <c r="L531" s="15">
        <f t="shared" si="68"/>
        <v>0</v>
      </c>
      <c r="M531" s="3"/>
      <c r="N531" s="15">
        <f t="shared" si="77"/>
        <v>0</v>
      </c>
      <c r="O531" s="42">
        <f>IF($J531="MBD", IF(INTRO!$E$39="Non-endemic", IF($H531&lt;&gt;0, IF($I531=0, $D531*$H531, $D531*($H531-$G531)), 0), $D531*$H531), 0)</f>
        <v>38186.416820000399</v>
      </c>
      <c r="P531" s="15">
        <f t="shared" si="69"/>
        <v>72147.56483383679</v>
      </c>
      <c r="Q531" s="3"/>
      <c r="R531" s="15">
        <f t="shared" si="78"/>
        <v>110333.9816538372</v>
      </c>
      <c r="S531" s="25"/>
      <c r="T531" s="17">
        <f t="shared" si="70"/>
        <v>0</v>
      </c>
      <c r="U531" s="17">
        <f t="shared" si="71"/>
        <v>0</v>
      </c>
      <c r="V531" s="25"/>
      <c r="W531" s="17">
        <f t="shared" si="72"/>
        <v>0</v>
      </c>
      <c r="X531" s="17">
        <f t="shared" si="73"/>
        <v>0</v>
      </c>
      <c r="Y531" s="25"/>
      <c r="Z531" s="17">
        <f t="shared" si="74"/>
        <v>72147.56483383679</v>
      </c>
      <c r="AA531" s="17">
        <f t="shared" si="75"/>
        <v>481</v>
      </c>
    </row>
    <row r="532" spans="1:27" x14ac:dyDescent="0.2">
      <c r="A532" s="14" t="str">
        <f>IF(AND(INTRO!$E$37="Non-endemic",INTRO!$E$41="Non-endemic")," ",IF(COUNTRY_INFO!A532=0," ",COUNTRY_INFO!A532))</f>
        <v>Ethiopia</v>
      </c>
      <c r="B532" s="14" t="str">
        <f>IF(AND(INTRO!$E$37="Non-endemic",INTRO!$E$41="Non-endemic")," ",IF(COUNTRY_INFO!B532=0," ",COUNTRY_INFO!B532))</f>
        <v>Oromia West Guji</v>
      </c>
      <c r="C532" s="14" t="str">
        <f>IF(AND(INTRO!$E$37="Non-endemic",INTRO!$E$41="Non-endemic")," ",IF(COUNTRY_INFO!C532=0," ",COUNTRY_INFO!C532))</f>
        <v>Abaya</v>
      </c>
      <c r="D532" s="15">
        <f>IF(AND(INTRO!$E$37="Non-endemic",INTRO!$E$41="Non-endemic"),0,IF(AND(OR(COUNTRY_INFO!$H532=0,COUNTRY_INFO!$H532=4,COUNTRY_INFO!$H532=99),OR(COUNTRY_INFO!$J532=0,COUNTRY_INFO!$J532=4)),0,COUNTRY_INFO!$E532))</f>
        <v>24531.878868104995</v>
      </c>
      <c r="E532" s="15">
        <f>IF(AND(INTRO!$E$37="Non-endemic",INTRO!$E$41="Non-endemic"),0,IF(AND(OR(COUNTRY_INFO!$H532=0,COUNTRY_INFO!$H532=4,COUNTRY_INFO!$H532=99),OR(COUNTRY_INFO!$J532=0,COUNTRY_INFO!$J532=4)),0,COUNTRY_INFO!$F532))</f>
        <v>46349.342738159998</v>
      </c>
      <c r="F532" s="15">
        <f t="shared" si="76"/>
        <v>70881.221606264997</v>
      </c>
      <c r="G532" s="16">
        <f>IF(AND(INTRO!$E$37="Non-endemic",INTRO!$E$41="Non-endemic"),0,COUNTRY_INFO!P532)</f>
        <v>0</v>
      </c>
      <c r="H532" s="16">
        <f>IF(AND(INTRO!$E$37="Non-endemic",INTRO!$E$41="Non-endemic"),0,COUNTRY_INFO!R532)</f>
        <v>2</v>
      </c>
      <c r="I532" s="15">
        <f>IF(INTRO!$E$39="Non-endemic",IF($G532=1,DEC!I532,0),IF($G532=1,IVM!G532,0))</f>
        <v>0</v>
      </c>
      <c r="J532" s="197" t="s">
        <v>1155</v>
      </c>
      <c r="K532" s="42">
        <f>IF($J532="ALB", IF(INTRO!$E$39="Non-endemic", IF($H532&lt;&gt;0, IF($I532=0, $D532*$H532, $D532*($H532-$G532)), 0), $D532*$H532), 0)</f>
        <v>0</v>
      </c>
      <c r="L532" s="15">
        <f t="shared" si="68"/>
        <v>0</v>
      </c>
      <c r="M532" s="3"/>
      <c r="N532" s="15">
        <f t="shared" si="77"/>
        <v>0</v>
      </c>
      <c r="O532" s="42">
        <f>IF($J532="MBD", IF(INTRO!$E$39="Non-endemic", IF($H532&lt;&gt;0, IF($I532=0, $D532*$H532, $D532*($H532-$G532)), 0), $D532*$H532), 0)</f>
        <v>49063.757736209991</v>
      </c>
      <c r="P532" s="15">
        <f t="shared" si="69"/>
        <v>92698.685476319995</v>
      </c>
      <c r="Q532" s="3"/>
      <c r="R532" s="15">
        <f t="shared" si="78"/>
        <v>141762.44321252999</v>
      </c>
      <c r="S532" s="25"/>
      <c r="T532" s="17">
        <f t="shared" si="70"/>
        <v>0</v>
      </c>
      <c r="U532" s="17">
        <f t="shared" si="71"/>
        <v>0</v>
      </c>
      <c r="V532" s="25"/>
      <c r="W532" s="17">
        <f t="shared" si="72"/>
        <v>0</v>
      </c>
      <c r="X532" s="17">
        <f t="shared" si="73"/>
        <v>0</v>
      </c>
      <c r="Y532" s="25"/>
      <c r="Z532" s="17">
        <f t="shared" si="74"/>
        <v>92698.685476319995</v>
      </c>
      <c r="AA532" s="17">
        <f t="shared" si="75"/>
        <v>618</v>
      </c>
    </row>
    <row r="533" spans="1:27" x14ac:dyDescent="0.2">
      <c r="A533" s="14" t="str">
        <f>IF(AND(INTRO!$E$37="Non-endemic",INTRO!$E$41="Non-endemic")," ",IF(COUNTRY_INFO!A533=0," ",COUNTRY_INFO!A533))</f>
        <v>Ethiopia</v>
      </c>
      <c r="B533" s="14" t="str">
        <f>IF(AND(INTRO!$E$37="Non-endemic",INTRO!$E$41="Non-endemic")," ",IF(COUNTRY_INFO!B533=0," ",COUNTRY_INFO!B533))</f>
        <v>Oromia West Guji</v>
      </c>
      <c r="C533" s="14" t="str">
        <f>IF(AND(INTRO!$E$37="Non-endemic",INTRO!$E$41="Non-endemic")," ",IF(COUNTRY_INFO!C533=0," ",COUNTRY_INFO!C533))</f>
        <v>Birbirsa Kojowa</v>
      </c>
      <c r="D533" s="15">
        <f>IF(AND(INTRO!$E$37="Non-endemic",INTRO!$E$41="Non-endemic"),0,IF(AND(OR(COUNTRY_INFO!$H533=0,COUNTRY_INFO!$H533=4,COUNTRY_INFO!$H533=99),OR(COUNTRY_INFO!$J533=0,COUNTRY_INFO!$J533=4)),0,COUNTRY_INFO!$E533))</f>
        <v>0</v>
      </c>
      <c r="E533" s="15">
        <f>IF(AND(INTRO!$E$37="Non-endemic",INTRO!$E$41="Non-endemic"),0,IF(AND(OR(COUNTRY_INFO!$H533=0,COUNTRY_INFO!$H533=4,COUNTRY_INFO!$H533=99),OR(COUNTRY_INFO!$J533=0,COUNTRY_INFO!$J533=4)),0,COUNTRY_INFO!$F533))</f>
        <v>0</v>
      </c>
      <c r="F533" s="15">
        <f t="shared" si="76"/>
        <v>0</v>
      </c>
      <c r="G533" s="16">
        <f>IF(AND(INTRO!$E$37="Non-endemic",INTRO!$E$41="Non-endemic"),0,COUNTRY_INFO!P533)</f>
        <v>0</v>
      </c>
      <c r="H533" s="16">
        <f>IF(AND(INTRO!$E$37="Non-endemic",INTRO!$E$41="Non-endemic"),0,COUNTRY_INFO!R533)</f>
        <v>0</v>
      </c>
      <c r="I533" s="15">
        <f>IF(INTRO!$E$39="Non-endemic",IF($G533=1,DEC!I533,0),IF($G533=1,IVM!G533,0))</f>
        <v>0</v>
      </c>
      <c r="J533" s="197"/>
      <c r="K533" s="42">
        <f>IF($J533="ALB", IF(INTRO!$E$39="Non-endemic", IF($H533&lt;&gt;0, IF($I533=0, $D533*$H533, $D533*($H533-$G533)), 0), $D533*$H533), 0)</f>
        <v>0</v>
      </c>
      <c r="L533" s="15">
        <f t="shared" si="68"/>
        <v>0</v>
      </c>
      <c r="M533" s="3"/>
      <c r="N533" s="15">
        <f t="shared" si="77"/>
        <v>0</v>
      </c>
      <c r="O533" s="42">
        <f>IF($J533="MBD", IF(INTRO!$E$39="Non-endemic", IF($H533&lt;&gt;0, IF($I533=0, $D533*$H533, $D533*($H533-$G533)), 0), $D533*$H533), 0)</f>
        <v>0</v>
      </c>
      <c r="P533" s="15">
        <f t="shared" si="69"/>
        <v>0</v>
      </c>
      <c r="Q533" s="3"/>
      <c r="R533" s="15">
        <f t="shared" si="78"/>
        <v>0</v>
      </c>
      <c r="S533" s="25"/>
      <c r="T533" s="17">
        <f t="shared" si="70"/>
        <v>0</v>
      </c>
      <c r="U533" s="17">
        <f t="shared" si="71"/>
        <v>0</v>
      </c>
      <c r="V533" s="25"/>
      <c r="W533" s="17">
        <f t="shared" si="72"/>
        <v>0</v>
      </c>
      <c r="X533" s="17">
        <f t="shared" si="73"/>
        <v>0</v>
      </c>
      <c r="Y533" s="25"/>
      <c r="Z533" s="17">
        <f t="shared" si="74"/>
        <v>0</v>
      </c>
      <c r="AA533" s="17">
        <f t="shared" si="75"/>
        <v>0</v>
      </c>
    </row>
    <row r="534" spans="1:27" x14ac:dyDescent="0.2">
      <c r="A534" s="14" t="str">
        <f>IF(AND(INTRO!$E$37="Non-endemic",INTRO!$E$41="Non-endemic")," ",IF(COUNTRY_INFO!A534=0," ",COUNTRY_INFO!A534))</f>
        <v>Ethiopia</v>
      </c>
      <c r="B534" s="14" t="str">
        <f>IF(AND(INTRO!$E$37="Non-endemic",INTRO!$E$41="Non-endemic")," ",IF(COUNTRY_INFO!B534=0," ",COUNTRY_INFO!B534))</f>
        <v>Oromia West Guji</v>
      </c>
      <c r="C534" s="14" t="str">
        <f>IF(AND(INTRO!$E$37="Non-endemic",INTRO!$E$41="Non-endemic")," ",IF(COUNTRY_INFO!C534=0," ",COUNTRY_INFO!C534))</f>
        <v>Bule Hora</v>
      </c>
      <c r="D534" s="15">
        <f>IF(AND(INTRO!$E$37="Non-endemic",INTRO!$E$41="Non-endemic"),0,IF(AND(OR(COUNTRY_INFO!$H534=0,COUNTRY_INFO!$H534=4,COUNTRY_INFO!$H534=99),OR(COUNTRY_INFO!$J534=0,COUNTRY_INFO!$J534=4)),0,COUNTRY_INFO!$E534))</f>
        <v>47022.135280453193</v>
      </c>
      <c r="E534" s="15">
        <f>IF(AND(INTRO!$E$37="Non-endemic",INTRO!$E$41="Non-endemic"),0,IF(AND(OR(COUNTRY_INFO!$H534=0,COUNTRY_INFO!$H534=4,COUNTRY_INFO!$H534=99),OR(COUNTRY_INFO!$J534=0,COUNTRY_INFO!$J534=4)),0,COUNTRY_INFO!$F534))</f>
        <v>88841.342977094391</v>
      </c>
      <c r="F534" s="15">
        <f t="shared" si="76"/>
        <v>135863.4782575476</v>
      </c>
      <c r="G534" s="16">
        <f>IF(AND(INTRO!$E$37="Non-endemic",INTRO!$E$41="Non-endemic"),0,COUNTRY_INFO!P534)</f>
        <v>0</v>
      </c>
      <c r="H534" s="16">
        <f>IF(AND(INTRO!$E$37="Non-endemic",INTRO!$E$41="Non-endemic"),0,COUNTRY_INFO!R534)</f>
        <v>1</v>
      </c>
      <c r="I534" s="15">
        <f>IF(INTRO!$E$39="Non-endemic",IF($G534=1,DEC!I534,0),IF($G534=1,IVM!G534,0))</f>
        <v>0</v>
      </c>
      <c r="J534" s="197" t="s">
        <v>1155</v>
      </c>
      <c r="K534" s="42">
        <f>IF($J534="ALB", IF(INTRO!$E$39="Non-endemic", IF($H534&lt;&gt;0, IF($I534=0, $D534*$H534, $D534*($H534-$G534)), 0), $D534*$H534), 0)</f>
        <v>0</v>
      </c>
      <c r="L534" s="15">
        <f t="shared" si="68"/>
        <v>0</v>
      </c>
      <c r="M534" s="3"/>
      <c r="N534" s="15">
        <f t="shared" si="77"/>
        <v>0</v>
      </c>
      <c r="O534" s="42">
        <f>IF($J534="MBD", IF(INTRO!$E$39="Non-endemic", IF($H534&lt;&gt;0, IF($I534=0, $D534*$H534, $D534*($H534-$G534)), 0), $D534*$H534), 0)</f>
        <v>47022.135280453193</v>
      </c>
      <c r="P534" s="15">
        <f t="shared" si="69"/>
        <v>88841.342977094391</v>
      </c>
      <c r="Q534" s="3"/>
      <c r="R534" s="15">
        <f t="shared" si="78"/>
        <v>135863.4782575476</v>
      </c>
      <c r="S534" s="25"/>
      <c r="T534" s="17">
        <f t="shared" si="70"/>
        <v>0</v>
      </c>
      <c r="U534" s="17">
        <f t="shared" si="71"/>
        <v>0</v>
      </c>
      <c r="V534" s="25"/>
      <c r="W534" s="17">
        <f t="shared" si="72"/>
        <v>0</v>
      </c>
      <c r="X534" s="17">
        <f t="shared" si="73"/>
        <v>0</v>
      </c>
      <c r="Y534" s="25"/>
      <c r="Z534" s="17">
        <f t="shared" si="74"/>
        <v>88841.342977094391</v>
      </c>
      <c r="AA534" s="17">
        <f t="shared" si="75"/>
        <v>593</v>
      </c>
    </row>
    <row r="535" spans="1:27" x14ac:dyDescent="0.2">
      <c r="A535" s="14" t="str">
        <f>IF(AND(INTRO!$E$37="Non-endemic",INTRO!$E$41="Non-endemic")," ",IF(COUNTRY_INFO!A535=0," ",COUNTRY_INFO!A535))</f>
        <v>Ethiopia</v>
      </c>
      <c r="B535" s="14" t="str">
        <f>IF(AND(INTRO!$E$37="Non-endemic",INTRO!$E$41="Non-endemic")," ",IF(COUNTRY_INFO!B535=0," ",COUNTRY_INFO!B535))</f>
        <v>Oromia West Guji</v>
      </c>
      <c r="C535" s="14" t="str">
        <f>IF(AND(INTRO!$E$37="Non-endemic",INTRO!$E$41="Non-endemic")," ",IF(COUNTRY_INFO!C535=0," ",COUNTRY_INFO!C535))</f>
        <v>Bule Hora Town</v>
      </c>
      <c r="D535" s="15">
        <f>IF(AND(INTRO!$E$37="Non-endemic",INTRO!$E$41="Non-endemic"),0,IF(AND(OR(COUNTRY_INFO!$H535=0,COUNTRY_INFO!$H535=4,COUNTRY_INFO!$H535=99),OR(COUNTRY_INFO!$J535=0,COUNTRY_INFO!$J535=4)),0,COUNTRY_INFO!$E535))</f>
        <v>9262.8098601485999</v>
      </c>
      <c r="E535" s="15">
        <f>IF(AND(INTRO!$E$37="Non-endemic",INTRO!$E$41="Non-endemic"),0,IF(AND(OR(COUNTRY_INFO!$H535=0,COUNTRY_INFO!$H535=4,COUNTRY_INFO!$H535=99),OR(COUNTRY_INFO!$J535=0,COUNTRY_INFO!$J535=4)),0,COUNTRY_INFO!$F535))</f>
        <v>17500.703930371197</v>
      </c>
      <c r="F535" s="15">
        <f t="shared" si="76"/>
        <v>26763.513790519799</v>
      </c>
      <c r="G535" s="16">
        <f>IF(AND(INTRO!$E$37="Non-endemic",INTRO!$E$41="Non-endemic"),0,COUNTRY_INFO!P535)</f>
        <v>0</v>
      </c>
      <c r="H535" s="16">
        <f>IF(AND(INTRO!$E$37="Non-endemic",INTRO!$E$41="Non-endemic"),0,COUNTRY_INFO!R535)</f>
        <v>2</v>
      </c>
      <c r="I535" s="15">
        <f>IF(INTRO!$E$39="Non-endemic",IF($G535=1,DEC!I535,0),IF($G535=1,IVM!G535,0))</f>
        <v>0</v>
      </c>
      <c r="J535" s="197" t="s">
        <v>1155</v>
      </c>
      <c r="K535" s="42">
        <f>IF($J535="ALB", IF(INTRO!$E$39="Non-endemic", IF($H535&lt;&gt;0, IF($I535=0, $D535*$H535, $D535*($H535-$G535)), 0), $D535*$H535), 0)</f>
        <v>0</v>
      </c>
      <c r="L535" s="15">
        <f t="shared" si="68"/>
        <v>0</v>
      </c>
      <c r="M535" s="3"/>
      <c r="N535" s="15">
        <f t="shared" si="77"/>
        <v>0</v>
      </c>
      <c r="O535" s="42">
        <f>IF($J535="MBD", IF(INTRO!$E$39="Non-endemic", IF($H535&lt;&gt;0, IF($I535=0, $D535*$H535, $D535*($H535-$G535)), 0), $D535*$H535), 0)</f>
        <v>18525.6197202972</v>
      </c>
      <c r="P535" s="15">
        <f t="shared" si="69"/>
        <v>35001.407860742394</v>
      </c>
      <c r="Q535" s="3"/>
      <c r="R535" s="15">
        <f t="shared" si="78"/>
        <v>53527.027581039598</v>
      </c>
      <c r="S535" s="25"/>
      <c r="T535" s="17">
        <f t="shared" si="70"/>
        <v>0</v>
      </c>
      <c r="U535" s="17">
        <f t="shared" si="71"/>
        <v>0</v>
      </c>
      <c r="V535" s="25"/>
      <c r="W535" s="17">
        <f t="shared" si="72"/>
        <v>0</v>
      </c>
      <c r="X535" s="17">
        <f t="shared" si="73"/>
        <v>0</v>
      </c>
      <c r="Y535" s="25"/>
      <c r="Z535" s="17">
        <f t="shared" si="74"/>
        <v>35001.407860742394</v>
      </c>
      <c r="AA535" s="17">
        <f t="shared" si="75"/>
        <v>234</v>
      </c>
    </row>
    <row r="536" spans="1:27" x14ac:dyDescent="0.2">
      <c r="A536" s="14" t="str">
        <f>IF(AND(INTRO!$E$37="Non-endemic",INTRO!$E$41="Non-endemic")," ",IF(COUNTRY_INFO!A536=0," ",COUNTRY_INFO!A536))</f>
        <v>Ethiopia</v>
      </c>
      <c r="B536" s="14" t="str">
        <f>IF(AND(INTRO!$E$37="Non-endemic",INTRO!$E$41="Non-endemic")," ",IF(COUNTRY_INFO!B536=0," ",COUNTRY_INFO!B536))</f>
        <v>Oromia West Guji</v>
      </c>
      <c r="C536" s="14" t="str">
        <f>IF(AND(INTRO!$E$37="Non-endemic",INTRO!$E$41="Non-endemic")," ",IF(COUNTRY_INFO!C536=0," ",COUNTRY_INFO!C536))</f>
        <v>Dugda Dawa</v>
      </c>
      <c r="D536" s="15">
        <f>IF(AND(INTRO!$E$37="Non-endemic",INTRO!$E$41="Non-endemic"),0,IF(AND(OR(COUNTRY_INFO!$H536=0,COUNTRY_INFO!$H536=4,COUNTRY_INFO!$H536=99),OR(COUNTRY_INFO!$J536=0,COUNTRY_INFO!$J536=4)),0,COUNTRY_INFO!$E536))</f>
        <v>20030.196375482996</v>
      </c>
      <c r="E536" s="15">
        <f>IF(AND(INTRO!$E$37="Non-endemic",INTRO!$E$41="Non-endemic"),0,IF(AND(OR(COUNTRY_INFO!$H536=0,COUNTRY_INFO!$H536=4,COUNTRY_INFO!$H536=99),OR(COUNTRY_INFO!$J536=0,COUNTRY_INFO!$J536=4)),0,COUNTRY_INFO!$F536))</f>
        <v>37844.082057935993</v>
      </c>
      <c r="F536" s="15">
        <f t="shared" si="76"/>
        <v>57874.278433418993</v>
      </c>
      <c r="G536" s="16">
        <f>IF(AND(INTRO!$E$37="Non-endemic",INTRO!$E$41="Non-endemic"),0,COUNTRY_INFO!P536)</f>
        <v>1</v>
      </c>
      <c r="H536" s="16">
        <f>IF(AND(INTRO!$E$37="Non-endemic",INTRO!$E$41="Non-endemic"),0,COUNTRY_INFO!R536)</f>
        <v>2</v>
      </c>
      <c r="I536" s="15">
        <f>IF(INTRO!$E$39="Non-endemic",IF($G536=1,DEC!I536,0),IF($G536=1,IVM!G536,0))</f>
        <v>101438.09936863215</v>
      </c>
      <c r="J536" s="197" t="s">
        <v>172</v>
      </c>
      <c r="K536" s="42">
        <f>IF($J536="ALB", IF(INTRO!$E$39="Non-endemic", IF($H536&lt;&gt;0, IF($I536=0, $D536*$H536, $D536*($H536-$G536)), 0), $D536*$H536), 0)</f>
        <v>40060.392750965992</v>
      </c>
      <c r="L536" s="15">
        <f t="shared" si="68"/>
        <v>37844.082057935993</v>
      </c>
      <c r="M536" s="3"/>
      <c r="N536" s="15">
        <f t="shared" si="77"/>
        <v>77904.474808901985</v>
      </c>
      <c r="O536" s="42">
        <f>IF($J536="MBD", IF(INTRO!$E$39="Non-endemic", IF($H536&lt;&gt;0, IF($I536=0, $D536*$H536, $D536*($H536-$G536)), 0), $D536*$H536), 0)</f>
        <v>0</v>
      </c>
      <c r="P536" s="15">
        <f t="shared" si="69"/>
        <v>0</v>
      </c>
      <c r="Q536" s="3"/>
      <c r="R536" s="15">
        <f t="shared" si="78"/>
        <v>0</v>
      </c>
      <c r="S536" s="25"/>
      <c r="T536" s="17">
        <f t="shared" si="70"/>
        <v>101438.09936863215</v>
      </c>
      <c r="U536" s="17">
        <f t="shared" si="71"/>
        <v>508</v>
      </c>
      <c r="V536" s="25"/>
      <c r="W536" s="17">
        <f t="shared" si="72"/>
        <v>37844.082057935993</v>
      </c>
      <c r="X536" s="17">
        <f t="shared" si="73"/>
        <v>190</v>
      </c>
      <c r="Y536" s="25"/>
      <c r="Z536" s="17">
        <f t="shared" si="74"/>
        <v>0</v>
      </c>
      <c r="AA536" s="17">
        <f t="shared" si="75"/>
        <v>0</v>
      </c>
    </row>
    <row r="537" spans="1:27" x14ac:dyDescent="0.2">
      <c r="A537" s="14" t="str">
        <f>IF(AND(INTRO!$E$37="Non-endemic",INTRO!$E$41="Non-endemic")," ",IF(COUNTRY_INFO!A537=0," ",COUNTRY_INFO!A537))</f>
        <v>Ethiopia</v>
      </c>
      <c r="B537" s="14" t="str">
        <f>IF(AND(INTRO!$E$37="Non-endemic",INTRO!$E$41="Non-endemic")," ",IF(COUNTRY_INFO!B537=0," ",COUNTRY_INFO!B537))</f>
        <v>Oromia West Guji</v>
      </c>
      <c r="C537" s="14" t="str">
        <f>IF(AND(INTRO!$E$37="Non-endemic",INTRO!$E$41="Non-endemic")," ",IF(COUNTRY_INFO!C537=0," ",COUNTRY_INFO!C537))</f>
        <v>Gelana</v>
      </c>
      <c r="D537" s="15">
        <f>IF(AND(INTRO!$E$37="Non-endemic",INTRO!$E$41="Non-endemic"),0,IF(AND(OR(COUNTRY_INFO!$H537=0,COUNTRY_INFO!$H537=4,COUNTRY_INFO!$H537=99),OR(COUNTRY_INFO!$J537=0,COUNTRY_INFO!$J537=4)),0,COUNTRY_INFO!$E537))</f>
        <v>0</v>
      </c>
      <c r="E537" s="15">
        <f>IF(AND(INTRO!$E$37="Non-endemic",INTRO!$E$41="Non-endemic"),0,IF(AND(OR(COUNTRY_INFO!$H537=0,COUNTRY_INFO!$H537=4,COUNTRY_INFO!$H537=99),OR(COUNTRY_INFO!$J537=0,COUNTRY_INFO!$J537=4)),0,COUNTRY_INFO!$F537))</f>
        <v>0</v>
      </c>
      <c r="F537" s="15">
        <f t="shared" si="76"/>
        <v>0</v>
      </c>
      <c r="G537" s="16">
        <f>IF(AND(INTRO!$E$37="Non-endemic",INTRO!$E$41="Non-endemic"),0,COUNTRY_INFO!P537)</f>
        <v>0</v>
      </c>
      <c r="H537" s="16">
        <f>IF(AND(INTRO!$E$37="Non-endemic",INTRO!$E$41="Non-endemic"),0,COUNTRY_INFO!R537)</f>
        <v>0</v>
      </c>
      <c r="I537" s="15">
        <f>IF(INTRO!$E$39="Non-endemic",IF($G537=1,DEC!I537,0),IF($G537=1,IVM!G537,0))</f>
        <v>0</v>
      </c>
      <c r="J537" s="197"/>
      <c r="K537" s="42">
        <f>IF($J537="ALB", IF(INTRO!$E$39="Non-endemic", IF($H537&lt;&gt;0, IF($I537=0, $D537*$H537, $D537*($H537-$G537)), 0), $D537*$H537), 0)</f>
        <v>0</v>
      </c>
      <c r="L537" s="15">
        <f t="shared" si="68"/>
        <v>0</v>
      </c>
      <c r="M537" s="3"/>
      <c r="N537" s="15">
        <f t="shared" si="77"/>
        <v>0</v>
      </c>
      <c r="O537" s="42">
        <f>IF($J537="MBD", IF(INTRO!$E$39="Non-endemic", IF($H537&lt;&gt;0, IF($I537=0, $D537*$H537, $D537*($H537-$G537)), 0), $D537*$H537), 0)</f>
        <v>0</v>
      </c>
      <c r="P537" s="15">
        <f t="shared" si="69"/>
        <v>0</v>
      </c>
      <c r="Q537" s="3"/>
      <c r="R537" s="15">
        <f t="shared" si="78"/>
        <v>0</v>
      </c>
      <c r="S537" s="25"/>
      <c r="T537" s="17">
        <f t="shared" si="70"/>
        <v>0</v>
      </c>
      <c r="U537" s="17">
        <f t="shared" si="71"/>
        <v>0</v>
      </c>
      <c r="V537" s="25"/>
      <c r="W537" s="17">
        <f t="shared" si="72"/>
        <v>0</v>
      </c>
      <c r="X537" s="17">
        <f t="shared" si="73"/>
        <v>0</v>
      </c>
      <c r="Y537" s="25"/>
      <c r="Z537" s="17">
        <f t="shared" si="74"/>
        <v>0</v>
      </c>
      <c r="AA537" s="17">
        <f t="shared" si="75"/>
        <v>0</v>
      </c>
    </row>
    <row r="538" spans="1:27" x14ac:dyDescent="0.2">
      <c r="A538" s="14" t="str">
        <f>IF(AND(INTRO!$E$37="Non-endemic",INTRO!$E$41="Non-endemic")," ",IF(COUNTRY_INFO!A538=0," ",COUNTRY_INFO!A538))</f>
        <v>Ethiopia</v>
      </c>
      <c r="B538" s="14" t="str">
        <f>IF(AND(INTRO!$E$37="Non-endemic",INTRO!$E$41="Non-endemic")," ",IF(COUNTRY_INFO!B538=0," ",COUNTRY_INFO!B538))</f>
        <v>Oromia West Guji</v>
      </c>
      <c r="C538" s="14" t="str">
        <f>IF(AND(INTRO!$E$37="Non-endemic",INTRO!$E$41="Non-endemic")," ",IF(COUNTRY_INFO!C538=0," ",COUNTRY_INFO!C538))</f>
        <v xml:space="preserve">Hambela Wamena </v>
      </c>
      <c r="D538" s="15">
        <f>IF(AND(INTRO!$E$37="Non-endemic",INTRO!$E$41="Non-endemic"),0,IF(AND(OR(COUNTRY_INFO!$H538=0,COUNTRY_INFO!$H538=4,COUNTRY_INFO!$H538=99),OR(COUNTRY_INFO!$J538=0,COUNTRY_INFO!$J538=4)),0,COUNTRY_INFO!$E538))</f>
        <v>25956.365280677997</v>
      </c>
      <c r="E538" s="15">
        <f>IF(AND(INTRO!$E$37="Non-endemic",INTRO!$E$41="Non-endemic"),0,IF(AND(OR(COUNTRY_INFO!$H538=0,COUNTRY_INFO!$H538=4,COUNTRY_INFO!$H538=99),OR(COUNTRY_INFO!$J538=0,COUNTRY_INFO!$J538=4)),0,COUNTRY_INFO!$F538))</f>
        <v>49040.698313375993</v>
      </c>
      <c r="F538" s="15">
        <f t="shared" si="76"/>
        <v>74997.063594053994</v>
      </c>
      <c r="G538" s="16">
        <f>IF(AND(INTRO!$E$37="Non-endemic",INTRO!$E$41="Non-endemic"),0,COUNTRY_INFO!P538)</f>
        <v>0</v>
      </c>
      <c r="H538" s="16">
        <f>IF(AND(INTRO!$E$37="Non-endemic",INTRO!$E$41="Non-endemic"),0,COUNTRY_INFO!R538)</f>
        <v>2</v>
      </c>
      <c r="I538" s="15">
        <f>IF(INTRO!$E$39="Non-endemic",IF($G538=1,DEC!I538,0),IF($G538=1,IVM!G538,0))</f>
        <v>0</v>
      </c>
      <c r="J538" s="197" t="s">
        <v>1155</v>
      </c>
      <c r="K538" s="42">
        <f>IF($J538="ALB", IF(INTRO!$E$39="Non-endemic", IF($H538&lt;&gt;0, IF($I538=0, $D538*$H538, $D538*($H538-$G538)), 0), $D538*$H538), 0)</f>
        <v>0</v>
      </c>
      <c r="L538" s="15">
        <f t="shared" si="68"/>
        <v>0</v>
      </c>
      <c r="M538" s="3"/>
      <c r="N538" s="15">
        <f t="shared" si="77"/>
        <v>0</v>
      </c>
      <c r="O538" s="42">
        <f>IF($J538="MBD", IF(INTRO!$E$39="Non-endemic", IF($H538&lt;&gt;0, IF($I538=0, $D538*$H538, $D538*($H538-$G538)), 0), $D538*$H538), 0)</f>
        <v>51912.730561355995</v>
      </c>
      <c r="P538" s="15">
        <f t="shared" si="69"/>
        <v>98081.396626751986</v>
      </c>
      <c r="Q538" s="3"/>
      <c r="R538" s="15">
        <f t="shared" si="78"/>
        <v>149994.12718810799</v>
      </c>
      <c r="S538" s="25"/>
      <c r="T538" s="17">
        <f t="shared" si="70"/>
        <v>0</v>
      </c>
      <c r="U538" s="17">
        <f t="shared" si="71"/>
        <v>0</v>
      </c>
      <c r="V538" s="25"/>
      <c r="W538" s="17">
        <f t="shared" si="72"/>
        <v>0</v>
      </c>
      <c r="X538" s="17">
        <f t="shared" si="73"/>
        <v>0</v>
      </c>
      <c r="Y538" s="25"/>
      <c r="Z538" s="17">
        <f t="shared" si="74"/>
        <v>98081.396626751986</v>
      </c>
      <c r="AA538" s="17">
        <f t="shared" si="75"/>
        <v>654</v>
      </c>
    </row>
    <row r="539" spans="1:27" x14ac:dyDescent="0.2">
      <c r="A539" s="14" t="str">
        <f>IF(AND(INTRO!$E$37="Non-endemic",INTRO!$E$41="Non-endemic")," ",IF(COUNTRY_INFO!A539=0," ",COUNTRY_INFO!A539))</f>
        <v>Ethiopia</v>
      </c>
      <c r="B539" s="14" t="str">
        <f>IF(AND(INTRO!$E$37="Non-endemic",INTRO!$E$41="Non-endemic")," ",IF(COUNTRY_INFO!B539=0," ",COUNTRY_INFO!B539))</f>
        <v>Oromia West Guji</v>
      </c>
      <c r="C539" s="14" t="str">
        <f>IF(AND(INTRO!$E$37="Non-endemic",INTRO!$E$41="Non-endemic")," ",IF(COUNTRY_INFO!C539=0," ",COUNTRY_INFO!C539))</f>
        <v>Kercha</v>
      </c>
      <c r="D539" s="15">
        <f>IF(AND(INTRO!$E$37="Non-endemic",INTRO!$E$41="Non-endemic"),0,IF(AND(OR(COUNTRY_INFO!$H539=0,COUNTRY_INFO!$H539=4,COUNTRY_INFO!$H539=99),OR(COUNTRY_INFO!$J539=0,COUNTRY_INFO!$J539=4)),0,COUNTRY_INFO!$E539))</f>
        <v>0</v>
      </c>
      <c r="E539" s="15">
        <f>IF(AND(INTRO!$E$37="Non-endemic",INTRO!$E$41="Non-endemic"),0,IF(AND(OR(COUNTRY_INFO!$H539=0,COUNTRY_INFO!$H539=4,COUNTRY_INFO!$H539=99),OR(COUNTRY_INFO!$J539=0,COUNTRY_INFO!$J539=4)),0,COUNTRY_INFO!$F539))</f>
        <v>0</v>
      </c>
      <c r="F539" s="15">
        <f t="shared" si="76"/>
        <v>0</v>
      </c>
      <c r="G539" s="16">
        <f>IF(AND(INTRO!$E$37="Non-endemic",INTRO!$E$41="Non-endemic"),0,COUNTRY_INFO!P539)</f>
        <v>0</v>
      </c>
      <c r="H539" s="16">
        <f>IF(AND(INTRO!$E$37="Non-endemic",INTRO!$E$41="Non-endemic"),0,COUNTRY_INFO!R539)</f>
        <v>0</v>
      </c>
      <c r="I539" s="15">
        <f>IF(INTRO!$E$39="Non-endemic",IF($G539=1,DEC!I539,0),IF($G539=1,IVM!G539,0))</f>
        <v>0</v>
      </c>
      <c r="J539" s="197"/>
      <c r="K539" s="42">
        <f>IF($J539="ALB", IF(INTRO!$E$39="Non-endemic", IF($H539&lt;&gt;0, IF($I539=0, $D539*$H539, $D539*($H539-$G539)), 0), $D539*$H539), 0)</f>
        <v>0</v>
      </c>
      <c r="L539" s="15">
        <f t="shared" si="68"/>
        <v>0</v>
      </c>
      <c r="M539" s="3"/>
      <c r="N539" s="15">
        <f t="shared" si="77"/>
        <v>0</v>
      </c>
      <c r="O539" s="42">
        <f>IF($J539="MBD", IF(INTRO!$E$39="Non-endemic", IF($H539&lt;&gt;0, IF($I539=0, $D539*$H539, $D539*($H539-$G539)), 0), $D539*$H539), 0)</f>
        <v>0</v>
      </c>
      <c r="P539" s="15">
        <f t="shared" si="69"/>
        <v>0</v>
      </c>
      <c r="Q539" s="3"/>
      <c r="R539" s="15">
        <f t="shared" si="78"/>
        <v>0</v>
      </c>
      <c r="S539" s="25"/>
      <c r="T539" s="17">
        <f t="shared" si="70"/>
        <v>0</v>
      </c>
      <c r="U539" s="17">
        <f t="shared" si="71"/>
        <v>0</v>
      </c>
      <c r="V539" s="25"/>
      <c r="W539" s="17">
        <f t="shared" si="72"/>
        <v>0</v>
      </c>
      <c r="X539" s="17">
        <f t="shared" si="73"/>
        <v>0</v>
      </c>
      <c r="Y539" s="25"/>
      <c r="Z539" s="17">
        <f t="shared" si="74"/>
        <v>0</v>
      </c>
      <c r="AA539" s="17">
        <f t="shared" si="75"/>
        <v>0</v>
      </c>
    </row>
    <row r="540" spans="1:27" x14ac:dyDescent="0.2">
      <c r="A540" s="14" t="str">
        <f>IF(AND(INTRO!$E$37="Non-endemic",INTRO!$E$41="Non-endemic")," ",IF(COUNTRY_INFO!A540=0," ",COUNTRY_INFO!A540))</f>
        <v>Ethiopia</v>
      </c>
      <c r="B540" s="14" t="str">
        <f>IF(AND(INTRO!$E$37="Non-endemic",INTRO!$E$41="Non-endemic")," ",IF(COUNTRY_INFO!B540=0," ",COUNTRY_INFO!B540))</f>
        <v>Oromia West Guji</v>
      </c>
      <c r="C540" s="14" t="str">
        <f>IF(AND(INTRO!$E$37="Non-endemic",INTRO!$E$41="Non-endemic")," ",IF(COUNTRY_INFO!C540=0," ",COUNTRY_INFO!C540))</f>
        <v>Kercha Town</v>
      </c>
      <c r="D540" s="15">
        <f>IF(AND(INTRO!$E$37="Non-endemic",INTRO!$E$41="Non-endemic"),0,IF(AND(OR(COUNTRY_INFO!$H540=0,COUNTRY_INFO!$H540=4,COUNTRY_INFO!$H540=99),OR(COUNTRY_INFO!$J540=0,COUNTRY_INFO!$J540=4)),0,COUNTRY_INFO!$E540))</f>
        <v>0</v>
      </c>
      <c r="E540" s="15">
        <f>IF(AND(INTRO!$E$37="Non-endemic",INTRO!$E$41="Non-endemic"),0,IF(AND(OR(COUNTRY_INFO!$H540=0,COUNTRY_INFO!$H540=4,COUNTRY_INFO!$H540=99),OR(COUNTRY_INFO!$J540=0,COUNTRY_INFO!$J540=4)),0,COUNTRY_INFO!$F540))</f>
        <v>0</v>
      </c>
      <c r="F540" s="15">
        <f t="shared" si="76"/>
        <v>0</v>
      </c>
      <c r="G540" s="16">
        <f>IF(AND(INTRO!$E$37="Non-endemic",INTRO!$E$41="Non-endemic"),0,COUNTRY_INFO!P540)</f>
        <v>0</v>
      </c>
      <c r="H540" s="16">
        <f>IF(AND(INTRO!$E$37="Non-endemic",INTRO!$E$41="Non-endemic"),0,COUNTRY_INFO!R540)</f>
        <v>0</v>
      </c>
      <c r="I540" s="15">
        <f>IF(INTRO!$E$39="Non-endemic",IF($G540=1,DEC!I540,0),IF($G540=1,IVM!G540,0))</f>
        <v>0</v>
      </c>
      <c r="J540" s="197"/>
      <c r="K540" s="42">
        <f>IF($J540="ALB", IF(INTRO!$E$39="Non-endemic", IF($H540&lt;&gt;0, IF($I540=0, $D540*$H540, $D540*($H540-$G540)), 0), $D540*$H540), 0)</f>
        <v>0</v>
      </c>
      <c r="L540" s="15">
        <f t="shared" si="68"/>
        <v>0</v>
      </c>
      <c r="M540" s="3"/>
      <c r="N540" s="15">
        <f t="shared" si="77"/>
        <v>0</v>
      </c>
      <c r="O540" s="42">
        <f>IF($J540="MBD", IF(INTRO!$E$39="Non-endemic", IF($H540&lt;&gt;0, IF($I540=0, $D540*$H540, $D540*($H540-$G540)), 0), $D540*$H540), 0)</f>
        <v>0</v>
      </c>
      <c r="P540" s="15">
        <f t="shared" si="69"/>
        <v>0</v>
      </c>
      <c r="Q540" s="3"/>
      <c r="R540" s="15">
        <f t="shared" si="78"/>
        <v>0</v>
      </c>
      <c r="S540" s="25"/>
      <c r="T540" s="17">
        <f t="shared" si="70"/>
        <v>0</v>
      </c>
      <c r="U540" s="17">
        <f t="shared" si="71"/>
        <v>0</v>
      </c>
      <c r="V540" s="25"/>
      <c r="W540" s="17">
        <f t="shared" si="72"/>
        <v>0</v>
      </c>
      <c r="X540" s="17">
        <f t="shared" si="73"/>
        <v>0</v>
      </c>
      <c r="Y540" s="25"/>
      <c r="Z540" s="17">
        <f t="shared" si="74"/>
        <v>0</v>
      </c>
      <c r="AA540" s="17">
        <f t="shared" si="75"/>
        <v>0</v>
      </c>
    </row>
    <row r="541" spans="1:27" x14ac:dyDescent="0.2">
      <c r="A541" s="14" t="str">
        <f>IF(AND(INTRO!$E$37="Non-endemic",INTRO!$E$41="Non-endemic")," ",IF(COUNTRY_INFO!A541=0," ",COUNTRY_INFO!A541))</f>
        <v>Ethiopia</v>
      </c>
      <c r="B541" s="14" t="str">
        <f>IF(AND(INTRO!$E$37="Non-endemic",INTRO!$E$41="Non-endemic")," ",IF(COUNTRY_INFO!B541=0," ",COUNTRY_INFO!B541))</f>
        <v>Oromia West Guji</v>
      </c>
      <c r="C541" s="14" t="str">
        <f>IF(AND(INTRO!$E$37="Non-endemic",INTRO!$E$41="Non-endemic")," ",IF(COUNTRY_INFO!C541=0," ",COUNTRY_INFO!C541))</f>
        <v>Melka Soda</v>
      </c>
      <c r="D541" s="15">
        <f>IF(AND(INTRO!$E$37="Non-endemic",INTRO!$E$41="Non-endemic"),0,IF(AND(OR(COUNTRY_INFO!$H541=0,COUNTRY_INFO!$H541=4,COUNTRY_INFO!$H541=99),OR(COUNTRY_INFO!$J541=0,COUNTRY_INFO!$J541=4)),0,COUNTRY_INFO!$E541))</f>
        <v>14026.312785718797</v>
      </c>
      <c r="E541" s="15">
        <f>IF(AND(INTRO!$E$37="Non-endemic",INTRO!$E$41="Non-endemic"),0,IF(AND(OR(COUNTRY_INFO!$H541=0,COUNTRY_INFO!$H541=4,COUNTRY_INFO!$H541=99),OR(COUNTRY_INFO!$J541=0,COUNTRY_INFO!$J541=4)),0,COUNTRY_INFO!$F541))</f>
        <v>26500.6354447296</v>
      </c>
      <c r="F541" s="15">
        <f t="shared" si="76"/>
        <v>40526.948230448397</v>
      </c>
      <c r="G541" s="16">
        <f>IF(AND(INTRO!$E$37="Non-endemic",INTRO!$E$41="Non-endemic"),0,COUNTRY_INFO!P541)</f>
        <v>0</v>
      </c>
      <c r="H541" s="16">
        <f>IF(AND(INTRO!$E$37="Non-endemic",INTRO!$E$41="Non-endemic"),0,COUNTRY_INFO!R541)</f>
        <v>2</v>
      </c>
      <c r="I541" s="15">
        <f>IF(INTRO!$E$39="Non-endemic",IF($G541=1,DEC!I541,0),IF($G541=1,IVM!G541,0))</f>
        <v>0</v>
      </c>
      <c r="J541" s="197" t="s">
        <v>1155</v>
      </c>
      <c r="K541" s="42">
        <f>IF($J541="ALB", IF(INTRO!$E$39="Non-endemic", IF($H541&lt;&gt;0, IF($I541=0, $D541*$H541, $D541*($H541-$G541)), 0), $D541*$H541), 0)</f>
        <v>0</v>
      </c>
      <c r="L541" s="15">
        <f t="shared" si="68"/>
        <v>0</v>
      </c>
      <c r="M541" s="3"/>
      <c r="N541" s="15">
        <f t="shared" si="77"/>
        <v>0</v>
      </c>
      <c r="O541" s="42">
        <f>IF($J541="MBD", IF(INTRO!$E$39="Non-endemic", IF($H541&lt;&gt;0, IF($I541=0, $D541*$H541, $D541*($H541-$G541)), 0), $D541*$H541), 0)</f>
        <v>28052.625571437595</v>
      </c>
      <c r="P541" s="15">
        <f t="shared" si="69"/>
        <v>53001.2708894592</v>
      </c>
      <c r="Q541" s="3"/>
      <c r="R541" s="15">
        <f t="shared" si="78"/>
        <v>81053.896460896794</v>
      </c>
      <c r="S541" s="25"/>
      <c r="T541" s="17">
        <f t="shared" si="70"/>
        <v>0</v>
      </c>
      <c r="U541" s="17">
        <f t="shared" si="71"/>
        <v>0</v>
      </c>
      <c r="V541" s="25"/>
      <c r="W541" s="17">
        <f t="shared" si="72"/>
        <v>0</v>
      </c>
      <c r="X541" s="17">
        <f t="shared" si="73"/>
        <v>0</v>
      </c>
      <c r="Y541" s="25"/>
      <c r="Z541" s="17">
        <f t="shared" si="74"/>
        <v>53001.2708894592</v>
      </c>
      <c r="AA541" s="17">
        <f t="shared" si="75"/>
        <v>354</v>
      </c>
    </row>
    <row r="542" spans="1:27" x14ac:dyDescent="0.2">
      <c r="A542" s="14" t="str">
        <f>IF(AND(INTRO!$E$37="Non-endemic",INTRO!$E$41="Non-endemic")," ",IF(COUNTRY_INFO!A542=0," ",COUNTRY_INFO!A542))</f>
        <v>Ethiopia</v>
      </c>
      <c r="B542" s="14" t="str">
        <f>IF(AND(INTRO!$E$37="Non-endemic",INTRO!$E$41="Non-endemic")," ",IF(COUNTRY_INFO!B542=0," ",COUNTRY_INFO!B542))</f>
        <v>Oromia West Guji</v>
      </c>
      <c r="C542" s="14" t="str">
        <f>IF(AND(INTRO!$E$37="Non-endemic",INTRO!$E$41="Non-endemic")," ",IF(COUNTRY_INFO!C542=0," ",COUNTRY_INFO!C542))</f>
        <v>Suro Barguda</v>
      </c>
      <c r="D542" s="15">
        <f>IF(AND(INTRO!$E$37="Non-endemic",INTRO!$E$41="Non-endemic"),0,IF(AND(OR(COUNTRY_INFO!$H542=0,COUNTRY_INFO!$H542=4,COUNTRY_INFO!$H542=99),OR(COUNTRY_INFO!$J542=0,COUNTRY_INFO!$J542=4)),0,COUNTRY_INFO!$E542))</f>
        <v>0</v>
      </c>
      <c r="E542" s="15">
        <f>IF(AND(INTRO!$E$37="Non-endemic",INTRO!$E$41="Non-endemic"),0,IF(AND(OR(COUNTRY_INFO!$H542=0,COUNTRY_INFO!$H542=4,COUNTRY_INFO!$H542=99),OR(COUNTRY_INFO!$J542=0,COUNTRY_INFO!$J542=4)),0,COUNTRY_INFO!$F542))</f>
        <v>0</v>
      </c>
      <c r="F542" s="15">
        <f t="shared" si="76"/>
        <v>0</v>
      </c>
      <c r="G542" s="16">
        <f>IF(AND(INTRO!$E$37="Non-endemic",INTRO!$E$41="Non-endemic"),0,COUNTRY_INFO!P542)</f>
        <v>0</v>
      </c>
      <c r="H542" s="16">
        <f>IF(AND(INTRO!$E$37="Non-endemic",INTRO!$E$41="Non-endemic"),0,COUNTRY_INFO!R542)</f>
        <v>0</v>
      </c>
      <c r="I542" s="15">
        <f>IF(INTRO!$E$39="Non-endemic",IF($G542=1,DEC!I542,0),IF($G542=1,IVM!G542,0))</f>
        <v>0</v>
      </c>
      <c r="J542" s="197"/>
      <c r="K542" s="42">
        <f>IF($J542="ALB", IF(INTRO!$E$39="Non-endemic", IF($H542&lt;&gt;0, IF($I542=0, $D542*$H542, $D542*($H542-$G542)), 0), $D542*$H542), 0)</f>
        <v>0</v>
      </c>
      <c r="L542" s="15">
        <f t="shared" si="68"/>
        <v>0</v>
      </c>
      <c r="M542" s="3"/>
      <c r="N542" s="15">
        <f t="shared" si="77"/>
        <v>0</v>
      </c>
      <c r="O542" s="42">
        <f>IF($J542="MBD", IF(INTRO!$E$39="Non-endemic", IF($H542&lt;&gt;0, IF($I542=0, $D542*$H542, $D542*($H542-$G542)), 0), $D542*$H542), 0)</f>
        <v>0</v>
      </c>
      <c r="P542" s="15">
        <f t="shared" si="69"/>
        <v>0</v>
      </c>
      <c r="Q542" s="3"/>
      <c r="R542" s="15">
        <f t="shared" si="78"/>
        <v>0</v>
      </c>
      <c r="S542" s="25"/>
      <c r="T542" s="17">
        <f t="shared" si="70"/>
        <v>0</v>
      </c>
      <c r="U542" s="17">
        <f t="shared" si="71"/>
        <v>0</v>
      </c>
      <c r="V542" s="25"/>
      <c r="W542" s="17">
        <f t="shared" si="72"/>
        <v>0</v>
      </c>
      <c r="X542" s="17">
        <f t="shared" si="73"/>
        <v>0</v>
      </c>
      <c r="Y542" s="25"/>
      <c r="Z542" s="17">
        <f t="shared" si="74"/>
        <v>0</v>
      </c>
      <c r="AA542" s="17">
        <f t="shared" si="75"/>
        <v>0</v>
      </c>
    </row>
    <row r="543" spans="1:27" x14ac:dyDescent="0.2">
      <c r="A543" s="14" t="str">
        <f>IF(AND(INTRO!$E$37="Non-endemic",INTRO!$E$41="Non-endemic")," ",IF(COUNTRY_INFO!A543=0," ",COUNTRY_INFO!A543))</f>
        <v>Ethiopia</v>
      </c>
      <c r="B543" s="14" t="str">
        <f>IF(AND(INTRO!$E$37="Non-endemic",INTRO!$E$41="Non-endemic")," ",IF(COUNTRY_INFO!B543=0," ",COUNTRY_INFO!B543))</f>
        <v>Oromia West Harerge</v>
      </c>
      <c r="C543" s="14" t="str">
        <f>IF(AND(INTRO!$E$37="Non-endemic",INTRO!$E$41="Non-endemic")," ",IF(COUNTRY_INFO!C543=0," ",COUNTRY_INFO!C543))</f>
        <v>Anchar</v>
      </c>
      <c r="D543" s="15">
        <f>IF(AND(INTRO!$E$37="Non-endemic",INTRO!$E$41="Non-endemic"),0,IF(AND(OR(COUNTRY_INFO!$H543=0,COUNTRY_INFO!$H543=4,COUNTRY_INFO!$H543=99),OR(COUNTRY_INFO!$J543=0,COUNTRY_INFO!$J543=4)),0,COUNTRY_INFO!$E543))</f>
        <v>19730.3670138372</v>
      </c>
      <c r="E543" s="15">
        <f>IF(AND(INTRO!$E$37="Non-endemic",INTRO!$E$41="Non-endemic"),0,IF(AND(OR(COUNTRY_INFO!$H543=0,COUNTRY_INFO!$H543=4,COUNTRY_INFO!$H543=99),OR(COUNTRY_INFO!$J543=0,COUNTRY_INFO!$J543=4)),0,COUNTRY_INFO!$F543))</f>
        <v>37277.598996422399</v>
      </c>
      <c r="F543" s="15">
        <f t="shared" si="76"/>
        <v>57007.966010259595</v>
      </c>
      <c r="G543" s="16">
        <f>IF(AND(INTRO!$E$37="Non-endemic",INTRO!$E$41="Non-endemic"),0,COUNTRY_INFO!P543)</f>
        <v>0</v>
      </c>
      <c r="H543" s="16">
        <f>IF(AND(INTRO!$E$37="Non-endemic",INTRO!$E$41="Non-endemic"),0,COUNTRY_INFO!R543)</f>
        <v>1</v>
      </c>
      <c r="I543" s="15">
        <f>IF(INTRO!$E$39="Non-endemic",IF($G543=1,DEC!I543,0),IF($G543=1,IVM!G543,0))</f>
        <v>0</v>
      </c>
      <c r="J543" s="197" t="s">
        <v>1155</v>
      </c>
      <c r="K543" s="42">
        <f>IF($J543="ALB", IF(INTRO!$E$39="Non-endemic", IF($H543&lt;&gt;0, IF($I543=0, $D543*$H543, $D543*($H543-$G543)), 0), $D543*$H543), 0)</f>
        <v>0</v>
      </c>
      <c r="L543" s="15">
        <f t="shared" si="68"/>
        <v>0</v>
      </c>
      <c r="M543" s="3"/>
      <c r="N543" s="15">
        <f t="shared" si="77"/>
        <v>0</v>
      </c>
      <c r="O543" s="42">
        <f>IF($J543="MBD", IF(INTRO!$E$39="Non-endemic", IF($H543&lt;&gt;0, IF($I543=0, $D543*$H543, $D543*($H543-$G543)), 0), $D543*$H543), 0)</f>
        <v>19730.3670138372</v>
      </c>
      <c r="P543" s="15">
        <f t="shared" si="69"/>
        <v>37277.598996422399</v>
      </c>
      <c r="Q543" s="3"/>
      <c r="R543" s="15">
        <f t="shared" si="78"/>
        <v>57007.966010259595</v>
      </c>
      <c r="S543" s="25"/>
      <c r="T543" s="17">
        <f t="shared" si="70"/>
        <v>0</v>
      </c>
      <c r="U543" s="17">
        <f t="shared" si="71"/>
        <v>0</v>
      </c>
      <c r="V543" s="25"/>
      <c r="W543" s="17">
        <f t="shared" si="72"/>
        <v>0</v>
      </c>
      <c r="X543" s="17">
        <f t="shared" si="73"/>
        <v>0</v>
      </c>
      <c r="Y543" s="25"/>
      <c r="Z543" s="17">
        <f t="shared" si="74"/>
        <v>37277.598996422399</v>
      </c>
      <c r="AA543" s="17">
        <f t="shared" si="75"/>
        <v>249</v>
      </c>
    </row>
    <row r="544" spans="1:27" x14ac:dyDescent="0.2">
      <c r="A544" s="14" t="str">
        <f>IF(AND(INTRO!$E$37="Non-endemic",INTRO!$E$41="Non-endemic")," ",IF(COUNTRY_INFO!A544=0," ",COUNTRY_INFO!A544))</f>
        <v>Ethiopia</v>
      </c>
      <c r="B544" s="14" t="str">
        <f>IF(AND(INTRO!$E$37="Non-endemic",INTRO!$E$41="Non-endemic")," ",IF(COUNTRY_INFO!B544=0," ",COUNTRY_INFO!B544))</f>
        <v>Oromia West Harerge</v>
      </c>
      <c r="C544" s="14" t="str">
        <f>IF(AND(INTRO!$E$37="Non-endemic",INTRO!$E$41="Non-endemic")," ",IF(COUNTRY_INFO!C544=0," ",COUNTRY_INFO!C544))</f>
        <v>Badesa Town</v>
      </c>
      <c r="D544" s="15">
        <f>IF(AND(INTRO!$E$37="Non-endemic",INTRO!$E$41="Non-endemic"),0,IF(AND(OR(COUNTRY_INFO!$H544=0,COUNTRY_INFO!$H544=4,COUNTRY_INFO!$H544=99),OR(COUNTRY_INFO!$J544=0,COUNTRY_INFO!$J544=4)),0,COUNTRY_INFO!$E544))</f>
        <v>4552.7569905594</v>
      </c>
      <c r="E544" s="15">
        <f>IF(AND(INTRO!$E$37="Non-endemic",INTRO!$E$41="Non-endemic"),0,IF(AND(OR(COUNTRY_INFO!$H544=0,COUNTRY_INFO!$H544=4,COUNTRY_INFO!$H544=99),OR(COUNTRY_INFO!$J544=0,COUNTRY_INFO!$J544=4)),0,COUNTRY_INFO!$F544))</f>
        <v>8601.7583607647994</v>
      </c>
      <c r="F544" s="15">
        <f t="shared" si="76"/>
        <v>13154.5153513242</v>
      </c>
      <c r="G544" s="16">
        <f>IF(AND(INTRO!$E$37="Non-endemic",INTRO!$E$41="Non-endemic"),0,COUNTRY_INFO!P544)</f>
        <v>0</v>
      </c>
      <c r="H544" s="16">
        <f>IF(AND(INTRO!$E$37="Non-endemic",INTRO!$E$41="Non-endemic"),0,COUNTRY_INFO!R544)</f>
        <v>0</v>
      </c>
      <c r="I544" s="15">
        <f>IF(INTRO!$E$39="Non-endemic",IF($G544=1,DEC!I544,0),IF($G544=1,IVM!G544,0))</f>
        <v>0</v>
      </c>
      <c r="J544" s="197"/>
      <c r="K544" s="42">
        <f>IF($J544="ALB", IF(INTRO!$E$39="Non-endemic", IF($H544&lt;&gt;0, IF($I544=0, $D544*$H544, $D544*($H544-$G544)), 0), $D544*$H544), 0)</f>
        <v>0</v>
      </c>
      <c r="L544" s="15">
        <f t="shared" si="68"/>
        <v>0</v>
      </c>
      <c r="M544" s="3"/>
      <c r="N544" s="15">
        <f t="shared" si="77"/>
        <v>0</v>
      </c>
      <c r="O544" s="42">
        <f>IF($J544="MBD", IF(INTRO!$E$39="Non-endemic", IF($H544&lt;&gt;0, IF($I544=0, $D544*$H544, $D544*($H544-$G544)), 0), $D544*$H544), 0)</f>
        <v>0</v>
      </c>
      <c r="P544" s="15">
        <f t="shared" si="69"/>
        <v>0</v>
      </c>
      <c r="Q544" s="3"/>
      <c r="R544" s="15">
        <f t="shared" si="78"/>
        <v>0</v>
      </c>
      <c r="S544" s="25"/>
      <c r="T544" s="17">
        <f t="shared" si="70"/>
        <v>0</v>
      </c>
      <c r="U544" s="17">
        <f t="shared" si="71"/>
        <v>0</v>
      </c>
      <c r="V544" s="25"/>
      <c r="W544" s="17">
        <f t="shared" si="72"/>
        <v>0</v>
      </c>
      <c r="X544" s="17">
        <f t="shared" si="73"/>
        <v>0</v>
      </c>
      <c r="Y544" s="25"/>
      <c r="Z544" s="17">
        <f t="shared" si="74"/>
        <v>0</v>
      </c>
      <c r="AA544" s="17">
        <f t="shared" si="75"/>
        <v>0</v>
      </c>
    </row>
    <row r="545" spans="1:27" x14ac:dyDescent="0.2">
      <c r="A545" s="14" t="str">
        <f>IF(AND(INTRO!$E$37="Non-endemic",INTRO!$E$41="Non-endemic")," ",IF(COUNTRY_INFO!A545=0," ",COUNTRY_INFO!A545))</f>
        <v>Ethiopia</v>
      </c>
      <c r="B545" s="14" t="str">
        <f>IF(AND(INTRO!$E$37="Non-endemic",INTRO!$E$41="Non-endemic")," ",IF(COUNTRY_INFO!B545=0," ",COUNTRY_INFO!B545))</f>
        <v>Oromia West Harerge</v>
      </c>
      <c r="C545" s="14" t="str">
        <f>IF(AND(INTRO!$E$37="Non-endemic",INTRO!$E$41="Non-endemic")," ",IF(COUNTRY_INFO!C545=0," ",COUNTRY_INFO!C545))</f>
        <v>Boke</v>
      </c>
      <c r="D545" s="15">
        <f>IF(AND(INTRO!$E$37="Non-endemic",INTRO!$E$41="Non-endemic"),0,IF(AND(OR(COUNTRY_INFO!$H545=0,COUNTRY_INFO!$H545=4,COUNTRY_INFO!$H545=99),OR(COUNTRY_INFO!$J545=0,COUNTRY_INFO!$J545=4)),0,COUNTRY_INFO!$E545))</f>
        <v>24763.835142790802</v>
      </c>
      <c r="E545" s="15">
        <f>IF(AND(INTRO!$E$37="Non-endemic",INTRO!$E$41="Non-endemic"),0,IF(AND(OR(COUNTRY_INFO!$H545=0,COUNTRY_INFO!$H545=4,COUNTRY_INFO!$H545=99),OR(COUNTRY_INFO!$J545=0,COUNTRY_INFO!$J545=4)),0,COUNTRY_INFO!$F545))</f>
        <v>46787.589679353601</v>
      </c>
      <c r="F545" s="15">
        <f t="shared" si="76"/>
        <v>71551.4248221444</v>
      </c>
      <c r="G545" s="16">
        <f>IF(AND(INTRO!$E$37="Non-endemic",INTRO!$E$41="Non-endemic"),0,COUNTRY_INFO!P545)</f>
        <v>0</v>
      </c>
      <c r="H545" s="16">
        <f>IF(AND(INTRO!$E$37="Non-endemic",INTRO!$E$41="Non-endemic"),0,COUNTRY_INFO!R545)</f>
        <v>1</v>
      </c>
      <c r="I545" s="15">
        <f>IF(INTRO!$E$39="Non-endemic",IF($G545=1,DEC!I545,0),IF($G545=1,IVM!G545,0))</f>
        <v>0</v>
      </c>
      <c r="J545" s="197" t="s">
        <v>1155</v>
      </c>
      <c r="K545" s="42">
        <f>IF($J545="ALB", IF(INTRO!$E$39="Non-endemic", IF($H545&lt;&gt;0, IF($I545=0, $D545*$H545, $D545*($H545-$G545)), 0), $D545*$H545), 0)</f>
        <v>0</v>
      </c>
      <c r="L545" s="15">
        <f t="shared" si="68"/>
        <v>0</v>
      </c>
      <c r="M545" s="3"/>
      <c r="N545" s="15">
        <f t="shared" si="77"/>
        <v>0</v>
      </c>
      <c r="O545" s="42">
        <f>IF($J545="MBD", IF(INTRO!$E$39="Non-endemic", IF($H545&lt;&gt;0, IF($I545=0, $D545*$H545, $D545*($H545-$G545)), 0), $D545*$H545), 0)</f>
        <v>24763.835142790802</v>
      </c>
      <c r="P545" s="15">
        <f t="shared" si="69"/>
        <v>46787.589679353601</v>
      </c>
      <c r="Q545" s="3"/>
      <c r="R545" s="15">
        <f t="shared" si="78"/>
        <v>71551.4248221444</v>
      </c>
      <c r="S545" s="25"/>
      <c r="T545" s="17">
        <f t="shared" si="70"/>
        <v>0</v>
      </c>
      <c r="U545" s="17">
        <f t="shared" si="71"/>
        <v>0</v>
      </c>
      <c r="V545" s="25"/>
      <c r="W545" s="17">
        <f t="shared" si="72"/>
        <v>0</v>
      </c>
      <c r="X545" s="17">
        <f t="shared" si="73"/>
        <v>0</v>
      </c>
      <c r="Y545" s="25"/>
      <c r="Z545" s="17">
        <f t="shared" si="74"/>
        <v>46787.589679353601</v>
      </c>
      <c r="AA545" s="17">
        <f t="shared" si="75"/>
        <v>312</v>
      </c>
    </row>
    <row r="546" spans="1:27" x14ac:dyDescent="0.2">
      <c r="A546" s="14" t="str">
        <f>IF(AND(INTRO!$E$37="Non-endemic",INTRO!$E$41="Non-endemic")," ",IF(COUNTRY_INFO!A546=0," ",COUNTRY_INFO!A546))</f>
        <v>Ethiopia</v>
      </c>
      <c r="B546" s="14" t="str">
        <f>IF(AND(INTRO!$E$37="Non-endemic",INTRO!$E$41="Non-endemic")," ",IF(COUNTRY_INFO!B546=0," ",COUNTRY_INFO!B546))</f>
        <v>Oromia West Harerge</v>
      </c>
      <c r="C546" s="14" t="str">
        <f>IF(AND(INTRO!$E$37="Non-endemic",INTRO!$E$41="Non-endemic")," ",IF(COUNTRY_INFO!C546=0," ",COUNTRY_INFO!C546))</f>
        <v>Burka Dimtu</v>
      </c>
      <c r="D546" s="15">
        <f>IF(AND(INTRO!$E$37="Non-endemic",INTRO!$E$41="Non-endemic"),0,IF(AND(OR(COUNTRY_INFO!$H546=0,COUNTRY_INFO!$H546=4,COUNTRY_INFO!$H546=99),OR(COUNTRY_INFO!$J546=0,COUNTRY_INFO!$J546=4)),0,COUNTRY_INFO!$E546))</f>
        <v>13156.179810891599</v>
      </c>
      <c r="E546" s="15">
        <f>IF(AND(INTRO!$E$37="Non-endemic",INTRO!$E$41="Non-endemic"),0,IF(AND(OR(COUNTRY_INFO!$H546=0,COUNTRY_INFO!$H546=4,COUNTRY_INFO!$H546=99),OR(COUNTRY_INFO!$J546=0,COUNTRY_INFO!$J546=4)),0,COUNTRY_INFO!$F546))</f>
        <v>24856.648382227198</v>
      </c>
      <c r="F546" s="15">
        <f t="shared" si="76"/>
        <v>38012.828193118796</v>
      </c>
      <c r="G546" s="16">
        <f>IF(AND(INTRO!$E$37="Non-endemic",INTRO!$E$41="Non-endemic"),0,COUNTRY_INFO!P546)</f>
        <v>0</v>
      </c>
      <c r="H546" s="16">
        <f>IF(AND(INTRO!$E$37="Non-endemic",INTRO!$E$41="Non-endemic"),0,COUNTRY_INFO!R546)</f>
        <v>1</v>
      </c>
      <c r="I546" s="15">
        <f>IF(INTRO!$E$39="Non-endemic",IF($G546=1,DEC!I546,0),IF($G546=1,IVM!G546,0))</f>
        <v>0</v>
      </c>
      <c r="J546" s="197" t="s">
        <v>1155</v>
      </c>
      <c r="K546" s="42">
        <f>IF($J546="ALB", IF(INTRO!$E$39="Non-endemic", IF($H546&lt;&gt;0, IF($I546=0, $D546*$H546, $D546*($H546-$G546)), 0), $D546*$H546), 0)</f>
        <v>0</v>
      </c>
      <c r="L546" s="15">
        <f t="shared" si="68"/>
        <v>0</v>
      </c>
      <c r="M546" s="3"/>
      <c r="N546" s="15">
        <f t="shared" si="77"/>
        <v>0</v>
      </c>
      <c r="O546" s="42">
        <f>IF($J546="MBD", IF(INTRO!$E$39="Non-endemic", IF($H546&lt;&gt;0, IF($I546=0, $D546*$H546, $D546*($H546-$G546)), 0), $D546*$H546), 0)</f>
        <v>13156.179810891599</v>
      </c>
      <c r="P546" s="15">
        <f t="shared" si="69"/>
        <v>24856.648382227198</v>
      </c>
      <c r="Q546" s="3"/>
      <c r="R546" s="15">
        <f t="shared" si="78"/>
        <v>38012.828193118796</v>
      </c>
      <c r="S546" s="25"/>
      <c r="T546" s="17">
        <f t="shared" si="70"/>
        <v>0</v>
      </c>
      <c r="U546" s="17">
        <f t="shared" si="71"/>
        <v>0</v>
      </c>
      <c r="V546" s="25"/>
      <c r="W546" s="17">
        <f t="shared" si="72"/>
        <v>0</v>
      </c>
      <c r="X546" s="17">
        <f t="shared" si="73"/>
        <v>0</v>
      </c>
      <c r="Y546" s="25"/>
      <c r="Z546" s="17">
        <f t="shared" si="74"/>
        <v>24856.648382227198</v>
      </c>
      <c r="AA546" s="17">
        <f t="shared" si="75"/>
        <v>166</v>
      </c>
    </row>
    <row r="547" spans="1:27" x14ac:dyDescent="0.2">
      <c r="A547" s="14" t="str">
        <f>IF(AND(INTRO!$E$37="Non-endemic",INTRO!$E$41="Non-endemic")," ",IF(COUNTRY_INFO!A547=0," ",COUNTRY_INFO!A547))</f>
        <v>Ethiopia</v>
      </c>
      <c r="B547" s="14" t="str">
        <f>IF(AND(INTRO!$E$37="Non-endemic",INTRO!$E$41="Non-endemic")," ",IF(COUNTRY_INFO!B547=0," ",COUNTRY_INFO!B547))</f>
        <v>Oromia West Harerge</v>
      </c>
      <c r="C547" s="14" t="str">
        <f>IF(AND(INTRO!$E$37="Non-endemic",INTRO!$E$41="Non-endemic")," ",IF(COUNTRY_INFO!C547=0," ",COUNTRY_INFO!C547))</f>
        <v>Chiro</v>
      </c>
      <c r="D547" s="15">
        <f>IF(AND(INTRO!$E$37="Non-endemic",INTRO!$E$41="Non-endemic"),0,IF(AND(OR(COUNTRY_INFO!$H547=0,COUNTRY_INFO!$H547=4,COUNTRY_INFO!$H547=99),OR(COUNTRY_INFO!$J547=0,COUNTRY_INFO!$J547=4)),0,COUNTRY_INFO!$E547))</f>
        <v>37721.486174324396</v>
      </c>
      <c r="E547" s="15">
        <f>IF(AND(INTRO!$E$37="Non-endemic",INTRO!$E$41="Non-endemic"),0,IF(AND(OR(COUNTRY_INFO!$H547=0,COUNTRY_INFO!$H547=4,COUNTRY_INFO!$H547=99),OR(COUNTRY_INFO!$J547=0,COUNTRY_INFO!$J547=4)),0,COUNTRY_INFO!$F547))</f>
        <v>71269.147409644793</v>
      </c>
      <c r="F547" s="15">
        <f t="shared" si="76"/>
        <v>108990.63358396919</v>
      </c>
      <c r="G547" s="16">
        <f>IF(AND(INTRO!$E$37="Non-endemic",INTRO!$E$41="Non-endemic"),0,COUNTRY_INFO!P547)</f>
        <v>0</v>
      </c>
      <c r="H547" s="16">
        <f>IF(AND(INTRO!$E$37="Non-endemic",INTRO!$E$41="Non-endemic"),0,COUNTRY_INFO!R547)</f>
        <v>0</v>
      </c>
      <c r="I547" s="15">
        <f>IF(INTRO!$E$39="Non-endemic",IF($G547=1,DEC!I547,0),IF($G547=1,IVM!G547,0))</f>
        <v>0</v>
      </c>
      <c r="J547" s="197"/>
      <c r="K547" s="42">
        <f>IF($J547="ALB", IF(INTRO!$E$39="Non-endemic", IF($H547&lt;&gt;0, IF($I547=0, $D547*$H547, $D547*($H547-$G547)), 0), $D547*$H547), 0)</f>
        <v>0</v>
      </c>
      <c r="L547" s="15">
        <f t="shared" si="68"/>
        <v>0</v>
      </c>
      <c r="M547" s="3"/>
      <c r="N547" s="15">
        <f t="shared" si="77"/>
        <v>0</v>
      </c>
      <c r="O547" s="42">
        <f>IF($J547="MBD", IF(INTRO!$E$39="Non-endemic", IF($H547&lt;&gt;0, IF($I547=0, $D547*$H547, $D547*($H547-$G547)), 0), $D547*$H547), 0)</f>
        <v>0</v>
      </c>
      <c r="P547" s="15">
        <f t="shared" si="69"/>
        <v>0</v>
      </c>
      <c r="Q547" s="3"/>
      <c r="R547" s="15">
        <f t="shared" si="78"/>
        <v>0</v>
      </c>
      <c r="S547" s="25"/>
      <c r="T547" s="17">
        <f t="shared" si="70"/>
        <v>0</v>
      </c>
      <c r="U547" s="17">
        <f t="shared" si="71"/>
        <v>0</v>
      </c>
      <c r="V547" s="25"/>
      <c r="W547" s="17">
        <f t="shared" si="72"/>
        <v>0</v>
      </c>
      <c r="X547" s="17">
        <f t="shared" si="73"/>
        <v>0</v>
      </c>
      <c r="Y547" s="25"/>
      <c r="Z547" s="17">
        <f t="shared" si="74"/>
        <v>0</v>
      </c>
      <c r="AA547" s="17">
        <f t="shared" si="75"/>
        <v>0</v>
      </c>
    </row>
    <row r="548" spans="1:27" x14ac:dyDescent="0.2">
      <c r="A548" s="14" t="str">
        <f>IF(AND(INTRO!$E$37="Non-endemic",INTRO!$E$41="Non-endemic")," ",IF(COUNTRY_INFO!A548=0," ",COUNTRY_INFO!A548))</f>
        <v>Ethiopia</v>
      </c>
      <c r="B548" s="14" t="str">
        <f>IF(AND(INTRO!$E$37="Non-endemic",INTRO!$E$41="Non-endemic")," ",IF(COUNTRY_INFO!B548=0," ",COUNTRY_INFO!B548))</f>
        <v>Oromia West Harerge</v>
      </c>
      <c r="C548" s="14" t="str">
        <f>IF(AND(INTRO!$E$37="Non-endemic",INTRO!$E$41="Non-endemic")," ",IF(COUNTRY_INFO!C548=0," ",COUNTRY_INFO!C548))</f>
        <v>Chiro Town</v>
      </c>
      <c r="D548" s="15">
        <f>IF(AND(INTRO!$E$37="Non-endemic",INTRO!$E$41="Non-endemic"),0,IF(AND(OR(COUNTRY_INFO!$H548=0,COUNTRY_INFO!$H548=4,COUNTRY_INFO!$H548=99),OR(COUNTRY_INFO!$J548=0,COUNTRY_INFO!$J548=4)),0,COUNTRY_INFO!$E548))</f>
        <v>8428.819304127599</v>
      </c>
      <c r="E548" s="15">
        <f>IF(AND(INTRO!$E$37="Non-endemic",INTRO!$E$41="Non-endemic"),0,IF(AND(OR(COUNTRY_INFO!$H548=0,COUNTRY_INFO!$H548=4,COUNTRY_INFO!$H548=99),OR(COUNTRY_INFO!$J548=0,COUNTRY_INFO!$J548=4)),0,COUNTRY_INFO!$F548))</f>
        <v>15925.002601939197</v>
      </c>
      <c r="F548" s="15">
        <f t="shared" si="76"/>
        <v>24353.821906066798</v>
      </c>
      <c r="G548" s="16">
        <f>IF(AND(INTRO!$E$37="Non-endemic",INTRO!$E$41="Non-endemic"),0,COUNTRY_INFO!P548)</f>
        <v>0</v>
      </c>
      <c r="H548" s="16">
        <f>IF(AND(INTRO!$E$37="Non-endemic",INTRO!$E$41="Non-endemic"),0,COUNTRY_INFO!R548)</f>
        <v>0</v>
      </c>
      <c r="I548" s="15">
        <f>IF(INTRO!$E$39="Non-endemic",IF($G548=1,DEC!I548,0),IF($G548=1,IVM!G548,0))</f>
        <v>0</v>
      </c>
      <c r="J548" s="197"/>
      <c r="K548" s="42">
        <f>IF($J548="ALB", IF(INTRO!$E$39="Non-endemic", IF($H548&lt;&gt;0, IF($I548=0, $D548*$H548, $D548*($H548-$G548)), 0), $D548*$H548), 0)</f>
        <v>0</v>
      </c>
      <c r="L548" s="15">
        <f t="shared" si="68"/>
        <v>0</v>
      </c>
      <c r="M548" s="3"/>
      <c r="N548" s="15">
        <f t="shared" si="77"/>
        <v>0</v>
      </c>
      <c r="O548" s="42">
        <f>IF($J548="MBD", IF(INTRO!$E$39="Non-endemic", IF($H548&lt;&gt;0, IF($I548=0, $D548*$H548, $D548*($H548-$G548)), 0), $D548*$H548), 0)</f>
        <v>0</v>
      </c>
      <c r="P548" s="15">
        <f t="shared" si="69"/>
        <v>0</v>
      </c>
      <c r="Q548" s="3"/>
      <c r="R548" s="15">
        <f t="shared" si="78"/>
        <v>0</v>
      </c>
      <c r="S548" s="25"/>
      <c r="T548" s="17">
        <f t="shared" si="70"/>
        <v>0</v>
      </c>
      <c r="U548" s="17">
        <f t="shared" si="71"/>
        <v>0</v>
      </c>
      <c r="V548" s="25"/>
      <c r="W548" s="17">
        <f t="shared" si="72"/>
        <v>0</v>
      </c>
      <c r="X548" s="17">
        <f t="shared" si="73"/>
        <v>0</v>
      </c>
      <c r="Y548" s="25"/>
      <c r="Z548" s="17">
        <f t="shared" si="74"/>
        <v>0</v>
      </c>
      <c r="AA548" s="17">
        <f t="shared" si="75"/>
        <v>0</v>
      </c>
    </row>
    <row r="549" spans="1:27" x14ac:dyDescent="0.2">
      <c r="A549" s="14" t="str">
        <f>IF(AND(INTRO!$E$37="Non-endemic",INTRO!$E$41="Non-endemic")," ",IF(COUNTRY_INFO!A549=0," ",COUNTRY_INFO!A549))</f>
        <v>Ethiopia</v>
      </c>
      <c r="B549" s="14" t="str">
        <f>IF(AND(INTRO!$E$37="Non-endemic",INTRO!$E$41="Non-endemic")," ",IF(COUNTRY_INFO!B549=0," ",COUNTRY_INFO!B549))</f>
        <v>Oromia West Harerge</v>
      </c>
      <c r="C549" s="14" t="str">
        <f>IF(AND(INTRO!$E$37="Non-endemic",INTRO!$E$41="Non-endemic")," ",IF(COUNTRY_INFO!C549=0," ",COUNTRY_INFO!C549))</f>
        <v>Daro Lebu</v>
      </c>
      <c r="D549" s="15">
        <f>IF(AND(INTRO!$E$37="Non-endemic",INTRO!$E$41="Non-endemic"),0,IF(AND(OR(COUNTRY_INFO!$H549=0,COUNTRY_INFO!$H549=4,COUNTRY_INFO!$H549=99),OR(COUNTRY_INFO!$J549=0,COUNTRY_INFO!$J549=4)),0,COUNTRY_INFO!$E549))</f>
        <v>34318.499276867398</v>
      </c>
      <c r="E549" s="15">
        <f>IF(AND(INTRO!$E$37="Non-endemic",INTRO!$E$41="Non-endemic"),0,IF(AND(OR(COUNTRY_INFO!$H549=0,COUNTRY_INFO!$H549=4,COUNTRY_INFO!$H549=99),OR(COUNTRY_INFO!$J549=0,COUNTRY_INFO!$J549=4)),0,COUNTRY_INFO!$F549))</f>
        <v>64839.708927100794</v>
      </c>
      <c r="F549" s="15">
        <f t="shared" si="76"/>
        <v>99158.208203968185</v>
      </c>
      <c r="G549" s="16">
        <f>IF(AND(INTRO!$E$37="Non-endemic",INTRO!$E$41="Non-endemic"),0,COUNTRY_INFO!P549)</f>
        <v>0</v>
      </c>
      <c r="H549" s="16">
        <f>IF(AND(INTRO!$E$37="Non-endemic",INTRO!$E$41="Non-endemic"),0,COUNTRY_INFO!R549)</f>
        <v>1</v>
      </c>
      <c r="I549" s="15">
        <f>IF(INTRO!$E$39="Non-endemic",IF($G549=1,DEC!I549,0),IF($G549=1,IVM!G549,0))</f>
        <v>0</v>
      </c>
      <c r="J549" s="197" t="s">
        <v>1155</v>
      </c>
      <c r="K549" s="42">
        <f>IF($J549="ALB", IF(INTRO!$E$39="Non-endemic", IF($H549&lt;&gt;0, IF($I549=0, $D549*$H549, $D549*($H549-$G549)), 0), $D549*$H549), 0)</f>
        <v>0</v>
      </c>
      <c r="L549" s="15">
        <f t="shared" si="68"/>
        <v>0</v>
      </c>
      <c r="M549" s="3"/>
      <c r="N549" s="15">
        <f t="shared" si="77"/>
        <v>0</v>
      </c>
      <c r="O549" s="42">
        <f>IF($J549="MBD", IF(INTRO!$E$39="Non-endemic", IF($H549&lt;&gt;0, IF($I549=0, $D549*$H549, $D549*($H549-$G549)), 0), $D549*$H549), 0)</f>
        <v>34318.499276867398</v>
      </c>
      <c r="P549" s="15">
        <f t="shared" si="69"/>
        <v>64839.708927100794</v>
      </c>
      <c r="Q549" s="3"/>
      <c r="R549" s="15">
        <f t="shared" si="78"/>
        <v>99158.208203968185</v>
      </c>
      <c r="S549" s="25"/>
      <c r="T549" s="17">
        <f t="shared" si="70"/>
        <v>0</v>
      </c>
      <c r="U549" s="17">
        <f t="shared" si="71"/>
        <v>0</v>
      </c>
      <c r="V549" s="25"/>
      <c r="W549" s="17">
        <f t="shared" si="72"/>
        <v>0</v>
      </c>
      <c r="X549" s="17">
        <f t="shared" si="73"/>
        <v>0</v>
      </c>
      <c r="Y549" s="25"/>
      <c r="Z549" s="17">
        <f t="shared" si="74"/>
        <v>64839.708927100794</v>
      </c>
      <c r="AA549" s="17">
        <f t="shared" si="75"/>
        <v>433</v>
      </c>
    </row>
    <row r="550" spans="1:27" x14ac:dyDescent="0.2">
      <c r="A550" s="14" t="str">
        <f>IF(AND(INTRO!$E$37="Non-endemic",INTRO!$E$41="Non-endemic")," ",IF(COUNTRY_INFO!A550=0," ",COUNTRY_INFO!A550))</f>
        <v>Ethiopia</v>
      </c>
      <c r="B550" s="14" t="str">
        <f>IF(AND(INTRO!$E$37="Non-endemic",INTRO!$E$41="Non-endemic")," ",IF(COUNTRY_INFO!B550=0," ",COUNTRY_INFO!B550))</f>
        <v>Oromia West Harerge</v>
      </c>
      <c r="C550" s="14" t="str">
        <f>IF(AND(INTRO!$E$37="Non-endemic",INTRO!$E$41="Non-endemic")," ",IF(COUNTRY_INFO!C550=0," ",COUNTRY_INFO!C550))</f>
        <v>Doba</v>
      </c>
      <c r="D550" s="15">
        <f>IF(AND(INTRO!$E$37="Non-endemic",INTRO!$E$41="Non-endemic"),0,IF(AND(OR(COUNTRY_INFO!$H550=0,COUNTRY_INFO!$H550=4,COUNTRY_INFO!$H550=99),OR(COUNTRY_INFO!$J550=0,COUNTRY_INFO!$J550=4)),0,COUNTRY_INFO!$E550))</f>
        <v>30523.036254064198</v>
      </c>
      <c r="E550" s="15">
        <f>IF(AND(INTRO!$E$37="Non-endemic",INTRO!$E$41="Non-endemic"),0,IF(AND(OR(COUNTRY_INFO!$H550=0,COUNTRY_INFO!$H550=4,COUNTRY_INFO!$H550=99),OR(COUNTRY_INFO!$J550=0,COUNTRY_INFO!$J550=4)),0,COUNTRY_INFO!$F550))</f>
        <v>57668.745078806394</v>
      </c>
      <c r="F550" s="15">
        <f t="shared" si="76"/>
        <v>88191.781332870596</v>
      </c>
      <c r="G550" s="16">
        <f>IF(AND(INTRO!$E$37="Non-endemic",INTRO!$E$41="Non-endemic"),0,COUNTRY_INFO!P550)</f>
        <v>0</v>
      </c>
      <c r="H550" s="16">
        <f>IF(AND(INTRO!$E$37="Non-endemic",INTRO!$E$41="Non-endemic"),0,COUNTRY_INFO!R550)</f>
        <v>0</v>
      </c>
      <c r="I550" s="15">
        <f>IF(INTRO!$E$39="Non-endemic",IF($G550=1,DEC!I550,0),IF($G550=1,IVM!G550,0))</f>
        <v>0</v>
      </c>
      <c r="J550" s="197"/>
      <c r="K550" s="42">
        <f>IF($J550="ALB", IF(INTRO!$E$39="Non-endemic", IF($H550&lt;&gt;0, IF($I550=0, $D550*$H550, $D550*($H550-$G550)), 0), $D550*$H550), 0)</f>
        <v>0</v>
      </c>
      <c r="L550" s="15">
        <f t="shared" si="68"/>
        <v>0</v>
      </c>
      <c r="M550" s="3"/>
      <c r="N550" s="15">
        <f t="shared" si="77"/>
        <v>0</v>
      </c>
      <c r="O550" s="42">
        <f>IF($J550="MBD", IF(INTRO!$E$39="Non-endemic", IF($H550&lt;&gt;0, IF($I550=0, $D550*$H550, $D550*($H550-$G550)), 0), $D550*$H550), 0)</f>
        <v>0</v>
      </c>
      <c r="P550" s="15">
        <f t="shared" si="69"/>
        <v>0</v>
      </c>
      <c r="Q550" s="3"/>
      <c r="R550" s="15">
        <f t="shared" si="78"/>
        <v>0</v>
      </c>
      <c r="S550" s="25"/>
      <c r="T550" s="17">
        <f t="shared" si="70"/>
        <v>0</v>
      </c>
      <c r="U550" s="17">
        <f t="shared" si="71"/>
        <v>0</v>
      </c>
      <c r="V550" s="25"/>
      <c r="W550" s="17">
        <f t="shared" si="72"/>
        <v>0</v>
      </c>
      <c r="X550" s="17">
        <f t="shared" si="73"/>
        <v>0</v>
      </c>
      <c r="Y550" s="25"/>
      <c r="Z550" s="17">
        <f t="shared" si="74"/>
        <v>0</v>
      </c>
      <c r="AA550" s="17">
        <f t="shared" si="75"/>
        <v>0</v>
      </c>
    </row>
    <row r="551" spans="1:27" x14ac:dyDescent="0.2">
      <c r="A551" s="14" t="str">
        <f>IF(AND(INTRO!$E$37="Non-endemic",INTRO!$E$41="Non-endemic")," ",IF(COUNTRY_INFO!A551=0," ",COUNTRY_INFO!A551))</f>
        <v>Ethiopia</v>
      </c>
      <c r="B551" s="14" t="str">
        <f>IF(AND(INTRO!$E$37="Non-endemic",INTRO!$E$41="Non-endemic")," ",IF(COUNTRY_INFO!B551=0," ",COUNTRY_INFO!B551))</f>
        <v>Oromia West Harerge</v>
      </c>
      <c r="C551" s="14" t="str">
        <f>IF(AND(INTRO!$E$37="Non-endemic",INTRO!$E$41="Non-endemic")," ",IF(COUNTRY_INFO!C551=0," ",COUNTRY_INFO!C551))</f>
        <v>Gemechis</v>
      </c>
      <c r="D551" s="15">
        <f>IF(AND(INTRO!$E$37="Non-endemic",INTRO!$E$41="Non-endemic"),0,IF(AND(OR(COUNTRY_INFO!$H551=0,COUNTRY_INFO!$H551=4,COUNTRY_INFO!$H551=99),OR(COUNTRY_INFO!$J551=0,COUNTRY_INFO!$J551=4)),0,COUNTRY_INFO!$E551))</f>
        <v>41982.049525520997</v>
      </c>
      <c r="E551" s="15">
        <f>IF(AND(INTRO!$E$37="Non-endemic",INTRO!$E$41="Non-endemic"),0,IF(AND(OR(COUNTRY_INFO!$H551=0,COUNTRY_INFO!$H551=4,COUNTRY_INFO!$H551=99),OR(COUNTRY_INFO!$J551=0,COUNTRY_INFO!$J551=4)),0,COUNTRY_INFO!$F551))</f>
        <v>79318.849272431995</v>
      </c>
      <c r="F551" s="15">
        <f t="shared" si="76"/>
        <v>121300.89879795299</v>
      </c>
      <c r="G551" s="16">
        <f>IF(AND(INTRO!$E$37="Non-endemic",INTRO!$E$41="Non-endemic"),0,COUNTRY_INFO!P551)</f>
        <v>0</v>
      </c>
      <c r="H551" s="16">
        <f>IF(AND(INTRO!$E$37="Non-endemic",INTRO!$E$41="Non-endemic"),0,COUNTRY_INFO!R551)</f>
        <v>0</v>
      </c>
      <c r="I551" s="15">
        <f>IF(INTRO!$E$39="Non-endemic",IF($G551=1,DEC!I551,0),IF($G551=1,IVM!G551,0))</f>
        <v>0</v>
      </c>
      <c r="J551" s="197"/>
      <c r="K551" s="42">
        <f>IF($J551="ALB", IF(INTRO!$E$39="Non-endemic", IF($H551&lt;&gt;0, IF($I551=0, $D551*$H551, $D551*($H551-$G551)), 0), $D551*$H551), 0)</f>
        <v>0</v>
      </c>
      <c r="L551" s="15">
        <f t="shared" si="68"/>
        <v>0</v>
      </c>
      <c r="M551" s="3"/>
      <c r="N551" s="15">
        <f t="shared" si="77"/>
        <v>0</v>
      </c>
      <c r="O551" s="42">
        <f>IF($J551="MBD", IF(INTRO!$E$39="Non-endemic", IF($H551&lt;&gt;0, IF($I551=0, $D551*$H551, $D551*($H551-$G551)), 0), $D551*$H551), 0)</f>
        <v>0</v>
      </c>
      <c r="P551" s="15">
        <f t="shared" si="69"/>
        <v>0</v>
      </c>
      <c r="Q551" s="3"/>
      <c r="R551" s="15">
        <f t="shared" si="78"/>
        <v>0</v>
      </c>
      <c r="S551" s="25"/>
      <c r="T551" s="17">
        <f t="shared" si="70"/>
        <v>0</v>
      </c>
      <c r="U551" s="17">
        <f t="shared" si="71"/>
        <v>0</v>
      </c>
      <c r="V551" s="25"/>
      <c r="W551" s="17">
        <f t="shared" si="72"/>
        <v>0</v>
      </c>
      <c r="X551" s="17">
        <f t="shared" si="73"/>
        <v>0</v>
      </c>
      <c r="Y551" s="25"/>
      <c r="Z551" s="17">
        <f t="shared" si="74"/>
        <v>0</v>
      </c>
      <c r="AA551" s="17">
        <f t="shared" si="75"/>
        <v>0</v>
      </c>
    </row>
    <row r="552" spans="1:27" x14ac:dyDescent="0.2">
      <c r="A552" s="14" t="str">
        <f>IF(AND(INTRO!$E$37="Non-endemic",INTRO!$E$41="Non-endemic")," ",IF(COUNTRY_INFO!A552=0," ",COUNTRY_INFO!A552))</f>
        <v>Ethiopia</v>
      </c>
      <c r="B552" s="14" t="str">
        <f>IF(AND(INTRO!$E$37="Non-endemic",INTRO!$E$41="Non-endemic")," ",IF(COUNTRY_INFO!B552=0," ",COUNTRY_INFO!B552))</f>
        <v>Oromia West Harerge</v>
      </c>
      <c r="C552" s="14" t="str">
        <f>IF(AND(INTRO!$E$37="Non-endemic",INTRO!$E$41="Non-endemic")," ",IF(COUNTRY_INFO!C552=0," ",COUNTRY_INFO!C552))</f>
        <v>Guba Koricha</v>
      </c>
      <c r="D552" s="15">
        <f>IF(AND(INTRO!$E$37="Non-endemic",INTRO!$E$41="Non-endemic"),0,IF(AND(OR(COUNTRY_INFO!$H552=0,COUNTRY_INFO!$H552=4,COUNTRY_INFO!$H552=99),OR(COUNTRY_INFO!$J552=0,COUNTRY_INFO!$J552=4)),0,COUNTRY_INFO!$E552))</f>
        <v>21885.846572969396</v>
      </c>
      <c r="E552" s="15">
        <f>IF(AND(INTRO!$E$37="Non-endemic",INTRO!$E$41="Non-endemic"),0,IF(AND(OR(COUNTRY_INFO!$H552=0,COUNTRY_INFO!$H552=4,COUNTRY_INFO!$H552=99),OR(COUNTRY_INFO!$J552=0,COUNTRY_INFO!$J552=4)),0,COUNTRY_INFO!$F552))</f>
        <v>41350.0575874848</v>
      </c>
      <c r="F552" s="15">
        <f t="shared" si="76"/>
        <v>63235.9041604542</v>
      </c>
      <c r="G552" s="16">
        <f>IF(AND(INTRO!$E$37="Non-endemic",INTRO!$E$41="Non-endemic"),0,COUNTRY_INFO!P552)</f>
        <v>0</v>
      </c>
      <c r="H552" s="16">
        <f>IF(AND(INTRO!$E$37="Non-endemic",INTRO!$E$41="Non-endemic"),0,COUNTRY_INFO!R552)</f>
        <v>1</v>
      </c>
      <c r="I552" s="15">
        <f>IF(INTRO!$E$39="Non-endemic",IF($G552=1,DEC!I552,0),IF($G552=1,IVM!G552,0))</f>
        <v>0</v>
      </c>
      <c r="J552" s="197" t="s">
        <v>1155</v>
      </c>
      <c r="K552" s="42">
        <f>IF($J552="ALB", IF(INTRO!$E$39="Non-endemic", IF($H552&lt;&gt;0, IF($I552=0, $D552*$H552, $D552*($H552-$G552)), 0), $D552*$H552), 0)</f>
        <v>0</v>
      </c>
      <c r="L552" s="15">
        <f t="shared" si="68"/>
        <v>0</v>
      </c>
      <c r="M552" s="3"/>
      <c r="N552" s="15">
        <f t="shared" si="77"/>
        <v>0</v>
      </c>
      <c r="O552" s="42">
        <f>IF($J552="MBD", IF(INTRO!$E$39="Non-endemic", IF($H552&lt;&gt;0, IF($I552=0, $D552*$H552, $D552*($H552-$G552)), 0), $D552*$H552), 0)</f>
        <v>21885.846572969396</v>
      </c>
      <c r="P552" s="15">
        <f t="shared" si="69"/>
        <v>41350.0575874848</v>
      </c>
      <c r="Q552" s="3"/>
      <c r="R552" s="15">
        <f t="shared" si="78"/>
        <v>63235.9041604542</v>
      </c>
      <c r="S552" s="25"/>
      <c r="T552" s="17">
        <f t="shared" si="70"/>
        <v>0</v>
      </c>
      <c r="U552" s="17">
        <f t="shared" si="71"/>
        <v>0</v>
      </c>
      <c r="V552" s="25"/>
      <c r="W552" s="17">
        <f t="shared" si="72"/>
        <v>0</v>
      </c>
      <c r="X552" s="17">
        <f t="shared" si="73"/>
        <v>0</v>
      </c>
      <c r="Y552" s="25"/>
      <c r="Z552" s="17">
        <f t="shared" si="74"/>
        <v>41350.0575874848</v>
      </c>
      <c r="AA552" s="17">
        <f t="shared" si="75"/>
        <v>276</v>
      </c>
    </row>
    <row r="553" spans="1:27" x14ac:dyDescent="0.2">
      <c r="A553" s="14" t="str">
        <f>IF(AND(INTRO!$E$37="Non-endemic",INTRO!$E$41="Non-endemic")," ",IF(COUNTRY_INFO!A553=0," ",COUNTRY_INFO!A553))</f>
        <v>Ethiopia</v>
      </c>
      <c r="B553" s="14" t="str">
        <f>IF(AND(INTRO!$E$37="Non-endemic",INTRO!$E$41="Non-endemic")," ",IF(COUNTRY_INFO!B553=0," ",COUNTRY_INFO!B553))</f>
        <v>Oromia West Harerge</v>
      </c>
      <c r="C553" s="14" t="str">
        <f>IF(AND(INTRO!$E$37="Non-endemic",INTRO!$E$41="Non-endemic")," ",IF(COUNTRY_INFO!C553=0," ",COUNTRY_INFO!C553))</f>
        <v>Gumbi Bordede</v>
      </c>
      <c r="D553" s="15">
        <f>IF(AND(INTRO!$E$37="Non-endemic",INTRO!$E$41="Non-endemic"),0,IF(AND(OR(COUNTRY_INFO!$H553=0,COUNTRY_INFO!$H553=4,COUNTRY_INFO!$H553=99),OR(COUNTRY_INFO!$J553=0,COUNTRY_INFO!$J553=4)),0,COUNTRY_INFO!$E553))</f>
        <v>0</v>
      </c>
      <c r="E553" s="15">
        <f>IF(AND(INTRO!$E$37="Non-endemic",INTRO!$E$41="Non-endemic"),0,IF(AND(OR(COUNTRY_INFO!$H553=0,COUNTRY_INFO!$H553=4,COUNTRY_INFO!$H553=99),OR(COUNTRY_INFO!$J553=0,COUNTRY_INFO!$J553=4)),0,COUNTRY_INFO!$F553))</f>
        <v>0</v>
      </c>
      <c r="F553" s="15">
        <f t="shared" si="76"/>
        <v>0</v>
      </c>
      <c r="G553" s="16">
        <f>IF(AND(INTRO!$E$37="Non-endemic",INTRO!$E$41="Non-endemic"),0,COUNTRY_INFO!P553)</f>
        <v>0</v>
      </c>
      <c r="H553" s="16">
        <f>IF(AND(INTRO!$E$37="Non-endemic",INTRO!$E$41="Non-endemic"),0,COUNTRY_INFO!R553)</f>
        <v>0</v>
      </c>
      <c r="I553" s="15">
        <f>IF(INTRO!$E$39="Non-endemic",IF($G553=1,DEC!I553,0),IF($G553=1,IVM!G553,0))</f>
        <v>0</v>
      </c>
      <c r="J553" s="197"/>
      <c r="K553" s="42">
        <f>IF($J553="ALB", IF(INTRO!$E$39="Non-endemic", IF($H553&lt;&gt;0, IF($I553=0, $D553*$H553, $D553*($H553-$G553)), 0), $D553*$H553), 0)</f>
        <v>0</v>
      </c>
      <c r="L553" s="15">
        <f t="shared" si="68"/>
        <v>0</v>
      </c>
      <c r="M553" s="3"/>
      <c r="N553" s="15">
        <f t="shared" si="77"/>
        <v>0</v>
      </c>
      <c r="O553" s="42">
        <f>IF($J553="MBD", IF(INTRO!$E$39="Non-endemic", IF($H553&lt;&gt;0, IF($I553=0, $D553*$H553, $D553*($H553-$G553)), 0), $D553*$H553), 0)</f>
        <v>0</v>
      </c>
      <c r="P553" s="15">
        <f t="shared" si="69"/>
        <v>0</v>
      </c>
      <c r="Q553" s="3"/>
      <c r="R553" s="15">
        <f t="shared" si="78"/>
        <v>0</v>
      </c>
      <c r="S553" s="25"/>
      <c r="T553" s="17">
        <f t="shared" si="70"/>
        <v>0</v>
      </c>
      <c r="U553" s="17">
        <f t="shared" si="71"/>
        <v>0</v>
      </c>
      <c r="V553" s="25"/>
      <c r="W553" s="17">
        <f t="shared" si="72"/>
        <v>0</v>
      </c>
      <c r="X553" s="17">
        <f t="shared" si="73"/>
        <v>0</v>
      </c>
      <c r="Y553" s="25"/>
      <c r="Z553" s="17">
        <f t="shared" si="74"/>
        <v>0</v>
      </c>
      <c r="AA553" s="17">
        <f t="shared" si="75"/>
        <v>0</v>
      </c>
    </row>
    <row r="554" spans="1:27" x14ac:dyDescent="0.2">
      <c r="A554" s="14" t="str">
        <f>IF(AND(INTRO!$E$37="Non-endemic",INTRO!$E$41="Non-endemic")," ",IF(COUNTRY_INFO!A554=0," ",COUNTRY_INFO!A554))</f>
        <v>Ethiopia</v>
      </c>
      <c r="B554" s="14" t="str">
        <f>IF(AND(INTRO!$E$37="Non-endemic",INTRO!$E$41="Non-endemic")," ",IF(COUNTRY_INFO!B554=0," ",COUNTRY_INFO!B554))</f>
        <v>Oromia West Harerge</v>
      </c>
      <c r="C554" s="14" t="str">
        <f>IF(AND(INTRO!$E$37="Non-endemic",INTRO!$E$41="Non-endemic")," ",IF(COUNTRY_INFO!C554=0," ",COUNTRY_INFO!C554))</f>
        <v>Habro</v>
      </c>
      <c r="D554" s="15">
        <f>IF(AND(INTRO!$E$37="Non-endemic",INTRO!$E$41="Non-endemic"),0,IF(AND(OR(COUNTRY_INFO!$H554=0,COUNTRY_INFO!$H554=4,COUNTRY_INFO!$H554=99),OR(COUNTRY_INFO!$J554=0,COUNTRY_INFO!$J554=4)),0,COUNTRY_INFO!$E554))</f>
        <v>44159.248472480394</v>
      </c>
      <c r="E554" s="15">
        <f>IF(AND(INTRO!$E$37="Non-endemic",INTRO!$E$41="Non-endemic"),0,IF(AND(OR(COUNTRY_INFO!$H554=0,COUNTRY_INFO!$H554=4,COUNTRY_INFO!$H554=99),OR(COUNTRY_INFO!$J554=0,COUNTRY_INFO!$J554=4)),0,COUNTRY_INFO!$F554))</f>
        <v>83432.343421996789</v>
      </c>
      <c r="F554" s="15">
        <f t="shared" si="76"/>
        <v>127591.59189447718</v>
      </c>
      <c r="G554" s="16">
        <f>IF(AND(INTRO!$E$37="Non-endemic",INTRO!$E$41="Non-endemic"),0,COUNTRY_INFO!P554)</f>
        <v>0</v>
      </c>
      <c r="H554" s="16">
        <f>IF(AND(INTRO!$E$37="Non-endemic",INTRO!$E$41="Non-endemic"),0,COUNTRY_INFO!R554)</f>
        <v>1</v>
      </c>
      <c r="I554" s="15">
        <f>IF(INTRO!$E$39="Non-endemic",IF($G554=1,DEC!I554,0),IF($G554=1,IVM!G554,0))</f>
        <v>0</v>
      </c>
      <c r="J554" s="197" t="s">
        <v>1155</v>
      </c>
      <c r="K554" s="42">
        <f>IF($J554="ALB", IF(INTRO!$E$39="Non-endemic", IF($H554&lt;&gt;0, IF($I554=0, $D554*$H554, $D554*($H554-$G554)), 0), $D554*$H554), 0)</f>
        <v>0</v>
      </c>
      <c r="L554" s="15">
        <f t="shared" si="68"/>
        <v>0</v>
      </c>
      <c r="M554" s="3"/>
      <c r="N554" s="15">
        <f t="shared" si="77"/>
        <v>0</v>
      </c>
      <c r="O554" s="42">
        <f>IF($J554="MBD", IF(INTRO!$E$39="Non-endemic", IF($H554&lt;&gt;0, IF($I554=0, $D554*$H554, $D554*($H554-$G554)), 0), $D554*$H554), 0)</f>
        <v>44159.248472480394</v>
      </c>
      <c r="P554" s="15">
        <f t="shared" si="69"/>
        <v>83432.343421996789</v>
      </c>
      <c r="Q554" s="3"/>
      <c r="R554" s="15">
        <f t="shared" si="78"/>
        <v>127591.59189447718</v>
      </c>
      <c r="S554" s="25"/>
      <c r="T554" s="17">
        <f t="shared" si="70"/>
        <v>0</v>
      </c>
      <c r="U554" s="17">
        <f t="shared" si="71"/>
        <v>0</v>
      </c>
      <c r="V554" s="25"/>
      <c r="W554" s="17">
        <f t="shared" si="72"/>
        <v>0</v>
      </c>
      <c r="X554" s="17">
        <f t="shared" si="73"/>
        <v>0</v>
      </c>
      <c r="Y554" s="25"/>
      <c r="Z554" s="17">
        <f t="shared" si="74"/>
        <v>83432.343421996789</v>
      </c>
      <c r="AA554" s="17">
        <f t="shared" si="75"/>
        <v>557</v>
      </c>
    </row>
    <row r="555" spans="1:27" x14ac:dyDescent="0.2">
      <c r="A555" s="14" t="str">
        <f>IF(AND(INTRO!$E$37="Non-endemic",INTRO!$E$41="Non-endemic")," ",IF(COUNTRY_INFO!A555=0," ",COUNTRY_INFO!A555))</f>
        <v>Ethiopia</v>
      </c>
      <c r="B555" s="14" t="str">
        <f>IF(AND(INTRO!$E$37="Non-endemic",INTRO!$E$41="Non-endemic")," ",IF(COUNTRY_INFO!B555=0," ",COUNTRY_INFO!B555))</f>
        <v>Oromia West Harerge</v>
      </c>
      <c r="C555" s="14" t="str">
        <f>IF(AND(INTRO!$E$37="Non-endemic",INTRO!$E$41="Non-endemic")," ",IF(COUNTRY_INFO!C555=0," ",COUNTRY_INFO!C555))</f>
        <v>Hawi Gudina</v>
      </c>
      <c r="D555" s="15">
        <f>IF(AND(INTRO!$E$37="Non-endemic",INTRO!$E$41="Non-endemic"),0,IF(AND(OR(COUNTRY_INFO!$H555=0,COUNTRY_INFO!$H555=4,COUNTRY_INFO!$H555=99),OR(COUNTRY_INFO!$J555=0,COUNTRY_INFO!$J555=4)),0,COUNTRY_INFO!$E555))</f>
        <v>16637.8994892222</v>
      </c>
      <c r="E555" s="15">
        <f>IF(AND(INTRO!$E$37="Non-endemic",INTRO!$E$41="Non-endemic"),0,IF(AND(OR(COUNTRY_INFO!$H555=0,COUNTRY_INFO!$H555=4,COUNTRY_INFO!$H555=99),OR(COUNTRY_INFO!$J555=0,COUNTRY_INFO!$J555=4)),0,COUNTRY_INFO!$F555))</f>
        <v>31434.840764342396</v>
      </c>
      <c r="F555" s="15">
        <f t="shared" si="76"/>
        <v>48072.740253564596</v>
      </c>
      <c r="G555" s="16">
        <f>IF(AND(INTRO!$E$37="Non-endemic",INTRO!$E$41="Non-endemic"),0,COUNTRY_INFO!P555)</f>
        <v>0</v>
      </c>
      <c r="H555" s="16">
        <f>IF(AND(INTRO!$E$37="Non-endemic",INTRO!$E$41="Non-endemic"),0,COUNTRY_INFO!R555)</f>
        <v>2</v>
      </c>
      <c r="I555" s="15">
        <f>IF(INTRO!$E$39="Non-endemic",IF($G555=1,DEC!I555,0),IF($G555=1,IVM!G555,0))</f>
        <v>0</v>
      </c>
      <c r="J555" s="197" t="s">
        <v>1155</v>
      </c>
      <c r="K555" s="42">
        <f>IF($J555="ALB", IF(INTRO!$E$39="Non-endemic", IF($H555&lt;&gt;0, IF($I555=0, $D555*$H555, $D555*($H555-$G555)), 0), $D555*$H555), 0)</f>
        <v>0</v>
      </c>
      <c r="L555" s="15">
        <f t="shared" si="68"/>
        <v>0</v>
      </c>
      <c r="M555" s="3"/>
      <c r="N555" s="15">
        <f t="shared" si="77"/>
        <v>0</v>
      </c>
      <c r="O555" s="42">
        <f>IF($J555="MBD", IF(INTRO!$E$39="Non-endemic", IF($H555&lt;&gt;0, IF($I555=0, $D555*$H555, $D555*($H555-$G555)), 0), $D555*$H555), 0)</f>
        <v>33275.7989784444</v>
      </c>
      <c r="P555" s="15">
        <f t="shared" si="69"/>
        <v>62869.681528684792</v>
      </c>
      <c r="Q555" s="3"/>
      <c r="R555" s="15">
        <f t="shared" si="78"/>
        <v>96145.480507129192</v>
      </c>
      <c r="S555" s="25"/>
      <c r="T555" s="17">
        <f t="shared" si="70"/>
        <v>0</v>
      </c>
      <c r="U555" s="17">
        <f t="shared" si="71"/>
        <v>0</v>
      </c>
      <c r="V555" s="25"/>
      <c r="W555" s="17">
        <f t="shared" si="72"/>
        <v>0</v>
      </c>
      <c r="X555" s="17">
        <f t="shared" si="73"/>
        <v>0</v>
      </c>
      <c r="Y555" s="25"/>
      <c r="Z555" s="17">
        <f t="shared" si="74"/>
        <v>62869.681528684792</v>
      </c>
      <c r="AA555" s="17">
        <f t="shared" si="75"/>
        <v>420</v>
      </c>
    </row>
    <row r="556" spans="1:27" x14ac:dyDescent="0.2">
      <c r="A556" s="14" t="str">
        <f>IF(AND(INTRO!$E$37="Non-endemic",INTRO!$E$41="Non-endemic")," ",IF(COUNTRY_INFO!A556=0," ",COUNTRY_INFO!A556))</f>
        <v>Ethiopia</v>
      </c>
      <c r="B556" s="14" t="str">
        <f>IF(AND(INTRO!$E$37="Non-endemic",INTRO!$E$41="Non-endemic")," ",IF(COUNTRY_INFO!B556=0," ",COUNTRY_INFO!B556))</f>
        <v>Oromia West Harerge</v>
      </c>
      <c r="C556" s="14" t="str">
        <f>IF(AND(INTRO!$E$37="Non-endemic",INTRO!$E$41="Non-endemic")," ",IF(COUNTRY_INFO!C556=0," ",COUNTRY_INFO!C556))</f>
        <v>Mesela</v>
      </c>
      <c r="D556" s="15">
        <f>IF(AND(INTRO!$E$37="Non-endemic",INTRO!$E$41="Non-endemic"),0,IF(AND(OR(COUNTRY_INFO!$H556=0,COUNTRY_INFO!$H556=4,COUNTRY_INFO!$H556=99),OR(COUNTRY_INFO!$J556=0,COUNTRY_INFO!$J556=4)),0,COUNTRY_INFO!$E556))</f>
        <v>34657.355663515191</v>
      </c>
      <c r="E556" s="15">
        <f>IF(AND(INTRO!$E$37="Non-endemic",INTRO!$E$41="Non-endemic"),0,IF(AND(OR(COUNTRY_INFO!$H556=0,COUNTRY_INFO!$H556=4,COUNTRY_INFO!$H556=99),OR(COUNTRY_INFO!$J556=0,COUNTRY_INFO!$J556=4)),0,COUNTRY_INFO!$F556))</f>
        <v>65479.927757798396</v>
      </c>
      <c r="F556" s="15">
        <f t="shared" si="76"/>
        <v>100137.28342131359</v>
      </c>
      <c r="G556" s="16">
        <f>IF(AND(INTRO!$E$37="Non-endemic",INTRO!$E$41="Non-endemic"),0,COUNTRY_INFO!P556)</f>
        <v>0</v>
      </c>
      <c r="H556" s="16">
        <f>IF(AND(INTRO!$E$37="Non-endemic",INTRO!$E$41="Non-endemic"),0,COUNTRY_INFO!R556)</f>
        <v>0</v>
      </c>
      <c r="I556" s="15">
        <f>IF(INTRO!$E$39="Non-endemic",IF($G556=1,DEC!I556,0),IF($G556=1,IVM!G556,0))</f>
        <v>0</v>
      </c>
      <c r="J556" s="197"/>
      <c r="K556" s="42">
        <f>IF($J556="ALB", IF(INTRO!$E$39="Non-endemic", IF($H556&lt;&gt;0, IF($I556=0, $D556*$H556, $D556*($H556-$G556)), 0), $D556*$H556), 0)</f>
        <v>0</v>
      </c>
      <c r="L556" s="15">
        <f t="shared" si="68"/>
        <v>0</v>
      </c>
      <c r="M556" s="3"/>
      <c r="N556" s="15">
        <f t="shared" si="77"/>
        <v>0</v>
      </c>
      <c r="O556" s="42">
        <f>IF($J556="MBD", IF(INTRO!$E$39="Non-endemic", IF($H556&lt;&gt;0, IF($I556=0, $D556*$H556, $D556*($H556-$G556)), 0), $D556*$H556), 0)</f>
        <v>0</v>
      </c>
      <c r="P556" s="15">
        <f t="shared" si="69"/>
        <v>0</v>
      </c>
      <c r="Q556" s="3"/>
      <c r="R556" s="15">
        <f t="shared" si="78"/>
        <v>0</v>
      </c>
      <c r="S556" s="25"/>
      <c r="T556" s="17">
        <f t="shared" si="70"/>
        <v>0</v>
      </c>
      <c r="U556" s="17">
        <f t="shared" si="71"/>
        <v>0</v>
      </c>
      <c r="V556" s="25"/>
      <c r="W556" s="17">
        <f t="shared" si="72"/>
        <v>0</v>
      </c>
      <c r="X556" s="17">
        <f t="shared" si="73"/>
        <v>0</v>
      </c>
      <c r="Y556" s="25"/>
      <c r="Z556" s="17">
        <f t="shared" si="74"/>
        <v>0</v>
      </c>
      <c r="AA556" s="17">
        <f t="shared" si="75"/>
        <v>0</v>
      </c>
    </row>
    <row r="557" spans="1:27" x14ac:dyDescent="0.2">
      <c r="A557" s="14" t="str">
        <f>IF(AND(INTRO!$E$37="Non-endemic",INTRO!$E$41="Non-endemic")," ",IF(COUNTRY_INFO!A557=0," ",COUNTRY_INFO!A557))</f>
        <v>Ethiopia</v>
      </c>
      <c r="B557" s="14" t="str">
        <f>IF(AND(INTRO!$E$37="Non-endemic",INTRO!$E$41="Non-endemic")," ",IF(COUNTRY_INFO!B557=0," ",COUNTRY_INFO!B557))</f>
        <v>Oromia West Harerge</v>
      </c>
      <c r="C557" s="14" t="str">
        <f>IF(AND(INTRO!$E$37="Non-endemic",INTRO!$E$41="Non-endemic")," ",IF(COUNTRY_INFO!C557=0," ",COUNTRY_INFO!C557))</f>
        <v>Mi'eso</v>
      </c>
      <c r="D557" s="15">
        <f>IF(AND(INTRO!$E$37="Non-endemic",INTRO!$E$41="Non-endemic"),0,IF(AND(OR(COUNTRY_INFO!$H557=0,COUNTRY_INFO!$H557=4,COUNTRY_INFO!$H557=99),OR(COUNTRY_INFO!$J557=0,COUNTRY_INFO!$J557=4)),0,COUNTRY_INFO!$E557))</f>
        <v>21937.939167211196</v>
      </c>
      <c r="E557" s="15">
        <f>IF(AND(INTRO!$E$37="Non-endemic",INTRO!$E$41="Non-endemic"),0,IF(AND(OR(COUNTRY_INFO!$H557=0,COUNTRY_INFO!$H557=4,COUNTRY_INFO!$H557=99),OR(COUNTRY_INFO!$J557=0,COUNTRY_INFO!$J557=4)),0,COUNTRY_INFO!$F557))</f>
        <v>41448.478809830391</v>
      </c>
      <c r="F557" s="15">
        <f t="shared" si="76"/>
        <v>63386.417977041587</v>
      </c>
      <c r="G557" s="16">
        <f>IF(AND(INTRO!$E$37="Non-endemic",INTRO!$E$41="Non-endemic"),0,COUNTRY_INFO!P557)</f>
        <v>0</v>
      </c>
      <c r="H557" s="16">
        <f>IF(AND(INTRO!$E$37="Non-endemic",INTRO!$E$41="Non-endemic"),0,COUNTRY_INFO!R557)</f>
        <v>2</v>
      </c>
      <c r="I557" s="15">
        <f>IF(INTRO!$E$39="Non-endemic",IF($G557=1,DEC!I557,0),IF($G557=1,IVM!G557,0))</f>
        <v>0</v>
      </c>
      <c r="J557" s="197" t="s">
        <v>1155</v>
      </c>
      <c r="K557" s="42">
        <f>IF($J557="ALB", IF(INTRO!$E$39="Non-endemic", IF($H557&lt;&gt;0, IF($I557=0, $D557*$H557, $D557*($H557-$G557)), 0), $D557*$H557), 0)</f>
        <v>0</v>
      </c>
      <c r="L557" s="15">
        <f t="shared" si="68"/>
        <v>0</v>
      </c>
      <c r="M557" s="3"/>
      <c r="N557" s="15">
        <f t="shared" si="77"/>
        <v>0</v>
      </c>
      <c r="O557" s="42">
        <f>IF($J557="MBD", IF(INTRO!$E$39="Non-endemic", IF($H557&lt;&gt;0, IF($I557=0, $D557*$H557, $D557*($H557-$G557)), 0), $D557*$H557), 0)</f>
        <v>43875.878334422392</v>
      </c>
      <c r="P557" s="15">
        <f t="shared" si="69"/>
        <v>82896.957619660781</v>
      </c>
      <c r="Q557" s="3"/>
      <c r="R557" s="15">
        <f t="shared" si="78"/>
        <v>126772.83595408317</v>
      </c>
      <c r="S557" s="25"/>
      <c r="T557" s="17">
        <f t="shared" si="70"/>
        <v>0</v>
      </c>
      <c r="U557" s="17">
        <f t="shared" si="71"/>
        <v>0</v>
      </c>
      <c r="V557" s="25"/>
      <c r="W557" s="17">
        <f t="shared" si="72"/>
        <v>0</v>
      </c>
      <c r="X557" s="17">
        <f t="shared" si="73"/>
        <v>0</v>
      </c>
      <c r="Y557" s="25"/>
      <c r="Z557" s="17">
        <f t="shared" si="74"/>
        <v>82896.957619660781</v>
      </c>
      <c r="AA557" s="17">
        <f t="shared" si="75"/>
        <v>553</v>
      </c>
    </row>
    <row r="558" spans="1:27" x14ac:dyDescent="0.2">
      <c r="A558" s="14" t="str">
        <f>IF(AND(INTRO!$E$37="Non-endemic",INTRO!$E$41="Non-endemic")," ",IF(COUNTRY_INFO!A558=0," ",COUNTRY_INFO!A558))</f>
        <v>Ethiopia</v>
      </c>
      <c r="B558" s="14" t="str">
        <f>IF(AND(INTRO!$E$37="Non-endemic",INTRO!$E$41="Non-endemic")," ",IF(COUNTRY_INFO!B558=0," ",COUNTRY_INFO!B558))</f>
        <v>Oromia West Harerge</v>
      </c>
      <c r="C558" s="14" t="str">
        <f>IF(AND(INTRO!$E$37="Non-endemic",INTRO!$E$41="Non-endemic")," ",IF(COUNTRY_INFO!C558=0," ",COUNTRY_INFO!C558))</f>
        <v>Oda Bultum</v>
      </c>
      <c r="D558" s="15">
        <f>IF(AND(INTRO!$E$37="Non-endemic",INTRO!$E$41="Non-endemic"),0,IF(AND(OR(COUNTRY_INFO!$H558=0,COUNTRY_INFO!$H558=4,COUNTRY_INFO!$H558=99),OR(COUNTRY_INFO!$J558=0,COUNTRY_INFO!$J558=4)),0,COUNTRY_INFO!$E558))</f>
        <v>0</v>
      </c>
      <c r="E558" s="15">
        <f>IF(AND(INTRO!$E$37="Non-endemic",INTRO!$E$41="Non-endemic"),0,IF(AND(OR(COUNTRY_INFO!$H558=0,COUNTRY_INFO!$H558=4,COUNTRY_INFO!$H558=99),OR(COUNTRY_INFO!$J558=0,COUNTRY_INFO!$J558=4)),0,COUNTRY_INFO!$F558))</f>
        <v>0</v>
      </c>
      <c r="F558" s="15">
        <f t="shared" si="76"/>
        <v>0</v>
      </c>
      <c r="G558" s="16">
        <f>IF(AND(INTRO!$E$37="Non-endemic",INTRO!$E$41="Non-endemic"),0,COUNTRY_INFO!P558)</f>
        <v>0</v>
      </c>
      <c r="H558" s="16">
        <f>IF(AND(INTRO!$E$37="Non-endemic",INTRO!$E$41="Non-endemic"),0,COUNTRY_INFO!R558)</f>
        <v>0</v>
      </c>
      <c r="I558" s="15">
        <f>IF(INTRO!$E$39="Non-endemic",IF($G558=1,DEC!I558,0),IF($G558=1,IVM!G558,0))</f>
        <v>0</v>
      </c>
      <c r="J558" s="197"/>
      <c r="K558" s="42">
        <f>IF($J558="ALB", IF(INTRO!$E$39="Non-endemic", IF($H558&lt;&gt;0, IF($I558=0, $D558*$H558, $D558*($H558-$G558)), 0), $D558*$H558), 0)</f>
        <v>0</v>
      </c>
      <c r="L558" s="15">
        <f t="shared" si="68"/>
        <v>0</v>
      </c>
      <c r="M558" s="3"/>
      <c r="N558" s="15">
        <f t="shared" si="77"/>
        <v>0</v>
      </c>
      <c r="O558" s="42">
        <f>IF($J558="MBD", IF(INTRO!$E$39="Non-endemic", IF($H558&lt;&gt;0, IF($I558=0, $D558*$H558, $D558*($H558-$G558)), 0), $D558*$H558), 0)</f>
        <v>0</v>
      </c>
      <c r="P558" s="15">
        <f t="shared" si="69"/>
        <v>0</v>
      </c>
      <c r="Q558" s="3"/>
      <c r="R558" s="15">
        <f t="shared" si="78"/>
        <v>0</v>
      </c>
      <c r="S558" s="25"/>
      <c r="T558" s="17">
        <f t="shared" si="70"/>
        <v>0</v>
      </c>
      <c r="U558" s="17">
        <f t="shared" si="71"/>
        <v>0</v>
      </c>
      <c r="V558" s="25"/>
      <c r="W558" s="17">
        <f t="shared" si="72"/>
        <v>0</v>
      </c>
      <c r="X558" s="17">
        <f t="shared" si="73"/>
        <v>0</v>
      </c>
      <c r="Y558" s="25"/>
      <c r="Z558" s="17">
        <f t="shared" si="74"/>
        <v>0</v>
      </c>
      <c r="AA558" s="17">
        <f t="shared" si="75"/>
        <v>0</v>
      </c>
    </row>
    <row r="559" spans="1:27" x14ac:dyDescent="0.2">
      <c r="A559" s="14" t="str">
        <f>IF(AND(INTRO!$E$37="Non-endemic",INTRO!$E$41="Non-endemic")," ",IF(COUNTRY_INFO!A559=0," ",COUNTRY_INFO!A559))</f>
        <v>Ethiopia</v>
      </c>
      <c r="B559" s="14" t="str">
        <f>IF(AND(INTRO!$E$37="Non-endemic",INTRO!$E$41="Non-endemic")," ",IF(COUNTRY_INFO!B559=0," ",COUNTRY_INFO!B559))</f>
        <v>Oromia West Harerge</v>
      </c>
      <c r="C559" s="14" t="str">
        <f>IF(AND(INTRO!$E$37="Non-endemic",INTRO!$E$41="Non-endemic")," ",IF(COUNTRY_INFO!C559=0," ",COUNTRY_INFO!C559))</f>
        <v>Tullo</v>
      </c>
      <c r="D559" s="15">
        <f>IF(AND(INTRO!$E$37="Non-endemic",INTRO!$E$41="Non-endemic"),0,IF(AND(OR(COUNTRY_INFO!$H559=0,COUNTRY_INFO!$H559=4,COUNTRY_INFO!$H559=99),OR(COUNTRY_INFO!$J559=0,COUNTRY_INFO!$J559=4)),0,COUNTRY_INFO!$E559))</f>
        <v>33897.346772280594</v>
      </c>
      <c r="E559" s="15">
        <f>IF(AND(INTRO!$E$37="Non-endemic",INTRO!$E$41="Non-endemic"),0,IF(AND(OR(COUNTRY_INFO!$H559=0,COUNTRY_INFO!$H559=4,COUNTRY_INFO!$H559=99),OR(COUNTRY_INFO!$J559=0,COUNTRY_INFO!$J559=4)),0,COUNTRY_INFO!$F559))</f>
        <v>64044.003800515187</v>
      </c>
      <c r="F559" s="15">
        <f t="shared" si="76"/>
        <v>97941.350572795782</v>
      </c>
      <c r="G559" s="16">
        <f>IF(AND(INTRO!$E$37="Non-endemic",INTRO!$E$41="Non-endemic"),0,COUNTRY_INFO!P559)</f>
        <v>0</v>
      </c>
      <c r="H559" s="16">
        <f>IF(AND(INTRO!$E$37="Non-endemic",INTRO!$E$41="Non-endemic"),0,COUNTRY_INFO!R559)</f>
        <v>2</v>
      </c>
      <c r="I559" s="15">
        <f>IF(INTRO!$E$39="Non-endemic",IF($G559=1,DEC!I559,0),IF($G559=1,IVM!G559,0))</f>
        <v>0</v>
      </c>
      <c r="J559" s="197" t="s">
        <v>1155</v>
      </c>
      <c r="K559" s="42">
        <f>IF($J559="ALB", IF(INTRO!$E$39="Non-endemic", IF($H559&lt;&gt;0, IF($I559=0, $D559*$H559, $D559*($H559-$G559)), 0), $D559*$H559), 0)</f>
        <v>0</v>
      </c>
      <c r="L559" s="15">
        <f t="shared" si="68"/>
        <v>0</v>
      </c>
      <c r="M559" s="3"/>
      <c r="N559" s="15">
        <f t="shared" si="77"/>
        <v>0</v>
      </c>
      <c r="O559" s="42">
        <f>IF($J559="MBD", IF(INTRO!$E$39="Non-endemic", IF($H559&lt;&gt;0, IF($I559=0, $D559*$H559, $D559*($H559-$G559)), 0), $D559*$H559), 0)</f>
        <v>67794.693544561189</v>
      </c>
      <c r="P559" s="15">
        <f t="shared" si="69"/>
        <v>128088.00760103037</v>
      </c>
      <c r="Q559" s="3"/>
      <c r="R559" s="15">
        <f t="shared" si="78"/>
        <v>195882.70114559156</v>
      </c>
      <c r="S559" s="25"/>
      <c r="T559" s="17">
        <f t="shared" si="70"/>
        <v>0</v>
      </c>
      <c r="U559" s="17">
        <f t="shared" si="71"/>
        <v>0</v>
      </c>
      <c r="V559" s="25"/>
      <c r="W559" s="17">
        <f t="shared" si="72"/>
        <v>0</v>
      </c>
      <c r="X559" s="17">
        <f t="shared" si="73"/>
        <v>0</v>
      </c>
      <c r="Y559" s="25"/>
      <c r="Z559" s="17">
        <f t="shared" si="74"/>
        <v>128088.00760103037</v>
      </c>
      <c r="AA559" s="17">
        <f t="shared" si="75"/>
        <v>854</v>
      </c>
    </row>
    <row r="560" spans="1:27" x14ac:dyDescent="0.2">
      <c r="A560" s="14" t="str">
        <f>IF(AND(INTRO!$E$37="Non-endemic",INTRO!$E$41="Non-endemic")," ",IF(COUNTRY_INFO!A560=0," ",COUNTRY_INFO!A560))</f>
        <v>Ethiopia</v>
      </c>
      <c r="B560" s="14" t="str">
        <f>IF(AND(INTRO!$E$37="Non-endemic",INTRO!$E$41="Non-endemic")," ",IF(COUNTRY_INFO!B560=0," ",COUNTRY_INFO!B560))</f>
        <v>Oromia West Shewa</v>
      </c>
      <c r="C560" s="14" t="str">
        <f>IF(AND(INTRO!$E$37="Non-endemic",INTRO!$E$41="Non-endemic")," ",IF(COUNTRY_INFO!C560=0," ",COUNTRY_INFO!C560))</f>
        <v>Abuna Gindeberet</v>
      </c>
      <c r="D560" s="15">
        <f>IF(AND(INTRO!$E$37="Non-endemic",INTRO!$E$41="Non-endemic"),0,IF(AND(OR(COUNTRY_INFO!$H560=0,COUNTRY_INFO!$H560=4,COUNTRY_INFO!$H560=99),OR(COUNTRY_INFO!$J560=0,COUNTRY_INFO!$J560=4)),0,COUNTRY_INFO!$E560))</f>
        <v>0</v>
      </c>
      <c r="E560" s="15">
        <f>IF(AND(INTRO!$E$37="Non-endemic",INTRO!$E$41="Non-endemic"),0,IF(AND(OR(COUNTRY_INFO!$H560=0,COUNTRY_INFO!$H560=4,COUNTRY_INFO!$H560=99),OR(COUNTRY_INFO!$J560=0,COUNTRY_INFO!$J560=4)),0,COUNTRY_INFO!$F560))</f>
        <v>0</v>
      </c>
      <c r="F560" s="15">
        <f t="shared" si="76"/>
        <v>0</v>
      </c>
      <c r="G560" s="16">
        <f>IF(AND(INTRO!$E$37="Non-endemic",INTRO!$E$41="Non-endemic"),0,COUNTRY_INFO!P560)</f>
        <v>0</v>
      </c>
      <c r="H560" s="16">
        <f>IF(AND(INTRO!$E$37="Non-endemic",INTRO!$E$41="Non-endemic"),0,COUNTRY_INFO!R560)</f>
        <v>0</v>
      </c>
      <c r="I560" s="15">
        <f>IF(INTRO!$E$39="Non-endemic",IF($G560=1,DEC!I560,0),IF($G560=1,IVM!G560,0))</f>
        <v>0</v>
      </c>
      <c r="J560" s="197"/>
      <c r="K560" s="42">
        <f>IF($J560="ALB", IF(INTRO!$E$39="Non-endemic", IF($H560&lt;&gt;0, IF($I560=0, $D560*$H560, $D560*($H560-$G560)), 0), $D560*$H560), 0)</f>
        <v>0</v>
      </c>
      <c r="L560" s="15">
        <f t="shared" si="68"/>
        <v>0</v>
      </c>
      <c r="M560" s="3"/>
      <c r="N560" s="15">
        <f t="shared" si="77"/>
        <v>0</v>
      </c>
      <c r="O560" s="42">
        <f>IF($J560="MBD", IF(INTRO!$E$39="Non-endemic", IF($H560&lt;&gt;0, IF($I560=0, $D560*$H560, $D560*($H560-$G560)), 0), $D560*$H560), 0)</f>
        <v>0</v>
      </c>
      <c r="P560" s="15">
        <f t="shared" si="69"/>
        <v>0</v>
      </c>
      <c r="Q560" s="3"/>
      <c r="R560" s="15">
        <f t="shared" si="78"/>
        <v>0</v>
      </c>
      <c r="S560" s="25"/>
      <c r="T560" s="17">
        <f t="shared" si="70"/>
        <v>0</v>
      </c>
      <c r="U560" s="17">
        <f t="shared" si="71"/>
        <v>0</v>
      </c>
      <c r="V560" s="25"/>
      <c r="W560" s="17">
        <f t="shared" si="72"/>
        <v>0</v>
      </c>
      <c r="X560" s="17">
        <f t="shared" si="73"/>
        <v>0</v>
      </c>
      <c r="Y560" s="25"/>
      <c r="Z560" s="17">
        <f t="shared" si="74"/>
        <v>0</v>
      </c>
      <c r="AA560" s="17">
        <f t="shared" si="75"/>
        <v>0</v>
      </c>
    </row>
    <row r="561" spans="1:27" x14ac:dyDescent="0.2">
      <c r="A561" s="14" t="str">
        <f>IF(AND(INTRO!$E$37="Non-endemic",INTRO!$E$41="Non-endemic")," ",IF(COUNTRY_INFO!A561=0," ",COUNTRY_INFO!A561))</f>
        <v>Ethiopia</v>
      </c>
      <c r="B561" s="14" t="str">
        <f>IF(AND(INTRO!$E$37="Non-endemic",INTRO!$E$41="Non-endemic")," ",IF(COUNTRY_INFO!B561=0," ",COUNTRY_INFO!B561))</f>
        <v>Oromia West Shewa</v>
      </c>
      <c r="C561" s="14" t="str">
        <f>IF(AND(INTRO!$E$37="Non-endemic",INTRO!$E$41="Non-endemic")," ",IF(COUNTRY_INFO!C561=0," ",COUNTRY_INFO!C561))</f>
        <v>Adea Berga</v>
      </c>
      <c r="D561" s="15">
        <f>IF(AND(INTRO!$E$37="Non-endemic",INTRO!$E$41="Non-endemic"),0,IF(AND(OR(COUNTRY_INFO!$H561=0,COUNTRY_INFO!$H561=4,COUNTRY_INFO!$H561=99),OR(COUNTRY_INFO!$J561=0,COUNTRY_INFO!$J561=4)),0,COUNTRY_INFO!$E561))</f>
        <v>27208.454052372599</v>
      </c>
      <c r="E561" s="15">
        <f>IF(AND(INTRO!$E$37="Non-endemic",INTRO!$E$41="Non-endemic"),0,IF(AND(OR(COUNTRY_INFO!$H561=0,COUNTRY_INFO!$H561=4,COUNTRY_INFO!$H561=99),OR(COUNTRY_INFO!$J561=0,COUNTRY_INFO!$J561=4)),0,COUNTRY_INFO!$F561))</f>
        <v>51406.334142979198</v>
      </c>
      <c r="F561" s="15">
        <f t="shared" si="76"/>
        <v>78614.788195351794</v>
      </c>
      <c r="G561" s="16">
        <f>IF(AND(INTRO!$E$37="Non-endemic",INTRO!$E$41="Non-endemic"),0,COUNTRY_INFO!P561)</f>
        <v>0</v>
      </c>
      <c r="H561" s="16">
        <f>IF(AND(INTRO!$E$37="Non-endemic",INTRO!$E$41="Non-endemic"),0,COUNTRY_INFO!R561)</f>
        <v>1</v>
      </c>
      <c r="I561" s="15">
        <f>IF(INTRO!$E$39="Non-endemic",IF($G561=1,DEC!I561,0),IF($G561=1,IVM!G561,0))</f>
        <v>0</v>
      </c>
      <c r="J561" s="197" t="s">
        <v>1155</v>
      </c>
      <c r="K561" s="42">
        <f>IF($J561="ALB", IF(INTRO!$E$39="Non-endemic", IF($H561&lt;&gt;0, IF($I561=0, $D561*$H561, $D561*($H561-$G561)), 0), $D561*$H561), 0)</f>
        <v>0</v>
      </c>
      <c r="L561" s="15">
        <f t="shared" si="68"/>
        <v>0</v>
      </c>
      <c r="M561" s="3"/>
      <c r="N561" s="15">
        <f t="shared" si="77"/>
        <v>0</v>
      </c>
      <c r="O561" s="42">
        <f>IF($J561="MBD", IF(INTRO!$E$39="Non-endemic", IF($H561&lt;&gt;0, IF($I561=0, $D561*$H561, $D561*($H561-$G561)), 0), $D561*$H561), 0)</f>
        <v>27208.454052372599</v>
      </c>
      <c r="P561" s="15">
        <f t="shared" si="69"/>
        <v>51406.334142979198</v>
      </c>
      <c r="Q561" s="3"/>
      <c r="R561" s="15">
        <f t="shared" si="78"/>
        <v>78614.788195351794</v>
      </c>
      <c r="S561" s="25"/>
      <c r="T561" s="17">
        <f t="shared" si="70"/>
        <v>0</v>
      </c>
      <c r="U561" s="17">
        <f t="shared" si="71"/>
        <v>0</v>
      </c>
      <c r="V561" s="25"/>
      <c r="W561" s="17">
        <f t="shared" si="72"/>
        <v>0</v>
      </c>
      <c r="X561" s="17">
        <f t="shared" si="73"/>
        <v>0</v>
      </c>
      <c r="Y561" s="25"/>
      <c r="Z561" s="17">
        <f t="shared" si="74"/>
        <v>51406.334142979198</v>
      </c>
      <c r="AA561" s="17">
        <f t="shared" si="75"/>
        <v>343</v>
      </c>
    </row>
    <row r="562" spans="1:27" x14ac:dyDescent="0.2">
      <c r="A562" s="14" t="str">
        <f>IF(AND(INTRO!$E$37="Non-endemic",INTRO!$E$41="Non-endemic")," ",IF(COUNTRY_INFO!A562=0," ",COUNTRY_INFO!A562))</f>
        <v>Ethiopia</v>
      </c>
      <c r="B562" s="14" t="str">
        <f>IF(AND(INTRO!$E$37="Non-endemic",INTRO!$E$41="Non-endemic")," ",IF(COUNTRY_INFO!B562=0," ",COUNTRY_INFO!B562))</f>
        <v>Oromia West Shewa</v>
      </c>
      <c r="C562" s="14" t="str">
        <f>IF(AND(INTRO!$E$37="Non-endemic",INTRO!$E$41="Non-endemic")," ",IF(COUNTRY_INFO!C562=0," ",COUNTRY_INFO!C562))</f>
        <v xml:space="preserve">Ambo </v>
      </c>
      <c r="D562" s="15">
        <f>IF(AND(INTRO!$E$37="Non-endemic",INTRO!$E$41="Non-endemic"),0,IF(AND(OR(COUNTRY_INFO!$H562=0,COUNTRY_INFO!$H562=4,COUNTRY_INFO!$H562=99),OR(COUNTRY_INFO!$J562=0,COUNTRY_INFO!$J562=4)),0,COUNTRY_INFO!$E562))</f>
        <v>24061.3486927548</v>
      </c>
      <c r="E562" s="15">
        <f>IF(AND(INTRO!$E$37="Non-endemic",INTRO!$E$41="Non-endemic"),0,IF(AND(OR(COUNTRY_INFO!$H562=0,COUNTRY_INFO!$H562=4,COUNTRY_INFO!$H562=99),OR(COUNTRY_INFO!$J562=0,COUNTRY_INFO!$J562=4)),0,COUNTRY_INFO!$F562))</f>
        <v>45460.345834041604</v>
      </c>
      <c r="F562" s="15">
        <f t="shared" si="76"/>
        <v>69521.694526796404</v>
      </c>
      <c r="G562" s="16">
        <f>IF(AND(INTRO!$E$37="Non-endemic",INTRO!$E$41="Non-endemic"),0,COUNTRY_INFO!P562)</f>
        <v>0</v>
      </c>
      <c r="H562" s="16">
        <f>IF(AND(INTRO!$E$37="Non-endemic",INTRO!$E$41="Non-endemic"),0,COUNTRY_INFO!R562)</f>
        <v>1</v>
      </c>
      <c r="I562" s="15">
        <f>IF(INTRO!$E$39="Non-endemic",IF($G562=1,DEC!I562,0),IF($G562=1,IVM!G562,0))</f>
        <v>0</v>
      </c>
      <c r="J562" s="197" t="s">
        <v>1155</v>
      </c>
      <c r="K562" s="42">
        <f>IF($J562="ALB", IF(INTRO!$E$39="Non-endemic", IF($H562&lt;&gt;0, IF($I562=0, $D562*$H562, $D562*($H562-$G562)), 0), $D562*$H562), 0)</f>
        <v>0</v>
      </c>
      <c r="L562" s="15">
        <f t="shared" si="68"/>
        <v>0</v>
      </c>
      <c r="M562" s="3"/>
      <c r="N562" s="15">
        <f t="shared" si="77"/>
        <v>0</v>
      </c>
      <c r="O562" s="42">
        <f>IF($J562="MBD", IF(INTRO!$E$39="Non-endemic", IF($H562&lt;&gt;0, IF($I562=0, $D562*$H562, $D562*($H562-$G562)), 0), $D562*$H562), 0)</f>
        <v>24061.3486927548</v>
      </c>
      <c r="P562" s="15">
        <f t="shared" si="69"/>
        <v>45460.345834041604</v>
      </c>
      <c r="Q562" s="3"/>
      <c r="R562" s="15">
        <f t="shared" si="78"/>
        <v>69521.694526796404</v>
      </c>
      <c r="S562" s="25"/>
      <c r="T562" s="17">
        <f t="shared" si="70"/>
        <v>0</v>
      </c>
      <c r="U562" s="17">
        <f t="shared" si="71"/>
        <v>0</v>
      </c>
      <c r="V562" s="25"/>
      <c r="W562" s="17">
        <f t="shared" si="72"/>
        <v>0</v>
      </c>
      <c r="X562" s="17">
        <f t="shared" si="73"/>
        <v>0</v>
      </c>
      <c r="Y562" s="25"/>
      <c r="Z562" s="17">
        <f t="shared" si="74"/>
        <v>45460.345834041604</v>
      </c>
      <c r="AA562" s="17">
        <f t="shared" si="75"/>
        <v>304</v>
      </c>
    </row>
    <row r="563" spans="1:27" x14ac:dyDescent="0.2">
      <c r="A563" s="14" t="str">
        <f>IF(AND(INTRO!$E$37="Non-endemic",INTRO!$E$41="Non-endemic")," ",IF(COUNTRY_INFO!A563=0," ",COUNTRY_INFO!A563))</f>
        <v>Ethiopia</v>
      </c>
      <c r="B563" s="14" t="str">
        <f>IF(AND(INTRO!$E$37="Non-endemic",INTRO!$E$41="Non-endemic")," ",IF(COUNTRY_INFO!B563=0," ",COUNTRY_INFO!B563))</f>
        <v>Oromia West Shewa</v>
      </c>
      <c r="C563" s="14" t="str">
        <f>IF(AND(INTRO!$E$37="Non-endemic",INTRO!$E$41="Non-endemic")," ",IF(COUNTRY_INFO!C563=0," ",COUNTRY_INFO!C563))</f>
        <v>Ambo Town</v>
      </c>
      <c r="D563" s="15">
        <f>IF(AND(INTRO!$E$37="Non-endemic",INTRO!$E$41="Non-endemic"),0,IF(AND(OR(COUNTRY_INFO!$H563=0,COUNTRY_INFO!$H563=4,COUNTRY_INFO!$H563=99),OR(COUNTRY_INFO!$J563=0,COUNTRY_INFO!$J563=4)),0,COUNTRY_INFO!$E563))</f>
        <v>12059.0113601832</v>
      </c>
      <c r="E563" s="15">
        <f>IF(AND(INTRO!$E$37="Non-endemic",INTRO!$E$41="Non-endemic"),0,IF(AND(OR(COUNTRY_INFO!$H563=0,COUNTRY_INFO!$H563=4,COUNTRY_INFO!$H563=99),OR(COUNTRY_INFO!$J563=0,COUNTRY_INFO!$J563=4)),0,COUNTRY_INFO!$F563))</f>
        <v>22783.7114972544</v>
      </c>
      <c r="F563" s="15">
        <f t="shared" si="76"/>
        <v>34842.722857437599</v>
      </c>
      <c r="G563" s="16">
        <f>IF(AND(INTRO!$E$37="Non-endemic",INTRO!$E$41="Non-endemic"),0,COUNTRY_INFO!P563)</f>
        <v>1</v>
      </c>
      <c r="H563" s="16">
        <f>IF(AND(INTRO!$E$37="Non-endemic",INTRO!$E$41="Non-endemic"),0,COUNTRY_INFO!R563)</f>
        <v>0</v>
      </c>
      <c r="I563" s="15">
        <f>IF(INTRO!$E$39="Non-endemic",IF($G563=1,DEC!I563,0),IF($G563=1,IVM!G563,0))</f>
        <v>61069.955067389128</v>
      </c>
      <c r="J563" s="197"/>
      <c r="K563" s="42">
        <f>IF($J563="ALB", IF(INTRO!$E$39="Non-endemic", IF($H563&lt;&gt;0, IF($I563=0, $D563*$H563, $D563*($H563-$G563)), 0), $D563*$H563), 0)</f>
        <v>0</v>
      </c>
      <c r="L563" s="15">
        <f t="shared" si="68"/>
        <v>0</v>
      </c>
      <c r="M563" s="3"/>
      <c r="N563" s="15">
        <f t="shared" si="77"/>
        <v>0</v>
      </c>
      <c r="O563" s="42">
        <f>IF($J563="MBD", IF(INTRO!$E$39="Non-endemic", IF($H563&lt;&gt;0, IF($I563=0, $D563*$H563, $D563*($H563-$G563)), 0), $D563*$H563), 0)</f>
        <v>0</v>
      </c>
      <c r="P563" s="15">
        <f t="shared" si="69"/>
        <v>0</v>
      </c>
      <c r="Q563" s="3"/>
      <c r="R563" s="15">
        <f t="shared" si="78"/>
        <v>0</v>
      </c>
      <c r="S563" s="25"/>
      <c r="T563" s="17">
        <f t="shared" si="70"/>
        <v>61069.955067389128</v>
      </c>
      <c r="U563" s="17">
        <f t="shared" si="71"/>
        <v>306</v>
      </c>
      <c r="V563" s="25"/>
      <c r="W563" s="17">
        <f t="shared" si="72"/>
        <v>0</v>
      </c>
      <c r="X563" s="17">
        <f t="shared" si="73"/>
        <v>0</v>
      </c>
      <c r="Y563" s="25"/>
      <c r="Z563" s="17">
        <f t="shared" si="74"/>
        <v>0</v>
      </c>
      <c r="AA563" s="17">
        <f t="shared" si="75"/>
        <v>0</v>
      </c>
    </row>
    <row r="564" spans="1:27" x14ac:dyDescent="0.2">
      <c r="A564" s="14" t="str">
        <f>IF(AND(INTRO!$E$37="Non-endemic",INTRO!$E$41="Non-endemic")," ",IF(COUNTRY_INFO!A564=0," ",COUNTRY_INFO!A564))</f>
        <v>Ethiopia</v>
      </c>
      <c r="B564" s="14" t="str">
        <f>IF(AND(INTRO!$E$37="Non-endemic",INTRO!$E$41="Non-endemic")," ",IF(COUNTRY_INFO!B564=0," ",COUNTRY_INFO!B564))</f>
        <v>Oromia West Shewa</v>
      </c>
      <c r="C564" s="14" t="str">
        <f>IF(AND(INTRO!$E$37="Non-endemic",INTRO!$E$41="Non-endemic")," ",IF(COUNTRY_INFO!C564=0," ",COUNTRY_INFO!C564))</f>
        <v>Bako Tibe</v>
      </c>
      <c r="D564" s="15">
        <f>IF(AND(INTRO!$E$37="Non-endemic",INTRO!$E$41="Non-endemic"),0,IF(AND(OR(COUNTRY_INFO!$H564=0,COUNTRY_INFO!$H564=4,COUNTRY_INFO!$H564=99),OR(COUNTRY_INFO!$J564=0,COUNTRY_INFO!$J564=4)),0,COUNTRY_INFO!$E564))</f>
        <v>27933.168938387997</v>
      </c>
      <c r="E564" s="15">
        <f>IF(AND(INTRO!$E$37="Non-endemic",INTRO!$E$41="Non-endemic"),0,IF(AND(OR(COUNTRY_INFO!$H564=0,COUNTRY_INFO!$H564=4,COUNTRY_INFO!$H564=99),OR(COUNTRY_INFO!$J564=0,COUNTRY_INFO!$J564=4)),0,COUNTRY_INFO!$F564))</f>
        <v>52775.575317695992</v>
      </c>
      <c r="F564" s="15">
        <f t="shared" si="76"/>
        <v>80708.744256083985</v>
      </c>
      <c r="G564" s="16">
        <f>IF(AND(INTRO!$E$37="Non-endemic",INTRO!$E$41="Non-endemic"),0,COUNTRY_INFO!P564)</f>
        <v>0</v>
      </c>
      <c r="H564" s="16">
        <f>IF(AND(INTRO!$E$37="Non-endemic",INTRO!$E$41="Non-endemic"),0,COUNTRY_INFO!R564)</f>
        <v>1</v>
      </c>
      <c r="I564" s="15">
        <f>IF(INTRO!$E$39="Non-endemic",IF($G564=1,DEC!I564,0),IF($G564=1,IVM!G564,0))</f>
        <v>0</v>
      </c>
      <c r="J564" s="197" t="s">
        <v>1155</v>
      </c>
      <c r="K564" s="42">
        <f>IF($J564="ALB", IF(INTRO!$E$39="Non-endemic", IF($H564&lt;&gt;0, IF($I564=0, $D564*$H564, $D564*($H564-$G564)), 0), $D564*$H564), 0)</f>
        <v>0</v>
      </c>
      <c r="L564" s="15">
        <f t="shared" si="68"/>
        <v>0</v>
      </c>
      <c r="M564" s="3"/>
      <c r="N564" s="15">
        <f t="shared" si="77"/>
        <v>0</v>
      </c>
      <c r="O564" s="42">
        <f>IF($J564="MBD", IF(INTRO!$E$39="Non-endemic", IF($H564&lt;&gt;0, IF($I564=0, $D564*$H564, $D564*($H564-$G564)), 0), $D564*$H564), 0)</f>
        <v>27933.168938387997</v>
      </c>
      <c r="P564" s="15">
        <f t="shared" si="69"/>
        <v>52775.575317695992</v>
      </c>
      <c r="Q564" s="3"/>
      <c r="R564" s="15">
        <f t="shared" si="78"/>
        <v>80708.744256083985</v>
      </c>
      <c r="S564" s="25"/>
      <c r="T564" s="17">
        <f t="shared" si="70"/>
        <v>0</v>
      </c>
      <c r="U564" s="17">
        <f t="shared" si="71"/>
        <v>0</v>
      </c>
      <c r="V564" s="25"/>
      <c r="W564" s="17">
        <f t="shared" si="72"/>
        <v>0</v>
      </c>
      <c r="X564" s="17">
        <f t="shared" si="73"/>
        <v>0</v>
      </c>
      <c r="Y564" s="25"/>
      <c r="Z564" s="17">
        <f t="shared" si="74"/>
        <v>52775.575317695992</v>
      </c>
      <c r="AA564" s="17">
        <f t="shared" si="75"/>
        <v>352</v>
      </c>
    </row>
    <row r="565" spans="1:27" x14ac:dyDescent="0.2">
      <c r="A565" s="14" t="str">
        <f>IF(AND(INTRO!$E$37="Non-endemic",INTRO!$E$41="Non-endemic")," ",IF(COUNTRY_INFO!A565=0," ",COUNTRY_INFO!A565))</f>
        <v>Ethiopia</v>
      </c>
      <c r="B565" s="14" t="str">
        <f>IF(AND(INTRO!$E$37="Non-endemic",INTRO!$E$41="Non-endemic")," ",IF(COUNTRY_INFO!B565=0," ",COUNTRY_INFO!B565))</f>
        <v>Oromia West Shewa</v>
      </c>
      <c r="C565" s="14" t="str">
        <f>IF(AND(INTRO!$E$37="Non-endemic",INTRO!$E$41="Non-endemic")," ",IF(COUNTRY_INFO!C565=0," ",COUNTRY_INFO!C565))</f>
        <v>Chelia</v>
      </c>
      <c r="D565" s="15">
        <f>IF(AND(INTRO!$E$37="Non-endemic",INTRO!$E$41="Non-endemic"),0,IF(AND(OR(COUNTRY_INFO!$H565=0,COUNTRY_INFO!$H565=4,COUNTRY_INFO!$H565=99),OR(COUNTRY_INFO!$J565=0,COUNTRY_INFO!$J565=4)),0,COUNTRY_INFO!$E565))</f>
        <v>19011.591022930799</v>
      </c>
      <c r="E565" s="15">
        <f>IF(AND(INTRO!$E$37="Non-endemic",INTRO!$E$41="Non-endemic"),0,IF(AND(OR(COUNTRY_INFO!$H565=0,COUNTRY_INFO!$H565=4,COUNTRY_INFO!$H565=99),OR(COUNTRY_INFO!$J565=0,COUNTRY_INFO!$J565=4)),0,COUNTRY_INFO!$F565))</f>
        <v>35919.578482233599</v>
      </c>
      <c r="F565" s="15">
        <f t="shared" si="76"/>
        <v>54931.169505164398</v>
      </c>
      <c r="G565" s="16">
        <f>IF(AND(INTRO!$E$37="Non-endemic",INTRO!$E$41="Non-endemic"),0,COUNTRY_INFO!P565)</f>
        <v>0</v>
      </c>
      <c r="H565" s="16">
        <f>IF(AND(INTRO!$E$37="Non-endemic",INTRO!$E$41="Non-endemic"),0,COUNTRY_INFO!R565)</f>
        <v>1</v>
      </c>
      <c r="I565" s="15">
        <f>IF(INTRO!$E$39="Non-endemic",IF($G565=1,DEC!I565,0),IF($G565=1,IVM!G565,0))</f>
        <v>0</v>
      </c>
      <c r="J565" s="197" t="s">
        <v>1155</v>
      </c>
      <c r="K565" s="42">
        <f>IF($J565="ALB", IF(INTRO!$E$39="Non-endemic", IF($H565&lt;&gt;0, IF($I565=0, $D565*$H565, $D565*($H565-$G565)), 0), $D565*$H565), 0)</f>
        <v>0</v>
      </c>
      <c r="L565" s="15">
        <f t="shared" si="68"/>
        <v>0</v>
      </c>
      <c r="M565" s="3"/>
      <c r="N565" s="15">
        <f t="shared" si="77"/>
        <v>0</v>
      </c>
      <c r="O565" s="42">
        <f>IF($J565="MBD", IF(INTRO!$E$39="Non-endemic", IF($H565&lt;&gt;0, IF($I565=0, $D565*$H565, $D565*($H565-$G565)), 0), $D565*$H565), 0)</f>
        <v>19011.591022930799</v>
      </c>
      <c r="P565" s="15">
        <f t="shared" si="69"/>
        <v>35919.578482233599</v>
      </c>
      <c r="Q565" s="3"/>
      <c r="R565" s="15">
        <f t="shared" si="78"/>
        <v>54931.169505164398</v>
      </c>
      <c r="S565" s="25"/>
      <c r="T565" s="17">
        <f t="shared" si="70"/>
        <v>0</v>
      </c>
      <c r="U565" s="17">
        <f t="shared" si="71"/>
        <v>0</v>
      </c>
      <c r="V565" s="25"/>
      <c r="W565" s="17">
        <f t="shared" si="72"/>
        <v>0</v>
      </c>
      <c r="X565" s="17">
        <f t="shared" si="73"/>
        <v>0</v>
      </c>
      <c r="Y565" s="25"/>
      <c r="Z565" s="17">
        <f t="shared" si="74"/>
        <v>35919.578482233599</v>
      </c>
      <c r="AA565" s="17">
        <f t="shared" si="75"/>
        <v>240</v>
      </c>
    </row>
    <row r="566" spans="1:27" x14ac:dyDescent="0.2">
      <c r="A566" s="14" t="str">
        <f>IF(AND(INTRO!$E$37="Non-endemic",INTRO!$E$41="Non-endemic")," ",IF(COUNTRY_INFO!A566=0," ",COUNTRY_INFO!A566))</f>
        <v>Ethiopia</v>
      </c>
      <c r="B566" s="14" t="str">
        <f>IF(AND(INTRO!$E$37="Non-endemic",INTRO!$E$41="Non-endemic")," ",IF(COUNTRY_INFO!B566=0," ",COUNTRY_INFO!B566))</f>
        <v>Oromia West Shewa</v>
      </c>
      <c r="C566" s="14" t="str">
        <f>IF(AND(INTRO!$E$37="Non-endemic",INTRO!$E$41="Non-endemic")," ",IF(COUNTRY_INFO!C566=0," ",COUNTRY_INFO!C566))</f>
        <v xml:space="preserve">Chobi </v>
      </c>
      <c r="D566" s="15">
        <f>IF(AND(INTRO!$E$37="Non-endemic",INTRO!$E$41="Non-endemic"),0,IF(AND(OR(COUNTRY_INFO!$H566=0,COUNTRY_INFO!$H566=4,COUNTRY_INFO!$H566=99),OR(COUNTRY_INFO!$J566=0,COUNTRY_INFO!$J566=4)),0,COUNTRY_INFO!$E566))</f>
        <v>0</v>
      </c>
      <c r="E566" s="15">
        <f>IF(AND(INTRO!$E$37="Non-endemic",INTRO!$E$41="Non-endemic"),0,IF(AND(OR(COUNTRY_INFO!$H566=0,COUNTRY_INFO!$H566=4,COUNTRY_INFO!$H566=99),OR(COUNTRY_INFO!$J566=0,COUNTRY_INFO!$J566=4)),0,COUNTRY_INFO!$F566))</f>
        <v>0</v>
      </c>
      <c r="F566" s="15">
        <f t="shared" si="76"/>
        <v>0</v>
      </c>
      <c r="G566" s="16">
        <f>IF(AND(INTRO!$E$37="Non-endemic",INTRO!$E$41="Non-endemic"),0,COUNTRY_INFO!P566)</f>
        <v>0</v>
      </c>
      <c r="H566" s="16">
        <f>IF(AND(INTRO!$E$37="Non-endemic",INTRO!$E$41="Non-endemic"),0,COUNTRY_INFO!R566)</f>
        <v>0</v>
      </c>
      <c r="I566" s="15">
        <f>IF(INTRO!$E$39="Non-endemic",IF($G566=1,DEC!I566,0),IF($G566=1,IVM!G566,0))</f>
        <v>0</v>
      </c>
      <c r="J566" s="197"/>
      <c r="K566" s="42">
        <f>IF($J566="ALB", IF(INTRO!$E$39="Non-endemic", IF($H566&lt;&gt;0, IF($I566=0, $D566*$H566, $D566*($H566-$G566)), 0), $D566*$H566), 0)</f>
        <v>0</v>
      </c>
      <c r="L566" s="15">
        <f t="shared" si="68"/>
        <v>0</v>
      </c>
      <c r="M566" s="3"/>
      <c r="N566" s="15">
        <f t="shared" si="77"/>
        <v>0</v>
      </c>
      <c r="O566" s="42">
        <f>IF($J566="MBD", IF(INTRO!$E$39="Non-endemic", IF($H566&lt;&gt;0, IF($I566=0, $D566*$H566, $D566*($H566-$G566)), 0), $D566*$H566), 0)</f>
        <v>0</v>
      </c>
      <c r="P566" s="15">
        <f t="shared" si="69"/>
        <v>0</v>
      </c>
      <c r="Q566" s="3"/>
      <c r="R566" s="15">
        <f t="shared" si="78"/>
        <v>0</v>
      </c>
      <c r="S566" s="25"/>
      <c r="T566" s="17">
        <f t="shared" si="70"/>
        <v>0</v>
      </c>
      <c r="U566" s="17">
        <f t="shared" si="71"/>
        <v>0</v>
      </c>
      <c r="V566" s="25"/>
      <c r="W566" s="17">
        <f t="shared" si="72"/>
        <v>0</v>
      </c>
      <c r="X566" s="17">
        <f t="shared" si="73"/>
        <v>0</v>
      </c>
      <c r="Y566" s="25"/>
      <c r="Z566" s="17">
        <f t="shared" si="74"/>
        <v>0</v>
      </c>
      <c r="AA566" s="17">
        <f t="shared" si="75"/>
        <v>0</v>
      </c>
    </row>
    <row r="567" spans="1:27" x14ac:dyDescent="0.2">
      <c r="A567" s="14" t="str">
        <f>IF(AND(INTRO!$E$37="Non-endemic",INTRO!$E$41="Non-endemic")," ",IF(COUNTRY_INFO!A567=0," ",COUNTRY_INFO!A567))</f>
        <v>Ethiopia</v>
      </c>
      <c r="B567" s="14" t="str">
        <f>IF(AND(INTRO!$E$37="Non-endemic",INTRO!$E$41="Non-endemic")," ",IF(COUNTRY_INFO!B567=0," ",COUNTRY_INFO!B567))</f>
        <v>Oromia West Shewa</v>
      </c>
      <c r="C567" s="14" t="str">
        <f>IF(AND(INTRO!$E$37="Non-endemic",INTRO!$E$41="Non-endemic")," ",IF(COUNTRY_INFO!C567=0," ",COUNTRY_INFO!C567))</f>
        <v>Dano</v>
      </c>
      <c r="D567" s="15">
        <f>IF(AND(INTRO!$E$37="Non-endemic",INTRO!$E$41="Non-endemic"),0,IF(AND(OR(COUNTRY_INFO!$H567=0,COUNTRY_INFO!$H567=4,COUNTRY_INFO!$H567=99),OR(COUNTRY_INFO!$J567=0,COUNTRY_INFO!$J567=4)),0,COUNTRY_INFO!$E567))</f>
        <v>21735.168319918197</v>
      </c>
      <c r="E567" s="15">
        <f>IF(AND(INTRO!$E$37="Non-endemic",INTRO!$E$41="Non-endemic"),0,IF(AND(OR(COUNTRY_INFO!$H567=0,COUNTRY_INFO!$H567=4,COUNTRY_INFO!$H567=99),OR(COUNTRY_INFO!$J567=0,COUNTRY_INFO!$J567=4)),0,COUNTRY_INFO!$F567))</f>
        <v>41065.373400374396</v>
      </c>
      <c r="F567" s="15">
        <f t="shared" si="76"/>
        <v>62800.541720292589</v>
      </c>
      <c r="G567" s="16">
        <f>IF(AND(INTRO!$E$37="Non-endemic",INTRO!$E$41="Non-endemic"),0,COUNTRY_INFO!P567)</f>
        <v>1</v>
      </c>
      <c r="H567" s="16">
        <f>IF(AND(INTRO!$E$37="Non-endemic",INTRO!$E$41="Non-endemic"),0,COUNTRY_INFO!R567)</f>
        <v>0</v>
      </c>
      <c r="I567" s="15">
        <f>IF(INTRO!$E$39="Non-endemic",IF($G567=1,DEC!I567,0),IF($G567=1,IVM!G567,0))</f>
        <v>110072.51863633527</v>
      </c>
      <c r="J567" s="197"/>
      <c r="K567" s="42">
        <f>IF($J567="ALB", IF(INTRO!$E$39="Non-endemic", IF($H567&lt;&gt;0, IF($I567=0, $D567*$H567, $D567*($H567-$G567)), 0), $D567*$H567), 0)</f>
        <v>0</v>
      </c>
      <c r="L567" s="15">
        <f t="shared" si="68"/>
        <v>0</v>
      </c>
      <c r="M567" s="3"/>
      <c r="N567" s="15">
        <f t="shared" si="77"/>
        <v>0</v>
      </c>
      <c r="O567" s="42">
        <f>IF($J567="MBD", IF(INTRO!$E$39="Non-endemic", IF($H567&lt;&gt;0, IF($I567=0, $D567*$H567, $D567*($H567-$G567)), 0), $D567*$H567), 0)</f>
        <v>0</v>
      </c>
      <c r="P567" s="15">
        <f t="shared" si="69"/>
        <v>0</v>
      </c>
      <c r="Q567" s="3"/>
      <c r="R567" s="15">
        <f t="shared" si="78"/>
        <v>0</v>
      </c>
      <c r="S567" s="25"/>
      <c r="T567" s="17">
        <f t="shared" si="70"/>
        <v>110072.51863633527</v>
      </c>
      <c r="U567" s="17">
        <f t="shared" si="71"/>
        <v>551</v>
      </c>
      <c r="V567" s="25"/>
      <c r="W567" s="17">
        <f t="shared" si="72"/>
        <v>0</v>
      </c>
      <c r="X567" s="17">
        <f t="shared" si="73"/>
        <v>0</v>
      </c>
      <c r="Y567" s="25"/>
      <c r="Z567" s="17">
        <f t="shared" si="74"/>
        <v>0</v>
      </c>
      <c r="AA567" s="17">
        <f t="shared" si="75"/>
        <v>0</v>
      </c>
    </row>
    <row r="568" spans="1:27" x14ac:dyDescent="0.2">
      <c r="A568" s="14" t="str">
        <f>IF(AND(INTRO!$E$37="Non-endemic",INTRO!$E$41="Non-endemic")," ",IF(COUNTRY_INFO!A568=0," ",COUNTRY_INFO!A568))</f>
        <v>Ethiopia</v>
      </c>
      <c r="B568" s="14" t="str">
        <f>IF(AND(INTRO!$E$37="Non-endemic",INTRO!$E$41="Non-endemic")," ",IF(COUNTRY_INFO!B568=0," ",COUNTRY_INFO!B568))</f>
        <v>Oromia West Shewa</v>
      </c>
      <c r="C568" s="14" t="str">
        <f>IF(AND(INTRO!$E$37="Non-endemic",INTRO!$E$41="Non-endemic")," ",IF(COUNTRY_INFO!C568=0," ",COUNTRY_INFO!C568))</f>
        <v>Dendi</v>
      </c>
      <c r="D568" s="15">
        <f>IF(AND(INTRO!$E$37="Non-endemic",INTRO!$E$41="Non-endemic"),0,IF(AND(OR(COUNTRY_INFO!$H568=0,COUNTRY_INFO!$H568=4,COUNTRY_INFO!$H568=99),OR(COUNTRY_INFO!$J568=0,COUNTRY_INFO!$J568=4)),0,COUNTRY_INFO!$E568))</f>
        <v>28988.425757898596</v>
      </c>
      <c r="E568" s="15">
        <f>IF(AND(INTRO!$E$37="Non-endemic",INTRO!$E$41="Non-endemic"),0,IF(AND(OR(COUNTRY_INFO!$H568=0,COUNTRY_INFO!$H568=4,COUNTRY_INFO!$H568=99),OR(COUNTRY_INFO!$J568=0,COUNTRY_INFO!$J568=4)),0,COUNTRY_INFO!$F568))</f>
        <v>54769.326398371188</v>
      </c>
      <c r="F568" s="15">
        <f t="shared" si="76"/>
        <v>83757.75215626978</v>
      </c>
      <c r="G568" s="16">
        <f>IF(AND(INTRO!$E$37="Non-endemic",INTRO!$E$41="Non-endemic"),0,COUNTRY_INFO!P568)</f>
        <v>0</v>
      </c>
      <c r="H568" s="16">
        <f>IF(AND(INTRO!$E$37="Non-endemic",INTRO!$E$41="Non-endemic"),0,COUNTRY_INFO!R568)</f>
        <v>1</v>
      </c>
      <c r="I568" s="15">
        <f>IF(INTRO!$E$39="Non-endemic",IF($G568=1,DEC!I568,0),IF($G568=1,IVM!G568,0))</f>
        <v>0</v>
      </c>
      <c r="J568" s="197" t="s">
        <v>1155</v>
      </c>
      <c r="K568" s="42">
        <f>IF($J568="ALB", IF(INTRO!$E$39="Non-endemic", IF($H568&lt;&gt;0, IF($I568=0, $D568*$H568, $D568*($H568-$G568)), 0), $D568*$H568), 0)</f>
        <v>0</v>
      </c>
      <c r="L568" s="15">
        <f t="shared" si="68"/>
        <v>0</v>
      </c>
      <c r="M568" s="3"/>
      <c r="N568" s="15">
        <f t="shared" si="77"/>
        <v>0</v>
      </c>
      <c r="O568" s="42">
        <f>IF($J568="MBD", IF(INTRO!$E$39="Non-endemic", IF($H568&lt;&gt;0, IF($I568=0, $D568*$H568, $D568*($H568-$G568)), 0), $D568*$H568), 0)</f>
        <v>28988.425757898596</v>
      </c>
      <c r="P568" s="15">
        <f t="shared" si="69"/>
        <v>54769.326398371188</v>
      </c>
      <c r="Q568" s="3"/>
      <c r="R568" s="15">
        <f t="shared" si="78"/>
        <v>83757.75215626978</v>
      </c>
      <c r="S568" s="25"/>
      <c r="T568" s="17">
        <f t="shared" si="70"/>
        <v>0</v>
      </c>
      <c r="U568" s="17">
        <f t="shared" si="71"/>
        <v>0</v>
      </c>
      <c r="V568" s="25"/>
      <c r="W568" s="17">
        <f t="shared" si="72"/>
        <v>0</v>
      </c>
      <c r="X568" s="17">
        <f t="shared" si="73"/>
        <v>0</v>
      </c>
      <c r="Y568" s="25"/>
      <c r="Z568" s="17">
        <f t="shared" si="74"/>
        <v>54769.326398371188</v>
      </c>
      <c r="AA568" s="17">
        <f t="shared" si="75"/>
        <v>366</v>
      </c>
    </row>
    <row r="569" spans="1:27" x14ac:dyDescent="0.2">
      <c r="A569" s="14" t="str">
        <f>IF(AND(INTRO!$E$37="Non-endemic",INTRO!$E$41="Non-endemic")," ",IF(COUNTRY_INFO!A569=0," ",COUNTRY_INFO!A569))</f>
        <v>Ethiopia</v>
      </c>
      <c r="B569" s="14" t="str">
        <f>IF(AND(INTRO!$E$37="Non-endemic",INTRO!$E$41="Non-endemic")," ",IF(COUNTRY_INFO!B569=0," ",COUNTRY_INFO!B569))</f>
        <v>Oromia West Shewa</v>
      </c>
      <c r="C569" s="14" t="str">
        <f>IF(AND(INTRO!$E$37="Non-endemic",INTRO!$E$41="Non-endemic")," ",IF(COUNTRY_INFO!C569=0," ",COUNTRY_INFO!C569))</f>
        <v xml:space="preserve">Dire (Tikur) Enchini </v>
      </c>
      <c r="D569" s="15">
        <f>IF(AND(INTRO!$E$37="Non-endemic",INTRO!$E$41="Non-endemic"),0,IF(AND(OR(COUNTRY_INFO!$H569=0,COUNTRY_INFO!$H569=4,COUNTRY_INFO!$H569=99),OR(COUNTRY_INFO!$J569=0,COUNTRY_INFO!$J569=4)),0,COUNTRY_INFO!$E569))</f>
        <v>15959.847350491798</v>
      </c>
      <c r="E569" s="15">
        <f>IF(AND(INTRO!$E$37="Non-endemic",INTRO!$E$41="Non-endemic"),0,IF(AND(OR(COUNTRY_INFO!$H569=0,COUNTRY_INFO!$H569=4,COUNTRY_INFO!$H569=99),OR(COUNTRY_INFO!$J569=0,COUNTRY_INFO!$J569=4)),0,COUNTRY_INFO!$F569))</f>
        <v>30153.761922345595</v>
      </c>
      <c r="F569" s="15">
        <f t="shared" si="76"/>
        <v>46113.609272837391</v>
      </c>
      <c r="G569" s="16">
        <f>IF(AND(INTRO!$E$37="Non-endemic",INTRO!$E$41="Non-endemic"),0,COUNTRY_INFO!P569)</f>
        <v>0</v>
      </c>
      <c r="H569" s="16">
        <f>IF(AND(INTRO!$E$37="Non-endemic",INTRO!$E$41="Non-endemic"),0,COUNTRY_INFO!R569)</f>
        <v>1</v>
      </c>
      <c r="I569" s="15">
        <f>IF(INTRO!$E$39="Non-endemic",IF($G569=1,DEC!I569,0),IF($G569=1,IVM!G569,0))</f>
        <v>0</v>
      </c>
      <c r="J569" s="197" t="s">
        <v>1155</v>
      </c>
      <c r="K569" s="42">
        <f>IF($J569="ALB", IF(INTRO!$E$39="Non-endemic", IF($H569&lt;&gt;0, IF($I569=0, $D569*$H569, $D569*($H569-$G569)), 0), $D569*$H569), 0)</f>
        <v>0</v>
      </c>
      <c r="L569" s="15">
        <f t="shared" si="68"/>
        <v>0</v>
      </c>
      <c r="M569" s="3"/>
      <c r="N569" s="15">
        <f t="shared" si="77"/>
        <v>0</v>
      </c>
      <c r="O569" s="42">
        <f>IF($J569="MBD", IF(INTRO!$E$39="Non-endemic", IF($H569&lt;&gt;0, IF($I569=0, $D569*$H569, $D569*($H569-$G569)), 0), $D569*$H569), 0)</f>
        <v>15959.847350491798</v>
      </c>
      <c r="P569" s="15">
        <f t="shared" si="69"/>
        <v>30153.761922345595</v>
      </c>
      <c r="Q569" s="3"/>
      <c r="R569" s="15">
        <f t="shared" si="78"/>
        <v>46113.609272837391</v>
      </c>
      <c r="S569" s="25"/>
      <c r="T569" s="17">
        <f t="shared" si="70"/>
        <v>0</v>
      </c>
      <c r="U569" s="17">
        <f t="shared" si="71"/>
        <v>0</v>
      </c>
      <c r="V569" s="25"/>
      <c r="W569" s="17">
        <f t="shared" si="72"/>
        <v>0</v>
      </c>
      <c r="X569" s="17">
        <f t="shared" si="73"/>
        <v>0</v>
      </c>
      <c r="Y569" s="25"/>
      <c r="Z569" s="17">
        <f t="shared" si="74"/>
        <v>30153.761922345595</v>
      </c>
      <c r="AA569" s="17">
        <f t="shared" si="75"/>
        <v>202</v>
      </c>
    </row>
    <row r="570" spans="1:27" x14ac:dyDescent="0.2">
      <c r="A570" s="14" t="str">
        <f>IF(AND(INTRO!$E$37="Non-endemic",INTRO!$E$41="Non-endemic")," ",IF(COUNTRY_INFO!A570=0," ",COUNTRY_INFO!A570))</f>
        <v>Ethiopia</v>
      </c>
      <c r="B570" s="14" t="str">
        <f>IF(AND(INTRO!$E$37="Non-endemic",INTRO!$E$41="Non-endemic")," ",IF(COUNTRY_INFO!B570=0," ",COUNTRY_INFO!B570))</f>
        <v>Oromia West Shewa</v>
      </c>
      <c r="C570" s="14" t="str">
        <f>IF(AND(INTRO!$E$37="Non-endemic",INTRO!$E$41="Non-endemic")," ",IF(COUNTRY_INFO!C570=0," ",COUNTRY_INFO!C570))</f>
        <v>Ejere</v>
      </c>
      <c r="D570" s="15">
        <f>IF(AND(INTRO!$E$37="Non-endemic",INTRO!$E$41="Non-endemic"),0,IF(AND(OR(COUNTRY_INFO!$H570=0,COUNTRY_INFO!$H570=4,COUNTRY_INFO!$H570=99),OR(COUNTRY_INFO!$J570=0,COUNTRY_INFO!$J570=4)),0,COUNTRY_INFO!$E570))</f>
        <v>0</v>
      </c>
      <c r="E570" s="15">
        <f>IF(AND(INTRO!$E$37="Non-endemic",INTRO!$E$41="Non-endemic"),0,IF(AND(OR(COUNTRY_INFO!$H570=0,COUNTRY_INFO!$H570=4,COUNTRY_INFO!$H570=99),OR(COUNTRY_INFO!$J570=0,COUNTRY_INFO!$J570=4)),0,COUNTRY_INFO!$F570))</f>
        <v>0</v>
      </c>
      <c r="F570" s="15">
        <f t="shared" si="76"/>
        <v>0</v>
      </c>
      <c r="G570" s="16">
        <f>IF(AND(INTRO!$E$37="Non-endemic",INTRO!$E$41="Non-endemic"),0,COUNTRY_INFO!P570)</f>
        <v>0</v>
      </c>
      <c r="H570" s="16">
        <f>IF(AND(INTRO!$E$37="Non-endemic",INTRO!$E$41="Non-endemic"),0,COUNTRY_INFO!R570)</f>
        <v>0</v>
      </c>
      <c r="I570" s="15">
        <f>IF(INTRO!$E$39="Non-endemic",IF($G570=1,DEC!I570,0),IF($G570=1,IVM!G570,0))</f>
        <v>0</v>
      </c>
      <c r="J570" s="197"/>
      <c r="K570" s="42">
        <f>IF($J570="ALB", IF(INTRO!$E$39="Non-endemic", IF($H570&lt;&gt;0, IF($I570=0, $D570*$H570, $D570*($H570-$G570)), 0), $D570*$H570), 0)</f>
        <v>0</v>
      </c>
      <c r="L570" s="15">
        <f t="shared" si="68"/>
        <v>0</v>
      </c>
      <c r="M570" s="3"/>
      <c r="N570" s="15">
        <f t="shared" si="77"/>
        <v>0</v>
      </c>
      <c r="O570" s="42">
        <f>IF($J570="MBD", IF(INTRO!$E$39="Non-endemic", IF($H570&lt;&gt;0, IF($I570=0, $D570*$H570, $D570*($H570-$G570)), 0), $D570*$H570), 0)</f>
        <v>0</v>
      </c>
      <c r="P570" s="15">
        <f t="shared" si="69"/>
        <v>0</v>
      </c>
      <c r="Q570" s="3"/>
      <c r="R570" s="15">
        <f t="shared" si="78"/>
        <v>0</v>
      </c>
      <c r="S570" s="25"/>
      <c r="T570" s="17">
        <f t="shared" si="70"/>
        <v>0</v>
      </c>
      <c r="U570" s="17">
        <f t="shared" si="71"/>
        <v>0</v>
      </c>
      <c r="V570" s="25"/>
      <c r="W570" s="17">
        <f t="shared" si="72"/>
        <v>0</v>
      </c>
      <c r="X570" s="17">
        <f t="shared" si="73"/>
        <v>0</v>
      </c>
      <c r="Y570" s="25"/>
      <c r="Z570" s="17">
        <f t="shared" si="74"/>
        <v>0</v>
      </c>
      <c r="AA570" s="17">
        <f t="shared" si="75"/>
        <v>0</v>
      </c>
    </row>
    <row r="571" spans="1:27" x14ac:dyDescent="0.2">
      <c r="A571" s="14" t="str">
        <f>IF(AND(INTRO!$E$37="Non-endemic",INTRO!$E$41="Non-endemic")," ",IF(COUNTRY_INFO!A571=0," ",COUNTRY_INFO!A571))</f>
        <v>Ethiopia</v>
      </c>
      <c r="B571" s="14" t="str">
        <f>IF(AND(INTRO!$E$37="Non-endemic",INTRO!$E$41="Non-endemic")," ",IF(COUNTRY_INFO!B571=0," ",COUNTRY_INFO!B571))</f>
        <v>Oromia West Shewa</v>
      </c>
      <c r="C571" s="14" t="str">
        <f>IF(AND(INTRO!$E$37="Non-endemic",INTRO!$E$41="Non-endemic")," ",IF(COUNTRY_INFO!C571=0," ",COUNTRY_INFO!C571))</f>
        <v xml:space="preserve">Ejersa Lafo </v>
      </c>
      <c r="D571" s="15">
        <f>IF(AND(INTRO!$E$37="Non-endemic",INTRO!$E$41="Non-endemic"),0,IF(AND(OR(COUNTRY_INFO!$H571=0,COUNTRY_INFO!$H571=4,COUNTRY_INFO!$H571=99),OR(COUNTRY_INFO!$J571=0,COUNTRY_INFO!$J571=4)),0,COUNTRY_INFO!$E571))</f>
        <v>0</v>
      </c>
      <c r="E571" s="15">
        <f>IF(AND(INTRO!$E$37="Non-endemic",INTRO!$E$41="Non-endemic"),0,IF(AND(OR(COUNTRY_INFO!$H571=0,COUNTRY_INFO!$H571=4,COUNTRY_INFO!$H571=99),OR(COUNTRY_INFO!$J571=0,COUNTRY_INFO!$J571=4)),0,COUNTRY_INFO!$F571))</f>
        <v>0</v>
      </c>
      <c r="F571" s="15">
        <f t="shared" si="76"/>
        <v>0</v>
      </c>
      <c r="G571" s="16">
        <f>IF(AND(INTRO!$E$37="Non-endemic",INTRO!$E$41="Non-endemic"),0,COUNTRY_INFO!P571)</f>
        <v>0</v>
      </c>
      <c r="H571" s="16">
        <f>IF(AND(INTRO!$E$37="Non-endemic",INTRO!$E$41="Non-endemic"),0,COUNTRY_INFO!R571)</f>
        <v>0</v>
      </c>
      <c r="I571" s="15">
        <f>IF(INTRO!$E$39="Non-endemic",IF($G571=1,DEC!I571,0),IF($G571=1,IVM!G571,0))</f>
        <v>0</v>
      </c>
      <c r="J571" s="197"/>
      <c r="K571" s="42">
        <f>IF($J571="ALB", IF(INTRO!$E$39="Non-endemic", IF($H571&lt;&gt;0, IF($I571=0, $D571*$H571, $D571*($H571-$G571)), 0), $D571*$H571), 0)</f>
        <v>0</v>
      </c>
      <c r="L571" s="15">
        <f t="shared" si="68"/>
        <v>0</v>
      </c>
      <c r="M571" s="3"/>
      <c r="N571" s="15">
        <f t="shared" si="77"/>
        <v>0</v>
      </c>
      <c r="O571" s="42">
        <f>IF($J571="MBD", IF(INTRO!$E$39="Non-endemic", IF($H571&lt;&gt;0, IF($I571=0, $D571*$H571, $D571*($H571-$G571)), 0), $D571*$H571), 0)</f>
        <v>0</v>
      </c>
      <c r="P571" s="15">
        <f t="shared" si="69"/>
        <v>0</v>
      </c>
      <c r="Q571" s="3"/>
      <c r="R571" s="15">
        <f t="shared" si="78"/>
        <v>0</v>
      </c>
      <c r="S571" s="25"/>
      <c r="T571" s="17">
        <f t="shared" si="70"/>
        <v>0</v>
      </c>
      <c r="U571" s="17">
        <f t="shared" si="71"/>
        <v>0</v>
      </c>
      <c r="V571" s="25"/>
      <c r="W571" s="17">
        <f t="shared" si="72"/>
        <v>0</v>
      </c>
      <c r="X571" s="17">
        <f t="shared" si="73"/>
        <v>0</v>
      </c>
      <c r="Y571" s="25"/>
      <c r="Z571" s="17">
        <f t="shared" si="74"/>
        <v>0</v>
      </c>
      <c r="AA571" s="17">
        <f t="shared" si="75"/>
        <v>0</v>
      </c>
    </row>
    <row r="572" spans="1:27" x14ac:dyDescent="0.2">
      <c r="A572" s="14" t="str">
        <f>IF(AND(INTRO!$E$37="Non-endemic",INTRO!$E$41="Non-endemic")," ",IF(COUNTRY_INFO!A572=0," ",COUNTRY_INFO!A572))</f>
        <v>Ethiopia</v>
      </c>
      <c r="B572" s="14" t="str">
        <f>IF(AND(INTRO!$E$37="Non-endemic",INTRO!$E$41="Non-endemic")," ",IF(COUNTRY_INFO!B572=0," ",COUNTRY_INFO!B572))</f>
        <v>Oromia West Shewa</v>
      </c>
      <c r="C572" s="14" t="str">
        <f>IF(AND(INTRO!$E$37="Non-endemic",INTRO!$E$41="Non-endemic")," ",IF(COUNTRY_INFO!C572=0," ",COUNTRY_INFO!C572))</f>
        <v>Elu Gelan</v>
      </c>
      <c r="D572" s="15">
        <f>IF(AND(INTRO!$E$37="Non-endemic",INTRO!$E$41="Non-endemic"),0,IF(AND(OR(COUNTRY_INFO!$H572=0,COUNTRY_INFO!$H572=4,COUNTRY_INFO!$H572=99),OR(COUNTRY_INFO!$J572=0,COUNTRY_INFO!$J572=4)),0,COUNTRY_INFO!$E572))</f>
        <v>13711.211979506998</v>
      </c>
      <c r="E572" s="15">
        <f>IF(AND(INTRO!$E$37="Non-endemic",INTRO!$E$41="Non-endemic"),0,IF(AND(OR(COUNTRY_INFO!$H572=0,COUNTRY_INFO!$H572=4,COUNTRY_INFO!$H572=99),OR(COUNTRY_INFO!$J572=0,COUNTRY_INFO!$J572=4)),0,COUNTRY_INFO!$F572))</f>
        <v>25905.299256143993</v>
      </c>
      <c r="F572" s="15">
        <f t="shared" si="76"/>
        <v>39616.511235650993</v>
      </c>
      <c r="G572" s="16">
        <f>IF(AND(INTRO!$E$37="Non-endemic",INTRO!$E$41="Non-endemic"),0,COUNTRY_INFO!P572)</f>
        <v>0</v>
      </c>
      <c r="H572" s="16">
        <f>IF(AND(INTRO!$E$37="Non-endemic",INTRO!$E$41="Non-endemic"),0,COUNTRY_INFO!R572)</f>
        <v>1</v>
      </c>
      <c r="I572" s="15">
        <f>IF(INTRO!$E$39="Non-endemic",IF($G572=1,DEC!I572,0),IF($G572=1,IVM!G572,0))</f>
        <v>0</v>
      </c>
      <c r="J572" s="197" t="s">
        <v>1155</v>
      </c>
      <c r="K572" s="42">
        <f>IF($J572="ALB", IF(INTRO!$E$39="Non-endemic", IF($H572&lt;&gt;0, IF($I572=0, $D572*$H572, $D572*($H572-$G572)), 0), $D572*$H572), 0)</f>
        <v>0</v>
      </c>
      <c r="L572" s="15">
        <f t="shared" si="68"/>
        <v>0</v>
      </c>
      <c r="M572" s="3"/>
      <c r="N572" s="15">
        <f t="shared" si="77"/>
        <v>0</v>
      </c>
      <c r="O572" s="42">
        <f>IF($J572="MBD", IF(INTRO!$E$39="Non-endemic", IF($H572&lt;&gt;0, IF($I572=0, $D572*$H572, $D572*($H572-$G572)), 0), $D572*$H572), 0)</f>
        <v>13711.211979506998</v>
      </c>
      <c r="P572" s="15">
        <f t="shared" si="69"/>
        <v>25905.299256143993</v>
      </c>
      <c r="Q572" s="3"/>
      <c r="R572" s="15">
        <f t="shared" si="78"/>
        <v>39616.511235650993</v>
      </c>
      <c r="S572" s="25"/>
      <c r="T572" s="17">
        <f t="shared" si="70"/>
        <v>0</v>
      </c>
      <c r="U572" s="17">
        <f t="shared" si="71"/>
        <v>0</v>
      </c>
      <c r="V572" s="25"/>
      <c r="W572" s="17">
        <f t="shared" si="72"/>
        <v>0</v>
      </c>
      <c r="X572" s="17">
        <f t="shared" si="73"/>
        <v>0</v>
      </c>
      <c r="Y572" s="25"/>
      <c r="Z572" s="17">
        <f t="shared" si="74"/>
        <v>25905.299256143993</v>
      </c>
      <c r="AA572" s="17">
        <f t="shared" si="75"/>
        <v>173</v>
      </c>
    </row>
    <row r="573" spans="1:27" x14ac:dyDescent="0.2">
      <c r="A573" s="14" t="str">
        <f>IF(AND(INTRO!$E$37="Non-endemic",INTRO!$E$41="Non-endemic")," ",IF(COUNTRY_INFO!A573=0," ",COUNTRY_INFO!A573))</f>
        <v>Ethiopia</v>
      </c>
      <c r="B573" s="14" t="str">
        <f>IF(AND(INTRO!$E$37="Non-endemic",INTRO!$E$41="Non-endemic")," ",IF(COUNTRY_INFO!B573=0," ",COUNTRY_INFO!B573))</f>
        <v>Oromia West Shewa</v>
      </c>
      <c r="C573" s="14" t="str">
        <f>IF(AND(INTRO!$E$37="Non-endemic",INTRO!$E$41="Non-endemic")," ",IF(COUNTRY_INFO!C573=0," ",COUNTRY_INFO!C573))</f>
        <v>Gindeberet</v>
      </c>
      <c r="D573" s="15">
        <f>IF(AND(INTRO!$E$37="Non-endemic",INTRO!$E$41="Non-endemic"),0,IF(AND(OR(COUNTRY_INFO!$H573=0,COUNTRY_INFO!$H573=4,COUNTRY_INFO!$H573=99),OR(COUNTRY_INFO!$J573=0,COUNTRY_INFO!$J573=4)),0,COUNTRY_INFO!$E573))</f>
        <v>0</v>
      </c>
      <c r="E573" s="15">
        <f>IF(AND(INTRO!$E$37="Non-endemic",INTRO!$E$41="Non-endemic"),0,IF(AND(OR(COUNTRY_INFO!$H573=0,COUNTRY_INFO!$H573=4,COUNTRY_INFO!$H573=99),OR(COUNTRY_INFO!$J573=0,COUNTRY_INFO!$J573=4)),0,COUNTRY_INFO!$F573))</f>
        <v>0</v>
      </c>
      <c r="F573" s="15">
        <f t="shared" si="76"/>
        <v>0</v>
      </c>
      <c r="G573" s="16">
        <f>IF(AND(INTRO!$E$37="Non-endemic",INTRO!$E$41="Non-endemic"),0,COUNTRY_INFO!P573)</f>
        <v>0</v>
      </c>
      <c r="H573" s="16">
        <f>IF(AND(INTRO!$E$37="Non-endemic",INTRO!$E$41="Non-endemic"),0,COUNTRY_INFO!R573)</f>
        <v>0</v>
      </c>
      <c r="I573" s="15">
        <f>IF(INTRO!$E$39="Non-endemic",IF($G573=1,DEC!I573,0),IF($G573=1,IVM!G573,0))</f>
        <v>0</v>
      </c>
      <c r="J573" s="197"/>
      <c r="K573" s="42">
        <f>IF($J573="ALB", IF(INTRO!$E$39="Non-endemic", IF($H573&lt;&gt;0, IF($I573=0, $D573*$H573, $D573*($H573-$G573)), 0), $D573*$H573), 0)</f>
        <v>0</v>
      </c>
      <c r="L573" s="15">
        <f t="shared" si="68"/>
        <v>0</v>
      </c>
      <c r="M573" s="3"/>
      <c r="N573" s="15">
        <f t="shared" si="77"/>
        <v>0</v>
      </c>
      <c r="O573" s="42">
        <f>IF($J573="MBD", IF(INTRO!$E$39="Non-endemic", IF($H573&lt;&gt;0, IF($I573=0, $D573*$H573, $D573*($H573-$G573)), 0), $D573*$H573), 0)</f>
        <v>0</v>
      </c>
      <c r="P573" s="15">
        <f t="shared" si="69"/>
        <v>0</v>
      </c>
      <c r="Q573" s="3"/>
      <c r="R573" s="15">
        <f t="shared" si="78"/>
        <v>0</v>
      </c>
      <c r="S573" s="25"/>
      <c r="T573" s="17">
        <f t="shared" si="70"/>
        <v>0</v>
      </c>
      <c r="U573" s="17">
        <f t="shared" si="71"/>
        <v>0</v>
      </c>
      <c r="V573" s="25"/>
      <c r="W573" s="17">
        <f t="shared" si="72"/>
        <v>0</v>
      </c>
      <c r="X573" s="17">
        <f t="shared" si="73"/>
        <v>0</v>
      </c>
      <c r="Y573" s="25"/>
      <c r="Z573" s="17">
        <f t="shared" si="74"/>
        <v>0</v>
      </c>
      <c r="AA573" s="17">
        <f t="shared" si="75"/>
        <v>0</v>
      </c>
    </row>
    <row r="574" spans="1:27" x14ac:dyDescent="0.2">
      <c r="A574" s="14" t="str">
        <f>IF(AND(INTRO!$E$37="Non-endemic",INTRO!$E$41="Non-endemic")," ",IF(COUNTRY_INFO!A574=0," ",COUNTRY_INFO!A574))</f>
        <v>Ethiopia</v>
      </c>
      <c r="B574" s="14" t="str">
        <f>IF(AND(INTRO!$E$37="Non-endemic",INTRO!$E$41="Non-endemic")," ",IF(COUNTRY_INFO!B574=0," ",COUNTRY_INFO!B574))</f>
        <v>Oromia West Shewa</v>
      </c>
      <c r="C574" s="14" t="str">
        <f>IF(AND(INTRO!$E$37="Non-endemic",INTRO!$E$41="Non-endemic")," ",IF(COUNTRY_INFO!C574=0," ",COUNTRY_INFO!C574))</f>
        <v>Ilfata</v>
      </c>
      <c r="D574" s="15">
        <f>IF(AND(INTRO!$E$37="Non-endemic",INTRO!$E$41="Non-endemic"),0,IF(AND(OR(COUNTRY_INFO!$H574=0,COUNTRY_INFO!$H574=4,COUNTRY_INFO!$H574=99),OR(COUNTRY_INFO!$J574=0,COUNTRY_INFO!$J574=4)),0,COUNTRY_INFO!$E574))</f>
        <v>12778.975130111401</v>
      </c>
      <c r="E574" s="15">
        <f>IF(AND(INTRO!$E$37="Non-endemic",INTRO!$E$41="Non-endemic"),0,IF(AND(OR(COUNTRY_INFO!$H574=0,COUNTRY_INFO!$H574=4,COUNTRY_INFO!$H574=99),OR(COUNTRY_INFO!$J574=0,COUNTRY_INFO!$J574=4)),0,COUNTRY_INFO!$F574))</f>
        <v>24143.9761435488</v>
      </c>
      <c r="F574" s="15">
        <f t="shared" si="76"/>
        <v>36922.951273660205</v>
      </c>
      <c r="G574" s="16">
        <f>IF(AND(INTRO!$E$37="Non-endemic",INTRO!$E$41="Non-endemic"),0,COUNTRY_INFO!P574)</f>
        <v>0</v>
      </c>
      <c r="H574" s="16">
        <f>IF(AND(INTRO!$E$37="Non-endemic",INTRO!$E$41="Non-endemic"),0,COUNTRY_INFO!R574)</f>
        <v>2</v>
      </c>
      <c r="I574" s="15">
        <f>IF(INTRO!$E$39="Non-endemic",IF($G574=1,DEC!I574,0),IF($G574=1,IVM!G574,0))</f>
        <v>0</v>
      </c>
      <c r="J574" s="197" t="s">
        <v>1155</v>
      </c>
      <c r="K574" s="42">
        <f>IF($J574="ALB", IF(INTRO!$E$39="Non-endemic", IF($H574&lt;&gt;0, IF($I574=0, $D574*$H574, $D574*($H574-$G574)), 0), $D574*$H574), 0)</f>
        <v>0</v>
      </c>
      <c r="L574" s="15">
        <f t="shared" si="68"/>
        <v>0</v>
      </c>
      <c r="M574" s="3"/>
      <c r="N574" s="15">
        <f t="shared" si="77"/>
        <v>0</v>
      </c>
      <c r="O574" s="42">
        <f>IF($J574="MBD", IF(INTRO!$E$39="Non-endemic", IF($H574&lt;&gt;0, IF($I574=0, $D574*$H574, $D574*($H574-$G574)), 0), $D574*$H574), 0)</f>
        <v>25557.950260222802</v>
      </c>
      <c r="P574" s="15">
        <f t="shared" si="69"/>
        <v>48287.9522870976</v>
      </c>
      <c r="Q574" s="3"/>
      <c r="R574" s="15">
        <f t="shared" si="78"/>
        <v>73845.902547320409</v>
      </c>
      <c r="S574" s="25"/>
      <c r="T574" s="17">
        <f t="shared" si="70"/>
        <v>0</v>
      </c>
      <c r="U574" s="17">
        <f t="shared" si="71"/>
        <v>0</v>
      </c>
      <c r="V574" s="25"/>
      <c r="W574" s="17">
        <f t="shared" si="72"/>
        <v>0</v>
      </c>
      <c r="X574" s="17">
        <f t="shared" si="73"/>
        <v>0</v>
      </c>
      <c r="Y574" s="25"/>
      <c r="Z574" s="17">
        <f t="shared" si="74"/>
        <v>48287.9522870976</v>
      </c>
      <c r="AA574" s="17">
        <f t="shared" si="75"/>
        <v>322</v>
      </c>
    </row>
    <row r="575" spans="1:27" x14ac:dyDescent="0.2">
      <c r="A575" s="14" t="str">
        <f>IF(AND(INTRO!$E$37="Non-endemic",INTRO!$E$41="Non-endemic")," ",IF(COUNTRY_INFO!A575=0," ",COUNTRY_INFO!A575))</f>
        <v>Ethiopia</v>
      </c>
      <c r="B575" s="14" t="str">
        <f>IF(AND(INTRO!$E$37="Non-endemic",INTRO!$E$41="Non-endemic")," ",IF(COUNTRY_INFO!B575=0," ",COUNTRY_INFO!B575))</f>
        <v>Oromia West Shewa</v>
      </c>
      <c r="C575" s="14" t="str">
        <f>IF(AND(INTRO!$E$37="Non-endemic",INTRO!$E$41="Non-endemic")," ",IF(COUNTRY_INFO!C575=0," ",COUNTRY_INFO!C575))</f>
        <v>Jeldu</v>
      </c>
      <c r="D575" s="15">
        <f>IF(AND(INTRO!$E$37="Non-endemic",INTRO!$E$41="Non-endemic"),0,IF(AND(OR(COUNTRY_INFO!$H575=0,COUNTRY_INFO!$H575=4,COUNTRY_INFO!$H575=99),OR(COUNTRY_INFO!$J575=0,COUNTRY_INFO!$J575=4)),0,COUNTRY_INFO!$E575))</f>
        <v>35854.636917489603</v>
      </c>
      <c r="E575" s="15">
        <f>IF(AND(INTRO!$E$37="Non-endemic",INTRO!$E$41="Non-endemic"),0,IF(AND(OR(COUNTRY_INFO!$H575=0,COUNTRY_INFO!$H575=4,COUNTRY_INFO!$H575=99),OR(COUNTRY_INFO!$J575=0,COUNTRY_INFO!$J575=4)),0,COUNTRY_INFO!$F575))</f>
        <v>67742.0129202432</v>
      </c>
      <c r="F575" s="15">
        <f t="shared" si="76"/>
        <v>103596.64983773281</v>
      </c>
      <c r="G575" s="16">
        <f>IF(AND(INTRO!$E$37="Non-endemic",INTRO!$E$41="Non-endemic"),0,COUNTRY_INFO!P575)</f>
        <v>0</v>
      </c>
      <c r="H575" s="16">
        <f>IF(AND(INTRO!$E$37="Non-endemic",INTRO!$E$41="Non-endemic"),0,COUNTRY_INFO!R575)</f>
        <v>1</v>
      </c>
      <c r="I575" s="15">
        <f>IF(INTRO!$E$39="Non-endemic",IF($G575=1,DEC!I575,0),IF($G575=1,IVM!G575,0))</f>
        <v>0</v>
      </c>
      <c r="J575" s="197" t="s">
        <v>1155</v>
      </c>
      <c r="K575" s="42">
        <f>IF($J575="ALB", IF(INTRO!$E$39="Non-endemic", IF($H575&lt;&gt;0, IF($I575=0, $D575*$H575, $D575*($H575-$G575)), 0), $D575*$H575), 0)</f>
        <v>0</v>
      </c>
      <c r="L575" s="15">
        <f t="shared" si="68"/>
        <v>0</v>
      </c>
      <c r="M575" s="3"/>
      <c r="N575" s="15">
        <f t="shared" si="77"/>
        <v>0</v>
      </c>
      <c r="O575" s="42">
        <f>IF($J575="MBD", IF(INTRO!$E$39="Non-endemic", IF($H575&lt;&gt;0, IF($I575=0, $D575*$H575, $D575*($H575-$G575)), 0), $D575*$H575), 0)</f>
        <v>35854.636917489603</v>
      </c>
      <c r="P575" s="15">
        <f t="shared" si="69"/>
        <v>67742.0129202432</v>
      </c>
      <c r="Q575" s="3"/>
      <c r="R575" s="15">
        <f t="shared" si="78"/>
        <v>103596.64983773281</v>
      </c>
      <c r="S575" s="25"/>
      <c r="T575" s="17">
        <f t="shared" si="70"/>
        <v>0</v>
      </c>
      <c r="U575" s="17">
        <f t="shared" si="71"/>
        <v>0</v>
      </c>
      <c r="V575" s="25"/>
      <c r="W575" s="17">
        <f t="shared" si="72"/>
        <v>0</v>
      </c>
      <c r="X575" s="17">
        <f t="shared" si="73"/>
        <v>0</v>
      </c>
      <c r="Y575" s="25"/>
      <c r="Z575" s="17">
        <f t="shared" si="74"/>
        <v>67742.0129202432</v>
      </c>
      <c r="AA575" s="17">
        <f t="shared" si="75"/>
        <v>452</v>
      </c>
    </row>
    <row r="576" spans="1:27" x14ac:dyDescent="0.2">
      <c r="A576" s="14" t="str">
        <f>IF(AND(INTRO!$E$37="Non-endemic",INTRO!$E$41="Non-endemic")," ",IF(COUNTRY_INFO!A576=0," ",COUNTRY_INFO!A576))</f>
        <v>Ethiopia</v>
      </c>
      <c r="B576" s="14" t="str">
        <f>IF(AND(INTRO!$E$37="Non-endemic",INTRO!$E$41="Non-endemic")," ",IF(COUNTRY_INFO!B576=0," ",COUNTRY_INFO!B576))</f>
        <v>Oromia West Shewa</v>
      </c>
      <c r="C576" s="14" t="str">
        <f>IF(AND(INTRO!$E$37="Non-endemic",INTRO!$E$41="Non-endemic")," ",IF(COUNTRY_INFO!C576=0," ",COUNTRY_INFO!C576))</f>
        <v>Jibat</v>
      </c>
      <c r="D576" s="15">
        <f>IF(AND(INTRO!$E$37="Non-endemic",INTRO!$E$41="Non-endemic"),0,IF(AND(OR(COUNTRY_INFO!$H576=0,COUNTRY_INFO!$H576=4,COUNTRY_INFO!$H576=99),OR(COUNTRY_INFO!$J576=0,COUNTRY_INFO!$J576=4)),0,COUNTRY_INFO!$E576))</f>
        <v>13914.831240386999</v>
      </c>
      <c r="E576" s="15">
        <f>IF(AND(INTRO!$E$37="Non-endemic",INTRO!$E$41="Non-endemic"),0,IF(AND(OR(COUNTRY_INFO!$H576=0,COUNTRY_INFO!$H576=4,COUNTRY_INFO!$H576=99),OR(COUNTRY_INFO!$J576=0,COUNTRY_INFO!$J576=4)),0,COUNTRY_INFO!$F576))</f>
        <v>26290.007617103998</v>
      </c>
      <c r="F576" s="15">
        <f t="shared" si="76"/>
        <v>40204.838857490999</v>
      </c>
      <c r="G576" s="16">
        <f>IF(AND(INTRO!$E$37="Non-endemic",INTRO!$E$41="Non-endemic"),0,COUNTRY_INFO!P576)</f>
        <v>0</v>
      </c>
      <c r="H576" s="16">
        <f>IF(AND(INTRO!$E$37="Non-endemic",INTRO!$E$41="Non-endemic"),0,COUNTRY_INFO!R576)</f>
        <v>1</v>
      </c>
      <c r="I576" s="15">
        <f>IF(INTRO!$E$39="Non-endemic",IF($G576=1,DEC!I576,0),IF($G576=1,IVM!G576,0))</f>
        <v>0</v>
      </c>
      <c r="J576" s="197" t="s">
        <v>1155</v>
      </c>
      <c r="K576" s="42">
        <f>IF($J576="ALB", IF(INTRO!$E$39="Non-endemic", IF($H576&lt;&gt;0, IF($I576=0, $D576*$H576, $D576*($H576-$G576)), 0), $D576*$H576), 0)</f>
        <v>0</v>
      </c>
      <c r="L576" s="15">
        <f t="shared" si="68"/>
        <v>0</v>
      </c>
      <c r="M576" s="3"/>
      <c r="N576" s="15">
        <f t="shared" si="77"/>
        <v>0</v>
      </c>
      <c r="O576" s="42">
        <f>IF($J576="MBD", IF(INTRO!$E$39="Non-endemic", IF($H576&lt;&gt;0, IF($I576=0, $D576*$H576, $D576*($H576-$G576)), 0), $D576*$H576), 0)</f>
        <v>13914.831240386999</v>
      </c>
      <c r="P576" s="15">
        <f t="shared" si="69"/>
        <v>26290.007617103998</v>
      </c>
      <c r="Q576" s="3"/>
      <c r="R576" s="15">
        <f t="shared" si="78"/>
        <v>40204.838857490999</v>
      </c>
      <c r="S576" s="25"/>
      <c r="T576" s="17">
        <f t="shared" si="70"/>
        <v>0</v>
      </c>
      <c r="U576" s="17">
        <f t="shared" si="71"/>
        <v>0</v>
      </c>
      <c r="V576" s="25"/>
      <c r="W576" s="17">
        <f t="shared" si="72"/>
        <v>0</v>
      </c>
      <c r="X576" s="17">
        <f t="shared" si="73"/>
        <v>0</v>
      </c>
      <c r="Y576" s="25"/>
      <c r="Z576" s="17">
        <f t="shared" si="74"/>
        <v>26290.007617103998</v>
      </c>
      <c r="AA576" s="17">
        <f t="shared" si="75"/>
        <v>176</v>
      </c>
    </row>
    <row r="577" spans="1:27" x14ac:dyDescent="0.2">
      <c r="A577" s="14" t="str">
        <f>IF(AND(INTRO!$E$37="Non-endemic",INTRO!$E$41="Non-endemic")," ",IF(COUNTRY_INFO!A577=0," ",COUNTRY_INFO!A577))</f>
        <v>Ethiopia</v>
      </c>
      <c r="B577" s="14" t="str">
        <f>IF(AND(INTRO!$E$37="Non-endemic",INTRO!$E$41="Non-endemic")," ",IF(COUNTRY_INFO!B577=0," ",COUNTRY_INFO!B577))</f>
        <v>Oromia West Shewa</v>
      </c>
      <c r="C577" s="14" t="str">
        <f>IF(AND(INTRO!$E$37="Non-endemic",INTRO!$E$41="Non-endemic")," ",IF(COUNTRY_INFO!C577=0," ",COUNTRY_INFO!C577))</f>
        <v>Liben Jawi</v>
      </c>
      <c r="D577" s="15">
        <f>IF(AND(INTRO!$E$37="Non-endemic",INTRO!$E$41="Non-endemic"),0,IF(AND(OR(COUNTRY_INFO!$H577=0,COUNTRY_INFO!$H577=4,COUNTRY_INFO!$H577=99),OR(COUNTRY_INFO!$J577=0,COUNTRY_INFO!$J577=4)),0,COUNTRY_INFO!$E577))</f>
        <v>0</v>
      </c>
      <c r="E577" s="15">
        <f>IF(AND(INTRO!$E$37="Non-endemic",INTRO!$E$41="Non-endemic"),0,IF(AND(OR(COUNTRY_INFO!$H577=0,COUNTRY_INFO!$H577=4,COUNTRY_INFO!$H577=99),OR(COUNTRY_INFO!$J577=0,COUNTRY_INFO!$J577=4)),0,COUNTRY_INFO!$F577))</f>
        <v>0</v>
      </c>
      <c r="F577" s="15">
        <f t="shared" si="76"/>
        <v>0</v>
      </c>
      <c r="G577" s="16">
        <f>IF(AND(INTRO!$E$37="Non-endemic",INTRO!$E$41="Non-endemic"),0,COUNTRY_INFO!P577)</f>
        <v>0</v>
      </c>
      <c r="H577" s="16">
        <f>IF(AND(INTRO!$E$37="Non-endemic",INTRO!$E$41="Non-endemic"),0,COUNTRY_INFO!R577)</f>
        <v>0</v>
      </c>
      <c r="I577" s="15">
        <f>IF(INTRO!$E$39="Non-endemic",IF($G577=1,DEC!I577,0),IF($G577=1,IVM!G577,0))</f>
        <v>0</v>
      </c>
      <c r="J577" s="197"/>
      <c r="K577" s="42">
        <f>IF($J577="ALB", IF(INTRO!$E$39="Non-endemic", IF($H577&lt;&gt;0, IF($I577=0, $D577*$H577, $D577*($H577-$G577)), 0), $D577*$H577), 0)</f>
        <v>0</v>
      </c>
      <c r="L577" s="15">
        <f t="shared" si="68"/>
        <v>0</v>
      </c>
      <c r="M577" s="3"/>
      <c r="N577" s="15">
        <f t="shared" si="77"/>
        <v>0</v>
      </c>
      <c r="O577" s="42">
        <f>IF($J577="MBD", IF(INTRO!$E$39="Non-endemic", IF($H577&lt;&gt;0, IF($I577=0, $D577*$H577, $D577*($H577-$G577)), 0), $D577*$H577), 0)</f>
        <v>0</v>
      </c>
      <c r="P577" s="15">
        <f t="shared" si="69"/>
        <v>0</v>
      </c>
      <c r="Q577" s="3"/>
      <c r="R577" s="15">
        <f t="shared" si="78"/>
        <v>0</v>
      </c>
      <c r="S577" s="25"/>
      <c r="T577" s="17">
        <f t="shared" si="70"/>
        <v>0</v>
      </c>
      <c r="U577" s="17">
        <f t="shared" si="71"/>
        <v>0</v>
      </c>
      <c r="V577" s="25"/>
      <c r="W577" s="17">
        <f t="shared" si="72"/>
        <v>0</v>
      </c>
      <c r="X577" s="17">
        <f t="shared" si="73"/>
        <v>0</v>
      </c>
      <c r="Y577" s="25"/>
      <c r="Z577" s="17">
        <f t="shared" si="74"/>
        <v>0</v>
      </c>
      <c r="AA577" s="17">
        <f t="shared" si="75"/>
        <v>0</v>
      </c>
    </row>
    <row r="578" spans="1:27" x14ac:dyDescent="0.2">
      <c r="A578" s="14" t="str">
        <f>IF(AND(INTRO!$E$37="Non-endemic",INTRO!$E$41="Non-endemic")," ",IF(COUNTRY_INFO!A578=0," ",COUNTRY_INFO!A578))</f>
        <v>Ethiopia</v>
      </c>
      <c r="B578" s="14" t="str">
        <f>IF(AND(INTRO!$E$37="Non-endemic",INTRO!$E$41="Non-endemic")," ",IF(COUNTRY_INFO!B578=0," ",COUNTRY_INFO!B578))</f>
        <v>Oromia West Shewa</v>
      </c>
      <c r="C578" s="14" t="str">
        <f>IF(AND(INTRO!$E$37="Non-endemic",INTRO!$E$41="Non-endemic")," ",IF(COUNTRY_INFO!C578=0," ",COUNTRY_INFO!C578))</f>
        <v>Meta Robi</v>
      </c>
      <c r="D578" s="15">
        <f>IF(AND(INTRO!$E$37="Non-endemic",INTRO!$E$41="Non-endemic"),0,IF(AND(OR(COUNTRY_INFO!$H578=0,COUNTRY_INFO!$H578=4,COUNTRY_INFO!$H578=99),OR(COUNTRY_INFO!$J578=0,COUNTRY_INFO!$J578=4)),0,COUNTRY_INFO!$E578))</f>
        <v>17272.003804145999</v>
      </c>
      <c r="E578" s="15">
        <f>IF(AND(INTRO!$E$37="Non-endemic",INTRO!$E$41="Non-endemic"),0,IF(AND(OR(COUNTRY_INFO!$H578=0,COUNTRY_INFO!$H578=4,COUNTRY_INFO!$H578=99),OR(COUNTRY_INFO!$J578=0,COUNTRY_INFO!$J578=4)),0,COUNTRY_INFO!$F578))</f>
        <v>32632.886718431997</v>
      </c>
      <c r="F578" s="15">
        <f t="shared" si="76"/>
        <v>49904.890522577996</v>
      </c>
      <c r="G578" s="16">
        <f>IF(AND(INTRO!$E$37="Non-endemic",INTRO!$E$41="Non-endemic"),0,COUNTRY_INFO!P578)</f>
        <v>0</v>
      </c>
      <c r="H578" s="16">
        <f>IF(AND(INTRO!$E$37="Non-endemic",INTRO!$E$41="Non-endemic"),0,COUNTRY_INFO!R578)</f>
        <v>1</v>
      </c>
      <c r="I578" s="15">
        <f>IF(INTRO!$E$39="Non-endemic",IF($G578=1,DEC!I578,0),IF($G578=1,IVM!G578,0))</f>
        <v>0</v>
      </c>
      <c r="J578" s="197" t="s">
        <v>1155</v>
      </c>
      <c r="K578" s="42">
        <f>IF($J578="ALB", IF(INTRO!$E$39="Non-endemic", IF($H578&lt;&gt;0, IF($I578=0, $D578*$H578, $D578*($H578-$G578)), 0), $D578*$H578), 0)</f>
        <v>0</v>
      </c>
      <c r="L578" s="15">
        <f t="shared" si="68"/>
        <v>0</v>
      </c>
      <c r="M578" s="3"/>
      <c r="N578" s="15">
        <f t="shared" si="77"/>
        <v>0</v>
      </c>
      <c r="O578" s="42">
        <f>IF($J578="MBD", IF(INTRO!$E$39="Non-endemic", IF($H578&lt;&gt;0, IF($I578=0, $D578*$H578, $D578*($H578-$G578)), 0), $D578*$H578), 0)</f>
        <v>17272.003804145999</v>
      </c>
      <c r="P578" s="15">
        <f t="shared" si="69"/>
        <v>32632.886718431997</v>
      </c>
      <c r="Q578" s="3"/>
      <c r="R578" s="15">
        <f t="shared" si="78"/>
        <v>49904.890522577996</v>
      </c>
      <c r="S578" s="25"/>
      <c r="T578" s="17">
        <f t="shared" si="70"/>
        <v>0</v>
      </c>
      <c r="U578" s="17">
        <f t="shared" si="71"/>
        <v>0</v>
      </c>
      <c r="V578" s="25"/>
      <c r="W578" s="17">
        <f t="shared" si="72"/>
        <v>0</v>
      </c>
      <c r="X578" s="17">
        <f t="shared" si="73"/>
        <v>0</v>
      </c>
      <c r="Y578" s="25"/>
      <c r="Z578" s="17">
        <f t="shared" si="74"/>
        <v>32632.886718431997</v>
      </c>
      <c r="AA578" s="17">
        <f t="shared" si="75"/>
        <v>218</v>
      </c>
    </row>
    <row r="579" spans="1:27" x14ac:dyDescent="0.2">
      <c r="A579" s="14" t="str">
        <f>IF(AND(INTRO!$E$37="Non-endemic",INTRO!$E$41="Non-endemic")," ",IF(COUNTRY_INFO!A579=0," ",COUNTRY_INFO!A579))</f>
        <v>Ethiopia</v>
      </c>
      <c r="B579" s="14" t="str">
        <f>IF(AND(INTRO!$E$37="Non-endemic",INTRO!$E$41="Non-endemic")," ",IF(COUNTRY_INFO!B579=0," ",COUNTRY_INFO!B579))</f>
        <v>Oromia West Shewa</v>
      </c>
      <c r="C579" s="14" t="str">
        <f>IF(AND(INTRO!$E$37="Non-endemic",INTRO!$E$41="Non-endemic")," ",IF(COUNTRY_INFO!C579=0," ",COUNTRY_INFO!C579))</f>
        <v xml:space="preserve">Meta Wolkite </v>
      </c>
      <c r="D579" s="15">
        <f>IF(AND(INTRO!$E$37="Non-endemic",INTRO!$E$41="Non-endemic"),0,IF(AND(OR(COUNTRY_INFO!$H579=0,COUNTRY_INFO!$H579=4,COUNTRY_INFO!$H579=99),OR(COUNTRY_INFO!$J579=0,COUNTRY_INFO!$J579=4)),0,COUNTRY_INFO!$E579))</f>
        <v>0</v>
      </c>
      <c r="E579" s="15">
        <f>IF(AND(INTRO!$E$37="Non-endemic",INTRO!$E$41="Non-endemic"),0,IF(AND(OR(COUNTRY_INFO!$H579=0,COUNTRY_INFO!$H579=4,COUNTRY_INFO!$H579=99),OR(COUNTRY_INFO!$J579=0,COUNTRY_INFO!$J579=4)),0,COUNTRY_INFO!$F579))</f>
        <v>0</v>
      </c>
      <c r="F579" s="15">
        <f t="shared" si="76"/>
        <v>0</v>
      </c>
      <c r="G579" s="16">
        <f>IF(AND(INTRO!$E$37="Non-endemic",INTRO!$E$41="Non-endemic"),0,COUNTRY_INFO!P579)</f>
        <v>0</v>
      </c>
      <c r="H579" s="16">
        <f>IF(AND(INTRO!$E$37="Non-endemic",INTRO!$E$41="Non-endemic"),0,COUNTRY_INFO!R579)</f>
        <v>0</v>
      </c>
      <c r="I579" s="15">
        <f>IF(INTRO!$E$39="Non-endemic",IF($G579=1,DEC!I579,0),IF($G579=1,IVM!G579,0))</f>
        <v>0</v>
      </c>
      <c r="J579" s="197"/>
      <c r="K579" s="42">
        <f>IF($J579="ALB", IF(INTRO!$E$39="Non-endemic", IF($H579&lt;&gt;0, IF($I579=0, $D579*$H579, $D579*($H579-$G579)), 0), $D579*$H579), 0)</f>
        <v>0</v>
      </c>
      <c r="L579" s="15">
        <f t="shared" si="68"/>
        <v>0</v>
      </c>
      <c r="M579" s="3"/>
      <c r="N579" s="15">
        <f t="shared" si="77"/>
        <v>0</v>
      </c>
      <c r="O579" s="42">
        <f>IF($J579="MBD", IF(INTRO!$E$39="Non-endemic", IF($H579&lt;&gt;0, IF($I579=0, $D579*$H579, $D579*($H579-$G579)), 0), $D579*$H579), 0)</f>
        <v>0</v>
      </c>
      <c r="P579" s="15">
        <f t="shared" si="69"/>
        <v>0</v>
      </c>
      <c r="Q579" s="3"/>
      <c r="R579" s="15">
        <f t="shared" si="78"/>
        <v>0</v>
      </c>
      <c r="S579" s="25"/>
      <c r="T579" s="17">
        <f t="shared" si="70"/>
        <v>0</v>
      </c>
      <c r="U579" s="17">
        <f t="shared" si="71"/>
        <v>0</v>
      </c>
      <c r="V579" s="25"/>
      <c r="W579" s="17">
        <f t="shared" si="72"/>
        <v>0</v>
      </c>
      <c r="X579" s="17">
        <f t="shared" si="73"/>
        <v>0</v>
      </c>
      <c r="Y579" s="25"/>
      <c r="Z579" s="17">
        <f t="shared" si="74"/>
        <v>0</v>
      </c>
      <c r="AA579" s="17">
        <f t="shared" si="75"/>
        <v>0</v>
      </c>
    </row>
    <row r="580" spans="1:27" x14ac:dyDescent="0.2">
      <c r="A580" s="14" t="str">
        <f>IF(AND(INTRO!$E$37="Non-endemic",INTRO!$E$41="Non-endemic")," ",IF(COUNTRY_INFO!A580=0," ",COUNTRY_INFO!A580))</f>
        <v>Ethiopia</v>
      </c>
      <c r="B580" s="14" t="str">
        <f>IF(AND(INTRO!$E$37="Non-endemic",INTRO!$E$41="Non-endemic")," ",IF(COUNTRY_INFO!B580=0," ",COUNTRY_INFO!B580))</f>
        <v>Oromia West Shewa</v>
      </c>
      <c r="C580" s="14" t="str">
        <f>IF(AND(INTRO!$E$37="Non-endemic",INTRO!$E$41="Non-endemic")," ",IF(COUNTRY_INFO!C580=0," ",COUNTRY_INFO!C580))</f>
        <v>Mida Kegn</v>
      </c>
      <c r="D580" s="15">
        <f>IF(AND(INTRO!$E$37="Non-endemic",INTRO!$E$41="Non-endemic"),0,IF(AND(OR(COUNTRY_INFO!$H580=0,COUNTRY_INFO!$H580=4,COUNTRY_INFO!$H580=99),OR(COUNTRY_INFO!$J580=0,COUNTRY_INFO!$J580=4)),0,COUNTRY_INFO!$E580))</f>
        <v>17704.694733515997</v>
      </c>
      <c r="E580" s="15">
        <f>IF(AND(INTRO!$E$37="Non-endemic",INTRO!$E$41="Non-endemic"),0,IF(AND(OR(COUNTRY_INFO!$H580=0,COUNTRY_INFO!$H580=4,COUNTRY_INFO!$H580=99),OR(COUNTRY_INFO!$J580=0,COUNTRY_INFO!$J580=4)),0,COUNTRY_INFO!$F580))</f>
        <v>33450.391985471993</v>
      </c>
      <c r="F580" s="15">
        <f t="shared" si="76"/>
        <v>51155.086718987994</v>
      </c>
      <c r="G580" s="16">
        <f>IF(AND(INTRO!$E$37="Non-endemic",INTRO!$E$41="Non-endemic"),0,COUNTRY_INFO!P580)</f>
        <v>0</v>
      </c>
      <c r="H580" s="16">
        <f>IF(AND(INTRO!$E$37="Non-endemic",INTRO!$E$41="Non-endemic"),0,COUNTRY_INFO!R580)</f>
        <v>1</v>
      </c>
      <c r="I580" s="15">
        <f>IF(INTRO!$E$39="Non-endemic",IF($G580=1,DEC!I580,0),IF($G580=1,IVM!G580,0))</f>
        <v>0</v>
      </c>
      <c r="J580" s="197" t="s">
        <v>1155</v>
      </c>
      <c r="K580" s="42">
        <f>IF($J580="ALB", IF(INTRO!$E$39="Non-endemic", IF($H580&lt;&gt;0, IF($I580=0, $D580*$H580, $D580*($H580-$G580)), 0), $D580*$H580), 0)</f>
        <v>0</v>
      </c>
      <c r="L580" s="15">
        <f t="shared" si="68"/>
        <v>0</v>
      </c>
      <c r="M580" s="3"/>
      <c r="N580" s="15">
        <f t="shared" si="77"/>
        <v>0</v>
      </c>
      <c r="O580" s="42">
        <f>IF($J580="MBD", IF(INTRO!$E$39="Non-endemic", IF($H580&lt;&gt;0, IF($I580=0, $D580*$H580, $D580*($H580-$G580)), 0), $D580*$H580), 0)</f>
        <v>17704.694733515997</v>
      </c>
      <c r="P580" s="15">
        <f t="shared" si="69"/>
        <v>33450.391985471993</v>
      </c>
      <c r="Q580" s="3"/>
      <c r="R580" s="15">
        <f t="shared" si="78"/>
        <v>51155.086718987994</v>
      </c>
      <c r="S580" s="25"/>
      <c r="T580" s="17">
        <f t="shared" si="70"/>
        <v>0</v>
      </c>
      <c r="U580" s="17">
        <f t="shared" si="71"/>
        <v>0</v>
      </c>
      <c r="V580" s="25"/>
      <c r="W580" s="17">
        <f t="shared" si="72"/>
        <v>0</v>
      </c>
      <c r="X580" s="17">
        <f t="shared" si="73"/>
        <v>0</v>
      </c>
      <c r="Y580" s="25"/>
      <c r="Z580" s="17">
        <f t="shared" si="74"/>
        <v>33450.391985471993</v>
      </c>
      <c r="AA580" s="17">
        <f t="shared" si="75"/>
        <v>224</v>
      </c>
    </row>
    <row r="581" spans="1:27" x14ac:dyDescent="0.2">
      <c r="A581" s="14" t="str">
        <f>IF(AND(INTRO!$E$37="Non-endemic",INTRO!$E$41="Non-endemic")," ",IF(COUNTRY_INFO!A581=0," ",COUNTRY_INFO!A581))</f>
        <v>Ethiopia</v>
      </c>
      <c r="B581" s="14" t="str">
        <f>IF(AND(INTRO!$E$37="Non-endemic",INTRO!$E$41="Non-endemic")," ",IF(COUNTRY_INFO!B581=0," ",COUNTRY_INFO!B581))</f>
        <v>Oromia West Shewa</v>
      </c>
      <c r="C581" s="14" t="str">
        <f>IF(AND(INTRO!$E$37="Non-endemic",INTRO!$E$41="Non-endemic")," ",IF(COUNTRY_INFO!C581=0," ",COUNTRY_INFO!C581))</f>
        <v>Nono</v>
      </c>
      <c r="D581" s="15">
        <f>IF(AND(INTRO!$E$37="Non-endemic",INTRO!$E$41="Non-endemic"),0,IF(AND(OR(COUNTRY_INFO!$H581=0,COUNTRY_INFO!$H581=4,COUNTRY_INFO!$H581=99),OR(COUNTRY_INFO!$J581=0,COUNTRY_INFO!$J581=4)),0,COUNTRY_INFO!$E581))</f>
        <v>18781.670940853801</v>
      </c>
      <c r="E581" s="15">
        <f>IF(AND(INTRO!$E$37="Non-endemic",INTRO!$E$41="Non-endemic"),0,IF(AND(OR(COUNTRY_INFO!$H581=0,COUNTRY_INFO!$H581=4,COUNTRY_INFO!$H581=99),OR(COUNTRY_INFO!$J581=0,COUNTRY_INFO!$J581=4)),0,COUNTRY_INFO!$F581))</f>
        <v>35485.178624649598</v>
      </c>
      <c r="F581" s="15">
        <f t="shared" si="76"/>
        <v>54266.849565503398</v>
      </c>
      <c r="G581" s="16">
        <f>IF(AND(INTRO!$E$37="Non-endemic",INTRO!$E$41="Non-endemic"),0,COUNTRY_INFO!P581)</f>
        <v>0</v>
      </c>
      <c r="H581" s="16">
        <f>IF(AND(INTRO!$E$37="Non-endemic",INTRO!$E$41="Non-endemic"),0,COUNTRY_INFO!R581)</f>
        <v>0</v>
      </c>
      <c r="I581" s="15">
        <f>IF(INTRO!$E$39="Non-endemic",IF($G581=1,DEC!I581,0),IF($G581=1,IVM!G581,0))</f>
        <v>0</v>
      </c>
      <c r="J581" s="197"/>
      <c r="K581" s="42">
        <f>IF($J581="ALB", IF(INTRO!$E$39="Non-endemic", IF($H581&lt;&gt;0, IF($I581=0, $D581*$H581, $D581*($H581-$G581)), 0), $D581*$H581), 0)</f>
        <v>0</v>
      </c>
      <c r="L581" s="15">
        <f t="shared" si="68"/>
        <v>0</v>
      </c>
      <c r="M581" s="3"/>
      <c r="N581" s="15">
        <f t="shared" si="77"/>
        <v>0</v>
      </c>
      <c r="O581" s="42">
        <f>IF($J581="MBD", IF(INTRO!$E$39="Non-endemic", IF($H581&lt;&gt;0, IF($I581=0, $D581*$H581, $D581*($H581-$G581)), 0), $D581*$H581), 0)</f>
        <v>0</v>
      </c>
      <c r="P581" s="15">
        <f t="shared" si="69"/>
        <v>0</v>
      </c>
      <c r="Q581" s="3"/>
      <c r="R581" s="15">
        <f t="shared" si="78"/>
        <v>0</v>
      </c>
      <c r="S581" s="25"/>
      <c r="T581" s="17">
        <f t="shared" si="70"/>
        <v>0</v>
      </c>
      <c r="U581" s="17">
        <f t="shared" si="71"/>
        <v>0</v>
      </c>
      <c r="V581" s="25"/>
      <c r="W581" s="17">
        <f t="shared" si="72"/>
        <v>0</v>
      </c>
      <c r="X581" s="17">
        <f t="shared" si="73"/>
        <v>0</v>
      </c>
      <c r="Y581" s="25"/>
      <c r="Z581" s="17">
        <f t="shared" si="74"/>
        <v>0</v>
      </c>
      <c r="AA581" s="17">
        <f t="shared" si="75"/>
        <v>0</v>
      </c>
    </row>
    <row r="582" spans="1:27" x14ac:dyDescent="0.2">
      <c r="A582" s="14" t="str">
        <f>IF(AND(INTRO!$E$37="Non-endemic",INTRO!$E$41="Non-endemic")," ",IF(COUNTRY_INFO!A582=0," ",COUNTRY_INFO!A582))</f>
        <v>Ethiopia</v>
      </c>
      <c r="B582" s="14" t="str">
        <f>IF(AND(INTRO!$E$37="Non-endemic",INTRO!$E$41="Non-endemic")," ",IF(COUNTRY_INFO!B582=0," ",COUNTRY_INFO!B582))</f>
        <v>Oromia West Shewa</v>
      </c>
      <c r="C582" s="14" t="str">
        <f>IF(AND(INTRO!$E$37="Non-endemic",INTRO!$E$41="Non-endemic")," ",IF(COUNTRY_INFO!C582=0," ",COUNTRY_INFO!C582))</f>
        <v>Toke Kutaye</v>
      </c>
      <c r="D582" s="15">
        <f>IF(AND(INTRO!$E$37="Non-endemic",INTRO!$E$41="Non-endemic"),0,IF(AND(OR(COUNTRY_INFO!$H582=0,COUNTRY_INFO!$H582=4,COUNTRY_INFO!$H582=99),OR(COUNTRY_INFO!$J582=0,COUNTRY_INFO!$J582=4)),0,COUNTRY_INFO!$E582))</f>
        <v>22576.624915504799</v>
      </c>
      <c r="E582" s="15">
        <f>IF(AND(INTRO!$E$37="Non-endemic",INTRO!$E$41="Non-endemic"),0,IF(AND(OR(COUNTRY_INFO!$H582=0,COUNTRY_INFO!$H582=4,COUNTRY_INFO!$H582=99),OR(COUNTRY_INFO!$J582=0,COUNTRY_INFO!$J582=4)),0,COUNTRY_INFO!$F582))</f>
        <v>42655.180702041602</v>
      </c>
      <c r="F582" s="15">
        <f t="shared" si="76"/>
        <v>65231.805617546401</v>
      </c>
      <c r="G582" s="16">
        <f>IF(AND(INTRO!$E$37="Non-endemic",INTRO!$E$41="Non-endemic"),0,COUNTRY_INFO!P582)</f>
        <v>0</v>
      </c>
      <c r="H582" s="16">
        <f>IF(AND(INTRO!$E$37="Non-endemic",INTRO!$E$41="Non-endemic"),0,COUNTRY_INFO!R582)</f>
        <v>1</v>
      </c>
      <c r="I582" s="15">
        <f>IF(INTRO!$E$39="Non-endemic",IF($G582=1,DEC!I582,0),IF($G582=1,IVM!G582,0))</f>
        <v>0</v>
      </c>
      <c r="J582" s="197" t="s">
        <v>1155</v>
      </c>
      <c r="K582" s="42">
        <f>IF($J582="ALB", IF(INTRO!$E$39="Non-endemic", IF($H582&lt;&gt;0, IF($I582=0, $D582*$H582, $D582*($H582-$G582)), 0), $D582*$H582), 0)</f>
        <v>0</v>
      </c>
      <c r="L582" s="15">
        <f t="shared" si="68"/>
        <v>0</v>
      </c>
      <c r="M582" s="3"/>
      <c r="N582" s="15">
        <f t="shared" si="77"/>
        <v>0</v>
      </c>
      <c r="O582" s="42">
        <f>IF($J582="MBD", IF(INTRO!$E$39="Non-endemic", IF($H582&lt;&gt;0, IF($I582=0, $D582*$H582, $D582*($H582-$G582)), 0), $D582*$H582), 0)</f>
        <v>22576.624915504799</v>
      </c>
      <c r="P582" s="15">
        <f t="shared" si="69"/>
        <v>42655.180702041602</v>
      </c>
      <c r="Q582" s="3"/>
      <c r="R582" s="15">
        <f t="shared" si="78"/>
        <v>65231.805617546401</v>
      </c>
      <c r="S582" s="25"/>
      <c r="T582" s="17">
        <f t="shared" si="70"/>
        <v>0</v>
      </c>
      <c r="U582" s="17">
        <f t="shared" si="71"/>
        <v>0</v>
      </c>
      <c r="V582" s="25"/>
      <c r="W582" s="17">
        <f t="shared" si="72"/>
        <v>0</v>
      </c>
      <c r="X582" s="17">
        <f t="shared" si="73"/>
        <v>0</v>
      </c>
      <c r="Y582" s="25"/>
      <c r="Z582" s="17">
        <f t="shared" si="74"/>
        <v>42655.180702041602</v>
      </c>
      <c r="AA582" s="17">
        <f t="shared" si="75"/>
        <v>285</v>
      </c>
    </row>
    <row r="583" spans="1:27" x14ac:dyDescent="0.2">
      <c r="A583" s="14" t="str">
        <f>IF(AND(INTRO!$E$37="Non-endemic",INTRO!$E$41="Non-endemic")," ",IF(COUNTRY_INFO!A583=0," ",COUNTRY_INFO!A583))</f>
        <v>Ethiopia</v>
      </c>
      <c r="B583" s="14" t="str">
        <f>IF(AND(INTRO!$E$37="Non-endemic",INTRO!$E$41="Non-endemic")," ",IF(COUNTRY_INFO!B583=0," ",COUNTRY_INFO!B583))</f>
        <v>Oromia West Wellega</v>
      </c>
      <c r="C583" s="14" t="str">
        <f>IF(AND(INTRO!$E$37="Non-endemic",INTRO!$E$41="Non-endemic")," ",IF(COUNTRY_INFO!C583=0," ",COUNTRY_INFO!C583))</f>
        <v>Aira</v>
      </c>
      <c r="D583" s="15">
        <f>IF(AND(INTRO!$E$37="Non-endemic",INTRO!$E$41="Non-endemic"),0,IF(AND(OR(COUNTRY_INFO!$H583=0,COUNTRY_INFO!$H583=4,COUNTRY_INFO!$H583=99),OR(COUNTRY_INFO!$J583=0,COUNTRY_INFO!$J583=4)),0,COUNTRY_INFO!$E583))</f>
        <v>11285.0884861218</v>
      </c>
      <c r="E583" s="15">
        <f>IF(AND(INTRO!$E$37="Non-endemic",INTRO!$E$41="Non-endemic"),0,IF(AND(OR(COUNTRY_INFO!$H583=0,COUNTRY_INFO!$H583=4,COUNTRY_INFO!$H583=99),OR(COUNTRY_INFO!$J583=0,COUNTRY_INFO!$J583=4)),0,COUNTRY_INFO!$F583))</f>
        <v>21321.499135305596</v>
      </c>
      <c r="F583" s="15">
        <f t="shared" si="76"/>
        <v>32606.587621427396</v>
      </c>
      <c r="G583" s="16">
        <f>IF(AND(INTRO!$E$37="Non-endemic",INTRO!$E$41="Non-endemic"),0,COUNTRY_INFO!P583)</f>
        <v>0</v>
      </c>
      <c r="H583" s="16">
        <f>IF(AND(INTRO!$E$37="Non-endemic",INTRO!$E$41="Non-endemic"),0,COUNTRY_INFO!R583)</f>
        <v>0</v>
      </c>
      <c r="I583" s="15">
        <f>IF(INTRO!$E$39="Non-endemic",IF($G583=1,DEC!I583,0),IF($G583=1,IVM!G583,0))</f>
        <v>0</v>
      </c>
      <c r="J583" s="197"/>
      <c r="K583" s="42">
        <f>IF($J583="ALB", IF(INTRO!$E$39="Non-endemic", IF($H583&lt;&gt;0, IF($I583=0, $D583*$H583, $D583*($H583-$G583)), 0), $D583*$H583), 0)</f>
        <v>0</v>
      </c>
      <c r="L583" s="15">
        <f t="shared" si="68"/>
        <v>0</v>
      </c>
      <c r="M583" s="3"/>
      <c r="N583" s="15">
        <f t="shared" si="77"/>
        <v>0</v>
      </c>
      <c r="O583" s="42">
        <f>IF($J583="MBD", IF(INTRO!$E$39="Non-endemic", IF($H583&lt;&gt;0, IF($I583=0, $D583*$H583, $D583*($H583-$G583)), 0), $D583*$H583), 0)</f>
        <v>0</v>
      </c>
      <c r="P583" s="15">
        <f t="shared" si="69"/>
        <v>0</v>
      </c>
      <c r="Q583" s="3"/>
      <c r="R583" s="15">
        <f t="shared" si="78"/>
        <v>0</v>
      </c>
      <c r="S583" s="25"/>
      <c r="T583" s="17">
        <f t="shared" si="70"/>
        <v>0</v>
      </c>
      <c r="U583" s="17">
        <f t="shared" si="71"/>
        <v>0</v>
      </c>
      <c r="V583" s="25"/>
      <c r="W583" s="17">
        <f t="shared" si="72"/>
        <v>0</v>
      </c>
      <c r="X583" s="17">
        <f t="shared" si="73"/>
        <v>0</v>
      </c>
      <c r="Y583" s="25"/>
      <c r="Z583" s="17">
        <f t="shared" si="74"/>
        <v>0</v>
      </c>
      <c r="AA583" s="17">
        <f t="shared" si="75"/>
        <v>0</v>
      </c>
    </row>
    <row r="584" spans="1:27" x14ac:dyDescent="0.2">
      <c r="A584" s="14" t="str">
        <f>IF(AND(INTRO!$E$37="Non-endemic",INTRO!$E$41="Non-endemic")," ",IF(COUNTRY_INFO!A584=0," ",COUNTRY_INFO!A584))</f>
        <v>Ethiopia</v>
      </c>
      <c r="B584" s="14" t="str">
        <f>IF(AND(INTRO!$E$37="Non-endemic",INTRO!$E$41="Non-endemic")," ",IF(COUNTRY_INFO!B584=0," ",COUNTRY_INFO!B584))</f>
        <v>Oromia West Wellega</v>
      </c>
      <c r="C584" s="14" t="str">
        <f>IF(AND(INTRO!$E$37="Non-endemic",INTRO!$E$41="Non-endemic")," ",IF(COUNTRY_INFO!C584=0," ",COUNTRY_INFO!C584))</f>
        <v>Babo Gambel</v>
      </c>
      <c r="D584" s="15">
        <f>IF(AND(INTRO!$E$37="Non-endemic",INTRO!$E$41="Non-endemic"),0,IF(AND(OR(COUNTRY_INFO!$H584=0,COUNTRY_INFO!$H584=4,COUNTRY_INFO!$H584=99),OR(COUNTRY_INFO!$J584=0,COUNTRY_INFO!$J584=4)),0,COUNTRY_INFO!$E584))</f>
        <v>13523.712576779997</v>
      </c>
      <c r="E584" s="15">
        <f>IF(AND(INTRO!$E$37="Non-endemic",INTRO!$E$41="Non-endemic"),0,IF(AND(OR(COUNTRY_INFO!$H584=0,COUNTRY_INFO!$H584=4,COUNTRY_INFO!$H584=99),OR(COUNTRY_INFO!$J584=0,COUNTRY_INFO!$J584=4)),0,COUNTRY_INFO!$F584))</f>
        <v>25551.046973759996</v>
      </c>
      <c r="F584" s="15">
        <f t="shared" si="76"/>
        <v>39074.759550539995</v>
      </c>
      <c r="G584" s="16">
        <f>IF(AND(INTRO!$E$37="Non-endemic",INTRO!$E$41="Non-endemic"),0,COUNTRY_INFO!P584)</f>
        <v>0</v>
      </c>
      <c r="H584" s="16">
        <f>IF(AND(INTRO!$E$37="Non-endemic",INTRO!$E$41="Non-endemic"),0,COUNTRY_INFO!R584)</f>
        <v>1</v>
      </c>
      <c r="I584" s="15">
        <f>IF(INTRO!$E$39="Non-endemic",IF($G584=1,DEC!I584,0),IF($G584=1,IVM!G584,0))</f>
        <v>0</v>
      </c>
      <c r="J584" s="197" t="s">
        <v>1155</v>
      </c>
      <c r="K584" s="42">
        <f>IF($J584="ALB", IF(INTRO!$E$39="Non-endemic", IF($H584&lt;&gt;0, IF($I584=0, $D584*$H584, $D584*($H584-$G584)), 0), $D584*$H584), 0)</f>
        <v>0</v>
      </c>
      <c r="L584" s="15">
        <f t="shared" ref="L584:L647" si="79">IF($J584="ALB", IF($H584&lt;&gt;0, IF($I584=0, $E584*$H584, $E584*($H584-$G584)),0), 0)</f>
        <v>0</v>
      </c>
      <c r="M584" s="3"/>
      <c r="N584" s="15">
        <f t="shared" si="77"/>
        <v>0</v>
      </c>
      <c r="O584" s="42">
        <f>IF($J584="MBD", IF(INTRO!$E$39="Non-endemic", IF($H584&lt;&gt;0, IF($I584=0, $D584*$H584, $D584*($H584-$G584)), 0), $D584*$H584), 0)</f>
        <v>13523.712576779997</v>
      </c>
      <c r="P584" s="15">
        <f t="shared" ref="P584:P647" si="80">IF($J584="MBD", IF($H584&lt;&gt;0,IF($I584=0, $E584*$H584, $E584*($H584-$G584)),0), 0 )</f>
        <v>25551.046973759996</v>
      </c>
      <c r="Q584" s="3"/>
      <c r="R584" s="15">
        <f t="shared" si="78"/>
        <v>39074.759550539995</v>
      </c>
      <c r="S584" s="25"/>
      <c r="T584" s="17">
        <f t="shared" ref="T584:T647" si="81">IF($I584&gt;$S584, $I584-$S584,0)</f>
        <v>0</v>
      </c>
      <c r="U584" s="17">
        <f t="shared" ref="U584:U647" si="82">ROUNDUP($I584/200,0)</f>
        <v>0</v>
      </c>
      <c r="V584" s="25"/>
      <c r="W584" s="17">
        <f t="shared" ref="W584:W647" si="83">IF($L584&gt;$V584,$L584-$V584,0)</f>
        <v>0</v>
      </c>
      <c r="X584" s="17">
        <f t="shared" ref="X584:X647" si="84">ROUNDUP($L584/200,0)</f>
        <v>0</v>
      </c>
      <c r="Y584" s="25"/>
      <c r="Z584" s="17">
        <f t="shared" ref="Z584:Z647" si="85">IF($P584&gt;$Y584,$P584-$Y584,0)</f>
        <v>25551.046973759996</v>
      </c>
      <c r="AA584" s="17">
        <f t="shared" ref="AA584:AA647" si="86">ROUNDUP($P584/150,0)</f>
        <v>171</v>
      </c>
    </row>
    <row r="585" spans="1:27" x14ac:dyDescent="0.2">
      <c r="A585" s="14" t="str">
        <f>IF(AND(INTRO!$E$37="Non-endemic",INTRO!$E$41="Non-endemic")," ",IF(COUNTRY_INFO!A585=0," ",COUNTRY_INFO!A585))</f>
        <v>Ethiopia</v>
      </c>
      <c r="B585" s="14" t="str">
        <f>IF(AND(INTRO!$E$37="Non-endemic",INTRO!$E$41="Non-endemic")," ",IF(COUNTRY_INFO!B585=0," ",COUNTRY_INFO!B585))</f>
        <v>Oromia West Wellega</v>
      </c>
      <c r="C585" s="14" t="str">
        <f>IF(AND(INTRO!$E$37="Non-endemic",INTRO!$E$41="Non-endemic")," ",IF(COUNTRY_INFO!C585=0," ",COUNTRY_INFO!C585))</f>
        <v>Begi</v>
      </c>
      <c r="D585" s="15">
        <f>IF(AND(INTRO!$E$37="Non-endemic",INTRO!$E$41="Non-endemic"),0,IF(AND(OR(COUNTRY_INFO!$H585=0,COUNTRY_INFO!$H585=4,COUNTRY_INFO!$H585=99),OR(COUNTRY_INFO!$J585=0,COUNTRY_INFO!$J585=4)),0,COUNTRY_INFO!$E585))</f>
        <v>26771.690737784993</v>
      </c>
      <c r="E585" s="15">
        <f>IF(AND(INTRO!$E$37="Non-endemic",INTRO!$E$41="Non-endemic"),0,IF(AND(OR(COUNTRY_INFO!$H585=0,COUNTRY_INFO!$H585=4,COUNTRY_INFO!$H585=99),OR(COUNTRY_INFO!$J585=0,COUNTRY_INFO!$J585=4)),0,COUNTRY_INFO!$F585))</f>
        <v>50581.13470871999</v>
      </c>
      <c r="F585" s="15">
        <f t="shared" si="76"/>
        <v>77352.825446504983</v>
      </c>
      <c r="G585" s="16">
        <f>IF(AND(INTRO!$E$37="Non-endemic",INTRO!$E$41="Non-endemic"),0,COUNTRY_INFO!P585)</f>
        <v>0</v>
      </c>
      <c r="H585" s="16">
        <f>IF(AND(INTRO!$E$37="Non-endemic",INTRO!$E$41="Non-endemic"),0,COUNTRY_INFO!R585)</f>
        <v>1</v>
      </c>
      <c r="I585" s="15">
        <f>IF(INTRO!$E$39="Non-endemic",IF($G585=1,DEC!I585,0),IF($G585=1,IVM!G585,0))</f>
        <v>0</v>
      </c>
      <c r="J585" s="197" t="s">
        <v>1155</v>
      </c>
      <c r="K585" s="42">
        <f>IF($J585="ALB", IF(INTRO!$E$39="Non-endemic", IF($H585&lt;&gt;0, IF($I585=0, $D585*$H585, $D585*($H585-$G585)), 0), $D585*$H585), 0)</f>
        <v>0</v>
      </c>
      <c r="L585" s="15">
        <f t="shared" si="79"/>
        <v>0</v>
      </c>
      <c r="M585" s="3"/>
      <c r="N585" s="15">
        <f t="shared" si="77"/>
        <v>0</v>
      </c>
      <c r="O585" s="42">
        <f>IF($J585="MBD", IF(INTRO!$E$39="Non-endemic", IF($H585&lt;&gt;0, IF($I585=0, $D585*$H585, $D585*($H585-$G585)), 0), $D585*$H585), 0)</f>
        <v>26771.690737784993</v>
      </c>
      <c r="P585" s="15">
        <f t="shared" si="80"/>
        <v>50581.13470871999</v>
      </c>
      <c r="Q585" s="3"/>
      <c r="R585" s="15">
        <f t="shared" si="78"/>
        <v>77352.825446504983</v>
      </c>
      <c r="S585" s="25"/>
      <c r="T585" s="17">
        <f t="shared" si="81"/>
        <v>0</v>
      </c>
      <c r="U585" s="17">
        <f t="shared" si="82"/>
        <v>0</v>
      </c>
      <c r="V585" s="25"/>
      <c r="W585" s="17">
        <f t="shared" si="83"/>
        <v>0</v>
      </c>
      <c r="X585" s="17">
        <f t="shared" si="84"/>
        <v>0</v>
      </c>
      <c r="Y585" s="25"/>
      <c r="Z585" s="17">
        <f t="shared" si="85"/>
        <v>50581.13470871999</v>
      </c>
      <c r="AA585" s="17">
        <f t="shared" si="86"/>
        <v>338</v>
      </c>
    </row>
    <row r="586" spans="1:27" x14ac:dyDescent="0.2">
      <c r="A586" s="14" t="str">
        <f>IF(AND(INTRO!$E$37="Non-endemic",INTRO!$E$41="Non-endemic")," ",IF(COUNTRY_INFO!A586=0," ",COUNTRY_INFO!A586))</f>
        <v>Ethiopia</v>
      </c>
      <c r="B586" s="14" t="str">
        <f>IF(AND(INTRO!$E$37="Non-endemic",INTRO!$E$41="Non-endemic")," ",IF(COUNTRY_INFO!B586=0," ",COUNTRY_INFO!B586))</f>
        <v>Oromia West Wellega</v>
      </c>
      <c r="C586" s="14" t="str">
        <f>IF(AND(INTRO!$E$37="Non-endemic",INTRO!$E$41="Non-endemic")," ",IF(COUNTRY_INFO!C586=0," ",COUNTRY_INFO!C586))</f>
        <v>Bodji Chokorsa</v>
      </c>
      <c r="D586" s="15">
        <f>IF(AND(INTRO!$E$37="Non-endemic",INTRO!$E$41="Non-endemic"),0,IF(AND(OR(COUNTRY_INFO!$H586=0,COUNTRY_INFO!$H586=4,COUNTRY_INFO!$H586=99),OR(COUNTRY_INFO!$J586=0,COUNTRY_INFO!$J586=4)),0,COUNTRY_INFO!$E586))</f>
        <v>10878.359012513998</v>
      </c>
      <c r="E586" s="15">
        <f>IF(AND(INTRO!$E$37="Non-endemic",INTRO!$E$41="Non-endemic"),0,IF(AND(OR(COUNTRY_INFO!$H586=0,COUNTRY_INFO!$H586=4,COUNTRY_INFO!$H586=99),OR(COUNTRY_INFO!$J586=0,COUNTRY_INFO!$J586=4)),0,COUNTRY_INFO!$F586))</f>
        <v>20553.044184287995</v>
      </c>
      <c r="F586" s="15">
        <f t="shared" ref="F586:F649" si="87">SUM(D586:E586)</f>
        <v>31431.403196801992</v>
      </c>
      <c r="G586" s="16">
        <f>IF(AND(INTRO!$E$37="Non-endemic",INTRO!$E$41="Non-endemic"),0,COUNTRY_INFO!P586)</f>
        <v>0</v>
      </c>
      <c r="H586" s="16">
        <f>IF(AND(INTRO!$E$37="Non-endemic",INTRO!$E$41="Non-endemic"),0,COUNTRY_INFO!R586)</f>
        <v>0</v>
      </c>
      <c r="I586" s="15">
        <f>IF(INTRO!$E$39="Non-endemic",IF($G586=1,DEC!I586,0),IF($G586=1,IVM!G586,0))</f>
        <v>0</v>
      </c>
      <c r="J586" s="197"/>
      <c r="K586" s="42">
        <f>IF($J586="ALB", IF(INTRO!$E$39="Non-endemic", IF($H586&lt;&gt;0, IF($I586=0, $D586*$H586, $D586*($H586-$G586)), 0), $D586*$H586), 0)</f>
        <v>0</v>
      </c>
      <c r="L586" s="15">
        <f t="shared" si="79"/>
        <v>0</v>
      </c>
      <c r="M586" s="3"/>
      <c r="N586" s="15">
        <f t="shared" ref="N586:N649" si="88">SUM(K586:M586)</f>
        <v>0</v>
      </c>
      <c r="O586" s="42">
        <f>IF($J586="MBD", IF(INTRO!$E$39="Non-endemic", IF($H586&lt;&gt;0, IF($I586=0, $D586*$H586, $D586*($H586-$G586)), 0), $D586*$H586), 0)</f>
        <v>0</v>
      </c>
      <c r="P586" s="15">
        <f t="shared" si="80"/>
        <v>0</v>
      </c>
      <c r="Q586" s="3"/>
      <c r="R586" s="15">
        <f t="shared" ref="R586:R649" si="89">SUM(O586:Q586)</f>
        <v>0</v>
      </c>
      <c r="S586" s="25"/>
      <c r="T586" s="17">
        <f t="shared" si="81"/>
        <v>0</v>
      </c>
      <c r="U586" s="17">
        <f t="shared" si="82"/>
        <v>0</v>
      </c>
      <c r="V586" s="25"/>
      <c r="W586" s="17">
        <f t="shared" si="83"/>
        <v>0</v>
      </c>
      <c r="X586" s="17">
        <f t="shared" si="84"/>
        <v>0</v>
      </c>
      <c r="Y586" s="25"/>
      <c r="Z586" s="17">
        <f t="shared" si="85"/>
        <v>0</v>
      </c>
      <c r="AA586" s="17">
        <f t="shared" si="86"/>
        <v>0</v>
      </c>
    </row>
    <row r="587" spans="1:27" x14ac:dyDescent="0.2">
      <c r="A587" s="14" t="str">
        <f>IF(AND(INTRO!$E$37="Non-endemic",INTRO!$E$41="Non-endemic")," ",IF(COUNTRY_INFO!A587=0," ",COUNTRY_INFO!A587))</f>
        <v>Ethiopia</v>
      </c>
      <c r="B587" s="14" t="str">
        <f>IF(AND(INTRO!$E$37="Non-endemic",INTRO!$E$41="Non-endemic")," ",IF(COUNTRY_INFO!B587=0," ",COUNTRY_INFO!B587))</f>
        <v>Oromia West Wellega</v>
      </c>
      <c r="C587" s="14" t="str">
        <f>IF(AND(INTRO!$E$37="Non-endemic",INTRO!$E$41="Non-endemic")," ",IF(COUNTRY_INFO!C587=0," ",COUNTRY_INFO!C587))</f>
        <v xml:space="preserve">Bodji Dirmaji </v>
      </c>
      <c r="D587" s="15">
        <f>IF(AND(INTRO!$E$37="Non-endemic",INTRO!$E$41="Non-endemic"),0,IF(AND(OR(COUNTRY_INFO!$H587=0,COUNTRY_INFO!$H587=4,COUNTRY_INFO!$H587=99),OR(COUNTRY_INFO!$J587=0,COUNTRY_INFO!$J587=4)),0,COUNTRY_INFO!$E587))</f>
        <v>9701.2700019101976</v>
      </c>
      <c r="E587" s="15">
        <f>IF(AND(INTRO!$E$37="Non-endemic",INTRO!$E$41="Non-endemic"),0,IF(AND(OR(COUNTRY_INFO!$H587=0,COUNTRY_INFO!$H587=4,COUNTRY_INFO!$H587=99),OR(COUNTRY_INFO!$J587=0,COUNTRY_INFO!$J587=4)),0,COUNTRY_INFO!$F587))</f>
        <v>18329.1092676384</v>
      </c>
      <c r="F587" s="15">
        <f t="shared" si="87"/>
        <v>28030.379269548597</v>
      </c>
      <c r="G587" s="16">
        <f>IF(AND(INTRO!$E$37="Non-endemic",INTRO!$E$41="Non-endemic"),0,COUNTRY_INFO!P587)</f>
        <v>0</v>
      </c>
      <c r="H587" s="16">
        <f>IF(AND(INTRO!$E$37="Non-endemic",INTRO!$E$41="Non-endemic"),0,COUNTRY_INFO!R587)</f>
        <v>0</v>
      </c>
      <c r="I587" s="15">
        <f>IF(INTRO!$E$39="Non-endemic",IF($G587=1,DEC!I587,0),IF($G587=1,IVM!G587,0))</f>
        <v>0</v>
      </c>
      <c r="J587" s="197"/>
      <c r="K587" s="42">
        <f>IF($J587="ALB", IF(INTRO!$E$39="Non-endemic", IF($H587&lt;&gt;0, IF($I587=0, $D587*$H587, $D587*($H587-$G587)), 0), $D587*$H587), 0)</f>
        <v>0</v>
      </c>
      <c r="L587" s="15">
        <f t="shared" si="79"/>
        <v>0</v>
      </c>
      <c r="M587" s="3"/>
      <c r="N587" s="15">
        <f t="shared" si="88"/>
        <v>0</v>
      </c>
      <c r="O587" s="42">
        <f>IF($J587="MBD", IF(INTRO!$E$39="Non-endemic", IF($H587&lt;&gt;0, IF($I587=0, $D587*$H587, $D587*($H587-$G587)), 0), $D587*$H587), 0)</f>
        <v>0</v>
      </c>
      <c r="P587" s="15">
        <f t="shared" si="80"/>
        <v>0</v>
      </c>
      <c r="Q587" s="3"/>
      <c r="R587" s="15">
        <f t="shared" si="89"/>
        <v>0</v>
      </c>
      <c r="S587" s="25"/>
      <c r="T587" s="17">
        <f t="shared" si="81"/>
        <v>0</v>
      </c>
      <c r="U587" s="17">
        <f t="shared" si="82"/>
        <v>0</v>
      </c>
      <c r="V587" s="25"/>
      <c r="W587" s="17">
        <f t="shared" si="83"/>
        <v>0</v>
      </c>
      <c r="X587" s="17">
        <f t="shared" si="84"/>
        <v>0</v>
      </c>
      <c r="Y587" s="25"/>
      <c r="Z587" s="17">
        <f t="shared" si="85"/>
        <v>0</v>
      </c>
      <c r="AA587" s="17">
        <f t="shared" si="86"/>
        <v>0</v>
      </c>
    </row>
    <row r="588" spans="1:27" x14ac:dyDescent="0.2">
      <c r="A588" s="14" t="str">
        <f>IF(AND(INTRO!$E$37="Non-endemic",INTRO!$E$41="Non-endemic")," ",IF(COUNTRY_INFO!A588=0," ",COUNTRY_INFO!A588))</f>
        <v>Ethiopia</v>
      </c>
      <c r="B588" s="14" t="str">
        <f>IF(AND(INTRO!$E$37="Non-endemic",INTRO!$E$41="Non-endemic")," ",IF(COUNTRY_INFO!B588=0," ",COUNTRY_INFO!B588))</f>
        <v>Oromia West Wellega</v>
      </c>
      <c r="C588" s="14" t="str">
        <f>IF(AND(INTRO!$E$37="Non-endemic",INTRO!$E$41="Non-endemic")," ",IF(COUNTRY_INFO!C588=0," ",COUNTRY_INFO!C588))</f>
        <v>Genji</v>
      </c>
      <c r="D588" s="15">
        <f>IF(AND(INTRO!$E$37="Non-endemic",INTRO!$E$41="Non-endemic"),0,IF(AND(OR(COUNTRY_INFO!$H588=0,COUNTRY_INFO!$H588=4,COUNTRY_INFO!$H588=99),OR(COUNTRY_INFO!$J588=0,COUNTRY_INFO!$J588=4)),0,COUNTRY_INFO!$E588))</f>
        <v>13354.1995420974</v>
      </c>
      <c r="E588" s="15">
        <f>IF(AND(INTRO!$E$37="Non-endemic",INTRO!$E$41="Non-endemic"),0,IF(AND(OR(COUNTRY_INFO!$H588=0,COUNTRY_INFO!$H588=4,COUNTRY_INFO!$H588=99),OR(COUNTRY_INFO!$J588=0,COUNTRY_INFO!$J588=4)),0,COUNTRY_INFO!$F588))</f>
        <v>25230.777263260799</v>
      </c>
      <c r="F588" s="15">
        <f t="shared" si="87"/>
        <v>38584.976805358201</v>
      </c>
      <c r="G588" s="16">
        <f>IF(AND(INTRO!$E$37="Non-endemic",INTRO!$E$41="Non-endemic"),0,COUNTRY_INFO!P588)</f>
        <v>0</v>
      </c>
      <c r="H588" s="16">
        <f>IF(AND(INTRO!$E$37="Non-endemic",INTRO!$E$41="Non-endemic"),0,COUNTRY_INFO!R588)</f>
        <v>1</v>
      </c>
      <c r="I588" s="15">
        <f>IF(INTRO!$E$39="Non-endemic",IF($G588=1,DEC!I588,0),IF($G588=1,IVM!G588,0))</f>
        <v>0</v>
      </c>
      <c r="J588" s="197" t="s">
        <v>1155</v>
      </c>
      <c r="K588" s="42">
        <f>IF($J588="ALB", IF(INTRO!$E$39="Non-endemic", IF($H588&lt;&gt;0, IF($I588=0, $D588*$H588, $D588*($H588-$G588)), 0), $D588*$H588), 0)</f>
        <v>0</v>
      </c>
      <c r="L588" s="15">
        <f t="shared" si="79"/>
        <v>0</v>
      </c>
      <c r="M588" s="3"/>
      <c r="N588" s="15">
        <f t="shared" si="88"/>
        <v>0</v>
      </c>
      <c r="O588" s="42">
        <f>IF($J588="MBD", IF(INTRO!$E$39="Non-endemic", IF($H588&lt;&gt;0, IF($I588=0, $D588*$H588, $D588*($H588-$G588)), 0), $D588*$H588), 0)</f>
        <v>13354.1995420974</v>
      </c>
      <c r="P588" s="15">
        <f t="shared" si="80"/>
        <v>25230.777263260799</v>
      </c>
      <c r="Q588" s="3"/>
      <c r="R588" s="15">
        <f t="shared" si="89"/>
        <v>38584.976805358201</v>
      </c>
      <c r="S588" s="25"/>
      <c r="T588" s="17">
        <f t="shared" si="81"/>
        <v>0</v>
      </c>
      <c r="U588" s="17">
        <f t="shared" si="82"/>
        <v>0</v>
      </c>
      <c r="V588" s="25"/>
      <c r="W588" s="17">
        <f t="shared" si="83"/>
        <v>0</v>
      </c>
      <c r="X588" s="17">
        <f t="shared" si="84"/>
        <v>0</v>
      </c>
      <c r="Y588" s="25"/>
      <c r="Z588" s="17">
        <f t="shared" si="85"/>
        <v>25230.777263260799</v>
      </c>
      <c r="AA588" s="17">
        <f t="shared" si="86"/>
        <v>169</v>
      </c>
    </row>
    <row r="589" spans="1:27" x14ac:dyDescent="0.2">
      <c r="A589" s="14" t="str">
        <f>IF(AND(INTRO!$E$37="Non-endemic",INTRO!$E$41="Non-endemic")," ",IF(COUNTRY_INFO!A589=0," ",COUNTRY_INFO!A589))</f>
        <v>Ethiopia</v>
      </c>
      <c r="B589" s="14" t="str">
        <f>IF(AND(INTRO!$E$37="Non-endemic",INTRO!$E$41="Non-endemic")," ",IF(COUNTRY_INFO!B589=0," ",COUNTRY_INFO!B589))</f>
        <v>Oromia West Wellega</v>
      </c>
      <c r="C589" s="14" t="str">
        <f>IF(AND(INTRO!$E$37="Non-endemic",INTRO!$E$41="Non-endemic")," ",IF(COUNTRY_INFO!C589=0," ",COUNTRY_INFO!C589))</f>
        <v>Gimbi Rural</v>
      </c>
      <c r="D589" s="15">
        <f>IF(AND(INTRO!$E$37="Non-endemic",INTRO!$E$41="Non-endemic"),0,IF(AND(OR(COUNTRY_INFO!$H589=0,COUNTRY_INFO!$H589=4,COUNTRY_INFO!$H589=99),OR(COUNTRY_INFO!$J589=0,COUNTRY_INFO!$J589=4)),0,COUNTRY_INFO!$E589))</f>
        <v>16791.462348469198</v>
      </c>
      <c r="E589" s="15">
        <f>IF(AND(INTRO!$E$37="Non-endemic",INTRO!$E$41="Non-endemic"),0,IF(AND(OR(COUNTRY_INFO!$H589=0,COUNTRY_INFO!$H589=4,COUNTRY_INFO!$H589=99),OR(COUNTRY_INFO!$J589=0,COUNTRY_INFO!$J589=4)),0,COUNTRY_INFO!$F589))</f>
        <v>31724.974986566398</v>
      </c>
      <c r="F589" s="15">
        <f t="shared" si="87"/>
        <v>48516.437335035596</v>
      </c>
      <c r="G589" s="16">
        <f>IF(AND(INTRO!$E$37="Non-endemic",INTRO!$E$41="Non-endemic"),0,COUNTRY_INFO!P589)</f>
        <v>1</v>
      </c>
      <c r="H589" s="16">
        <f>IF(AND(INTRO!$E$37="Non-endemic",INTRO!$E$41="Non-endemic"),0,COUNTRY_INFO!R589)</f>
        <v>1</v>
      </c>
      <c r="I589" s="15">
        <f>IF(INTRO!$E$39="Non-endemic",IF($G589=1,DEC!I589,0),IF($G589=1,IVM!G589,0))</f>
        <v>85036.311892253812</v>
      </c>
      <c r="J589" s="197" t="s">
        <v>172</v>
      </c>
      <c r="K589" s="42">
        <f>IF($J589="ALB", IF(INTRO!$E$39="Non-endemic", IF($H589&lt;&gt;0, IF($I589=0, $D589*$H589, $D589*($H589-$G589)), 0), $D589*$H589), 0)</f>
        <v>16791.462348469198</v>
      </c>
      <c r="L589" s="15">
        <f t="shared" si="79"/>
        <v>0</v>
      </c>
      <c r="M589" s="3"/>
      <c r="N589" s="15">
        <f t="shared" si="88"/>
        <v>16791.462348469198</v>
      </c>
      <c r="O589" s="42">
        <f>IF($J589="MBD", IF(INTRO!$E$39="Non-endemic", IF($H589&lt;&gt;0, IF($I589=0, $D589*$H589, $D589*($H589-$G589)), 0), $D589*$H589), 0)</f>
        <v>0</v>
      </c>
      <c r="P589" s="15">
        <f t="shared" si="80"/>
        <v>0</v>
      </c>
      <c r="Q589" s="3"/>
      <c r="R589" s="15">
        <f t="shared" si="89"/>
        <v>0</v>
      </c>
      <c r="S589" s="25"/>
      <c r="T589" s="17">
        <f t="shared" si="81"/>
        <v>85036.311892253812</v>
      </c>
      <c r="U589" s="17">
        <f t="shared" si="82"/>
        <v>426</v>
      </c>
      <c r="V589" s="25"/>
      <c r="W589" s="17">
        <f t="shared" si="83"/>
        <v>0</v>
      </c>
      <c r="X589" s="17">
        <f t="shared" si="84"/>
        <v>0</v>
      </c>
      <c r="Y589" s="25"/>
      <c r="Z589" s="17">
        <f t="shared" si="85"/>
        <v>0</v>
      </c>
      <c r="AA589" s="17">
        <f t="shared" si="86"/>
        <v>0</v>
      </c>
    </row>
    <row r="590" spans="1:27" x14ac:dyDescent="0.2">
      <c r="A590" s="14" t="str">
        <f>IF(AND(INTRO!$E$37="Non-endemic",INTRO!$E$41="Non-endemic")," ",IF(COUNTRY_INFO!A590=0," ",COUNTRY_INFO!A590))</f>
        <v>Ethiopia</v>
      </c>
      <c r="B590" s="14" t="str">
        <f>IF(AND(INTRO!$E$37="Non-endemic",INTRO!$E$41="Non-endemic")," ",IF(COUNTRY_INFO!B590=0," ",COUNTRY_INFO!B590))</f>
        <v>Oromia West Wellega</v>
      </c>
      <c r="C590" s="14" t="str">
        <f>IF(AND(INTRO!$E$37="Non-endemic",INTRO!$E$41="Non-endemic")," ",IF(COUNTRY_INFO!C590=0," ",COUNTRY_INFO!C590))</f>
        <v>Gimbi Town</v>
      </c>
      <c r="D590" s="15">
        <f>IF(AND(INTRO!$E$37="Non-endemic",INTRO!$E$41="Non-endemic"),0,IF(AND(OR(COUNTRY_INFO!$H590=0,COUNTRY_INFO!$H590=4,COUNTRY_INFO!$H590=99),OR(COUNTRY_INFO!$J590=0,COUNTRY_INFO!$J590=4)),0,COUNTRY_INFO!$E590))</f>
        <v>7755.6879642017993</v>
      </c>
      <c r="E590" s="15">
        <f>IF(AND(INTRO!$E$37="Non-endemic",INTRO!$E$41="Non-endemic"),0,IF(AND(OR(COUNTRY_INFO!$H590=0,COUNTRY_INFO!$H590=4,COUNTRY_INFO!$H590=99),OR(COUNTRY_INFO!$J590=0,COUNTRY_INFO!$J590=4)),0,COUNTRY_INFO!$F590))</f>
        <v>14653.220878665599</v>
      </c>
      <c r="F590" s="15">
        <f t="shared" si="87"/>
        <v>22408.9088428674</v>
      </c>
      <c r="G590" s="16">
        <f>IF(AND(INTRO!$E$37="Non-endemic",INTRO!$E$41="Non-endemic"),0,COUNTRY_INFO!P590)</f>
        <v>0</v>
      </c>
      <c r="H590" s="16">
        <f>IF(AND(INTRO!$E$37="Non-endemic",INTRO!$E$41="Non-endemic"),0,COUNTRY_INFO!R590)</f>
        <v>1</v>
      </c>
      <c r="I590" s="15">
        <f>IF(INTRO!$E$39="Non-endemic",IF($G590=1,DEC!I590,0),IF($G590=1,IVM!G590,0))</f>
        <v>0</v>
      </c>
      <c r="J590" s="197" t="s">
        <v>1155</v>
      </c>
      <c r="K590" s="42">
        <f>IF($J590="ALB", IF(INTRO!$E$39="Non-endemic", IF($H590&lt;&gt;0, IF($I590=0, $D590*$H590, $D590*($H590-$G590)), 0), $D590*$H590), 0)</f>
        <v>0</v>
      </c>
      <c r="L590" s="15">
        <f t="shared" si="79"/>
        <v>0</v>
      </c>
      <c r="M590" s="3"/>
      <c r="N590" s="15">
        <f t="shared" si="88"/>
        <v>0</v>
      </c>
      <c r="O590" s="42">
        <f>IF($J590="MBD", IF(INTRO!$E$39="Non-endemic", IF($H590&lt;&gt;0, IF($I590=0, $D590*$H590, $D590*($H590-$G590)), 0), $D590*$H590), 0)</f>
        <v>7755.6879642017993</v>
      </c>
      <c r="P590" s="15">
        <f t="shared" si="80"/>
        <v>14653.220878665599</v>
      </c>
      <c r="Q590" s="3"/>
      <c r="R590" s="15">
        <f t="shared" si="89"/>
        <v>22408.9088428674</v>
      </c>
      <c r="S590" s="25"/>
      <c r="T590" s="17">
        <f t="shared" si="81"/>
        <v>0</v>
      </c>
      <c r="U590" s="17">
        <f t="shared" si="82"/>
        <v>0</v>
      </c>
      <c r="V590" s="25"/>
      <c r="W590" s="17">
        <f t="shared" si="83"/>
        <v>0</v>
      </c>
      <c r="X590" s="17">
        <f t="shared" si="84"/>
        <v>0</v>
      </c>
      <c r="Y590" s="25"/>
      <c r="Z590" s="17">
        <f t="shared" si="85"/>
        <v>14653.220878665599</v>
      </c>
      <c r="AA590" s="17">
        <f t="shared" si="86"/>
        <v>98</v>
      </c>
    </row>
    <row r="591" spans="1:27" x14ac:dyDescent="0.2">
      <c r="A591" s="14" t="str">
        <f>IF(AND(INTRO!$E$37="Non-endemic",INTRO!$E$41="Non-endemic")," ",IF(COUNTRY_INFO!A591=0," ",COUNTRY_INFO!A591))</f>
        <v>Ethiopia</v>
      </c>
      <c r="B591" s="14" t="str">
        <f>IF(AND(INTRO!$E$37="Non-endemic",INTRO!$E$41="Non-endemic")," ",IF(COUNTRY_INFO!B591=0," ",COUNTRY_INFO!B591))</f>
        <v>Oromia West Wellega</v>
      </c>
      <c r="C591" s="14" t="str">
        <f>IF(AND(INTRO!$E$37="Non-endemic",INTRO!$E$41="Non-endemic")," ",IF(COUNTRY_INFO!C591=0," ",COUNTRY_INFO!C591))</f>
        <v>Guliso</v>
      </c>
      <c r="D591" s="15">
        <f>IF(AND(INTRO!$E$37="Non-endemic",INTRO!$E$41="Non-endemic"),0,IF(AND(OR(COUNTRY_INFO!$H591=0,COUNTRY_INFO!$H591=4,COUNTRY_INFO!$H591=99),OR(COUNTRY_INFO!$J591=0,COUNTRY_INFO!$J591=4)),0,COUNTRY_INFO!$E591))</f>
        <v>15714.146775696599</v>
      </c>
      <c r="E591" s="15">
        <f>IF(AND(INTRO!$E$37="Non-endemic",INTRO!$E$41="Non-endemic"),0,IF(AND(OR(COUNTRY_INFO!$H591=0,COUNTRY_INFO!$H591=4,COUNTRY_INFO!$H591=99),OR(COUNTRY_INFO!$J591=0,COUNTRY_INFO!$J591=4)),0,COUNTRY_INFO!$F591))</f>
        <v>29689.547166787193</v>
      </c>
      <c r="F591" s="15">
        <f t="shared" si="87"/>
        <v>45403.693942483791</v>
      </c>
      <c r="G591" s="16">
        <f>IF(AND(INTRO!$E$37="Non-endemic",INTRO!$E$41="Non-endemic"),0,COUNTRY_INFO!P591)</f>
        <v>0</v>
      </c>
      <c r="H591" s="16">
        <f>IF(AND(INTRO!$E$37="Non-endemic",INTRO!$E$41="Non-endemic"),0,COUNTRY_INFO!R591)</f>
        <v>2</v>
      </c>
      <c r="I591" s="15">
        <f>IF(INTRO!$E$39="Non-endemic",IF($G591=1,DEC!I591,0),IF($G591=1,IVM!G591,0))</f>
        <v>0</v>
      </c>
      <c r="J591" s="197" t="s">
        <v>1155</v>
      </c>
      <c r="K591" s="42">
        <f>IF($J591="ALB", IF(INTRO!$E$39="Non-endemic", IF($H591&lt;&gt;0, IF($I591=0, $D591*$H591, $D591*($H591-$G591)), 0), $D591*$H591), 0)</f>
        <v>0</v>
      </c>
      <c r="L591" s="15">
        <f t="shared" si="79"/>
        <v>0</v>
      </c>
      <c r="M591" s="3"/>
      <c r="N591" s="15">
        <f t="shared" si="88"/>
        <v>0</v>
      </c>
      <c r="O591" s="42">
        <f>IF($J591="MBD", IF(INTRO!$E$39="Non-endemic", IF($H591&lt;&gt;0, IF($I591=0, $D591*$H591, $D591*($H591-$G591)), 0), $D591*$H591), 0)</f>
        <v>31428.293551393199</v>
      </c>
      <c r="P591" s="15">
        <f t="shared" si="80"/>
        <v>59379.094333574387</v>
      </c>
      <c r="Q591" s="3"/>
      <c r="R591" s="15">
        <f t="shared" si="89"/>
        <v>90807.387884967582</v>
      </c>
      <c r="S591" s="25"/>
      <c r="T591" s="17">
        <f t="shared" si="81"/>
        <v>0</v>
      </c>
      <c r="U591" s="17">
        <f t="shared" si="82"/>
        <v>0</v>
      </c>
      <c r="V591" s="25"/>
      <c r="W591" s="17">
        <f t="shared" si="83"/>
        <v>0</v>
      </c>
      <c r="X591" s="17">
        <f t="shared" si="84"/>
        <v>0</v>
      </c>
      <c r="Y591" s="25"/>
      <c r="Z591" s="17">
        <f t="shared" si="85"/>
        <v>59379.094333574387</v>
      </c>
      <c r="AA591" s="17">
        <f t="shared" si="86"/>
        <v>396</v>
      </c>
    </row>
    <row r="592" spans="1:27" x14ac:dyDescent="0.2">
      <c r="A592" s="14" t="str">
        <f>IF(AND(INTRO!$E$37="Non-endemic",INTRO!$E$41="Non-endemic")," ",IF(COUNTRY_INFO!A592=0," ",COUNTRY_INFO!A592))</f>
        <v>Ethiopia</v>
      </c>
      <c r="B592" s="14" t="str">
        <f>IF(AND(INTRO!$E$37="Non-endemic",INTRO!$E$41="Non-endemic")," ",IF(COUNTRY_INFO!B592=0," ",COUNTRY_INFO!B592))</f>
        <v>Oromia West Wellega</v>
      </c>
      <c r="C592" s="14" t="str">
        <f>IF(AND(INTRO!$E$37="Non-endemic",INTRO!$E$41="Non-endemic")," ",IF(COUNTRY_INFO!C592=0," ",COUNTRY_INFO!C592))</f>
        <v>Haru</v>
      </c>
      <c r="D592" s="15">
        <f>IF(AND(INTRO!$E$37="Non-endemic",INTRO!$E$41="Non-endemic"),0,IF(AND(OR(COUNTRY_INFO!$H592=0,COUNTRY_INFO!$H592=4,COUNTRY_INFO!$H592=99),OR(COUNTRY_INFO!$J592=0,COUNTRY_INFO!$J592=4)),0,COUNTRY_INFO!$E592))</f>
        <v>15053.062908706199</v>
      </c>
      <c r="E592" s="15">
        <f>IF(AND(INTRO!$E$37="Non-endemic",INTRO!$E$41="Non-endemic"),0,IF(AND(OR(COUNTRY_INFO!$H592=0,COUNTRY_INFO!$H592=4,COUNTRY_INFO!$H592=99),OR(COUNTRY_INFO!$J592=0,COUNTRY_INFO!$J592=4)),0,COUNTRY_INFO!$F592))</f>
        <v>28440.527354870395</v>
      </c>
      <c r="F592" s="15">
        <f t="shared" si="87"/>
        <v>43493.590263576596</v>
      </c>
      <c r="G592" s="16">
        <f>IF(AND(INTRO!$E$37="Non-endemic",INTRO!$E$41="Non-endemic"),0,COUNTRY_INFO!P592)</f>
        <v>0</v>
      </c>
      <c r="H592" s="16">
        <f>IF(AND(INTRO!$E$37="Non-endemic",INTRO!$E$41="Non-endemic"),0,COUNTRY_INFO!R592)</f>
        <v>2</v>
      </c>
      <c r="I592" s="15">
        <f>IF(INTRO!$E$39="Non-endemic",IF($G592=1,DEC!I592,0),IF($G592=1,IVM!G592,0))</f>
        <v>0</v>
      </c>
      <c r="J592" s="197" t="s">
        <v>1155</v>
      </c>
      <c r="K592" s="42">
        <f>IF($J592="ALB", IF(INTRO!$E$39="Non-endemic", IF($H592&lt;&gt;0, IF($I592=0, $D592*$H592, $D592*($H592-$G592)), 0), $D592*$H592), 0)</f>
        <v>0</v>
      </c>
      <c r="L592" s="15">
        <f t="shared" si="79"/>
        <v>0</v>
      </c>
      <c r="M592" s="3"/>
      <c r="N592" s="15">
        <f t="shared" si="88"/>
        <v>0</v>
      </c>
      <c r="O592" s="42">
        <f>IF($J592="MBD", IF(INTRO!$E$39="Non-endemic", IF($H592&lt;&gt;0, IF($I592=0, $D592*$H592, $D592*($H592-$G592)), 0), $D592*$H592), 0)</f>
        <v>30106.125817412398</v>
      </c>
      <c r="P592" s="15">
        <f t="shared" si="80"/>
        <v>56881.054709740791</v>
      </c>
      <c r="Q592" s="3"/>
      <c r="R592" s="15">
        <f t="shared" si="89"/>
        <v>86987.180527153192</v>
      </c>
      <c r="S592" s="25"/>
      <c r="T592" s="17">
        <f t="shared" si="81"/>
        <v>0</v>
      </c>
      <c r="U592" s="17">
        <f t="shared" si="82"/>
        <v>0</v>
      </c>
      <c r="V592" s="25"/>
      <c r="W592" s="17">
        <f t="shared" si="83"/>
        <v>0</v>
      </c>
      <c r="X592" s="17">
        <f t="shared" si="84"/>
        <v>0</v>
      </c>
      <c r="Y592" s="25"/>
      <c r="Z592" s="17">
        <f t="shared" si="85"/>
        <v>56881.054709740791</v>
      </c>
      <c r="AA592" s="17">
        <f t="shared" si="86"/>
        <v>380</v>
      </c>
    </row>
    <row r="593" spans="1:27" x14ac:dyDescent="0.2">
      <c r="A593" s="14" t="str">
        <f>IF(AND(INTRO!$E$37="Non-endemic",INTRO!$E$41="Non-endemic")," ",IF(COUNTRY_INFO!A593=0," ",COUNTRY_INFO!A593))</f>
        <v>Ethiopia</v>
      </c>
      <c r="B593" s="14" t="str">
        <f>IF(AND(INTRO!$E$37="Non-endemic",INTRO!$E$41="Non-endemic")," ",IF(COUNTRY_INFO!B593=0," ",COUNTRY_INFO!B593))</f>
        <v>Oromia West Wellega</v>
      </c>
      <c r="C593" s="14" t="str">
        <f>IF(AND(INTRO!$E$37="Non-endemic",INTRO!$E$41="Non-endemic")," ",IF(COUNTRY_INFO!C593=0," ",COUNTRY_INFO!C593))</f>
        <v>Homa</v>
      </c>
      <c r="D593" s="15">
        <f>IF(AND(INTRO!$E$37="Non-endemic",INTRO!$E$41="Non-endemic"),0,IF(AND(OR(COUNTRY_INFO!$H593=0,COUNTRY_INFO!$H593=4,COUNTRY_INFO!$H593=99),OR(COUNTRY_INFO!$J593=0,COUNTRY_INFO!$J593=4)),0,COUNTRY_INFO!$E593))</f>
        <v>5515.8760945217982</v>
      </c>
      <c r="E593" s="15">
        <f>IF(AND(INTRO!$E$37="Non-endemic",INTRO!$E$41="Non-endemic"),0,IF(AND(OR(COUNTRY_INFO!$H593=0,COUNTRY_INFO!$H593=4,COUNTRY_INFO!$H593=99),OR(COUNTRY_INFO!$J593=0,COUNTRY_INFO!$J593=4)),0,COUNTRY_INFO!$F593))</f>
        <v>10421.428908105598</v>
      </c>
      <c r="F593" s="15">
        <f t="shared" si="87"/>
        <v>15937.305002627396</v>
      </c>
      <c r="G593" s="16">
        <f>IF(AND(INTRO!$E$37="Non-endemic",INTRO!$E$41="Non-endemic"),0,COUNTRY_INFO!P593)</f>
        <v>0</v>
      </c>
      <c r="H593" s="16">
        <f>IF(AND(INTRO!$E$37="Non-endemic",INTRO!$E$41="Non-endemic"),0,COUNTRY_INFO!R593)</f>
        <v>1</v>
      </c>
      <c r="I593" s="15">
        <f>IF(INTRO!$E$39="Non-endemic",IF($G593=1,DEC!I593,0),IF($G593=1,IVM!G593,0))</f>
        <v>0</v>
      </c>
      <c r="J593" s="197" t="s">
        <v>1155</v>
      </c>
      <c r="K593" s="42">
        <f>IF($J593="ALB", IF(INTRO!$E$39="Non-endemic", IF($H593&lt;&gt;0, IF($I593=0, $D593*$H593, $D593*($H593-$G593)), 0), $D593*$H593), 0)</f>
        <v>0</v>
      </c>
      <c r="L593" s="15">
        <f t="shared" si="79"/>
        <v>0</v>
      </c>
      <c r="M593" s="3"/>
      <c r="N593" s="15">
        <f t="shared" si="88"/>
        <v>0</v>
      </c>
      <c r="O593" s="42">
        <f>IF($J593="MBD", IF(INTRO!$E$39="Non-endemic", IF($H593&lt;&gt;0, IF($I593=0, $D593*$H593, $D593*($H593-$G593)), 0), $D593*$H593), 0)</f>
        <v>5515.8760945217982</v>
      </c>
      <c r="P593" s="15">
        <f t="shared" si="80"/>
        <v>10421.428908105598</v>
      </c>
      <c r="Q593" s="3"/>
      <c r="R593" s="15">
        <f t="shared" si="89"/>
        <v>15937.305002627396</v>
      </c>
      <c r="S593" s="25"/>
      <c r="T593" s="17">
        <f t="shared" si="81"/>
        <v>0</v>
      </c>
      <c r="U593" s="17">
        <f t="shared" si="82"/>
        <v>0</v>
      </c>
      <c r="V593" s="25"/>
      <c r="W593" s="17">
        <f t="shared" si="83"/>
        <v>0</v>
      </c>
      <c r="X593" s="17">
        <f t="shared" si="84"/>
        <v>0</v>
      </c>
      <c r="Y593" s="25"/>
      <c r="Z593" s="17">
        <f t="shared" si="85"/>
        <v>10421.428908105598</v>
      </c>
      <c r="AA593" s="17">
        <f t="shared" si="86"/>
        <v>70</v>
      </c>
    </row>
    <row r="594" spans="1:27" x14ac:dyDescent="0.2">
      <c r="A594" s="14" t="str">
        <f>IF(AND(INTRO!$E$37="Non-endemic",INTRO!$E$41="Non-endemic")," ",IF(COUNTRY_INFO!A594=0," ",COUNTRY_INFO!A594))</f>
        <v>Ethiopia</v>
      </c>
      <c r="B594" s="14" t="str">
        <f>IF(AND(INTRO!$E$37="Non-endemic",INTRO!$E$41="Non-endemic")," ",IF(COUNTRY_INFO!B594=0," ",COUNTRY_INFO!B594))</f>
        <v>Oromia West Wellega</v>
      </c>
      <c r="C594" s="14" t="str">
        <f>IF(AND(INTRO!$E$37="Non-endemic",INTRO!$E$41="Non-endemic")," ",IF(COUNTRY_INFO!C594=0," ",COUNTRY_INFO!C594))</f>
        <v>Jarso</v>
      </c>
      <c r="D594" s="15">
        <f>IF(AND(INTRO!$E$37="Non-endemic",INTRO!$E$41="Non-endemic"),0,IF(AND(OR(COUNTRY_INFO!$H594=0,COUNTRY_INFO!$H594=4,COUNTRY_INFO!$H594=99),OR(COUNTRY_INFO!$J594=0,COUNTRY_INFO!$J594=4)),0,COUNTRY_INFO!$E594))</f>
        <v>0</v>
      </c>
      <c r="E594" s="15">
        <f>IF(AND(INTRO!$E$37="Non-endemic",INTRO!$E$41="Non-endemic"),0,IF(AND(OR(COUNTRY_INFO!$H594=0,COUNTRY_INFO!$H594=4,COUNTRY_INFO!$H594=99),OR(COUNTRY_INFO!$J594=0,COUNTRY_INFO!$J594=4)),0,COUNTRY_INFO!$F594))</f>
        <v>0</v>
      </c>
      <c r="F594" s="15">
        <f t="shared" si="87"/>
        <v>0</v>
      </c>
      <c r="G594" s="16">
        <f>IF(AND(INTRO!$E$37="Non-endemic",INTRO!$E$41="Non-endemic"),0,COUNTRY_INFO!P594)</f>
        <v>0</v>
      </c>
      <c r="H594" s="16">
        <f>IF(AND(INTRO!$E$37="Non-endemic",INTRO!$E$41="Non-endemic"),0,COUNTRY_INFO!R594)</f>
        <v>0</v>
      </c>
      <c r="I594" s="15">
        <f>IF(INTRO!$E$39="Non-endemic",IF($G594=1,DEC!I594,0),IF($G594=1,IVM!G594,0))</f>
        <v>0</v>
      </c>
      <c r="J594" s="197"/>
      <c r="K594" s="42">
        <f>IF($J594="ALB", IF(INTRO!$E$39="Non-endemic", IF($H594&lt;&gt;0, IF($I594=0, $D594*$H594, $D594*($H594-$G594)), 0), $D594*$H594), 0)</f>
        <v>0</v>
      </c>
      <c r="L594" s="15">
        <f t="shared" si="79"/>
        <v>0</v>
      </c>
      <c r="M594" s="3"/>
      <c r="N594" s="15">
        <f t="shared" si="88"/>
        <v>0</v>
      </c>
      <c r="O594" s="42">
        <f>IF($J594="MBD", IF(INTRO!$E$39="Non-endemic", IF($H594&lt;&gt;0, IF($I594=0, $D594*$H594, $D594*($H594-$G594)), 0), $D594*$H594), 0)</f>
        <v>0</v>
      </c>
      <c r="P594" s="15">
        <f t="shared" si="80"/>
        <v>0</v>
      </c>
      <c r="Q594" s="3"/>
      <c r="R594" s="15">
        <f t="shared" si="89"/>
        <v>0</v>
      </c>
      <c r="S594" s="25"/>
      <c r="T594" s="17">
        <f t="shared" si="81"/>
        <v>0</v>
      </c>
      <c r="U594" s="17">
        <f t="shared" si="82"/>
        <v>0</v>
      </c>
      <c r="V594" s="25"/>
      <c r="W594" s="17">
        <f t="shared" si="83"/>
        <v>0</v>
      </c>
      <c r="X594" s="17">
        <f t="shared" si="84"/>
        <v>0</v>
      </c>
      <c r="Y594" s="25"/>
      <c r="Z594" s="17">
        <f t="shared" si="85"/>
        <v>0</v>
      </c>
      <c r="AA594" s="17">
        <f t="shared" si="86"/>
        <v>0</v>
      </c>
    </row>
    <row r="595" spans="1:27" x14ac:dyDescent="0.2">
      <c r="A595" s="14" t="str">
        <f>IF(AND(INTRO!$E$37="Non-endemic",INTRO!$E$41="Non-endemic")," ",IF(COUNTRY_INFO!A595=0," ",COUNTRY_INFO!A595))</f>
        <v>Ethiopia</v>
      </c>
      <c r="B595" s="14" t="str">
        <f>IF(AND(INTRO!$E$37="Non-endemic",INTRO!$E$41="Non-endemic")," ",IF(COUNTRY_INFO!B595=0," ",COUNTRY_INFO!B595))</f>
        <v>Oromia West Wellega</v>
      </c>
      <c r="C595" s="14" t="str">
        <f>IF(AND(INTRO!$E$37="Non-endemic",INTRO!$E$41="Non-endemic")," ",IF(COUNTRY_INFO!C595=0," ",COUNTRY_INFO!C595))</f>
        <v>Kiltu Karra</v>
      </c>
      <c r="D595" s="15">
        <f>IF(AND(INTRO!$E$37="Non-endemic",INTRO!$E$41="Non-endemic"),0,IF(AND(OR(COUNTRY_INFO!$H595=0,COUNTRY_INFO!$H595=4,COUNTRY_INFO!$H595=99),OR(COUNTRY_INFO!$J595=0,COUNTRY_INFO!$J595=4)),0,COUNTRY_INFO!$E595))</f>
        <v>11635.992345704997</v>
      </c>
      <c r="E595" s="15">
        <f>IF(AND(INTRO!$E$37="Non-endemic",INTRO!$E$41="Non-endemic"),0,IF(AND(OR(COUNTRY_INFO!$H595=0,COUNTRY_INFO!$H595=4,COUNTRY_INFO!$H595=99),OR(COUNTRY_INFO!$J595=0,COUNTRY_INFO!$J595=4)),0,COUNTRY_INFO!$F595))</f>
        <v>21984.479877359998</v>
      </c>
      <c r="F595" s="15">
        <f t="shared" si="87"/>
        <v>33620.472223064993</v>
      </c>
      <c r="G595" s="16">
        <f>IF(AND(INTRO!$E$37="Non-endemic",INTRO!$E$41="Non-endemic"),0,COUNTRY_INFO!P595)</f>
        <v>0</v>
      </c>
      <c r="H595" s="16">
        <f>IF(AND(INTRO!$E$37="Non-endemic",INTRO!$E$41="Non-endemic"),0,COUNTRY_INFO!R595)</f>
        <v>1</v>
      </c>
      <c r="I595" s="15">
        <f>IF(INTRO!$E$39="Non-endemic",IF($G595=1,DEC!I595,0),IF($G595=1,IVM!G595,0))</f>
        <v>0</v>
      </c>
      <c r="J595" s="197" t="s">
        <v>1155</v>
      </c>
      <c r="K595" s="42">
        <f>IF($J595="ALB", IF(INTRO!$E$39="Non-endemic", IF($H595&lt;&gt;0, IF($I595=0, $D595*$H595, $D595*($H595-$G595)), 0), $D595*$H595), 0)</f>
        <v>0</v>
      </c>
      <c r="L595" s="15">
        <f t="shared" si="79"/>
        <v>0</v>
      </c>
      <c r="M595" s="3"/>
      <c r="N595" s="15">
        <f t="shared" si="88"/>
        <v>0</v>
      </c>
      <c r="O595" s="42">
        <f>IF($J595="MBD", IF(INTRO!$E$39="Non-endemic", IF($H595&lt;&gt;0, IF($I595=0, $D595*$H595, $D595*($H595-$G595)), 0), $D595*$H595), 0)</f>
        <v>11635.992345704997</v>
      </c>
      <c r="P595" s="15">
        <f t="shared" si="80"/>
        <v>21984.479877359998</v>
      </c>
      <c r="Q595" s="3"/>
      <c r="R595" s="15">
        <f t="shared" si="89"/>
        <v>33620.472223064993</v>
      </c>
      <c r="S595" s="25"/>
      <c r="T595" s="17">
        <f t="shared" si="81"/>
        <v>0</v>
      </c>
      <c r="U595" s="17">
        <f t="shared" si="82"/>
        <v>0</v>
      </c>
      <c r="V595" s="25"/>
      <c r="W595" s="17">
        <f t="shared" si="83"/>
        <v>0</v>
      </c>
      <c r="X595" s="17">
        <f t="shared" si="84"/>
        <v>0</v>
      </c>
      <c r="Y595" s="25"/>
      <c r="Z595" s="17">
        <f t="shared" si="85"/>
        <v>21984.479877359998</v>
      </c>
      <c r="AA595" s="17">
        <f t="shared" si="86"/>
        <v>147</v>
      </c>
    </row>
    <row r="596" spans="1:27" x14ac:dyDescent="0.2">
      <c r="A596" s="14" t="str">
        <f>IF(AND(INTRO!$E$37="Non-endemic",INTRO!$E$41="Non-endemic")," ",IF(COUNTRY_INFO!A596=0," ",COUNTRY_INFO!A596))</f>
        <v>Ethiopia</v>
      </c>
      <c r="B596" s="14" t="str">
        <f>IF(AND(INTRO!$E$37="Non-endemic",INTRO!$E$41="Non-endemic")," ",IF(COUNTRY_INFO!B596=0," ",COUNTRY_INFO!B596))</f>
        <v>Oromia West Wellega</v>
      </c>
      <c r="C596" s="14" t="str">
        <f>IF(AND(INTRO!$E$37="Non-endemic",INTRO!$E$41="Non-endemic")," ",IF(COUNTRY_INFO!C596=0," ",COUNTRY_INFO!C596))</f>
        <v>Kondala</v>
      </c>
      <c r="D596" s="15">
        <f>IF(AND(INTRO!$E$37="Non-endemic",INTRO!$E$41="Non-endemic"),0,IF(AND(OR(COUNTRY_INFO!$H596=0,COUNTRY_INFO!$H596=4,COUNTRY_INFO!$H596=99),OR(COUNTRY_INFO!$J596=0,COUNTRY_INFO!$J596=4)),0,COUNTRY_INFO!$E596))</f>
        <v>21431.2665730548</v>
      </c>
      <c r="E596" s="15">
        <f>IF(AND(INTRO!$E$37="Non-endemic",INTRO!$E$41="Non-endemic"),0,IF(AND(OR(COUNTRY_INFO!$H596=0,COUNTRY_INFO!$H596=4,COUNTRY_INFO!$H596=99),OR(COUNTRY_INFO!$J596=0,COUNTRY_INFO!$J596=4)),0,COUNTRY_INFO!$F596))</f>
        <v>40491.196171641597</v>
      </c>
      <c r="F596" s="15">
        <f t="shared" si="87"/>
        <v>61922.4627446964</v>
      </c>
      <c r="G596" s="16">
        <f>IF(AND(INTRO!$E$37="Non-endemic",INTRO!$E$41="Non-endemic"),0,COUNTRY_INFO!P596)</f>
        <v>0</v>
      </c>
      <c r="H596" s="16">
        <f>IF(AND(INTRO!$E$37="Non-endemic",INTRO!$E$41="Non-endemic"),0,COUNTRY_INFO!R596)</f>
        <v>2</v>
      </c>
      <c r="I596" s="15">
        <f>IF(INTRO!$E$39="Non-endemic",IF($G596=1,DEC!I596,0),IF($G596=1,IVM!G596,0))</f>
        <v>0</v>
      </c>
      <c r="J596" s="197" t="s">
        <v>1155</v>
      </c>
      <c r="K596" s="42">
        <f>IF($J596="ALB", IF(INTRO!$E$39="Non-endemic", IF($H596&lt;&gt;0, IF($I596=0, $D596*$H596, $D596*($H596-$G596)), 0), $D596*$H596), 0)</f>
        <v>0</v>
      </c>
      <c r="L596" s="15">
        <f t="shared" si="79"/>
        <v>0</v>
      </c>
      <c r="M596" s="3"/>
      <c r="N596" s="15">
        <f t="shared" si="88"/>
        <v>0</v>
      </c>
      <c r="O596" s="42">
        <f>IF($J596="MBD", IF(INTRO!$E$39="Non-endemic", IF($H596&lt;&gt;0, IF($I596=0, $D596*$H596, $D596*($H596-$G596)), 0), $D596*$H596), 0)</f>
        <v>42862.533146109599</v>
      </c>
      <c r="P596" s="15">
        <f t="shared" si="80"/>
        <v>80982.392343283194</v>
      </c>
      <c r="Q596" s="3"/>
      <c r="R596" s="15">
        <f t="shared" si="89"/>
        <v>123844.9254893928</v>
      </c>
      <c r="S596" s="25"/>
      <c r="T596" s="17">
        <f t="shared" si="81"/>
        <v>0</v>
      </c>
      <c r="U596" s="17">
        <f t="shared" si="82"/>
        <v>0</v>
      </c>
      <c r="V596" s="25"/>
      <c r="W596" s="17">
        <f t="shared" si="83"/>
        <v>0</v>
      </c>
      <c r="X596" s="17">
        <f t="shared" si="84"/>
        <v>0</v>
      </c>
      <c r="Y596" s="25"/>
      <c r="Z596" s="17">
        <f t="shared" si="85"/>
        <v>80982.392343283194</v>
      </c>
      <c r="AA596" s="17">
        <f t="shared" si="86"/>
        <v>540</v>
      </c>
    </row>
    <row r="597" spans="1:27" x14ac:dyDescent="0.2">
      <c r="A597" s="14" t="str">
        <f>IF(AND(INTRO!$E$37="Non-endemic",INTRO!$E$41="Non-endemic")," ",IF(COUNTRY_INFO!A597=0," ",COUNTRY_INFO!A597))</f>
        <v>Ethiopia</v>
      </c>
      <c r="B597" s="14" t="str">
        <f>IF(AND(INTRO!$E$37="Non-endemic",INTRO!$E$41="Non-endemic")," ",IF(COUNTRY_INFO!B597=0," ",COUNTRY_INFO!B597))</f>
        <v>Oromia West Wellega</v>
      </c>
      <c r="C597" s="14" t="str">
        <f>IF(AND(INTRO!$E$37="Non-endemic",INTRO!$E$41="Non-endemic")," ",IF(COUNTRY_INFO!C597=0," ",COUNTRY_INFO!C597))</f>
        <v xml:space="preserve">Lalo Assabi </v>
      </c>
      <c r="D597" s="15">
        <f>IF(AND(INTRO!$E$37="Non-endemic",INTRO!$E$41="Non-endemic"),0,IF(AND(OR(COUNTRY_INFO!$H597=0,COUNTRY_INFO!$H597=4,COUNTRY_INFO!$H597=99),OR(COUNTRY_INFO!$J597=0,COUNTRY_INFO!$J597=4)),0,COUNTRY_INFO!$E597))</f>
        <v>17055.828022178397</v>
      </c>
      <c r="E597" s="15">
        <f>IF(AND(INTRO!$E$37="Non-endemic",INTRO!$E$41="Non-endemic"),0,IF(AND(OR(COUNTRY_INFO!$H597=0,COUNTRY_INFO!$H597=4,COUNTRY_INFO!$H597=99),OR(COUNTRY_INFO!$J597=0,COUNTRY_INFO!$J597=4)),0,COUNTRY_INFO!$F597))</f>
        <v>32224.454675212797</v>
      </c>
      <c r="F597" s="15">
        <f t="shared" si="87"/>
        <v>49280.282697391194</v>
      </c>
      <c r="G597" s="16">
        <f>IF(AND(INTRO!$E$37="Non-endemic",INTRO!$E$41="Non-endemic"),0,COUNTRY_INFO!P597)</f>
        <v>0</v>
      </c>
      <c r="H597" s="16">
        <f>IF(AND(INTRO!$E$37="Non-endemic",INTRO!$E$41="Non-endemic"),0,COUNTRY_INFO!R597)</f>
        <v>1</v>
      </c>
      <c r="I597" s="15">
        <f>IF(INTRO!$E$39="Non-endemic",IF($G597=1,DEC!I597,0),IF($G597=1,IVM!G597,0))</f>
        <v>0</v>
      </c>
      <c r="J597" s="197" t="s">
        <v>1155</v>
      </c>
      <c r="K597" s="42">
        <f>IF($J597="ALB", IF(INTRO!$E$39="Non-endemic", IF($H597&lt;&gt;0, IF($I597=0, $D597*$H597, $D597*($H597-$G597)), 0), $D597*$H597), 0)</f>
        <v>0</v>
      </c>
      <c r="L597" s="15">
        <f t="shared" si="79"/>
        <v>0</v>
      </c>
      <c r="M597" s="3"/>
      <c r="N597" s="15">
        <f t="shared" si="88"/>
        <v>0</v>
      </c>
      <c r="O597" s="42">
        <f>IF($J597="MBD", IF(INTRO!$E$39="Non-endemic", IF($H597&lt;&gt;0, IF($I597=0, $D597*$H597, $D597*($H597-$G597)), 0), $D597*$H597), 0)</f>
        <v>17055.828022178397</v>
      </c>
      <c r="P597" s="15">
        <f t="shared" si="80"/>
        <v>32224.454675212797</v>
      </c>
      <c r="Q597" s="3"/>
      <c r="R597" s="15">
        <f t="shared" si="89"/>
        <v>49280.282697391194</v>
      </c>
      <c r="S597" s="25"/>
      <c r="T597" s="17">
        <f t="shared" si="81"/>
        <v>0</v>
      </c>
      <c r="U597" s="17">
        <f t="shared" si="82"/>
        <v>0</v>
      </c>
      <c r="V597" s="25"/>
      <c r="W597" s="17">
        <f t="shared" si="83"/>
        <v>0</v>
      </c>
      <c r="X597" s="17">
        <f t="shared" si="84"/>
        <v>0</v>
      </c>
      <c r="Y597" s="25"/>
      <c r="Z597" s="17">
        <f t="shared" si="85"/>
        <v>32224.454675212797</v>
      </c>
      <c r="AA597" s="17">
        <f t="shared" si="86"/>
        <v>215</v>
      </c>
    </row>
    <row r="598" spans="1:27" x14ac:dyDescent="0.2">
      <c r="A598" s="14" t="str">
        <f>IF(AND(INTRO!$E$37="Non-endemic",INTRO!$E$41="Non-endemic")," ",IF(COUNTRY_INFO!A598=0," ",COUNTRY_INFO!A598))</f>
        <v>Ethiopia</v>
      </c>
      <c r="B598" s="14" t="str">
        <f>IF(AND(INTRO!$E$37="Non-endemic",INTRO!$E$41="Non-endemic")," ",IF(COUNTRY_INFO!B598=0," ",COUNTRY_INFO!B598))</f>
        <v>Oromia West Wellega</v>
      </c>
      <c r="C598" s="14" t="str">
        <f>IF(AND(INTRO!$E$37="Non-endemic",INTRO!$E$41="Non-endemic")," ",IF(COUNTRY_INFO!C598=0," ",COUNTRY_INFO!C598))</f>
        <v>Leta Sibu</v>
      </c>
      <c r="D598" s="15">
        <f>IF(AND(INTRO!$E$37="Non-endemic",INTRO!$E$41="Non-endemic"),0,IF(AND(OR(COUNTRY_INFO!$H598=0,COUNTRY_INFO!$H598=4,COUNTRY_INFO!$H598=99),OR(COUNTRY_INFO!$J598=0,COUNTRY_INFO!$J598=4)),0,COUNTRY_INFO!$E598))</f>
        <v>0</v>
      </c>
      <c r="E598" s="15">
        <f>IF(AND(INTRO!$E$37="Non-endemic",INTRO!$E$41="Non-endemic"),0,IF(AND(OR(COUNTRY_INFO!$H598=0,COUNTRY_INFO!$H598=4,COUNTRY_INFO!$H598=99),OR(COUNTRY_INFO!$J598=0,COUNTRY_INFO!$J598=4)),0,COUNTRY_INFO!$F598))</f>
        <v>0</v>
      </c>
      <c r="F598" s="15">
        <f t="shared" si="87"/>
        <v>0</v>
      </c>
      <c r="G598" s="16">
        <f>IF(AND(INTRO!$E$37="Non-endemic",INTRO!$E$41="Non-endemic"),0,COUNTRY_INFO!P598)</f>
        <v>0</v>
      </c>
      <c r="H598" s="16">
        <f>IF(AND(INTRO!$E$37="Non-endemic",INTRO!$E$41="Non-endemic"),0,COUNTRY_INFO!R598)</f>
        <v>0</v>
      </c>
      <c r="I598" s="15">
        <f>IF(INTRO!$E$39="Non-endemic",IF($G598=1,DEC!I598,0),IF($G598=1,IVM!G598,0))</f>
        <v>0</v>
      </c>
      <c r="J598" s="197"/>
      <c r="K598" s="42">
        <f>IF($J598="ALB", IF(INTRO!$E$39="Non-endemic", IF($H598&lt;&gt;0, IF($I598=0, $D598*$H598, $D598*($H598-$G598)), 0), $D598*$H598), 0)</f>
        <v>0</v>
      </c>
      <c r="L598" s="15">
        <f t="shared" si="79"/>
        <v>0</v>
      </c>
      <c r="M598" s="3"/>
      <c r="N598" s="15">
        <f t="shared" si="88"/>
        <v>0</v>
      </c>
      <c r="O598" s="42">
        <f>IF($J598="MBD", IF(INTRO!$E$39="Non-endemic", IF($H598&lt;&gt;0, IF($I598=0, $D598*$H598, $D598*($H598-$G598)), 0), $D598*$H598), 0)</f>
        <v>0</v>
      </c>
      <c r="P598" s="15">
        <f t="shared" si="80"/>
        <v>0</v>
      </c>
      <c r="Q598" s="3"/>
      <c r="R598" s="15">
        <f t="shared" si="89"/>
        <v>0</v>
      </c>
      <c r="S598" s="25"/>
      <c r="T598" s="17">
        <f t="shared" si="81"/>
        <v>0</v>
      </c>
      <c r="U598" s="17">
        <f t="shared" si="82"/>
        <v>0</v>
      </c>
      <c r="V598" s="25"/>
      <c r="W598" s="17">
        <f t="shared" si="83"/>
        <v>0</v>
      </c>
      <c r="X598" s="17">
        <f t="shared" si="84"/>
        <v>0</v>
      </c>
      <c r="Y598" s="25"/>
      <c r="Z598" s="17">
        <f t="shared" si="85"/>
        <v>0</v>
      </c>
      <c r="AA598" s="17">
        <f t="shared" si="86"/>
        <v>0</v>
      </c>
    </row>
    <row r="599" spans="1:27" x14ac:dyDescent="0.2">
      <c r="A599" s="14" t="str">
        <f>IF(AND(INTRO!$E$37="Non-endemic",INTRO!$E$41="Non-endemic")," ",IF(COUNTRY_INFO!A599=0," ",COUNTRY_INFO!A599))</f>
        <v>Ethiopia</v>
      </c>
      <c r="B599" s="14" t="str">
        <f>IF(AND(INTRO!$E$37="Non-endemic",INTRO!$E$41="Non-endemic")," ",IF(COUNTRY_INFO!B599=0," ",COUNTRY_INFO!B599))</f>
        <v>Oromia West Wellega</v>
      </c>
      <c r="C599" s="14" t="str">
        <f>IF(AND(INTRO!$E$37="Non-endemic",INTRO!$E$41="Non-endemic")," ",IF(COUNTRY_INFO!C599=0," ",COUNTRY_INFO!C599))</f>
        <v xml:space="preserve">Mana Sibu </v>
      </c>
      <c r="D599" s="15">
        <f>IF(AND(INTRO!$E$37="Non-endemic",INTRO!$E$41="Non-endemic"),0,IF(AND(OR(COUNTRY_INFO!$H599=0,COUNTRY_INFO!$H599=4,COUNTRY_INFO!$H599=99),OR(COUNTRY_INFO!$J599=0,COUNTRY_INFO!$J599=4)),0,COUNTRY_INFO!$E599))</f>
        <v>28357.036366453198</v>
      </c>
      <c r="E599" s="15">
        <f>IF(AND(INTRO!$E$37="Non-endemic",INTRO!$E$41="Non-endemic"),0,IF(AND(OR(COUNTRY_INFO!$H599=0,COUNTRY_INFO!$H599=4,COUNTRY_INFO!$H599=99),OR(COUNTRY_INFO!$J599=0,COUNTRY_INFO!$J599=4)),0,COUNTRY_INFO!$F599))</f>
        <v>53576.409889094393</v>
      </c>
      <c r="F599" s="15">
        <f t="shared" si="87"/>
        <v>81933.446255547591</v>
      </c>
      <c r="G599" s="16">
        <f>IF(AND(INTRO!$E$37="Non-endemic",INTRO!$E$41="Non-endemic"),0,COUNTRY_INFO!P599)</f>
        <v>0</v>
      </c>
      <c r="H599" s="16">
        <f>IF(AND(INTRO!$E$37="Non-endemic",INTRO!$E$41="Non-endemic"),0,COUNTRY_INFO!R599)</f>
        <v>1</v>
      </c>
      <c r="I599" s="15">
        <f>IF(INTRO!$E$39="Non-endemic",IF($G599=1,DEC!I599,0),IF($G599=1,IVM!G599,0))</f>
        <v>0</v>
      </c>
      <c r="J599" s="197" t="s">
        <v>1155</v>
      </c>
      <c r="K599" s="42">
        <f>IF($J599="ALB", IF(INTRO!$E$39="Non-endemic", IF($H599&lt;&gt;0, IF($I599=0, $D599*$H599, $D599*($H599-$G599)), 0), $D599*$H599), 0)</f>
        <v>0</v>
      </c>
      <c r="L599" s="15">
        <f t="shared" si="79"/>
        <v>0</v>
      </c>
      <c r="M599" s="3"/>
      <c r="N599" s="15">
        <f t="shared" si="88"/>
        <v>0</v>
      </c>
      <c r="O599" s="42">
        <f>IF($J599="MBD", IF(INTRO!$E$39="Non-endemic", IF($H599&lt;&gt;0, IF($I599=0, $D599*$H599, $D599*($H599-$G599)), 0), $D599*$H599), 0)</f>
        <v>28357.036366453198</v>
      </c>
      <c r="P599" s="15">
        <f t="shared" si="80"/>
        <v>53576.409889094393</v>
      </c>
      <c r="Q599" s="3"/>
      <c r="R599" s="15">
        <f t="shared" si="89"/>
        <v>81933.446255547591</v>
      </c>
      <c r="S599" s="25"/>
      <c r="T599" s="17">
        <f t="shared" si="81"/>
        <v>0</v>
      </c>
      <c r="U599" s="17">
        <f t="shared" si="82"/>
        <v>0</v>
      </c>
      <c r="V599" s="25"/>
      <c r="W599" s="17">
        <f t="shared" si="83"/>
        <v>0</v>
      </c>
      <c r="X599" s="17">
        <f t="shared" si="84"/>
        <v>0</v>
      </c>
      <c r="Y599" s="25"/>
      <c r="Z599" s="17">
        <f t="shared" si="85"/>
        <v>53576.409889094393</v>
      </c>
      <c r="AA599" s="17">
        <f t="shared" si="86"/>
        <v>358</v>
      </c>
    </row>
    <row r="600" spans="1:27" x14ac:dyDescent="0.2">
      <c r="A600" s="14" t="str">
        <f>IF(AND(INTRO!$E$37="Non-endemic",INTRO!$E$41="Non-endemic")," ",IF(COUNTRY_INFO!A600=0," ",COUNTRY_INFO!A600))</f>
        <v>Ethiopia</v>
      </c>
      <c r="B600" s="14" t="str">
        <f>IF(AND(INTRO!$E$37="Non-endemic",INTRO!$E$41="Non-endemic")," ",IF(COUNTRY_INFO!B600=0," ",COUNTRY_INFO!B600))</f>
        <v>Oromia West Wellega</v>
      </c>
      <c r="C600" s="14" t="str">
        <f>IF(AND(INTRO!$E$37="Non-endemic",INTRO!$E$41="Non-endemic")," ",IF(COUNTRY_INFO!C600=0," ",COUNTRY_INFO!C600))</f>
        <v>Mendi Town</v>
      </c>
      <c r="D600" s="15">
        <f>IF(AND(INTRO!$E$37="Non-endemic",INTRO!$E$41="Non-endemic"),0,IF(AND(OR(COUNTRY_INFO!$H600=0,COUNTRY_INFO!$H600=4,COUNTRY_INFO!$H600=99),OR(COUNTRY_INFO!$J600=0,COUNTRY_INFO!$J600=4)),0,COUNTRY_INFO!$E600))</f>
        <v>0</v>
      </c>
      <c r="E600" s="15">
        <f>IF(AND(INTRO!$E$37="Non-endemic",INTRO!$E$41="Non-endemic"),0,IF(AND(OR(COUNTRY_INFO!$H600=0,COUNTRY_INFO!$H600=4,COUNTRY_INFO!$H600=99),OR(COUNTRY_INFO!$J600=0,COUNTRY_INFO!$J600=4)),0,COUNTRY_INFO!$F600))</f>
        <v>0</v>
      </c>
      <c r="F600" s="15">
        <f t="shared" si="87"/>
        <v>0</v>
      </c>
      <c r="G600" s="16">
        <f>IF(AND(INTRO!$E$37="Non-endemic",INTRO!$E$41="Non-endemic"),0,COUNTRY_INFO!P600)</f>
        <v>0</v>
      </c>
      <c r="H600" s="16">
        <f>IF(AND(INTRO!$E$37="Non-endemic",INTRO!$E$41="Non-endemic"),0,COUNTRY_INFO!R600)</f>
        <v>0</v>
      </c>
      <c r="I600" s="15">
        <f>IF(INTRO!$E$39="Non-endemic",IF($G600=1,DEC!I600,0),IF($G600=1,IVM!G600,0))</f>
        <v>0</v>
      </c>
      <c r="J600" s="197"/>
      <c r="K600" s="42">
        <f>IF($J600="ALB", IF(INTRO!$E$39="Non-endemic", IF($H600&lt;&gt;0, IF($I600=0, $D600*$H600, $D600*($H600-$G600)), 0), $D600*$H600), 0)</f>
        <v>0</v>
      </c>
      <c r="L600" s="15">
        <f t="shared" si="79"/>
        <v>0</v>
      </c>
      <c r="M600" s="3"/>
      <c r="N600" s="15">
        <f t="shared" si="88"/>
        <v>0</v>
      </c>
      <c r="O600" s="42">
        <f>IF($J600="MBD", IF(INTRO!$E$39="Non-endemic", IF($H600&lt;&gt;0, IF($I600=0, $D600*$H600, $D600*($H600-$G600)), 0), $D600*$H600), 0)</f>
        <v>0</v>
      </c>
      <c r="P600" s="15">
        <f t="shared" si="80"/>
        <v>0</v>
      </c>
      <c r="Q600" s="3"/>
      <c r="R600" s="15">
        <f t="shared" si="89"/>
        <v>0</v>
      </c>
      <c r="S600" s="25"/>
      <c r="T600" s="17">
        <f t="shared" si="81"/>
        <v>0</v>
      </c>
      <c r="U600" s="17">
        <f t="shared" si="82"/>
        <v>0</v>
      </c>
      <c r="V600" s="25"/>
      <c r="W600" s="17">
        <f t="shared" si="83"/>
        <v>0</v>
      </c>
      <c r="X600" s="17">
        <f t="shared" si="84"/>
        <v>0</v>
      </c>
      <c r="Y600" s="25"/>
      <c r="Z600" s="17">
        <f t="shared" si="85"/>
        <v>0</v>
      </c>
      <c r="AA600" s="17">
        <f t="shared" si="86"/>
        <v>0</v>
      </c>
    </row>
    <row r="601" spans="1:27" x14ac:dyDescent="0.2">
      <c r="A601" s="14" t="str">
        <f>IF(AND(INTRO!$E$37="Non-endemic",INTRO!$E$41="Non-endemic")," ",IF(COUNTRY_INFO!A601=0," ",COUNTRY_INFO!A601))</f>
        <v>Ethiopia</v>
      </c>
      <c r="B601" s="14" t="str">
        <f>IF(AND(INTRO!$E$37="Non-endemic",INTRO!$E$41="Non-endemic")," ",IF(COUNTRY_INFO!B601=0," ",COUNTRY_INFO!B601))</f>
        <v>Oromia West Wellega</v>
      </c>
      <c r="C601" s="14" t="str">
        <f>IF(AND(INTRO!$E$37="Non-endemic",INTRO!$E$41="Non-endemic")," ",IF(COUNTRY_INFO!C601=0," ",COUNTRY_INFO!C601))</f>
        <v>Nedjo Rural</v>
      </c>
      <c r="D601" s="15">
        <f>IF(AND(INTRO!$E$37="Non-endemic",INTRO!$E$41="Non-endemic"),0,IF(AND(OR(COUNTRY_INFO!$H601=0,COUNTRY_INFO!$H601=4,COUNTRY_INFO!$H601=99),OR(COUNTRY_INFO!$J601=0,COUNTRY_INFO!$J601=4)),0,COUNTRY_INFO!$E601))</f>
        <v>9062.2448881817982</v>
      </c>
      <c r="E601" s="15">
        <f>IF(AND(INTRO!$E$37="Non-endemic",INTRO!$E$41="Non-endemic"),0,IF(AND(OR(COUNTRY_INFO!$H601=0,COUNTRY_INFO!$H601=4,COUNTRY_INFO!$H601=99),OR(COUNTRY_INFO!$J601=0,COUNTRY_INFO!$J601=4)),0,COUNTRY_INFO!$F601))</f>
        <v>17121.766194825595</v>
      </c>
      <c r="F601" s="15">
        <f t="shared" si="87"/>
        <v>26184.011083007394</v>
      </c>
      <c r="G601" s="16">
        <f>IF(AND(INTRO!$E$37="Non-endemic",INTRO!$E$41="Non-endemic"),0,COUNTRY_INFO!P601)</f>
        <v>0</v>
      </c>
      <c r="H601" s="16">
        <f>IF(AND(INTRO!$E$37="Non-endemic",INTRO!$E$41="Non-endemic"),0,COUNTRY_INFO!R601)</f>
        <v>1</v>
      </c>
      <c r="I601" s="15">
        <f>IF(INTRO!$E$39="Non-endemic",IF($G601=1,DEC!I601,0),IF($G601=1,IVM!G601,0))</f>
        <v>0</v>
      </c>
      <c r="J601" s="197" t="s">
        <v>1155</v>
      </c>
      <c r="K601" s="42">
        <f>IF($J601="ALB", IF(INTRO!$E$39="Non-endemic", IF($H601&lt;&gt;0, IF($I601=0, $D601*$H601, $D601*($H601-$G601)), 0), $D601*$H601), 0)</f>
        <v>0</v>
      </c>
      <c r="L601" s="15">
        <f t="shared" si="79"/>
        <v>0</v>
      </c>
      <c r="M601" s="3"/>
      <c r="N601" s="15">
        <f t="shared" si="88"/>
        <v>0</v>
      </c>
      <c r="O601" s="42">
        <f>IF($J601="MBD", IF(INTRO!$E$39="Non-endemic", IF($H601&lt;&gt;0, IF($I601=0, $D601*$H601, $D601*($H601-$G601)), 0), $D601*$H601), 0)</f>
        <v>9062.2448881817982</v>
      </c>
      <c r="P601" s="15">
        <f t="shared" si="80"/>
        <v>17121.766194825595</v>
      </c>
      <c r="Q601" s="3"/>
      <c r="R601" s="15">
        <f t="shared" si="89"/>
        <v>26184.011083007394</v>
      </c>
      <c r="S601" s="25"/>
      <c r="T601" s="17">
        <f t="shared" si="81"/>
        <v>0</v>
      </c>
      <c r="U601" s="17">
        <f t="shared" si="82"/>
        <v>0</v>
      </c>
      <c r="V601" s="25"/>
      <c r="W601" s="17">
        <f t="shared" si="83"/>
        <v>0</v>
      </c>
      <c r="X601" s="17">
        <f t="shared" si="84"/>
        <v>0</v>
      </c>
      <c r="Y601" s="25"/>
      <c r="Z601" s="17">
        <f t="shared" si="85"/>
        <v>17121.766194825595</v>
      </c>
      <c r="AA601" s="17">
        <f t="shared" si="86"/>
        <v>115</v>
      </c>
    </row>
    <row r="602" spans="1:27" x14ac:dyDescent="0.2">
      <c r="A602" s="14" t="str">
        <f>IF(AND(INTRO!$E$37="Non-endemic",INTRO!$E$41="Non-endemic")," ",IF(COUNTRY_INFO!A602=0," ",COUNTRY_INFO!A602))</f>
        <v>Ethiopia</v>
      </c>
      <c r="B602" s="14" t="str">
        <f>IF(AND(INTRO!$E$37="Non-endemic",INTRO!$E$41="Non-endemic")," ",IF(COUNTRY_INFO!B602=0," ",COUNTRY_INFO!B602))</f>
        <v>Oromia West Wellega</v>
      </c>
      <c r="C602" s="14" t="str">
        <f>IF(AND(INTRO!$E$37="Non-endemic",INTRO!$E$41="Non-endemic")," ",IF(COUNTRY_INFO!C602=0," ",COUNTRY_INFO!C602))</f>
        <v>Nedjo Town</v>
      </c>
      <c r="D602" s="15">
        <f>IF(AND(INTRO!$E$37="Non-endemic",INTRO!$E$41="Non-endemic"),0,IF(AND(OR(COUNTRY_INFO!$H602=0,COUNTRY_INFO!$H602=4,COUNTRY_INFO!$H602=99),OR(COUNTRY_INFO!$J602=0,COUNTRY_INFO!$J602=4)),0,COUNTRY_INFO!$E602))</f>
        <v>4755.8672032871991</v>
      </c>
      <c r="E602" s="15">
        <f>IF(AND(INTRO!$E$37="Non-endemic",INTRO!$E$41="Non-endemic"),0,IF(AND(OR(COUNTRY_INFO!$H602=0,COUNTRY_INFO!$H602=4,COUNTRY_INFO!$H602=99),OR(COUNTRY_INFO!$J602=0,COUNTRY_INFO!$J602=4)),0,COUNTRY_INFO!$F602))</f>
        <v>8985.5049508224001</v>
      </c>
      <c r="F602" s="15">
        <f t="shared" si="87"/>
        <v>13741.372154109598</v>
      </c>
      <c r="G602" s="16">
        <f>IF(AND(INTRO!$E$37="Non-endemic",INTRO!$E$41="Non-endemic"),0,COUNTRY_INFO!P602)</f>
        <v>0</v>
      </c>
      <c r="H602" s="16">
        <f>IF(AND(INTRO!$E$37="Non-endemic",INTRO!$E$41="Non-endemic"),0,COUNTRY_INFO!R602)</f>
        <v>1</v>
      </c>
      <c r="I602" s="15">
        <f>IF(INTRO!$E$39="Non-endemic",IF($G602=1,DEC!I602,0),IF($G602=1,IVM!G602,0))</f>
        <v>0</v>
      </c>
      <c r="J602" s="197" t="s">
        <v>1155</v>
      </c>
      <c r="K602" s="42">
        <f>IF($J602="ALB", IF(INTRO!$E$39="Non-endemic", IF($H602&lt;&gt;0, IF($I602=0, $D602*$H602, $D602*($H602-$G602)), 0), $D602*$H602), 0)</f>
        <v>0</v>
      </c>
      <c r="L602" s="15">
        <f t="shared" si="79"/>
        <v>0</v>
      </c>
      <c r="M602" s="3"/>
      <c r="N602" s="15">
        <f t="shared" si="88"/>
        <v>0</v>
      </c>
      <c r="O602" s="42">
        <f>IF($J602="MBD", IF(INTRO!$E$39="Non-endemic", IF($H602&lt;&gt;0, IF($I602=0, $D602*$H602, $D602*($H602-$G602)), 0), $D602*$H602), 0)</f>
        <v>4755.8672032871991</v>
      </c>
      <c r="P602" s="15">
        <f t="shared" si="80"/>
        <v>8985.5049508224001</v>
      </c>
      <c r="Q602" s="3"/>
      <c r="R602" s="15">
        <f t="shared" si="89"/>
        <v>13741.372154109598</v>
      </c>
      <c r="S602" s="25"/>
      <c r="T602" s="17">
        <f t="shared" si="81"/>
        <v>0</v>
      </c>
      <c r="U602" s="17">
        <f t="shared" si="82"/>
        <v>0</v>
      </c>
      <c r="V602" s="25"/>
      <c r="W602" s="17">
        <f t="shared" si="83"/>
        <v>0</v>
      </c>
      <c r="X602" s="17">
        <f t="shared" si="84"/>
        <v>0</v>
      </c>
      <c r="Y602" s="25"/>
      <c r="Z602" s="17">
        <f t="shared" si="85"/>
        <v>8985.5049508224001</v>
      </c>
      <c r="AA602" s="17">
        <f t="shared" si="86"/>
        <v>60</v>
      </c>
    </row>
    <row r="603" spans="1:27" x14ac:dyDescent="0.2">
      <c r="A603" s="14" t="str">
        <f>IF(AND(INTRO!$E$37="Non-endemic",INTRO!$E$41="Non-endemic")," ",IF(COUNTRY_INFO!A603=0," ",COUNTRY_INFO!A603))</f>
        <v>Ethiopia</v>
      </c>
      <c r="B603" s="14" t="str">
        <f>IF(AND(INTRO!$E$37="Non-endemic",INTRO!$E$41="Non-endemic")," ",IF(COUNTRY_INFO!B603=0," ",COUNTRY_INFO!B603))</f>
        <v>Oromia West Wellega</v>
      </c>
      <c r="C603" s="14" t="str">
        <f>IF(AND(INTRO!$E$37="Non-endemic",INTRO!$E$41="Non-endemic")," ",IF(COUNTRY_INFO!C603=0," ",COUNTRY_INFO!C603))</f>
        <v>Nole Kaba</v>
      </c>
      <c r="D603" s="15">
        <f>IF(AND(INTRO!$E$37="Non-endemic",INTRO!$E$41="Non-endemic"),0,IF(AND(OR(COUNTRY_INFO!$H603=0,COUNTRY_INFO!$H603=4,COUNTRY_INFO!$H603=99),OR(COUNTRY_INFO!$J603=0,COUNTRY_INFO!$J603=4)),0,COUNTRY_INFO!$E603))</f>
        <v>13410.873569709</v>
      </c>
      <c r="E603" s="15">
        <f>IF(AND(INTRO!$E$37="Non-endemic",INTRO!$E$41="Non-endemic"),0,IF(AND(OR(COUNTRY_INFO!$H603=0,COUNTRY_INFO!$H603=4,COUNTRY_INFO!$H603=99),OR(COUNTRY_INFO!$J603=0,COUNTRY_INFO!$J603=4)),0,COUNTRY_INFO!$F603))</f>
        <v>25337.854423728</v>
      </c>
      <c r="F603" s="15">
        <f t="shared" si="87"/>
        <v>38748.727993437002</v>
      </c>
      <c r="G603" s="16">
        <f>IF(AND(INTRO!$E$37="Non-endemic",INTRO!$E$41="Non-endemic"),0,COUNTRY_INFO!P603)</f>
        <v>0</v>
      </c>
      <c r="H603" s="16">
        <f>IF(AND(INTRO!$E$37="Non-endemic",INTRO!$E$41="Non-endemic"),0,COUNTRY_INFO!R603)</f>
        <v>0</v>
      </c>
      <c r="I603" s="15">
        <f>IF(INTRO!$E$39="Non-endemic",IF($G603=1,DEC!I603,0),IF($G603=1,IVM!G603,0))</f>
        <v>0</v>
      </c>
      <c r="J603" s="197"/>
      <c r="K603" s="42">
        <f>IF($J603="ALB", IF(INTRO!$E$39="Non-endemic", IF($H603&lt;&gt;0, IF($I603=0, $D603*$H603, $D603*($H603-$G603)), 0), $D603*$H603), 0)</f>
        <v>0</v>
      </c>
      <c r="L603" s="15">
        <f t="shared" si="79"/>
        <v>0</v>
      </c>
      <c r="M603" s="3"/>
      <c r="N603" s="15">
        <f t="shared" si="88"/>
        <v>0</v>
      </c>
      <c r="O603" s="42">
        <f>IF($J603="MBD", IF(INTRO!$E$39="Non-endemic", IF($H603&lt;&gt;0, IF($I603=0, $D603*$H603, $D603*($H603-$G603)), 0), $D603*$H603), 0)</f>
        <v>0</v>
      </c>
      <c r="P603" s="15">
        <f t="shared" si="80"/>
        <v>0</v>
      </c>
      <c r="Q603" s="3"/>
      <c r="R603" s="15">
        <f t="shared" si="89"/>
        <v>0</v>
      </c>
      <c r="S603" s="25"/>
      <c r="T603" s="17">
        <f t="shared" si="81"/>
        <v>0</v>
      </c>
      <c r="U603" s="17">
        <f t="shared" si="82"/>
        <v>0</v>
      </c>
      <c r="V603" s="25"/>
      <c r="W603" s="17">
        <f t="shared" si="83"/>
        <v>0</v>
      </c>
      <c r="X603" s="17">
        <f t="shared" si="84"/>
        <v>0</v>
      </c>
      <c r="Y603" s="25"/>
      <c r="Z603" s="17">
        <f t="shared" si="85"/>
        <v>0</v>
      </c>
      <c r="AA603" s="17">
        <f t="shared" si="86"/>
        <v>0</v>
      </c>
    </row>
    <row r="604" spans="1:27" x14ac:dyDescent="0.2">
      <c r="A604" s="14" t="str">
        <f>IF(AND(INTRO!$E$37="Non-endemic",INTRO!$E$41="Non-endemic")," ",IF(COUNTRY_INFO!A604=0," ",COUNTRY_INFO!A604))</f>
        <v>Ethiopia</v>
      </c>
      <c r="B604" s="14" t="str">
        <f>IF(AND(INTRO!$E$37="Non-endemic",INTRO!$E$41="Non-endemic")," ",IF(COUNTRY_INFO!B604=0," ",COUNTRY_INFO!B604))</f>
        <v>Oromia West Wellega</v>
      </c>
      <c r="C604" s="14" t="str">
        <f>IF(AND(INTRO!$E$37="Non-endemic",INTRO!$E$41="Non-endemic")," ",IF(COUNTRY_INFO!C604=0," ",COUNTRY_INFO!C604))</f>
        <v>Seyo Nole</v>
      </c>
      <c r="D604" s="15">
        <f>IF(AND(INTRO!$E$37="Non-endemic",INTRO!$E$41="Non-endemic"),0,IF(AND(OR(COUNTRY_INFO!$H604=0,COUNTRY_INFO!$H604=4,COUNTRY_INFO!$H604=99),OR(COUNTRY_INFO!$J604=0,COUNTRY_INFO!$J604=4)),0,COUNTRY_INFO!$E604))</f>
        <v>16920.930261845398</v>
      </c>
      <c r="E604" s="15">
        <f>IF(AND(INTRO!$E$37="Non-endemic",INTRO!$E$41="Non-endemic"),0,IF(AND(OR(COUNTRY_INFO!$H604=0,COUNTRY_INFO!$H604=4,COUNTRY_INFO!$H604=99),OR(COUNTRY_INFO!$J604=0,COUNTRY_INFO!$J604=4)),0,COUNTRY_INFO!$F604))</f>
        <v>31969.585386076793</v>
      </c>
      <c r="F604" s="15">
        <f t="shared" si="87"/>
        <v>48890.515647922191</v>
      </c>
      <c r="G604" s="16">
        <f>IF(AND(INTRO!$E$37="Non-endemic",INTRO!$E$41="Non-endemic"),0,COUNTRY_INFO!P604)</f>
        <v>0</v>
      </c>
      <c r="H604" s="16">
        <f>IF(AND(INTRO!$E$37="Non-endemic",INTRO!$E$41="Non-endemic"),0,COUNTRY_INFO!R604)</f>
        <v>1</v>
      </c>
      <c r="I604" s="15">
        <f>IF(INTRO!$E$39="Non-endemic",IF($G604=1,DEC!I604,0),IF($G604=1,IVM!G604,0))</f>
        <v>0</v>
      </c>
      <c r="J604" s="197" t="s">
        <v>1155</v>
      </c>
      <c r="K604" s="42">
        <f>IF($J604="ALB", IF(INTRO!$E$39="Non-endemic", IF($H604&lt;&gt;0, IF($I604=0, $D604*$H604, $D604*($H604-$G604)), 0), $D604*$H604), 0)</f>
        <v>0</v>
      </c>
      <c r="L604" s="15">
        <f t="shared" si="79"/>
        <v>0</v>
      </c>
      <c r="M604" s="3"/>
      <c r="N604" s="15">
        <f t="shared" si="88"/>
        <v>0</v>
      </c>
      <c r="O604" s="42">
        <f>IF($J604="MBD", IF(INTRO!$E$39="Non-endemic", IF($H604&lt;&gt;0, IF($I604=0, $D604*$H604, $D604*($H604-$G604)), 0), $D604*$H604), 0)</f>
        <v>16920.930261845398</v>
      </c>
      <c r="P604" s="15">
        <f t="shared" si="80"/>
        <v>31969.585386076793</v>
      </c>
      <c r="Q604" s="3"/>
      <c r="R604" s="15">
        <f t="shared" si="89"/>
        <v>48890.515647922191</v>
      </c>
      <c r="S604" s="25"/>
      <c r="T604" s="17">
        <f t="shared" si="81"/>
        <v>0</v>
      </c>
      <c r="U604" s="17">
        <f t="shared" si="82"/>
        <v>0</v>
      </c>
      <c r="V604" s="25"/>
      <c r="W604" s="17">
        <f t="shared" si="83"/>
        <v>0</v>
      </c>
      <c r="X604" s="17">
        <f t="shared" si="84"/>
        <v>0</v>
      </c>
      <c r="Y604" s="25"/>
      <c r="Z604" s="17">
        <f t="shared" si="85"/>
        <v>31969.585386076793</v>
      </c>
      <c r="AA604" s="17">
        <f t="shared" si="86"/>
        <v>214</v>
      </c>
    </row>
    <row r="605" spans="1:27" x14ac:dyDescent="0.2">
      <c r="A605" s="14" t="str">
        <f>IF(AND(INTRO!$E$37="Non-endemic",INTRO!$E$41="Non-endemic")," ",IF(COUNTRY_INFO!A605=0," ",COUNTRY_INFO!A605))</f>
        <v>Ethiopia</v>
      </c>
      <c r="B605" s="14" t="str">
        <f>IF(AND(INTRO!$E$37="Non-endemic",INTRO!$E$41="Non-endemic")," ",IF(COUNTRY_INFO!B605=0," ",COUNTRY_INFO!B605))</f>
        <v>Oromia West Wellega</v>
      </c>
      <c r="C605" s="14" t="str">
        <f>IF(AND(INTRO!$E$37="Non-endemic",INTRO!$E$41="Non-endemic")," ",IF(COUNTRY_INFO!C605=0," ",COUNTRY_INFO!C605))</f>
        <v>Yubdo</v>
      </c>
      <c r="D605" s="15">
        <f>IF(AND(INTRO!$E$37="Non-endemic",INTRO!$E$41="Non-endemic"),0,IF(AND(OR(COUNTRY_INFO!$H605=0,COUNTRY_INFO!$H605=4,COUNTRY_INFO!$H605=99),OR(COUNTRY_INFO!$J605=0,COUNTRY_INFO!$J605=4)),0,COUNTRY_INFO!$E605))</f>
        <v>8682.4949666405992</v>
      </c>
      <c r="E605" s="15">
        <f>IF(AND(INTRO!$E$37="Non-endemic",INTRO!$E$41="Non-endemic"),0,IF(AND(OR(COUNTRY_INFO!$H605=0,COUNTRY_INFO!$H605=4,COUNTRY_INFO!$H605=99),OR(COUNTRY_INFO!$J605=0,COUNTRY_INFO!$J605=4)),0,COUNTRY_INFO!$F605))</f>
        <v>16404.2851016352</v>
      </c>
      <c r="F605" s="15">
        <f t="shared" si="87"/>
        <v>25086.780068275799</v>
      </c>
      <c r="G605" s="16">
        <f>IF(AND(INTRO!$E$37="Non-endemic",INTRO!$E$41="Non-endemic"),0,COUNTRY_INFO!P605)</f>
        <v>0</v>
      </c>
      <c r="H605" s="16">
        <f>IF(AND(INTRO!$E$37="Non-endemic",INTRO!$E$41="Non-endemic"),0,COUNTRY_INFO!R605)</f>
        <v>1</v>
      </c>
      <c r="I605" s="15">
        <f>IF(INTRO!$E$39="Non-endemic",IF($G605=1,DEC!I605,0),IF($G605=1,IVM!G605,0))</f>
        <v>0</v>
      </c>
      <c r="J605" s="197" t="s">
        <v>1155</v>
      </c>
      <c r="K605" s="42">
        <f>IF($J605="ALB", IF(INTRO!$E$39="Non-endemic", IF($H605&lt;&gt;0, IF($I605=0, $D605*$H605, $D605*($H605-$G605)), 0), $D605*$H605), 0)</f>
        <v>0</v>
      </c>
      <c r="L605" s="15">
        <f t="shared" si="79"/>
        <v>0</v>
      </c>
      <c r="M605" s="3"/>
      <c r="N605" s="15">
        <f t="shared" si="88"/>
        <v>0</v>
      </c>
      <c r="O605" s="42">
        <f>IF($J605="MBD", IF(INTRO!$E$39="Non-endemic", IF($H605&lt;&gt;0, IF($I605=0, $D605*$H605, $D605*($H605-$G605)), 0), $D605*$H605), 0)</f>
        <v>8682.4949666405992</v>
      </c>
      <c r="P605" s="15">
        <f t="shared" si="80"/>
        <v>16404.2851016352</v>
      </c>
      <c r="Q605" s="3"/>
      <c r="R605" s="15">
        <f t="shared" si="89"/>
        <v>25086.780068275799</v>
      </c>
      <c r="S605" s="25"/>
      <c r="T605" s="17">
        <f t="shared" si="81"/>
        <v>0</v>
      </c>
      <c r="U605" s="17">
        <f t="shared" si="82"/>
        <v>0</v>
      </c>
      <c r="V605" s="25"/>
      <c r="W605" s="17">
        <f t="shared" si="83"/>
        <v>0</v>
      </c>
      <c r="X605" s="17">
        <f t="shared" si="84"/>
        <v>0</v>
      </c>
      <c r="Y605" s="25"/>
      <c r="Z605" s="17">
        <f t="shared" si="85"/>
        <v>16404.2851016352</v>
      </c>
      <c r="AA605" s="17">
        <f t="shared" si="86"/>
        <v>110</v>
      </c>
    </row>
    <row r="606" spans="1:27" x14ac:dyDescent="0.2">
      <c r="A606" s="14" t="str">
        <f>IF(AND(INTRO!$E$37="Non-endemic",INTRO!$E$41="Non-endemic")," ",IF(COUNTRY_INFO!A606=0," ",COUNTRY_INFO!A606))</f>
        <v>Ethiopia</v>
      </c>
      <c r="B606" s="14" t="str">
        <f>IF(AND(INTRO!$E$37="Non-endemic",INTRO!$E$41="Non-endemic")," ",IF(COUNTRY_INFO!B606=0," ",COUNTRY_INFO!B606))</f>
        <v>SNNPR Basketo Special Woreda</v>
      </c>
      <c r="C606" s="14" t="str">
        <f>IF(AND(INTRO!$E$37="Non-endemic",INTRO!$E$41="Non-endemic")," ",IF(COUNTRY_INFO!C606=0," ",COUNTRY_INFO!C606))</f>
        <v>Basketo</v>
      </c>
      <c r="D606" s="15">
        <f>IF(AND(INTRO!$E$37="Non-endemic",INTRO!$E$41="Non-endemic"),0,IF(AND(OR(COUNTRY_INFO!$H606=0,COUNTRY_INFO!$H606=4,COUNTRY_INFO!$H606=99),OR(COUNTRY_INFO!$J606=0,COUNTRY_INFO!$J606=4)),0,COUNTRY_INFO!$E606))</f>
        <v>11344.0596276</v>
      </c>
      <c r="E606" s="15">
        <f>IF(AND(INTRO!$E$37="Non-endemic",INTRO!$E$41="Non-endemic"),0,IF(AND(OR(COUNTRY_INFO!$H606=0,COUNTRY_INFO!$H606=4,COUNTRY_INFO!$H606=99),OR(COUNTRY_INFO!$J606=0,COUNTRY_INFO!$J606=4)),0,COUNTRY_INFO!$F606))</f>
        <v>23303.8747788</v>
      </c>
      <c r="F606" s="15">
        <f t="shared" si="87"/>
        <v>34647.934406400003</v>
      </c>
      <c r="G606" s="16">
        <f>IF(AND(INTRO!$E$37="Non-endemic",INTRO!$E$41="Non-endemic"),0,COUNTRY_INFO!P606)</f>
        <v>0</v>
      </c>
      <c r="H606" s="16">
        <f>IF(AND(INTRO!$E$37="Non-endemic",INTRO!$E$41="Non-endemic"),0,COUNTRY_INFO!R606)</f>
        <v>2</v>
      </c>
      <c r="I606" s="15">
        <f>IF(INTRO!$E$39="Non-endemic",IF($G606=1,DEC!I606,0),IF($G606=1,IVM!G606,0))</f>
        <v>0</v>
      </c>
      <c r="J606" s="197" t="s">
        <v>1155</v>
      </c>
      <c r="K606" s="42">
        <f>IF($J606="ALB", IF(INTRO!$E$39="Non-endemic", IF($H606&lt;&gt;0, IF($I606=0, $D606*$H606, $D606*($H606-$G606)), 0), $D606*$H606), 0)</f>
        <v>0</v>
      </c>
      <c r="L606" s="15">
        <f t="shared" si="79"/>
        <v>0</v>
      </c>
      <c r="M606" s="3"/>
      <c r="N606" s="15">
        <f t="shared" si="88"/>
        <v>0</v>
      </c>
      <c r="O606" s="42">
        <f>IF($J606="MBD", IF(INTRO!$E$39="Non-endemic", IF($H606&lt;&gt;0, IF($I606=0, $D606*$H606, $D606*($H606-$G606)), 0), $D606*$H606), 0)</f>
        <v>22688.119255199999</v>
      </c>
      <c r="P606" s="15">
        <f t="shared" si="80"/>
        <v>46607.7495576</v>
      </c>
      <c r="Q606" s="3"/>
      <c r="R606" s="15">
        <f t="shared" si="89"/>
        <v>69295.868812800007</v>
      </c>
      <c r="S606" s="25"/>
      <c r="T606" s="17">
        <f t="shared" si="81"/>
        <v>0</v>
      </c>
      <c r="U606" s="17">
        <f t="shared" si="82"/>
        <v>0</v>
      </c>
      <c r="V606" s="25"/>
      <c r="W606" s="17">
        <f t="shared" si="83"/>
        <v>0</v>
      </c>
      <c r="X606" s="17">
        <f t="shared" si="84"/>
        <v>0</v>
      </c>
      <c r="Y606" s="25"/>
      <c r="Z606" s="17">
        <f t="shared" si="85"/>
        <v>46607.7495576</v>
      </c>
      <c r="AA606" s="17">
        <f t="shared" si="86"/>
        <v>311</v>
      </c>
    </row>
    <row r="607" spans="1:27" x14ac:dyDescent="0.2">
      <c r="A607" s="14" t="str">
        <f>IF(AND(INTRO!$E$37="Non-endemic",INTRO!$E$41="Non-endemic")," ",IF(COUNTRY_INFO!A607=0," ",COUNTRY_INFO!A607))</f>
        <v>Ethiopia</v>
      </c>
      <c r="B607" s="14" t="str">
        <f>IF(AND(INTRO!$E$37="Non-endemic",INTRO!$E$41="Non-endemic")," ",IF(COUNTRY_INFO!B607=0," ",COUNTRY_INFO!B607))</f>
        <v>SNNPR Bench Maji</v>
      </c>
      <c r="C607" s="14" t="str">
        <f>IF(AND(INTRO!$E$37="Non-endemic",INTRO!$E$41="Non-endemic")," ",IF(COUNTRY_INFO!C607=0," ",COUNTRY_INFO!C607))</f>
        <v>Bero</v>
      </c>
      <c r="D607" s="15">
        <f>IF(AND(INTRO!$E$37="Non-endemic",INTRO!$E$41="Non-endemic"),0,IF(AND(OR(COUNTRY_INFO!$H607=0,COUNTRY_INFO!$H607=4,COUNTRY_INFO!$H607=99),OR(COUNTRY_INFO!$J607=0,COUNTRY_INFO!$J607=4)),0,COUNTRY_INFO!$E607))</f>
        <v>2495.4798425999998</v>
      </c>
      <c r="E607" s="15">
        <f>IF(AND(INTRO!$E$37="Non-endemic",INTRO!$E$41="Non-endemic"),0,IF(AND(OR(COUNTRY_INFO!$H607=0,COUNTRY_INFO!$H607=4,COUNTRY_INFO!$H607=99),OR(COUNTRY_INFO!$J607=0,COUNTRY_INFO!$J607=4)),0,COUNTRY_INFO!$F607))</f>
        <v>5126.4143237999997</v>
      </c>
      <c r="F607" s="15">
        <f t="shared" si="87"/>
        <v>7621.8941663999994</v>
      </c>
      <c r="G607" s="16">
        <f>IF(AND(INTRO!$E$37="Non-endemic",INTRO!$E$41="Non-endemic"),0,COUNTRY_INFO!P607)</f>
        <v>1</v>
      </c>
      <c r="H607" s="16">
        <f>IF(AND(INTRO!$E$37="Non-endemic",INTRO!$E$41="Non-endemic"),0,COUNTRY_INFO!R607)</f>
        <v>2</v>
      </c>
      <c r="I607" s="15">
        <f>IF(INTRO!$E$39="Non-endemic",IF($G607=1,DEC!I607,0),IF($G607=1,IVM!G607,0))</f>
        <v>13417.5195272452</v>
      </c>
      <c r="J607" s="197" t="s">
        <v>172</v>
      </c>
      <c r="K607" s="42">
        <f>IF($J607="ALB", IF(INTRO!$E$39="Non-endemic", IF($H607&lt;&gt;0, IF($I607=0, $D607*$H607, $D607*($H607-$G607)), 0), $D607*$H607), 0)</f>
        <v>4990.9596851999995</v>
      </c>
      <c r="L607" s="15">
        <f t="shared" si="79"/>
        <v>5126.4143237999997</v>
      </c>
      <c r="M607" s="3"/>
      <c r="N607" s="15">
        <f t="shared" si="88"/>
        <v>10117.374008999999</v>
      </c>
      <c r="O607" s="42">
        <f>IF($J607="MBD", IF(INTRO!$E$39="Non-endemic", IF($H607&lt;&gt;0, IF($I607=0, $D607*$H607, $D607*($H607-$G607)), 0), $D607*$H607), 0)</f>
        <v>0</v>
      </c>
      <c r="P607" s="15">
        <f t="shared" si="80"/>
        <v>0</v>
      </c>
      <c r="Q607" s="3"/>
      <c r="R607" s="15">
        <f t="shared" si="89"/>
        <v>0</v>
      </c>
      <c r="S607" s="25"/>
      <c r="T607" s="17">
        <f t="shared" si="81"/>
        <v>13417.5195272452</v>
      </c>
      <c r="U607" s="17">
        <f t="shared" si="82"/>
        <v>68</v>
      </c>
      <c r="V607" s="25"/>
      <c r="W607" s="17">
        <f t="shared" si="83"/>
        <v>5126.4143237999997</v>
      </c>
      <c r="X607" s="17">
        <f t="shared" si="84"/>
        <v>26</v>
      </c>
      <c r="Y607" s="25"/>
      <c r="Z607" s="17">
        <f t="shared" si="85"/>
        <v>0</v>
      </c>
      <c r="AA607" s="17">
        <f t="shared" si="86"/>
        <v>0</v>
      </c>
    </row>
    <row r="608" spans="1:27" x14ac:dyDescent="0.2">
      <c r="A608" s="14" t="str">
        <f>IF(AND(INTRO!$E$37="Non-endemic",INTRO!$E$41="Non-endemic")," ",IF(COUNTRY_INFO!A608=0," ",COUNTRY_INFO!A608))</f>
        <v>Ethiopia</v>
      </c>
      <c r="B608" s="14" t="str">
        <f>IF(AND(INTRO!$E$37="Non-endemic",INTRO!$E$41="Non-endemic")," ",IF(COUNTRY_INFO!B608=0," ",COUNTRY_INFO!B608))</f>
        <v>SNNPR Bench Maji</v>
      </c>
      <c r="C608" s="14" t="str">
        <f>IF(AND(INTRO!$E$37="Non-endemic",INTRO!$E$41="Non-endemic")," ",IF(COUNTRY_INFO!C608=0," ",COUNTRY_INFO!C608))</f>
        <v>Debub Bench</v>
      </c>
      <c r="D608" s="15">
        <f>IF(AND(INTRO!$E$37="Non-endemic",INTRO!$E$41="Non-endemic"),0,IF(AND(OR(COUNTRY_INFO!$H608=0,COUNTRY_INFO!$H608=4,COUNTRY_INFO!$H608=99),OR(COUNTRY_INFO!$J608=0,COUNTRY_INFO!$J608=4)),0,COUNTRY_INFO!$E608))</f>
        <v>21794.714575800001</v>
      </c>
      <c r="E608" s="15">
        <f>IF(AND(INTRO!$E$37="Non-endemic",INTRO!$E$41="Non-endemic"),0,IF(AND(OR(COUNTRY_INFO!$H608=0,COUNTRY_INFO!$H608=4,COUNTRY_INFO!$H608=99),OR(COUNTRY_INFO!$J608=0,COUNTRY_INFO!$J608=4)),0,COUNTRY_INFO!$F608))</f>
        <v>44772.4461954</v>
      </c>
      <c r="F608" s="15">
        <f t="shared" si="87"/>
        <v>66567.160771199997</v>
      </c>
      <c r="G608" s="16">
        <f>IF(AND(INTRO!$E$37="Non-endemic",INTRO!$E$41="Non-endemic"),0,COUNTRY_INFO!P608)</f>
        <v>1</v>
      </c>
      <c r="H608" s="16">
        <f>IF(AND(INTRO!$E$37="Non-endemic",INTRO!$E$41="Non-endemic"),0,COUNTRY_INFO!R608)</f>
        <v>2</v>
      </c>
      <c r="I608" s="15">
        <f>IF(INTRO!$E$39="Non-endemic",IF($G608=1,DEC!I608,0),IF($G608=1,IVM!G608,0))</f>
        <v>117184.2799206316</v>
      </c>
      <c r="J608" s="197" t="s">
        <v>172</v>
      </c>
      <c r="K608" s="42">
        <f>IF($J608="ALB", IF(INTRO!$E$39="Non-endemic", IF($H608&lt;&gt;0, IF($I608=0, $D608*$H608, $D608*($H608-$G608)), 0), $D608*$H608), 0)</f>
        <v>43589.429151600001</v>
      </c>
      <c r="L608" s="15">
        <f t="shared" si="79"/>
        <v>44772.4461954</v>
      </c>
      <c r="M608" s="3"/>
      <c r="N608" s="15">
        <f t="shared" si="88"/>
        <v>88361.875346999994</v>
      </c>
      <c r="O608" s="42">
        <f>IF($J608="MBD", IF(INTRO!$E$39="Non-endemic", IF($H608&lt;&gt;0, IF($I608=0, $D608*$H608, $D608*($H608-$G608)), 0), $D608*$H608), 0)</f>
        <v>0</v>
      </c>
      <c r="P608" s="15">
        <f t="shared" si="80"/>
        <v>0</v>
      </c>
      <c r="Q608" s="3"/>
      <c r="R608" s="15">
        <f t="shared" si="89"/>
        <v>0</v>
      </c>
      <c r="S608" s="25"/>
      <c r="T608" s="17">
        <f t="shared" si="81"/>
        <v>117184.2799206316</v>
      </c>
      <c r="U608" s="17">
        <f t="shared" si="82"/>
        <v>586</v>
      </c>
      <c r="V608" s="25"/>
      <c r="W608" s="17">
        <f t="shared" si="83"/>
        <v>44772.4461954</v>
      </c>
      <c r="X608" s="17">
        <f t="shared" si="84"/>
        <v>224</v>
      </c>
      <c r="Y608" s="25"/>
      <c r="Z608" s="17">
        <f t="shared" si="85"/>
        <v>0</v>
      </c>
      <c r="AA608" s="17">
        <f t="shared" si="86"/>
        <v>0</v>
      </c>
    </row>
    <row r="609" spans="1:27" x14ac:dyDescent="0.2">
      <c r="A609" s="14" t="str">
        <f>IF(AND(INTRO!$E$37="Non-endemic",INTRO!$E$41="Non-endemic")," ",IF(COUNTRY_INFO!A609=0," ",COUNTRY_INFO!A609))</f>
        <v>Ethiopia</v>
      </c>
      <c r="B609" s="14" t="str">
        <f>IF(AND(INTRO!$E$37="Non-endemic",INTRO!$E$41="Non-endemic")," ",IF(COUNTRY_INFO!B609=0," ",COUNTRY_INFO!B609))</f>
        <v>SNNPR Bench Maji</v>
      </c>
      <c r="C609" s="14" t="str">
        <f>IF(AND(INTRO!$E$37="Non-endemic",INTRO!$E$41="Non-endemic")," ",IF(COUNTRY_INFO!C609=0," ",COUNTRY_INFO!C609))</f>
        <v>Gura ferda</v>
      </c>
      <c r="D609" s="15">
        <f>IF(AND(INTRO!$E$37="Non-endemic",INTRO!$E$41="Non-endemic"),0,IF(AND(OR(COUNTRY_INFO!$H609=0,COUNTRY_INFO!$H609=4,COUNTRY_INFO!$H609=99),OR(COUNTRY_INFO!$J609=0,COUNTRY_INFO!$J609=4)),0,COUNTRY_INFO!$E609))</f>
        <v>7169.9763641999998</v>
      </c>
      <c r="E609" s="15">
        <f>IF(AND(INTRO!$E$37="Non-endemic",INTRO!$E$41="Non-endemic"),0,IF(AND(OR(COUNTRY_INFO!$H609=0,COUNTRY_INFO!$H609=4,COUNTRY_INFO!$H609=99),OR(COUNTRY_INFO!$J609=0,COUNTRY_INFO!$J609=4)),0,COUNTRY_INFO!$F609))</f>
        <v>14729.139024600001</v>
      </c>
      <c r="F609" s="15">
        <f t="shared" si="87"/>
        <v>21899.115388800001</v>
      </c>
      <c r="G609" s="16">
        <f>IF(AND(INTRO!$E$37="Non-endemic",INTRO!$E$41="Non-endemic"),0,COUNTRY_INFO!P609)</f>
        <v>1</v>
      </c>
      <c r="H609" s="16">
        <f>IF(AND(INTRO!$E$37="Non-endemic",INTRO!$E$41="Non-endemic"),0,COUNTRY_INFO!R609)</f>
        <v>2</v>
      </c>
      <c r="I609" s="15">
        <f>IF(INTRO!$E$39="Non-endemic",IF($G609=1,DEC!I609,0),IF($G609=1,IVM!G609,0))</f>
        <v>38551.021825248405</v>
      </c>
      <c r="J609" s="197" t="s">
        <v>172</v>
      </c>
      <c r="K609" s="42">
        <f>IF($J609="ALB", IF(INTRO!$E$39="Non-endemic", IF($H609&lt;&gt;0, IF($I609=0, $D609*$H609, $D609*($H609-$G609)), 0), $D609*$H609), 0)</f>
        <v>14339.9527284</v>
      </c>
      <c r="L609" s="15">
        <f t="shared" si="79"/>
        <v>14729.139024600001</v>
      </c>
      <c r="M609" s="3"/>
      <c r="N609" s="15">
        <f t="shared" si="88"/>
        <v>29069.091753000001</v>
      </c>
      <c r="O609" s="42">
        <f>IF($J609="MBD", IF(INTRO!$E$39="Non-endemic", IF($H609&lt;&gt;0, IF($I609=0, $D609*$H609, $D609*($H609-$G609)), 0), $D609*$H609), 0)</f>
        <v>0</v>
      </c>
      <c r="P609" s="15">
        <f t="shared" si="80"/>
        <v>0</v>
      </c>
      <c r="Q609" s="3"/>
      <c r="R609" s="15">
        <f t="shared" si="89"/>
        <v>0</v>
      </c>
      <c r="S609" s="25"/>
      <c r="T609" s="17">
        <f t="shared" si="81"/>
        <v>38551.021825248405</v>
      </c>
      <c r="U609" s="17">
        <f t="shared" si="82"/>
        <v>193</v>
      </c>
      <c r="V609" s="25"/>
      <c r="W609" s="17">
        <f t="shared" si="83"/>
        <v>14729.139024600001</v>
      </c>
      <c r="X609" s="17">
        <f t="shared" si="84"/>
        <v>74</v>
      </c>
      <c r="Y609" s="25"/>
      <c r="Z609" s="17">
        <f t="shared" si="85"/>
        <v>0</v>
      </c>
      <c r="AA609" s="17">
        <f t="shared" si="86"/>
        <v>0</v>
      </c>
    </row>
    <row r="610" spans="1:27" x14ac:dyDescent="0.2">
      <c r="A610" s="14" t="str">
        <f>IF(AND(INTRO!$E$37="Non-endemic",INTRO!$E$41="Non-endemic")," ",IF(COUNTRY_INFO!A610=0," ",COUNTRY_INFO!A610))</f>
        <v>Ethiopia</v>
      </c>
      <c r="B610" s="14" t="str">
        <f>IF(AND(INTRO!$E$37="Non-endemic",INTRO!$E$41="Non-endemic")," ",IF(COUNTRY_INFO!B610=0," ",COUNTRY_INFO!B610))</f>
        <v>SNNPR Bench Maji</v>
      </c>
      <c r="C610" s="14" t="str">
        <f>IF(AND(INTRO!$E$37="Non-endemic",INTRO!$E$41="Non-endemic")," ",IF(COUNTRY_INFO!C610=0," ",COUNTRY_INFO!C610))</f>
        <v>Maji</v>
      </c>
      <c r="D610" s="15">
        <f>IF(AND(INTRO!$E$37="Non-endemic",INTRO!$E$41="Non-endemic"),0,IF(AND(OR(COUNTRY_INFO!$H610=0,COUNTRY_INFO!$H610=4,COUNTRY_INFO!$H610=99),OR(COUNTRY_INFO!$J610=0,COUNTRY_INFO!$J610=4)),0,COUNTRY_INFO!$E610))</f>
        <v>6334.1246982000002</v>
      </c>
      <c r="E610" s="15">
        <f>IF(AND(INTRO!$E$37="Non-endemic",INTRO!$E$41="Non-endemic"),0,IF(AND(OR(COUNTRY_INFO!$H610=0,COUNTRY_INFO!$H610=4,COUNTRY_INFO!$H610=99),OR(COUNTRY_INFO!$J610=0,COUNTRY_INFO!$J610=4)),0,COUNTRY_INFO!$F610))</f>
        <v>13012.0656666</v>
      </c>
      <c r="F610" s="15">
        <f t="shared" si="87"/>
        <v>19346.190364800001</v>
      </c>
      <c r="G610" s="16">
        <f>IF(AND(INTRO!$E$37="Non-endemic",INTRO!$E$41="Non-endemic"),0,COUNTRY_INFO!P610)</f>
        <v>1</v>
      </c>
      <c r="H610" s="16">
        <f>IF(AND(INTRO!$E$37="Non-endemic",INTRO!$E$41="Non-endemic"),0,COUNTRY_INFO!R610)</f>
        <v>2</v>
      </c>
      <c r="I610" s="15">
        <f>IF(INTRO!$E$39="Non-endemic",IF($G610=1,DEC!I610,0),IF($G610=1,IVM!G610,0))</f>
        <v>34056.873702316399</v>
      </c>
      <c r="J610" s="197" t="s">
        <v>172</v>
      </c>
      <c r="K610" s="42">
        <f>IF($J610="ALB", IF(INTRO!$E$39="Non-endemic", IF($H610&lt;&gt;0, IF($I610=0, $D610*$H610, $D610*($H610-$G610)), 0), $D610*$H610), 0)</f>
        <v>12668.2493964</v>
      </c>
      <c r="L610" s="15">
        <f t="shared" si="79"/>
        <v>13012.0656666</v>
      </c>
      <c r="M610" s="3"/>
      <c r="N610" s="15">
        <f t="shared" si="88"/>
        <v>25680.315063000002</v>
      </c>
      <c r="O610" s="42">
        <f>IF($J610="MBD", IF(INTRO!$E$39="Non-endemic", IF($H610&lt;&gt;0, IF($I610=0, $D610*$H610, $D610*($H610-$G610)), 0), $D610*$H610), 0)</f>
        <v>0</v>
      </c>
      <c r="P610" s="15">
        <f t="shared" si="80"/>
        <v>0</v>
      </c>
      <c r="Q610" s="3"/>
      <c r="R610" s="15">
        <f t="shared" si="89"/>
        <v>0</v>
      </c>
      <c r="S610" s="25"/>
      <c r="T610" s="17">
        <f t="shared" si="81"/>
        <v>34056.873702316399</v>
      </c>
      <c r="U610" s="17">
        <f t="shared" si="82"/>
        <v>171</v>
      </c>
      <c r="V610" s="25"/>
      <c r="W610" s="17">
        <f t="shared" si="83"/>
        <v>13012.0656666</v>
      </c>
      <c r="X610" s="17">
        <f t="shared" si="84"/>
        <v>66</v>
      </c>
      <c r="Y610" s="25"/>
      <c r="Z610" s="17">
        <f t="shared" si="85"/>
        <v>0</v>
      </c>
      <c r="AA610" s="17">
        <f t="shared" si="86"/>
        <v>0</v>
      </c>
    </row>
    <row r="611" spans="1:27" x14ac:dyDescent="0.2">
      <c r="A611" s="14" t="str">
        <f>IF(AND(INTRO!$E$37="Non-endemic",INTRO!$E$41="Non-endemic")," ",IF(COUNTRY_INFO!A611=0," ",COUNTRY_INFO!A611))</f>
        <v>Ethiopia</v>
      </c>
      <c r="B611" s="14" t="str">
        <f>IF(AND(INTRO!$E$37="Non-endemic",INTRO!$E$41="Non-endemic")," ",IF(COUNTRY_INFO!B611=0," ",COUNTRY_INFO!B611))</f>
        <v>SNNPR Bench Maji</v>
      </c>
      <c r="C611" s="14" t="str">
        <f>IF(AND(INTRO!$E$37="Non-endemic",INTRO!$E$41="Non-endemic")," ",IF(COUNTRY_INFO!C611=0," ",COUNTRY_INFO!C611))</f>
        <v>Meint Goldia</v>
      </c>
      <c r="D611" s="15">
        <f>IF(AND(INTRO!$E$37="Non-endemic",INTRO!$E$41="Non-endemic"),0,IF(AND(OR(COUNTRY_INFO!$H611=0,COUNTRY_INFO!$H611=4,COUNTRY_INFO!$H611=99),OR(COUNTRY_INFO!$J611=0,COUNTRY_INFO!$J611=4)),0,COUNTRY_INFO!$E611))</f>
        <v>17732.444114999998</v>
      </c>
      <c r="E611" s="15">
        <f>IF(AND(INTRO!$E$37="Non-endemic",INTRO!$E$41="Non-endemic"),0,IF(AND(OR(COUNTRY_INFO!$H611=0,COUNTRY_INFO!$H611=4,COUNTRY_INFO!$H611=99),OR(COUNTRY_INFO!$J611=0,COUNTRY_INFO!$J611=4)),0,COUNTRY_INFO!$F611))</f>
        <v>36427.405245000002</v>
      </c>
      <c r="F611" s="15">
        <f t="shared" si="87"/>
        <v>54159.84936</v>
      </c>
      <c r="G611" s="16">
        <f>IF(AND(INTRO!$E$37="Non-endemic",INTRO!$E$41="Non-endemic"),0,COUNTRY_INFO!P611)</f>
        <v>1</v>
      </c>
      <c r="H611" s="16">
        <f>IF(AND(INTRO!$E$37="Non-endemic",INTRO!$E$41="Non-endemic"),0,COUNTRY_INFO!R611)</f>
        <v>2</v>
      </c>
      <c r="I611" s="15">
        <f>IF(INTRO!$E$39="Non-endemic",IF($G611=1,DEC!I611,0),IF($G611=1,IVM!G611,0))</f>
        <v>95342.551407229999</v>
      </c>
      <c r="J611" s="197" t="s">
        <v>172</v>
      </c>
      <c r="K611" s="42">
        <f>IF($J611="ALB", IF(INTRO!$E$39="Non-endemic", IF($H611&lt;&gt;0, IF($I611=0, $D611*$H611, $D611*($H611-$G611)), 0), $D611*$H611), 0)</f>
        <v>35464.888229999997</v>
      </c>
      <c r="L611" s="15">
        <f t="shared" si="79"/>
        <v>36427.405245000002</v>
      </c>
      <c r="M611" s="3"/>
      <c r="N611" s="15">
        <f t="shared" si="88"/>
        <v>71892.293474999999</v>
      </c>
      <c r="O611" s="42">
        <f>IF($J611="MBD", IF(INTRO!$E$39="Non-endemic", IF($H611&lt;&gt;0, IF($I611=0, $D611*$H611, $D611*($H611-$G611)), 0), $D611*$H611), 0)</f>
        <v>0</v>
      </c>
      <c r="P611" s="15">
        <f t="shared" si="80"/>
        <v>0</v>
      </c>
      <c r="Q611" s="3"/>
      <c r="R611" s="15">
        <f t="shared" si="89"/>
        <v>0</v>
      </c>
      <c r="S611" s="25"/>
      <c r="T611" s="17">
        <f t="shared" si="81"/>
        <v>95342.551407229999</v>
      </c>
      <c r="U611" s="17">
        <f t="shared" si="82"/>
        <v>477</v>
      </c>
      <c r="V611" s="25"/>
      <c r="W611" s="17">
        <f t="shared" si="83"/>
        <v>36427.405245000002</v>
      </c>
      <c r="X611" s="17">
        <f t="shared" si="84"/>
        <v>183</v>
      </c>
      <c r="Y611" s="25"/>
      <c r="Z611" s="17">
        <f t="shared" si="85"/>
        <v>0</v>
      </c>
      <c r="AA611" s="17">
        <f t="shared" si="86"/>
        <v>0</v>
      </c>
    </row>
    <row r="612" spans="1:27" x14ac:dyDescent="0.2">
      <c r="A612" s="14" t="str">
        <f>IF(AND(INTRO!$E$37="Non-endemic",INTRO!$E$41="Non-endemic")," ",IF(COUNTRY_INFO!A612=0," ",COUNTRY_INFO!A612))</f>
        <v>Ethiopia</v>
      </c>
      <c r="B612" s="14" t="str">
        <f>IF(AND(INTRO!$E$37="Non-endemic",INTRO!$E$41="Non-endemic")," ",IF(COUNTRY_INFO!B612=0," ",COUNTRY_INFO!B612))</f>
        <v>SNNPR Bench Maji</v>
      </c>
      <c r="C612" s="14" t="str">
        <f>IF(AND(INTRO!$E$37="Non-endemic",INTRO!$E$41="Non-endemic")," ",IF(COUNTRY_INFO!C612=0," ",COUNTRY_INFO!C612))</f>
        <v>Meint Shasha</v>
      </c>
      <c r="D612" s="15">
        <f>IF(AND(INTRO!$E$37="Non-endemic",INTRO!$E$41="Non-endemic"),0,IF(AND(OR(COUNTRY_INFO!$H612=0,COUNTRY_INFO!$H612=4,COUNTRY_INFO!$H612=99),OR(COUNTRY_INFO!$J612=0,COUNTRY_INFO!$J612=4)),0,COUNTRY_INFO!$E612))</f>
        <v>8692.3868657999992</v>
      </c>
      <c r="E612" s="15">
        <f>IF(AND(INTRO!$E$37="Non-endemic",INTRO!$E$41="Non-endemic"),0,IF(AND(OR(COUNTRY_INFO!$H612=0,COUNTRY_INFO!$H612=4,COUNTRY_INFO!$H612=99),OR(COUNTRY_INFO!$J612=0,COUNTRY_INFO!$J612=4)),0,COUNTRY_INFO!$F612))</f>
        <v>17856.596465400002</v>
      </c>
      <c r="F612" s="15">
        <f t="shared" si="87"/>
        <v>26548.983331200001</v>
      </c>
      <c r="G612" s="16">
        <f>IF(AND(INTRO!$E$37="Non-endemic",INTRO!$E$41="Non-endemic"),0,COUNTRY_INFO!P612)</f>
        <v>1</v>
      </c>
      <c r="H612" s="16">
        <f>IF(AND(INTRO!$E$37="Non-endemic",INTRO!$E$41="Non-endemic"),0,COUNTRY_INFO!R612)</f>
        <v>2</v>
      </c>
      <c r="I612" s="15">
        <f>IF(INTRO!$E$39="Non-endemic",IF($G612=1,DEC!I612,0),IF($G612=1,IVM!G612,0))</f>
        <v>46736.610939211598</v>
      </c>
      <c r="J612" s="197" t="s">
        <v>172</v>
      </c>
      <c r="K612" s="42">
        <f>IF($J612="ALB", IF(INTRO!$E$39="Non-endemic", IF($H612&lt;&gt;0, IF($I612=0, $D612*$H612, $D612*($H612-$G612)), 0), $D612*$H612), 0)</f>
        <v>17384.773731599998</v>
      </c>
      <c r="L612" s="15">
        <f t="shared" si="79"/>
        <v>17856.596465400002</v>
      </c>
      <c r="M612" s="3"/>
      <c r="N612" s="15">
        <f t="shared" si="88"/>
        <v>35241.370196999997</v>
      </c>
      <c r="O612" s="42">
        <f>IF($J612="MBD", IF(INTRO!$E$39="Non-endemic", IF($H612&lt;&gt;0, IF($I612=0, $D612*$H612, $D612*($H612-$G612)), 0), $D612*$H612), 0)</f>
        <v>0</v>
      </c>
      <c r="P612" s="15">
        <f t="shared" si="80"/>
        <v>0</v>
      </c>
      <c r="Q612" s="3"/>
      <c r="R612" s="15">
        <f t="shared" si="89"/>
        <v>0</v>
      </c>
      <c r="S612" s="25"/>
      <c r="T612" s="17">
        <f t="shared" si="81"/>
        <v>46736.610939211598</v>
      </c>
      <c r="U612" s="17">
        <f t="shared" si="82"/>
        <v>234</v>
      </c>
      <c r="V612" s="25"/>
      <c r="W612" s="17">
        <f t="shared" si="83"/>
        <v>17856.596465400002</v>
      </c>
      <c r="X612" s="17">
        <f t="shared" si="84"/>
        <v>90</v>
      </c>
      <c r="Y612" s="25"/>
      <c r="Z612" s="17">
        <f t="shared" si="85"/>
        <v>0</v>
      </c>
      <c r="AA612" s="17">
        <f t="shared" si="86"/>
        <v>0</v>
      </c>
    </row>
    <row r="613" spans="1:27" x14ac:dyDescent="0.2">
      <c r="A613" s="14" t="str">
        <f>IF(AND(INTRO!$E$37="Non-endemic",INTRO!$E$41="Non-endemic")," ",IF(COUNTRY_INFO!A613=0," ",COUNTRY_INFO!A613))</f>
        <v>Ethiopia</v>
      </c>
      <c r="B613" s="14" t="str">
        <f>IF(AND(INTRO!$E$37="Non-endemic",INTRO!$E$41="Non-endemic")," ",IF(COUNTRY_INFO!B613=0," ",COUNTRY_INFO!B613))</f>
        <v>SNNPR Bench Maji</v>
      </c>
      <c r="C613" s="14" t="str">
        <f>IF(AND(INTRO!$E$37="Non-endemic",INTRO!$E$41="Non-endemic")," ",IF(COUNTRY_INFO!C613=0," ",COUNTRY_INFO!C613))</f>
        <v>Mizan Aman Town</v>
      </c>
      <c r="D613" s="15">
        <f>IF(AND(INTRO!$E$37="Non-endemic",INTRO!$E$41="Non-endemic"),0,IF(AND(OR(COUNTRY_INFO!$H613=0,COUNTRY_INFO!$H613=4,COUNTRY_INFO!$H613=99),OR(COUNTRY_INFO!$J613=0,COUNTRY_INFO!$J613=4)),0,COUNTRY_INFO!$E613))</f>
        <v>7896.3675306000005</v>
      </c>
      <c r="E613" s="15">
        <f>IF(AND(INTRO!$E$37="Non-endemic",INTRO!$E$41="Non-endemic"),0,IF(AND(OR(COUNTRY_INFO!$H613=0,COUNTRY_INFO!$H613=4,COUNTRY_INFO!$H613=99),OR(COUNTRY_INFO!$J613=0,COUNTRY_INFO!$J613=4)),0,COUNTRY_INFO!$F613))</f>
        <v>16221.3498678</v>
      </c>
      <c r="F613" s="15">
        <f t="shared" si="87"/>
        <v>24117.7173984</v>
      </c>
      <c r="G613" s="16">
        <f>IF(AND(INTRO!$E$37="Non-endemic",INTRO!$E$41="Non-endemic"),0,COUNTRY_INFO!P613)</f>
        <v>0</v>
      </c>
      <c r="H613" s="16">
        <f>IF(AND(INTRO!$E$37="Non-endemic",INTRO!$E$41="Non-endemic"),0,COUNTRY_INFO!R613)</f>
        <v>2</v>
      </c>
      <c r="I613" s="15">
        <f>IF(INTRO!$E$39="Non-endemic",IF($G613=1,DEC!I613,0),IF($G613=1,IVM!G613,0))</f>
        <v>0</v>
      </c>
      <c r="J613" s="197" t="s">
        <v>1155</v>
      </c>
      <c r="K613" s="42">
        <f>IF($J613="ALB", IF(INTRO!$E$39="Non-endemic", IF($H613&lt;&gt;0, IF($I613=0, $D613*$H613, $D613*($H613-$G613)), 0), $D613*$H613), 0)</f>
        <v>0</v>
      </c>
      <c r="L613" s="15">
        <f t="shared" si="79"/>
        <v>0</v>
      </c>
      <c r="M613" s="3"/>
      <c r="N613" s="15">
        <f t="shared" si="88"/>
        <v>0</v>
      </c>
      <c r="O613" s="42">
        <f>IF($J613="MBD", IF(INTRO!$E$39="Non-endemic", IF($H613&lt;&gt;0, IF($I613=0, $D613*$H613, $D613*($H613-$G613)), 0), $D613*$H613), 0)</f>
        <v>15792.735061200001</v>
      </c>
      <c r="P613" s="15">
        <f t="shared" si="80"/>
        <v>32442.699735599999</v>
      </c>
      <c r="Q613" s="3"/>
      <c r="R613" s="15">
        <f t="shared" si="89"/>
        <v>48235.4347968</v>
      </c>
      <c r="S613" s="25"/>
      <c r="T613" s="17">
        <f t="shared" si="81"/>
        <v>0</v>
      </c>
      <c r="U613" s="17">
        <f t="shared" si="82"/>
        <v>0</v>
      </c>
      <c r="V613" s="25"/>
      <c r="W613" s="17">
        <f t="shared" si="83"/>
        <v>0</v>
      </c>
      <c r="X613" s="17">
        <f t="shared" si="84"/>
        <v>0</v>
      </c>
      <c r="Y613" s="25"/>
      <c r="Z613" s="17">
        <f t="shared" si="85"/>
        <v>32442.699735599999</v>
      </c>
      <c r="AA613" s="17">
        <f t="shared" si="86"/>
        <v>217</v>
      </c>
    </row>
    <row r="614" spans="1:27" x14ac:dyDescent="0.2">
      <c r="A614" s="14" t="str">
        <f>IF(AND(INTRO!$E$37="Non-endemic",INTRO!$E$41="Non-endemic")," ",IF(COUNTRY_INFO!A614=0," ",COUNTRY_INFO!A614))</f>
        <v>Ethiopia</v>
      </c>
      <c r="B614" s="14" t="str">
        <f>IF(AND(INTRO!$E$37="Non-endemic",INTRO!$E$41="Non-endemic")," ",IF(COUNTRY_INFO!B614=0," ",COUNTRY_INFO!B614))</f>
        <v>SNNPR Bench Maji</v>
      </c>
      <c r="C614" s="14" t="str">
        <f>IF(AND(INTRO!$E$37="Non-endemic",INTRO!$E$41="Non-endemic")," ",IF(COUNTRY_INFO!C614=0," ",COUNTRY_INFO!C614))</f>
        <v>Semen Bench</v>
      </c>
      <c r="D614" s="15">
        <f>IF(AND(INTRO!$E$37="Non-endemic",INTRO!$E$41="Non-endemic"),0,IF(AND(OR(COUNTRY_INFO!$H614=0,COUNTRY_INFO!$H614=4,COUNTRY_INFO!$H614=99),OR(COUNTRY_INFO!$J614=0,COUNTRY_INFO!$J614=4)),0,COUNTRY_INFO!$E614))</f>
        <v>21325.0380768</v>
      </c>
      <c r="E614" s="15">
        <f>IF(AND(INTRO!$E$37="Non-endemic",INTRO!$E$41="Non-endemic"),0,IF(AND(OR(COUNTRY_INFO!$H614=0,COUNTRY_INFO!$H614=4,COUNTRY_INFO!$H614=99),OR(COUNTRY_INFO!$J614=0,COUNTRY_INFO!$J614=4)),0,COUNTRY_INFO!$F614))</f>
        <v>43807.5991584</v>
      </c>
      <c r="F614" s="15">
        <f t="shared" si="87"/>
        <v>65132.637235200003</v>
      </c>
      <c r="G614" s="16">
        <f>IF(AND(INTRO!$E$37="Non-endemic",INTRO!$E$41="Non-endemic"),0,COUNTRY_INFO!P614)</f>
        <v>0</v>
      </c>
      <c r="H614" s="16">
        <f>IF(AND(INTRO!$E$37="Non-endemic",INTRO!$E$41="Non-endemic"),0,COUNTRY_INFO!R614)</f>
        <v>2</v>
      </c>
      <c r="I614" s="15">
        <f>IF(INTRO!$E$39="Non-endemic",IF($G614=1,DEC!I614,0),IF($G614=1,IVM!G614,0))</f>
        <v>0</v>
      </c>
      <c r="J614" s="197" t="s">
        <v>1155</v>
      </c>
      <c r="K614" s="42">
        <f>IF($J614="ALB", IF(INTRO!$E$39="Non-endemic", IF($H614&lt;&gt;0, IF($I614=0, $D614*$H614, $D614*($H614-$G614)), 0), $D614*$H614), 0)</f>
        <v>0</v>
      </c>
      <c r="L614" s="15">
        <f t="shared" si="79"/>
        <v>0</v>
      </c>
      <c r="M614" s="3"/>
      <c r="N614" s="15">
        <f t="shared" si="88"/>
        <v>0</v>
      </c>
      <c r="O614" s="42">
        <f>IF($J614="MBD", IF(INTRO!$E$39="Non-endemic", IF($H614&lt;&gt;0, IF($I614=0, $D614*$H614, $D614*($H614-$G614)), 0), $D614*$H614), 0)</f>
        <v>42650.076153599999</v>
      </c>
      <c r="P614" s="15">
        <f t="shared" si="80"/>
        <v>87615.198316800001</v>
      </c>
      <c r="Q614" s="3"/>
      <c r="R614" s="15">
        <f t="shared" si="89"/>
        <v>130265.27447040001</v>
      </c>
      <c r="S614" s="25"/>
      <c r="T614" s="17">
        <f t="shared" si="81"/>
        <v>0</v>
      </c>
      <c r="U614" s="17">
        <f t="shared" si="82"/>
        <v>0</v>
      </c>
      <c r="V614" s="25"/>
      <c r="W614" s="17">
        <f t="shared" si="83"/>
        <v>0</v>
      </c>
      <c r="X614" s="17">
        <f t="shared" si="84"/>
        <v>0</v>
      </c>
      <c r="Y614" s="25"/>
      <c r="Z614" s="17">
        <f t="shared" si="85"/>
        <v>87615.198316800001</v>
      </c>
      <c r="AA614" s="17">
        <f t="shared" si="86"/>
        <v>585</v>
      </c>
    </row>
    <row r="615" spans="1:27" x14ac:dyDescent="0.2">
      <c r="A615" s="14" t="str">
        <f>IF(AND(INTRO!$E$37="Non-endemic",INTRO!$E$41="Non-endemic")," ",IF(COUNTRY_INFO!A615=0," ",COUNTRY_INFO!A615))</f>
        <v>Ethiopia</v>
      </c>
      <c r="B615" s="14" t="str">
        <f>IF(AND(INTRO!$E$37="Non-endemic",INTRO!$E$41="Non-endemic")," ",IF(COUNTRY_INFO!B615=0," ",COUNTRY_INFO!B615))</f>
        <v>SNNPR Bench Maji</v>
      </c>
      <c r="C615" s="14" t="str">
        <f>IF(AND(INTRO!$E$37="Non-endemic",INTRO!$E$41="Non-endemic")," ",IF(COUNTRY_INFO!C615=0," ",COUNTRY_INFO!C615))</f>
        <v>Sheko</v>
      </c>
      <c r="D615" s="15">
        <f>IF(AND(INTRO!$E$37="Non-endemic",INTRO!$E$41="Non-endemic"),0,IF(AND(OR(COUNTRY_INFO!$H615=0,COUNTRY_INFO!$H615=4,COUNTRY_INFO!$H615=99),OR(COUNTRY_INFO!$J615=0,COUNTRY_INFO!$J615=4)),0,COUNTRY_INFO!$E615))</f>
        <v>10089.341207399999</v>
      </c>
      <c r="E615" s="15">
        <f>IF(AND(INTRO!$E$37="Non-endemic",INTRO!$E$41="Non-endemic"),0,IF(AND(OR(COUNTRY_INFO!$H615=0,COUNTRY_INFO!$H615=4,COUNTRY_INFO!$H615=99),OR(COUNTRY_INFO!$J615=0,COUNTRY_INFO!$J615=4)),0,COUNTRY_INFO!$F615))</f>
        <v>20726.331826199999</v>
      </c>
      <c r="F615" s="15">
        <f t="shared" si="87"/>
        <v>30815.673033599996</v>
      </c>
      <c r="G615" s="16">
        <f>IF(AND(INTRO!$E$37="Non-endemic",INTRO!$E$41="Non-endemic"),0,COUNTRY_INFO!P615)</f>
        <v>1</v>
      </c>
      <c r="H615" s="16">
        <f>IF(AND(INTRO!$E$37="Non-endemic",INTRO!$E$41="Non-endemic"),0,COUNTRY_INFO!R615)</f>
        <v>2</v>
      </c>
      <c r="I615" s="15">
        <f>IF(INTRO!$E$39="Non-endemic",IF($G615=1,DEC!I615,0),IF($G615=1,IVM!G615,0))</f>
        <v>54247.656244854807</v>
      </c>
      <c r="J615" s="197" t="s">
        <v>172</v>
      </c>
      <c r="K615" s="42">
        <f>IF($J615="ALB", IF(INTRO!$E$39="Non-endemic", IF($H615&lt;&gt;0, IF($I615=0, $D615*$H615, $D615*($H615-$G615)), 0), $D615*$H615), 0)</f>
        <v>20178.682414799998</v>
      </c>
      <c r="L615" s="15">
        <f t="shared" si="79"/>
        <v>20726.331826199999</v>
      </c>
      <c r="M615" s="3"/>
      <c r="N615" s="15">
        <f t="shared" si="88"/>
        <v>40905.014240999997</v>
      </c>
      <c r="O615" s="42">
        <f>IF($J615="MBD", IF(INTRO!$E$39="Non-endemic", IF($H615&lt;&gt;0, IF($I615=0, $D615*$H615, $D615*($H615-$G615)), 0), $D615*$H615), 0)</f>
        <v>0</v>
      </c>
      <c r="P615" s="15">
        <f t="shared" si="80"/>
        <v>0</v>
      </c>
      <c r="Q615" s="3"/>
      <c r="R615" s="15">
        <f t="shared" si="89"/>
        <v>0</v>
      </c>
      <c r="S615" s="25"/>
      <c r="T615" s="17">
        <f t="shared" si="81"/>
        <v>54247.656244854807</v>
      </c>
      <c r="U615" s="17">
        <f t="shared" si="82"/>
        <v>272</v>
      </c>
      <c r="V615" s="25"/>
      <c r="W615" s="17">
        <f t="shared" si="83"/>
        <v>20726.331826199999</v>
      </c>
      <c r="X615" s="17">
        <f t="shared" si="84"/>
        <v>104</v>
      </c>
      <c r="Y615" s="25"/>
      <c r="Z615" s="17">
        <f t="shared" si="85"/>
        <v>0</v>
      </c>
      <c r="AA615" s="17">
        <f t="shared" si="86"/>
        <v>0</v>
      </c>
    </row>
    <row r="616" spans="1:27" x14ac:dyDescent="0.2">
      <c r="A616" s="14" t="str">
        <f>IF(AND(INTRO!$E$37="Non-endemic",INTRO!$E$41="Non-endemic")," ",IF(COUNTRY_INFO!A616=0," ",COUNTRY_INFO!A616))</f>
        <v>Ethiopia</v>
      </c>
      <c r="B616" s="14" t="str">
        <f>IF(AND(INTRO!$E$37="Non-endemic",INTRO!$E$41="Non-endemic")," ",IF(COUNTRY_INFO!B616=0," ",COUNTRY_INFO!B616))</f>
        <v>SNNPR Bench Maji</v>
      </c>
      <c r="C616" s="14" t="str">
        <f>IF(AND(INTRO!$E$37="Non-endemic",INTRO!$E$41="Non-endemic")," ",IF(COUNTRY_INFO!C616=0," ",COUNTRY_INFO!C616))</f>
        <v>Shey Bench</v>
      </c>
      <c r="D616" s="15">
        <f>IF(AND(INTRO!$E$37="Non-endemic",INTRO!$E$41="Non-endemic"),0,IF(AND(OR(COUNTRY_INFO!$H616=0,COUNTRY_INFO!$H616=4,COUNTRY_INFO!$H616=99),OR(COUNTRY_INFO!$J616=0,COUNTRY_INFO!$J616=4)),0,COUNTRY_INFO!$E616))</f>
        <v>23636.724644999998</v>
      </c>
      <c r="E616" s="15">
        <f>IF(AND(INTRO!$E$37="Non-endemic",INTRO!$E$41="Non-endemic"),0,IF(AND(OR(COUNTRY_INFO!$H616=0,COUNTRY_INFO!$H616=4,COUNTRY_INFO!$H616=99),OR(COUNTRY_INFO!$J616=0,COUNTRY_INFO!$J616=4)),0,COUNTRY_INFO!$F616))</f>
        <v>48556.450635000001</v>
      </c>
      <c r="F616" s="15">
        <f t="shared" si="87"/>
        <v>72193.175279999996</v>
      </c>
      <c r="G616" s="16">
        <f>IF(AND(INTRO!$E$37="Non-endemic",INTRO!$E$41="Non-endemic"),0,COUNTRY_INFO!P616)</f>
        <v>1</v>
      </c>
      <c r="H616" s="16">
        <f>IF(AND(INTRO!$E$37="Non-endemic",INTRO!$E$41="Non-endemic"),0,COUNTRY_INFO!R616)</f>
        <v>2</v>
      </c>
      <c r="I616" s="15">
        <f>IF(INTRO!$E$39="Non-endemic",IF($G616=1,DEC!I616,0),IF($G616=1,IVM!G616,0))</f>
        <v>127088.26938628999</v>
      </c>
      <c r="J616" s="197" t="s">
        <v>172</v>
      </c>
      <c r="K616" s="42">
        <f>IF($J616="ALB", IF(INTRO!$E$39="Non-endemic", IF($H616&lt;&gt;0, IF($I616=0, $D616*$H616, $D616*($H616-$G616)), 0), $D616*$H616), 0)</f>
        <v>47273.449289999997</v>
      </c>
      <c r="L616" s="15">
        <f t="shared" si="79"/>
        <v>48556.450635000001</v>
      </c>
      <c r="M616" s="3"/>
      <c r="N616" s="15">
        <f t="shared" si="88"/>
        <v>95829.899925000005</v>
      </c>
      <c r="O616" s="42">
        <f>IF($J616="MBD", IF(INTRO!$E$39="Non-endemic", IF($H616&lt;&gt;0, IF($I616=0, $D616*$H616, $D616*($H616-$G616)), 0), $D616*$H616), 0)</f>
        <v>0</v>
      </c>
      <c r="P616" s="15">
        <f t="shared" si="80"/>
        <v>0</v>
      </c>
      <c r="Q616" s="3"/>
      <c r="R616" s="15">
        <f t="shared" si="89"/>
        <v>0</v>
      </c>
      <c r="S616" s="25"/>
      <c r="T616" s="17">
        <f t="shared" si="81"/>
        <v>127088.26938628999</v>
      </c>
      <c r="U616" s="17">
        <f t="shared" si="82"/>
        <v>636</v>
      </c>
      <c r="V616" s="25"/>
      <c r="W616" s="17">
        <f t="shared" si="83"/>
        <v>48556.450635000001</v>
      </c>
      <c r="X616" s="17">
        <f t="shared" si="84"/>
        <v>243</v>
      </c>
      <c r="Y616" s="25"/>
      <c r="Z616" s="17">
        <f t="shared" si="85"/>
        <v>0</v>
      </c>
      <c r="AA616" s="17">
        <f t="shared" si="86"/>
        <v>0</v>
      </c>
    </row>
    <row r="617" spans="1:27" x14ac:dyDescent="0.2">
      <c r="A617" s="14" t="str">
        <f>IF(AND(INTRO!$E$37="Non-endemic",INTRO!$E$41="Non-endemic")," ",IF(COUNTRY_INFO!A617=0," ",COUNTRY_INFO!A617))</f>
        <v>Ethiopia</v>
      </c>
      <c r="B617" s="14" t="str">
        <f>IF(AND(INTRO!$E$37="Non-endemic",INTRO!$E$41="Non-endemic")," ",IF(COUNTRY_INFO!B617=0," ",COUNTRY_INFO!B617))</f>
        <v>SNNPR Bench Maji</v>
      </c>
      <c r="C617" s="14" t="str">
        <f>IF(AND(INTRO!$E$37="Non-endemic",INTRO!$E$41="Non-endemic")," ",IF(COUNTRY_INFO!C617=0," ",COUNTRY_INFO!C617))</f>
        <v>Surma</v>
      </c>
      <c r="D617" s="15">
        <f>IF(AND(INTRO!$E$37="Non-endemic",INTRO!$E$41="Non-endemic"),0,IF(AND(OR(COUNTRY_INFO!$H617=0,COUNTRY_INFO!$H617=4,COUNTRY_INFO!$H617=99),OR(COUNTRY_INFO!$J617=0,COUNTRY_INFO!$J617=4)),0,COUNTRY_INFO!$E617))</f>
        <v>4915.2155285999997</v>
      </c>
      <c r="E617" s="15">
        <f>IF(AND(INTRO!$E$37="Non-endemic",INTRO!$E$41="Non-endemic"),0,IF(AND(OR(COUNTRY_INFO!$H617=0,COUNTRY_INFO!$H617=4,COUNTRY_INFO!$H617=99),OR(COUNTRY_INFO!$J617=0,COUNTRY_INFO!$J617=4)),0,COUNTRY_INFO!$F617))</f>
        <v>10097.2289418</v>
      </c>
      <c r="F617" s="15">
        <f t="shared" si="87"/>
        <v>15012.4444704</v>
      </c>
      <c r="G617" s="16">
        <f>IF(AND(INTRO!$E$37="Non-endemic",INTRO!$E$41="Non-endemic"),0,COUNTRY_INFO!P617)</f>
        <v>1</v>
      </c>
      <c r="H617" s="16">
        <f>IF(AND(INTRO!$E$37="Non-endemic",INTRO!$E$41="Non-endemic"),0,COUNTRY_INFO!R617)</f>
        <v>2</v>
      </c>
      <c r="I617" s="15">
        <f>IF(INTRO!$E$39="Non-endemic",IF($G617=1,DEC!I617,0),IF($G617=1,IVM!G617,0))</f>
        <v>26427.783230217199</v>
      </c>
      <c r="J617" s="197" t="s">
        <v>172</v>
      </c>
      <c r="K617" s="42">
        <f>IF($J617="ALB", IF(INTRO!$E$39="Non-endemic", IF($H617&lt;&gt;0, IF($I617=0, $D617*$H617, $D617*($H617-$G617)), 0), $D617*$H617), 0)</f>
        <v>9830.4310571999995</v>
      </c>
      <c r="L617" s="15">
        <f t="shared" si="79"/>
        <v>10097.2289418</v>
      </c>
      <c r="M617" s="3"/>
      <c r="N617" s="15">
        <f t="shared" si="88"/>
        <v>19927.659999</v>
      </c>
      <c r="O617" s="42">
        <f>IF($J617="MBD", IF(INTRO!$E$39="Non-endemic", IF($H617&lt;&gt;0, IF($I617=0, $D617*$H617, $D617*($H617-$G617)), 0), $D617*$H617), 0)</f>
        <v>0</v>
      </c>
      <c r="P617" s="15">
        <f t="shared" si="80"/>
        <v>0</v>
      </c>
      <c r="Q617" s="3"/>
      <c r="R617" s="15">
        <f t="shared" si="89"/>
        <v>0</v>
      </c>
      <c r="S617" s="25"/>
      <c r="T617" s="17">
        <f t="shared" si="81"/>
        <v>26427.783230217199</v>
      </c>
      <c r="U617" s="17">
        <f t="shared" si="82"/>
        <v>133</v>
      </c>
      <c r="V617" s="25"/>
      <c r="W617" s="17">
        <f t="shared" si="83"/>
        <v>10097.2289418</v>
      </c>
      <c r="X617" s="17">
        <f t="shared" si="84"/>
        <v>51</v>
      </c>
      <c r="Y617" s="25"/>
      <c r="Z617" s="17">
        <f t="shared" si="85"/>
        <v>0</v>
      </c>
      <c r="AA617" s="17">
        <f t="shared" si="86"/>
        <v>0</v>
      </c>
    </row>
    <row r="618" spans="1:27" x14ac:dyDescent="0.2">
      <c r="A618" s="14" t="str">
        <f>IF(AND(INTRO!$E$37="Non-endemic",INTRO!$E$41="Non-endemic")," ",IF(COUNTRY_INFO!A618=0," ",COUNTRY_INFO!A618))</f>
        <v>Ethiopia</v>
      </c>
      <c r="B618" s="14" t="str">
        <f>IF(AND(INTRO!$E$37="Non-endemic",INTRO!$E$41="Non-endemic")," ",IF(COUNTRY_INFO!B618=0," ",COUNTRY_INFO!B618))</f>
        <v>SNNPR Dawro</v>
      </c>
      <c r="C618" s="14" t="str">
        <f>IF(AND(INTRO!$E$37="Non-endemic",INTRO!$E$41="Non-endemic")," ",IF(COUNTRY_INFO!C618=0," ",COUNTRY_INFO!C618))</f>
        <v>Gena-Bossa</v>
      </c>
      <c r="D618" s="15">
        <f>IF(AND(INTRO!$E$37="Non-endemic",INTRO!$E$41="Non-endemic"),0,IF(AND(OR(COUNTRY_INFO!$H618=0,COUNTRY_INFO!$H618=4,COUNTRY_INFO!$H618=99),OR(COUNTRY_INFO!$J618=0,COUNTRY_INFO!$J618=4)),0,COUNTRY_INFO!$E618))</f>
        <v>17238.460485</v>
      </c>
      <c r="E618" s="15">
        <f>IF(AND(INTRO!$E$37="Non-endemic",INTRO!$E$41="Non-endemic"),0,IF(AND(OR(COUNTRY_INFO!$H618=0,COUNTRY_INFO!$H618=4,COUNTRY_INFO!$H618=99),OR(COUNTRY_INFO!$J618=0,COUNTRY_INFO!$J618=4)),0,COUNTRY_INFO!$F618))</f>
        <v>35412.624555000002</v>
      </c>
      <c r="F618" s="15">
        <f t="shared" si="87"/>
        <v>52651.085040000005</v>
      </c>
      <c r="G618" s="16">
        <f>IF(AND(INTRO!$E$37="Non-endemic",INTRO!$E$41="Non-endemic"),0,COUNTRY_INFO!P618)</f>
        <v>0</v>
      </c>
      <c r="H618" s="16">
        <f>IF(AND(INTRO!$E$37="Non-endemic",INTRO!$E$41="Non-endemic"),0,COUNTRY_INFO!R618)</f>
        <v>1</v>
      </c>
      <c r="I618" s="15">
        <f>IF(INTRO!$E$39="Non-endemic",IF($G618=1,DEC!I618,0),IF($G618=1,IVM!G618,0))</f>
        <v>0</v>
      </c>
      <c r="J618" s="197" t="s">
        <v>1155</v>
      </c>
      <c r="K618" s="42">
        <f>IF($J618="ALB", IF(INTRO!$E$39="Non-endemic", IF($H618&lt;&gt;0, IF($I618=0, $D618*$H618, $D618*($H618-$G618)), 0), $D618*$H618), 0)</f>
        <v>0</v>
      </c>
      <c r="L618" s="15">
        <f t="shared" si="79"/>
        <v>0</v>
      </c>
      <c r="M618" s="3"/>
      <c r="N618" s="15">
        <f t="shared" si="88"/>
        <v>0</v>
      </c>
      <c r="O618" s="42">
        <f>IF($J618="MBD", IF(INTRO!$E$39="Non-endemic", IF($H618&lt;&gt;0, IF($I618=0, $D618*$H618, $D618*($H618-$G618)), 0), $D618*$H618), 0)</f>
        <v>17238.460485</v>
      </c>
      <c r="P618" s="15">
        <f t="shared" si="80"/>
        <v>35412.624555000002</v>
      </c>
      <c r="Q618" s="3"/>
      <c r="R618" s="15">
        <f t="shared" si="89"/>
        <v>52651.085040000005</v>
      </c>
      <c r="S618" s="25"/>
      <c r="T618" s="17">
        <f t="shared" si="81"/>
        <v>0</v>
      </c>
      <c r="U618" s="17">
        <f t="shared" si="82"/>
        <v>0</v>
      </c>
      <c r="V618" s="25"/>
      <c r="W618" s="17">
        <f t="shared" si="83"/>
        <v>0</v>
      </c>
      <c r="X618" s="17">
        <f t="shared" si="84"/>
        <v>0</v>
      </c>
      <c r="Y618" s="25"/>
      <c r="Z618" s="17">
        <f t="shared" si="85"/>
        <v>35412.624555000002</v>
      </c>
      <c r="AA618" s="17">
        <f t="shared" si="86"/>
        <v>237</v>
      </c>
    </row>
    <row r="619" spans="1:27" x14ac:dyDescent="0.2">
      <c r="A619" s="14" t="str">
        <f>IF(AND(INTRO!$E$37="Non-endemic",INTRO!$E$41="Non-endemic")," ",IF(COUNTRY_INFO!A619=0," ",COUNTRY_INFO!A619))</f>
        <v>Ethiopia</v>
      </c>
      <c r="B619" s="14" t="str">
        <f>IF(AND(INTRO!$E$37="Non-endemic",INTRO!$E$41="Non-endemic")," ",IF(COUNTRY_INFO!B619=0," ",COUNTRY_INFO!B619))</f>
        <v>SNNPR Dawro</v>
      </c>
      <c r="C619" s="14" t="str">
        <f>IF(AND(INTRO!$E$37="Non-endemic",INTRO!$E$41="Non-endemic")," ",IF(COUNTRY_INFO!C619=0," ",COUNTRY_INFO!C619))</f>
        <v>Isara</v>
      </c>
      <c r="D619" s="15">
        <f>IF(AND(INTRO!$E$37="Non-endemic",INTRO!$E$41="Non-endemic"),0,IF(AND(OR(COUNTRY_INFO!$H619=0,COUNTRY_INFO!$H619=4,COUNTRY_INFO!$H619=99),OR(COUNTRY_INFO!$J619=0,COUNTRY_INFO!$J619=4)),0,COUNTRY_INFO!$E619))</f>
        <v>13032.3859008</v>
      </c>
      <c r="E619" s="15">
        <f>IF(AND(INTRO!$E$37="Non-endemic",INTRO!$E$41="Non-endemic"),0,IF(AND(OR(COUNTRY_INFO!$H619=0,COUNTRY_INFO!$H619=4,COUNTRY_INFO!$H619=99),OR(COUNTRY_INFO!$J619=0,COUNTRY_INFO!$J619=4)),0,COUNTRY_INFO!$F619))</f>
        <v>26772.169670399999</v>
      </c>
      <c r="F619" s="15">
        <f t="shared" si="87"/>
        <v>39804.555571199999</v>
      </c>
      <c r="G619" s="16">
        <f>IF(AND(INTRO!$E$37="Non-endemic",INTRO!$E$41="Non-endemic"),0,COUNTRY_INFO!P619)</f>
        <v>1</v>
      </c>
      <c r="H619" s="16">
        <f>IF(AND(INTRO!$E$37="Non-endemic",INTRO!$E$41="Non-endemic"),0,COUNTRY_INFO!R619)</f>
        <v>2</v>
      </c>
      <c r="I619" s="15">
        <f>IF(INTRO!$E$39="Non-endemic",IF($G619=1,DEC!I619,0),IF($G619=1,IVM!G619,0))</f>
        <v>70071.610808281592</v>
      </c>
      <c r="J619" s="197" t="s">
        <v>172</v>
      </c>
      <c r="K619" s="42">
        <f>IF($J619="ALB", IF(INTRO!$E$39="Non-endemic", IF($H619&lt;&gt;0, IF($I619=0, $D619*$H619, $D619*($H619-$G619)), 0), $D619*$H619), 0)</f>
        <v>26064.7718016</v>
      </c>
      <c r="L619" s="15">
        <f t="shared" si="79"/>
        <v>26772.169670399999</v>
      </c>
      <c r="M619" s="3"/>
      <c r="N619" s="15">
        <f t="shared" si="88"/>
        <v>52836.941471999999</v>
      </c>
      <c r="O619" s="42">
        <f>IF($J619="MBD", IF(INTRO!$E$39="Non-endemic", IF($H619&lt;&gt;0, IF($I619=0, $D619*$H619, $D619*($H619-$G619)), 0), $D619*$H619), 0)</f>
        <v>0</v>
      </c>
      <c r="P619" s="15">
        <f t="shared" si="80"/>
        <v>0</v>
      </c>
      <c r="Q619" s="3"/>
      <c r="R619" s="15">
        <f t="shared" si="89"/>
        <v>0</v>
      </c>
      <c r="S619" s="25"/>
      <c r="T619" s="17">
        <f t="shared" si="81"/>
        <v>70071.610808281592</v>
      </c>
      <c r="U619" s="17">
        <f t="shared" si="82"/>
        <v>351</v>
      </c>
      <c r="V619" s="25"/>
      <c r="W619" s="17">
        <f t="shared" si="83"/>
        <v>26772.169670399999</v>
      </c>
      <c r="X619" s="17">
        <f t="shared" si="84"/>
        <v>134</v>
      </c>
      <c r="Y619" s="25"/>
      <c r="Z619" s="17">
        <f t="shared" si="85"/>
        <v>0</v>
      </c>
      <c r="AA619" s="17">
        <f t="shared" si="86"/>
        <v>0</v>
      </c>
    </row>
    <row r="620" spans="1:27" x14ac:dyDescent="0.2">
      <c r="A620" s="14" t="str">
        <f>IF(AND(INTRO!$E$37="Non-endemic",INTRO!$E$41="Non-endemic")," ",IF(COUNTRY_INFO!A620=0," ",COUNTRY_INFO!A620))</f>
        <v>Ethiopia</v>
      </c>
      <c r="B620" s="14" t="str">
        <f>IF(AND(INTRO!$E$37="Non-endemic",INTRO!$E$41="Non-endemic")," ",IF(COUNTRY_INFO!B620=0," ",COUNTRY_INFO!B620))</f>
        <v>SNNPR Dawro</v>
      </c>
      <c r="C620" s="14" t="str">
        <f>IF(AND(INTRO!$E$37="Non-endemic",INTRO!$E$41="Non-endemic")," ",IF(COUNTRY_INFO!C620=0," ",COUNTRY_INFO!C620))</f>
        <v>Loma</v>
      </c>
      <c r="D620" s="15">
        <f>IF(AND(INTRO!$E$37="Non-endemic",INTRO!$E$41="Non-endemic"),0,IF(AND(OR(COUNTRY_INFO!$H620=0,COUNTRY_INFO!$H620=4,COUNTRY_INFO!$H620=99),OR(COUNTRY_INFO!$J620=0,COUNTRY_INFO!$J620=4)),0,COUNTRY_INFO!$E620))</f>
        <v>21817.7671452</v>
      </c>
      <c r="E620" s="15">
        <f>IF(AND(INTRO!$E$37="Non-endemic",INTRO!$E$41="Non-endemic"),0,IF(AND(OR(COUNTRY_INFO!$H620=0,COUNTRY_INFO!$H620=4,COUNTRY_INFO!$H620=99),OR(COUNTRY_INFO!$J620=0,COUNTRY_INFO!$J620=4)),0,COUNTRY_INFO!$F620))</f>
        <v>44819.802627600002</v>
      </c>
      <c r="F620" s="15">
        <f t="shared" si="87"/>
        <v>66637.569772799994</v>
      </c>
      <c r="G620" s="16">
        <f>IF(AND(INTRO!$E$37="Non-endemic",INTRO!$E$41="Non-endemic"),0,COUNTRY_INFO!P620)</f>
        <v>0</v>
      </c>
      <c r="H620" s="16">
        <f>IF(AND(INTRO!$E$37="Non-endemic",INTRO!$E$41="Non-endemic"),0,COUNTRY_INFO!R620)</f>
        <v>2</v>
      </c>
      <c r="I620" s="15">
        <f>IF(INTRO!$E$39="Non-endemic",IF($G620=1,DEC!I620,0),IF($G620=1,IVM!G620,0))</f>
        <v>0</v>
      </c>
      <c r="J620" s="197" t="s">
        <v>1155</v>
      </c>
      <c r="K620" s="42">
        <f>IF($J620="ALB", IF(INTRO!$E$39="Non-endemic", IF($H620&lt;&gt;0, IF($I620=0, $D620*$H620, $D620*($H620-$G620)), 0), $D620*$H620), 0)</f>
        <v>0</v>
      </c>
      <c r="L620" s="15">
        <f t="shared" si="79"/>
        <v>0</v>
      </c>
      <c r="M620" s="3"/>
      <c r="N620" s="15">
        <f t="shared" si="88"/>
        <v>0</v>
      </c>
      <c r="O620" s="42">
        <f>IF($J620="MBD", IF(INTRO!$E$39="Non-endemic", IF($H620&lt;&gt;0, IF($I620=0, $D620*$H620, $D620*($H620-$G620)), 0), $D620*$H620), 0)</f>
        <v>43635.534290399999</v>
      </c>
      <c r="P620" s="15">
        <f t="shared" si="80"/>
        <v>89639.605255200004</v>
      </c>
      <c r="Q620" s="3"/>
      <c r="R620" s="15">
        <f t="shared" si="89"/>
        <v>133275.13954559999</v>
      </c>
      <c r="S620" s="25"/>
      <c r="T620" s="17">
        <f t="shared" si="81"/>
        <v>0</v>
      </c>
      <c r="U620" s="17">
        <f t="shared" si="82"/>
        <v>0</v>
      </c>
      <c r="V620" s="25"/>
      <c r="W620" s="17">
        <f t="shared" si="83"/>
        <v>0</v>
      </c>
      <c r="X620" s="17">
        <f t="shared" si="84"/>
        <v>0</v>
      </c>
      <c r="Y620" s="25"/>
      <c r="Z620" s="17">
        <f t="shared" si="85"/>
        <v>89639.605255200004</v>
      </c>
      <c r="AA620" s="17">
        <f t="shared" si="86"/>
        <v>598</v>
      </c>
    </row>
    <row r="621" spans="1:27" x14ac:dyDescent="0.2">
      <c r="A621" s="14" t="str">
        <f>IF(AND(INTRO!$E$37="Non-endemic",INTRO!$E$41="Non-endemic")," ",IF(COUNTRY_INFO!A621=0," ",COUNTRY_INFO!A621))</f>
        <v>Ethiopia</v>
      </c>
      <c r="B621" s="14" t="str">
        <f>IF(AND(INTRO!$E$37="Non-endemic",INTRO!$E$41="Non-endemic")," ",IF(COUNTRY_INFO!B621=0," ",COUNTRY_INFO!B621))</f>
        <v>SNNPR Dawro</v>
      </c>
      <c r="C621" s="14" t="str">
        <f>IF(AND(INTRO!$E$37="Non-endemic",INTRO!$E$41="Non-endemic")," ",IF(COUNTRY_INFO!C621=0," ",COUNTRY_INFO!C621))</f>
        <v>Mareka</v>
      </c>
      <c r="D621" s="15">
        <f>IF(AND(INTRO!$E$37="Non-endemic",INTRO!$E$41="Non-endemic"),0,IF(AND(OR(COUNTRY_INFO!$H621=0,COUNTRY_INFO!$H621=4,COUNTRY_INFO!$H621=99),OR(COUNTRY_INFO!$J621=0,COUNTRY_INFO!$J621=4)),0,COUNTRY_INFO!$E621))</f>
        <v>23552.512197599997</v>
      </c>
      <c r="E621" s="15">
        <f>IF(AND(INTRO!$E$37="Non-endemic",INTRO!$E$41="Non-endemic"),0,IF(AND(OR(COUNTRY_INFO!$H621=0,COUNTRY_INFO!$H621=4,COUNTRY_INFO!$H621=99),OR(COUNTRY_INFO!$J621=0,COUNTRY_INFO!$J621=4)),0,COUNTRY_INFO!$F621))</f>
        <v>48383.454688800004</v>
      </c>
      <c r="F621" s="15">
        <f t="shared" si="87"/>
        <v>71935.966886399998</v>
      </c>
      <c r="G621" s="16">
        <f>IF(AND(INTRO!$E$37="Non-endemic",INTRO!$E$41="Non-endemic"),0,COUNTRY_INFO!P621)</f>
        <v>0</v>
      </c>
      <c r="H621" s="16">
        <f>IF(AND(INTRO!$E$37="Non-endemic",INTRO!$E$41="Non-endemic"),0,COUNTRY_INFO!R621)</f>
        <v>2</v>
      </c>
      <c r="I621" s="15">
        <f>IF(INTRO!$E$39="Non-endemic",IF($G621=1,DEC!I621,0),IF($G621=1,IVM!G621,0))</f>
        <v>0</v>
      </c>
      <c r="J621" s="197" t="s">
        <v>1155</v>
      </c>
      <c r="K621" s="42">
        <f>IF($J621="ALB", IF(INTRO!$E$39="Non-endemic", IF($H621&lt;&gt;0, IF($I621=0, $D621*$H621, $D621*($H621-$G621)), 0), $D621*$H621), 0)</f>
        <v>0</v>
      </c>
      <c r="L621" s="15">
        <f t="shared" si="79"/>
        <v>0</v>
      </c>
      <c r="M621" s="3"/>
      <c r="N621" s="15">
        <f t="shared" si="88"/>
        <v>0</v>
      </c>
      <c r="O621" s="42">
        <f>IF($J621="MBD", IF(INTRO!$E$39="Non-endemic", IF($H621&lt;&gt;0, IF($I621=0, $D621*$H621, $D621*($H621-$G621)), 0), $D621*$H621), 0)</f>
        <v>47105.024395199995</v>
      </c>
      <c r="P621" s="15">
        <f t="shared" si="80"/>
        <v>96766.909377600008</v>
      </c>
      <c r="Q621" s="3"/>
      <c r="R621" s="15">
        <f t="shared" si="89"/>
        <v>143871.9337728</v>
      </c>
      <c r="S621" s="25"/>
      <c r="T621" s="17">
        <f t="shared" si="81"/>
        <v>0</v>
      </c>
      <c r="U621" s="17">
        <f t="shared" si="82"/>
        <v>0</v>
      </c>
      <c r="V621" s="25"/>
      <c r="W621" s="17">
        <f t="shared" si="83"/>
        <v>0</v>
      </c>
      <c r="X621" s="17">
        <f t="shared" si="84"/>
        <v>0</v>
      </c>
      <c r="Y621" s="25"/>
      <c r="Z621" s="17">
        <f t="shared" si="85"/>
        <v>96766.909377600008</v>
      </c>
      <c r="AA621" s="17">
        <f t="shared" si="86"/>
        <v>646</v>
      </c>
    </row>
    <row r="622" spans="1:27" x14ac:dyDescent="0.2">
      <c r="A622" s="14" t="str">
        <f>IF(AND(INTRO!$E$37="Non-endemic",INTRO!$E$41="Non-endemic")," ",IF(COUNTRY_INFO!A622=0," ",COUNTRY_INFO!A622))</f>
        <v>Ethiopia</v>
      </c>
      <c r="B622" s="14" t="str">
        <f>IF(AND(INTRO!$E$37="Non-endemic",INTRO!$E$41="Non-endemic")," ",IF(COUNTRY_INFO!B622=0," ",COUNTRY_INFO!B622))</f>
        <v>SNNPR Dawro</v>
      </c>
      <c r="C622" s="14" t="str">
        <f>IF(AND(INTRO!$E$37="Non-endemic",INTRO!$E$41="Non-endemic")," ",IF(COUNTRY_INFO!C622=0," ",COUNTRY_INFO!C622))</f>
        <v>Terch Town</v>
      </c>
      <c r="D622" s="15">
        <f>IF(AND(INTRO!$E$37="Non-endemic",INTRO!$E$41="Non-endemic"),0,IF(AND(OR(COUNTRY_INFO!$H622=0,COUNTRY_INFO!$H622=4,COUNTRY_INFO!$H622=99),OR(COUNTRY_INFO!$J622=0,COUNTRY_INFO!$J622=4)),0,COUNTRY_INFO!$E622))</f>
        <v>2103.7429830000001</v>
      </c>
      <c r="E622" s="15">
        <f>IF(AND(INTRO!$E$37="Non-endemic",INTRO!$E$41="Non-endemic"),0,IF(AND(OR(COUNTRY_INFO!$H622=0,COUNTRY_INFO!$H622=4,COUNTRY_INFO!$H622=99),OR(COUNTRY_INFO!$J622=0,COUNTRY_INFO!$J622=4)),0,COUNTRY_INFO!$F622))</f>
        <v>4321.6771289999997</v>
      </c>
      <c r="F622" s="15">
        <f t="shared" si="87"/>
        <v>6425.4201119999998</v>
      </c>
      <c r="G622" s="16">
        <f>IF(AND(INTRO!$E$37="Non-endemic",INTRO!$E$41="Non-endemic"),0,COUNTRY_INFO!P622)</f>
        <v>0</v>
      </c>
      <c r="H622" s="16">
        <f>IF(AND(INTRO!$E$37="Non-endemic",INTRO!$E$41="Non-endemic"),0,COUNTRY_INFO!R622)</f>
        <v>2</v>
      </c>
      <c r="I622" s="15">
        <f>IF(INTRO!$E$39="Non-endemic",IF($G622=1,DEC!I622,0),IF($G622=1,IVM!G622,0))</f>
        <v>0</v>
      </c>
      <c r="J622" s="197" t="s">
        <v>1155</v>
      </c>
      <c r="K622" s="42">
        <f>IF($J622="ALB", IF(INTRO!$E$39="Non-endemic", IF($H622&lt;&gt;0, IF($I622=0, $D622*$H622, $D622*($H622-$G622)), 0), $D622*$H622), 0)</f>
        <v>0</v>
      </c>
      <c r="L622" s="15">
        <f t="shared" si="79"/>
        <v>0</v>
      </c>
      <c r="M622" s="3"/>
      <c r="N622" s="15">
        <f t="shared" si="88"/>
        <v>0</v>
      </c>
      <c r="O622" s="42">
        <f>IF($J622="MBD", IF(INTRO!$E$39="Non-endemic", IF($H622&lt;&gt;0, IF($I622=0, $D622*$H622, $D622*($H622-$G622)), 0), $D622*$H622), 0)</f>
        <v>4207.4859660000002</v>
      </c>
      <c r="P622" s="15">
        <f t="shared" si="80"/>
        <v>8643.3542579999994</v>
      </c>
      <c r="Q622" s="3"/>
      <c r="R622" s="15">
        <f t="shared" si="89"/>
        <v>12850.840224</v>
      </c>
      <c r="S622" s="25"/>
      <c r="T622" s="17">
        <f t="shared" si="81"/>
        <v>0</v>
      </c>
      <c r="U622" s="17">
        <f t="shared" si="82"/>
        <v>0</v>
      </c>
      <c r="V622" s="25"/>
      <c r="W622" s="17">
        <f t="shared" si="83"/>
        <v>0</v>
      </c>
      <c r="X622" s="17">
        <f t="shared" si="84"/>
        <v>0</v>
      </c>
      <c r="Y622" s="25"/>
      <c r="Z622" s="17">
        <f t="shared" si="85"/>
        <v>8643.3542579999994</v>
      </c>
      <c r="AA622" s="17">
        <f t="shared" si="86"/>
        <v>58</v>
      </c>
    </row>
    <row r="623" spans="1:27" x14ac:dyDescent="0.2">
      <c r="A623" s="14" t="str">
        <f>IF(AND(INTRO!$E$37="Non-endemic",INTRO!$E$41="Non-endemic")," ",IF(COUNTRY_INFO!A623=0," ",COUNTRY_INFO!A623))</f>
        <v>Ethiopia</v>
      </c>
      <c r="B623" s="14" t="str">
        <f>IF(AND(INTRO!$E$37="Non-endemic",INTRO!$E$41="Non-endemic")," ",IF(COUNTRY_INFO!B623=0," ",COUNTRY_INFO!B623))</f>
        <v>SNNPR Dawro</v>
      </c>
      <c r="C623" s="14" t="str">
        <f>IF(AND(INTRO!$E$37="Non-endemic",INTRO!$E$41="Non-endemic")," ",IF(COUNTRY_INFO!C623=0," ",COUNTRY_INFO!C623))</f>
        <v>Tocha</v>
      </c>
      <c r="D623" s="15">
        <f>IF(AND(INTRO!$E$37="Non-endemic",INTRO!$E$41="Non-endemic"),0,IF(AND(OR(COUNTRY_INFO!$H623=0,COUNTRY_INFO!$H623=4,COUNTRY_INFO!$H623=99),OR(COUNTRY_INFO!$J623=0,COUNTRY_INFO!$J623=4)),0,COUNTRY_INFO!$E623))</f>
        <v>20644.281588599999</v>
      </c>
      <c r="E623" s="15">
        <f>IF(AND(INTRO!$E$37="Non-endemic",INTRO!$E$41="Non-endemic"),0,IF(AND(OR(COUNTRY_INFO!$H623=0,COUNTRY_INFO!$H623=4,COUNTRY_INFO!$H623=99),OR(COUNTRY_INFO!$J623=0,COUNTRY_INFO!$J623=4)),0,COUNTRY_INFO!$F623))</f>
        <v>42409.134721800008</v>
      </c>
      <c r="F623" s="15">
        <f t="shared" si="87"/>
        <v>63053.416310400004</v>
      </c>
      <c r="G623" s="16">
        <f>IF(AND(INTRO!$E$37="Non-endemic",INTRO!$E$41="Non-endemic"),0,COUNTRY_INFO!P623)</f>
        <v>0</v>
      </c>
      <c r="H623" s="16">
        <f>IF(AND(INTRO!$E$37="Non-endemic",INTRO!$E$41="Non-endemic"),0,COUNTRY_INFO!R623)</f>
        <v>2</v>
      </c>
      <c r="I623" s="15">
        <f>IF(INTRO!$E$39="Non-endemic",IF($G623=1,DEC!I623,0),IF($G623=1,IVM!G623,0))</f>
        <v>0</v>
      </c>
      <c r="J623" s="197" t="s">
        <v>1155</v>
      </c>
      <c r="K623" s="42">
        <f>IF($J623="ALB", IF(INTRO!$E$39="Non-endemic", IF($H623&lt;&gt;0, IF($I623=0, $D623*$H623, $D623*($H623-$G623)), 0), $D623*$H623), 0)</f>
        <v>0</v>
      </c>
      <c r="L623" s="15">
        <f t="shared" si="79"/>
        <v>0</v>
      </c>
      <c r="M623" s="3"/>
      <c r="N623" s="15">
        <f t="shared" si="88"/>
        <v>0</v>
      </c>
      <c r="O623" s="42">
        <f>IF($J623="MBD", IF(INTRO!$E$39="Non-endemic", IF($H623&lt;&gt;0, IF($I623=0, $D623*$H623, $D623*($H623-$G623)), 0), $D623*$H623), 0)</f>
        <v>41288.563177199998</v>
      </c>
      <c r="P623" s="15">
        <f t="shared" si="80"/>
        <v>84818.269443600017</v>
      </c>
      <c r="Q623" s="3"/>
      <c r="R623" s="15">
        <f t="shared" si="89"/>
        <v>126106.83262080001</v>
      </c>
      <c r="S623" s="25"/>
      <c r="T623" s="17">
        <f t="shared" si="81"/>
        <v>0</v>
      </c>
      <c r="U623" s="17">
        <f t="shared" si="82"/>
        <v>0</v>
      </c>
      <c r="V623" s="25"/>
      <c r="W623" s="17">
        <f t="shared" si="83"/>
        <v>0</v>
      </c>
      <c r="X623" s="17">
        <f t="shared" si="84"/>
        <v>0</v>
      </c>
      <c r="Y623" s="25"/>
      <c r="Z623" s="17">
        <f t="shared" si="85"/>
        <v>84818.269443600017</v>
      </c>
      <c r="AA623" s="17">
        <f t="shared" si="86"/>
        <v>566</v>
      </c>
    </row>
    <row r="624" spans="1:27" x14ac:dyDescent="0.2">
      <c r="A624" s="14" t="str">
        <f>IF(AND(INTRO!$E$37="Non-endemic",INTRO!$E$41="Non-endemic")," ",IF(COUNTRY_INFO!A624=0," ",COUNTRY_INFO!A624))</f>
        <v>Ethiopia</v>
      </c>
      <c r="B624" s="14" t="str">
        <f>IF(AND(INTRO!$E$37="Non-endemic",INTRO!$E$41="Non-endemic")," ",IF(COUNTRY_INFO!B624=0," ",COUNTRY_INFO!B624))</f>
        <v>SNNPR East Gurage</v>
      </c>
      <c r="C624" s="14" t="str">
        <f>IF(AND(INTRO!$E$37="Non-endemic",INTRO!$E$41="Non-endemic")," ",IF(COUNTRY_INFO!C624=0," ",COUNTRY_INFO!C624))</f>
        <v>Mareko</v>
      </c>
      <c r="D624" s="15">
        <f>IF(AND(INTRO!$E$37="Non-endemic",INTRO!$E$41="Non-endemic"),0,IF(AND(OR(COUNTRY_INFO!$H624=0,COUNTRY_INFO!$H624=4,COUNTRY_INFO!$H624=99),OR(COUNTRY_INFO!$J624=0,COUNTRY_INFO!$J624=4)),0,COUNTRY_INFO!$E624))</f>
        <v>13039.599630000001</v>
      </c>
      <c r="E624" s="15">
        <f>IF(AND(INTRO!$E$37="Non-endemic",INTRO!$E$41="Non-endemic"),0,IF(AND(OR(COUNTRY_INFO!$H624=0,COUNTRY_INFO!$H624=4,COUNTRY_INFO!$H624=99),OR(COUNTRY_INFO!$J624=0,COUNTRY_INFO!$J624=4)),0,COUNTRY_INFO!$F624))</f>
        <v>26786.988689999998</v>
      </c>
      <c r="F624" s="15">
        <f t="shared" si="87"/>
        <v>39826.588319999995</v>
      </c>
      <c r="G624" s="16">
        <f>IF(AND(INTRO!$E$37="Non-endemic",INTRO!$E$41="Non-endemic"),0,COUNTRY_INFO!P624)</f>
        <v>0</v>
      </c>
      <c r="H624" s="16">
        <f>IF(AND(INTRO!$E$37="Non-endemic",INTRO!$E$41="Non-endemic"),0,COUNTRY_INFO!R624)</f>
        <v>2</v>
      </c>
      <c r="I624" s="15">
        <f>IF(INTRO!$E$39="Non-endemic",IF($G624=1,DEC!I624,0),IF($G624=1,IVM!G624,0))</f>
        <v>0</v>
      </c>
      <c r="J624" s="197" t="s">
        <v>1155</v>
      </c>
      <c r="K624" s="42">
        <f>IF($J624="ALB", IF(INTRO!$E$39="Non-endemic", IF($H624&lt;&gt;0, IF($I624=0, $D624*$H624, $D624*($H624-$G624)), 0), $D624*$H624), 0)</f>
        <v>0</v>
      </c>
      <c r="L624" s="15">
        <f t="shared" si="79"/>
        <v>0</v>
      </c>
      <c r="M624" s="3"/>
      <c r="N624" s="15">
        <f t="shared" si="88"/>
        <v>0</v>
      </c>
      <c r="O624" s="42">
        <f>IF($J624="MBD", IF(INTRO!$E$39="Non-endemic", IF($H624&lt;&gt;0, IF($I624=0, $D624*$H624, $D624*($H624-$G624)), 0), $D624*$H624), 0)</f>
        <v>26079.199260000001</v>
      </c>
      <c r="P624" s="15">
        <f t="shared" si="80"/>
        <v>53573.977379999997</v>
      </c>
      <c r="Q624" s="3"/>
      <c r="R624" s="15">
        <f t="shared" si="89"/>
        <v>79653.176639999991</v>
      </c>
      <c r="S624" s="25"/>
      <c r="T624" s="17">
        <f t="shared" si="81"/>
        <v>0</v>
      </c>
      <c r="U624" s="17">
        <f t="shared" si="82"/>
        <v>0</v>
      </c>
      <c r="V624" s="25"/>
      <c r="W624" s="17">
        <f t="shared" si="83"/>
        <v>0</v>
      </c>
      <c r="X624" s="17">
        <f t="shared" si="84"/>
        <v>0</v>
      </c>
      <c r="Y624" s="25"/>
      <c r="Z624" s="17">
        <f t="shared" si="85"/>
        <v>53573.977379999997</v>
      </c>
      <c r="AA624" s="17">
        <f t="shared" si="86"/>
        <v>358</v>
      </c>
    </row>
    <row r="625" spans="1:27" x14ac:dyDescent="0.2">
      <c r="A625" s="14" t="str">
        <f>IF(AND(INTRO!$E$37="Non-endemic",INTRO!$E$41="Non-endemic")," ",IF(COUNTRY_INFO!A625=0," ",COUNTRY_INFO!A625))</f>
        <v>Ethiopia</v>
      </c>
      <c r="B625" s="14" t="str">
        <f>IF(AND(INTRO!$E$37="Non-endemic",INTRO!$E$41="Non-endemic")," ",IF(COUNTRY_INFO!B625=0," ",COUNTRY_INFO!B625))</f>
        <v>SNNPR East Gurage</v>
      </c>
      <c r="C625" s="14" t="str">
        <f>IF(AND(INTRO!$E$37="Non-endemic",INTRO!$E$41="Non-endemic")," ",IF(COUNTRY_INFO!C625=0," ",COUNTRY_INFO!C625))</f>
        <v>Meskan</v>
      </c>
      <c r="D625" s="15">
        <f>IF(AND(INTRO!$E$37="Non-endemic",INTRO!$E$41="Non-endemic"),0,IF(AND(OR(COUNTRY_INFO!$H625=0,COUNTRY_INFO!$H625=4,COUNTRY_INFO!$H625=99),OR(COUNTRY_INFO!$J625=0,COUNTRY_INFO!$J625=4)),0,COUNTRY_INFO!$E625))</f>
        <v>31315.112097599998</v>
      </c>
      <c r="E625" s="15">
        <f>IF(AND(INTRO!$E$37="Non-endemic",INTRO!$E$41="Non-endemic"),0,IF(AND(OR(COUNTRY_INFO!$H625=0,COUNTRY_INFO!$H625=4,COUNTRY_INFO!$H625=99),OR(COUNTRY_INFO!$J625=0,COUNTRY_INFO!$J625=4)),0,COUNTRY_INFO!$F625))</f>
        <v>64330.008388799994</v>
      </c>
      <c r="F625" s="15">
        <f t="shared" si="87"/>
        <v>95645.120486399988</v>
      </c>
      <c r="G625" s="16">
        <f>IF(AND(INTRO!$E$37="Non-endemic",INTRO!$E$41="Non-endemic"),0,COUNTRY_INFO!P625)</f>
        <v>0</v>
      </c>
      <c r="H625" s="16">
        <f>IF(AND(INTRO!$E$37="Non-endemic",INTRO!$E$41="Non-endemic"),0,COUNTRY_INFO!R625)</f>
        <v>2</v>
      </c>
      <c r="I625" s="15">
        <f>IF(INTRO!$E$39="Non-endemic",IF($G625=1,DEC!I625,0),IF($G625=1,IVM!G625,0))</f>
        <v>0</v>
      </c>
      <c r="J625" s="197" t="s">
        <v>1155</v>
      </c>
      <c r="K625" s="42">
        <f>IF($J625="ALB", IF(INTRO!$E$39="Non-endemic", IF($H625&lt;&gt;0, IF($I625=0, $D625*$H625, $D625*($H625-$G625)), 0), $D625*$H625), 0)</f>
        <v>0</v>
      </c>
      <c r="L625" s="15">
        <f t="shared" si="79"/>
        <v>0</v>
      </c>
      <c r="M625" s="3"/>
      <c r="N625" s="15">
        <f t="shared" si="88"/>
        <v>0</v>
      </c>
      <c r="O625" s="42">
        <f>IF($J625="MBD", IF(INTRO!$E$39="Non-endemic", IF($H625&lt;&gt;0, IF($I625=0, $D625*$H625, $D625*($H625-$G625)), 0), $D625*$H625), 0)</f>
        <v>62630.224195199997</v>
      </c>
      <c r="P625" s="15">
        <f t="shared" si="80"/>
        <v>128660.01677759999</v>
      </c>
      <c r="Q625" s="3"/>
      <c r="R625" s="15">
        <f t="shared" si="89"/>
        <v>191290.24097279998</v>
      </c>
      <c r="S625" s="25"/>
      <c r="T625" s="17">
        <f t="shared" si="81"/>
        <v>0</v>
      </c>
      <c r="U625" s="17">
        <f t="shared" si="82"/>
        <v>0</v>
      </c>
      <c r="V625" s="25"/>
      <c r="W625" s="17">
        <f t="shared" si="83"/>
        <v>0</v>
      </c>
      <c r="X625" s="17">
        <f t="shared" si="84"/>
        <v>0</v>
      </c>
      <c r="Y625" s="25"/>
      <c r="Z625" s="17">
        <f t="shared" si="85"/>
        <v>128660.01677759999</v>
      </c>
      <c r="AA625" s="17">
        <f t="shared" si="86"/>
        <v>858</v>
      </c>
    </row>
    <row r="626" spans="1:27" x14ac:dyDescent="0.2">
      <c r="A626" s="14" t="str">
        <f>IF(AND(INTRO!$E$37="Non-endemic",INTRO!$E$41="Non-endemic")," ",IF(COUNTRY_INFO!A626=0," ",COUNTRY_INFO!A626))</f>
        <v>Ethiopia</v>
      </c>
      <c r="B626" s="14" t="str">
        <f>IF(AND(INTRO!$E$37="Non-endemic",INTRO!$E$41="Non-endemic")," ",IF(COUNTRY_INFO!B626=0," ",COUNTRY_INFO!B626))</f>
        <v>SNNPR East Gurage</v>
      </c>
      <c r="C626" s="14" t="str">
        <f>IF(AND(INTRO!$E$37="Non-endemic",INTRO!$E$41="Non-endemic")," ",IF(COUNTRY_INFO!C626=0," ",COUNTRY_INFO!C626))</f>
        <v>Sodo</v>
      </c>
      <c r="D626" s="15">
        <f>IF(AND(INTRO!$E$37="Non-endemic",INTRO!$E$41="Non-endemic"),0,IF(AND(OR(COUNTRY_INFO!$H626=0,COUNTRY_INFO!$H626=4,COUNTRY_INFO!$H626=99),OR(COUNTRY_INFO!$J626=0,COUNTRY_INFO!$J626=4)),0,COUNTRY_INFO!$E626))</f>
        <v>28887.535401599998</v>
      </c>
      <c r="E626" s="15">
        <f>IF(AND(INTRO!$E$37="Non-endemic",INTRO!$E$41="Non-endemic"),0,IF(AND(OR(COUNTRY_INFO!$H626=0,COUNTRY_INFO!$H626=4,COUNTRY_INFO!$H626=99),OR(COUNTRY_INFO!$J626=0,COUNTRY_INFO!$J626=4)),0,COUNTRY_INFO!$F626))</f>
        <v>59343.086140799998</v>
      </c>
      <c r="F626" s="15">
        <f t="shared" si="87"/>
        <v>88230.621542399997</v>
      </c>
      <c r="G626" s="16">
        <f>IF(AND(INTRO!$E$37="Non-endemic",INTRO!$E$41="Non-endemic"),0,COUNTRY_INFO!P626)</f>
        <v>0</v>
      </c>
      <c r="H626" s="16">
        <f>IF(AND(INTRO!$E$37="Non-endemic",INTRO!$E$41="Non-endemic"),0,COUNTRY_INFO!R626)</f>
        <v>1</v>
      </c>
      <c r="I626" s="15">
        <f>IF(INTRO!$E$39="Non-endemic",IF($G626=1,DEC!I626,0),IF($G626=1,IVM!G626,0))</f>
        <v>0</v>
      </c>
      <c r="J626" s="197" t="s">
        <v>1155</v>
      </c>
      <c r="K626" s="42">
        <f>IF($J626="ALB", IF(INTRO!$E$39="Non-endemic", IF($H626&lt;&gt;0, IF($I626=0, $D626*$H626, $D626*($H626-$G626)), 0), $D626*$H626), 0)</f>
        <v>0</v>
      </c>
      <c r="L626" s="15">
        <f t="shared" si="79"/>
        <v>0</v>
      </c>
      <c r="M626" s="3"/>
      <c r="N626" s="15">
        <f t="shared" si="88"/>
        <v>0</v>
      </c>
      <c r="O626" s="42">
        <f>IF($J626="MBD", IF(INTRO!$E$39="Non-endemic", IF($H626&lt;&gt;0, IF($I626=0, $D626*$H626, $D626*($H626-$G626)), 0), $D626*$H626), 0)</f>
        <v>28887.535401599998</v>
      </c>
      <c r="P626" s="15">
        <f t="shared" si="80"/>
        <v>59343.086140799998</v>
      </c>
      <c r="Q626" s="3"/>
      <c r="R626" s="15">
        <f t="shared" si="89"/>
        <v>88230.621542399997</v>
      </c>
      <c r="S626" s="25"/>
      <c r="T626" s="17">
        <f t="shared" si="81"/>
        <v>0</v>
      </c>
      <c r="U626" s="17">
        <f t="shared" si="82"/>
        <v>0</v>
      </c>
      <c r="V626" s="25"/>
      <c r="W626" s="17">
        <f t="shared" si="83"/>
        <v>0</v>
      </c>
      <c r="X626" s="17">
        <f t="shared" si="84"/>
        <v>0</v>
      </c>
      <c r="Y626" s="25"/>
      <c r="Z626" s="17">
        <f t="shared" si="85"/>
        <v>59343.086140799998</v>
      </c>
      <c r="AA626" s="17">
        <f t="shared" si="86"/>
        <v>396</v>
      </c>
    </row>
    <row r="627" spans="1:27" x14ac:dyDescent="0.2">
      <c r="A627" s="14" t="str">
        <f>IF(AND(INTRO!$E$37="Non-endemic",INTRO!$E$41="Non-endemic")," ",IF(COUNTRY_INFO!A627=0," ",COUNTRY_INFO!A627))</f>
        <v>Ethiopia</v>
      </c>
      <c r="B627" s="14" t="str">
        <f>IF(AND(INTRO!$E$37="Non-endemic",INTRO!$E$41="Non-endemic")," ",IF(COUNTRY_INFO!B627=0," ",COUNTRY_INFO!B627))</f>
        <v>SNNPR Gamo Gofa</v>
      </c>
      <c r="C627" s="14" t="str">
        <f>IF(AND(INTRO!$E$37="Non-endemic",INTRO!$E$41="Non-endemic")," ",IF(COUNTRY_INFO!C627=0," ",COUNTRY_INFO!C627))</f>
        <v>Arbaminch Town</v>
      </c>
      <c r="D627" s="15">
        <f>IF(AND(INTRO!$E$37="Non-endemic",INTRO!$E$41="Non-endemic"),0,IF(AND(OR(COUNTRY_INFO!$H627=0,COUNTRY_INFO!$H627=4,COUNTRY_INFO!$H627=99),OR(COUNTRY_INFO!$J627=0,COUNTRY_INFO!$J627=4)),0,COUNTRY_INFO!$E627))</f>
        <v>17349.332366400002</v>
      </c>
      <c r="E627" s="15">
        <f>IF(AND(INTRO!$E$37="Non-endemic",INTRO!$E$41="Non-endemic"),0,IF(AND(OR(COUNTRY_INFO!$H627=0,COUNTRY_INFO!$H627=4,COUNTRY_INFO!$H627=99),OR(COUNTRY_INFO!$J627=0,COUNTRY_INFO!$J627=4)),0,COUNTRY_INFO!$F627))</f>
        <v>35640.386443199997</v>
      </c>
      <c r="F627" s="15">
        <f t="shared" si="87"/>
        <v>52989.718809600003</v>
      </c>
      <c r="G627" s="16">
        <f>IF(AND(INTRO!$E$37="Non-endemic",INTRO!$E$41="Non-endemic"),0,COUNTRY_INFO!P627)</f>
        <v>0</v>
      </c>
      <c r="H627" s="16">
        <f>IF(AND(INTRO!$E$37="Non-endemic",INTRO!$E$41="Non-endemic"),0,COUNTRY_INFO!R627)</f>
        <v>1</v>
      </c>
      <c r="I627" s="15">
        <f>IF(INTRO!$E$39="Non-endemic",IF($G627=1,DEC!I627,0),IF($G627=1,IVM!G627,0))</f>
        <v>0</v>
      </c>
      <c r="J627" s="197" t="s">
        <v>1155</v>
      </c>
      <c r="K627" s="42">
        <f>IF($J627="ALB", IF(INTRO!$E$39="Non-endemic", IF($H627&lt;&gt;0, IF($I627=0, $D627*$H627, $D627*($H627-$G627)), 0), $D627*$H627), 0)</f>
        <v>0</v>
      </c>
      <c r="L627" s="15">
        <f t="shared" si="79"/>
        <v>0</v>
      </c>
      <c r="M627" s="3"/>
      <c r="N627" s="15">
        <f t="shared" si="88"/>
        <v>0</v>
      </c>
      <c r="O627" s="42">
        <f>IF($J627="MBD", IF(INTRO!$E$39="Non-endemic", IF($H627&lt;&gt;0, IF($I627=0, $D627*$H627, $D627*($H627-$G627)), 0), $D627*$H627), 0)</f>
        <v>17349.332366400002</v>
      </c>
      <c r="P627" s="15">
        <f t="shared" si="80"/>
        <v>35640.386443199997</v>
      </c>
      <c r="Q627" s="3"/>
      <c r="R627" s="15">
        <f t="shared" si="89"/>
        <v>52989.718809600003</v>
      </c>
      <c r="S627" s="25"/>
      <c r="T627" s="17">
        <f t="shared" si="81"/>
        <v>0</v>
      </c>
      <c r="U627" s="17">
        <f t="shared" si="82"/>
        <v>0</v>
      </c>
      <c r="V627" s="25"/>
      <c r="W627" s="17">
        <f t="shared" si="83"/>
        <v>0</v>
      </c>
      <c r="X627" s="17">
        <f t="shared" si="84"/>
        <v>0</v>
      </c>
      <c r="Y627" s="25"/>
      <c r="Z627" s="17">
        <f t="shared" si="85"/>
        <v>35640.386443199997</v>
      </c>
      <c r="AA627" s="17">
        <f t="shared" si="86"/>
        <v>238</v>
      </c>
    </row>
    <row r="628" spans="1:27" x14ac:dyDescent="0.2">
      <c r="A628" s="14" t="str">
        <f>IF(AND(INTRO!$E$37="Non-endemic",INTRO!$E$41="Non-endemic")," ",IF(COUNTRY_INFO!A628=0," ",COUNTRY_INFO!A628))</f>
        <v>Ethiopia</v>
      </c>
      <c r="B628" s="14" t="str">
        <f>IF(AND(INTRO!$E$37="Non-endemic",INTRO!$E$41="Non-endemic")," ",IF(COUNTRY_INFO!B628=0," ",COUNTRY_INFO!B628))</f>
        <v>SNNPR Gamo Gofa</v>
      </c>
      <c r="C628" s="14" t="str">
        <f>IF(AND(INTRO!$E$37="Non-endemic",INTRO!$E$41="Non-endemic")," ",IF(COUNTRY_INFO!C628=0," ",COUNTRY_INFO!C628))</f>
        <v>Arbaminch zuria</v>
      </c>
      <c r="D628" s="15">
        <f>IF(AND(INTRO!$E$37="Non-endemic",INTRO!$E$41="Non-endemic"),0,IF(AND(OR(COUNTRY_INFO!$H628=0,COUNTRY_INFO!$H628=4,COUNTRY_INFO!$H628=99),OR(COUNTRY_INFO!$J628=0,COUNTRY_INFO!$J628=4)),0,COUNTRY_INFO!$E628))</f>
        <v>32675.213692199999</v>
      </c>
      <c r="E628" s="15">
        <f>IF(AND(INTRO!$E$37="Non-endemic",INTRO!$E$41="Non-endemic"),0,IF(AND(OR(COUNTRY_INFO!$H628=0,COUNTRY_INFO!$H628=4,COUNTRY_INFO!$H628=99),OR(COUNTRY_INFO!$J628=0,COUNTRY_INFO!$J628=4)),0,COUNTRY_INFO!$F628))</f>
        <v>67124.037888599996</v>
      </c>
      <c r="F628" s="15">
        <f t="shared" si="87"/>
        <v>99799.251580799988</v>
      </c>
      <c r="G628" s="16">
        <f>IF(AND(INTRO!$E$37="Non-endemic",INTRO!$E$41="Non-endemic"),0,COUNTRY_INFO!P628)</f>
        <v>0</v>
      </c>
      <c r="H628" s="16">
        <f>IF(AND(INTRO!$E$37="Non-endemic",INTRO!$E$41="Non-endemic"),0,COUNTRY_INFO!R628)</f>
        <v>1</v>
      </c>
      <c r="I628" s="15">
        <f>IF(INTRO!$E$39="Non-endemic",IF($G628=1,DEC!I628,0),IF($G628=1,IVM!G628,0))</f>
        <v>0</v>
      </c>
      <c r="J628" s="197" t="s">
        <v>1155</v>
      </c>
      <c r="K628" s="42">
        <f>IF($J628="ALB", IF(INTRO!$E$39="Non-endemic", IF($H628&lt;&gt;0, IF($I628=0, $D628*$H628, $D628*($H628-$G628)), 0), $D628*$H628), 0)</f>
        <v>0</v>
      </c>
      <c r="L628" s="15">
        <f t="shared" si="79"/>
        <v>0</v>
      </c>
      <c r="M628" s="3"/>
      <c r="N628" s="15">
        <f t="shared" si="88"/>
        <v>0</v>
      </c>
      <c r="O628" s="42">
        <f>IF($J628="MBD", IF(INTRO!$E$39="Non-endemic", IF($H628&lt;&gt;0, IF($I628=0, $D628*$H628, $D628*($H628-$G628)), 0), $D628*$H628), 0)</f>
        <v>32675.213692199999</v>
      </c>
      <c r="P628" s="15">
        <f t="shared" si="80"/>
        <v>67124.037888599996</v>
      </c>
      <c r="Q628" s="3"/>
      <c r="R628" s="15">
        <f t="shared" si="89"/>
        <v>99799.251580799988</v>
      </c>
      <c r="S628" s="25"/>
      <c r="T628" s="17">
        <f t="shared" si="81"/>
        <v>0</v>
      </c>
      <c r="U628" s="17">
        <f t="shared" si="82"/>
        <v>0</v>
      </c>
      <c r="V628" s="25"/>
      <c r="W628" s="17">
        <f t="shared" si="83"/>
        <v>0</v>
      </c>
      <c r="X628" s="17">
        <f t="shared" si="84"/>
        <v>0</v>
      </c>
      <c r="Y628" s="25"/>
      <c r="Z628" s="17">
        <f t="shared" si="85"/>
        <v>67124.037888599996</v>
      </c>
      <c r="AA628" s="17">
        <f t="shared" si="86"/>
        <v>448</v>
      </c>
    </row>
    <row r="629" spans="1:27" x14ac:dyDescent="0.2">
      <c r="A629" s="14" t="str">
        <f>IF(AND(INTRO!$E$37="Non-endemic",INTRO!$E$41="Non-endemic")," ",IF(COUNTRY_INFO!A629=0," ",COUNTRY_INFO!A629))</f>
        <v>Ethiopia</v>
      </c>
      <c r="B629" s="14" t="str">
        <f>IF(AND(INTRO!$E$37="Non-endemic",INTRO!$E$41="Non-endemic")," ",IF(COUNTRY_INFO!B629=0," ",COUNTRY_INFO!B629))</f>
        <v>SNNPR Gamo Gofa</v>
      </c>
      <c r="C629" s="14" t="str">
        <f>IF(AND(INTRO!$E$37="Non-endemic",INTRO!$E$41="Non-endemic")," ",IF(COUNTRY_INFO!C629=0," ",COUNTRY_INFO!C629))</f>
        <v>Bonkie</v>
      </c>
      <c r="D629" s="15">
        <f>IF(AND(INTRO!$E$37="Non-endemic",INTRO!$E$41="Non-endemic"),0,IF(AND(OR(COUNTRY_INFO!$H629=0,COUNTRY_INFO!$H629=4,COUNTRY_INFO!$H629=99),OR(COUNTRY_INFO!$J629=0,COUNTRY_INFO!$J629=4)),0,COUNTRY_INFO!$E629))</f>
        <v>31804.861582199999</v>
      </c>
      <c r="E629" s="15">
        <f>IF(AND(INTRO!$E$37="Non-endemic",INTRO!$E$41="Non-endemic"),0,IF(AND(OR(COUNTRY_INFO!$H629=0,COUNTRY_INFO!$H629=4,COUNTRY_INFO!$H629=99),OR(COUNTRY_INFO!$J629=0,COUNTRY_INFO!$J629=4)),0,COUNTRY_INFO!$F629))</f>
        <v>65336.090958599998</v>
      </c>
      <c r="F629" s="15">
        <f t="shared" si="87"/>
        <v>97140.952540800004</v>
      </c>
      <c r="G629" s="16">
        <f>IF(AND(INTRO!$E$37="Non-endemic",INTRO!$E$41="Non-endemic"),0,COUNTRY_INFO!P629)</f>
        <v>0</v>
      </c>
      <c r="H629" s="16">
        <f>IF(AND(INTRO!$E$37="Non-endemic",INTRO!$E$41="Non-endemic"),0,COUNTRY_INFO!R629)</f>
        <v>1</v>
      </c>
      <c r="I629" s="15">
        <f>IF(INTRO!$E$39="Non-endemic",IF($G629=1,DEC!I629,0),IF($G629=1,IVM!G629,0))</f>
        <v>0</v>
      </c>
      <c r="J629" s="197" t="s">
        <v>1155</v>
      </c>
      <c r="K629" s="42">
        <f>IF($J629="ALB", IF(INTRO!$E$39="Non-endemic", IF($H629&lt;&gt;0, IF($I629=0, $D629*$H629, $D629*($H629-$G629)), 0), $D629*$H629), 0)</f>
        <v>0</v>
      </c>
      <c r="L629" s="15">
        <f t="shared" si="79"/>
        <v>0</v>
      </c>
      <c r="M629" s="3"/>
      <c r="N629" s="15">
        <f t="shared" si="88"/>
        <v>0</v>
      </c>
      <c r="O629" s="42">
        <f>IF($J629="MBD", IF(INTRO!$E$39="Non-endemic", IF($H629&lt;&gt;0, IF($I629=0, $D629*$H629, $D629*($H629-$G629)), 0), $D629*$H629), 0)</f>
        <v>31804.861582199999</v>
      </c>
      <c r="P629" s="15">
        <f t="shared" si="80"/>
        <v>65336.090958599998</v>
      </c>
      <c r="Q629" s="3"/>
      <c r="R629" s="15">
        <f t="shared" si="89"/>
        <v>97140.952540800004</v>
      </c>
      <c r="S629" s="25"/>
      <c r="T629" s="17">
        <f t="shared" si="81"/>
        <v>0</v>
      </c>
      <c r="U629" s="17">
        <f t="shared" si="82"/>
        <v>0</v>
      </c>
      <c r="V629" s="25"/>
      <c r="W629" s="17">
        <f t="shared" si="83"/>
        <v>0</v>
      </c>
      <c r="X629" s="17">
        <f t="shared" si="84"/>
        <v>0</v>
      </c>
      <c r="Y629" s="25"/>
      <c r="Z629" s="17">
        <f t="shared" si="85"/>
        <v>65336.090958599998</v>
      </c>
      <c r="AA629" s="17">
        <f t="shared" si="86"/>
        <v>436</v>
      </c>
    </row>
    <row r="630" spans="1:27" x14ac:dyDescent="0.2">
      <c r="A630" s="14" t="str">
        <f>IF(AND(INTRO!$E$37="Non-endemic",INTRO!$E$41="Non-endemic")," ",IF(COUNTRY_INFO!A630=0," ",COUNTRY_INFO!A630))</f>
        <v>Ethiopia</v>
      </c>
      <c r="B630" s="14" t="str">
        <f>IF(AND(INTRO!$E$37="Non-endemic",INTRO!$E$41="Non-endemic")," ",IF(COUNTRY_INFO!B630=0," ",COUNTRY_INFO!B630))</f>
        <v>SNNPR Gamo Gofa</v>
      </c>
      <c r="C630" s="14" t="str">
        <f>IF(AND(INTRO!$E$37="Non-endemic",INTRO!$E$41="Non-endemic")," ",IF(COUNTRY_INFO!C630=0," ",COUNTRY_INFO!C630))</f>
        <v>Boreda</v>
      </c>
      <c r="D630" s="15">
        <f>IF(AND(INTRO!$E$37="Non-endemic",INTRO!$E$41="Non-endemic"),0,IF(AND(OR(COUNTRY_INFO!$H630=0,COUNTRY_INFO!$H630=4,COUNTRY_INFO!$H630=99),OR(COUNTRY_INFO!$J630=0,COUNTRY_INFO!$J630=4)),0,COUNTRY_INFO!$E630))</f>
        <v>13588.156689599999</v>
      </c>
      <c r="E630" s="15">
        <f>IF(AND(INTRO!$E$37="Non-endemic",INTRO!$E$41="Non-endemic"),0,IF(AND(OR(COUNTRY_INFO!$H630=0,COUNTRY_INFO!$H630=4,COUNTRY_INFO!$H630=99),OR(COUNTRY_INFO!$J630=0,COUNTRY_INFO!$J630=4)),0,COUNTRY_INFO!$F630))</f>
        <v>27913.878484800003</v>
      </c>
      <c r="F630" s="15">
        <f t="shared" si="87"/>
        <v>41502.0351744</v>
      </c>
      <c r="G630" s="16">
        <f>IF(AND(INTRO!$E$37="Non-endemic",INTRO!$E$41="Non-endemic"),0,COUNTRY_INFO!P630)</f>
        <v>1</v>
      </c>
      <c r="H630" s="16">
        <f>IF(AND(INTRO!$E$37="Non-endemic",INTRO!$E$41="Non-endemic"),0,COUNTRY_INFO!R630)</f>
        <v>1</v>
      </c>
      <c r="I630" s="15">
        <f>IF(INTRO!$E$39="Non-endemic",IF($G630=1,DEC!I630,0),IF($G630=1,IVM!G630,0))</f>
        <v>73059.839879139196</v>
      </c>
      <c r="J630" s="197" t="s">
        <v>172</v>
      </c>
      <c r="K630" s="42">
        <f>IF($J630="ALB", IF(INTRO!$E$39="Non-endemic", IF($H630&lt;&gt;0, IF($I630=0, $D630*$H630, $D630*($H630-$G630)), 0), $D630*$H630), 0)</f>
        <v>13588.156689599999</v>
      </c>
      <c r="L630" s="15">
        <f t="shared" si="79"/>
        <v>0</v>
      </c>
      <c r="M630" s="3"/>
      <c r="N630" s="15">
        <f t="shared" si="88"/>
        <v>13588.156689599999</v>
      </c>
      <c r="O630" s="42">
        <f>IF($J630="MBD", IF(INTRO!$E$39="Non-endemic", IF($H630&lt;&gt;0, IF($I630=0, $D630*$H630, $D630*($H630-$G630)), 0), $D630*$H630), 0)</f>
        <v>0</v>
      </c>
      <c r="P630" s="15">
        <f t="shared" si="80"/>
        <v>0</v>
      </c>
      <c r="Q630" s="3"/>
      <c r="R630" s="15">
        <f t="shared" si="89"/>
        <v>0</v>
      </c>
      <c r="S630" s="25"/>
      <c r="T630" s="17">
        <f t="shared" si="81"/>
        <v>73059.839879139196</v>
      </c>
      <c r="U630" s="17">
        <f t="shared" si="82"/>
        <v>366</v>
      </c>
      <c r="V630" s="25"/>
      <c r="W630" s="17">
        <f t="shared" si="83"/>
        <v>0</v>
      </c>
      <c r="X630" s="17">
        <f t="shared" si="84"/>
        <v>0</v>
      </c>
      <c r="Y630" s="25"/>
      <c r="Z630" s="17">
        <f t="shared" si="85"/>
        <v>0</v>
      </c>
      <c r="AA630" s="17">
        <f t="shared" si="86"/>
        <v>0</v>
      </c>
    </row>
    <row r="631" spans="1:27" x14ac:dyDescent="0.2">
      <c r="A631" s="14" t="str">
        <f>IF(AND(INTRO!$E$37="Non-endemic",INTRO!$E$41="Non-endemic")," ",IF(COUNTRY_INFO!A631=0," ",COUNTRY_INFO!A631))</f>
        <v>Ethiopia</v>
      </c>
      <c r="B631" s="14" t="str">
        <f>IF(AND(INTRO!$E$37="Non-endemic",INTRO!$E$41="Non-endemic")," ",IF(COUNTRY_INFO!B631=0," ",COUNTRY_INFO!B631))</f>
        <v>SNNPR Gamo Gofa</v>
      </c>
      <c r="C631" s="14" t="str">
        <f>IF(AND(INTRO!$E$37="Non-endemic",INTRO!$E$41="Non-endemic")," ",IF(COUNTRY_INFO!C631=0," ",COUNTRY_INFO!C631))</f>
        <v>Chencha</v>
      </c>
      <c r="D631" s="15">
        <f>IF(AND(INTRO!$E$37="Non-endemic",INTRO!$E$41="Non-endemic"),0,IF(AND(OR(COUNTRY_INFO!$H631=0,COUNTRY_INFO!$H631=4,COUNTRY_INFO!$H631=99),OR(COUNTRY_INFO!$J631=0,COUNTRY_INFO!$J631=4)),0,COUNTRY_INFO!$E631))</f>
        <v>22621.000209599999</v>
      </c>
      <c r="E631" s="15">
        <f>IF(AND(INTRO!$E$37="Non-endemic",INTRO!$E$41="Non-endemic"),0,IF(AND(OR(COUNTRY_INFO!$H631=0,COUNTRY_INFO!$H631=4,COUNTRY_INFO!$H631=99),OR(COUNTRY_INFO!$J631=0,COUNTRY_INFO!$J631=4)),0,COUNTRY_INFO!$F631))</f>
        <v>46469.868244799996</v>
      </c>
      <c r="F631" s="15">
        <f t="shared" si="87"/>
        <v>69090.868454399999</v>
      </c>
      <c r="G631" s="16">
        <f>IF(AND(INTRO!$E$37="Non-endemic",INTRO!$E$41="Non-endemic"),0,COUNTRY_INFO!P631)</f>
        <v>0</v>
      </c>
      <c r="H631" s="16">
        <f>IF(AND(INTRO!$E$37="Non-endemic",INTRO!$E$41="Non-endemic"),0,COUNTRY_INFO!R631)</f>
        <v>2</v>
      </c>
      <c r="I631" s="15">
        <f>IF(INTRO!$E$39="Non-endemic",IF($G631=1,DEC!I631,0),IF($G631=1,IVM!G631,0))</f>
        <v>0</v>
      </c>
      <c r="J631" s="197" t="s">
        <v>1155</v>
      </c>
      <c r="K631" s="42">
        <f>IF($J631="ALB", IF(INTRO!$E$39="Non-endemic", IF($H631&lt;&gt;0, IF($I631=0, $D631*$H631, $D631*($H631-$G631)), 0), $D631*$H631), 0)</f>
        <v>0</v>
      </c>
      <c r="L631" s="15">
        <f t="shared" si="79"/>
        <v>0</v>
      </c>
      <c r="M631" s="3"/>
      <c r="N631" s="15">
        <f t="shared" si="88"/>
        <v>0</v>
      </c>
      <c r="O631" s="42">
        <f>IF($J631="MBD", IF(INTRO!$E$39="Non-endemic", IF($H631&lt;&gt;0, IF($I631=0, $D631*$H631, $D631*($H631-$G631)), 0), $D631*$H631), 0)</f>
        <v>45242.000419199998</v>
      </c>
      <c r="P631" s="15">
        <f t="shared" si="80"/>
        <v>92939.736489599993</v>
      </c>
      <c r="Q631" s="3"/>
      <c r="R631" s="15">
        <f t="shared" si="89"/>
        <v>138181.7369088</v>
      </c>
      <c r="S631" s="25"/>
      <c r="T631" s="17">
        <f t="shared" si="81"/>
        <v>0</v>
      </c>
      <c r="U631" s="17">
        <f t="shared" si="82"/>
        <v>0</v>
      </c>
      <c r="V631" s="25"/>
      <c r="W631" s="17">
        <f t="shared" si="83"/>
        <v>0</v>
      </c>
      <c r="X631" s="17">
        <f t="shared" si="84"/>
        <v>0</v>
      </c>
      <c r="Y631" s="25"/>
      <c r="Z631" s="17">
        <f t="shared" si="85"/>
        <v>92939.736489599993</v>
      </c>
      <c r="AA631" s="17">
        <f t="shared" si="86"/>
        <v>620</v>
      </c>
    </row>
    <row r="632" spans="1:27" x14ac:dyDescent="0.2">
      <c r="A632" s="14" t="str">
        <f>IF(AND(INTRO!$E$37="Non-endemic",INTRO!$E$41="Non-endemic")," ",IF(COUNTRY_INFO!A632=0," ",COUNTRY_INFO!A632))</f>
        <v>Ethiopia</v>
      </c>
      <c r="B632" s="14" t="str">
        <f>IF(AND(INTRO!$E$37="Non-endemic",INTRO!$E$41="Non-endemic")," ",IF(COUNTRY_INFO!B632=0," ",COUNTRY_INFO!B632))</f>
        <v>SNNPR Gamo Gofa</v>
      </c>
      <c r="C632" s="14" t="str">
        <f>IF(AND(INTRO!$E$37="Non-endemic",INTRO!$E$41="Non-endemic")," ",IF(COUNTRY_INFO!C632=0," ",COUNTRY_INFO!C632))</f>
        <v>Daramalo</v>
      </c>
      <c r="D632" s="15">
        <f>IF(AND(INTRO!$E$37="Non-endemic",INTRO!$E$41="Non-endemic"),0,IF(AND(OR(COUNTRY_INFO!$H632=0,COUNTRY_INFO!$H632=4,COUNTRY_INFO!$H632=99),OR(COUNTRY_INFO!$J632=0,COUNTRY_INFO!$J632=4)),0,COUNTRY_INFO!$E632))</f>
        <v>16198.115278199999</v>
      </c>
      <c r="E632" s="15">
        <f>IF(AND(INTRO!$E$37="Non-endemic",INTRO!$E$41="Non-endemic"),0,IF(AND(OR(COUNTRY_INFO!$H632=0,COUNTRY_INFO!$H632=4,COUNTRY_INFO!$H632=99),OR(COUNTRY_INFO!$J632=0,COUNTRY_INFO!$J632=4)),0,COUNTRY_INFO!$F632))</f>
        <v>33275.464206600001</v>
      </c>
      <c r="F632" s="15">
        <f t="shared" si="87"/>
        <v>49473.579484800001</v>
      </c>
      <c r="G632" s="16">
        <f>IF(AND(INTRO!$E$37="Non-endemic",INTRO!$E$41="Non-endemic"),0,COUNTRY_INFO!P632)</f>
        <v>0</v>
      </c>
      <c r="H632" s="16">
        <f>IF(AND(INTRO!$E$37="Non-endemic",INTRO!$E$41="Non-endemic"),0,COUNTRY_INFO!R632)</f>
        <v>1</v>
      </c>
      <c r="I632" s="15">
        <f>IF(INTRO!$E$39="Non-endemic",IF($G632=1,DEC!I632,0),IF($G632=1,IVM!G632,0))</f>
        <v>0</v>
      </c>
      <c r="J632" s="197" t="s">
        <v>1155</v>
      </c>
      <c r="K632" s="42">
        <f>IF($J632="ALB", IF(INTRO!$E$39="Non-endemic", IF($H632&lt;&gt;0, IF($I632=0, $D632*$H632, $D632*($H632-$G632)), 0), $D632*$H632), 0)</f>
        <v>0</v>
      </c>
      <c r="L632" s="15">
        <f t="shared" si="79"/>
        <v>0</v>
      </c>
      <c r="M632" s="3"/>
      <c r="N632" s="15">
        <f t="shared" si="88"/>
        <v>0</v>
      </c>
      <c r="O632" s="42">
        <f>IF($J632="MBD", IF(INTRO!$E$39="Non-endemic", IF($H632&lt;&gt;0, IF($I632=0, $D632*$H632, $D632*($H632-$G632)), 0), $D632*$H632), 0)</f>
        <v>16198.115278199999</v>
      </c>
      <c r="P632" s="15">
        <f t="shared" si="80"/>
        <v>33275.464206600001</v>
      </c>
      <c r="Q632" s="3"/>
      <c r="R632" s="15">
        <f t="shared" si="89"/>
        <v>49473.579484800001</v>
      </c>
      <c r="S632" s="25"/>
      <c r="T632" s="17">
        <f t="shared" si="81"/>
        <v>0</v>
      </c>
      <c r="U632" s="17">
        <f t="shared" si="82"/>
        <v>0</v>
      </c>
      <c r="V632" s="25"/>
      <c r="W632" s="17">
        <f t="shared" si="83"/>
        <v>0</v>
      </c>
      <c r="X632" s="17">
        <f t="shared" si="84"/>
        <v>0</v>
      </c>
      <c r="Y632" s="25"/>
      <c r="Z632" s="17">
        <f t="shared" si="85"/>
        <v>33275.464206600001</v>
      </c>
      <c r="AA632" s="17">
        <f t="shared" si="86"/>
        <v>222</v>
      </c>
    </row>
    <row r="633" spans="1:27" x14ac:dyDescent="0.2">
      <c r="A633" s="14" t="str">
        <f>IF(AND(INTRO!$E$37="Non-endemic",INTRO!$E$41="Non-endemic")," ",IF(COUNTRY_INFO!A633=0," ",COUNTRY_INFO!A633))</f>
        <v>Ethiopia</v>
      </c>
      <c r="B633" s="14" t="str">
        <f>IF(AND(INTRO!$E$37="Non-endemic",INTRO!$E$41="Non-endemic")," ",IF(COUNTRY_INFO!B633=0," ",COUNTRY_INFO!B633))</f>
        <v>SNNPR Gamo Gofa</v>
      </c>
      <c r="C633" s="14" t="str">
        <f>IF(AND(INTRO!$E$37="Non-endemic",INTRO!$E$41="Non-endemic")," ",IF(COUNTRY_INFO!C633=0," ",COUNTRY_INFO!C633))</f>
        <v>Demba Gofa</v>
      </c>
      <c r="D633" s="15">
        <f>IF(AND(INTRO!$E$37="Non-endemic",INTRO!$E$41="Non-endemic"),0,IF(AND(OR(COUNTRY_INFO!$H633=0,COUNTRY_INFO!$H633=4,COUNTRY_INFO!$H633=99),OR(COUNTRY_INFO!$J633=0,COUNTRY_INFO!$J633=4)),0,COUNTRY_INFO!$E633))</f>
        <v>16119.234717599998</v>
      </c>
      <c r="E633" s="15">
        <f>IF(AND(INTRO!$E$37="Non-endemic",INTRO!$E$41="Non-endemic"),0,IF(AND(OR(COUNTRY_INFO!$H633=0,COUNTRY_INFO!$H633=4,COUNTRY_INFO!$H633=99),OR(COUNTRY_INFO!$J633=0,COUNTRY_INFO!$J633=4)),0,COUNTRY_INFO!$F633))</f>
        <v>33113.4214488</v>
      </c>
      <c r="F633" s="15">
        <f t="shared" si="87"/>
        <v>49232.656166399996</v>
      </c>
      <c r="G633" s="16">
        <f>IF(AND(INTRO!$E$37="Non-endemic",INTRO!$E$41="Non-endemic"),0,COUNTRY_INFO!P633)</f>
        <v>0</v>
      </c>
      <c r="H633" s="16">
        <f>IF(AND(INTRO!$E$37="Non-endemic",INTRO!$E$41="Non-endemic"),0,COUNTRY_INFO!R633)</f>
        <v>1</v>
      </c>
      <c r="I633" s="15">
        <f>IF(INTRO!$E$39="Non-endemic",IF($G633=1,DEC!I633,0),IF($G633=1,IVM!G633,0))</f>
        <v>0</v>
      </c>
      <c r="J633" s="197" t="s">
        <v>1155</v>
      </c>
      <c r="K633" s="42">
        <f>IF($J633="ALB", IF(INTRO!$E$39="Non-endemic", IF($H633&lt;&gt;0, IF($I633=0, $D633*$H633, $D633*($H633-$G633)), 0), $D633*$H633), 0)</f>
        <v>0</v>
      </c>
      <c r="L633" s="15">
        <f t="shared" si="79"/>
        <v>0</v>
      </c>
      <c r="M633" s="3"/>
      <c r="N633" s="15">
        <f t="shared" si="88"/>
        <v>0</v>
      </c>
      <c r="O633" s="42">
        <f>IF($J633="MBD", IF(INTRO!$E$39="Non-endemic", IF($H633&lt;&gt;0, IF($I633=0, $D633*$H633, $D633*($H633-$G633)), 0), $D633*$H633), 0)</f>
        <v>16119.234717599998</v>
      </c>
      <c r="P633" s="15">
        <f t="shared" si="80"/>
        <v>33113.4214488</v>
      </c>
      <c r="Q633" s="3"/>
      <c r="R633" s="15">
        <f t="shared" si="89"/>
        <v>49232.656166399996</v>
      </c>
      <c r="S633" s="25"/>
      <c r="T633" s="17">
        <f t="shared" si="81"/>
        <v>0</v>
      </c>
      <c r="U633" s="17">
        <f t="shared" si="82"/>
        <v>0</v>
      </c>
      <c r="V633" s="25"/>
      <c r="W633" s="17">
        <f t="shared" si="83"/>
        <v>0</v>
      </c>
      <c r="X633" s="17">
        <f t="shared" si="84"/>
        <v>0</v>
      </c>
      <c r="Y633" s="25"/>
      <c r="Z633" s="17">
        <f t="shared" si="85"/>
        <v>33113.4214488</v>
      </c>
      <c r="AA633" s="17">
        <f t="shared" si="86"/>
        <v>221</v>
      </c>
    </row>
    <row r="634" spans="1:27" x14ac:dyDescent="0.2">
      <c r="A634" s="14" t="str">
        <f>IF(AND(INTRO!$E$37="Non-endemic",INTRO!$E$41="Non-endemic")," ",IF(COUNTRY_INFO!A634=0," ",COUNTRY_INFO!A634))</f>
        <v>Ethiopia</v>
      </c>
      <c r="B634" s="14" t="str">
        <f>IF(AND(INTRO!$E$37="Non-endemic",INTRO!$E$41="Non-endemic")," ",IF(COUNTRY_INFO!B634=0," ",COUNTRY_INFO!B634))</f>
        <v>SNNPR Gamo Gofa</v>
      </c>
      <c r="C634" s="14" t="str">
        <f>IF(AND(INTRO!$E$37="Non-endemic",INTRO!$E$41="Non-endemic")," ",IF(COUNTRY_INFO!C634=0," ",COUNTRY_INFO!C634))</f>
        <v>Dita</v>
      </c>
      <c r="D634" s="15">
        <f>IF(AND(INTRO!$E$37="Non-endemic",INTRO!$E$41="Non-endemic"),0,IF(AND(OR(COUNTRY_INFO!$H634=0,COUNTRY_INFO!$H634=4,COUNTRY_INFO!$H634=99),OR(COUNTRY_INFO!$J634=0,COUNTRY_INFO!$J634=4)),0,COUNTRY_INFO!$E634))</f>
        <v>16777.879557600001</v>
      </c>
      <c r="E634" s="15">
        <f>IF(AND(INTRO!$E$37="Non-endemic",INTRO!$E$41="Non-endemic"),0,IF(AND(OR(COUNTRY_INFO!$H634=0,COUNTRY_INFO!$H634=4,COUNTRY_INFO!$H634=99),OR(COUNTRY_INFO!$J634=0,COUNTRY_INFO!$J634=4)),0,COUNTRY_INFO!$F634))</f>
        <v>34466.462368799999</v>
      </c>
      <c r="F634" s="15">
        <f t="shared" si="87"/>
        <v>51244.341926399997</v>
      </c>
      <c r="G634" s="16">
        <f>IF(AND(INTRO!$E$37="Non-endemic",INTRO!$E$41="Non-endemic"),0,COUNTRY_INFO!P634)</f>
        <v>0</v>
      </c>
      <c r="H634" s="16">
        <f>IF(AND(INTRO!$E$37="Non-endemic",INTRO!$E$41="Non-endemic"),0,COUNTRY_INFO!R634)</f>
        <v>2</v>
      </c>
      <c r="I634" s="15">
        <f>IF(INTRO!$E$39="Non-endemic",IF($G634=1,DEC!I634,0),IF($G634=1,IVM!G634,0))</f>
        <v>0</v>
      </c>
      <c r="J634" s="197" t="s">
        <v>1155</v>
      </c>
      <c r="K634" s="42">
        <f>IF($J634="ALB", IF(INTRO!$E$39="Non-endemic", IF($H634&lt;&gt;0, IF($I634=0, $D634*$H634, $D634*($H634-$G634)), 0), $D634*$H634), 0)</f>
        <v>0</v>
      </c>
      <c r="L634" s="15">
        <f t="shared" si="79"/>
        <v>0</v>
      </c>
      <c r="M634" s="3"/>
      <c r="N634" s="15">
        <f t="shared" si="88"/>
        <v>0</v>
      </c>
      <c r="O634" s="42">
        <f>IF($J634="MBD", IF(INTRO!$E$39="Non-endemic", IF($H634&lt;&gt;0, IF($I634=0, $D634*$H634, $D634*($H634-$G634)), 0), $D634*$H634), 0)</f>
        <v>33555.759115200002</v>
      </c>
      <c r="P634" s="15">
        <f t="shared" si="80"/>
        <v>68932.924737599998</v>
      </c>
      <c r="Q634" s="3"/>
      <c r="R634" s="15">
        <f t="shared" si="89"/>
        <v>102488.68385279999</v>
      </c>
      <c r="S634" s="25"/>
      <c r="T634" s="17">
        <f t="shared" si="81"/>
        <v>0</v>
      </c>
      <c r="U634" s="17">
        <f t="shared" si="82"/>
        <v>0</v>
      </c>
      <c r="V634" s="25"/>
      <c r="W634" s="17">
        <f t="shared" si="83"/>
        <v>0</v>
      </c>
      <c r="X634" s="17">
        <f t="shared" si="84"/>
        <v>0</v>
      </c>
      <c r="Y634" s="25"/>
      <c r="Z634" s="17">
        <f t="shared" si="85"/>
        <v>68932.924737599998</v>
      </c>
      <c r="AA634" s="17">
        <f t="shared" si="86"/>
        <v>460</v>
      </c>
    </row>
    <row r="635" spans="1:27" x14ac:dyDescent="0.2">
      <c r="A635" s="14" t="str">
        <f>IF(AND(INTRO!$E$37="Non-endemic",INTRO!$E$41="Non-endemic")," ",IF(COUNTRY_INFO!A635=0," ",COUNTRY_INFO!A635))</f>
        <v>Ethiopia</v>
      </c>
      <c r="B635" s="14" t="str">
        <f>IF(AND(INTRO!$E$37="Non-endemic",INTRO!$E$41="Non-endemic")," ",IF(COUNTRY_INFO!B635=0," ",COUNTRY_INFO!B635))</f>
        <v>SNNPR Gamo Gofa</v>
      </c>
      <c r="C635" s="14" t="str">
        <f>IF(AND(INTRO!$E$37="Non-endemic",INTRO!$E$41="Non-endemic")," ",IF(COUNTRY_INFO!C635=0," ",COUNTRY_INFO!C635))</f>
        <v>Gezie Gofa</v>
      </c>
      <c r="D635" s="15">
        <f>IF(AND(INTRO!$E$37="Non-endemic",INTRO!$E$41="Non-endemic"),0,IF(AND(OR(COUNTRY_INFO!$H635=0,COUNTRY_INFO!$H635=4,COUNTRY_INFO!$H635=99),OR(COUNTRY_INFO!$J635=0,COUNTRY_INFO!$J635=4)),0,COUNTRY_INFO!$E635))</f>
        <v>13823.857450200001</v>
      </c>
      <c r="E635" s="15">
        <f>IF(AND(INTRO!$E$37="Non-endemic",INTRO!$E$41="Non-endemic"),0,IF(AND(OR(COUNTRY_INFO!$H635=0,COUNTRY_INFO!$H635=4,COUNTRY_INFO!$H635=99),OR(COUNTRY_INFO!$J635=0,COUNTRY_INFO!$J635=4)),0,COUNTRY_INFO!$F635))</f>
        <v>28398.073842600003</v>
      </c>
      <c r="F635" s="15">
        <f t="shared" si="87"/>
        <v>42221.9312928</v>
      </c>
      <c r="G635" s="16">
        <f>IF(AND(INTRO!$E$37="Non-endemic",INTRO!$E$41="Non-endemic"),0,COUNTRY_INFO!P635)</f>
        <v>1</v>
      </c>
      <c r="H635" s="16">
        <f>IF(AND(INTRO!$E$37="Non-endemic",INTRO!$E$41="Non-endemic"),0,COUNTRY_INFO!R635)</f>
        <v>1</v>
      </c>
      <c r="I635" s="15">
        <f>IF(INTRO!$E$39="Non-endemic",IF($G635=1,DEC!I635,0),IF($G635=1,IVM!G635,0))</f>
        <v>74327.139059020396</v>
      </c>
      <c r="J635" s="197" t="s">
        <v>172</v>
      </c>
      <c r="K635" s="42">
        <f>IF($J635="ALB", IF(INTRO!$E$39="Non-endemic", IF($H635&lt;&gt;0, IF($I635=0, $D635*$H635, $D635*($H635-$G635)), 0), $D635*$H635), 0)</f>
        <v>13823.857450200001</v>
      </c>
      <c r="L635" s="15">
        <f t="shared" si="79"/>
        <v>0</v>
      </c>
      <c r="M635" s="3"/>
      <c r="N635" s="15">
        <f t="shared" si="88"/>
        <v>13823.857450200001</v>
      </c>
      <c r="O635" s="42">
        <f>IF($J635="MBD", IF(INTRO!$E$39="Non-endemic", IF($H635&lt;&gt;0, IF($I635=0, $D635*$H635, $D635*($H635-$G635)), 0), $D635*$H635), 0)</f>
        <v>0</v>
      </c>
      <c r="P635" s="15">
        <f t="shared" si="80"/>
        <v>0</v>
      </c>
      <c r="Q635" s="3"/>
      <c r="R635" s="15">
        <f t="shared" si="89"/>
        <v>0</v>
      </c>
      <c r="S635" s="25"/>
      <c r="T635" s="17">
        <f t="shared" si="81"/>
        <v>74327.139059020396</v>
      </c>
      <c r="U635" s="17">
        <f t="shared" si="82"/>
        <v>372</v>
      </c>
      <c r="V635" s="25"/>
      <c r="W635" s="17">
        <f t="shared" si="83"/>
        <v>0</v>
      </c>
      <c r="X635" s="17">
        <f t="shared" si="84"/>
        <v>0</v>
      </c>
      <c r="Y635" s="25"/>
      <c r="Z635" s="17">
        <f t="shared" si="85"/>
        <v>0</v>
      </c>
      <c r="AA635" s="17">
        <f t="shared" si="86"/>
        <v>0</v>
      </c>
    </row>
    <row r="636" spans="1:27" x14ac:dyDescent="0.2">
      <c r="A636" s="14" t="str">
        <f>IF(AND(INTRO!$E$37="Non-endemic",INTRO!$E$41="Non-endemic")," ",IF(COUNTRY_INFO!A636=0," ",COUNTRY_INFO!A636))</f>
        <v>Ethiopia</v>
      </c>
      <c r="B636" s="14" t="str">
        <f>IF(AND(INTRO!$E$37="Non-endemic",INTRO!$E$41="Non-endemic")," ",IF(COUNTRY_INFO!B636=0," ",COUNTRY_INFO!B636))</f>
        <v>SNNPR Gamo Gofa</v>
      </c>
      <c r="C636" s="14" t="str">
        <f>IF(AND(INTRO!$E$37="Non-endemic",INTRO!$E$41="Non-endemic")," ",IF(COUNTRY_INFO!C636=0," ",COUNTRY_INFO!C636))</f>
        <v>Kemba</v>
      </c>
      <c r="D636" s="15">
        <f>IF(AND(INTRO!$E$37="Non-endemic",INTRO!$E$41="Non-endemic"),0,IF(AND(OR(COUNTRY_INFO!$H636=0,COUNTRY_INFO!$H636=4,COUNTRY_INFO!$H636=99),OR(COUNTRY_INFO!$J636=0,COUNTRY_INFO!$J636=4)),0,COUNTRY_INFO!$E636))</f>
        <v>31132.730205</v>
      </c>
      <c r="E636" s="15">
        <f>IF(AND(INTRO!$E$37="Non-endemic",INTRO!$E$41="Non-endemic"),0,IF(AND(OR(COUNTRY_INFO!$H636=0,COUNTRY_INFO!$H636=4,COUNTRY_INFO!$H636=99),OR(COUNTRY_INFO!$J636=0,COUNTRY_INFO!$J636=4)),0,COUNTRY_INFO!$F636))</f>
        <v>63955.344915000001</v>
      </c>
      <c r="F636" s="15">
        <f t="shared" si="87"/>
        <v>95088.075119999994</v>
      </c>
      <c r="G636" s="16">
        <f>IF(AND(INTRO!$E$37="Non-endemic",INTRO!$E$41="Non-endemic"),0,COUNTRY_INFO!P636)</f>
        <v>0</v>
      </c>
      <c r="H636" s="16">
        <f>IF(AND(INTRO!$E$37="Non-endemic",INTRO!$E$41="Non-endemic"),0,COUNTRY_INFO!R636)</f>
        <v>2</v>
      </c>
      <c r="I636" s="15">
        <f>IF(INTRO!$E$39="Non-endemic",IF($G636=1,DEC!I636,0),IF($G636=1,IVM!G636,0))</f>
        <v>0</v>
      </c>
      <c r="J636" s="197" t="s">
        <v>1155</v>
      </c>
      <c r="K636" s="42">
        <f>IF($J636="ALB", IF(INTRO!$E$39="Non-endemic", IF($H636&lt;&gt;0, IF($I636=0, $D636*$H636, $D636*($H636-$G636)), 0), $D636*$H636), 0)</f>
        <v>0</v>
      </c>
      <c r="L636" s="15">
        <f t="shared" si="79"/>
        <v>0</v>
      </c>
      <c r="M636" s="3"/>
      <c r="N636" s="15">
        <f t="shared" si="88"/>
        <v>0</v>
      </c>
      <c r="O636" s="42">
        <f>IF($J636="MBD", IF(INTRO!$E$39="Non-endemic", IF($H636&lt;&gt;0, IF($I636=0, $D636*$H636, $D636*($H636-$G636)), 0), $D636*$H636), 0)</f>
        <v>62265.46041</v>
      </c>
      <c r="P636" s="15">
        <f t="shared" si="80"/>
        <v>127910.68983</v>
      </c>
      <c r="Q636" s="3"/>
      <c r="R636" s="15">
        <f t="shared" si="89"/>
        <v>190176.15023999999</v>
      </c>
      <c r="S636" s="25"/>
      <c r="T636" s="17">
        <f t="shared" si="81"/>
        <v>0</v>
      </c>
      <c r="U636" s="17">
        <f t="shared" si="82"/>
        <v>0</v>
      </c>
      <c r="V636" s="25"/>
      <c r="W636" s="17">
        <f t="shared" si="83"/>
        <v>0</v>
      </c>
      <c r="X636" s="17">
        <f t="shared" si="84"/>
        <v>0</v>
      </c>
      <c r="Y636" s="25"/>
      <c r="Z636" s="17">
        <f t="shared" si="85"/>
        <v>127910.68983</v>
      </c>
      <c r="AA636" s="17">
        <f t="shared" si="86"/>
        <v>853</v>
      </c>
    </row>
    <row r="637" spans="1:27" x14ac:dyDescent="0.2">
      <c r="A637" s="14" t="str">
        <f>IF(AND(INTRO!$E$37="Non-endemic",INTRO!$E$41="Non-endemic")," ",IF(COUNTRY_INFO!A637=0," ",COUNTRY_INFO!A637))</f>
        <v>Ethiopia</v>
      </c>
      <c r="B637" s="14" t="str">
        <f>IF(AND(INTRO!$E$37="Non-endemic",INTRO!$E$41="Non-endemic")," ",IF(COUNTRY_INFO!B637=0," ",COUNTRY_INFO!B637))</f>
        <v>SNNPR Gamo Gofa</v>
      </c>
      <c r="C637" s="14" t="str">
        <f>IF(AND(INTRO!$E$37="Non-endemic",INTRO!$E$41="Non-endemic")," ",IF(COUNTRY_INFO!C637=0," ",COUNTRY_INFO!C637))</f>
        <v>Kucha</v>
      </c>
      <c r="D637" s="15">
        <f>IF(AND(INTRO!$E$37="Non-endemic",INTRO!$E$41="Non-endemic"),0,IF(AND(OR(COUNTRY_INFO!$H637=0,COUNTRY_INFO!$H637=4,COUNTRY_INFO!$H637=99),OR(COUNTRY_INFO!$J637=0,COUNTRY_INFO!$J637=4)),0,COUNTRY_INFO!$E637))</f>
        <v>29817.792828000001</v>
      </c>
      <c r="E637" s="15">
        <f>IF(AND(INTRO!$E$37="Non-endemic",INTRO!$E$41="Non-endemic"),0,IF(AND(OR(COUNTRY_INFO!$H637=0,COUNTRY_INFO!$H637=4,COUNTRY_INFO!$H637=99),OR(COUNTRY_INFO!$J637=0,COUNTRY_INFO!$J637=4)),0,COUNTRY_INFO!$F637))</f>
        <v>61254.095364000008</v>
      </c>
      <c r="F637" s="15">
        <f t="shared" si="87"/>
        <v>91071.888192000013</v>
      </c>
      <c r="G637" s="16">
        <f>IF(AND(INTRO!$E$37="Non-endemic",INTRO!$E$41="Non-endemic"),0,COUNTRY_INFO!P637)</f>
        <v>0</v>
      </c>
      <c r="H637" s="16">
        <f>IF(AND(INTRO!$E$37="Non-endemic",INTRO!$E$41="Non-endemic"),0,COUNTRY_INFO!R637)</f>
        <v>0</v>
      </c>
      <c r="I637" s="15">
        <f>IF(INTRO!$E$39="Non-endemic",IF($G637=1,DEC!I637,0),IF($G637=1,IVM!G637,0))</f>
        <v>0</v>
      </c>
      <c r="J637" s="197"/>
      <c r="K637" s="42">
        <f>IF($J637="ALB", IF(INTRO!$E$39="Non-endemic", IF($H637&lt;&gt;0, IF($I637=0, $D637*$H637, $D637*($H637-$G637)), 0), $D637*$H637), 0)</f>
        <v>0</v>
      </c>
      <c r="L637" s="15">
        <f t="shared" si="79"/>
        <v>0</v>
      </c>
      <c r="M637" s="3"/>
      <c r="N637" s="15">
        <f t="shared" si="88"/>
        <v>0</v>
      </c>
      <c r="O637" s="42">
        <f>IF($J637="MBD", IF(INTRO!$E$39="Non-endemic", IF($H637&lt;&gt;0, IF($I637=0, $D637*$H637, $D637*($H637-$G637)), 0), $D637*$H637), 0)</f>
        <v>0</v>
      </c>
      <c r="P637" s="15">
        <f t="shared" si="80"/>
        <v>0</v>
      </c>
      <c r="Q637" s="3"/>
      <c r="R637" s="15">
        <f t="shared" si="89"/>
        <v>0</v>
      </c>
      <c r="S637" s="25"/>
      <c r="T637" s="17">
        <f t="shared" si="81"/>
        <v>0</v>
      </c>
      <c r="U637" s="17">
        <f t="shared" si="82"/>
        <v>0</v>
      </c>
      <c r="V637" s="25"/>
      <c r="W637" s="17">
        <f t="shared" si="83"/>
        <v>0</v>
      </c>
      <c r="X637" s="17">
        <f t="shared" si="84"/>
        <v>0</v>
      </c>
      <c r="Y637" s="25"/>
      <c r="Z637" s="17">
        <f t="shared" si="85"/>
        <v>0</v>
      </c>
      <c r="AA637" s="17">
        <f t="shared" si="86"/>
        <v>0</v>
      </c>
    </row>
    <row r="638" spans="1:27" x14ac:dyDescent="0.2">
      <c r="A638" s="14" t="str">
        <f>IF(AND(INTRO!$E$37="Non-endemic",INTRO!$E$41="Non-endemic")," ",IF(COUNTRY_INFO!A638=0," ",COUNTRY_INFO!A638))</f>
        <v>Ethiopia</v>
      </c>
      <c r="B638" s="14" t="str">
        <f>IF(AND(INTRO!$E$37="Non-endemic",INTRO!$E$41="Non-endemic")," ",IF(COUNTRY_INFO!B638=0," ",COUNTRY_INFO!B638))</f>
        <v>SNNPR Gamo Gofa</v>
      </c>
      <c r="C638" s="14" t="str">
        <f>IF(AND(INTRO!$E$37="Non-endemic",INTRO!$E$41="Non-endemic")," ",IF(COUNTRY_INFO!C638=0," ",COUNTRY_INFO!C638))</f>
        <v>Melokoza</v>
      </c>
      <c r="D638" s="15">
        <f>IF(AND(INTRO!$E$37="Non-endemic",INTRO!$E$41="Non-endemic"),0,IF(AND(OR(COUNTRY_INFO!$H638=0,COUNTRY_INFO!$H638=4,COUNTRY_INFO!$H638=99),OR(COUNTRY_INFO!$J638=0,COUNTRY_INFO!$J638=4)),0,COUNTRY_INFO!$E638))</f>
        <v>24019.522753199999</v>
      </c>
      <c r="E638" s="15">
        <f>IF(AND(INTRO!$E$37="Non-endemic",INTRO!$E$41="Non-endemic"),0,IF(AND(OR(COUNTRY_INFO!$H638=0,COUNTRY_INFO!$H638=4,COUNTRY_INFO!$H638=99),OR(COUNTRY_INFO!$J638=0,COUNTRY_INFO!$J638=4)),0,COUNTRY_INFO!$F638))</f>
        <v>49342.825131600002</v>
      </c>
      <c r="F638" s="15">
        <f t="shared" si="87"/>
        <v>73362.347884799994</v>
      </c>
      <c r="G638" s="16">
        <f>IF(AND(INTRO!$E$37="Non-endemic",INTRO!$E$41="Non-endemic"),0,COUNTRY_INFO!P638)</f>
        <v>0</v>
      </c>
      <c r="H638" s="16">
        <f>IF(AND(INTRO!$E$37="Non-endemic",INTRO!$E$41="Non-endemic"),0,COUNTRY_INFO!R638)</f>
        <v>1</v>
      </c>
      <c r="I638" s="15">
        <f>IF(INTRO!$E$39="Non-endemic",IF($G638=1,DEC!I638,0),IF($G638=1,IVM!G638,0))</f>
        <v>0</v>
      </c>
      <c r="J638" s="197" t="s">
        <v>1155</v>
      </c>
      <c r="K638" s="42">
        <f>IF($J638="ALB", IF(INTRO!$E$39="Non-endemic", IF($H638&lt;&gt;0, IF($I638=0, $D638*$H638, $D638*($H638-$G638)), 0), $D638*$H638), 0)</f>
        <v>0</v>
      </c>
      <c r="L638" s="15">
        <f t="shared" si="79"/>
        <v>0</v>
      </c>
      <c r="M638" s="3"/>
      <c r="N638" s="15">
        <f t="shared" si="88"/>
        <v>0</v>
      </c>
      <c r="O638" s="42">
        <f>IF($J638="MBD", IF(INTRO!$E$39="Non-endemic", IF($H638&lt;&gt;0, IF($I638=0, $D638*$H638, $D638*($H638-$G638)), 0), $D638*$H638), 0)</f>
        <v>24019.522753199999</v>
      </c>
      <c r="P638" s="15">
        <f t="shared" si="80"/>
        <v>49342.825131600002</v>
      </c>
      <c r="Q638" s="3"/>
      <c r="R638" s="15">
        <f t="shared" si="89"/>
        <v>73362.347884799994</v>
      </c>
      <c r="S638" s="25"/>
      <c r="T638" s="17">
        <f t="shared" si="81"/>
        <v>0</v>
      </c>
      <c r="U638" s="17">
        <f t="shared" si="82"/>
        <v>0</v>
      </c>
      <c r="V638" s="25"/>
      <c r="W638" s="17">
        <f t="shared" si="83"/>
        <v>0</v>
      </c>
      <c r="X638" s="17">
        <f t="shared" si="84"/>
        <v>0</v>
      </c>
      <c r="Y638" s="25"/>
      <c r="Z638" s="17">
        <f t="shared" si="85"/>
        <v>49342.825131600002</v>
      </c>
      <c r="AA638" s="17">
        <f t="shared" si="86"/>
        <v>329</v>
      </c>
    </row>
    <row r="639" spans="1:27" x14ac:dyDescent="0.2">
      <c r="A639" s="14" t="str">
        <f>IF(AND(INTRO!$E$37="Non-endemic",INTRO!$E$41="Non-endemic")," ",IF(COUNTRY_INFO!A639=0," ",COUNTRY_INFO!A639))</f>
        <v>Ethiopia</v>
      </c>
      <c r="B639" s="14" t="str">
        <f>IF(AND(INTRO!$E$37="Non-endemic",INTRO!$E$41="Non-endemic")," ",IF(COUNTRY_INFO!B639=0," ",COUNTRY_INFO!B639))</f>
        <v>SNNPR Gamo Gofa</v>
      </c>
      <c r="C639" s="14" t="str">
        <f>IF(AND(INTRO!$E$37="Non-endemic",INTRO!$E$41="Non-endemic")," ",IF(COUNTRY_INFO!C639=0," ",COUNTRY_INFO!C639))</f>
        <v>Mirab Abaya</v>
      </c>
      <c r="D639" s="15">
        <f>IF(AND(INTRO!$E$37="Non-endemic",INTRO!$E$41="Non-endemic"),0,IF(AND(OR(COUNTRY_INFO!$H639=0,COUNTRY_INFO!$H639=4,COUNTRY_INFO!$H639=99),OR(COUNTRY_INFO!$J639=0,COUNTRY_INFO!$J639=4)),0,COUNTRY_INFO!$E639))</f>
        <v>15081.241813799999</v>
      </c>
      <c r="E639" s="15">
        <f>IF(AND(INTRO!$E$37="Non-endemic",INTRO!$E$41="Non-endemic"),0,IF(AND(OR(COUNTRY_INFO!$H639=0,COUNTRY_INFO!$H639=4,COUNTRY_INFO!$H639=99),OR(COUNTRY_INFO!$J639=0,COUNTRY_INFO!$J639=4)),0,COUNTRY_INFO!$F639))</f>
        <v>30981.093389400001</v>
      </c>
      <c r="F639" s="15">
        <f t="shared" si="87"/>
        <v>46062.335203199997</v>
      </c>
      <c r="G639" s="16">
        <f>IF(AND(INTRO!$E$37="Non-endemic",INTRO!$E$41="Non-endemic"),0,COUNTRY_INFO!P639)</f>
        <v>0</v>
      </c>
      <c r="H639" s="16">
        <f>IF(AND(INTRO!$E$37="Non-endemic",INTRO!$E$41="Non-endemic"),0,COUNTRY_INFO!R639)</f>
        <v>1</v>
      </c>
      <c r="I639" s="15">
        <f>IF(INTRO!$E$39="Non-endemic",IF($G639=1,DEC!I639,0),IF($G639=1,IVM!G639,0))</f>
        <v>0</v>
      </c>
      <c r="J639" s="197" t="s">
        <v>1155</v>
      </c>
      <c r="K639" s="42">
        <f>IF($J639="ALB", IF(INTRO!$E$39="Non-endemic", IF($H639&lt;&gt;0, IF($I639=0, $D639*$H639, $D639*($H639-$G639)), 0), $D639*$H639), 0)</f>
        <v>0</v>
      </c>
      <c r="L639" s="15">
        <f t="shared" si="79"/>
        <v>0</v>
      </c>
      <c r="M639" s="3"/>
      <c r="N639" s="15">
        <f t="shared" si="88"/>
        <v>0</v>
      </c>
      <c r="O639" s="42">
        <f>IF($J639="MBD", IF(INTRO!$E$39="Non-endemic", IF($H639&lt;&gt;0, IF($I639=0, $D639*$H639, $D639*($H639-$G639)), 0), $D639*$H639), 0)</f>
        <v>15081.241813799999</v>
      </c>
      <c r="P639" s="15">
        <f t="shared" si="80"/>
        <v>30981.093389400001</v>
      </c>
      <c r="Q639" s="3"/>
      <c r="R639" s="15">
        <f t="shared" si="89"/>
        <v>46062.335203199997</v>
      </c>
      <c r="S639" s="25"/>
      <c r="T639" s="17">
        <f t="shared" si="81"/>
        <v>0</v>
      </c>
      <c r="U639" s="17">
        <f t="shared" si="82"/>
        <v>0</v>
      </c>
      <c r="V639" s="25"/>
      <c r="W639" s="17">
        <f t="shared" si="83"/>
        <v>0</v>
      </c>
      <c r="X639" s="17">
        <f t="shared" si="84"/>
        <v>0</v>
      </c>
      <c r="Y639" s="25"/>
      <c r="Z639" s="17">
        <f t="shared" si="85"/>
        <v>30981.093389400001</v>
      </c>
      <c r="AA639" s="17">
        <f t="shared" si="86"/>
        <v>207</v>
      </c>
    </row>
    <row r="640" spans="1:27" x14ac:dyDescent="0.2">
      <c r="A640" s="14" t="str">
        <f>IF(AND(INTRO!$E$37="Non-endemic",INTRO!$E$41="Non-endemic")," ",IF(COUNTRY_INFO!A640=0," ",COUNTRY_INFO!A640))</f>
        <v>Ethiopia</v>
      </c>
      <c r="B640" s="14" t="str">
        <f>IF(AND(INTRO!$E$37="Non-endemic",INTRO!$E$41="Non-endemic")," ",IF(COUNTRY_INFO!B640=0," ",COUNTRY_INFO!B640))</f>
        <v>SNNPR Gamo Gofa</v>
      </c>
      <c r="C640" s="14" t="str">
        <f>IF(AND(INTRO!$E$37="Non-endemic",INTRO!$E$41="Non-endemic")," ",IF(COUNTRY_INFO!C640=0," ",COUNTRY_INFO!C640))</f>
        <v>O'yida</v>
      </c>
      <c r="D640" s="15">
        <f>IF(AND(INTRO!$E$37="Non-endemic",INTRO!$E$41="Non-endemic"),0,IF(AND(OR(COUNTRY_INFO!$H640=0,COUNTRY_INFO!$H640=4,COUNTRY_INFO!$H640=99),OR(COUNTRY_INFO!$J640=0,COUNTRY_INFO!$J640=4)),0,COUNTRY_INFO!$E640))</f>
        <v>6615.3033167999993</v>
      </c>
      <c r="E640" s="15">
        <f>IF(AND(INTRO!$E$37="Non-endemic",INTRO!$E$41="Non-endemic"),0,IF(AND(OR(COUNTRY_INFO!$H640=0,COUNTRY_INFO!$H640=4,COUNTRY_INFO!$H640=99),OR(COUNTRY_INFO!$J640=0,COUNTRY_INFO!$J640=4)),0,COUNTRY_INFO!$F640))</f>
        <v>13589.6852784</v>
      </c>
      <c r="F640" s="15">
        <f t="shared" si="87"/>
        <v>20204.9885952</v>
      </c>
      <c r="G640" s="16">
        <f>IF(AND(INTRO!$E$37="Non-endemic",INTRO!$E$41="Non-endemic"),0,COUNTRY_INFO!P640)</f>
        <v>1</v>
      </c>
      <c r="H640" s="16">
        <f>IF(AND(INTRO!$E$37="Non-endemic",INTRO!$E$41="Non-endemic"),0,COUNTRY_INFO!R640)</f>
        <v>2</v>
      </c>
      <c r="I640" s="15">
        <f>IF(INTRO!$E$39="Non-endemic",IF($G640=1,DEC!I640,0),IF($G640=1,IVM!G640,0))</f>
        <v>35568.695012713601</v>
      </c>
      <c r="J640" s="197" t="s">
        <v>172</v>
      </c>
      <c r="K640" s="42">
        <f>IF($J640="ALB", IF(INTRO!$E$39="Non-endemic", IF($H640&lt;&gt;0, IF($I640=0, $D640*$H640, $D640*($H640-$G640)), 0), $D640*$H640), 0)</f>
        <v>13230.606633599999</v>
      </c>
      <c r="L640" s="15">
        <f t="shared" si="79"/>
        <v>13589.6852784</v>
      </c>
      <c r="M640" s="3"/>
      <c r="N640" s="15">
        <f t="shared" si="88"/>
        <v>26820.291912000001</v>
      </c>
      <c r="O640" s="42">
        <f>IF($J640="MBD", IF(INTRO!$E$39="Non-endemic", IF($H640&lt;&gt;0, IF($I640=0, $D640*$H640, $D640*($H640-$G640)), 0), $D640*$H640), 0)</f>
        <v>0</v>
      </c>
      <c r="P640" s="15">
        <f t="shared" si="80"/>
        <v>0</v>
      </c>
      <c r="Q640" s="3"/>
      <c r="R640" s="15">
        <f t="shared" si="89"/>
        <v>0</v>
      </c>
      <c r="S640" s="25"/>
      <c r="T640" s="17">
        <f t="shared" si="81"/>
        <v>35568.695012713601</v>
      </c>
      <c r="U640" s="17">
        <f t="shared" si="82"/>
        <v>178</v>
      </c>
      <c r="V640" s="25"/>
      <c r="W640" s="17">
        <f t="shared" si="83"/>
        <v>13589.6852784</v>
      </c>
      <c r="X640" s="17">
        <f t="shared" si="84"/>
        <v>68</v>
      </c>
      <c r="Y640" s="25"/>
      <c r="Z640" s="17">
        <f t="shared" si="85"/>
        <v>0</v>
      </c>
      <c r="AA640" s="17">
        <f t="shared" si="86"/>
        <v>0</v>
      </c>
    </row>
    <row r="641" spans="1:27" x14ac:dyDescent="0.2">
      <c r="A641" s="14" t="str">
        <f>IF(AND(INTRO!$E$37="Non-endemic",INTRO!$E$41="Non-endemic")," ",IF(COUNTRY_INFO!A641=0," ",COUNTRY_INFO!A641))</f>
        <v>Ethiopia</v>
      </c>
      <c r="B641" s="14" t="str">
        <f>IF(AND(INTRO!$E$37="Non-endemic",INTRO!$E$41="Non-endemic")," ",IF(COUNTRY_INFO!B641=0," ",COUNTRY_INFO!B641))</f>
        <v>SNNPR Gamo Gofa</v>
      </c>
      <c r="C641" s="14" t="str">
        <f>IF(AND(INTRO!$E$37="Non-endemic",INTRO!$E$41="Non-endemic")," ",IF(COUNTRY_INFO!C641=0," ",COUNTRY_INFO!C641))</f>
        <v>Sawla Town</v>
      </c>
      <c r="D641" s="15">
        <f>IF(AND(INTRO!$E$37="Non-endemic",INTRO!$E$41="Non-endemic"),0,IF(AND(OR(COUNTRY_INFO!$H641=0,COUNTRY_INFO!$H641=4,COUNTRY_INFO!$H641=99),OR(COUNTRY_INFO!$J641=0,COUNTRY_INFO!$J641=4)),0,COUNTRY_INFO!$E641))</f>
        <v>5260.3767888000002</v>
      </c>
      <c r="E641" s="15">
        <f>IF(AND(INTRO!$E$37="Non-endemic",INTRO!$E$41="Non-endemic"),0,IF(AND(OR(COUNTRY_INFO!$H641=0,COUNTRY_INFO!$H641=4,COUNTRY_INFO!$H641=99),OR(COUNTRY_INFO!$J641=0,COUNTRY_INFO!$J641=4)),0,COUNTRY_INFO!$F641))</f>
        <v>10806.2868144</v>
      </c>
      <c r="F641" s="15">
        <f t="shared" si="87"/>
        <v>16066.663603200001</v>
      </c>
      <c r="G641" s="16">
        <f>IF(AND(INTRO!$E$37="Non-endemic",INTRO!$E$41="Non-endemic"),0,COUNTRY_INFO!P641)</f>
        <v>0</v>
      </c>
      <c r="H641" s="16">
        <f>IF(AND(INTRO!$E$37="Non-endemic",INTRO!$E$41="Non-endemic"),0,COUNTRY_INFO!R641)</f>
        <v>2</v>
      </c>
      <c r="I641" s="15">
        <f>IF(INTRO!$E$39="Non-endemic",IF($G641=1,DEC!I641,0),IF($G641=1,IVM!G641,0))</f>
        <v>0</v>
      </c>
      <c r="J641" s="197" t="s">
        <v>1155</v>
      </c>
      <c r="K641" s="42">
        <f>IF($J641="ALB", IF(INTRO!$E$39="Non-endemic", IF($H641&lt;&gt;0, IF($I641=0, $D641*$H641, $D641*($H641-$G641)), 0), $D641*$H641), 0)</f>
        <v>0</v>
      </c>
      <c r="L641" s="15">
        <f t="shared" si="79"/>
        <v>0</v>
      </c>
      <c r="M641" s="3"/>
      <c r="N641" s="15">
        <f t="shared" si="88"/>
        <v>0</v>
      </c>
      <c r="O641" s="42">
        <f>IF($J641="MBD", IF(INTRO!$E$39="Non-endemic", IF($H641&lt;&gt;0, IF($I641=0, $D641*$H641, $D641*($H641-$G641)), 0), $D641*$H641), 0)</f>
        <v>10520.7535776</v>
      </c>
      <c r="P641" s="15">
        <f t="shared" si="80"/>
        <v>21612.573628800001</v>
      </c>
      <c r="Q641" s="3"/>
      <c r="R641" s="15">
        <f t="shared" si="89"/>
        <v>32133.327206400001</v>
      </c>
      <c r="S641" s="25"/>
      <c r="T641" s="17">
        <f t="shared" si="81"/>
        <v>0</v>
      </c>
      <c r="U641" s="17">
        <f t="shared" si="82"/>
        <v>0</v>
      </c>
      <c r="V641" s="25"/>
      <c r="W641" s="17">
        <f t="shared" si="83"/>
        <v>0</v>
      </c>
      <c r="X641" s="17">
        <f t="shared" si="84"/>
        <v>0</v>
      </c>
      <c r="Y641" s="25"/>
      <c r="Z641" s="17">
        <f t="shared" si="85"/>
        <v>21612.573628800001</v>
      </c>
      <c r="AA641" s="17">
        <f t="shared" si="86"/>
        <v>145</v>
      </c>
    </row>
    <row r="642" spans="1:27" x14ac:dyDescent="0.2">
      <c r="A642" s="14" t="str">
        <f>IF(AND(INTRO!$E$37="Non-endemic",INTRO!$E$41="Non-endemic")," ",IF(COUNTRY_INFO!A642=0," ",COUNTRY_INFO!A642))</f>
        <v>Ethiopia</v>
      </c>
      <c r="B642" s="14" t="str">
        <f>IF(AND(INTRO!$E$37="Non-endemic",INTRO!$E$41="Non-endemic")," ",IF(COUNTRY_INFO!B642=0," ",COUNTRY_INFO!B642))</f>
        <v>SNNPR Gamo Gofa</v>
      </c>
      <c r="C642" s="14" t="str">
        <f>IF(AND(INTRO!$E$37="Non-endemic",INTRO!$E$41="Non-endemic")," ",IF(COUNTRY_INFO!C642=0," ",COUNTRY_INFO!C642))</f>
        <v>Uba Debretsehay</v>
      </c>
      <c r="D642" s="15">
        <f>IF(AND(INTRO!$E$37="Non-endemic",INTRO!$E$41="Non-endemic"),0,IF(AND(OR(COUNTRY_INFO!$H642=0,COUNTRY_INFO!$H642=4,COUNTRY_INFO!$H642=99),OR(COUNTRY_INFO!$J642=0,COUNTRY_INFO!$J642=4)),0,COUNTRY_INFO!$E642))</f>
        <v>13874.1967344</v>
      </c>
      <c r="E642" s="15">
        <f>IF(AND(INTRO!$E$37="Non-endemic",INTRO!$E$41="Non-endemic"),0,IF(AND(OR(COUNTRY_INFO!$H642=0,COUNTRY_INFO!$H642=4,COUNTRY_INFO!$H642=99),OR(COUNTRY_INFO!$J642=0,COUNTRY_INFO!$J642=4)),0,COUNTRY_INFO!$F642))</f>
        <v>28501.484827200002</v>
      </c>
      <c r="F642" s="15">
        <f t="shared" si="87"/>
        <v>42375.681561600002</v>
      </c>
      <c r="G642" s="16">
        <f>IF(AND(INTRO!$E$37="Non-endemic",INTRO!$E$41="Non-endemic"),0,COUNTRY_INFO!P642)</f>
        <v>1</v>
      </c>
      <c r="H642" s="16">
        <f>IF(AND(INTRO!$E$37="Non-endemic",INTRO!$E$41="Non-endemic"),0,COUNTRY_INFO!R642)</f>
        <v>1</v>
      </c>
      <c r="I642" s="15">
        <f>IF(INTRO!$E$39="Non-endemic",IF($G642=1,DEC!I642,0),IF($G642=1,IVM!G642,0))</f>
        <v>74597.7997621088</v>
      </c>
      <c r="J642" s="197" t="s">
        <v>172</v>
      </c>
      <c r="K642" s="42">
        <f>IF($J642="ALB", IF(INTRO!$E$39="Non-endemic", IF($H642&lt;&gt;0, IF($I642=0, $D642*$H642, $D642*($H642-$G642)), 0), $D642*$H642), 0)</f>
        <v>13874.1967344</v>
      </c>
      <c r="L642" s="15">
        <f t="shared" si="79"/>
        <v>0</v>
      </c>
      <c r="M642" s="3"/>
      <c r="N642" s="15">
        <f t="shared" si="88"/>
        <v>13874.1967344</v>
      </c>
      <c r="O642" s="42">
        <f>IF($J642="MBD", IF(INTRO!$E$39="Non-endemic", IF($H642&lt;&gt;0, IF($I642=0, $D642*$H642, $D642*($H642-$G642)), 0), $D642*$H642), 0)</f>
        <v>0</v>
      </c>
      <c r="P642" s="15">
        <f t="shared" si="80"/>
        <v>0</v>
      </c>
      <c r="Q642" s="3"/>
      <c r="R642" s="15">
        <f t="shared" si="89"/>
        <v>0</v>
      </c>
      <c r="S642" s="25"/>
      <c r="T642" s="17">
        <f t="shared" si="81"/>
        <v>74597.7997621088</v>
      </c>
      <c r="U642" s="17">
        <f t="shared" si="82"/>
        <v>373</v>
      </c>
      <c r="V642" s="25"/>
      <c r="W642" s="17">
        <f t="shared" si="83"/>
        <v>0</v>
      </c>
      <c r="X642" s="17">
        <f t="shared" si="84"/>
        <v>0</v>
      </c>
      <c r="Y642" s="25"/>
      <c r="Z642" s="17">
        <f t="shared" si="85"/>
        <v>0</v>
      </c>
      <c r="AA642" s="17">
        <f t="shared" si="86"/>
        <v>0</v>
      </c>
    </row>
    <row r="643" spans="1:27" x14ac:dyDescent="0.2">
      <c r="A643" s="14" t="str">
        <f>IF(AND(INTRO!$E$37="Non-endemic",INTRO!$E$41="Non-endemic")," ",IF(COUNTRY_INFO!A643=0," ",COUNTRY_INFO!A643))</f>
        <v>Ethiopia</v>
      </c>
      <c r="B643" s="14" t="str">
        <f>IF(AND(INTRO!$E$37="Non-endemic",INTRO!$E$41="Non-endemic")," ",IF(COUNTRY_INFO!B643=0," ",COUNTRY_INFO!B643))</f>
        <v>SNNPR Gamo Gofa</v>
      </c>
      <c r="C643" s="14" t="str">
        <f>IF(AND(INTRO!$E$37="Non-endemic",INTRO!$E$41="Non-endemic")," ",IF(COUNTRY_INFO!C643=0," ",COUNTRY_INFO!C643))</f>
        <v>Zala</v>
      </c>
      <c r="D643" s="15">
        <f>IF(AND(INTRO!$E$37="Non-endemic",INTRO!$E$41="Non-endemic"),0,IF(AND(OR(COUNTRY_INFO!$H643=0,COUNTRY_INFO!$H643=4,COUNTRY_INFO!$H643=99),OR(COUNTRY_INFO!$J643=0,COUNTRY_INFO!$J643=4)),0,COUNTRY_INFO!$E643))</f>
        <v>14840.2091664</v>
      </c>
      <c r="E643" s="15">
        <f>IF(AND(INTRO!$E$37="Non-endemic",INTRO!$E$41="Non-endemic"),0,IF(AND(OR(COUNTRY_INFO!$H643=0,COUNTRY_INFO!$H643=4,COUNTRY_INFO!$H643=99),OR(COUNTRY_INFO!$J643=0,COUNTRY_INFO!$J643=4)),0,COUNTRY_INFO!$F643))</f>
        <v>30485.944843200003</v>
      </c>
      <c r="F643" s="15">
        <f t="shared" si="87"/>
        <v>45326.154009600003</v>
      </c>
      <c r="G643" s="16">
        <f>IF(AND(INTRO!$E$37="Non-endemic",INTRO!$E$41="Non-endemic"),0,COUNTRY_INFO!P643)</f>
        <v>0</v>
      </c>
      <c r="H643" s="16">
        <f>IF(AND(INTRO!$E$37="Non-endemic",INTRO!$E$41="Non-endemic"),0,COUNTRY_INFO!R643)</f>
        <v>1</v>
      </c>
      <c r="I643" s="15">
        <f>IF(INTRO!$E$39="Non-endemic",IF($G643=1,DEC!I643,0),IF($G643=1,IVM!G643,0))</f>
        <v>0</v>
      </c>
      <c r="J643" s="197" t="s">
        <v>1155</v>
      </c>
      <c r="K643" s="42">
        <f>IF($J643="ALB", IF(INTRO!$E$39="Non-endemic", IF($H643&lt;&gt;0, IF($I643=0, $D643*$H643, $D643*($H643-$G643)), 0), $D643*$H643), 0)</f>
        <v>0</v>
      </c>
      <c r="L643" s="15">
        <f t="shared" si="79"/>
        <v>0</v>
      </c>
      <c r="M643" s="3"/>
      <c r="N643" s="15">
        <f t="shared" si="88"/>
        <v>0</v>
      </c>
      <c r="O643" s="42">
        <f>IF($J643="MBD", IF(INTRO!$E$39="Non-endemic", IF($H643&lt;&gt;0, IF($I643=0, $D643*$H643, $D643*($H643-$G643)), 0), $D643*$H643), 0)</f>
        <v>14840.2091664</v>
      </c>
      <c r="P643" s="15">
        <f t="shared" si="80"/>
        <v>30485.944843200003</v>
      </c>
      <c r="Q643" s="3"/>
      <c r="R643" s="15">
        <f t="shared" si="89"/>
        <v>45326.154009600003</v>
      </c>
      <c r="S643" s="25"/>
      <c r="T643" s="17">
        <f t="shared" si="81"/>
        <v>0</v>
      </c>
      <c r="U643" s="17">
        <f t="shared" si="82"/>
        <v>0</v>
      </c>
      <c r="V643" s="25"/>
      <c r="W643" s="17">
        <f t="shared" si="83"/>
        <v>0</v>
      </c>
      <c r="X643" s="17">
        <f t="shared" si="84"/>
        <v>0</v>
      </c>
      <c r="Y643" s="25"/>
      <c r="Z643" s="17">
        <f t="shared" si="85"/>
        <v>30485.944843200003</v>
      </c>
      <c r="AA643" s="17">
        <f t="shared" si="86"/>
        <v>204</v>
      </c>
    </row>
    <row r="644" spans="1:27" x14ac:dyDescent="0.2">
      <c r="A644" s="14" t="str">
        <f>IF(AND(INTRO!$E$37="Non-endemic",INTRO!$E$41="Non-endemic")," ",IF(COUNTRY_INFO!A644=0," ",COUNTRY_INFO!A644))</f>
        <v>Ethiopia</v>
      </c>
      <c r="B644" s="14" t="str">
        <f>IF(AND(INTRO!$E$37="Non-endemic",INTRO!$E$41="Non-endemic")," ",IF(COUNTRY_INFO!B644=0," ",COUNTRY_INFO!B644))</f>
        <v>SNNPR Gedio</v>
      </c>
      <c r="C644" s="14" t="str">
        <f>IF(AND(INTRO!$E$37="Non-endemic",INTRO!$E$41="Non-endemic")," ",IF(COUNTRY_INFO!C644=0," ",COUNTRY_INFO!C644))</f>
        <v>Bule</v>
      </c>
      <c r="D644" s="15">
        <f>IF(AND(INTRO!$E$37="Non-endemic",INTRO!$E$41="Non-endemic"),0,IF(AND(OR(COUNTRY_INFO!$H644=0,COUNTRY_INFO!$H644=4,COUNTRY_INFO!$H644=99),OR(COUNTRY_INFO!$J644=0,COUNTRY_INFO!$J644=4)),0,COUNTRY_INFO!$E644))</f>
        <v>21073.028015399999</v>
      </c>
      <c r="E644" s="15">
        <f>IF(AND(INTRO!$E$37="Non-endemic",INTRO!$E$41="Non-endemic"),0,IF(AND(OR(COUNTRY_INFO!$H644=0,COUNTRY_INFO!$H644=4,COUNTRY_INFO!$H644=99),OR(COUNTRY_INFO!$J644=0,COUNTRY_INFO!$J644=4)),0,COUNTRY_INFO!$F644))</f>
        <v>43289.899930200001</v>
      </c>
      <c r="F644" s="15">
        <f t="shared" si="87"/>
        <v>64362.9279456</v>
      </c>
      <c r="G644" s="16">
        <f>IF(AND(INTRO!$E$37="Non-endemic",INTRO!$E$41="Non-endemic"),0,COUNTRY_INFO!P644)</f>
        <v>0</v>
      </c>
      <c r="H644" s="16">
        <f>IF(AND(INTRO!$E$37="Non-endemic",INTRO!$E$41="Non-endemic"),0,COUNTRY_INFO!R644)</f>
        <v>2</v>
      </c>
      <c r="I644" s="15">
        <f>IF(INTRO!$E$39="Non-endemic",IF($G644=1,DEC!I644,0),IF($G644=1,IVM!G644,0))</f>
        <v>0</v>
      </c>
      <c r="J644" s="197" t="s">
        <v>1155</v>
      </c>
      <c r="K644" s="42">
        <f>IF($J644="ALB", IF(INTRO!$E$39="Non-endemic", IF($H644&lt;&gt;0, IF($I644=0, $D644*$H644, $D644*($H644-$G644)), 0), $D644*$H644), 0)</f>
        <v>0</v>
      </c>
      <c r="L644" s="15">
        <f t="shared" si="79"/>
        <v>0</v>
      </c>
      <c r="M644" s="3"/>
      <c r="N644" s="15">
        <f t="shared" si="88"/>
        <v>0</v>
      </c>
      <c r="O644" s="42">
        <f>IF($J644="MBD", IF(INTRO!$E$39="Non-endemic", IF($H644&lt;&gt;0, IF($I644=0, $D644*$H644, $D644*($H644-$G644)), 0), $D644*$H644), 0)</f>
        <v>42146.056030799999</v>
      </c>
      <c r="P644" s="15">
        <f t="shared" si="80"/>
        <v>86579.799860400002</v>
      </c>
      <c r="Q644" s="3"/>
      <c r="R644" s="15">
        <f t="shared" si="89"/>
        <v>128725.8558912</v>
      </c>
      <c r="S644" s="25"/>
      <c r="T644" s="17">
        <f t="shared" si="81"/>
        <v>0</v>
      </c>
      <c r="U644" s="17">
        <f t="shared" si="82"/>
        <v>0</v>
      </c>
      <c r="V644" s="25"/>
      <c r="W644" s="17">
        <f t="shared" si="83"/>
        <v>0</v>
      </c>
      <c r="X644" s="17">
        <f t="shared" si="84"/>
        <v>0</v>
      </c>
      <c r="Y644" s="25"/>
      <c r="Z644" s="17">
        <f t="shared" si="85"/>
        <v>86579.799860400002</v>
      </c>
      <c r="AA644" s="17">
        <f t="shared" si="86"/>
        <v>578</v>
      </c>
    </row>
    <row r="645" spans="1:27" x14ac:dyDescent="0.2">
      <c r="A645" s="14" t="str">
        <f>IF(AND(INTRO!$E$37="Non-endemic",INTRO!$E$41="Non-endemic")," ",IF(COUNTRY_INFO!A645=0," ",COUNTRY_INFO!A645))</f>
        <v>Ethiopia</v>
      </c>
      <c r="B645" s="14" t="str">
        <f>IF(AND(INTRO!$E$37="Non-endemic",INTRO!$E$41="Non-endemic")," ",IF(COUNTRY_INFO!B645=0," ",COUNTRY_INFO!B645))</f>
        <v>SNNPR Gedio</v>
      </c>
      <c r="C645" s="14" t="str">
        <f>IF(AND(INTRO!$E$37="Non-endemic",INTRO!$E$41="Non-endemic")," ",IF(COUNTRY_INFO!C645=0," ",COUNTRY_INFO!C645))</f>
        <v>Dilla Town</v>
      </c>
      <c r="D645" s="15">
        <f>IF(AND(INTRO!$E$37="Non-endemic",INTRO!$E$41="Non-endemic"),0,IF(AND(OR(COUNTRY_INFO!$H645=0,COUNTRY_INFO!$H645=4,COUNTRY_INFO!$H645=99),OR(COUNTRY_INFO!$J645=0,COUNTRY_INFO!$J645=4)),0,COUNTRY_INFO!$E645))</f>
        <v>13704.987738600001</v>
      </c>
      <c r="E645" s="15">
        <f>IF(AND(INTRO!$E$37="Non-endemic",INTRO!$E$41="Non-endemic"),0,IF(AND(OR(COUNTRY_INFO!$H645=0,COUNTRY_INFO!$H645=4,COUNTRY_INFO!$H645=99),OR(COUNTRY_INFO!$J645=0,COUNTRY_INFO!$J645=4)),0,COUNTRY_INFO!$F645))</f>
        <v>28153.8821718</v>
      </c>
      <c r="F645" s="15">
        <f t="shared" si="87"/>
        <v>41858.869910399997</v>
      </c>
      <c r="G645" s="16">
        <f>IF(AND(INTRO!$E$37="Non-endemic",INTRO!$E$41="Non-endemic"),0,COUNTRY_INFO!P645)</f>
        <v>0</v>
      </c>
      <c r="H645" s="16">
        <f>IF(AND(INTRO!$E$37="Non-endemic",INTRO!$E$41="Non-endemic"),0,COUNTRY_INFO!R645)</f>
        <v>2</v>
      </c>
      <c r="I645" s="15">
        <f>IF(INTRO!$E$39="Non-endemic",IF($G645=1,DEC!I645,0),IF($G645=1,IVM!G645,0))</f>
        <v>0</v>
      </c>
      <c r="J645" s="197" t="s">
        <v>1155</v>
      </c>
      <c r="K645" s="42">
        <f>IF($J645="ALB", IF(INTRO!$E$39="Non-endemic", IF($H645&lt;&gt;0, IF($I645=0, $D645*$H645, $D645*($H645-$G645)), 0), $D645*$H645), 0)</f>
        <v>0</v>
      </c>
      <c r="L645" s="15">
        <f t="shared" si="79"/>
        <v>0</v>
      </c>
      <c r="M645" s="3"/>
      <c r="N645" s="15">
        <f t="shared" si="88"/>
        <v>0</v>
      </c>
      <c r="O645" s="42">
        <f>IF($J645="MBD", IF(INTRO!$E$39="Non-endemic", IF($H645&lt;&gt;0, IF($I645=0, $D645*$H645, $D645*($H645-$G645)), 0), $D645*$H645), 0)</f>
        <v>27409.975477200001</v>
      </c>
      <c r="P645" s="15">
        <f t="shared" si="80"/>
        <v>56307.7643436</v>
      </c>
      <c r="Q645" s="3"/>
      <c r="R645" s="15">
        <f t="shared" si="89"/>
        <v>83717.739820799994</v>
      </c>
      <c r="S645" s="25"/>
      <c r="T645" s="17">
        <f t="shared" si="81"/>
        <v>0</v>
      </c>
      <c r="U645" s="17">
        <f t="shared" si="82"/>
        <v>0</v>
      </c>
      <c r="V645" s="25"/>
      <c r="W645" s="17">
        <f t="shared" si="83"/>
        <v>0</v>
      </c>
      <c r="X645" s="17">
        <f t="shared" si="84"/>
        <v>0</v>
      </c>
      <c r="Y645" s="25"/>
      <c r="Z645" s="17">
        <f t="shared" si="85"/>
        <v>56307.7643436</v>
      </c>
      <c r="AA645" s="17">
        <f t="shared" si="86"/>
        <v>376</v>
      </c>
    </row>
    <row r="646" spans="1:27" x14ac:dyDescent="0.2">
      <c r="A646" s="14" t="str">
        <f>IF(AND(INTRO!$E$37="Non-endemic",INTRO!$E$41="Non-endemic")," ",IF(COUNTRY_INFO!A646=0," ",COUNTRY_INFO!A646))</f>
        <v>Ethiopia</v>
      </c>
      <c r="B646" s="14" t="str">
        <f>IF(AND(INTRO!$E$37="Non-endemic",INTRO!$E$41="Non-endemic")," ",IF(COUNTRY_INFO!B646=0," ",COUNTRY_INFO!B646))</f>
        <v>SNNPR Gedio</v>
      </c>
      <c r="C646" s="14" t="str">
        <f>IF(AND(INTRO!$E$37="Non-endemic",INTRO!$E$41="Non-endemic")," ",IF(COUNTRY_INFO!C646=0," ",COUNTRY_INFO!C646))</f>
        <v>Dilla Zurya</v>
      </c>
      <c r="D646" s="15">
        <f>IF(AND(INTRO!$E$37="Non-endemic",INTRO!$E$41="Non-endemic"),0,IF(AND(OR(COUNTRY_INFO!$H646=0,COUNTRY_INFO!$H646=4,COUNTRY_INFO!$H646=99),OR(COUNTRY_INFO!$J646=0,COUNTRY_INFO!$J646=4)),0,COUNTRY_INFO!$E646))</f>
        <v>19549.833412799999</v>
      </c>
      <c r="E646" s="15">
        <f>IF(AND(INTRO!$E$37="Non-endemic",INTRO!$E$41="Non-endemic"),0,IF(AND(OR(COUNTRY_INFO!$H646=0,COUNTRY_INFO!$H646=4,COUNTRY_INFO!$H646=99),OR(COUNTRY_INFO!$J646=0,COUNTRY_INFO!$J646=4)),0,COUNTRY_INFO!$F646))</f>
        <v>40160.8317264</v>
      </c>
      <c r="F646" s="15">
        <f t="shared" si="87"/>
        <v>59710.665139199999</v>
      </c>
      <c r="G646" s="16">
        <f>IF(AND(INTRO!$E$37="Non-endemic",INTRO!$E$41="Non-endemic"),0,COUNTRY_INFO!P646)</f>
        <v>0</v>
      </c>
      <c r="H646" s="16">
        <f>IF(AND(INTRO!$E$37="Non-endemic",INTRO!$E$41="Non-endemic"),0,COUNTRY_INFO!R646)</f>
        <v>2</v>
      </c>
      <c r="I646" s="15">
        <f>IF(INTRO!$E$39="Non-endemic",IF($G646=1,DEC!I646,0),IF($G646=1,IVM!G646,0))</f>
        <v>0</v>
      </c>
      <c r="J646" s="197" t="s">
        <v>1155</v>
      </c>
      <c r="K646" s="42">
        <f>IF($J646="ALB", IF(INTRO!$E$39="Non-endemic", IF($H646&lt;&gt;0, IF($I646=0, $D646*$H646, $D646*($H646-$G646)), 0), $D646*$H646), 0)</f>
        <v>0</v>
      </c>
      <c r="L646" s="15">
        <f t="shared" si="79"/>
        <v>0</v>
      </c>
      <c r="M646" s="3"/>
      <c r="N646" s="15">
        <f t="shared" si="88"/>
        <v>0</v>
      </c>
      <c r="O646" s="42">
        <f>IF($J646="MBD", IF(INTRO!$E$39="Non-endemic", IF($H646&lt;&gt;0, IF($I646=0, $D646*$H646, $D646*($H646-$G646)), 0), $D646*$H646), 0)</f>
        <v>39099.666825599998</v>
      </c>
      <c r="P646" s="15">
        <f t="shared" si="80"/>
        <v>80321.6634528</v>
      </c>
      <c r="Q646" s="3"/>
      <c r="R646" s="15">
        <f t="shared" si="89"/>
        <v>119421.3302784</v>
      </c>
      <c r="S646" s="25"/>
      <c r="T646" s="17">
        <f t="shared" si="81"/>
        <v>0</v>
      </c>
      <c r="U646" s="17">
        <f t="shared" si="82"/>
        <v>0</v>
      </c>
      <c r="V646" s="25"/>
      <c r="W646" s="17">
        <f t="shared" si="83"/>
        <v>0</v>
      </c>
      <c r="X646" s="17">
        <f t="shared" si="84"/>
        <v>0</v>
      </c>
      <c r="Y646" s="25"/>
      <c r="Z646" s="17">
        <f t="shared" si="85"/>
        <v>80321.6634528</v>
      </c>
      <c r="AA646" s="17">
        <f t="shared" si="86"/>
        <v>536</v>
      </c>
    </row>
    <row r="647" spans="1:27" x14ac:dyDescent="0.2">
      <c r="A647" s="14" t="str">
        <f>IF(AND(INTRO!$E$37="Non-endemic",INTRO!$E$41="Non-endemic")," ",IF(COUNTRY_INFO!A647=0," ",COUNTRY_INFO!A647))</f>
        <v>Ethiopia</v>
      </c>
      <c r="B647" s="14" t="str">
        <f>IF(AND(INTRO!$E$37="Non-endemic",INTRO!$E$41="Non-endemic")," ",IF(COUNTRY_INFO!B647=0," ",COUNTRY_INFO!B647))</f>
        <v>SNNPR Gedio</v>
      </c>
      <c r="C647" s="14" t="str">
        <f>IF(AND(INTRO!$E$37="Non-endemic",INTRO!$E$41="Non-endemic")," ",IF(COUNTRY_INFO!C647=0," ",COUNTRY_INFO!C647))</f>
        <v>Gedeb</v>
      </c>
      <c r="D647" s="15">
        <f>IF(AND(INTRO!$E$37="Non-endemic",INTRO!$E$41="Non-endemic"),0,IF(AND(OR(COUNTRY_INFO!$H647=0,COUNTRY_INFO!$H647=4,COUNTRY_INFO!$H647=99),OR(COUNTRY_INFO!$J647=0,COUNTRY_INFO!$J647=4)),0,COUNTRY_INFO!$E647))</f>
        <v>28494.7008006</v>
      </c>
      <c r="E647" s="15">
        <f>IF(AND(INTRO!$E$37="Non-endemic",INTRO!$E$41="Non-endemic"),0,IF(AND(OR(COUNTRY_INFO!$H647=0,COUNTRY_INFO!$H647=4,COUNTRY_INFO!$H647=99),OR(COUNTRY_INFO!$J647=0,COUNTRY_INFO!$J647=4)),0,COUNTRY_INFO!$F647))</f>
        <v>58536.093877800005</v>
      </c>
      <c r="F647" s="15">
        <f t="shared" si="87"/>
        <v>87030.794678400009</v>
      </c>
      <c r="G647" s="16">
        <f>IF(AND(INTRO!$E$37="Non-endemic",INTRO!$E$41="Non-endemic"),0,COUNTRY_INFO!P647)</f>
        <v>0</v>
      </c>
      <c r="H647" s="16">
        <f>IF(AND(INTRO!$E$37="Non-endemic",INTRO!$E$41="Non-endemic"),0,COUNTRY_INFO!R647)</f>
        <v>2</v>
      </c>
      <c r="I647" s="15">
        <f>IF(INTRO!$E$39="Non-endemic",IF($G647=1,DEC!I647,0),IF($G647=1,IVM!G647,0))</f>
        <v>0</v>
      </c>
      <c r="J647" s="197" t="s">
        <v>1155</v>
      </c>
      <c r="K647" s="42">
        <f>IF($J647="ALB", IF(INTRO!$E$39="Non-endemic", IF($H647&lt;&gt;0, IF($I647=0, $D647*$H647, $D647*($H647-$G647)), 0), $D647*$H647), 0)</f>
        <v>0</v>
      </c>
      <c r="L647" s="15">
        <f t="shared" si="79"/>
        <v>0</v>
      </c>
      <c r="M647" s="3"/>
      <c r="N647" s="15">
        <f t="shared" si="88"/>
        <v>0</v>
      </c>
      <c r="O647" s="42">
        <f>IF($J647="MBD", IF(INTRO!$E$39="Non-endemic", IF($H647&lt;&gt;0, IF($I647=0, $D647*$H647, $D647*($H647-$G647)), 0), $D647*$H647), 0)</f>
        <v>56989.401601199999</v>
      </c>
      <c r="P647" s="15">
        <f t="shared" si="80"/>
        <v>117072.18775560001</v>
      </c>
      <c r="Q647" s="3"/>
      <c r="R647" s="15">
        <f t="shared" si="89"/>
        <v>174061.58935680002</v>
      </c>
      <c r="S647" s="25"/>
      <c r="T647" s="17">
        <f t="shared" si="81"/>
        <v>0</v>
      </c>
      <c r="U647" s="17">
        <f t="shared" si="82"/>
        <v>0</v>
      </c>
      <c r="V647" s="25"/>
      <c r="W647" s="17">
        <f t="shared" si="83"/>
        <v>0</v>
      </c>
      <c r="X647" s="17">
        <f t="shared" si="84"/>
        <v>0</v>
      </c>
      <c r="Y647" s="25"/>
      <c r="Z647" s="17">
        <f t="shared" si="85"/>
        <v>117072.18775560001</v>
      </c>
      <c r="AA647" s="17">
        <f t="shared" si="86"/>
        <v>781</v>
      </c>
    </row>
    <row r="648" spans="1:27" x14ac:dyDescent="0.2">
      <c r="A648" s="14" t="str">
        <f>IF(AND(INTRO!$E$37="Non-endemic",INTRO!$E$41="Non-endemic")," ",IF(COUNTRY_INFO!A648=0," ",COUNTRY_INFO!A648))</f>
        <v>Ethiopia</v>
      </c>
      <c r="B648" s="14" t="str">
        <f>IF(AND(INTRO!$E$37="Non-endemic",INTRO!$E$41="Non-endemic")," ",IF(COUNTRY_INFO!B648=0," ",COUNTRY_INFO!B648))</f>
        <v>SNNPR Gedio</v>
      </c>
      <c r="C648" s="14" t="str">
        <f>IF(AND(INTRO!$E$37="Non-endemic",INTRO!$E$41="Non-endemic")," ",IF(COUNTRY_INFO!C648=0," ",COUNTRY_INFO!C648))</f>
        <v>Kochere</v>
      </c>
      <c r="D648" s="15">
        <f>IF(AND(INTRO!$E$37="Non-endemic",INTRO!$E$41="Non-endemic"),0,IF(AND(OR(COUNTRY_INFO!$H648=0,COUNTRY_INFO!$H648=4,COUNTRY_INFO!$H648=99),OR(COUNTRY_INFO!$J648=0,COUNTRY_INFO!$J648=4)),0,COUNTRY_INFO!$E648))</f>
        <v>26265.3448374</v>
      </c>
      <c r="E648" s="15">
        <f>IF(AND(INTRO!$E$37="Non-endemic",INTRO!$E$41="Non-endemic"),0,IF(AND(OR(COUNTRY_INFO!$H648=0,COUNTRY_INFO!$H648=4,COUNTRY_INFO!$H648=99),OR(COUNTRY_INFO!$J648=0,COUNTRY_INFO!$J648=4)),0,COUNTRY_INFO!$F648))</f>
        <v>53956.372516200005</v>
      </c>
      <c r="F648" s="15">
        <f t="shared" si="87"/>
        <v>80221.717353600005</v>
      </c>
      <c r="G648" s="16">
        <f>IF(AND(INTRO!$E$37="Non-endemic",INTRO!$E$41="Non-endemic"),0,COUNTRY_INFO!P648)</f>
        <v>0</v>
      </c>
      <c r="H648" s="16">
        <f>IF(AND(INTRO!$E$37="Non-endemic",INTRO!$E$41="Non-endemic"),0,COUNTRY_INFO!R648)</f>
        <v>2</v>
      </c>
      <c r="I648" s="15">
        <f>IF(INTRO!$E$39="Non-endemic",IF($G648=1,DEC!I648,0),IF($G648=1,IVM!G648,0))</f>
        <v>0</v>
      </c>
      <c r="J648" s="197" t="s">
        <v>1155</v>
      </c>
      <c r="K648" s="42">
        <f>IF($J648="ALB", IF(INTRO!$E$39="Non-endemic", IF($H648&lt;&gt;0, IF($I648=0, $D648*$H648, $D648*($H648-$G648)), 0), $D648*$H648), 0)</f>
        <v>0</v>
      </c>
      <c r="L648" s="15">
        <f t="shared" ref="L648:L711" si="90">IF($J648="ALB", IF($H648&lt;&gt;0, IF($I648=0, $E648*$H648, $E648*($H648-$G648)),0), 0)</f>
        <v>0</v>
      </c>
      <c r="M648" s="3"/>
      <c r="N648" s="15">
        <f t="shared" si="88"/>
        <v>0</v>
      </c>
      <c r="O648" s="42">
        <f>IF($J648="MBD", IF(INTRO!$E$39="Non-endemic", IF($H648&lt;&gt;0, IF($I648=0, $D648*$H648, $D648*($H648-$G648)), 0), $D648*$H648), 0)</f>
        <v>52530.6896748</v>
      </c>
      <c r="P648" s="15">
        <f t="shared" ref="P648:P711" si="91">IF($J648="MBD", IF($H648&lt;&gt;0,IF($I648=0, $E648*$H648, $E648*($H648-$G648)),0), 0 )</f>
        <v>107912.74503240001</v>
      </c>
      <c r="Q648" s="3"/>
      <c r="R648" s="15">
        <f t="shared" si="89"/>
        <v>160443.43470720001</v>
      </c>
      <c r="S648" s="25"/>
      <c r="T648" s="17">
        <f t="shared" ref="T648:T711" si="92">IF($I648&gt;$S648, $I648-$S648,0)</f>
        <v>0</v>
      </c>
      <c r="U648" s="17">
        <f t="shared" ref="U648:U711" si="93">ROUNDUP($I648/200,0)</f>
        <v>0</v>
      </c>
      <c r="V648" s="25"/>
      <c r="W648" s="17">
        <f t="shared" ref="W648:W711" si="94">IF($L648&gt;$V648,$L648-$V648,0)</f>
        <v>0</v>
      </c>
      <c r="X648" s="17">
        <f t="shared" ref="X648:X711" si="95">ROUNDUP($L648/200,0)</f>
        <v>0</v>
      </c>
      <c r="Y648" s="25"/>
      <c r="Z648" s="17">
        <f t="shared" ref="Z648:Z711" si="96">IF($P648&gt;$Y648,$P648-$Y648,0)</f>
        <v>107912.74503240001</v>
      </c>
      <c r="AA648" s="17">
        <f t="shared" ref="AA648:AA711" si="97">ROUNDUP($P648/150,0)</f>
        <v>720</v>
      </c>
    </row>
    <row r="649" spans="1:27" x14ac:dyDescent="0.2">
      <c r="A649" s="14" t="str">
        <f>IF(AND(INTRO!$E$37="Non-endemic",INTRO!$E$41="Non-endemic")," ",IF(COUNTRY_INFO!A649=0," ",COUNTRY_INFO!A649))</f>
        <v>Ethiopia</v>
      </c>
      <c r="B649" s="14" t="str">
        <f>IF(AND(INTRO!$E$37="Non-endemic",INTRO!$E$41="Non-endemic")," ",IF(COUNTRY_INFO!B649=0," ",COUNTRY_INFO!B649))</f>
        <v>SNNPR Gedio</v>
      </c>
      <c r="C649" s="14" t="str">
        <f>IF(AND(INTRO!$E$37="Non-endemic",INTRO!$E$41="Non-endemic")," ",IF(COUNTRY_INFO!C649=0," ",COUNTRY_INFO!C649))</f>
        <v>Wenago</v>
      </c>
      <c r="D649" s="15">
        <f>IF(AND(INTRO!$E$37="Non-endemic",INTRO!$E$41="Non-endemic"),0,IF(AND(OR(COUNTRY_INFO!$H649=0,COUNTRY_INFO!$H649=4,COUNTRY_INFO!$H649=99),OR(COUNTRY_INFO!$J649=0,COUNTRY_INFO!$J649=4)),0,COUNTRY_INFO!$E649))</f>
        <v>23500.761531599997</v>
      </c>
      <c r="E649" s="15">
        <f>IF(AND(INTRO!$E$37="Non-endemic",INTRO!$E$41="Non-endemic"),0,IF(AND(OR(COUNTRY_INFO!$H649=0,COUNTRY_INFO!$H649=4,COUNTRY_INFO!$H649=99),OR(COUNTRY_INFO!$J649=0,COUNTRY_INFO!$J649=4)),0,COUNTRY_INFO!$F649))</f>
        <v>48277.144330800002</v>
      </c>
      <c r="F649" s="15">
        <f t="shared" si="87"/>
        <v>71777.905862400003</v>
      </c>
      <c r="G649" s="16">
        <f>IF(AND(INTRO!$E$37="Non-endemic",INTRO!$E$41="Non-endemic"),0,COUNTRY_INFO!P649)</f>
        <v>0</v>
      </c>
      <c r="H649" s="16">
        <f>IF(AND(INTRO!$E$37="Non-endemic",INTRO!$E$41="Non-endemic"),0,COUNTRY_INFO!R649)</f>
        <v>2</v>
      </c>
      <c r="I649" s="15">
        <f>IF(INTRO!$E$39="Non-endemic",IF($G649=1,DEC!I649,0),IF($G649=1,IVM!G649,0))</f>
        <v>0</v>
      </c>
      <c r="J649" s="197" t="s">
        <v>1155</v>
      </c>
      <c r="K649" s="42">
        <f>IF($J649="ALB", IF(INTRO!$E$39="Non-endemic", IF($H649&lt;&gt;0, IF($I649=0, $D649*$H649, $D649*($H649-$G649)), 0), $D649*$H649), 0)</f>
        <v>0</v>
      </c>
      <c r="L649" s="15">
        <f t="shared" si="90"/>
        <v>0</v>
      </c>
      <c r="M649" s="3"/>
      <c r="N649" s="15">
        <f t="shared" si="88"/>
        <v>0</v>
      </c>
      <c r="O649" s="42">
        <f>IF($J649="MBD", IF(INTRO!$E$39="Non-endemic", IF($H649&lt;&gt;0, IF($I649=0, $D649*$H649, $D649*($H649-$G649)), 0), $D649*$H649), 0)</f>
        <v>47001.523063199995</v>
      </c>
      <c r="P649" s="15">
        <f t="shared" si="91"/>
        <v>96554.288661600003</v>
      </c>
      <c r="Q649" s="3"/>
      <c r="R649" s="15">
        <f t="shared" si="89"/>
        <v>143555.81172480001</v>
      </c>
      <c r="S649" s="25"/>
      <c r="T649" s="17">
        <f t="shared" si="92"/>
        <v>0</v>
      </c>
      <c r="U649" s="17">
        <f t="shared" si="93"/>
        <v>0</v>
      </c>
      <c r="V649" s="25"/>
      <c r="W649" s="17">
        <f t="shared" si="94"/>
        <v>0</v>
      </c>
      <c r="X649" s="17">
        <f t="shared" si="95"/>
        <v>0</v>
      </c>
      <c r="Y649" s="25"/>
      <c r="Z649" s="17">
        <f t="shared" si="96"/>
        <v>96554.288661600003</v>
      </c>
      <c r="AA649" s="17">
        <f t="shared" si="97"/>
        <v>644</v>
      </c>
    </row>
    <row r="650" spans="1:27" x14ac:dyDescent="0.2">
      <c r="A650" s="14" t="str">
        <f>IF(AND(INTRO!$E$37="Non-endemic",INTRO!$E$41="Non-endemic")," ",IF(COUNTRY_INFO!A650=0," ",COUNTRY_INFO!A650))</f>
        <v>Ethiopia</v>
      </c>
      <c r="B650" s="14" t="str">
        <f>IF(AND(INTRO!$E$37="Non-endemic",INTRO!$E$41="Non-endemic")," ",IF(COUNTRY_INFO!B650=0," ",COUNTRY_INFO!B650))</f>
        <v>SNNPR Gedio</v>
      </c>
      <c r="C650" s="14" t="str">
        <f>IF(AND(INTRO!$E$37="Non-endemic",INTRO!$E$41="Non-endemic")," ",IF(COUNTRY_INFO!C650=0," ",COUNTRY_INFO!C650))</f>
        <v>Yirgachefe</v>
      </c>
      <c r="D650" s="15">
        <f>IF(AND(INTRO!$E$37="Non-endemic",INTRO!$E$41="Non-endemic"),0,IF(AND(OR(COUNTRY_INFO!$H650=0,COUNTRY_INFO!$H650=4,COUNTRY_INFO!$H650=99),OR(COUNTRY_INFO!$J650=0,COUNTRY_INFO!$J650=4)),0,COUNTRY_INFO!$E650))</f>
        <v>39277.971393</v>
      </c>
      <c r="E650" s="15">
        <f>IF(AND(INTRO!$E$37="Non-endemic",INTRO!$E$41="Non-endemic"),0,IF(AND(OR(COUNTRY_INFO!$H650=0,COUNTRY_INFO!$H650=4,COUNTRY_INFO!$H650=99),OR(COUNTRY_INFO!$J650=0,COUNTRY_INFO!$J650=4)),0,COUNTRY_INFO!$F650))</f>
        <v>80687.950958999994</v>
      </c>
      <c r="F650" s="15">
        <f t="shared" ref="F650:F713" si="98">SUM(D650:E650)</f>
        <v>119965.92235199999</v>
      </c>
      <c r="G650" s="16">
        <f>IF(AND(INTRO!$E$37="Non-endemic",INTRO!$E$41="Non-endemic"),0,COUNTRY_INFO!P650)</f>
        <v>0</v>
      </c>
      <c r="H650" s="16">
        <f>IF(AND(INTRO!$E$37="Non-endemic",INTRO!$E$41="Non-endemic"),0,COUNTRY_INFO!R650)</f>
        <v>2</v>
      </c>
      <c r="I650" s="15">
        <f>IF(INTRO!$E$39="Non-endemic",IF($G650=1,DEC!I650,0),IF($G650=1,IVM!G650,0))</f>
        <v>0</v>
      </c>
      <c r="J650" s="197" t="s">
        <v>1155</v>
      </c>
      <c r="K650" s="42">
        <f>IF($J650="ALB", IF(INTRO!$E$39="Non-endemic", IF($H650&lt;&gt;0, IF($I650=0, $D650*$H650, $D650*($H650-$G650)), 0), $D650*$H650), 0)</f>
        <v>0</v>
      </c>
      <c r="L650" s="15">
        <f t="shared" si="90"/>
        <v>0</v>
      </c>
      <c r="M650" s="3"/>
      <c r="N650" s="15">
        <f t="shared" ref="N650:N713" si="99">SUM(K650:M650)</f>
        <v>0</v>
      </c>
      <c r="O650" s="42">
        <f>IF($J650="MBD", IF(INTRO!$E$39="Non-endemic", IF($H650&lt;&gt;0, IF($I650=0, $D650*$H650, $D650*($H650-$G650)), 0), $D650*$H650), 0)</f>
        <v>78555.942786</v>
      </c>
      <c r="P650" s="15">
        <f t="shared" si="91"/>
        <v>161375.90191799999</v>
      </c>
      <c r="Q650" s="3"/>
      <c r="R650" s="15">
        <f t="shared" ref="R650:R713" si="100">SUM(O650:Q650)</f>
        <v>239931.84470399999</v>
      </c>
      <c r="S650" s="25"/>
      <c r="T650" s="17">
        <f t="shared" si="92"/>
        <v>0</v>
      </c>
      <c r="U650" s="17">
        <f t="shared" si="93"/>
        <v>0</v>
      </c>
      <c r="V650" s="25"/>
      <c r="W650" s="17">
        <f t="shared" si="94"/>
        <v>0</v>
      </c>
      <c r="X650" s="17">
        <f t="shared" si="95"/>
        <v>0</v>
      </c>
      <c r="Y650" s="25"/>
      <c r="Z650" s="17">
        <f t="shared" si="96"/>
        <v>161375.90191799999</v>
      </c>
      <c r="AA650" s="17">
        <f t="shared" si="97"/>
        <v>1076</v>
      </c>
    </row>
    <row r="651" spans="1:27" x14ac:dyDescent="0.2">
      <c r="A651" s="14" t="str">
        <f>IF(AND(INTRO!$E$37="Non-endemic",INTRO!$E$41="Non-endemic")," ",IF(COUNTRY_INFO!A651=0," ",COUNTRY_INFO!A651))</f>
        <v>Ethiopia</v>
      </c>
      <c r="B651" s="14" t="str">
        <f>IF(AND(INTRO!$E$37="Non-endemic",INTRO!$E$41="Non-endemic")," ",IF(COUNTRY_INFO!B651=0," ",COUNTRY_INFO!B651))</f>
        <v>SNNPR Gedio</v>
      </c>
      <c r="C651" s="14" t="str">
        <f>IF(AND(INTRO!$E$37="Non-endemic",INTRO!$E$41="Non-endemic")," ",IF(COUNTRY_INFO!C651=0," ",COUNTRY_INFO!C651))</f>
        <v>Yirgachefe Town</v>
      </c>
      <c r="D651" s="15">
        <f>IF(AND(INTRO!$E$37="Non-endemic",INTRO!$E$41="Non-endemic"),0,IF(AND(OR(COUNTRY_INFO!$H651=0,COUNTRY_INFO!$H651=4,COUNTRY_INFO!$H651=99),OR(COUNTRY_INFO!$J651=0,COUNTRY_INFO!$J651=4)),0,COUNTRY_INFO!$E651))</f>
        <v>3502.8928074</v>
      </c>
      <c r="E651" s="15">
        <f>IF(AND(INTRO!$E$37="Non-endemic",INTRO!$E$41="Non-endemic"),0,IF(AND(OR(COUNTRY_INFO!$H651=0,COUNTRY_INFO!$H651=4,COUNTRY_INFO!$H651=99),OR(COUNTRY_INFO!$J651=0,COUNTRY_INFO!$J651=4)),0,COUNTRY_INFO!$F651))</f>
        <v>7195.9226262000002</v>
      </c>
      <c r="F651" s="15">
        <f t="shared" si="98"/>
        <v>10698.815433600001</v>
      </c>
      <c r="G651" s="16">
        <f>IF(AND(INTRO!$E$37="Non-endemic",INTRO!$E$41="Non-endemic"),0,COUNTRY_INFO!P651)</f>
        <v>1</v>
      </c>
      <c r="H651" s="16">
        <f>IF(AND(INTRO!$E$37="Non-endemic",INTRO!$E$41="Non-endemic"),0,COUNTRY_INFO!R651)</f>
        <v>2</v>
      </c>
      <c r="I651" s="15">
        <f>IF(INTRO!$E$39="Non-endemic",IF($G651=1,DEC!I651,0),IF($G651=1,IVM!G651,0))</f>
        <v>18834.106308054797</v>
      </c>
      <c r="J651" s="197" t="s">
        <v>172</v>
      </c>
      <c r="K651" s="42">
        <f>IF($J651="ALB", IF(INTRO!$E$39="Non-endemic", IF($H651&lt;&gt;0, IF($I651=0, $D651*$H651, $D651*($H651-$G651)), 0), $D651*$H651), 0)</f>
        <v>7005.7856148000001</v>
      </c>
      <c r="L651" s="15">
        <f t="shared" si="90"/>
        <v>7195.9226262000002</v>
      </c>
      <c r="M651" s="3"/>
      <c r="N651" s="15">
        <f t="shared" si="99"/>
        <v>14201.708241</v>
      </c>
      <c r="O651" s="42">
        <f>IF($J651="MBD", IF(INTRO!$E$39="Non-endemic", IF($H651&lt;&gt;0, IF($I651=0, $D651*$H651, $D651*($H651-$G651)), 0), $D651*$H651), 0)</f>
        <v>0</v>
      </c>
      <c r="P651" s="15">
        <f t="shared" si="91"/>
        <v>0</v>
      </c>
      <c r="Q651" s="3"/>
      <c r="R651" s="15">
        <f t="shared" si="100"/>
        <v>0</v>
      </c>
      <c r="S651" s="25"/>
      <c r="T651" s="17">
        <f t="shared" si="92"/>
        <v>18834.106308054797</v>
      </c>
      <c r="U651" s="17">
        <f t="shared" si="93"/>
        <v>95</v>
      </c>
      <c r="V651" s="25"/>
      <c r="W651" s="17">
        <f t="shared" si="94"/>
        <v>7195.9226262000002</v>
      </c>
      <c r="X651" s="17">
        <f t="shared" si="95"/>
        <v>36</v>
      </c>
      <c r="Y651" s="25"/>
      <c r="Z651" s="17">
        <f t="shared" si="96"/>
        <v>0</v>
      </c>
      <c r="AA651" s="17">
        <f t="shared" si="97"/>
        <v>0</v>
      </c>
    </row>
    <row r="652" spans="1:27" x14ac:dyDescent="0.2">
      <c r="A652" s="14" t="str">
        <f>IF(AND(INTRO!$E$37="Non-endemic",INTRO!$E$41="Non-endemic")," ",IF(COUNTRY_INFO!A652=0," ",COUNTRY_INFO!A652))</f>
        <v>Ethiopia</v>
      </c>
      <c r="B652" s="14" t="str">
        <f>IF(AND(INTRO!$E$37="Non-endemic",INTRO!$E$41="Non-endemic")," ",IF(COUNTRY_INFO!B652=0," ",COUNTRY_INFO!B652))</f>
        <v>SNNPR Gurage</v>
      </c>
      <c r="C652" s="14" t="str">
        <f>IF(AND(INTRO!$E$37="Non-endemic",INTRO!$E$41="Non-endemic")," ",IF(COUNTRY_INFO!C652=0," ",COUNTRY_INFO!C652))</f>
        <v>Abeshge</v>
      </c>
      <c r="D652" s="15">
        <f>IF(AND(INTRO!$E$37="Non-endemic",INTRO!$E$41="Non-endemic"),0,IF(AND(OR(COUNTRY_INFO!$H652=0,COUNTRY_INFO!$H652=4,COUNTRY_INFO!$H652=99),OR(COUNTRY_INFO!$J652=0,COUNTRY_INFO!$J652=4)),0,COUNTRY_INFO!$E652))</f>
        <v>12198.729717599999</v>
      </c>
      <c r="E652" s="15">
        <f>IF(AND(INTRO!$E$37="Non-endemic",INTRO!$E$41="Non-endemic"),0,IF(AND(OR(COUNTRY_INFO!$H652=0,COUNTRY_INFO!$H652=4,COUNTRY_INFO!$H652=99),OR(COUNTRY_INFO!$J652=0,COUNTRY_INFO!$J652=4)),0,COUNTRY_INFO!$F652))</f>
        <v>25059.606448800001</v>
      </c>
      <c r="F652" s="15">
        <f t="shared" si="98"/>
        <v>37258.336166399997</v>
      </c>
      <c r="G652" s="16">
        <f>IF(AND(INTRO!$E$37="Non-endemic",INTRO!$E$41="Non-endemic"),0,COUNTRY_INFO!P652)</f>
        <v>0</v>
      </c>
      <c r="H652" s="16">
        <f>IF(AND(INTRO!$E$37="Non-endemic",INTRO!$E$41="Non-endemic"),0,COUNTRY_INFO!R652)</f>
        <v>0</v>
      </c>
      <c r="I652" s="15">
        <f>IF(INTRO!$E$39="Non-endemic",IF($G652=1,DEC!I652,0),IF($G652=1,IVM!G652,0))</f>
        <v>0</v>
      </c>
      <c r="J652" s="197"/>
      <c r="K652" s="42">
        <f>IF($J652="ALB", IF(INTRO!$E$39="Non-endemic", IF($H652&lt;&gt;0, IF($I652=0, $D652*$H652, $D652*($H652-$G652)), 0), $D652*$H652), 0)</f>
        <v>0</v>
      </c>
      <c r="L652" s="15">
        <f t="shared" si="90"/>
        <v>0</v>
      </c>
      <c r="M652" s="3"/>
      <c r="N652" s="15">
        <f t="shared" si="99"/>
        <v>0</v>
      </c>
      <c r="O652" s="42">
        <f>IF($J652="MBD", IF(INTRO!$E$39="Non-endemic", IF($H652&lt;&gt;0, IF($I652=0, $D652*$H652, $D652*($H652-$G652)), 0), $D652*$H652), 0)</f>
        <v>0</v>
      </c>
      <c r="P652" s="15">
        <f t="shared" si="91"/>
        <v>0</v>
      </c>
      <c r="Q652" s="3"/>
      <c r="R652" s="15">
        <f t="shared" si="100"/>
        <v>0</v>
      </c>
      <c r="S652" s="25"/>
      <c r="T652" s="17">
        <f t="shared" si="92"/>
        <v>0</v>
      </c>
      <c r="U652" s="17">
        <f t="shared" si="93"/>
        <v>0</v>
      </c>
      <c r="V652" s="25"/>
      <c r="W652" s="17">
        <f t="shared" si="94"/>
        <v>0</v>
      </c>
      <c r="X652" s="17">
        <f t="shared" si="95"/>
        <v>0</v>
      </c>
      <c r="Y652" s="25"/>
      <c r="Z652" s="17">
        <f t="shared" si="96"/>
        <v>0</v>
      </c>
      <c r="AA652" s="17">
        <f t="shared" si="97"/>
        <v>0</v>
      </c>
    </row>
    <row r="653" spans="1:27" x14ac:dyDescent="0.2">
      <c r="A653" s="14" t="str">
        <f>IF(AND(INTRO!$E$37="Non-endemic",INTRO!$E$41="Non-endemic")," ",IF(COUNTRY_INFO!A653=0," ",COUNTRY_INFO!A653))</f>
        <v>Ethiopia</v>
      </c>
      <c r="B653" s="14" t="str">
        <f>IF(AND(INTRO!$E$37="Non-endemic",INTRO!$E$41="Non-endemic")," ",IF(COUNTRY_INFO!B653=0," ",COUNTRY_INFO!B653))</f>
        <v>SNNPR Gurage</v>
      </c>
      <c r="C653" s="14" t="str">
        <f>IF(AND(INTRO!$E$37="Non-endemic",INTRO!$E$41="Non-endemic")," ",IF(COUNTRY_INFO!C653=0," ",COUNTRY_INFO!C653))</f>
        <v>Butajira Town</v>
      </c>
      <c r="D653" s="15">
        <f>IF(AND(INTRO!$E$37="Non-endemic",INTRO!$E$41="Non-endemic"),0,IF(AND(OR(COUNTRY_INFO!$H653=0,COUNTRY_INFO!$H653=4,COUNTRY_INFO!$H653=99),OR(COUNTRY_INFO!$J653=0,COUNTRY_INFO!$J653=4)),0,COUNTRY_INFO!$E653))</f>
        <v>7740.1746114000007</v>
      </c>
      <c r="E653" s="15">
        <f>IF(AND(INTRO!$E$37="Non-endemic",INTRO!$E$41="Non-endemic"),0,IF(AND(OR(COUNTRY_INFO!$H653=0,COUNTRY_INFO!$H653=4,COUNTRY_INFO!$H653=99),OR(COUNTRY_INFO!$J653=0,COUNTRY_INFO!$J653=4)),0,COUNTRY_INFO!$F653))</f>
        <v>15900.485878200001</v>
      </c>
      <c r="F653" s="15">
        <f t="shared" si="98"/>
        <v>23640.660489600003</v>
      </c>
      <c r="G653" s="16">
        <f>IF(AND(INTRO!$E$37="Non-endemic",INTRO!$E$41="Non-endemic"),0,COUNTRY_INFO!P653)</f>
        <v>0</v>
      </c>
      <c r="H653" s="16">
        <f>IF(AND(INTRO!$E$37="Non-endemic",INTRO!$E$41="Non-endemic"),0,COUNTRY_INFO!R653)</f>
        <v>0</v>
      </c>
      <c r="I653" s="15">
        <f>IF(INTRO!$E$39="Non-endemic",IF($G653=1,DEC!I653,0),IF($G653=1,IVM!G653,0))</f>
        <v>0</v>
      </c>
      <c r="J653" s="197"/>
      <c r="K653" s="42">
        <f>IF($J653="ALB", IF(INTRO!$E$39="Non-endemic", IF($H653&lt;&gt;0, IF($I653=0, $D653*$H653, $D653*($H653-$G653)), 0), $D653*$H653), 0)</f>
        <v>0</v>
      </c>
      <c r="L653" s="15">
        <f t="shared" si="90"/>
        <v>0</v>
      </c>
      <c r="M653" s="3"/>
      <c r="N653" s="15">
        <f t="shared" si="99"/>
        <v>0</v>
      </c>
      <c r="O653" s="42">
        <f>IF($J653="MBD", IF(INTRO!$E$39="Non-endemic", IF($H653&lt;&gt;0, IF($I653=0, $D653*$H653, $D653*($H653-$G653)), 0), $D653*$H653), 0)</f>
        <v>0</v>
      </c>
      <c r="P653" s="15">
        <f t="shared" si="91"/>
        <v>0</v>
      </c>
      <c r="Q653" s="3"/>
      <c r="R653" s="15">
        <f t="shared" si="100"/>
        <v>0</v>
      </c>
      <c r="S653" s="25"/>
      <c r="T653" s="17">
        <f t="shared" si="92"/>
        <v>0</v>
      </c>
      <c r="U653" s="17">
        <f t="shared" si="93"/>
        <v>0</v>
      </c>
      <c r="V653" s="25"/>
      <c r="W653" s="17">
        <f t="shared" si="94"/>
        <v>0</v>
      </c>
      <c r="X653" s="17">
        <f t="shared" si="95"/>
        <v>0</v>
      </c>
      <c r="Y653" s="25"/>
      <c r="Z653" s="17">
        <f t="shared" si="96"/>
        <v>0</v>
      </c>
      <c r="AA653" s="17">
        <f t="shared" si="97"/>
        <v>0</v>
      </c>
    </row>
    <row r="654" spans="1:27" x14ac:dyDescent="0.2">
      <c r="A654" s="14" t="str">
        <f>IF(AND(INTRO!$E$37="Non-endemic",INTRO!$E$41="Non-endemic")," ",IF(COUNTRY_INFO!A654=0," ",COUNTRY_INFO!A654))</f>
        <v>Ethiopia</v>
      </c>
      <c r="B654" s="14" t="str">
        <f>IF(AND(INTRO!$E$37="Non-endemic",INTRO!$E$41="Non-endemic")," ",IF(COUNTRY_INFO!B654=0," ",COUNTRY_INFO!B654))</f>
        <v>SNNPR Gurage</v>
      </c>
      <c r="C654" s="14" t="str">
        <f>IF(AND(INTRO!$E$37="Non-endemic",INTRO!$E$41="Non-endemic")," ",IF(COUNTRY_INFO!C654=0," ",COUNTRY_INFO!C654))</f>
        <v>Cheha</v>
      </c>
      <c r="D654" s="15">
        <f>IF(AND(INTRO!$E$37="Non-endemic",INTRO!$E$41="Non-endemic"),0,IF(AND(OR(COUNTRY_INFO!$H654=0,COUNTRY_INFO!$H654=4,COUNTRY_INFO!$H654=99),OR(COUNTRY_INFO!$J654=0,COUNTRY_INFO!$J654=4)),0,COUNTRY_INFO!$E654))</f>
        <v>20271.676793400002</v>
      </c>
      <c r="E654" s="15">
        <f>IF(AND(INTRO!$E$37="Non-endemic",INTRO!$E$41="Non-endemic"),0,IF(AND(OR(COUNTRY_INFO!$H654=0,COUNTRY_INFO!$H654=4,COUNTRY_INFO!$H654=99),OR(COUNTRY_INFO!$J654=0,COUNTRY_INFO!$J654=4)),0,COUNTRY_INFO!$F654))</f>
        <v>41643.700144199996</v>
      </c>
      <c r="F654" s="15">
        <f t="shared" si="98"/>
        <v>61915.376937599998</v>
      </c>
      <c r="G654" s="16">
        <f>IF(AND(INTRO!$E$37="Non-endemic",INTRO!$E$41="Non-endemic"),0,COUNTRY_INFO!P654)</f>
        <v>0</v>
      </c>
      <c r="H654" s="16">
        <f>IF(AND(INTRO!$E$37="Non-endemic",INTRO!$E$41="Non-endemic"),0,COUNTRY_INFO!R654)</f>
        <v>1</v>
      </c>
      <c r="I654" s="15">
        <f>IF(INTRO!$E$39="Non-endemic",IF($G654=1,DEC!I654,0),IF($G654=1,IVM!G654,0))</f>
        <v>0</v>
      </c>
      <c r="J654" s="197" t="s">
        <v>1155</v>
      </c>
      <c r="K654" s="42">
        <f>IF($J654="ALB", IF(INTRO!$E$39="Non-endemic", IF($H654&lt;&gt;0, IF($I654=0, $D654*$H654, $D654*($H654-$G654)), 0), $D654*$H654), 0)</f>
        <v>0</v>
      </c>
      <c r="L654" s="15">
        <f t="shared" si="90"/>
        <v>0</v>
      </c>
      <c r="M654" s="3"/>
      <c r="N654" s="15">
        <f t="shared" si="99"/>
        <v>0</v>
      </c>
      <c r="O654" s="42">
        <f>IF($J654="MBD", IF(INTRO!$E$39="Non-endemic", IF($H654&lt;&gt;0, IF($I654=0, $D654*$H654, $D654*($H654-$G654)), 0), $D654*$H654), 0)</f>
        <v>20271.676793400002</v>
      </c>
      <c r="P654" s="15">
        <f t="shared" si="91"/>
        <v>41643.700144199996</v>
      </c>
      <c r="Q654" s="3"/>
      <c r="R654" s="15">
        <f t="shared" si="100"/>
        <v>61915.376937599998</v>
      </c>
      <c r="S654" s="25"/>
      <c r="T654" s="17">
        <f t="shared" si="92"/>
        <v>0</v>
      </c>
      <c r="U654" s="17">
        <f t="shared" si="93"/>
        <v>0</v>
      </c>
      <c r="V654" s="25"/>
      <c r="W654" s="17">
        <f t="shared" si="94"/>
        <v>0</v>
      </c>
      <c r="X654" s="17">
        <f t="shared" si="95"/>
        <v>0</v>
      </c>
      <c r="Y654" s="25"/>
      <c r="Z654" s="17">
        <f t="shared" si="96"/>
        <v>41643.700144199996</v>
      </c>
      <c r="AA654" s="17">
        <f t="shared" si="97"/>
        <v>278</v>
      </c>
    </row>
    <row r="655" spans="1:27" x14ac:dyDescent="0.2">
      <c r="A655" s="14" t="str">
        <f>IF(AND(INTRO!$E$37="Non-endemic",INTRO!$E$41="Non-endemic")," ",IF(COUNTRY_INFO!A655=0," ",COUNTRY_INFO!A655))</f>
        <v>Ethiopia</v>
      </c>
      <c r="B655" s="14" t="str">
        <f>IF(AND(INTRO!$E$37="Non-endemic",INTRO!$E$41="Non-endemic")," ",IF(COUNTRY_INFO!B655=0," ",COUNTRY_INFO!B655))</f>
        <v>SNNPR Gurage</v>
      </c>
      <c r="C655" s="14" t="str">
        <f>IF(AND(INTRO!$E$37="Non-endemic",INTRO!$E$41="Non-endemic")," ",IF(COUNTRY_INFO!C655=0," ",COUNTRY_INFO!C655))</f>
        <v>Enemorna Ener</v>
      </c>
      <c r="D655" s="15">
        <f>IF(AND(INTRO!$E$37="Non-endemic",INTRO!$E$41="Non-endemic"),0,IF(AND(OR(COUNTRY_INFO!$H655=0,COUNTRY_INFO!$H655=4,COUNTRY_INFO!$H655=99),OR(COUNTRY_INFO!$J655=0,COUNTRY_INFO!$J655=4)),0,COUNTRY_INFO!$E655))</f>
        <v>33536.940691199998</v>
      </c>
      <c r="E655" s="15">
        <f>IF(AND(INTRO!$E$37="Non-endemic",INTRO!$E$41="Non-endemic"),0,IF(AND(OR(COUNTRY_INFO!$H655=0,COUNTRY_INFO!$H655=4,COUNTRY_INFO!$H655=99),OR(COUNTRY_INFO!$J655=0,COUNTRY_INFO!$J655=4)),0,COUNTRY_INFO!$F655))</f>
        <v>68894.266425599999</v>
      </c>
      <c r="F655" s="15">
        <f t="shared" si="98"/>
        <v>102431.2071168</v>
      </c>
      <c r="G655" s="16">
        <f>IF(AND(INTRO!$E$37="Non-endemic",INTRO!$E$41="Non-endemic"),0,COUNTRY_INFO!P655)</f>
        <v>0</v>
      </c>
      <c r="H655" s="16">
        <f>IF(AND(INTRO!$E$37="Non-endemic",INTRO!$E$41="Non-endemic"),0,COUNTRY_INFO!R655)</f>
        <v>0</v>
      </c>
      <c r="I655" s="15">
        <f>IF(INTRO!$E$39="Non-endemic",IF($G655=1,DEC!I655,0),IF($G655=1,IVM!G655,0))</f>
        <v>0</v>
      </c>
      <c r="J655" s="197"/>
      <c r="K655" s="42">
        <f>IF($J655="ALB", IF(INTRO!$E$39="Non-endemic", IF($H655&lt;&gt;0, IF($I655=0, $D655*$H655, $D655*($H655-$G655)), 0), $D655*$H655), 0)</f>
        <v>0</v>
      </c>
      <c r="L655" s="15">
        <f t="shared" si="90"/>
        <v>0</v>
      </c>
      <c r="M655" s="3"/>
      <c r="N655" s="15">
        <f t="shared" si="99"/>
        <v>0</v>
      </c>
      <c r="O655" s="42">
        <f>IF($J655="MBD", IF(INTRO!$E$39="Non-endemic", IF($H655&lt;&gt;0, IF($I655=0, $D655*$H655, $D655*($H655-$G655)), 0), $D655*$H655), 0)</f>
        <v>0</v>
      </c>
      <c r="P655" s="15">
        <f t="shared" si="91"/>
        <v>0</v>
      </c>
      <c r="Q655" s="3"/>
      <c r="R655" s="15">
        <f t="shared" si="100"/>
        <v>0</v>
      </c>
      <c r="S655" s="25"/>
      <c r="T655" s="17">
        <f t="shared" si="92"/>
        <v>0</v>
      </c>
      <c r="U655" s="17">
        <f t="shared" si="93"/>
        <v>0</v>
      </c>
      <c r="V655" s="25"/>
      <c r="W655" s="17">
        <f t="shared" si="94"/>
        <v>0</v>
      </c>
      <c r="X655" s="17">
        <f t="shared" si="95"/>
        <v>0</v>
      </c>
      <c r="Y655" s="25"/>
      <c r="Z655" s="17">
        <f t="shared" si="96"/>
        <v>0</v>
      </c>
      <c r="AA655" s="17">
        <f t="shared" si="97"/>
        <v>0</v>
      </c>
    </row>
    <row r="656" spans="1:27" x14ac:dyDescent="0.2">
      <c r="A656" s="14" t="str">
        <f>IF(AND(INTRO!$E$37="Non-endemic",INTRO!$E$41="Non-endemic")," ",IF(COUNTRY_INFO!A656=0," ",COUNTRY_INFO!A656))</f>
        <v>Ethiopia</v>
      </c>
      <c r="B656" s="14" t="str">
        <f>IF(AND(INTRO!$E$37="Non-endemic",INTRO!$E$41="Non-endemic")," ",IF(COUNTRY_INFO!B656=0," ",COUNTRY_INFO!B656))</f>
        <v>SNNPR Gurage</v>
      </c>
      <c r="C656" s="14" t="str">
        <f>IF(AND(INTRO!$E$37="Non-endemic",INTRO!$E$41="Non-endemic")," ",IF(COUNTRY_INFO!C656=0," ",COUNTRY_INFO!C656))</f>
        <v>Ezha</v>
      </c>
      <c r="D656" s="15">
        <f>IF(AND(INTRO!$E$37="Non-endemic",INTRO!$E$41="Non-endemic"),0,IF(AND(OR(COUNTRY_INFO!$H656=0,COUNTRY_INFO!$H656=4,COUNTRY_INFO!$H656=99),OR(COUNTRY_INFO!$J656=0,COUNTRY_INFO!$J656=4)),0,COUNTRY_INFO!$E656))</f>
        <v>16984.725401399999</v>
      </c>
      <c r="E656" s="15">
        <f>IF(AND(INTRO!$E$37="Non-endemic",INTRO!$E$41="Non-endemic"),0,IF(AND(OR(COUNTRY_INFO!$H656=0,COUNTRY_INFO!$H656=4,COUNTRY_INFO!$H656=99),OR(COUNTRY_INFO!$J656=0,COUNTRY_INFO!$J656=4)),0,COUNTRY_INFO!$F656))</f>
        <v>34891.381648200004</v>
      </c>
      <c r="F656" s="15">
        <f t="shared" si="98"/>
        <v>51876.107049600003</v>
      </c>
      <c r="G656" s="16">
        <f>IF(AND(INTRO!$E$37="Non-endemic",INTRO!$E$41="Non-endemic"),0,COUNTRY_INFO!P656)</f>
        <v>0</v>
      </c>
      <c r="H656" s="16">
        <f>IF(AND(INTRO!$E$37="Non-endemic",INTRO!$E$41="Non-endemic"),0,COUNTRY_INFO!R656)</f>
        <v>1</v>
      </c>
      <c r="I656" s="15">
        <f>IF(INTRO!$E$39="Non-endemic",IF($G656=1,DEC!I656,0),IF($G656=1,IVM!G656,0))</f>
        <v>0</v>
      </c>
      <c r="J656" s="197" t="s">
        <v>1155</v>
      </c>
      <c r="K656" s="42">
        <f>IF($J656="ALB", IF(INTRO!$E$39="Non-endemic", IF($H656&lt;&gt;0, IF($I656=0, $D656*$H656, $D656*($H656-$G656)), 0), $D656*$H656), 0)</f>
        <v>0</v>
      </c>
      <c r="L656" s="15">
        <f t="shared" si="90"/>
        <v>0</v>
      </c>
      <c r="M656" s="3"/>
      <c r="N656" s="15">
        <f t="shared" si="99"/>
        <v>0</v>
      </c>
      <c r="O656" s="42">
        <f>IF($J656="MBD", IF(INTRO!$E$39="Non-endemic", IF($H656&lt;&gt;0, IF($I656=0, $D656*$H656, $D656*($H656-$G656)), 0), $D656*$H656), 0)</f>
        <v>16984.725401399999</v>
      </c>
      <c r="P656" s="15">
        <f t="shared" si="91"/>
        <v>34891.381648200004</v>
      </c>
      <c r="Q656" s="3"/>
      <c r="R656" s="15">
        <f t="shared" si="100"/>
        <v>51876.107049600003</v>
      </c>
      <c r="S656" s="25"/>
      <c r="T656" s="17">
        <f t="shared" si="92"/>
        <v>0</v>
      </c>
      <c r="U656" s="17">
        <f t="shared" si="93"/>
        <v>0</v>
      </c>
      <c r="V656" s="25"/>
      <c r="W656" s="17">
        <f t="shared" si="94"/>
        <v>0</v>
      </c>
      <c r="X656" s="17">
        <f t="shared" si="95"/>
        <v>0</v>
      </c>
      <c r="Y656" s="25"/>
      <c r="Z656" s="17">
        <f t="shared" si="96"/>
        <v>34891.381648200004</v>
      </c>
      <c r="AA656" s="17">
        <f t="shared" si="97"/>
        <v>233</v>
      </c>
    </row>
    <row r="657" spans="1:27" x14ac:dyDescent="0.2">
      <c r="A657" s="14" t="str">
        <f>IF(AND(INTRO!$E$37="Non-endemic",INTRO!$E$41="Non-endemic")," ",IF(COUNTRY_INFO!A657=0," ",COUNTRY_INFO!A657))</f>
        <v>Ethiopia</v>
      </c>
      <c r="B657" s="14" t="str">
        <f>IF(AND(INTRO!$E$37="Non-endemic",INTRO!$E$41="Non-endemic")," ",IF(COUNTRY_INFO!B657=0," ",COUNTRY_INFO!B657))</f>
        <v>SNNPR Gurage</v>
      </c>
      <c r="C657" s="14" t="str">
        <f>IF(AND(INTRO!$E$37="Non-endemic",INTRO!$E$41="Non-endemic")," ",IF(COUNTRY_INFO!C657=0," ",COUNTRY_INFO!C657))</f>
        <v>Gedebano Gutazer Wolene (Kokir)</v>
      </c>
      <c r="D657" s="15">
        <f>IF(AND(INTRO!$E$37="Non-endemic",INTRO!$E$41="Non-endemic"),0,IF(AND(OR(COUNTRY_INFO!$H657=0,COUNTRY_INFO!$H657=4,COUNTRY_INFO!$H657=99),OR(COUNTRY_INFO!$J657=0,COUNTRY_INFO!$J657=4)),0,COUNTRY_INFO!$E657))</f>
        <v>18612.205437000001</v>
      </c>
      <c r="E657" s="15">
        <f>IF(AND(INTRO!$E$37="Non-endemic",INTRO!$E$41="Non-endemic"),0,IF(AND(OR(COUNTRY_INFO!$H657=0,COUNTRY_INFO!$H657=4,COUNTRY_INFO!$H657=99),OR(COUNTRY_INFO!$J657=0,COUNTRY_INFO!$J657=4)),0,COUNTRY_INFO!$F657))</f>
        <v>38234.681331</v>
      </c>
      <c r="F657" s="15">
        <f t="shared" si="98"/>
        <v>56846.886767999997</v>
      </c>
      <c r="G657" s="16">
        <f>IF(AND(INTRO!$E$37="Non-endemic",INTRO!$E$41="Non-endemic"),0,COUNTRY_INFO!P657)</f>
        <v>0</v>
      </c>
      <c r="H657" s="16">
        <f>IF(AND(INTRO!$E$37="Non-endemic",INTRO!$E$41="Non-endemic"),0,COUNTRY_INFO!R657)</f>
        <v>2</v>
      </c>
      <c r="I657" s="15">
        <f>IF(INTRO!$E$39="Non-endemic",IF($G657=1,DEC!I657,0),IF($G657=1,IVM!G657,0))</f>
        <v>0</v>
      </c>
      <c r="J657" s="197" t="s">
        <v>1155</v>
      </c>
      <c r="K657" s="42">
        <f>IF($J657="ALB", IF(INTRO!$E$39="Non-endemic", IF($H657&lt;&gt;0, IF($I657=0, $D657*$H657, $D657*($H657-$G657)), 0), $D657*$H657), 0)</f>
        <v>0</v>
      </c>
      <c r="L657" s="15">
        <f t="shared" si="90"/>
        <v>0</v>
      </c>
      <c r="M657" s="3"/>
      <c r="N657" s="15">
        <f t="shared" si="99"/>
        <v>0</v>
      </c>
      <c r="O657" s="42">
        <f>IF($J657="MBD", IF(INTRO!$E$39="Non-endemic", IF($H657&lt;&gt;0, IF($I657=0, $D657*$H657, $D657*($H657-$G657)), 0), $D657*$H657), 0)</f>
        <v>37224.410874000001</v>
      </c>
      <c r="P657" s="15">
        <f t="shared" si="91"/>
        <v>76469.362662</v>
      </c>
      <c r="Q657" s="3"/>
      <c r="R657" s="15">
        <f t="shared" si="100"/>
        <v>113693.77353599999</v>
      </c>
      <c r="S657" s="25"/>
      <c r="T657" s="17">
        <f t="shared" si="92"/>
        <v>0</v>
      </c>
      <c r="U657" s="17">
        <f t="shared" si="93"/>
        <v>0</v>
      </c>
      <c r="V657" s="25"/>
      <c r="W657" s="17">
        <f t="shared" si="94"/>
        <v>0</v>
      </c>
      <c r="X657" s="17">
        <f t="shared" si="95"/>
        <v>0</v>
      </c>
      <c r="Y657" s="25"/>
      <c r="Z657" s="17">
        <f t="shared" si="96"/>
        <v>76469.362662</v>
      </c>
      <c r="AA657" s="17">
        <f t="shared" si="97"/>
        <v>510</v>
      </c>
    </row>
    <row r="658" spans="1:27" x14ac:dyDescent="0.2">
      <c r="A658" s="14" t="str">
        <f>IF(AND(INTRO!$E$37="Non-endemic",INTRO!$E$41="Non-endemic")," ",IF(COUNTRY_INFO!A658=0," ",COUNTRY_INFO!A658))</f>
        <v>Ethiopia</v>
      </c>
      <c r="B658" s="14" t="str">
        <f>IF(AND(INTRO!$E$37="Non-endemic",INTRO!$E$41="Non-endemic")," ",IF(COUNTRY_INFO!B658=0," ",COUNTRY_INFO!B658))</f>
        <v>SNNPR Gurage</v>
      </c>
      <c r="C658" s="14" t="str">
        <f>IF(AND(INTRO!$E$37="Non-endemic",INTRO!$E$41="Non-endemic")," ",IF(COUNTRY_INFO!C658=0," ",COUNTRY_INFO!C658))</f>
        <v>Geta</v>
      </c>
      <c r="D658" s="15">
        <f>IF(AND(INTRO!$E$37="Non-endemic",INTRO!$E$41="Non-endemic"),0,IF(AND(OR(COUNTRY_INFO!$H658=0,COUNTRY_INFO!$H658=4,COUNTRY_INFO!$H658=99),OR(COUNTRY_INFO!$J658=0,COUNTRY_INFO!$J658=4)),0,COUNTRY_INFO!$E658))</f>
        <v>13793.7479718</v>
      </c>
      <c r="E658" s="15">
        <f>IF(AND(INTRO!$E$37="Non-endemic",INTRO!$E$41="Non-endemic"),0,IF(AND(OR(COUNTRY_INFO!$H658=0,COUNTRY_INFO!$H658=4,COUNTRY_INFO!$H658=99),OR(COUNTRY_INFO!$J658=0,COUNTRY_INFO!$J658=4)),0,COUNTRY_INFO!$F658))</f>
        <v>28336.220543400002</v>
      </c>
      <c r="F658" s="15">
        <f t="shared" si="98"/>
        <v>42129.968515200002</v>
      </c>
      <c r="G658" s="16">
        <f>IF(AND(INTRO!$E$37="Non-endemic",INTRO!$E$41="Non-endemic"),0,COUNTRY_INFO!P658)</f>
        <v>0</v>
      </c>
      <c r="H658" s="16">
        <f>IF(AND(INTRO!$E$37="Non-endemic",INTRO!$E$41="Non-endemic"),0,COUNTRY_INFO!R658)</f>
        <v>0</v>
      </c>
      <c r="I658" s="15">
        <f>IF(INTRO!$E$39="Non-endemic",IF($G658=1,DEC!I658,0),IF($G658=1,IVM!G658,0))</f>
        <v>0</v>
      </c>
      <c r="J658" s="197"/>
      <c r="K658" s="42">
        <f>IF($J658="ALB", IF(INTRO!$E$39="Non-endemic", IF($H658&lt;&gt;0, IF($I658=0, $D658*$H658, $D658*($H658-$G658)), 0), $D658*$H658), 0)</f>
        <v>0</v>
      </c>
      <c r="L658" s="15">
        <f t="shared" si="90"/>
        <v>0</v>
      </c>
      <c r="M658" s="3"/>
      <c r="N658" s="15">
        <f t="shared" si="99"/>
        <v>0</v>
      </c>
      <c r="O658" s="42">
        <f>IF($J658="MBD", IF(INTRO!$E$39="Non-endemic", IF($H658&lt;&gt;0, IF($I658=0, $D658*$H658, $D658*($H658-$G658)), 0), $D658*$H658), 0)</f>
        <v>0</v>
      </c>
      <c r="P658" s="15">
        <f t="shared" si="91"/>
        <v>0</v>
      </c>
      <c r="Q658" s="3"/>
      <c r="R658" s="15">
        <f t="shared" si="100"/>
        <v>0</v>
      </c>
      <c r="S658" s="25"/>
      <c r="T658" s="17">
        <f t="shared" si="92"/>
        <v>0</v>
      </c>
      <c r="U658" s="17">
        <f t="shared" si="93"/>
        <v>0</v>
      </c>
      <c r="V658" s="25"/>
      <c r="W658" s="17">
        <f t="shared" si="94"/>
        <v>0</v>
      </c>
      <c r="X658" s="17">
        <f t="shared" si="95"/>
        <v>0</v>
      </c>
      <c r="Y658" s="25"/>
      <c r="Z658" s="17">
        <f t="shared" si="96"/>
        <v>0</v>
      </c>
      <c r="AA658" s="17">
        <f t="shared" si="97"/>
        <v>0</v>
      </c>
    </row>
    <row r="659" spans="1:27" x14ac:dyDescent="0.2">
      <c r="A659" s="14" t="str">
        <f>IF(AND(INTRO!$E$37="Non-endemic",INTRO!$E$41="Non-endemic")," ",IF(COUNTRY_INFO!A659=0," ",COUNTRY_INFO!A659))</f>
        <v>Ethiopia</v>
      </c>
      <c r="B659" s="14" t="str">
        <f>IF(AND(INTRO!$E$37="Non-endemic",INTRO!$E$41="Non-endemic")," ",IF(COUNTRY_INFO!B659=0," ",COUNTRY_INFO!B659))</f>
        <v>SNNPR Gurage</v>
      </c>
      <c r="C659" s="14" t="str">
        <f>IF(AND(INTRO!$E$37="Non-endemic",INTRO!$E$41="Non-endemic")," ",IF(COUNTRY_INFO!C659=0," ",COUNTRY_INFO!C659))</f>
        <v>Gumer</v>
      </c>
      <c r="D659" s="15">
        <f>IF(AND(INTRO!$E$37="Non-endemic",INTRO!$E$41="Non-endemic"),0,IF(AND(OR(COUNTRY_INFO!$H659=0,COUNTRY_INFO!$H659=4,COUNTRY_INFO!$H659=99),OR(COUNTRY_INFO!$J659=0,COUNTRY_INFO!$J659=4)),0,COUNTRY_INFO!$E659))</f>
        <v>16019.967530999998</v>
      </c>
      <c r="E659" s="15">
        <f>IF(AND(INTRO!$E$37="Non-endemic",INTRO!$E$41="Non-endemic"),0,IF(AND(OR(COUNTRY_INFO!$H659=0,COUNTRY_INFO!$H659=4,COUNTRY_INFO!$H659=99),OR(COUNTRY_INFO!$J659=0,COUNTRY_INFO!$J659=4)),0,COUNTRY_INFO!$F659))</f>
        <v>32909.498853000005</v>
      </c>
      <c r="F659" s="15">
        <f t="shared" si="98"/>
        <v>48929.466383999999</v>
      </c>
      <c r="G659" s="16">
        <f>IF(AND(INTRO!$E$37="Non-endemic",INTRO!$E$41="Non-endemic"),0,COUNTRY_INFO!P659)</f>
        <v>0</v>
      </c>
      <c r="H659" s="16">
        <f>IF(AND(INTRO!$E$37="Non-endemic",INTRO!$E$41="Non-endemic"),0,COUNTRY_INFO!R659)</f>
        <v>0</v>
      </c>
      <c r="I659" s="15">
        <f>IF(INTRO!$E$39="Non-endemic",IF($G659=1,DEC!I659,0),IF($G659=1,IVM!G659,0))</f>
        <v>0</v>
      </c>
      <c r="J659" s="197"/>
      <c r="K659" s="42">
        <f>IF($J659="ALB", IF(INTRO!$E$39="Non-endemic", IF($H659&lt;&gt;0, IF($I659=0, $D659*$H659, $D659*($H659-$G659)), 0), $D659*$H659), 0)</f>
        <v>0</v>
      </c>
      <c r="L659" s="15">
        <f t="shared" si="90"/>
        <v>0</v>
      </c>
      <c r="M659" s="3"/>
      <c r="N659" s="15">
        <f t="shared" si="99"/>
        <v>0</v>
      </c>
      <c r="O659" s="42">
        <f>IF($J659="MBD", IF(INTRO!$E$39="Non-endemic", IF($H659&lt;&gt;0, IF($I659=0, $D659*$H659, $D659*($H659-$G659)), 0), $D659*$H659), 0)</f>
        <v>0</v>
      </c>
      <c r="P659" s="15">
        <f t="shared" si="91"/>
        <v>0</v>
      </c>
      <c r="Q659" s="3"/>
      <c r="R659" s="15">
        <f t="shared" si="100"/>
        <v>0</v>
      </c>
      <c r="S659" s="25"/>
      <c r="T659" s="17">
        <f t="shared" si="92"/>
        <v>0</v>
      </c>
      <c r="U659" s="17">
        <f t="shared" si="93"/>
        <v>0</v>
      </c>
      <c r="V659" s="25"/>
      <c r="W659" s="17">
        <f t="shared" si="94"/>
        <v>0</v>
      </c>
      <c r="X659" s="17">
        <f t="shared" si="95"/>
        <v>0</v>
      </c>
      <c r="Y659" s="25"/>
      <c r="Z659" s="17">
        <f t="shared" si="96"/>
        <v>0</v>
      </c>
      <c r="AA659" s="17">
        <f t="shared" si="97"/>
        <v>0</v>
      </c>
    </row>
    <row r="660" spans="1:27" x14ac:dyDescent="0.2">
      <c r="A660" s="14" t="str">
        <f>IF(AND(INTRO!$E$37="Non-endemic",INTRO!$E$41="Non-endemic")," ",IF(COUNTRY_INFO!A660=0," ",COUNTRY_INFO!A660))</f>
        <v>Ethiopia</v>
      </c>
      <c r="B660" s="14" t="str">
        <f>IF(AND(INTRO!$E$37="Non-endemic",INTRO!$E$41="Non-endemic")," ",IF(COUNTRY_INFO!B660=0," ",COUNTRY_INFO!B660))</f>
        <v>SNNPR Gurage</v>
      </c>
      <c r="C660" s="14" t="str">
        <f>IF(AND(INTRO!$E$37="Non-endemic",INTRO!$E$41="Non-endemic")," ",IF(COUNTRY_INFO!C660=0," ",COUNTRY_INFO!C660))</f>
        <v>Kebena</v>
      </c>
      <c r="D660" s="15">
        <f>IF(AND(INTRO!$E$37="Non-endemic",INTRO!$E$41="Non-endemic"),0,IF(AND(OR(COUNTRY_INFO!$H660=0,COUNTRY_INFO!$H660=4,COUNTRY_INFO!$H660=99),OR(COUNTRY_INFO!$J660=0,COUNTRY_INFO!$J660=4)),0,COUNTRY_INFO!$E660))</f>
        <v>10402.3543266</v>
      </c>
      <c r="E660" s="15">
        <f>IF(AND(INTRO!$E$37="Non-endemic",INTRO!$E$41="Non-endemic"),0,IF(AND(OR(COUNTRY_INFO!$H660=0,COUNTRY_INFO!$H660=4,COUNTRY_INFO!$H660=99),OR(COUNTRY_INFO!$J660=0,COUNTRY_INFO!$J660=4)),0,COUNTRY_INFO!$F660))</f>
        <v>21369.348415800003</v>
      </c>
      <c r="F660" s="15">
        <f t="shared" si="98"/>
        <v>31771.702742400004</v>
      </c>
      <c r="G660" s="16">
        <f>IF(AND(INTRO!$E$37="Non-endemic",INTRO!$E$41="Non-endemic"),0,COUNTRY_INFO!P660)</f>
        <v>0</v>
      </c>
      <c r="H660" s="16">
        <f>IF(AND(INTRO!$E$37="Non-endemic",INTRO!$E$41="Non-endemic"),0,COUNTRY_INFO!R660)</f>
        <v>1</v>
      </c>
      <c r="I660" s="15">
        <f>IF(INTRO!$E$39="Non-endemic",IF($G660=1,DEC!I660,0),IF($G660=1,IVM!G660,0))</f>
        <v>0</v>
      </c>
      <c r="J660" s="197" t="s">
        <v>1155</v>
      </c>
      <c r="K660" s="42">
        <f>IF($J660="ALB", IF(INTRO!$E$39="Non-endemic", IF($H660&lt;&gt;0, IF($I660=0, $D660*$H660, $D660*($H660-$G660)), 0), $D660*$H660), 0)</f>
        <v>0</v>
      </c>
      <c r="L660" s="15">
        <f t="shared" si="90"/>
        <v>0</v>
      </c>
      <c r="M660" s="3"/>
      <c r="N660" s="15">
        <f t="shared" si="99"/>
        <v>0</v>
      </c>
      <c r="O660" s="42">
        <f>IF($J660="MBD", IF(INTRO!$E$39="Non-endemic", IF($H660&lt;&gt;0, IF($I660=0, $D660*$H660, $D660*($H660-$G660)), 0), $D660*$H660), 0)</f>
        <v>10402.3543266</v>
      </c>
      <c r="P660" s="15">
        <f t="shared" si="91"/>
        <v>21369.348415800003</v>
      </c>
      <c r="Q660" s="3"/>
      <c r="R660" s="15">
        <f t="shared" si="100"/>
        <v>31771.702742400004</v>
      </c>
      <c r="S660" s="25"/>
      <c r="T660" s="17">
        <f t="shared" si="92"/>
        <v>0</v>
      </c>
      <c r="U660" s="17">
        <f t="shared" si="93"/>
        <v>0</v>
      </c>
      <c r="V660" s="25"/>
      <c r="W660" s="17">
        <f t="shared" si="94"/>
        <v>0</v>
      </c>
      <c r="X660" s="17">
        <f t="shared" si="95"/>
        <v>0</v>
      </c>
      <c r="Y660" s="25"/>
      <c r="Z660" s="17">
        <f t="shared" si="96"/>
        <v>21369.348415800003</v>
      </c>
      <c r="AA660" s="17">
        <f t="shared" si="97"/>
        <v>143</v>
      </c>
    </row>
    <row r="661" spans="1:27" x14ac:dyDescent="0.2">
      <c r="A661" s="14" t="str">
        <f>IF(AND(INTRO!$E$37="Non-endemic",INTRO!$E$41="Non-endemic")," ",IF(COUNTRY_INFO!A661=0," ",COUNTRY_INFO!A661))</f>
        <v>Ethiopia</v>
      </c>
      <c r="B661" s="14" t="str">
        <f>IF(AND(INTRO!$E$37="Non-endemic",INTRO!$E$41="Non-endemic")," ",IF(COUNTRY_INFO!B661=0," ",COUNTRY_INFO!B661))</f>
        <v>SNNPR Gurage</v>
      </c>
      <c r="C661" s="14" t="str">
        <f>IF(AND(INTRO!$E$37="Non-endemic",INTRO!$E$41="Non-endemic")," ",IF(COUNTRY_INFO!C661=0," ",COUNTRY_INFO!C661))</f>
        <v>Muhur Aklil</v>
      </c>
      <c r="D661" s="15">
        <f>IF(AND(INTRO!$E$37="Non-endemic",INTRO!$E$41="Non-endemic"),0,IF(AND(OR(COUNTRY_INFO!$H661=0,COUNTRY_INFO!$H661=4,COUNTRY_INFO!$H661=99),OR(COUNTRY_INFO!$J661=0,COUNTRY_INFO!$J661=4)),0,COUNTRY_INFO!$E661))</f>
        <v>17452.049597399997</v>
      </c>
      <c r="E661" s="15">
        <f>IF(AND(INTRO!$E$37="Non-endemic",INTRO!$E$41="Non-endemic"),0,IF(AND(OR(COUNTRY_INFO!$H661=0,COUNTRY_INFO!$H661=4,COUNTRY_INFO!$H661=99),OR(COUNTRY_INFO!$J661=0,COUNTRY_INFO!$J661=4)),0,COUNTRY_INFO!$F661))</f>
        <v>35851.396396199998</v>
      </c>
      <c r="F661" s="15">
        <f t="shared" si="98"/>
        <v>53303.445993599991</v>
      </c>
      <c r="G661" s="16">
        <f>IF(AND(INTRO!$E$37="Non-endemic",INTRO!$E$41="Non-endemic"),0,COUNTRY_INFO!P661)</f>
        <v>0</v>
      </c>
      <c r="H661" s="16">
        <f>IF(AND(INTRO!$E$37="Non-endemic",INTRO!$E$41="Non-endemic"),0,COUNTRY_INFO!R661)</f>
        <v>0</v>
      </c>
      <c r="I661" s="15">
        <f>IF(INTRO!$E$39="Non-endemic",IF($G661=1,DEC!I661,0),IF($G661=1,IVM!G661,0))</f>
        <v>0</v>
      </c>
      <c r="J661" s="197"/>
      <c r="K661" s="42">
        <f>IF($J661="ALB", IF(INTRO!$E$39="Non-endemic", IF($H661&lt;&gt;0, IF($I661=0, $D661*$H661, $D661*($H661-$G661)), 0), $D661*$H661), 0)</f>
        <v>0</v>
      </c>
      <c r="L661" s="15">
        <f t="shared" si="90"/>
        <v>0</v>
      </c>
      <c r="M661" s="3"/>
      <c r="N661" s="15">
        <f t="shared" si="99"/>
        <v>0</v>
      </c>
      <c r="O661" s="42">
        <f>IF($J661="MBD", IF(INTRO!$E$39="Non-endemic", IF($H661&lt;&gt;0, IF($I661=0, $D661*$H661, $D661*($H661-$G661)), 0), $D661*$H661), 0)</f>
        <v>0</v>
      </c>
      <c r="P661" s="15">
        <f t="shared" si="91"/>
        <v>0</v>
      </c>
      <c r="Q661" s="3"/>
      <c r="R661" s="15">
        <f t="shared" si="100"/>
        <v>0</v>
      </c>
      <c r="S661" s="25"/>
      <c r="T661" s="17">
        <f t="shared" si="92"/>
        <v>0</v>
      </c>
      <c r="U661" s="17">
        <f t="shared" si="93"/>
        <v>0</v>
      </c>
      <c r="V661" s="25"/>
      <c r="W661" s="17">
        <f t="shared" si="94"/>
        <v>0</v>
      </c>
      <c r="X661" s="17">
        <f t="shared" si="95"/>
        <v>0</v>
      </c>
      <c r="Y661" s="25"/>
      <c r="Z661" s="17">
        <f t="shared" si="96"/>
        <v>0</v>
      </c>
      <c r="AA661" s="17">
        <f t="shared" si="97"/>
        <v>0</v>
      </c>
    </row>
    <row r="662" spans="1:27" x14ac:dyDescent="0.2">
      <c r="A662" s="14" t="str">
        <f>IF(AND(INTRO!$E$37="Non-endemic",INTRO!$E$41="Non-endemic")," ",IF(COUNTRY_INFO!A662=0," ",COUNTRY_INFO!A662))</f>
        <v>Ethiopia</v>
      </c>
      <c r="B662" s="14" t="str">
        <f>IF(AND(INTRO!$E$37="Non-endemic",INTRO!$E$41="Non-endemic")," ",IF(COUNTRY_INFO!B662=0," ",COUNTRY_INFO!B662))</f>
        <v>SNNPR Gurage</v>
      </c>
      <c r="C662" s="14" t="str">
        <f>IF(AND(INTRO!$E$37="Non-endemic",INTRO!$E$41="Non-endemic")," ",IF(COUNTRY_INFO!C662=0," ",COUNTRY_INFO!C662))</f>
        <v>Welkite Town</v>
      </c>
      <c r="D662" s="15">
        <f>IF(AND(INTRO!$E$37="Non-endemic",INTRO!$E$41="Non-endemic"),0,IF(AND(OR(COUNTRY_INFO!$H662=0,COUNTRY_INFO!$H662=4,COUNTRY_INFO!$H662=99),OR(COUNTRY_INFO!$J662=0,COUNTRY_INFO!$J662=4)),0,COUNTRY_INFO!$E662))</f>
        <v>6688.2247097999998</v>
      </c>
      <c r="E662" s="15">
        <f>IF(AND(INTRO!$E$37="Non-endemic",INTRO!$E$41="Non-endemic"),0,IF(AND(OR(COUNTRY_INFO!$H662=0,COUNTRY_INFO!$H662=4,COUNTRY_INFO!$H662=99),OR(COUNTRY_INFO!$J662=0,COUNTRY_INFO!$J662=4)),0,COUNTRY_INFO!$F662))</f>
        <v>13739.4862374</v>
      </c>
      <c r="F662" s="15">
        <f t="shared" si="98"/>
        <v>20427.710947200001</v>
      </c>
      <c r="G662" s="16">
        <f>IF(AND(INTRO!$E$37="Non-endemic",INTRO!$E$41="Non-endemic"),0,COUNTRY_INFO!P662)</f>
        <v>0</v>
      </c>
      <c r="H662" s="16">
        <f>IF(AND(INTRO!$E$37="Non-endemic",INTRO!$E$41="Non-endemic"),0,COUNTRY_INFO!R662)</f>
        <v>1</v>
      </c>
      <c r="I662" s="15">
        <f>IF(INTRO!$E$39="Non-endemic",IF($G662=1,DEC!I662,0),IF($G662=1,IVM!G662,0))</f>
        <v>0</v>
      </c>
      <c r="J662" s="197" t="s">
        <v>1155</v>
      </c>
      <c r="K662" s="42">
        <f>IF($J662="ALB", IF(INTRO!$E$39="Non-endemic", IF($H662&lt;&gt;0, IF($I662=0, $D662*$H662, $D662*($H662-$G662)), 0), $D662*$H662), 0)</f>
        <v>0</v>
      </c>
      <c r="L662" s="15">
        <f t="shared" si="90"/>
        <v>0</v>
      </c>
      <c r="M662" s="3"/>
      <c r="N662" s="15">
        <f t="shared" si="99"/>
        <v>0</v>
      </c>
      <c r="O662" s="42">
        <f>IF($J662="MBD", IF(INTRO!$E$39="Non-endemic", IF($H662&lt;&gt;0, IF($I662=0, $D662*$H662, $D662*($H662-$G662)), 0), $D662*$H662), 0)</f>
        <v>6688.2247097999998</v>
      </c>
      <c r="P662" s="15">
        <f t="shared" si="91"/>
        <v>13739.4862374</v>
      </c>
      <c r="Q662" s="3"/>
      <c r="R662" s="15">
        <f t="shared" si="100"/>
        <v>20427.710947200001</v>
      </c>
      <c r="S662" s="25"/>
      <c r="T662" s="17">
        <f t="shared" si="92"/>
        <v>0</v>
      </c>
      <c r="U662" s="17">
        <f t="shared" si="93"/>
        <v>0</v>
      </c>
      <c r="V662" s="25"/>
      <c r="W662" s="17">
        <f t="shared" si="94"/>
        <v>0</v>
      </c>
      <c r="X662" s="17">
        <f t="shared" si="95"/>
        <v>0</v>
      </c>
      <c r="Y662" s="25"/>
      <c r="Z662" s="17">
        <f t="shared" si="96"/>
        <v>13739.4862374</v>
      </c>
      <c r="AA662" s="17">
        <f t="shared" si="97"/>
        <v>92</v>
      </c>
    </row>
    <row r="663" spans="1:27" x14ac:dyDescent="0.2">
      <c r="A663" s="14" t="str">
        <f>IF(AND(INTRO!$E$37="Non-endemic",INTRO!$E$41="Non-endemic")," ",IF(COUNTRY_INFO!A663=0," ",COUNTRY_INFO!A663))</f>
        <v>Ethiopia</v>
      </c>
      <c r="B663" s="14" t="str">
        <f>IF(AND(INTRO!$E$37="Non-endemic",INTRO!$E$41="Non-endemic")," ",IF(COUNTRY_INFO!B663=0," ",COUNTRY_INFO!B663))</f>
        <v>SNNPR Hadiya</v>
      </c>
      <c r="C663" s="14" t="str">
        <f>IF(AND(INTRO!$E$37="Non-endemic",INTRO!$E$41="Non-endemic")," ",IF(COUNTRY_INFO!C663=0," ",COUNTRY_INFO!C663))</f>
        <v>Annalemo</v>
      </c>
      <c r="D663" s="15">
        <f>IF(AND(INTRO!$E$37="Non-endemic",INTRO!$E$41="Non-endemic"),0,IF(AND(OR(COUNTRY_INFO!$H663=0,COUNTRY_INFO!$H663=4,COUNTRY_INFO!$H663=99),OR(COUNTRY_INFO!$J663=0,COUNTRY_INFO!$J663=4)),0,COUNTRY_INFO!$E663))</f>
        <v>11956.285688400001</v>
      </c>
      <c r="E663" s="15">
        <f>IF(AND(INTRO!$E$37="Non-endemic",INTRO!$E$41="Non-endemic"),0,IF(AND(OR(COUNTRY_INFO!$H663=0,COUNTRY_INFO!$H663=4,COUNTRY_INFO!$H663=99),OR(COUNTRY_INFO!$J663=0,COUNTRY_INFO!$J663=4)),0,COUNTRY_INFO!$F663))</f>
        <v>24561.5585292</v>
      </c>
      <c r="F663" s="15">
        <f t="shared" si="98"/>
        <v>36517.844217600003</v>
      </c>
      <c r="G663" s="16">
        <f>IF(AND(INTRO!$E$37="Non-endemic",INTRO!$E$41="Non-endemic"),0,COUNTRY_INFO!P663)</f>
        <v>0</v>
      </c>
      <c r="H663" s="16">
        <f>IF(AND(INTRO!$E$37="Non-endemic",INTRO!$E$41="Non-endemic"),0,COUNTRY_INFO!R663)</f>
        <v>2</v>
      </c>
      <c r="I663" s="15">
        <f>IF(INTRO!$E$39="Non-endemic",IF($G663=1,DEC!I663,0),IF($G663=1,IVM!G663,0))</f>
        <v>0</v>
      </c>
      <c r="J663" s="197" t="s">
        <v>1155</v>
      </c>
      <c r="K663" s="42">
        <f>IF($J663="ALB", IF(INTRO!$E$39="Non-endemic", IF($H663&lt;&gt;0, IF($I663=0, $D663*$H663, $D663*($H663-$G663)), 0), $D663*$H663), 0)</f>
        <v>0</v>
      </c>
      <c r="L663" s="15">
        <f t="shared" si="90"/>
        <v>0</v>
      </c>
      <c r="M663" s="3"/>
      <c r="N663" s="15">
        <f t="shared" si="99"/>
        <v>0</v>
      </c>
      <c r="O663" s="42">
        <f>IF($J663="MBD", IF(INTRO!$E$39="Non-endemic", IF($H663&lt;&gt;0, IF($I663=0, $D663*$H663, $D663*($H663-$G663)), 0), $D663*$H663), 0)</f>
        <v>23912.571376800002</v>
      </c>
      <c r="P663" s="15">
        <f t="shared" si="91"/>
        <v>49123.117058399999</v>
      </c>
      <c r="Q663" s="3"/>
      <c r="R663" s="15">
        <f t="shared" si="100"/>
        <v>73035.688435200005</v>
      </c>
      <c r="S663" s="25"/>
      <c r="T663" s="17">
        <f t="shared" si="92"/>
        <v>0</v>
      </c>
      <c r="U663" s="17">
        <f t="shared" si="93"/>
        <v>0</v>
      </c>
      <c r="V663" s="25"/>
      <c r="W663" s="17">
        <f t="shared" si="94"/>
        <v>0</v>
      </c>
      <c r="X663" s="17">
        <f t="shared" si="95"/>
        <v>0</v>
      </c>
      <c r="Y663" s="25"/>
      <c r="Z663" s="17">
        <f t="shared" si="96"/>
        <v>49123.117058399999</v>
      </c>
      <c r="AA663" s="17">
        <f t="shared" si="97"/>
        <v>328</v>
      </c>
    </row>
    <row r="664" spans="1:27" x14ac:dyDescent="0.2">
      <c r="A664" s="14" t="str">
        <f>IF(AND(INTRO!$E$37="Non-endemic",INTRO!$E$41="Non-endemic")," ",IF(COUNTRY_INFO!A664=0," ",COUNTRY_INFO!A664))</f>
        <v>Ethiopia</v>
      </c>
      <c r="B664" s="14" t="str">
        <f>IF(AND(INTRO!$E$37="Non-endemic",INTRO!$E$41="Non-endemic")," ",IF(COUNTRY_INFO!B664=0," ",COUNTRY_INFO!B664))</f>
        <v>SNNPR Hadiya</v>
      </c>
      <c r="C664" s="14" t="str">
        <f>IF(AND(INTRO!$E$37="Non-endemic",INTRO!$E$41="Non-endemic")," ",IF(COUNTRY_INFO!C664=0," ",COUNTRY_INFO!C664))</f>
        <v>Duna</v>
      </c>
      <c r="D664" s="15">
        <f>IF(AND(INTRO!$E$37="Non-endemic",INTRO!$E$41="Non-endemic"),0,IF(AND(OR(COUNTRY_INFO!$H664=0,COUNTRY_INFO!$H664=4,COUNTRY_INFO!$H664=99),OR(COUNTRY_INFO!$J664=0,COUNTRY_INFO!$J664=4)),0,COUNTRY_INFO!$E664))</f>
        <v>21568.579847399997</v>
      </c>
      <c r="E664" s="15">
        <f>IF(AND(INTRO!$E$37="Non-endemic",INTRO!$E$41="Non-endemic"),0,IF(AND(OR(COUNTRY_INFO!$H664=0,COUNTRY_INFO!$H664=4,COUNTRY_INFO!$H664=99),OR(COUNTRY_INFO!$J664=0,COUNTRY_INFO!$J664=4)),0,COUNTRY_INFO!$F664))</f>
        <v>44307.902146199995</v>
      </c>
      <c r="F664" s="15">
        <f t="shared" si="98"/>
        <v>65876.481993599999</v>
      </c>
      <c r="G664" s="16">
        <f>IF(AND(INTRO!$E$37="Non-endemic",INTRO!$E$41="Non-endemic"),0,COUNTRY_INFO!P664)</f>
        <v>0</v>
      </c>
      <c r="H664" s="16">
        <f>IF(AND(INTRO!$E$37="Non-endemic",INTRO!$E$41="Non-endemic"),0,COUNTRY_INFO!R664)</f>
        <v>2</v>
      </c>
      <c r="I664" s="15">
        <f>IF(INTRO!$E$39="Non-endemic",IF($G664=1,DEC!I664,0),IF($G664=1,IVM!G664,0))</f>
        <v>0</v>
      </c>
      <c r="J664" s="197" t="s">
        <v>1155</v>
      </c>
      <c r="K664" s="42">
        <f>IF($J664="ALB", IF(INTRO!$E$39="Non-endemic", IF($H664&lt;&gt;0, IF($I664=0, $D664*$H664, $D664*($H664-$G664)), 0), $D664*$H664), 0)</f>
        <v>0</v>
      </c>
      <c r="L664" s="15">
        <f t="shared" si="90"/>
        <v>0</v>
      </c>
      <c r="M664" s="3"/>
      <c r="N664" s="15">
        <f t="shared" si="99"/>
        <v>0</v>
      </c>
      <c r="O664" s="42">
        <f>IF($J664="MBD", IF(INTRO!$E$39="Non-endemic", IF($H664&lt;&gt;0, IF($I664=0, $D664*$H664, $D664*($H664-$G664)), 0), $D664*$H664), 0)</f>
        <v>43137.159694799993</v>
      </c>
      <c r="P664" s="15">
        <f t="shared" si="91"/>
        <v>88615.804292399989</v>
      </c>
      <c r="Q664" s="3"/>
      <c r="R664" s="15">
        <f t="shared" si="100"/>
        <v>131752.9639872</v>
      </c>
      <c r="S664" s="25"/>
      <c r="T664" s="17">
        <f t="shared" si="92"/>
        <v>0</v>
      </c>
      <c r="U664" s="17">
        <f t="shared" si="93"/>
        <v>0</v>
      </c>
      <c r="V664" s="25"/>
      <c r="W664" s="17">
        <f t="shared" si="94"/>
        <v>0</v>
      </c>
      <c r="X664" s="17">
        <f t="shared" si="95"/>
        <v>0</v>
      </c>
      <c r="Y664" s="25"/>
      <c r="Z664" s="17">
        <f t="shared" si="96"/>
        <v>88615.804292399989</v>
      </c>
      <c r="AA664" s="17">
        <f t="shared" si="97"/>
        <v>591</v>
      </c>
    </row>
    <row r="665" spans="1:27" x14ac:dyDescent="0.2">
      <c r="A665" s="14" t="str">
        <f>IF(AND(INTRO!$E$37="Non-endemic",INTRO!$E$41="Non-endemic")," ",IF(COUNTRY_INFO!A665=0," ",COUNTRY_INFO!A665))</f>
        <v>Ethiopia</v>
      </c>
      <c r="B665" s="14" t="str">
        <f>IF(AND(INTRO!$E$37="Non-endemic",INTRO!$E$41="Non-endemic")," ",IF(COUNTRY_INFO!B665=0," ",COUNTRY_INFO!B665))</f>
        <v>SNNPR Hadiya</v>
      </c>
      <c r="C665" s="14" t="str">
        <f>IF(AND(INTRO!$E$37="Non-endemic",INTRO!$E$41="Non-endemic")," ",IF(COUNTRY_INFO!C665=0," ",COUNTRY_INFO!C665))</f>
        <v>Gibe</v>
      </c>
      <c r="D665" s="15">
        <f>IF(AND(INTRO!$E$37="Non-endemic",INTRO!$E$41="Non-endemic"),0,IF(AND(OR(COUNTRY_INFO!$H665=0,COUNTRY_INFO!$H665=4,COUNTRY_INFO!$H665=99),OR(COUNTRY_INFO!$J665=0,COUNTRY_INFO!$J665=4)),0,COUNTRY_INFO!$E665))</f>
        <v>19788.200116799999</v>
      </c>
      <c r="E665" s="15">
        <f>IF(AND(INTRO!$E$37="Non-endemic",INTRO!$E$41="Non-endemic"),0,IF(AND(OR(COUNTRY_INFO!$H665=0,COUNTRY_INFO!$H665=4,COUNTRY_INFO!$H665=99),OR(COUNTRY_INFO!$J665=0,COUNTRY_INFO!$J665=4)),0,COUNTRY_INFO!$F665))</f>
        <v>40650.503678399997</v>
      </c>
      <c r="F665" s="15">
        <f t="shared" si="98"/>
        <v>60438.703795199996</v>
      </c>
      <c r="G665" s="16">
        <f>IF(AND(INTRO!$E$37="Non-endemic",INTRO!$E$41="Non-endemic"),0,COUNTRY_INFO!P665)</f>
        <v>0</v>
      </c>
      <c r="H665" s="16">
        <f>IF(AND(INTRO!$E$37="Non-endemic",INTRO!$E$41="Non-endemic"),0,COUNTRY_INFO!R665)</f>
        <v>1</v>
      </c>
      <c r="I665" s="15">
        <f>IF(INTRO!$E$39="Non-endemic",IF($G665=1,DEC!I665,0),IF($G665=1,IVM!G665,0))</f>
        <v>0</v>
      </c>
      <c r="J665" s="197" t="s">
        <v>1155</v>
      </c>
      <c r="K665" s="42">
        <f>IF($J665="ALB", IF(INTRO!$E$39="Non-endemic", IF($H665&lt;&gt;0, IF($I665=0, $D665*$H665, $D665*($H665-$G665)), 0), $D665*$H665), 0)</f>
        <v>0</v>
      </c>
      <c r="L665" s="15">
        <f t="shared" si="90"/>
        <v>0</v>
      </c>
      <c r="M665" s="3"/>
      <c r="N665" s="15">
        <f t="shared" si="99"/>
        <v>0</v>
      </c>
      <c r="O665" s="42">
        <f>IF($J665="MBD", IF(INTRO!$E$39="Non-endemic", IF($H665&lt;&gt;0, IF($I665=0, $D665*$H665, $D665*($H665-$G665)), 0), $D665*$H665), 0)</f>
        <v>19788.200116799999</v>
      </c>
      <c r="P665" s="15">
        <f t="shared" si="91"/>
        <v>40650.503678399997</v>
      </c>
      <c r="Q665" s="3"/>
      <c r="R665" s="15">
        <f t="shared" si="100"/>
        <v>60438.703795199996</v>
      </c>
      <c r="S665" s="25"/>
      <c r="T665" s="17">
        <f t="shared" si="92"/>
        <v>0</v>
      </c>
      <c r="U665" s="17">
        <f t="shared" si="93"/>
        <v>0</v>
      </c>
      <c r="V665" s="25"/>
      <c r="W665" s="17">
        <f t="shared" si="94"/>
        <v>0</v>
      </c>
      <c r="X665" s="17">
        <f t="shared" si="95"/>
        <v>0</v>
      </c>
      <c r="Y665" s="25"/>
      <c r="Z665" s="17">
        <f t="shared" si="96"/>
        <v>40650.503678399997</v>
      </c>
      <c r="AA665" s="17">
        <f t="shared" si="97"/>
        <v>272</v>
      </c>
    </row>
    <row r="666" spans="1:27" x14ac:dyDescent="0.2">
      <c r="A666" s="14" t="str">
        <f>IF(AND(INTRO!$E$37="Non-endemic",INTRO!$E$41="Non-endemic")," ",IF(COUNTRY_INFO!A666=0," ",COUNTRY_INFO!A666))</f>
        <v>Ethiopia</v>
      </c>
      <c r="B666" s="14" t="str">
        <f>IF(AND(INTRO!$E$37="Non-endemic",INTRO!$E$41="Non-endemic")," ",IF(COUNTRY_INFO!B666=0," ",COUNTRY_INFO!B666))</f>
        <v>SNNPR Hadiya</v>
      </c>
      <c r="C666" s="14" t="str">
        <f>IF(AND(INTRO!$E$37="Non-endemic",INTRO!$E$41="Non-endemic")," ",IF(COUNTRY_INFO!C666=0," ",COUNTRY_INFO!C666))</f>
        <v>Gobmora</v>
      </c>
      <c r="D666" s="15">
        <f>IF(AND(INTRO!$E$37="Non-endemic",INTRO!$E$41="Non-endemic"),0,IF(AND(OR(COUNTRY_INFO!$H666=0,COUNTRY_INFO!$H666=4,COUNTRY_INFO!$H666=99),OR(COUNTRY_INFO!$J666=0,COUNTRY_INFO!$J666=4)),0,COUNTRY_INFO!$E666))</f>
        <v>15364.145454599999</v>
      </c>
      <c r="E666" s="15">
        <f>IF(AND(INTRO!$E$37="Non-endemic",INTRO!$E$41="Non-endemic"),0,IF(AND(OR(COUNTRY_INFO!$H666=0,COUNTRY_INFO!$H666=4,COUNTRY_INFO!$H666=99),OR(COUNTRY_INFO!$J666=0,COUNTRY_INFO!$J666=4)),0,COUNTRY_INFO!$F666))</f>
        <v>31562.256679800001</v>
      </c>
      <c r="F666" s="15">
        <f t="shared" si="98"/>
        <v>46926.402134399999</v>
      </c>
      <c r="G666" s="16">
        <f>IF(AND(INTRO!$E$37="Non-endemic",INTRO!$E$41="Non-endemic"),0,COUNTRY_INFO!P666)</f>
        <v>0</v>
      </c>
      <c r="H666" s="16">
        <f>IF(AND(INTRO!$E$37="Non-endemic",INTRO!$E$41="Non-endemic"),0,COUNTRY_INFO!R666)</f>
        <v>2</v>
      </c>
      <c r="I666" s="15">
        <f>IF(INTRO!$E$39="Non-endemic",IF($G666=1,DEC!I666,0),IF($G666=1,IVM!G666,0))</f>
        <v>0</v>
      </c>
      <c r="J666" s="197" t="s">
        <v>1155</v>
      </c>
      <c r="K666" s="42">
        <f>IF($J666="ALB", IF(INTRO!$E$39="Non-endemic", IF($H666&lt;&gt;0, IF($I666=0, $D666*$H666, $D666*($H666-$G666)), 0), $D666*$H666), 0)</f>
        <v>0</v>
      </c>
      <c r="L666" s="15">
        <f t="shared" si="90"/>
        <v>0</v>
      </c>
      <c r="M666" s="3"/>
      <c r="N666" s="15">
        <f t="shared" si="99"/>
        <v>0</v>
      </c>
      <c r="O666" s="42">
        <f>IF($J666="MBD", IF(INTRO!$E$39="Non-endemic", IF($H666&lt;&gt;0, IF($I666=0, $D666*$H666, $D666*($H666-$G666)), 0), $D666*$H666), 0)</f>
        <v>30728.290909199997</v>
      </c>
      <c r="P666" s="15">
        <f t="shared" si="91"/>
        <v>63124.513359600001</v>
      </c>
      <c r="Q666" s="3"/>
      <c r="R666" s="15">
        <f t="shared" si="100"/>
        <v>93852.804268799999</v>
      </c>
      <c r="S666" s="25"/>
      <c r="T666" s="17">
        <f t="shared" si="92"/>
        <v>0</v>
      </c>
      <c r="U666" s="17">
        <f t="shared" si="93"/>
        <v>0</v>
      </c>
      <c r="V666" s="25"/>
      <c r="W666" s="17">
        <f t="shared" si="94"/>
        <v>0</v>
      </c>
      <c r="X666" s="17">
        <f t="shared" si="95"/>
        <v>0</v>
      </c>
      <c r="Y666" s="25"/>
      <c r="Z666" s="17">
        <f t="shared" si="96"/>
        <v>63124.513359600001</v>
      </c>
      <c r="AA666" s="17">
        <f t="shared" si="97"/>
        <v>421</v>
      </c>
    </row>
    <row r="667" spans="1:27" x14ac:dyDescent="0.2">
      <c r="A667" s="14" t="str">
        <f>IF(AND(INTRO!$E$37="Non-endemic",INTRO!$E$41="Non-endemic")," ",IF(COUNTRY_INFO!A667=0," ",COUNTRY_INFO!A667))</f>
        <v>Ethiopia</v>
      </c>
      <c r="B667" s="14" t="str">
        <f>IF(AND(INTRO!$E$37="Non-endemic",INTRO!$E$41="Non-endemic")," ",IF(COUNTRY_INFO!B667=0," ",COUNTRY_INFO!B667))</f>
        <v>SNNPR Hadiya</v>
      </c>
      <c r="C667" s="14" t="str">
        <f>IF(AND(INTRO!$E$37="Non-endemic",INTRO!$E$41="Non-endemic")," ",IF(COUNTRY_INFO!C667=0," ",COUNTRY_INFO!C667))</f>
        <v>Hosana Town</v>
      </c>
      <c r="D667" s="15">
        <f>IF(AND(INTRO!$E$37="Non-endemic",INTRO!$E$41="Non-endemic"),0,IF(AND(OR(COUNTRY_INFO!$H667=0,COUNTRY_INFO!$H667=4,COUNTRY_INFO!$H667=99),OR(COUNTRY_INFO!$J667=0,COUNTRY_INFO!$J667=4)),0,COUNTRY_INFO!$E667))</f>
        <v>16529.180558319822</v>
      </c>
      <c r="E667" s="15">
        <f>IF(AND(INTRO!$E$37="Non-endemic",INTRO!$E$41="Non-endemic"),0,IF(AND(OR(COUNTRY_INFO!$H667=0,COUNTRY_INFO!$H667=4,COUNTRY_INFO!$H667=99),OR(COUNTRY_INFO!$J667=0,COUNTRY_INFO!$J667=4)),0,COUNTRY_INFO!$F667))</f>
        <v>33955.564989281876</v>
      </c>
      <c r="F667" s="15">
        <f t="shared" si="98"/>
        <v>50484.745547601698</v>
      </c>
      <c r="G667" s="16">
        <f>IF(AND(INTRO!$E$37="Non-endemic",INTRO!$E$41="Non-endemic"),0,COUNTRY_INFO!P667)</f>
        <v>0</v>
      </c>
      <c r="H667" s="16">
        <f>IF(AND(INTRO!$E$37="Non-endemic",INTRO!$E$41="Non-endemic"),0,COUNTRY_INFO!R667)</f>
        <v>0</v>
      </c>
      <c r="I667" s="15">
        <f>IF(INTRO!$E$39="Non-endemic",IF($G667=1,DEC!I667,0),IF($G667=1,IVM!G667,0))</f>
        <v>0</v>
      </c>
      <c r="J667" s="197"/>
      <c r="K667" s="42">
        <f>IF($J667="ALB", IF(INTRO!$E$39="Non-endemic", IF($H667&lt;&gt;0, IF($I667=0, $D667*$H667, $D667*($H667-$G667)), 0), $D667*$H667), 0)</f>
        <v>0</v>
      </c>
      <c r="L667" s="15">
        <f t="shared" si="90"/>
        <v>0</v>
      </c>
      <c r="M667" s="3"/>
      <c r="N667" s="15">
        <f t="shared" si="99"/>
        <v>0</v>
      </c>
      <c r="O667" s="42">
        <f>IF($J667="MBD", IF(INTRO!$E$39="Non-endemic", IF($H667&lt;&gt;0, IF($I667=0, $D667*$H667, $D667*($H667-$G667)), 0), $D667*$H667), 0)</f>
        <v>0</v>
      </c>
      <c r="P667" s="15">
        <f t="shared" si="91"/>
        <v>0</v>
      </c>
      <c r="Q667" s="3"/>
      <c r="R667" s="15">
        <f t="shared" si="100"/>
        <v>0</v>
      </c>
      <c r="S667" s="25"/>
      <c r="T667" s="17">
        <f t="shared" si="92"/>
        <v>0</v>
      </c>
      <c r="U667" s="17">
        <f t="shared" si="93"/>
        <v>0</v>
      </c>
      <c r="V667" s="25"/>
      <c r="W667" s="17">
        <f t="shared" si="94"/>
        <v>0</v>
      </c>
      <c r="X667" s="17">
        <f t="shared" si="95"/>
        <v>0</v>
      </c>
      <c r="Y667" s="25"/>
      <c r="Z667" s="17">
        <f t="shared" si="96"/>
        <v>0</v>
      </c>
      <c r="AA667" s="17">
        <f t="shared" si="97"/>
        <v>0</v>
      </c>
    </row>
    <row r="668" spans="1:27" x14ac:dyDescent="0.2">
      <c r="A668" s="14" t="str">
        <f>IF(AND(INTRO!$E$37="Non-endemic",INTRO!$E$41="Non-endemic")," ",IF(COUNTRY_INFO!A668=0," ",COUNTRY_INFO!A668))</f>
        <v>Ethiopia</v>
      </c>
      <c r="B668" s="14" t="str">
        <f>IF(AND(INTRO!$E$37="Non-endemic",INTRO!$E$41="Non-endemic")," ",IF(COUNTRY_INFO!B668=0," ",COUNTRY_INFO!B668))</f>
        <v>SNNPR Hadiya</v>
      </c>
      <c r="C668" s="14" t="str">
        <f>IF(AND(INTRO!$E$37="Non-endemic",INTRO!$E$41="Non-endemic")," ",IF(COUNTRY_INFO!C668=0," ",COUNTRY_INFO!C668))</f>
        <v>Lemo</v>
      </c>
      <c r="D668" s="15">
        <f>IF(AND(INTRO!$E$37="Non-endemic",INTRO!$E$41="Non-endemic"),0,IF(AND(OR(COUNTRY_INFO!$H668=0,COUNTRY_INFO!$H668=4,COUNTRY_INFO!$H668=99),OR(COUNTRY_INFO!$J668=0,COUNTRY_INFO!$J668=4)),0,COUNTRY_INFO!$E668))</f>
        <v>20523.373214399999</v>
      </c>
      <c r="E668" s="15">
        <f>IF(AND(INTRO!$E$37="Non-endemic",INTRO!$E$41="Non-endemic"),0,IF(AND(OR(COUNTRY_INFO!$H668=0,COUNTRY_INFO!$H668=4,COUNTRY_INFO!$H668=99),OR(COUNTRY_INFO!$J668=0,COUNTRY_INFO!$J668=4)),0,COUNTRY_INFO!$F668))</f>
        <v>42160.7550672</v>
      </c>
      <c r="F668" s="15">
        <f t="shared" si="98"/>
        <v>62684.128281600002</v>
      </c>
      <c r="G668" s="16">
        <f>IF(AND(INTRO!$E$37="Non-endemic",INTRO!$E$41="Non-endemic"),0,COUNTRY_INFO!P668)</f>
        <v>0</v>
      </c>
      <c r="H668" s="16">
        <f>IF(AND(INTRO!$E$37="Non-endemic",INTRO!$E$41="Non-endemic"),0,COUNTRY_INFO!R668)</f>
        <v>1</v>
      </c>
      <c r="I668" s="15">
        <f>IF(INTRO!$E$39="Non-endemic",IF($G668=1,DEC!I668,0),IF($G668=1,IVM!G668,0))</f>
        <v>0</v>
      </c>
      <c r="J668" s="197" t="s">
        <v>1155</v>
      </c>
      <c r="K668" s="42">
        <f>IF($J668="ALB", IF(INTRO!$E$39="Non-endemic", IF($H668&lt;&gt;0, IF($I668=0, $D668*$H668, $D668*($H668-$G668)), 0), $D668*$H668), 0)</f>
        <v>0</v>
      </c>
      <c r="L668" s="15">
        <f t="shared" si="90"/>
        <v>0</v>
      </c>
      <c r="M668" s="3"/>
      <c r="N668" s="15">
        <f t="shared" si="99"/>
        <v>0</v>
      </c>
      <c r="O668" s="42">
        <f>IF($J668="MBD", IF(INTRO!$E$39="Non-endemic", IF($H668&lt;&gt;0, IF($I668=0, $D668*$H668, $D668*($H668-$G668)), 0), $D668*$H668), 0)</f>
        <v>20523.373214399999</v>
      </c>
      <c r="P668" s="15">
        <f t="shared" si="91"/>
        <v>42160.7550672</v>
      </c>
      <c r="Q668" s="3"/>
      <c r="R668" s="15">
        <f t="shared" si="100"/>
        <v>62684.128281600002</v>
      </c>
      <c r="S668" s="25"/>
      <c r="T668" s="17">
        <f t="shared" si="92"/>
        <v>0</v>
      </c>
      <c r="U668" s="17">
        <f t="shared" si="93"/>
        <v>0</v>
      </c>
      <c r="V668" s="25"/>
      <c r="W668" s="17">
        <f t="shared" si="94"/>
        <v>0</v>
      </c>
      <c r="X668" s="17">
        <f t="shared" si="95"/>
        <v>0</v>
      </c>
      <c r="Y668" s="25"/>
      <c r="Z668" s="17">
        <f t="shared" si="96"/>
        <v>42160.7550672</v>
      </c>
      <c r="AA668" s="17">
        <f t="shared" si="97"/>
        <v>282</v>
      </c>
    </row>
    <row r="669" spans="1:27" x14ac:dyDescent="0.2">
      <c r="A669" s="14" t="str">
        <f>IF(AND(INTRO!$E$37="Non-endemic",INTRO!$E$41="Non-endemic")," ",IF(COUNTRY_INFO!A669=0," ",COUNTRY_INFO!A669))</f>
        <v>Ethiopia</v>
      </c>
      <c r="B669" s="14" t="str">
        <f>IF(AND(INTRO!$E$37="Non-endemic",INTRO!$E$41="Non-endemic")," ",IF(COUNTRY_INFO!B669=0," ",COUNTRY_INFO!B669))</f>
        <v>SNNPR Hadiya</v>
      </c>
      <c r="C669" s="14" t="str">
        <f>IF(AND(INTRO!$E$37="Non-endemic",INTRO!$E$41="Non-endemic")," ",IF(COUNTRY_INFO!C669=0," ",COUNTRY_INFO!C669))</f>
        <v>Mirab Badawacho</v>
      </c>
      <c r="D669" s="15">
        <f>IF(AND(INTRO!$E$37="Non-endemic",INTRO!$E$41="Non-endemic"),0,IF(AND(OR(COUNTRY_INFO!$H669=0,COUNTRY_INFO!$H669=4,COUNTRY_INFO!$H669=99),OR(COUNTRY_INFO!$J669=0,COUNTRY_INFO!$J669=4)),0,COUNTRY_INFO!$E669))</f>
        <v>14411.933200199999</v>
      </c>
      <c r="E669" s="15">
        <f>IF(AND(INTRO!$E$37="Non-endemic",INTRO!$E$41="Non-endemic"),0,IF(AND(OR(COUNTRY_INFO!$H669=0,COUNTRY_INFO!$H669=4,COUNTRY_INFO!$H669=99),OR(COUNTRY_INFO!$J669=0,COUNTRY_INFO!$J669=4)),0,COUNTRY_INFO!$F669))</f>
        <v>29606.146092600004</v>
      </c>
      <c r="F669" s="15">
        <f t="shared" si="98"/>
        <v>44018.079292800001</v>
      </c>
      <c r="G669" s="16">
        <f>IF(AND(INTRO!$E$37="Non-endemic",INTRO!$E$41="Non-endemic"),0,COUNTRY_INFO!P669)</f>
        <v>0</v>
      </c>
      <c r="H669" s="16">
        <f>IF(AND(INTRO!$E$37="Non-endemic",INTRO!$E$41="Non-endemic"),0,COUNTRY_INFO!R669)</f>
        <v>2</v>
      </c>
      <c r="I669" s="15">
        <f>IF(INTRO!$E$39="Non-endemic",IF($G669=1,DEC!I669,0),IF($G669=1,IVM!G669,0))</f>
        <v>0</v>
      </c>
      <c r="J669" s="197" t="s">
        <v>1155</v>
      </c>
      <c r="K669" s="42">
        <f>IF($J669="ALB", IF(INTRO!$E$39="Non-endemic", IF($H669&lt;&gt;0, IF($I669=0, $D669*$H669, $D669*($H669-$G669)), 0), $D669*$H669), 0)</f>
        <v>0</v>
      </c>
      <c r="L669" s="15">
        <f t="shared" si="90"/>
        <v>0</v>
      </c>
      <c r="M669" s="3"/>
      <c r="N669" s="15">
        <f t="shared" si="99"/>
        <v>0</v>
      </c>
      <c r="O669" s="42">
        <f>IF($J669="MBD", IF(INTRO!$E$39="Non-endemic", IF($H669&lt;&gt;0, IF($I669=0, $D669*$H669, $D669*($H669-$G669)), 0), $D669*$H669), 0)</f>
        <v>28823.866400399998</v>
      </c>
      <c r="P669" s="15">
        <f t="shared" si="91"/>
        <v>59212.292185200007</v>
      </c>
      <c r="Q669" s="3"/>
      <c r="R669" s="15">
        <f t="shared" si="100"/>
        <v>88036.158585600002</v>
      </c>
      <c r="S669" s="25"/>
      <c r="T669" s="17">
        <f t="shared" si="92"/>
        <v>0</v>
      </c>
      <c r="U669" s="17">
        <f t="shared" si="93"/>
        <v>0</v>
      </c>
      <c r="V669" s="25"/>
      <c r="W669" s="17">
        <f t="shared" si="94"/>
        <v>0</v>
      </c>
      <c r="X669" s="17">
        <f t="shared" si="95"/>
        <v>0</v>
      </c>
      <c r="Y669" s="25"/>
      <c r="Z669" s="17">
        <f t="shared" si="96"/>
        <v>59212.292185200007</v>
      </c>
      <c r="AA669" s="17">
        <f t="shared" si="97"/>
        <v>395</v>
      </c>
    </row>
    <row r="670" spans="1:27" x14ac:dyDescent="0.2">
      <c r="A670" s="14" t="str">
        <f>IF(AND(INTRO!$E$37="Non-endemic",INTRO!$E$41="Non-endemic")," ",IF(COUNTRY_INFO!A670=0," ",COUNTRY_INFO!A670))</f>
        <v>Ethiopia</v>
      </c>
      <c r="B670" s="14" t="str">
        <f>IF(AND(INTRO!$E$37="Non-endemic",INTRO!$E$41="Non-endemic")," ",IF(COUNTRY_INFO!B670=0," ",COUNTRY_INFO!B670))</f>
        <v>SNNPR Hadiya</v>
      </c>
      <c r="C670" s="14" t="str">
        <f>IF(AND(INTRO!$E$37="Non-endemic",INTRO!$E$41="Non-endemic")," ",IF(COUNTRY_INFO!C670=0," ",COUNTRY_INFO!C670))</f>
        <v>Misha</v>
      </c>
      <c r="D670" s="15">
        <f>IF(AND(INTRO!$E$37="Non-endemic",INTRO!$E$41="Non-endemic"),0,IF(AND(OR(COUNTRY_INFO!$H670=0,COUNTRY_INFO!$H670=4,COUNTRY_INFO!$H670=99),OR(COUNTRY_INFO!$J670=0,COUNTRY_INFO!$J670=4)),0,COUNTRY_INFO!$E670))</f>
        <v>19567.867735799999</v>
      </c>
      <c r="E670" s="15">
        <f>IF(AND(INTRO!$E$37="Non-endemic",INTRO!$E$41="Non-endemic"),0,IF(AND(OR(COUNTRY_INFO!$H670=0,COUNTRY_INFO!$H670=4,COUNTRY_INFO!$H670=99),OR(COUNTRY_INFO!$J670=0,COUNTRY_INFO!$J670=4)),0,COUNTRY_INFO!$F670))</f>
        <v>40197.879275400002</v>
      </c>
      <c r="F670" s="15">
        <f t="shared" si="98"/>
        <v>59765.747011200001</v>
      </c>
      <c r="G670" s="16">
        <f>IF(AND(INTRO!$E$37="Non-endemic",INTRO!$E$41="Non-endemic"),0,COUNTRY_INFO!P670)</f>
        <v>0</v>
      </c>
      <c r="H670" s="16">
        <f>IF(AND(INTRO!$E$37="Non-endemic",INTRO!$E$41="Non-endemic"),0,COUNTRY_INFO!R670)</f>
        <v>1</v>
      </c>
      <c r="I670" s="15">
        <f>IF(INTRO!$E$39="Non-endemic",IF($G670=1,DEC!I670,0),IF($G670=1,IVM!G670,0))</f>
        <v>0</v>
      </c>
      <c r="J670" s="197" t="s">
        <v>1155</v>
      </c>
      <c r="K670" s="42">
        <f>IF($J670="ALB", IF(INTRO!$E$39="Non-endemic", IF($H670&lt;&gt;0, IF($I670=0, $D670*$H670, $D670*($H670-$G670)), 0), $D670*$H670), 0)</f>
        <v>0</v>
      </c>
      <c r="L670" s="15">
        <f t="shared" si="90"/>
        <v>0</v>
      </c>
      <c r="M670" s="3"/>
      <c r="N670" s="15">
        <f t="shared" si="99"/>
        <v>0</v>
      </c>
      <c r="O670" s="42">
        <f>IF($J670="MBD", IF(INTRO!$E$39="Non-endemic", IF($H670&lt;&gt;0, IF($I670=0, $D670*$H670, $D670*($H670-$G670)), 0), $D670*$H670), 0)</f>
        <v>19567.867735799999</v>
      </c>
      <c r="P670" s="15">
        <f t="shared" si="91"/>
        <v>40197.879275400002</v>
      </c>
      <c r="Q670" s="3"/>
      <c r="R670" s="15">
        <f t="shared" si="100"/>
        <v>59765.747011200001</v>
      </c>
      <c r="S670" s="25"/>
      <c r="T670" s="17">
        <f t="shared" si="92"/>
        <v>0</v>
      </c>
      <c r="U670" s="17">
        <f t="shared" si="93"/>
        <v>0</v>
      </c>
      <c r="V670" s="25"/>
      <c r="W670" s="17">
        <f t="shared" si="94"/>
        <v>0</v>
      </c>
      <c r="X670" s="17">
        <f t="shared" si="95"/>
        <v>0</v>
      </c>
      <c r="Y670" s="25"/>
      <c r="Z670" s="17">
        <f t="shared" si="96"/>
        <v>40197.879275400002</v>
      </c>
      <c r="AA670" s="17">
        <f t="shared" si="97"/>
        <v>268</v>
      </c>
    </row>
    <row r="671" spans="1:27" x14ac:dyDescent="0.2">
      <c r="A671" s="14" t="str">
        <f>IF(AND(INTRO!$E$37="Non-endemic",INTRO!$E$41="Non-endemic")," ",IF(COUNTRY_INFO!A671=0," ",COUNTRY_INFO!A671))</f>
        <v>Ethiopia</v>
      </c>
      <c r="B671" s="14" t="str">
        <f>IF(AND(INTRO!$E$37="Non-endemic",INTRO!$E$41="Non-endemic")," ",IF(COUNTRY_INFO!B671=0," ",COUNTRY_INFO!B671))</f>
        <v>SNNPR Hadiya</v>
      </c>
      <c r="C671" s="14" t="str">
        <f>IF(AND(INTRO!$E$37="Non-endemic",INTRO!$E$41="Non-endemic")," ",IF(COUNTRY_INFO!C671=0," ",COUNTRY_INFO!C671))</f>
        <v>Misrak Badawacho</v>
      </c>
      <c r="D671" s="15">
        <f>IF(AND(INTRO!$E$37="Non-endemic",INTRO!$E$41="Non-endemic"),0,IF(AND(OR(COUNTRY_INFO!$H671=0,COUNTRY_INFO!$H671=4,COUNTRY_INFO!$H671=99),OR(COUNTRY_INFO!$J671=0,COUNTRY_INFO!$J671=4)),0,COUNTRY_INFO!$E671))</f>
        <v>31499.219012400001</v>
      </c>
      <c r="E671" s="15">
        <f>IF(AND(INTRO!$E$37="Non-endemic",INTRO!$E$41="Non-endemic"),0,IF(AND(OR(COUNTRY_INFO!$H671=0,COUNTRY_INFO!$H671=4,COUNTRY_INFO!$H671=99),OR(COUNTRY_INFO!$J671=0,COUNTRY_INFO!$J671=4)),0,COUNTRY_INFO!$F671))</f>
        <v>64708.215541200007</v>
      </c>
      <c r="F671" s="15">
        <f t="shared" si="98"/>
        <v>96207.434553600004</v>
      </c>
      <c r="G671" s="16">
        <f>IF(AND(INTRO!$E$37="Non-endemic",INTRO!$E$41="Non-endemic"),0,COUNTRY_INFO!P671)</f>
        <v>0</v>
      </c>
      <c r="H671" s="16">
        <f>IF(AND(INTRO!$E$37="Non-endemic",INTRO!$E$41="Non-endemic"),0,COUNTRY_INFO!R671)</f>
        <v>2</v>
      </c>
      <c r="I671" s="15">
        <f>IF(INTRO!$E$39="Non-endemic",IF($G671=1,DEC!I671,0),IF($G671=1,IVM!G671,0))</f>
        <v>0</v>
      </c>
      <c r="J671" s="197" t="s">
        <v>1155</v>
      </c>
      <c r="K671" s="42">
        <f>IF($J671="ALB", IF(INTRO!$E$39="Non-endemic", IF($H671&lt;&gt;0, IF($I671=0, $D671*$H671, $D671*($H671-$G671)), 0), $D671*$H671), 0)</f>
        <v>0</v>
      </c>
      <c r="L671" s="15">
        <f t="shared" si="90"/>
        <v>0</v>
      </c>
      <c r="M671" s="3"/>
      <c r="N671" s="15">
        <f t="shared" si="99"/>
        <v>0</v>
      </c>
      <c r="O671" s="42">
        <f>IF($J671="MBD", IF(INTRO!$E$39="Non-endemic", IF($H671&lt;&gt;0, IF($I671=0, $D671*$H671, $D671*($H671-$G671)), 0), $D671*$H671), 0)</f>
        <v>62998.438024800002</v>
      </c>
      <c r="P671" s="15">
        <f t="shared" si="91"/>
        <v>129416.43108240001</v>
      </c>
      <c r="Q671" s="3"/>
      <c r="R671" s="15">
        <f t="shared" si="100"/>
        <v>192414.86910720001</v>
      </c>
      <c r="S671" s="25"/>
      <c r="T671" s="17">
        <f t="shared" si="92"/>
        <v>0</v>
      </c>
      <c r="U671" s="17">
        <f t="shared" si="93"/>
        <v>0</v>
      </c>
      <c r="V671" s="25"/>
      <c r="W671" s="17">
        <f t="shared" si="94"/>
        <v>0</v>
      </c>
      <c r="X671" s="17">
        <f t="shared" si="95"/>
        <v>0</v>
      </c>
      <c r="Y671" s="25"/>
      <c r="Z671" s="17">
        <f t="shared" si="96"/>
        <v>129416.43108240001</v>
      </c>
      <c r="AA671" s="17">
        <f t="shared" si="97"/>
        <v>863</v>
      </c>
    </row>
    <row r="672" spans="1:27" x14ac:dyDescent="0.2">
      <c r="A672" s="14" t="str">
        <f>IF(AND(INTRO!$E$37="Non-endemic",INTRO!$E$41="Non-endemic")," ",IF(COUNTRY_INFO!A672=0," ",COUNTRY_INFO!A672))</f>
        <v>Ethiopia</v>
      </c>
      <c r="B672" s="14" t="str">
        <f>IF(AND(INTRO!$E$37="Non-endemic",INTRO!$E$41="Non-endemic")," ",IF(COUNTRY_INFO!B672=0," ",COUNTRY_INFO!B672))</f>
        <v>SNNPR Hadiya</v>
      </c>
      <c r="C672" s="14" t="str">
        <f>IF(AND(INTRO!$E$37="Non-endemic",INTRO!$E$41="Non-endemic")," ",IF(COUNTRY_INFO!C672=0," ",COUNTRY_INFO!C672))</f>
        <v>Shashego</v>
      </c>
      <c r="D672" s="15">
        <f>IF(AND(INTRO!$E$37="Non-endemic",INTRO!$E$41="Non-endemic"),0,IF(AND(OR(COUNTRY_INFO!$H672=0,COUNTRY_INFO!$H672=4,COUNTRY_INFO!$H672=99),OR(COUNTRY_INFO!$J672=0,COUNTRY_INFO!$J672=4)),0,COUNTRY_INFO!$E672))</f>
        <v>20226.1989354</v>
      </c>
      <c r="E672" s="15">
        <f>IF(AND(INTRO!$E$37="Non-endemic",INTRO!$E$41="Non-endemic"),0,IF(AND(OR(COUNTRY_INFO!$H672=0,COUNTRY_INFO!$H672=4,COUNTRY_INFO!$H672=99),OR(COUNTRY_INFO!$J672=0,COUNTRY_INFO!$J672=4)),0,COUNTRY_INFO!$F672))</f>
        <v>41550.275890200006</v>
      </c>
      <c r="F672" s="15">
        <f t="shared" si="98"/>
        <v>61776.474825600002</v>
      </c>
      <c r="G672" s="16">
        <f>IF(AND(INTRO!$E$37="Non-endemic",INTRO!$E$41="Non-endemic"),0,COUNTRY_INFO!P672)</f>
        <v>0</v>
      </c>
      <c r="H672" s="16">
        <f>IF(AND(INTRO!$E$37="Non-endemic",INTRO!$E$41="Non-endemic"),0,COUNTRY_INFO!R672)</f>
        <v>1</v>
      </c>
      <c r="I672" s="15">
        <f>IF(INTRO!$E$39="Non-endemic",IF($G672=1,DEC!I672,0),IF($G672=1,IVM!G672,0))</f>
        <v>0</v>
      </c>
      <c r="J672" s="197" t="s">
        <v>1155</v>
      </c>
      <c r="K672" s="42">
        <f>IF($J672="ALB", IF(INTRO!$E$39="Non-endemic", IF($H672&lt;&gt;0, IF($I672=0, $D672*$H672, $D672*($H672-$G672)), 0), $D672*$H672), 0)</f>
        <v>0</v>
      </c>
      <c r="L672" s="15">
        <f t="shared" si="90"/>
        <v>0</v>
      </c>
      <c r="M672" s="3"/>
      <c r="N672" s="15">
        <f t="shared" si="99"/>
        <v>0</v>
      </c>
      <c r="O672" s="42">
        <f>IF($J672="MBD", IF(INTRO!$E$39="Non-endemic", IF($H672&lt;&gt;0, IF($I672=0, $D672*$H672, $D672*($H672-$G672)), 0), $D672*$H672), 0)</f>
        <v>20226.1989354</v>
      </c>
      <c r="P672" s="15">
        <f t="shared" si="91"/>
        <v>41550.275890200006</v>
      </c>
      <c r="Q672" s="3"/>
      <c r="R672" s="15">
        <f t="shared" si="100"/>
        <v>61776.474825600002</v>
      </c>
      <c r="S672" s="25"/>
      <c r="T672" s="17">
        <f t="shared" si="92"/>
        <v>0</v>
      </c>
      <c r="U672" s="17">
        <f t="shared" si="93"/>
        <v>0</v>
      </c>
      <c r="V672" s="25"/>
      <c r="W672" s="17">
        <f t="shared" si="94"/>
        <v>0</v>
      </c>
      <c r="X672" s="17">
        <f t="shared" si="95"/>
        <v>0</v>
      </c>
      <c r="Y672" s="25"/>
      <c r="Z672" s="17">
        <f t="shared" si="96"/>
        <v>41550.275890200006</v>
      </c>
      <c r="AA672" s="17">
        <f t="shared" si="97"/>
        <v>278</v>
      </c>
    </row>
    <row r="673" spans="1:27" x14ac:dyDescent="0.2">
      <c r="A673" s="14" t="str">
        <f>IF(AND(INTRO!$E$37="Non-endemic",INTRO!$E$41="Non-endemic")," ",IF(COUNTRY_INFO!A673=0," ",COUNTRY_INFO!A673))</f>
        <v>Ethiopia</v>
      </c>
      <c r="B673" s="14" t="str">
        <f>IF(AND(INTRO!$E$37="Non-endemic",INTRO!$E$41="Non-endemic")," ",IF(COUNTRY_INFO!B673=0," ",COUNTRY_INFO!B673))</f>
        <v>SNNPR Hadiya</v>
      </c>
      <c r="C673" s="14" t="str">
        <f>IF(AND(INTRO!$E$37="Non-endemic",INTRO!$E$41="Non-endemic")," ",IF(COUNTRY_INFO!C673=0," ",COUNTRY_INFO!C673))</f>
        <v>Soro</v>
      </c>
      <c r="D673" s="15">
        <f>IF(AND(INTRO!$E$37="Non-endemic",INTRO!$E$41="Non-endemic"),0,IF(AND(OR(COUNTRY_INFO!$H673=0,COUNTRY_INFO!$H673=4,COUNTRY_INFO!$H673=99),OR(COUNTRY_INFO!$J673=0,COUNTRY_INFO!$J673=4)),0,COUNTRY_INFO!$E673))</f>
        <v>32593.039907399998</v>
      </c>
      <c r="E673" s="15">
        <f>IF(AND(INTRO!$E$37="Non-endemic",INTRO!$E$41="Non-endemic"),0,IF(AND(OR(COUNTRY_INFO!$H673=0,COUNTRY_INFO!$H673=4,COUNTRY_INFO!$H673=99),OR(COUNTRY_INFO!$J673=0,COUNTRY_INFO!$J673=4)),0,COUNTRY_INFO!$F673))</f>
        <v>66955.229926200002</v>
      </c>
      <c r="F673" s="15">
        <f t="shared" si="98"/>
        <v>99548.269833600003</v>
      </c>
      <c r="G673" s="16">
        <f>IF(AND(INTRO!$E$37="Non-endemic",INTRO!$E$41="Non-endemic"),0,COUNTRY_INFO!P673)</f>
        <v>0</v>
      </c>
      <c r="H673" s="16">
        <f>IF(AND(INTRO!$E$37="Non-endemic",INTRO!$E$41="Non-endemic"),0,COUNTRY_INFO!R673)</f>
        <v>1</v>
      </c>
      <c r="I673" s="15">
        <f>IF(INTRO!$E$39="Non-endemic",IF($G673=1,DEC!I673,0),IF($G673=1,IVM!G673,0))</f>
        <v>0</v>
      </c>
      <c r="J673" s="197" t="s">
        <v>1155</v>
      </c>
      <c r="K673" s="42">
        <f>IF($J673="ALB", IF(INTRO!$E$39="Non-endemic", IF($H673&lt;&gt;0, IF($I673=0, $D673*$H673, $D673*($H673-$G673)), 0), $D673*$H673), 0)</f>
        <v>0</v>
      </c>
      <c r="L673" s="15">
        <f t="shared" si="90"/>
        <v>0</v>
      </c>
      <c r="M673" s="3"/>
      <c r="N673" s="15">
        <f t="shared" si="99"/>
        <v>0</v>
      </c>
      <c r="O673" s="42">
        <f>IF($J673="MBD", IF(INTRO!$E$39="Non-endemic", IF($H673&lt;&gt;0, IF($I673=0, $D673*$H673, $D673*($H673-$G673)), 0), $D673*$H673), 0)</f>
        <v>32593.039907399998</v>
      </c>
      <c r="P673" s="15">
        <f t="shared" si="91"/>
        <v>66955.229926200002</v>
      </c>
      <c r="Q673" s="3"/>
      <c r="R673" s="15">
        <f t="shared" si="100"/>
        <v>99548.269833600003</v>
      </c>
      <c r="S673" s="25"/>
      <c r="T673" s="17">
        <f t="shared" si="92"/>
        <v>0</v>
      </c>
      <c r="U673" s="17">
        <f t="shared" si="93"/>
        <v>0</v>
      </c>
      <c r="V673" s="25"/>
      <c r="W673" s="17">
        <f t="shared" si="94"/>
        <v>0</v>
      </c>
      <c r="X673" s="17">
        <f t="shared" si="95"/>
        <v>0</v>
      </c>
      <c r="Y673" s="25"/>
      <c r="Z673" s="17">
        <f t="shared" si="96"/>
        <v>66955.229926200002</v>
      </c>
      <c r="AA673" s="17">
        <f t="shared" si="97"/>
        <v>447</v>
      </c>
    </row>
    <row r="674" spans="1:27" x14ac:dyDescent="0.2">
      <c r="A674" s="14" t="str">
        <f>IF(AND(INTRO!$E$37="Non-endemic",INTRO!$E$41="Non-endemic")," ",IF(COUNTRY_INFO!A674=0," ",COUNTRY_INFO!A674))</f>
        <v>Ethiopia</v>
      </c>
      <c r="B674" s="14" t="str">
        <f>IF(AND(INTRO!$E$37="Non-endemic",INTRO!$E$41="Non-endemic")," ",IF(COUNTRY_INFO!B674=0," ",COUNTRY_INFO!B674))</f>
        <v>SNNPR Halaba Special Woreda</v>
      </c>
      <c r="C674" s="14" t="str">
        <f>IF(AND(INTRO!$E$37="Non-endemic",INTRO!$E$41="Non-endemic")," ",IF(COUNTRY_INFO!C674=0," ",COUNTRY_INFO!C674))</f>
        <v>Halaba Rural</v>
      </c>
      <c r="D674" s="15">
        <f>IF(AND(INTRO!$E$37="Non-endemic",INTRO!$E$41="Non-endemic"),0,IF(AND(OR(COUNTRY_INFO!$H674=0,COUNTRY_INFO!$H674=4,COUNTRY_INFO!$H674=99),OR(COUNTRY_INFO!$J674=0,COUNTRY_INFO!$J674=4)),0,COUNTRY_INFO!$E674))</f>
        <v>43910.283280800002</v>
      </c>
      <c r="E674" s="15">
        <f>IF(AND(INTRO!$E$37="Non-endemic",INTRO!$E$41="Non-endemic"),0,IF(AND(OR(COUNTRY_INFO!$H674=0,COUNTRY_INFO!$H674=4,COUNTRY_INFO!$H674=99),OR(COUNTRY_INFO!$J674=0,COUNTRY_INFO!$J674=4)),0,COUNTRY_INFO!$F674))</f>
        <v>90204.016610400009</v>
      </c>
      <c r="F674" s="15">
        <f t="shared" si="98"/>
        <v>134114.2998912</v>
      </c>
      <c r="G674" s="16">
        <f>IF(AND(INTRO!$E$37="Non-endemic",INTRO!$E$41="Non-endemic"),0,COUNTRY_INFO!P674)</f>
        <v>0</v>
      </c>
      <c r="H674" s="16">
        <f>IF(AND(INTRO!$E$37="Non-endemic",INTRO!$E$41="Non-endemic"),0,COUNTRY_INFO!R674)</f>
        <v>2</v>
      </c>
      <c r="I674" s="15">
        <f>IF(INTRO!$E$39="Non-endemic",IF($G674=1,DEC!I674,0),IF($G674=1,IVM!G674,0))</f>
        <v>0</v>
      </c>
      <c r="J674" s="197" t="s">
        <v>1155</v>
      </c>
      <c r="K674" s="42">
        <f>IF($J674="ALB", IF(INTRO!$E$39="Non-endemic", IF($H674&lt;&gt;0, IF($I674=0, $D674*$H674, $D674*($H674-$G674)), 0), $D674*$H674), 0)</f>
        <v>0</v>
      </c>
      <c r="L674" s="15">
        <f t="shared" si="90"/>
        <v>0</v>
      </c>
      <c r="M674" s="3"/>
      <c r="N674" s="15">
        <f t="shared" si="99"/>
        <v>0</v>
      </c>
      <c r="O674" s="42">
        <f>IF($J674="MBD", IF(INTRO!$E$39="Non-endemic", IF($H674&lt;&gt;0, IF($I674=0, $D674*$H674, $D674*($H674-$G674)), 0), $D674*$H674), 0)</f>
        <v>87820.566561600004</v>
      </c>
      <c r="P674" s="15">
        <f t="shared" si="91"/>
        <v>180408.03322080002</v>
      </c>
      <c r="Q674" s="3"/>
      <c r="R674" s="15">
        <f t="shared" si="100"/>
        <v>268228.59978240001</v>
      </c>
      <c r="S674" s="25"/>
      <c r="T674" s="17">
        <f t="shared" si="92"/>
        <v>0</v>
      </c>
      <c r="U674" s="17">
        <f t="shared" si="93"/>
        <v>0</v>
      </c>
      <c r="V674" s="25"/>
      <c r="W674" s="17">
        <f t="shared" si="94"/>
        <v>0</v>
      </c>
      <c r="X674" s="17">
        <f t="shared" si="95"/>
        <v>0</v>
      </c>
      <c r="Y674" s="25"/>
      <c r="Z674" s="17">
        <f t="shared" si="96"/>
        <v>180408.03322080002</v>
      </c>
      <c r="AA674" s="17">
        <f t="shared" si="97"/>
        <v>1203</v>
      </c>
    </row>
    <row r="675" spans="1:27" x14ac:dyDescent="0.2">
      <c r="A675" s="14" t="str">
        <f>IF(AND(INTRO!$E$37="Non-endemic",INTRO!$E$41="Non-endemic")," ",IF(COUNTRY_INFO!A675=0," ",COUNTRY_INFO!A675))</f>
        <v>Ethiopia</v>
      </c>
      <c r="B675" s="14" t="str">
        <f>IF(AND(INTRO!$E$37="Non-endemic",INTRO!$E$41="Non-endemic")," ",IF(COUNTRY_INFO!B675=0," ",COUNTRY_INFO!B675))</f>
        <v>SNNPR Kafa</v>
      </c>
      <c r="C675" s="14" t="str">
        <f>IF(AND(INTRO!$E$37="Non-endemic",INTRO!$E$41="Non-endemic")," ",IF(COUNTRY_INFO!C675=0," ",COUNTRY_INFO!C675))</f>
        <v>Adiyio</v>
      </c>
      <c r="D675" s="15">
        <f>IF(AND(INTRO!$E$37="Non-endemic",INTRO!$E$41="Non-endemic"),0,IF(AND(OR(COUNTRY_INFO!$H675=0,COUNTRY_INFO!$H675=4,COUNTRY_INFO!$H675=99),OR(COUNTRY_INFO!$J675=0,COUNTRY_INFO!$J675=4)),0,COUNTRY_INFO!$E675))</f>
        <v>21489.856107</v>
      </c>
      <c r="E675" s="15">
        <f>IF(AND(INTRO!$E$37="Non-endemic",INTRO!$E$41="Non-endemic"),0,IF(AND(OR(COUNTRY_INFO!$H675=0,COUNTRY_INFO!$H675=4,COUNTRY_INFO!$H675=99),OR(COUNTRY_INFO!$J675=0,COUNTRY_INFO!$J675=4)),0,COUNTRY_INFO!$F675))</f>
        <v>44146.181540999998</v>
      </c>
      <c r="F675" s="15">
        <f t="shared" si="98"/>
        <v>65636.037647999998</v>
      </c>
      <c r="G675" s="16">
        <f>IF(AND(INTRO!$E$37="Non-endemic",INTRO!$E$41="Non-endemic"),0,COUNTRY_INFO!P675)</f>
        <v>0</v>
      </c>
      <c r="H675" s="16">
        <f>IF(AND(INTRO!$E$37="Non-endemic",INTRO!$E$41="Non-endemic"),0,COUNTRY_INFO!R675)</f>
        <v>2</v>
      </c>
      <c r="I675" s="15">
        <f>IF(INTRO!$E$39="Non-endemic",IF($G675=1,DEC!I675,0),IF($G675=1,IVM!G675,0))</f>
        <v>0</v>
      </c>
      <c r="J675" s="197" t="s">
        <v>1155</v>
      </c>
      <c r="K675" s="42">
        <f>IF($J675="ALB", IF(INTRO!$E$39="Non-endemic", IF($H675&lt;&gt;0, IF($I675=0, $D675*$H675, $D675*($H675-$G675)), 0), $D675*$H675), 0)</f>
        <v>0</v>
      </c>
      <c r="L675" s="15">
        <f t="shared" si="90"/>
        <v>0</v>
      </c>
      <c r="M675" s="3"/>
      <c r="N675" s="15">
        <f t="shared" si="99"/>
        <v>0</v>
      </c>
      <c r="O675" s="42">
        <f>IF($J675="MBD", IF(INTRO!$E$39="Non-endemic", IF($H675&lt;&gt;0, IF($I675=0, $D675*$H675, $D675*($H675-$G675)), 0), $D675*$H675), 0)</f>
        <v>42979.712213999999</v>
      </c>
      <c r="P675" s="15">
        <f t="shared" si="91"/>
        <v>88292.363081999996</v>
      </c>
      <c r="Q675" s="3"/>
      <c r="R675" s="15">
        <f t="shared" si="100"/>
        <v>131272.075296</v>
      </c>
      <c r="S675" s="25"/>
      <c r="T675" s="17">
        <f t="shared" si="92"/>
        <v>0</v>
      </c>
      <c r="U675" s="17">
        <f t="shared" si="93"/>
        <v>0</v>
      </c>
      <c r="V675" s="25"/>
      <c r="W675" s="17">
        <f t="shared" si="94"/>
        <v>0</v>
      </c>
      <c r="X675" s="17">
        <f t="shared" si="95"/>
        <v>0</v>
      </c>
      <c r="Y675" s="25"/>
      <c r="Z675" s="17">
        <f t="shared" si="96"/>
        <v>88292.363081999996</v>
      </c>
      <c r="AA675" s="17">
        <f t="shared" si="97"/>
        <v>589</v>
      </c>
    </row>
    <row r="676" spans="1:27" x14ac:dyDescent="0.2">
      <c r="A676" s="14" t="str">
        <f>IF(AND(INTRO!$E$37="Non-endemic",INTRO!$E$41="Non-endemic")," ",IF(COUNTRY_INFO!A676=0," ",COUNTRY_INFO!A676))</f>
        <v>Ethiopia</v>
      </c>
      <c r="B676" s="14" t="str">
        <f>IF(AND(INTRO!$E$37="Non-endemic",INTRO!$E$41="Non-endemic")," ",IF(COUNTRY_INFO!B676=0," ",COUNTRY_INFO!B676))</f>
        <v>SNNPR Kafa</v>
      </c>
      <c r="C676" s="14" t="str">
        <f>IF(AND(INTRO!$E$37="Non-endemic",INTRO!$E$41="Non-endemic")," ",IF(COUNTRY_INFO!C676=0," ",COUNTRY_INFO!C676))</f>
        <v>Bita</v>
      </c>
      <c r="D676" s="15">
        <f>IF(AND(INTRO!$E$37="Non-endemic",INTRO!$E$41="Non-endemic"),0,IF(AND(OR(COUNTRY_INFO!$H676=0,COUNTRY_INFO!$H676=4,COUNTRY_INFO!$H676=99),OR(COUNTRY_INFO!$J676=0,COUNTRY_INFO!$J676=4)),0,COUNTRY_INFO!$E676))</f>
        <v>14901.682684799998</v>
      </c>
      <c r="E676" s="15">
        <f>IF(AND(INTRO!$E$37="Non-endemic",INTRO!$E$41="Non-endemic"),0,IF(AND(OR(COUNTRY_INFO!$H676=0,COUNTRY_INFO!$H676=4,COUNTRY_INFO!$H676=99),OR(COUNTRY_INFO!$J676=0,COUNTRY_INFO!$J676=4)),0,COUNTRY_INFO!$F676))</f>
        <v>30612.228662399997</v>
      </c>
      <c r="F676" s="15">
        <f t="shared" si="98"/>
        <v>45513.911347199995</v>
      </c>
      <c r="G676" s="16">
        <f>IF(AND(INTRO!$E$37="Non-endemic",INTRO!$E$41="Non-endemic"),0,COUNTRY_INFO!P676)</f>
        <v>0</v>
      </c>
      <c r="H676" s="16">
        <f>IF(AND(INTRO!$E$37="Non-endemic",INTRO!$E$41="Non-endemic"),0,COUNTRY_INFO!R676)</f>
        <v>2</v>
      </c>
      <c r="I676" s="15">
        <f>IF(INTRO!$E$39="Non-endemic",IF($G676=1,DEC!I676,0),IF($G676=1,IVM!G676,0))</f>
        <v>0</v>
      </c>
      <c r="J676" s="197" t="s">
        <v>1155</v>
      </c>
      <c r="K676" s="42">
        <f>IF($J676="ALB", IF(INTRO!$E$39="Non-endemic", IF($H676&lt;&gt;0, IF($I676=0, $D676*$H676, $D676*($H676-$G676)), 0), $D676*$H676), 0)</f>
        <v>0</v>
      </c>
      <c r="L676" s="15">
        <f t="shared" si="90"/>
        <v>0</v>
      </c>
      <c r="M676" s="3"/>
      <c r="N676" s="15">
        <f t="shared" si="99"/>
        <v>0</v>
      </c>
      <c r="O676" s="42">
        <f>IF($J676="MBD", IF(INTRO!$E$39="Non-endemic", IF($H676&lt;&gt;0, IF($I676=0, $D676*$H676, $D676*($H676-$G676)), 0), $D676*$H676), 0)</f>
        <v>29803.365369599996</v>
      </c>
      <c r="P676" s="15">
        <f t="shared" si="91"/>
        <v>61224.457324799994</v>
      </c>
      <c r="Q676" s="3"/>
      <c r="R676" s="15">
        <f t="shared" si="100"/>
        <v>91027.822694399991</v>
      </c>
      <c r="S676" s="25"/>
      <c r="T676" s="17">
        <f t="shared" si="92"/>
        <v>0</v>
      </c>
      <c r="U676" s="17">
        <f t="shared" si="93"/>
        <v>0</v>
      </c>
      <c r="V676" s="25"/>
      <c r="W676" s="17">
        <f t="shared" si="94"/>
        <v>0</v>
      </c>
      <c r="X676" s="17">
        <f t="shared" si="95"/>
        <v>0</v>
      </c>
      <c r="Y676" s="25"/>
      <c r="Z676" s="17">
        <f t="shared" si="96"/>
        <v>61224.457324799994</v>
      </c>
      <c r="AA676" s="17">
        <f t="shared" si="97"/>
        <v>409</v>
      </c>
    </row>
    <row r="677" spans="1:27" x14ac:dyDescent="0.2">
      <c r="A677" s="14" t="str">
        <f>IF(AND(INTRO!$E$37="Non-endemic",INTRO!$E$41="Non-endemic")," ",IF(COUNTRY_INFO!A677=0," ",COUNTRY_INFO!A677))</f>
        <v>Ethiopia</v>
      </c>
      <c r="B677" s="14" t="str">
        <f>IF(AND(INTRO!$E$37="Non-endemic",INTRO!$E$41="Non-endemic")," ",IF(COUNTRY_INFO!B677=0," ",COUNTRY_INFO!B677))</f>
        <v>SNNPR Kafa</v>
      </c>
      <c r="C677" s="14" t="str">
        <f>IF(AND(INTRO!$E$37="Non-endemic",INTRO!$E$41="Non-endemic")," ",IF(COUNTRY_INFO!C677=0," ",COUNTRY_INFO!C677))</f>
        <v>Bonga Town</v>
      </c>
      <c r="D677" s="15">
        <f>IF(AND(INTRO!$E$37="Non-endemic",INTRO!$E$41="Non-endemic"),0,IF(AND(OR(COUNTRY_INFO!$H677=0,COUNTRY_INFO!$H677=4,COUNTRY_INFO!$H677=99),OR(COUNTRY_INFO!$J677=0,COUNTRY_INFO!$J677=4)),0,COUNTRY_INFO!$E677))</f>
        <v>4832.5712831999999</v>
      </c>
      <c r="E677" s="15">
        <f>IF(AND(INTRO!$E$37="Non-endemic",INTRO!$E$41="Non-endemic"),0,IF(AND(OR(COUNTRY_INFO!$H677=0,COUNTRY_INFO!$H677=4,COUNTRY_INFO!$H677=99),OR(COUNTRY_INFO!$J677=0,COUNTRY_INFO!$J677=4)),0,COUNTRY_INFO!$F677))</f>
        <v>9927.4545216000006</v>
      </c>
      <c r="F677" s="15">
        <f t="shared" si="98"/>
        <v>14760.0258048</v>
      </c>
      <c r="G677" s="16">
        <f>IF(AND(INTRO!$E$37="Non-endemic",INTRO!$E$41="Non-endemic"),0,COUNTRY_INFO!P677)</f>
        <v>0</v>
      </c>
      <c r="H677" s="16">
        <f>IF(AND(INTRO!$E$37="Non-endemic",INTRO!$E$41="Non-endemic"),0,COUNTRY_INFO!R677)</f>
        <v>2</v>
      </c>
      <c r="I677" s="15">
        <f>IF(INTRO!$E$39="Non-endemic",IF($G677=1,DEC!I677,0),IF($G677=1,IVM!G677,0))</f>
        <v>0</v>
      </c>
      <c r="J677" s="197" t="s">
        <v>1155</v>
      </c>
      <c r="K677" s="42">
        <f>IF($J677="ALB", IF(INTRO!$E$39="Non-endemic", IF($H677&lt;&gt;0, IF($I677=0, $D677*$H677, $D677*($H677-$G677)), 0), $D677*$H677), 0)</f>
        <v>0</v>
      </c>
      <c r="L677" s="15">
        <f t="shared" si="90"/>
        <v>0</v>
      </c>
      <c r="M677" s="3"/>
      <c r="N677" s="15">
        <f t="shared" si="99"/>
        <v>0</v>
      </c>
      <c r="O677" s="42">
        <f>IF($J677="MBD", IF(INTRO!$E$39="Non-endemic", IF($H677&lt;&gt;0, IF($I677=0, $D677*$H677, $D677*($H677-$G677)), 0), $D677*$H677), 0)</f>
        <v>9665.1425663999999</v>
      </c>
      <c r="P677" s="15">
        <f t="shared" si="91"/>
        <v>19854.909043200001</v>
      </c>
      <c r="Q677" s="3"/>
      <c r="R677" s="15">
        <f t="shared" si="100"/>
        <v>29520.051609599999</v>
      </c>
      <c r="S677" s="25"/>
      <c r="T677" s="17">
        <f t="shared" si="92"/>
        <v>0</v>
      </c>
      <c r="U677" s="17">
        <f t="shared" si="93"/>
        <v>0</v>
      </c>
      <c r="V677" s="25"/>
      <c r="W677" s="17">
        <f t="shared" si="94"/>
        <v>0</v>
      </c>
      <c r="X677" s="17">
        <f t="shared" si="95"/>
        <v>0</v>
      </c>
      <c r="Y677" s="25"/>
      <c r="Z677" s="17">
        <f t="shared" si="96"/>
        <v>19854.909043200001</v>
      </c>
      <c r="AA677" s="17">
        <f t="shared" si="97"/>
        <v>133</v>
      </c>
    </row>
    <row r="678" spans="1:27" x14ac:dyDescent="0.2">
      <c r="A678" s="14" t="str">
        <f>IF(AND(INTRO!$E$37="Non-endemic",INTRO!$E$41="Non-endemic")," ",IF(COUNTRY_INFO!A678=0," ",COUNTRY_INFO!A678))</f>
        <v>Ethiopia</v>
      </c>
      <c r="B678" s="14" t="str">
        <f>IF(AND(INTRO!$E$37="Non-endemic",INTRO!$E$41="Non-endemic")," ",IF(COUNTRY_INFO!B678=0," ",COUNTRY_INFO!B678))</f>
        <v>SNNPR Kafa</v>
      </c>
      <c r="C678" s="14" t="str">
        <f>IF(AND(INTRO!$E$37="Non-endemic",INTRO!$E$41="Non-endemic")," ",IF(COUNTRY_INFO!C678=0," ",COUNTRY_INFO!C678))</f>
        <v>Chena</v>
      </c>
      <c r="D678" s="15">
        <f>IF(AND(INTRO!$E$37="Non-endemic",INTRO!$E$41="Non-endemic"),0,IF(AND(OR(COUNTRY_INFO!$H678=0,COUNTRY_INFO!$H678=4,COUNTRY_INFO!$H678=99),OR(COUNTRY_INFO!$J678=0,COUNTRY_INFO!$J678=4)),0,COUNTRY_INFO!$E678))</f>
        <v>31852.534922999999</v>
      </c>
      <c r="E678" s="15">
        <f>IF(AND(INTRO!$E$37="Non-endemic",INTRO!$E$41="Non-endemic"),0,IF(AND(OR(COUNTRY_INFO!$H678=0,COUNTRY_INFO!$H678=4,COUNTRY_INFO!$H678=99),OR(COUNTRY_INFO!$J678=0,COUNTRY_INFO!$J678=4)),0,COUNTRY_INFO!$F678))</f>
        <v>65434.025349000003</v>
      </c>
      <c r="F678" s="15">
        <f t="shared" si="98"/>
        <v>97286.560272000002</v>
      </c>
      <c r="G678" s="16">
        <f>IF(AND(INTRO!$E$37="Non-endemic",INTRO!$E$41="Non-endemic"),0,COUNTRY_INFO!P678)</f>
        <v>0</v>
      </c>
      <c r="H678" s="16">
        <f>IF(AND(INTRO!$E$37="Non-endemic",INTRO!$E$41="Non-endemic"),0,COUNTRY_INFO!R678)</f>
        <v>2</v>
      </c>
      <c r="I678" s="15">
        <f>IF(INTRO!$E$39="Non-endemic",IF($G678=1,DEC!I678,0),IF($G678=1,IVM!G678,0))</f>
        <v>0</v>
      </c>
      <c r="J678" s="197" t="s">
        <v>1155</v>
      </c>
      <c r="K678" s="42">
        <f>IF($J678="ALB", IF(INTRO!$E$39="Non-endemic", IF($H678&lt;&gt;0, IF($I678=0, $D678*$H678, $D678*($H678-$G678)), 0), $D678*$H678), 0)</f>
        <v>0</v>
      </c>
      <c r="L678" s="15">
        <f t="shared" si="90"/>
        <v>0</v>
      </c>
      <c r="M678" s="3"/>
      <c r="N678" s="15">
        <f t="shared" si="99"/>
        <v>0</v>
      </c>
      <c r="O678" s="42">
        <f>IF($J678="MBD", IF(INTRO!$E$39="Non-endemic", IF($H678&lt;&gt;0, IF($I678=0, $D678*$H678, $D678*($H678-$G678)), 0), $D678*$H678), 0)</f>
        <v>63705.069845999999</v>
      </c>
      <c r="P678" s="15">
        <f t="shared" si="91"/>
        <v>130868.05069800001</v>
      </c>
      <c r="Q678" s="3"/>
      <c r="R678" s="15">
        <f t="shared" si="100"/>
        <v>194573.120544</v>
      </c>
      <c r="S678" s="25"/>
      <c r="T678" s="17">
        <f t="shared" si="92"/>
        <v>0</v>
      </c>
      <c r="U678" s="17">
        <f t="shared" si="93"/>
        <v>0</v>
      </c>
      <c r="V678" s="25"/>
      <c r="W678" s="17">
        <f t="shared" si="94"/>
        <v>0</v>
      </c>
      <c r="X678" s="17">
        <f t="shared" si="95"/>
        <v>0</v>
      </c>
      <c r="Y678" s="25"/>
      <c r="Z678" s="17">
        <f t="shared" si="96"/>
        <v>130868.05069800001</v>
      </c>
      <c r="AA678" s="17">
        <f t="shared" si="97"/>
        <v>873</v>
      </c>
    </row>
    <row r="679" spans="1:27" x14ac:dyDescent="0.2">
      <c r="A679" s="14" t="str">
        <f>IF(AND(INTRO!$E$37="Non-endemic",INTRO!$E$41="Non-endemic")," ",IF(COUNTRY_INFO!A679=0," ",COUNTRY_INFO!A679))</f>
        <v>Ethiopia</v>
      </c>
      <c r="B679" s="14" t="str">
        <f>IF(AND(INTRO!$E$37="Non-endemic",INTRO!$E$41="Non-endemic")," ",IF(COUNTRY_INFO!B679=0," ",COUNTRY_INFO!B679))</f>
        <v>SNNPR Kafa</v>
      </c>
      <c r="C679" s="14" t="str">
        <f>IF(AND(INTRO!$E$37="Non-endemic",INTRO!$E$41="Non-endemic")," ",IF(COUNTRY_INFO!C679=0," ",COUNTRY_INFO!C679))</f>
        <v>Cheta</v>
      </c>
      <c r="D679" s="15">
        <f>IF(AND(INTRO!$E$37="Non-endemic",INTRO!$E$41="Non-endemic"),0,IF(AND(OR(COUNTRY_INFO!$H679=0,COUNTRY_INFO!$H679=4,COUNTRY_INFO!$H679=99),OR(COUNTRY_INFO!$J679=0,COUNTRY_INFO!$J679=4)),0,COUNTRY_INFO!$E679))</f>
        <v>6526.6999037999994</v>
      </c>
      <c r="E679" s="15">
        <f>IF(AND(INTRO!$E$37="Non-endemic",INTRO!$E$41="Non-endemic"),0,IF(AND(OR(COUNTRY_INFO!$H679=0,COUNTRY_INFO!$H679=4,COUNTRY_INFO!$H679=99),OR(COUNTRY_INFO!$J679=0,COUNTRY_INFO!$J679=4)),0,COUNTRY_INFO!$F679))</f>
        <v>13407.669059399999</v>
      </c>
      <c r="F679" s="15">
        <f t="shared" si="98"/>
        <v>19934.368963199999</v>
      </c>
      <c r="G679" s="16">
        <f>IF(AND(INTRO!$E$37="Non-endemic",INTRO!$E$41="Non-endemic"),0,COUNTRY_INFO!P679)</f>
        <v>0</v>
      </c>
      <c r="H679" s="16">
        <f>IF(AND(INTRO!$E$37="Non-endemic",INTRO!$E$41="Non-endemic"),0,COUNTRY_INFO!R679)</f>
        <v>2</v>
      </c>
      <c r="I679" s="15">
        <f>IF(INTRO!$E$39="Non-endemic",IF($G679=1,DEC!I679,0),IF($G679=1,IVM!G679,0))</f>
        <v>0</v>
      </c>
      <c r="J679" s="197" t="s">
        <v>1155</v>
      </c>
      <c r="K679" s="42">
        <f>IF($J679="ALB", IF(INTRO!$E$39="Non-endemic", IF($H679&lt;&gt;0, IF($I679=0, $D679*$H679, $D679*($H679-$G679)), 0), $D679*$H679), 0)</f>
        <v>0</v>
      </c>
      <c r="L679" s="15">
        <f t="shared" si="90"/>
        <v>0</v>
      </c>
      <c r="M679" s="3"/>
      <c r="N679" s="15">
        <f t="shared" si="99"/>
        <v>0</v>
      </c>
      <c r="O679" s="42">
        <f>IF($J679="MBD", IF(INTRO!$E$39="Non-endemic", IF($H679&lt;&gt;0, IF($I679=0, $D679*$H679, $D679*($H679-$G679)), 0), $D679*$H679), 0)</f>
        <v>13053.399807599999</v>
      </c>
      <c r="P679" s="15">
        <f t="shared" si="91"/>
        <v>26815.338118799998</v>
      </c>
      <c r="Q679" s="3"/>
      <c r="R679" s="15">
        <f t="shared" si="100"/>
        <v>39868.737926399997</v>
      </c>
      <c r="S679" s="25"/>
      <c r="T679" s="17">
        <f t="shared" si="92"/>
        <v>0</v>
      </c>
      <c r="U679" s="17">
        <f t="shared" si="93"/>
        <v>0</v>
      </c>
      <c r="V679" s="25"/>
      <c r="W679" s="17">
        <f t="shared" si="94"/>
        <v>0</v>
      </c>
      <c r="X679" s="17">
        <f t="shared" si="95"/>
        <v>0</v>
      </c>
      <c r="Y679" s="25"/>
      <c r="Z679" s="17">
        <f t="shared" si="96"/>
        <v>26815.338118799998</v>
      </c>
      <c r="AA679" s="17">
        <f t="shared" si="97"/>
        <v>179</v>
      </c>
    </row>
    <row r="680" spans="1:27" x14ac:dyDescent="0.2">
      <c r="A680" s="14" t="str">
        <f>IF(AND(INTRO!$E$37="Non-endemic",INTRO!$E$41="Non-endemic")," ",IF(COUNTRY_INFO!A680=0," ",COUNTRY_INFO!A680))</f>
        <v>Ethiopia</v>
      </c>
      <c r="B680" s="14" t="str">
        <f>IF(AND(INTRO!$E$37="Non-endemic",INTRO!$E$41="Non-endemic")," ",IF(COUNTRY_INFO!B680=0," ",COUNTRY_INFO!B680))</f>
        <v>SNNPR Kafa</v>
      </c>
      <c r="C680" s="14" t="str">
        <f>IF(AND(INTRO!$E$37="Non-endemic",INTRO!$E$41="Non-endemic")," ",IF(COUNTRY_INFO!C680=0," ",COUNTRY_INFO!C680))</f>
        <v>Decha</v>
      </c>
      <c r="D680" s="15">
        <f>IF(AND(INTRO!$E$37="Non-endemic",INTRO!$E$41="Non-endemic"),0,IF(AND(OR(COUNTRY_INFO!$H680=0,COUNTRY_INFO!$H680=4,COUNTRY_INFO!$H680=99),OR(COUNTRY_INFO!$J680=0,COUNTRY_INFO!$J680=4)),0,COUNTRY_INFO!$E680))</f>
        <v>25777.477195199997</v>
      </c>
      <c r="E680" s="15">
        <f>IF(AND(INTRO!$E$37="Non-endemic",INTRO!$E$41="Non-endemic"),0,IF(AND(OR(COUNTRY_INFO!$H680=0,COUNTRY_INFO!$H680=4,COUNTRY_INFO!$H680=99),OR(COUNTRY_INFO!$J680=0,COUNTRY_INFO!$J680=4)),0,COUNTRY_INFO!$F680))</f>
        <v>52954.155777599997</v>
      </c>
      <c r="F680" s="15">
        <f t="shared" si="98"/>
        <v>78731.632972799998</v>
      </c>
      <c r="G680" s="16">
        <f>IF(AND(INTRO!$E$37="Non-endemic",INTRO!$E$41="Non-endemic"),0,COUNTRY_INFO!P680)</f>
        <v>0</v>
      </c>
      <c r="H680" s="16">
        <f>IF(AND(INTRO!$E$37="Non-endemic",INTRO!$E$41="Non-endemic"),0,COUNTRY_INFO!R680)</f>
        <v>2</v>
      </c>
      <c r="I680" s="15">
        <f>IF(INTRO!$E$39="Non-endemic",IF($G680=1,DEC!I680,0),IF($G680=1,IVM!G680,0))</f>
        <v>0</v>
      </c>
      <c r="J680" s="197" t="s">
        <v>1155</v>
      </c>
      <c r="K680" s="42">
        <f>IF($J680="ALB", IF(INTRO!$E$39="Non-endemic", IF($H680&lt;&gt;0, IF($I680=0, $D680*$H680, $D680*($H680-$G680)), 0), $D680*$H680), 0)</f>
        <v>0</v>
      </c>
      <c r="L680" s="15">
        <f t="shared" si="90"/>
        <v>0</v>
      </c>
      <c r="M680" s="3"/>
      <c r="N680" s="15">
        <f t="shared" si="99"/>
        <v>0</v>
      </c>
      <c r="O680" s="42">
        <f>IF($J680="MBD", IF(INTRO!$E$39="Non-endemic", IF($H680&lt;&gt;0, IF($I680=0, $D680*$H680, $D680*($H680-$G680)), 0), $D680*$H680), 0)</f>
        <v>51554.954390399995</v>
      </c>
      <c r="P680" s="15">
        <f t="shared" si="91"/>
        <v>105908.31155519999</v>
      </c>
      <c r="Q680" s="3"/>
      <c r="R680" s="15">
        <f t="shared" si="100"/>
        <v>157463.2659456</v>
      </c>
      <c r="S680" s="25"/>
      <c r="T680" s="17">
        <f t="shared" si="92"/>
        <v>0</v>
      </c>
      <c r="U680" s="17">
        <f t="shared" si="93"/>
        <v>0</v>
      </c>
      <c r="V680" s="25"/>
      <c r="W680" s="17">
        <f t="shared" si="94"/>
        <v>0</v>
      </c>
      <c r="X680" s="17">
        <f t="shared" si="95"/>
        <v>0</v>
      </c>
      <c r="Y680" s="25"/>
      <c r="Z680" s="17">
        <f t="shared" si="96"/>
        <v>105908.31155519999</v>
      </c>
      <c r="AA680" s="17">
        <f t="shared" si="97"/>
        <v>707</v>
      </c>
    </row>
    <row r="681" spans="1:27" x14ac:dyDescent="0.2">
      <c r="A681" s="14" t="str">
        <f>IF(AND(INTRO!$E$37="Non-endemic",INTRO!$E$41="Non-endemic")," ",IF(COUNTRY_INFO!A681=0," ",COUNTRY_INFO!A681))</f>
        <v>Ethiopia</v>
      </c>
      <c r="B681" s="14" t="str">
        <f>IF(AND(INTRO!$E$37="Non-endemic",INTRO!$E$41="Non-endemic")," ",IF(COUNTRY_INFO!B681=0," ",COUNTRY_INFO!B681))</f>
        <v>SNNPR Kafa</v>
      </c>
      <c r="C681" s="14" t="str">
        <f>IF(AND(INTRO!$E$37="Non-endemic",INTRO!$E$41="Non-endemic")," ",IF(COUNTRY_INFO!C681=0," ",COUNTRY_INFO!C681))</f>
        <v>Gesha</v>
      </c>
      <c r="D681" s="15">
        <f>IF(AND(INTRO!$E$37="Non-endemic",INTRO!$E$41="Non-endemic"),0,IF(AND(OR(COUNTRY_INFO!$H681=0,COUNTRY_INFO!$H681=4,COUNTRY_INFO!$H681=99),OR(COUNTRY_INFO!$J681=0,COUNTRY_INFO!$J681=4)),0,COUNTRY_INFO!$E681))</f>
        <v>17015.1485202</v>
      </c>
      <c r="E681" s="15">
        <f>IF(AND(INTRO!$E$37="Non-endemic",INTRO!$E$41="Non-endemic"),0,IF(AND(OR(COUNTRY_INFO!$H681=0,COUNTRY_INFO!$H681=4,COUNTRY_INFO!$H681=99),OR(COUNTRY_INFO!$J681=0,COUNTRY_INFO!$J681=4)),0,COUNTRY_INFO!$F681))</f>
        <v>34953.879252599996</v>
      </c>
      <c r="F681" s="15">
        <f t="shared" si="98"/>
        <v>51969.027772799993</v>
      </c>
      <c r="G681" s="16">
        <f>IF(AND(INTRO!$E$37="Non-endemic",INTRO!$E$41="Non-endemic"),0,COUNTRY_INFO!P681)</f>
        <v>0</v>
      </c>
      <c r="H681" s="16">
        <f>IF(AND(INTRO!$E$37="Non-endemic",INTRO!$E$41="Non-endemic"),0,COUNTRY_INFO!R681)</f>
        <v>2</v>
      </c>
      <c r="I681" s="15">
        <f>IF(INTRO!$E$39="Non-endemic",IF($G681=1,DEC!I681,0),IF($G681=1,IVM!G681,0))</f>
        <v>0</v>
      </c>
      <c r="J681" s="197" t="s">
        <v>1155</v>
      </c>
      <c r="K681" s="42">
        <f>IF($J681="ALB", IF(INTRO!$E$39="Non-endemic", IF($H681&lt;&gt;0, IF($I681=0, $D681*$H681, $D681*($H681-$G681)), 0), $D681*$H681), 0)</f>
        <v>0</v>
      </c>
      <c r="L681" s="15">
        <f t="shared" si="90"/>
        <v>0</v>
      </c>
      <c r="M681" s="3"/>
      <c r="N681" s="15">
        <f t="shared" si="99"/>
        <v>0</v>
      </c>
      <c r="O681" s="42">
        <f>IF($J681="MBD", IF(INTRO!$E$39="Non-endemic", IF($H681&lt;&gt;0, IF($I681=0, $D681*$H681, $D681*($H681-$G681)), 0), $D681*$H681), 0)</f>
        <v>34030.297040400001</v>
      </c>
      <c r="P681" s="15">
        <f t="shared" si="91"/>
        <v>69907.758505199992</v>
      </c>
      <c r="Q681" s="3"/>
      <c r="R681" s="15">
        <f t="shared" si="100"/>
        <v>103938.05554559999</v>
      </c>
      <c r="S681" s="25"/>
      <c r="T681" s="17">
        <f t="shared" si="92"/>
        <v>0</v>
      </c>
      <c r="U681" s="17">
        <f t="shared" si="93"/>
        <v>0</v>
      </c>
      <c r="V681" s="25"/>
      <c r="W681" s="17">
        <f t="shared" si="94"/>
        <v>0</v>
      </c>
      <c r="X681" s="17">
        <f t="shared" si="95"/>
        <v>0</v>
      </c>
      <c r="Y681" s="25"/>
      <c r="Z681" s="17">
        <f t="shared" si="96"/>
        <v>69907.758505199992</v>
      </c>
      <c r="AA681" s="17">
        <f t="shared" si="97"/>
        <v>467</v>
      </c>
    </row>
    <row r="682" spans="1:27" x14ac:dyDescent="0.2">
      <c r="A682" s="14" t="str">
        <f>IF(AND(INTRO!$E$37="Non-endemic",INTRO!$E$41="Non-endemic")," ",IF(COUNTRY_INFO!A682=0," ",COUNTRY_INFO!A682))</f>
        <v>Ethiopia</v>
      </c>
      <c r="B682" s="14" t="str">
        <f>IF(AND(INTRO!$E$37="Non-endemic",INTRO!$E$41="Non-endemic")," ",IF(COUNTRY_INFO!B682=0," ",COUNTRY_INFO!B682))</f>
        <v>SNNPR Kafa</v>
      </c>
      <c r="C682" s="14" t="str">
        <f>IF(AND(INTRO!$E$37="Non-endemic",INTRO!$E$41="Non-endemic")," ",IF(COUNTRY_INFO!C682=0," ",COUNTRY_INFO!C682))</f>
        <v>Gewata</v>
      </c>
      <c r="D682" s="15">
        <f>IF(AND(INTRO!$E$37="Non-endemic",INTRO!$E$41="Non-endemic"),0,IF(AND(OR(COUNTRY_INFO!$H682=0,COUNTRY_INFO!$H682=4,COUNTRY_INFO!$H682=99),OR(COUNTRY_INFO!$J682=0,COUNTRY_INFO!$J682=4)),0,COUNTRY_INFO!$E682))</f>
        <v>14440.6312968</v>
      </c>
      <c r="E682" s="15">
        <f>IF(AND(INTRO!$E$37="Non-endemic",INTRO!$E$41="Non-endemic"),0,IF(AND(OR(COUNTRY_INFO!$H682=0,COUNTRY_INFO!$H682=4,COUNTRY_INFO!$H682=99),OR(COUNTRY_INFO!$J682=0,COUNTRY_INFO!$J682=4)),0,COUNTRY_INFO!$F682))</f>
        <v>29665.1000184</v>
      </c>
      <c r="F682" s="15">
        <f t="shared" si="98"/>
        <v>44105.731315199999</v>
      </c>
      <c r="G682" s="16">
        <f>IF(AND(INTRO!$E$37="Non-endemic",INTRO!$E$41="Non-endemic"),0,COUNTRY_INFO!P682)</f>
        <v>0</v>
      </c>
      <c r="H682" s="16">
        <f>IF(AND(INTRO!$E$37="Non-endemic",INTRO!$E$41="Non-endemic"),0,COUNTRY_INFO!R682)</f>
        <v>2</v>
      </c>
      <c r="I682" s="15">
        <f>IF(INTRO!$E$39="Non-endemic",IF($G682=1,DEC!I682,0),IF($G682=1,IVM!G682,0))</f>
        <v>0</v>
      </c>
      <c r="J682" s="197" t="s">
        <v>1155</v>
      </c>
      <c r="K682" s="42">
        <f>IF($J682="ALB", IF(INTRO!$E$39="Non-endemic", IF($H682&lt;&gt;0, IF($I682=0, $D682*$H682, $D682*($H682-$G682)), 0), $D682*$H682), 0)</f>
        <v>0</v>
      </c>
      <c r="L682" s="15">
        <f t="shared" si="90"/>
        <v>0</v>
      </c>
      <c r="M682" s="3"/>
      <c r="N682" s="15">
        <f t="shared" si="99"/>
        <v>0</v>
      </c>
      <c r="O682" s="42">
        <f>IF($J682="MBD", IF(INTRO!$E$39="Non-endemic", IF($H682&lt;&gt;0, IF($I682=0, $D682*$H682, $D682*($H682-$G682)), 0), $D682*$H682), 0)</f>
        <v>28881.2625936</v>
      </c>
      <c r="P682" s="15">
        <f t="shared" si="91"/>
        <v>59330.200036800001</v>
      </c>
      <c r="Q682" s="3"/>
      <c r="R682" s="15">
        <f t="shared" si="100"/>
        <v>88211.462630399998</v>
      </c>
      <c r="S682" s="25"/>
      <c r="T682" s="17">
        <f t="shared" si="92"/>
        <v>0</v>
      </c>
      <c r="U682" s="17">
        <f t="shared" si="93"/>
        <v>0</v>
      </c>
      <c r="V682" s="25"/>
      <c r="W682" s="17">
        <f t="shared" si="94"/>
        <v>0</v>
      </c>
      <c r="X682" s="17">
        <f t="shared" si="95"/>
        <v>0</v>
      </c>
      <c r="Y682" s="25"/>
      <c r="Z682" s="17">
        <f t="shared" si="96"/>
        <v>59330.200036800001</v>
      </c>
      <c r="AA682" s="17">
        <f t="shared" si="97"/>
        <v>396</v>
      </c>
    </row>
    <row r="683" spans="1:27" x14ac:dyDescent="0.2">
      <c r="A683" s="14" t="str">
        <f>IF(AND(INTRO!$E$37="Non-endemic",INTRO!$E$41="Non-endemic")," ",IF(COUNTRY_INFO!A683=0," ",COUNTRY_INFO!A683))</f>
        <v>Ethiopia</v>
      </c>
      <c r="B683" s="14" t="str">
        <f>IF(AND(INTRO!$E$37="Non-endemic",INTRO!$E$41="Non-endemic")," ",IF(COUNTRY_INFO!B683=0," ",COUNTRY_INFO!B683))</f>
        <v>SNNPR Kafa</v>
      </c>
      <c r="C683" s="14" t="str">
        <f>IF(AND(INTRO!$E$37="Non-endemic",INTRO!$E$41="Non-endemic")," ",IF(COUNTRY_INFO!C683=0," ",COUNTRY_INFO!C683))</f>
        <v>Gimbo</v>
      </c>
      <c r="D683" s="15">
        <f>IF(AND(INTRO!$E$37="Non-endemic",INTRO!$E$41="Non-endemic"),0,IF(AND(OR(COUNTRY_INFO!$H683=0,COUNTRY_INFO!$H683=4,COUNTRY_INFO!$H683=99),OR(COUNTRY_INFO!$J683=0,COUNTRY_INFO!$J683=4)),0,COUNTRY_INFO!$E683))</f>
        <v>18170.442933599999</v>
      </c>
      <c r="E683" s="15">
        <f>IF(AND(INTRO!$E$37="Non-endemic",INTRO!$E$41="Non-endemic"),0,IF(AND(OR(COUNTRY_INFO!$H683=0,COUNTRY_INFO!$H683=4,COUNTRY_INFO!$H683=99),OR(COUNTRY_INFO!$J683=0,COUNTRY_INFO!$J683=4)),0,COUNTRY_INFO!$F683))</f>
        <v>37327.177456800004</v>
      </c>
      <c r="F683" s="15">
        <f t="shared" si="98"/>
        <v>55497.620390399999</v>
      </c>
      <c r="G683" s="16">
        <f>IF(AND(INTRO!$E$37="Non-endemic",INTRO!$E$41="Non-endemic"),0,COUNTRY_INFO!P683)</f>
        <v>0</v>
      </c>
      <c r="H683" s="16">
        <f>IF(AND(INTRO!$E$37="Non-endemic",INTRO!$E$41="Non-endemic"),0,COUNTRY_INFO!R683)</f>
        <v>2</v>
      </c>
      <c r="I683" s="15">
        <f>IF(INTRO!$E$39="Non-endemic",IF($G683=1,DEC!I683,0),IF($G683=1,IVM!G683,0))</f>
        <v>0</v>
      </c>
      <c r="J683" s="197" t="s">
        <v>1155</v>
      </c>
      <c r="K683" s="42">
        <f>IF($J683="ALB", IF(INTRO!$E$39="Non-endemic", IF($H683&lt;&gt;0, IF($I683=0, $D683*$H683, $D683*($H683-$G683)), 0), $D683*$H683), 0)</f>
        <v>0</v>
      </c>
      <c r="L683" s="15">
        <f t="shared" si="90"/>
        <v>0</v>
      </c>
      <c r="M683" s="3"/>
      <c r="N683" s="15">
        <f t="shared" si="99"/>
        <v>0</v>
      </c>
      <c r="O683" s="42">
        <f>IF($J683="MBD", IF(INTRO!$E$39="Non-endemic", IF($H683&lt;&gt;0, IF($I683=0, $D683*$H683, $D683*($H683-$G683)), 0), $D683*$H683), 0)</f>
        <v>36340.885867199999</v>
      </c>
      <c r="P683" s="15">
        <f t="shared" si="91"/>
        <v>74654.354913600007</v>
      </c>
      <c r="Q683" s="3"/>
      <c r="R683" s="15">
        <f t="shared" si="100"/>
        <v>110995.2407808</v>
      </c>
      <c r="S683" s="25"/>
      <c r="T683" s="17">
        <f t="shared" si="92"/>
        <v>0</v>
      </c>
      <c r="U683" s="17">
        <f t="shared" si="93"/>
        <v>0</v>
      </c>
      <c r="V683" s="25"/>
      <c r="W683" s="17">
        <f t="shared" si="94"/>
        <v>0</v>
      </c>
      <c r="X683" s="17">
        <f t="shared" si="95"/>
        <v>0</v>
      </c>
      <c r="Y683" s="25"/>
      <c r="Z683" s="17">
        <f t="shared" si="96"/>
        <v>74654.354913600007</v>
      </c>
      <c r="AA683" s="17">
        <f t="shared" si="97"/>
        <v>498</v>
      </c>
    </row>
    <row r="684" spans="1:27" x14ac:dyDescent="0.2">
      <c r="A684" s="14" t="str">
        <f>IF(AND(INTRO!$E$37="Non-endemic",INTRO!$E$41="Non-endemic")," ",IF(COUNTRY_INFO!A684=0," ",COUNTRY_INFO!A684))</f>
        <v>Ethiopia</v>
      </c>
      <c r="B684" s="14" t="str">
        <f>IF(AND(INTRO!$E$37="Non-endemic",INTRO!$E$41="Non-endemic")," ",IF(COUNTRY_INFO!B684=0," ",COUNTRY_INFO!B684))</f>
        <v>SNNPR Kafa</v>
      </c>
      <c r="C684" s="14" t="str">
        <f>IF(AND(INTRO!$E$37="Non-endemic",INTRO!$E$41="Non-endemic")," ",IF(COUNTRY_INFO!C684=0," ",COUNTRY_INFO!C684))</f>
        <v>Saylem</v>
      </c>
      <c r="D684" s="15">
        <f>IF(AND(INTRO!$E$37="Non-endemic",INTRO!$E$41="Non-endemic"),0,IF(AND(OR(COUNTRY_INFO!$H684=0,COUNTRY_INFO!$H684=4,COUNTRY_INFO!$H684=99),OR(COUNTRY_INFO!$J684=0,COUNTRY_INFO!$J684=4)),0,COUNTRY_INFO!$E684))</f>
        <v>8184.6030582000003</v>
      </c>
      <c r="E684" s="15">
        <f>IF(AND(INTRO!$E$37="Non-endemic",INTRO!$E$41="Non-endemic"),0,IF(AND(OR(COUNTRY_INFO!$H684=0,COUNTRY_INFO!$H684=4,COUNTRY_INFO!$H684=99),OR(COUNTRY_INFO!$J684=0,COUNTRY_INFO!$J684=4)),0,COUNTRY_INFO!$F684))</f>
        <v>16813.466346599998</v>
      </c>
      <c r="F684" s="15">
        <f t="shared" si="98"/>
        <v>24998.0694048</v>
      </c>
      <c r="G684" s="16">
        <f>IF(AND(INTRO!$E$37="Non-endemic",INTRO!$E$41="Non-endemic"),0,COUNTRY_INFO!P684)</f>
        <v>0</v>
      </c>
      <c r="H684" s="16">
        <f>IF(AND(INTRO!$E$37="Non-endemic",INTRO!$E$41="Non-endemic"),0,COUNTRY_INFO!R684)</f>
        <v>2</v>
      </c>
      <c r="I684" s="15">
        <f>IF(INTRO!$E$39="Non-endemic",IF($G684=1,DEC!I684,0),IF($G684=1,IVM!G684,0))</f>
        <v>0</v>
      </c>
      <c r="J684" s="197" t="s">
        <v>1155</v>
      </c>
      <c r="K684" s="42">
        <f>IF($J684="ALB", IF(INTRO!$E$39="Non-endemic", IF($H684&lt;&gt;0, IF($I684=0, $D684*$H684, $D684*($H684-$G684)), 0), $D684*$H684), 0)</f>
        <v>0</v>
      </c>
      <c r="L684" s="15">
        <f t="shared" si="90"/>
        <v>0</v>
      </c>
      <c r="M684" s="3"/>
      <c r="N684" s="15">
        <f t="shared" si="99"/>
        <v>0</v>
      </c>
      <c r="O684" s="42">
        <f>IF($J684="MBD", IF(INTRO!$E$39="Non-endemic", IF($H684&lt;&gt;0, IF($I684=0, $D684*$H684, $D684*($H684-$G684)), 0), $D684*$H684), 0)</f>
        <v>16369.206116400001</v>
      </c>
      <c r="P684" s="15">
        <f t="shared" si="91"/>
        <v>33626.932693199997</v>
      </c>
      <c r="Q684" s="3"/>
      <c r="R684" s="15">
        <f t="shared" si="100"/>
        <v>49996.138809600001</v>
      </c>
      <c r="S684" s="25"/>
      <c r="T684" s="17">
        <f t="shared" si="92"/>
        <v>0</v>
      </c>
      <c r="U684" s="17">
        <f t="shared" si="93"/>
        <v>0</v>
      </c>
      <c r="V684" s="25"/>
      <c r="W684" s="17">
        <f t="shared" si="94"/>
        <v>0</v>
      </c>
      <c r="X684" s="17">
        <f t="shared" si="95"/>
        <v>0</v>
      </c>
      <c r="Y684" s="25"/>
      <c r="Z684" s="17">
        <f t="shared" si="96"/>
        <v>33626.932693199997</v>
      </c>
      <c r="AA684" s="17">
        <f t="shared" si="97"/>
        <v>225</v>
      </c>
    </row>
    <row r="685" spans="1:27" x14ac:dyDescent="0.2">
      <c r="A685" s="14" t="str">
        <f>IF(AND(INTRO!$E$37="Non-endemic",INTRO!$E$41="Non-endemic")," ",IF(COUNTRY_INFO!A685=0," ",COUNTRY_INFO!A685))</f>
        <v>Ethiopia</v>
      </c>
      <c r="B685" s="14" t="str">
        <f>IF(AND(INTRO!$E$37="Non-endemic",INTRO!$E$41="Non-endemic")," ",IF(COUNTRY_INFO!B685=0," ",COUNTRY_INFO!B685))</f>
        <v>SNNPR Kafa</v>
      </c>
      <c r="C685" s="14" t="str">
        <f>IF(AND(INTRO!$E$37="Non-endemic",INTRO!$E$41="Non-endemic")," ",IF(COUNTRY_INFO!C685=0," ",COUNTRY_INFO!C685))</f>
        <v>Tello</v>
      </c>
      <c r="D685" s="15">
        <f>IF(AND(INTRO!$E$37="Non-endemic",INTRO!$E$41="Non-endemic"),0,IF(AND(OR(COUNTRY_INFO!$H685=0,COUNTRY_INFO!$H685=4,COUNTRY_INFO!$H685=99),OR(COUNTRY_INFO!$J685=0,COUNTRY_INFO!$J685=4)),0,COUNTRY_INFO!$E685))</f>
        <v>12677.815428599999</v>
      </c>
      <c r="E685" s="15">
        <f>IF(AND(INTRO!$E$37="Non-endemic",INTRO!$E$41="Non-endemic"),0,IF(AND(OR(COUNTRY_INFO!$H685=0,COUNTRY_INFO!$H685=4,COUNTRY_INFO!$H685=99),OR(COUNTRY_INFO!$J685=0,COUNTRY_INFO!$J685=4)),0,COUNTRY_INFO!$F685))</f>
        <v>26043.7826418</v>
      </c>
      <c r="F685" s="15">
        <f t="shared" si="98"/>
        <v>38721.598070399996</v>
      </c>
      <c r="G685" s="16">
        <f>IF(AND(INTRO!$E$37="Non-endemic",INTRO!$E$41="Non-endemic"),0,COUNTRY_INFO!P685)</f>
        <v>0</v>
      </c>
      <c r="H685" s="16">
        <f>IF(AND(INTRO!$E$37="Non-endemic",INTRO!$E$41="Non-endemic"),0,COUNTRY_INFO!R685)</f>
        <v>2</v>
      </c>
      <c r="I685" s="15">
        <f>IF(INTRO!$E$39="Non-endemic",IF($G685=1,DEC!I685,0),IF($G685=1,IVM!G685,0))</f>
        <v>0</v>
      </c>
      <c r="J685" s="197" t="s">
        <v>1155</v>
      </c>
      <c r="K685" s="42">
        <f>IF($J685="ALB", IF(INTRO!$E$39="Non-endemic", IF($H685&lt;&gt;0, IF($I685=0, $D685*$H685, $D685*($H685-$G685)), 0), $D685*$H685), 0)</f>
        <v>0</v>
      </c>
      <c r="L685" s="15">
        <f t="shared" si="90"/>
        <v>0</v>
      </c>
      <c r="M685" s="3"/>
      <c r="N685" s="15">
        <f t="shared" si="99"/>
        <v>0</v>
      </c>
      <c r="O685" s="42">
        <f>IF($J685="MBD", IF(INTRO!$E$39="Non-endemic", IF($H685&lt;&gt;0, IF($I685=0, $D685*$H685, $D685*($H685-$G685)), 0), $D685*$H685), 0)</f>
        <v>25355.630857199998</v>
      </c>
      <c r="P685" s="15">
        <f t="shared" si="91"/>
        <v>52087.565283600001</v>
      </c>
      <c r="Q685" s="3"/>
      <c r="R685" s="15">
        <f t="shared" si="100"/>
        <v>77443.196140799992</v>
      </c>
      <c r="S685" s="25"/>
      <c r="T685" s="17">
        <f t="shared" si="92"/>
        <v>0</v>
      </c>
      <c r="U685" s="17">
        <f t="shared" si="93"/>
        <v>0</v>
      </c>
      <c r="V685" s="25"/>
      <c r="W685" s="17">
        <f t="shared" si="94"/>
        <v>0</v>
      </c>
      <c r="X685" s="17">
        <f t="shared" si="95"/>
        <v>0</v>
      </c>
      <c r="Y685" s="25"/>
      <c r="Z685" s="17">
        <f t="shared" si="96"/>
        <v>52087.565283600001</v>
      </c>
      <c r="AA685" s="17">
        <f t="shared" si="97"/>
        <v>348</v>
      </c>
    </row>
    <row r="686" spans="1:27" x14ac:dyDescent="0.2">
      <c r="A686" s="14" t="str">
        <f>IF(AND(INTRO!$E$37="Non-endemic",INTRO!$E$41="Non-endemic")," ",IF(COUNTRY_INFO!A686=0," ",COUNTRY_INFO!A686))</f>
        <v>Ethiopia</v>
      </c>
      <c r="B686" s="14" t="str">
        <f>IF(AND(INTRO!$E$37="Non-endemic",INTRO!$E$41="Non-endemic")," ",IF(COUNTRY_INFO!B686=0," ",COUNTRY_INFO!B686))</f>
        <v>SNNPR Kembata Tembaro</v>
      </c>
      <c r="C686" s="14" t="str">
        <f>IF(AND(INTRO!$E$37="Non-endemic",INTRO!$E$41="Non-endemic")," ",IF(COUNTRY_INFO!C686=0," ",COUNTRY_INFO!C686))</f>
        <v>Angacha</v>
      </c>
      <c r="D686" s="15">
        <f>IF(AND(INTRO!$E$37="Non-endemic",INTRO!$E$41="Non-endemic"),0,IF(AND(OR(COUNTRY_INFO!$H686=0,COUNTRY_INFO!$H686=4,COUNTRY_INFO!$H686=99),OR(COUNTRY_INFO!$J686=0,COUNTRY_INFO!$J686=4)),0,COUNTRY_INFO!$E686))</f>
        <v>17718.800757599998</v>
      </c>
      <c r="E686" s="15">
        <f>IF(AND(INTRO!$E$37="Non-endemic",INTRO!$E$41="Non-endemic"),0,IF(AND(OR(COUNTRY_INFO!$H686=0,COUNTRY_INFO!$H686=4,COUNTRY_INFO!$H686=99),OR(COUNTRY_INFO!$J686=0,COUNTRY_INFO!$J686=4)),0,COUNTRY_INFO!$F686))</f>
        <v>36399.3779688</v>
      </c>
      <c r="F686" s="15">
        <f t="shared" si="98"/>
        <v>54118.178726400001</v>
      </c>
      <c r="G686" s="16">
        <f>IF(AND(INTRO!$E$37="Non-endemic",INTRO!$E$41="Non-endemic"),0,COUNTRY_INFO!P686)</f>
        <v>0</v>
      </c>
      <c r="H686" s="16">
        <f>IF(AND(INTRO!$E$37="Non-endemic",INTRO!$E$41="Non-endemic"),0,COUNTRY_INFO!R686)</f>
        <v>1</v>
      </c>
      <c r="I686" s="15">
        <f>IF(INTRO!$E$39="Non-endemic",IF($G686=1,DEC!I686,0),IF($G686=1,IVM!G686,0))</f>
        <v>0</v>
      </c>
      <c r="J686" s="197" t="s">
        <v>1155</v>
      </c>
      <c r="K686" s="42">
        <f>IF($J686="ALB", IF(INTRO!$E$39="Non-endemic", IF($H686&lt;&gt;0, IF($I686=0, $D686*$H686, $D686*($H686-$G686)), 0), $D686*$H686), 0)</f>
        <v>0</v>
      </c>
      <c r="L686" s="15">
        <f t="shared" si="90"/>
        <v>0</v>
      </c>
      <c r="M686" s="3"/>
      <c r="N686" s="15">
        <f t="shared" si="99"/>
        <v>0</v>
      </c>
      <c r="O686" s="42">
        <f>IF($J686="MBD", IF(INTRO!$E$39="Non-endemic", IF($H686&lt;&gt;0, IF($I686=0, $D686*$H686, $D686*($H686-$G686)), 0), $D686*$H686), 0)</f>
        <v>17718.800757599998</v>
      </c>
      <c r="P686" s="15">
        <f t="shared" si="91"/>
        <v>36399.3779688</v>
      </c>
      <c r="Q686" s="3"/>
      <c r="R686" s="15">
        <f t="shared" si="100"/>
        <v>54118.178726400001</v>
      </c>
      <c r="S686" s="25"/>
      <c r="T686" s="17">
        <f t="shared" si="92"/>
        <v>0</v>
      </c>
      <c r="U686" s="17">
        <f t="shared" si="93"/>
        <v>0</v>
      </c>
      <c r="V686" s="25"/>
      <c r="W686" s="17">
        <f t="shared" si="94"/>
        <v>0</v>
      </c>
      <c r="X686" s="17">
        <f t="shared" si="95"/>
        <v>0</v>
      </c>
      <c r="Y686" s="25"/>
      <c r="Z686" s="17">
        <f t="shared" si="96"/>
        <v>36399.3779688</v>
      </c>
      <c r="AA686" s="17">
        <f t="shared" si="97"/>
        <v>243</v>
      </c>
    </row>
    <row r="687" spans="1:27" x14ac:dyDescent="0.2">
      <c r="A687" s="14" t="str">
        <f>IF(AND(INTRO!$E$37="Non-endemic",INTRO!$E$41="Non-endemic")," ",IF(COUNTRY_INFO!A687=0," ",COUNTRY_INFO!A687))</f>
        <v>Ethiopia</v>
      </c>
      <c r="B687" s="14" t="str">
        <f>IF(AND(INTRO!$E$37="Non-endemic",INTRO!$E$41="Non-endemic")," ",IF(COUNTRY_INFO!B687=0," ",COUNTRY_INFO!B687))</f>
        <v>SNNPR Kembata Tembaro</v>
      </c>
      <c r="C687" s="14" t="str">
        <f>IF(AND(INTRO!$E$37="Non-endemic",INTRO!$E$41="Non-endemic")," ",IF(COUNTRY_INFO!C687=0," ",COUNTRY_INFO!C687))</f>
        <v>Danboya</v>
      </c>
      <c r="D687" s="15">
        <f>IF(AND(INTRO!$E$37="Non-endemic",INTRO!$E$41="Non-endemic"),0,IF(AND(OR(COUNTRY_INFO!$H687=0,COUNTRY_INFO!$H687=4,COUNTRY_INFO!$H687=99),OR(COUNTRY_INFO!$J687=0,COUNTRY_INFO!$J687=4)),0,COUNTRY_INFO!$E687))</f>
        <v>16677.514629599998</v>
      </c>
      <c r="E687" s="15">
        <f>IF(AND(INTRO!$E$37="Non-endemic",INTRO!$E$41="Non-endemic"),0,IF(AND(OR(COUNTRY_INFO!$H687=0,COUNTRY_INFO!$H687=4,COUNTRY_INFO!$H687=99),OR(COUNTRY_INFO!$J687=0,COUNTRY_INFO!$J687=4)),0,COUNTRY_INFO!$F687))</f>
        <v>34260.284704800004</v>
      </c>
      <c r="F687" s="15">
        <f t="shared" si="98"/>
        <v>50937.799334399999</v>
      </c>
      <c r="G687" s="16">
        <f>IF(AND(INTRO!$E$37="Non-endemic",INTRO!$E$41="Non-endemic"),0,COUNTRY_INFO!P687)</f>
        <v>0</v>
      </c>
      <c r="H687" s="16">
        <f>IF(AND(INTRO!$E$37="Non-endemic",INTRO!$E$41="Non-endemic"),0,COUNTRY_INFO!R687)</f>
        <v>2</v>
      </c>
      <c r="I687" s="15">
        <f>IF(INTRO!$E$39="Non-endemic",IF($G687=1,DEC!I687,0),IF($G687=1,IVM!G687,0))</f>
        <v>0</v>
      </c>
      <c r="J687" s="197" t="s">
        <v>1155</v>
      </c>
      <c r="K687" s="42">
        <f>IF($J687="ALB", IF(INTRO!$E$39="Non-endemic", IF($H687&lt;&gt;0, IF($I687=0, $D687*$H687, $D687*($H687-$G687)), 0), $D687*$H687), 0)</f>
        <v>0</v>
      </c>
      <c r="L687" s="15">
        <f t="shared" si="90"/>
        <v>0</v>
      </c>
      <c r="M687" s="3"/>
      <c r="N687" s="15">
        <f t="shared" si="99"/>
        <v>0</v>
      </c>
      <c r="O687" s="42">
        <f>IF($J687="MBD", IF(INTRO!$E$39="Non-endemic", IF($H687&lt;&gt;0, IF($I687=0, $D687*$H687, $D687*($H687-$G687)), 0), $D687*$H687), 0)</f>
        <v>33355.029259199997</v>
      </c>
      <c r="P687" s="15">
        <f t="shared" si="91"/>
        <v>68520.569409600008</v>
      </c>
      <c r="Q687" s="3"/>
      <c r="R687" s="15">
        <f t="shared" si="100"/>
        <v>101875.5986688</v>
      </c>
      <c r="S687" s="25"/>
      <c r="T687" s="17">
        <f t="shared" si="92"/>
        <v>0</v>
      </c>
      <c r="U687" s="17">
        <f t="shared" si="93"/>
        <v>0</v>
      </c>
      <c r="V687" s="25"/>
      <c r="W687" s="17">
        <f t="shared" si="94"/>
        <v>0</v>
      </c>
      <c r="X687" s="17">
        <f t="shared" si="95"/>
        <v>0</v>
      </c>
      <c r="Y687" s="25"/>
      <c r="Z687" s="17">
        <f t="shared" si="96"/>
        <v>68520.569409600008</v>
      </c>
      <c r="AA687" s="17">
        <f t="shared" si="97"/>
        <v>457</v>
      </c>
    </row>
    <row r="688" spans="1:27" x14ac:dyDescent="0.2">
      <c r="A688" s="14" t="str">
        <f>IF(AND(INTRO!$E$37="Non-endemic",INTRO!$E$41="Non-endemic")," ",IF(COUNTRY_INFO!A688=0," ",COUNTRY_INFO!A688))</f>
        <v>Ethiopia</v>
      </c>
      <c r="B688" s="14" t="str">
        <f>IF(AND(INTRO!$E$37="Non-endemic",INTRO!$E$41="Non-endemic")," ",IF(COUNTRY_INFO!B688=0," ",COUNTRY_INFO!B688))</f>
        <v>SNNPR Kembata Tembaro</v>
      </c>
      <c r="C688" s="14" t="str">
        <f>IF(AND(INTRO!$E$37="Non-endemic",INTRO!$E$41="Non-endemic")," ",IF(COUNTRY_INFO!C688=0," ",COUNTRY_INFO!C688))</f>
        <v>Doyogena</v>
      </c>
      <c r="D688" s="15">
        <f>IF(AND(INTRO!$E$37="Non-endemic",INTRO!$E$41="Non-endemic"),0,IF(AND(OR(COUNTRY_INFO!$H688=0,COUNTRY_INFO!$H688=4,COUNTRY_INFO!$H688=99),OR(COUNTRY_INFO!$J688=0,COUNTRY_INFO!$J688=4)),0,COUNTRY_INFO!$E688))</f>
        <v>15838.9970202</v>
      </c>
      <c r="E688" s="15">
        <f>IF(AND(INTRO!$E$37="Non-endemic",INTRO!$E$41="Non-endemic"),0,IF(AND(OR(COUNTRY_INFO!$H688=0,COUNTRY_INFO!$H688=4,COUNTRY_INFO!$H688=99),OR(COUNTRY_INFO!$J688=0,COUNTRY_INFO!$J688=4)),0,COUNTRY_INFO!$F688))</f>
        <v>32537.734752600001</v>
      </c>
      <c r="F688" s="15">
        <f t="shared" si="98"/>
        <v>48376.731772800005</v>
      </c>
      <c r="G688" s="16">
        <f>IF(AND(INTRO!$E$37="Non-endemic",INTRO!$E$41="Non-endemic"),0,COUNTRY_INFO!P688)</f>
        <v>0</v>
      </c>
      <c r="H688" s="16">
        <f>IF(AND(INTRO!$E$37="Non-endemic",INTRO!$E$41="Non-endemic"),0,COUNTRY_INFO!R688)</f>
        <v>2</v>
      </c>
      <c r="I688" s="15">
        <f>IF(INTRO!$E$39="Non-endemic",IF($G688=1,DEC!I688,0),IF($G688=1,IVM!G688,0))</f>
        <v>0</v>
      </c>
      <c r="J688" s="197" t="s">
        <v>1155</v>
      </c>
      <c r="K688" s="42">
        <f>IF($J688="ALB", IF(INTRO!$E$39="Non-endemic", IF($H688&lt;&gt;0, IF($I688=0, $D688*$H688, $D688*($H688-$G688)), 0), $D688*$H688), 0)</f>
        <v>0</v>
      </c>
      <c r="L688" s="15">
        <f t="shared" si="90"/>
        <v>0</v>
      </c>
      <c r="M688" s="3"/>
      <c r="N688" s="15">
        <f t="shared" si="99"/>
        <v>0</v>
      </c>
      <c r="O688" s="42">
        <f>IF($J688="MBD", IF(INTRO!$E$39="Non-endemic", IF($H688&lt;&gt;0, IF($I688=0, $D688*$H688, $D688*($H688-$G688)), 0), $D688*$H688), 0)</f>
        <v>31677.994040400001</v>
      </c>
      <c r="P688" s="15">
        <f t="shared" si="91"/>
        <v>65075.469505200002</v>
      </c>
      <c r="Q688" s="3"/>
      <c r="R688" s="15">
        <f t="shared" si="100"/>
        <v>96753.463545600011</v>
      </c>
      <c r="S688" s="25"/>
      <c r="T688" s="17">
        <f t="shared" si="92"/>
        <v>0</v>
      </c>
      <c r="U688" s="17">
        <f t="shared" si="93"/>
        <v>0</v>
      </c>
      <c r="V688" s="25"/>
      <c r="W688" s="17">
        <f t="shared" si="94"/>
        <v>0</v>
      </c>
      <c r="X688" s="17">
        <f t="shared" si="95"/>
        <v>0</v>
      </c>
      <c r="Y688" s="25"/>
      <c r="Z688" s="17">
        <f t="shared" si="96"/>
        <v>65075.469505200002</v>
      </c>
      <c r="AA688" s="17">
        <f t="shared" si="97"/>
        <v>434</v>
      </c>
    </row>
    <row r="689" spans="1:27" x14ac:dyDescent="0.2">
      <c r="A689" s="14" t="str">
        <f>IF(AND(INTRO!$E$37="Non-endemic",INTRO!$E$41="Non-endemic")," ",IF(COUNTRY_INFO!A689=0," ",COUNTRY_INFO!A689))</f>
        <v>Ethiopia</v>
      </c>
      <c r="B689" s="14" t="str">
        <f>IF(AND(INTRO!$E$37="Non-endemic",INTRO!$E$41="Non-endemic")," ",IF(COUNTRY_INFO!B689=0," ",COUNTRY_INFO!B689))</f>
        <v>SNNPR Kembata Tembaro</v>
      </c>
      <c r="C689" s="14" t="str">
        <f>IF(AND(INTRO!$E$37="Non-endemic",INTRO!$E$41="Non-endemic")," ",IF(COUNTRY_INFO!C689=0," ",COUNTRY_INFO!C689))</f>
        <v>Durame Town</v>
      </c>
      <c r="D689" s="15">
        <f>IF(AND(INTRO!$E$37="Non-endemic",INTRO!$E$41="Non-endemic"),0,IF(AND(OR(COUNTRY_INFO!$H689=0,COUNTRY_INFO!$H689=4,COUNTRY_INFO!$H689=99),OR(COUNTRY_INFO!$J689=0,COUNTRY_INFO!$J689=4)),0,COUNTRY_INFO!$E689))</f>
        <v>5670.1479714000006</v>
      </c>
      <c r="E689" s="15">
        <f>IF(AND(INTRO!$E$37="Non-endemic",INTRO!$E$41="Non-endemic"),0,IF(AND(OR(COUNTRY_INFO!$H689=0,COUNTRY_INFO!$H689=4,COUNTRY_INFO!$H689=99),OR(COUNTRY_INFO!$J689=0,COUNTRY_INFO!$J689=4)),0,COUNTRY_INFO!$F689))</f>
        <v>11648.071558199999</v>
      </c>
      <c r="F689" s="15">
        <f t="shared" si="98"/>
        <v>17318.219529599999</v>
      </c>
      <c r="G689" s="16">
        <f>IF(AND(INTRO!$E$37="Non-endemic",INTRO!$E$41="Non-endemic"),0,COUNTRY_INFO!P689)</f>
        <v>0</v>
      </c>
      <c r="H689" s="16">
        <f>IF(AND(INTRO!$E$37="Non-endemic",INTRO!$E$41="Non-endemic"),0,COUNTRY_INFO!R689)</f>
        <v>1</v>
      </c>
      <c r="I689" s="15">
        <f>IF(INTRO!$E$39="Non-endemic",IF($G689=1,DEC!I689,0),IF($G689=1,IVM!G689,0))</f>
        <v>0</v>
      </c>
      <c r="J689" s="197" t="s">
        <v>1155</v>
      </c>
      <c r="K689" s="42">
        <f>IF($J689="ALB", IF(INTRO!$E$39="Non-endemic", IF($H689&lt;&gt;0, IF($I689=0, $D689*$H689, $D689*($H689-$G689)), 0), $D689*$H689), 0)</f>
        <v>0</v>
      </c>
      <c r="L689" s="15">
        <f t="shared" si="90"/>
        <v>0</v>
      </c>
      <c r="M689" s="3"/>
      <c r="N689" s="15">
        <f t="shared" si="99"/>
        <v>0</v>
      </c>
      <c r="O689" s="42">
        <f>IF($J689="MBD", IF(INTRO!$E$39="Non-endemic", IF($H689&lt;&gt;0, IF($I689=0, $D689*$H689, $D689*($H689-$G689)), 0), $D689*$H689), 0)</f>
        <v>5670.1479714000006</v>
      </c>
      <c r="P689" s="15">
        <f t="shared" si="91"/>
        <v>11648.071558199999</v>
      </c>
      <c r="Q689" s="3"/>
      <c r="R689" s="15">
        <f t="shared" si="100"/>
        <v>17318.219529599999</v>
      </c>
      <c r="S689" s="25"/>
      <c r="T689" s="17">
        <f t="shared" si="92"/>
        <v>0</v>
      </c>
      <c r="U689" s="17">
        <f t="shared" si="93"/>
        <v>0</v>
      </c>
      <c r="V689" s="25"/>
      <c r="W689" s="17">
        <f t="shared" si="94"/>
        <v>0</v>
      </c>
      <c r="X689" s="17">
        <f t="shared" si="95"/>
        <v>0</v>
      </c>
      <c r="Y689" s="25"/>
      <c r="Z689" s="17">
        <f t="shared" si="96"/>
        <v>11648.071558199999</v>
      </c>
      <c r="AA689" s="17">
        <f t="shared" si="97"/>
        <v>78</v>
      </c>
    </row>
    <row r="690" spans="1:27" x14ac:dyDescent="0.2">
      <c r="A690" s="14" t="str">
        <f>IF(AND(INTRO!$E$37="Non-endemic",INTRO!$E$41="Non-endemic")," ",IF(COUNTRY_INFO!A690=0," ",COUNTRY_INFO!A690))</f>
        <v>Ethiopia</v>
      </c>
      <c r="B690" s="14" t="str">
        <f>IF(AND(INTRO!$E$37="Non-endemic",INTRO!$E$41="Non-endemic")," ",IF(COUNTRY_INFO!B690=0," ",COUNTRY_INFO!B690))</f>
        <v>SNNPR Kembata Tembaro</v>
      </c>
      <c r="C690" s="14" t="str">
        <f>IF(AND(INTRO!$E$37="Non-endemic",INTRO!$E$41="Non-endemic")," ",IF(COUNTRY_INFO!C690=0," ",COUNTRY_INFO!C690))</f>
        <v>Hadero Tunto Zuria</v>
      </c>
      <c r="D690" s="15">
        <f>IF(AND(INTRO!$E$37="Non-endemic",INTRO!$E$41="Non-endemic"),0,IF(AND(OR(COUNTRY_INFO!$H690=0,COUNTRY_INFO!$H690=4,COUNTRY_INFO!$H690=99),OR(COUNTRY_INFO!$J690=0,COUNTRY_INFO!$J690=4)),0,COUNTRY_INFO!$E690))</f>
        <v>20231.844462599998</v>
      </c>
      <c r="E690" s="15">
        <f>IF(AND(INTRO!$E$37="Non-endemic",INTRO!$E$41="Non-endemic"),0,IF(AND(OR(COUNTRY_INFO!$H690=0,COUNTRY_INFO!$H690=4,COUNTRY_INFO!$H690=99),OR(COUNTRY_INFO!$J690=0,COUNTRY_INFO!$J690=4)),0,COUNTRY_INFO!$F690))</f>
        <v>41561.873383800004</v>
      </c>
      <c r="F690" s="15">
        <f t="shared" si="98"/>
        <v>61793.717846400003</v>
      </c>
      <c r="G690" s="16">
        <f>IF(AND(INTRO!$E$37="Non-endemic",INTRO!$E$41="Non-endemic"),0,COUNTRY_INFO!P690)</f>
        <v>0</v>
      </c>
      <c r="H690" s="16">
        <f>IF(AND(INTRO!$E$37="Non-endemic",INTRO!$E$41="Non-endemic"),0,COUNTRY_INFO!R690)</f>
        <v>2</v>
      </c>
      <c r="I690" s="15">
        <f>IF(INTRO!$E$39="Non-endemic",IF($G690=1,DEC!I690,0),IF($G690=1,IVM!G690,0))</f>
        <v>0</v>
      </c>
      <c r="J690" s="197" t="s">
        <v>1155</v>
      </c>
      <c r="K690" s="42">
        <f>IF($J690="ALB", IF(INTRO!$E$39="Non-endemic", IF($H690&lt;&gt;0, IF($I690=0, $D690*$H690, $D690*($H690-$G690)), 0), $D690*$H690), 0)</f>
        <v>0</v>
      </c>
      <c r="L690" s="15">
        <f t="shared" si="90"/>
        <v>0</v>
      </c>
      <c r="M690" s="3"/>
      <c r="N690" s="15">
        <f t="shared" si="99"/>
        <v>0</v>
      </c>
      <c r="O690" s="42">
        <f>IF($J690="MBD", IF(INTRO!$E$39="Non-endemic", IF($H690&lt;&gt;0, IF($I690=0, $D690*$H690, $D690*($H690-$G690)), 0), $D690*$H690), 0)</f>
        <v>40463.688925199996</v>
      </c>
      <c r="P690" s="15">
        <f t="shared" si="91"/>
        <v>83123.746767600009</v>
      </c>
      <c r="Q690" s="3"/>
      <c r="R690" s="15">
        <f t="shared" si="100"/>
        <v>123587.43569280001</v>
      </c>
      <c r="S690" s="25"/>
      <c r="T690" s="17">
        <f t="shared" si="92"/>
        <v>0</v>
      </c>
      <c r="U690" s="17">
        <f t="shared" si="93"/>
        <v>0</v>
      </c>
      <c r="V690" s="25"/>
      <c r="W690" s="17">
        <f t="shared" si="94"/>
        <v>0</v>
      </c>
      <c r="X690" s="17">
        <f t="shared" si="95"/>
        <v>0</v>
      </c>
      <c r="Y690" s="25"/>
      <c r="Z690" s="17">
        <f t="shared" si="96"/>
        <v>83123.746767600009</v>
      </c>
      <c r="AA690" s="17">
        <f t="shared" si="97"/>
        <v>555</v>
      </c>
    </row>
    <row r="691" spans="1:27" x14ac:dyDescent="0.2">
      <c r="A691" s="14" t="str">
        <f>IF(AND(INTRO!$E$37="Non-endemic",INTRO!$E$41="Non-endemic")," ",IF(COUNTRY_INFO!A691=0," ",COUNTRY_INFO!A691))</f>
        <v>Ethiopia</v>
      </c>
      <c r="B691" s="14" t="str">
        <f>IF(AND(INTRO!$E$37="Non-endemic",INTRO!$E$41="Non-endemic")," ",IF(COUNTRY_INFO!B691=0," ",COUNTRY_INFO!B691))</f>
        <v>SNNPR Kembata Tembaro</v>
      </c>
      <c r="C691" s="14" t="str">
        <f>IF(AND(INTRO!$E$37="Non-endemic",INTRO!$E$41="Non-endemic")," ",IF(COUNTRY_INFO!C691=0," ",COUNTRY_INFO!C691))</f>
        <v>Kacha Birra</v>
      </c>
      <c r="D691" s="15">
        <f>IF(AND(INTRO!$E$37="Non-endemic",INTRO!$E$41="Non-endemic"),0,IF(AND(OR(COUNTRY_INFO!$H691=0,COUNTRY_INFO!$H691=4,COUNTRY_INFO!$H691=99),OR(COUNTRY_INFO!$J691=0,COUNTRY_INFO!$J691=4)),0,COUNTRY_INFO!$E691))</f>
        <v>23102.751864000002</v>
      </c>
      <c r="E691" s="15">
        <f>IF(AND(INTRO!$E$37="Non-endemic",INTRO!$E$41="Non-endemic"),0,IF(AND(OR(COUNTRY_INFO!$H691=0,COUNTRY_INFO!$H691=4,COUNTRY_INFO!$H691=99),OR(COUNTRY_INFO!$J691=0,COUNTRY_INFO!$J691=4)),0,COUNTRY_INFO!$F691))</f>
        <v>47459.521031999997</v>
      </c>
      <c r="F691" s="15">
        <f t="shared" si="98"/>
        <v>70562.272895999995</v>
      </c>
      <c r="G691" s="16">
        <f>IF(AND(INTRO!$E$37="Non-endemic",INTRO!$E$41="Non-endemic"),0,COUNTRY_INFO!P691)</f>
        <v>0</v>
      </c>
      <c r="H691" s="16">
        <f>IF(AND(INTRO!$E$37="Non-endemic",INTRO!$E$41="Non-endemic"),0,COUNTRY_INFO!R691)</f>
        <v>2</v>
      </c>
      <c r="I691" s="15">
        <f>IF(INTRO!$E$39="Non-endemic",IF($G691=1,DEC!I691,0),IF($G691=1,IVM!G691,0))</f>
        <v>0</v>
      </c>
      <c r="J691" s="197" t="s">
        <v>1155</v>
      </c>
      <c r="K691" s="42">
        <f>IF($J691="ALB", IF(INTRO!$E$39="Non-endemic", IF($H691&lt;&gt;0, IF($I691=0, $D691*$H691, $D691*($H691-$G691)), 0), $D691*$H691), 0)</f>
        <v>0</v>
      </c>
      <c r="L691" s="15">
        <f t="shared" si="90"/>
        <v>0</v>
      </c>
      <c r="M691" s="3"/>
      <c r="N691" s="15">
        <f t="shared" si="99"/>
        <v>0</v>
      </c>
      <c r="O691" s="42">
        <f>IF($J691="MBD", IF(INTRO!$E$39="Non-endemic", IF($H691&lt;&gt;0, IF($I691=0, $D691*$H691, $D691*($H691-$G691)), 0), $D691*$H691), 0)</f>
        <v>46205.503728000003</v>
      </c>
      <c r="P691" s="15">
        <f t="shared" si="91"/>
        <v>94919.042063999994</v>
      </c>
      <c r="Q691" s="3"/>
      <c r="R691" s="15">
        <f t="shared" si="100"/>
        <v>141124.54579199999</v>
      </c>
      <c r="S691" s="25"/>
      <c r="T691" s="17">
        <f t="shared" si="92"/>
        <v>0</v>
      </c>
      <c r="U691" s="17">
        <f t="shared" si="93"/>
        <v>0</v>
      </c>
      <c r="V691" s="25"/>
      <c r="W691" s="17">
        <f t="shared" si="94"/>
        <v>0</v>
      </c>
      <c r="X691" s="17">
        <f t="shared" si="95"/>
        <v>0</v>
      </c>
      <c r="Y691" s="25"/>
      <c r="Z691" s="17">
        <f t="shared" si="96"/>
        <v>94919.042063999994</v>
      </c>
      <c r="AA691" s="17">
        <f t="shared" si="97"/>
        <v>633</v>
      </c>
    </row>
    <row r="692" spans="1:27" x14ac:dyDescent="0.2">
      <c r="A692" s="14" t="str">
        <f>IF(AND(INTRO!$E$37="Non-endemic",INTRO!$E$41="Non-endemic")," ",IF(COUNTRY_INFO!A692=0," ",COUNTRY_INFO!A692))</f>
        <v>Ethiopia</v>
      </c>
      <c r="B692" s="14" t="str">
        <f>IF(AND(INTRO!$E$37="Non-endemic",INTRO!$E$41="Non-endemic")," ",IF(COUNTRY_INFO!B692=0," ",COUNTRY_INFO!B692))</f>
        <v>SNNPR Kembata Tembaro</v>
      </c>
      <c r="C692" s="14" t="str">
        <f>IF(AND(INTRO!$E$37="Non-endemic",INTRO!$E$41="Non-endemic")," ",IF(COUNTRY_INFO!C692=0," ",COUNTRY_INFO!C692))</f>
        <v>Kedida Gamela</v>
      </c>
      <c r="D692" s="15">
        <f>IF(AND(INTRO!$E$37="Non-endemic",INTRO!$E$41="Non-endemic"),0,IF(AND(OR(COUNTRY_INFO!$H692=0,COUNTRY_INFO!$H692=4,COUNTRY_INFO!$H692=99),OR(COUNTRY_INFO!$J692=0,COUNTRY_INFO!$J692=4)),0,COUNTRY_INFO!$E692))</f>
        <v>17907.141817799999</v>
      </c>
      <c r="E692" s="15">
        <f>IF(AND(INTRO!$E$37="Non-endemic",INTRO!$E$41="Non-endemic"),0,IF(AND(OR(COUNTRY_INFO!$H692=0,COUNTRY_INFO!$H692=4,COUNTRY_INFO!$H692=99),OR(COUNTRY_INFO!$J692=0,COUNTRY_INFO!$J692=4)),0,COUNTRY_INFO!$F692))</f>
        <v>36786.2832414</v>
      </c>
      <c r="F692" s="15">
        <f t="shared" si="98"/>
        <v>54693.425059200003</v>
      </c>
      <c r="G692" s="16">
        <f>IF(AND(INTRO!$E$37="Non-endemic",INTRO!$E$41="Non-endemic"),0,COUNTRY_INFO!P692)</f>
        <v>0</v>
      </c>
      <c r="H692" s="16">
        <f>IF(AND(INTRO!$E$37="Non-endemic",INTRO!$E$41="Non-endemic"),0,COUNTRY_INFO!R692)</f>
        <v>2</v>
      </c>
      <c r="I692" s="15">
        <f>IF(INTRO!$E$39="Non-endemic",IF($G692=1,DEC!I692,0),IF($G692=1,IVM!G692,0))</f>
        <v>0</v>
      </c>
      <c r="J692" s="197" t="s">
        <v>1155</v>
      </c>
      <c r="K692" s="42">
        <f>IF($J692="ALB", IF(INTRO!$E$39="Non-endemic", IF($H692&lt;&gt;0, IF($I692=0, $D692*$H692, $D692*($H692-$G692)), 0), $D692*$H692), 0)</f>
        <v>0</v>
      </c>
      <c r="L692" s="15">
        <f t="shared" si="90"/>
        <v>0</v>
      </c>
      <c r="M692" s="3"/>
      <c r="N692" s="15">
        <f t="shared" si="99"/>
        <v>0</v>
      </c>
      <c r="O692" s="42">
        <f>IF($J692="MBD", IF(INTRO!$E$39="Non-endemic", IF($H692&lt;&gt;0, IF($I692=0, $D692*$H692, $D692*($H692-$G692)), 0), $D692*$H692), 0)</f>
        <v>35814.283635599997</v>
      </c>
      <c r="P692" s="15">
        <f t="shared" si="91"/>
        <v>73572.566482800001</v>
      </c>
      <c r="Q692" s="3"/>
      <c r="R692" s="15">
        <f t="shared" si="100"/>
        <v>109386.85011840001</v>
      </c>
      <c r="S692" s="25"/>
      <c r="T692" s="17">
        <f t="shared" si="92"/>
        <v>0</v>
      </c>
      <c r="U692" s="17">
        <f t="shared" si="93"/>
        <v>0</v>
      </c>
      <c r="V692" s="25"/>
      <c r="W692" s="17">
        <f t="shared" si="94"/>
        <v>0</v>
      </c>
      <c r="X692" s="17">
        <f t="shared" si="95"/>
        <v>0</v>
      </c>
      <c r="Y692" s="25"/>
      <c r="Z692" s="17">
        <f t="shared" si="96"/>
        <v>73572.566482800001</v>
      </c>
      <c r="AA692" s="17">
        <f t="shared" si="97"/>
        <v>491</v>
      </c>
    </row>
    <row r="693" spans="1:27" x14ac:dyDescent="0.2">
      <c r="A693" s="14" t="str">
        <f>IF(AND(INTRO!$E$37="Non-endemic",INTRO!$E$41="Non-endemic")," ",IF(COUNTRY_INFO!A693=0," ",COUNTRY_INFO!A693))</f>
        <v>Ethiopia</v>
      </c>
      <c r="B693" s="14" t="str">
        <f>IF(AND(INTRO!$E$37="Non-endemic",INTRO!$E$41="Non-endemic")," ",IF(COUNTRY_INFO!B693=0," ",COUNTRY_INFO!B693))</f>
        <v>SNNPR Kembata Tembaro</v>
      </c>
      <c r="C693" s="14" t="str">
        <f>IF(AND(INTRO!$E$37="Non-endemic",INTRO!$E$41="Non-endemic")," ",IF(COUNTRY_INFO!C693=0," ",COUNTRY_INFO!C693))</f>
        <v>Tembaro</v>
      </c>
      <c r="D693" s="15">
        <f>IF(AND(INTRO!$E$37="Non-endemic",INTRO!$E$41="Non-endemic"),0,IF(AND(OR(COUNTRY_INFO!$H693=0,COUNTRY_INFO!$H693=4,COUNTRY_INFO!$H693=99),OR(COUNTRY_INFO!$J693=0,COUNTRY_INFO!$J693=4)),0,COUNTRY_INFO!$E693))</f>
        <v>21205.5410844</v>
      </c>
      <c r="E693" s="15">
        <f>IF(AND(INTRO!$E$37="Non-endemic",INTRO!$E$41="Non-endemic"),0,IF(AND(OR(COUNTRY_INFO!$H693=0,COUNTRY_INFO!$H693=4,COUNTRY_INFO!$H693=99),OR(COUNTRY_INFO!$J693=0,COUNTRY_INFO!$J693=4)),0,COUNTRY_INFO!$F693))</f>
        <v>43562.118877200002</v>
      </c>
      <c r="F693" s="15">
        <f t="shared" si="98"/>
        <v>64767.659961600002</v>
      </c>
      <c r="G693" s="16">
        <f>IF(AND(INTRO!$E$37="Non-endemic",INTRO!$E$41="Non-endemic"),0,COUNTRY_INFO!P693)</f>
        <v>0</v>
      </c>
      <c r="H693" s="16">
        <f>IF(AND(INTRO!$E$37="Non-endemic",INTRO!$E$41="Non-endemic"),0,COUNTRY_INFO!R693)</f>
        <v>2</v>
      </c>
      <c r="I693" s="15">
        <f>IF(INTRO!$E$39="Non-endemic",IF($G693=1,DEC!I693,0),IF($G693=1,IVM!G693,0))</f>
        <v>0</v>
      </c>
      <c r="J693" s="197" t="s">
        <v>1155</v>
      </c>
      <c r="K693" s="42">
        <f>IF($J693="ALB", IF(INTRO!$E$39="Non-endemic", IF($H693&lt;&gt;0, IF($I693=0, $D693*$H693, $D693*($H693-$G693)), 0), $D693*$H693), 0)</f>
        <v>0</v>
      </c>
      <c r="L693" s="15">
        <f t="shared" si="90"/>
        <v>0</v>
      </c>
      <c r="M693" s="3"/>
      <c r="N693" s="15">
        <f t="shared" si="99"/>
        <v>0</v>
      </c>
      <c r="O693" s="42">
        <f>IF($J693="MBD", IF(INTRO!$E$39="Non-endemic", IF($H693&lt;&gt;0, IF($I693=0, $D693*$H693, $D693*($H693-$G693)), 0), $D693*$H693), 0)</f>
        <v>42411.0821688</v>
      </c>
      <c r="P693" s="15">
        <f t="shared" si="91"/>
        <v>87124.237754400005</v>
      </c>
      <c r="Q693" s="3"/>
      <c r="R693" s="15">
        <f t="shared" si="100"/>
        <v>129535.3199232</v>
      </c>
      <c r="S693" s="25"/>
      <c r="T693" s="17">
        <f t="shared" si="92"/>
        <v>0</v>
      </c>
      <c r="U693" s="17">
        <f t="shared" si="93"/>
        <v>0</v>
      </c>
      <c r="V693" s="25"/>
      <c r="W693" s="17">
        <f t="shared" si="94"/>
        <v>0</v>
      </c>
      <c r="X693" s="17">
        <f t="shared" si="95"/>
        <v>0</v>
      </c>
      <c r="Y693" s="25"/>
      <c r="Z693" s="17">
        <f t="shared" si="96"/>
        <v>87124.237754400005</v>
      </c>
      <c r="AA693" s="17">
        <f t="shared" si="97"/>
        <v>581</v>
      </c>
    </row>
    <row r="694" spans="1:27" x14ac:dyDescent="0.2">
      <c r="A694" s="14" t="str">
        <f>IF(AND(INTRO!$E$37="Non-endemic",INTRO!$E$41="Non-endemic")," ",IF(COUNTRY_INFO!A694=0," ",COUNTRY_INFO!A694))</f>
        <v>Ethiopia</v>
      </c>
      <c r="B694" s="14" t="str">
        <f>IF(AND(INTRO!$E$37="Non-endemic",INTRO!$E$41="Non-endemic")," ",IF(COUNTRY_INFO!B694=0," ",COUNTRY_INFO!B694))</f>
        <v>SNNPR Konta Special Woreda</v>
      </c>
      <c r="C694" s="14" t="str">
        <f>IF(AND(INTRO!$E$37="Non-endemic",INTRO!$E$41="Non-endemic")," ",IF(COUNTRY_INFO!C694=0," ",COUNTRY_INFO!C694))</f>
        <v>Konta</v>
      </c>
      <c r="D694" s="15">
        <f>IF(AND(INTRO!$E$37="Non-endemic",INTRO!$E$41="Non-endemic"),0,IF(AND(OR(COUNTRY_INFO!$H694=0,COUNTRY_INFO!$H694=4,COUNTRY_INFO!$H694=99),OR(COUNTRY_INFO!$J694=0,COUNTRY_INFO!$J694=4)),0,COUNTRY_INFO!$E694))</f>
        <v>18362.390858400002</v>
      </c>
      <c r="E694" s="15">
        <f>IF(AND(INTRO!$E$37="Non-endemic",INTRO!$E$41="Non-endemic"),0,IF(AND(OR(COUNTRY_INFO!$H694=0,COUNTRY_INFO!$H694=4,COUNTRY_INFO!$H694=99),OR(COUNTRY_INFO!$J694=0,COUNTRY_INFO!$J694=4)),0,COUNTRY_INFO!$F694))</f>
        <v>37721.492239200001</v>
      </c>
      <c r="F694" s="15">
        <f t="shared" si="98"/>
        <v>56083.883097600003</v>
      </c>
      <c r="G694" s="16">
        <f>IF(AND(INTRO!$E$37="Non-endemic",INTRO!$E$41="Non-endemic"),0,COUNTRY_INFO!P694)</f>
        <v>0</v>
      </c>
      <c r="H694" s="16">
        <f>IF(AND(INTRO!$E$37="Non-endemic",INTRO!$E$41="Non-endemic"),0,COUNTRY_INFO!R694)</f>
        <v>2</v>
      </c>
      <c r="I694" s="15">
        <f>IF(INTRO!$E$39="Non-endemic",IF($G694=1,DEC!I694,0),IF($G694=1,IVM!G694,0))</f>
        <v>0</v>
      </c>
      <c r="J694" s="197" t="s">
        <v>1155</v>
      </c>
      <c r="K694" s="42">
        <f>IF($J694="ALB", IF(INTRO!$E$39="Non-endemic", IF($H694&lt;&gt;0, IF($I694=0, $D694*$H694, $D694*($H694-$G694)), 0), $D694*$H694), 0)</f>
        <v>0</v>
      </c>
      <c r="L694" s="15">
        <f t="shared" si="90"/>
        <v>0</v>
      </c>
      <c r="M694" s="3"/>
      <c r="N694" s="15">
        <f t="shared" si="99"/>
        <v>0</v>
      </c>
      <c r="O694" s="42">
        <f>IF($J694="MBD", IF(INTRO!$E$39="Non-endemic", IF($H694&lt;&gt;0, IF($I694=0, $D694*$H694, $D694*($H694-$G694)), 0), $D694*$H694), 0)</f>
        <v>36724.781716800004</v>
      </c>
      <c r="P694" s="15">
        <f t="shared" si="91"/>
        <v>75442.984478400002</v>
      </c>
      <c r="Q694" s="3"/>
      <c r="R694" s="15">
        <f t="shared" si="100"/>
        <v>112167.76619520001</v>
      </c>
      <c r="S694" s="25"/>
      <c r="T694" s="17">
        <f t="shared" si="92"/>
        <v>0</v>
      </c>
      <c r="U694" s="17">
        <f t="shared" si="93"/>
        <v>0</v>
      </c>
      <c r="V694" s="25"/>
      <c r="W694" s="17">
        <f t="shared" si="94"/>
        <v>0</v>
      </c>
      <c r="X694" s="17">
        <f t="shared" si="95"/>
        <v>0</v>
      </c>
      <c r="Y694" s="25"/>
      <c r="Z694" s="17">
        <f t="shared" si="96"/>
        <v>75442.984478400002</v>
      </c>
      <c r="AA694" s="17">
        <f t="shared" si="97"/>
        <v>503</v>
      </c>
    </row>
    <row r="695" spans="1:27" x14ac:dyDescent="0.2">
      <c r="A695" s="14" t="str">
        <f>IF(AND(INTRO!$E$37="Non-endemic",INTRO!$E$41="Non-endemic")," ",IF(COUNTRY_INFO!A695=0," ",COUNTRY_INFO!A695))</f>
        <v>Ethiopia</v>
      </c>
      <c r="B695" s="14" t="str">
        <f>IF(AND(INTRO!$E$37="Non-endemic",INTRO!$E$41="Non-endemic")," ",IF(COUNTRY_INFO!B695=0," ",COUNTRY_INFO!B695))</f>
        <v>SNNPR Segen</v>
      </c>
      <c r="C695" s="14" t="str">
        <f>IF(AND(INTRO!$E$37="Non-endemic",INTRO!$E$41="Non-endemic")," ",IF(COUNTRY_INFO!C695=0," ",COUNTRY_INFO!C695))</f>
        <v>Alle</v>
      </c>
      <c r="D695" s="15">
        <f>IF(AND(INTRO!$E$37="Non-endemic",INTRO!$E$41="Non-endemic"),0,IF(AND(OR(COUNTRY_INFO!$H695=0,COUNTRY_INFO!$H695=4,COUNTRY_INFO!$H695=99),OR(COUNTRY_INFO!$J695=0,COUNTRY_INFO!$J695=4)),0,COUNTRY_INFO!$E695))</f>
        <v>12482.103819</v>
      </c>
      <c r="E695" s="15">
        <f>IF(AND(INTRO!$E$37="Non-endemic",INTRO!$E$41="Non-endemic"),0,IF(AND(OR(COUNTRY_INFO!$H695=0,COUNTRY_INFO!$H695=4,COUNTRY_INFO!$H695=99),OR(COUNTRY_INFO!$J695=0,COUNTRY_INFO!$J695=4)),0,COUNTRY_INFO!$F695))</f>
        <v>25641.736197000002</v>
      </c>
      <c r="F695" s="15">
        <f t="shared" si="98"/>
        <v>38123.840016000002</v>
      </c>
      <c r="G695" s="16">
        <f>IF(AND(INTRO!$E$37="Non-endemic",INTRO!$E$41="Non-endemic"),0,COUNTRY_INFO!P695)</f>
        <v>0</v>
      </c>
      <c r="H695" s="16">
        <f>IF(AND(INTRO!$E$37="Non-endemic",INTRO!$E$41="Non-endemic"),0,COUNTRY_INFO!R695)</f>
        <v>1</v>
      </c>
      <c r="I695" s="15">
        <f>IF(INTRO!$E$39="Non-endemic",IF($G695=1,DEC!I695,0),IF($G695=1,IVM!G695,0))</f>
        <v>0</v>
      </c>
      <c r="J695" s="197" t="s">
        <v>1155</v>
      </c>
      <c r="K695" s="42">
        <f>IF($J695="ALB", IF(INTRO!$E$39="Non-endemic", IF($H695&lt;&gt;0, IF($I695=0, $D695*$H695, $D695*($H695-$G695)), 0), $D695*$H695), 0)</f>
        <v>0</v>
      </c>
      <c r="L695" s="15">
        <f t="shared" si="90"/>
        <v>0</v>
      </c>
      <c r="M695" s="3"/>
      <c r="N695" s="15">
        <f t="shared" si="99"/>
        <v>0</v>
      </c>
      <c r="O695" s="42">
        <f>IF($J695="MBD", IF(INTRO!$E$39="Non-endemic", IF($H695&lt;&gt;0, IF($I695=0, $D695*$H695, $D695*($H695-$G695)), 0), $D695*$H695), 0)</f>
        <v>12482.103819</v>
      </c>
      <c r="P695" s="15">
        <f t="shared" si="91"/>
        <v>25641.736197000002</v>
      </c>
      <c r="Q695" s="3"/>
      <c r="R695" s="15">
        <f t="shared" si="100"/>
        <v>38123.840016000002</v>
      </c>
      <c r="S695" s="25"/>
      <c r="T695" s="17">
        <f t="shared" si="92"/>
        <v>0</v>
      </c>
      <c r="U695" s="17">
        <f t="shared" si="93"/>
        <v>0</v>
      </c>
      <c r="V695" s="25"/>
      <c r="W695" s="17">
        <f t="shared" si="94"/>
        <v>0</v>
      </c>
      <c r="X695" s="17">
        <f t="shared" si="95"/>
        <v>0</v>
      </c>
      <c r="Y695" s="25"/>
      <c r="Z695" s="17">
        <f t="shared" si="96"/>
        <v>25641.736197000002</v>
      </c>
      <c r="AA695" s="17">
        <f t="shared" si="97"/>
        <v>171</v>
      </c>
    </row>
    <row r="696" spans="1:27" x14ac:dyDescent="0.2">
      <c r="A696" s="14" t="str">
        <f>IF(AND(INTRO!$E$37="Non-endemic",INTRO!$E$41="Non-endemic")," ",IF(COUNTRY_INFO!A696=0," ",COUNTRY_INFO!A696))</f>
        <v>Ethiopia</v>
      </c>
      <c r="B696" s="14" t="str">
        <f>IF(AND(INTRO!$E$37="Non-endemic",INTRO!$E$41="Non-endemic")," ",IF(COUNTRY_INFO!B696=0," ",COUNTRY_INFO!B696))</f>
        <v>SNNPR Segen</v>
      </c>
      <c r="C696" s="14" t="str">
        <f>IF(AND(INTRO!$E$37="Non-endemic",INTRO!$E$41="Non-endemic")," ",IF(COUNTRY_INFO!C696=0," ",COUNTRY_INFO!C696))</f>
        <v>Amaro</v>
      </c>
      <c r="D696" s="15">
        <f>IF(AND(INTRO!$E$37="Non-endemic",INTRO!$E$41="Non-endemic"),0,IF(AND(OR(COUNTRY_INFO!$H696=0,COUNTRY_INFO!$H696=4,COUNTRY_INFO!$H696=99),OR(COUNTRY_INFO!$J696=0,COUNTRY_INFO!$J696=4)),0,COUNTRY_INFO!$E696))</f>
        <v>29056.5875772</v>
      </c>
      <c r="E696" s="15">
        <f>IF(AND(INTRO!$E$37="Non-endemic",INTRO!$E$41="Non-endemic"),0,IF(AND(OR(COUNTRY_INFO!$H696=0,COUNTRY_INFO!$H696=4,COUNTRY_INFO!$H696=99),OR(COUNTRY_INFO!$J696=0,COUNTRY_INFO!$J696=4)),0,COUNTRY_INFO!$F696))</f>
        <v>59690.366643599998</v>
      </c>
      <c r="F696" s="15">
        <f t="shared" si="98"/>
        <v>88746.954220799991</v>
      </c>
      <c r="G696" s="16">
        <f>IF(AND(INTRO!$E$37="Non-endemic",INTRO!$E$41="Non-endemic"),0,COUNTRY_INFO!P696)</f>
        <v>0</v>
      </c>
      <c r="H696" s="16">
        <f>IF(AND(INTRO!$E$37="Non-endemic",INTRO!$E$41="Non-endemic"),0,COUNTRY_INFO!R696)</f>
        <v>2</v>
      </c>
      <c r="I696" s="15">
        <f>IF(INTRO!$E$39="Non-endemic",IF($G696=1,DEC!I696,0),IF($G696=1,IVM!G696,0))</f>
        <v>0</v>
      </c>
      <c r="J696" s="197" t="s">
        <v>1155</v>
      </c>
      <c r="K696" s="42">
        <f>IF($J696="ALB", IF(INTRO!$E$39="Non-endemic", IF($H696&lt;&gt;0, IF($I696=0, $D696*$H696, $D696*($H696-$G696)), 0), $D696*$H696), 0)</f>
        <v>0</v>
      </c>
      <c r="L696" s="15">
        <f t="shared" si="90"/>
        <v>0</v>
      </c>
      <c r="M696" s="3"/>
      <c r="N696" s="15">
        <f t="shared" si="99"/>
        <v>0</v>
      </c>
      <c r="O696" s="42">
        <f>IF($J696="MBD", IF(INTRO!$E$39="Non-endemic", IF($H696&lt;&gt;0, IF($I696=0, $D696*$H696, $D696*($H696-$G696)), 0), $D696*$H696), 0)</f>
        <v>58113.1751544</v>
      </c>
      <c r="P696" s="15">
        <f t="shared" si="91"/>
        <v>119380.7332872</v>
      </c>
      <c r="Q696" s="3"/>
      <c r="R696" s="15">
        <f t="shared" si="100"/>
        <v>177493.90844159998</v>
      </c>
      <c r="S696" s="25"/>
      <c r="T696" s="17">
        <f t="shared" si="92"/>
        <v>0</v>
      </c>
      <c r="U696" s="17">
        <f t="shared" si="93"/>
        <v>0</v>
      </c>
      <c r="V696" s="25"/>
      <c r="W696" s="17">
        <f t="shared" si="94"/>
        <v>0</v>
      </c>
      <c r="X696" s="17">
        <f t="shared" si="95"/>
        <v>0</v>
      </c>
      <c r="Y696" s="25"/>
      <c r="Z696" s="17">
        <f t="shared" si="96"/>
        <v>119380.7332872</v>
      </c>
      <c r="AA696" s="17">
        <f t="shared" si="97"/>
        <v>796</v>
      </c>
    </row>
    <row r="697" spans="1:27" x14ac:dyDescent="0.2">
      <c r="A697" s="14" t="str">
        <f>IF(AND(INTRO!$E$37="Non-endemic",INTRO!$E$41="Non-endemic")," ",IF(COUNTRY_INFO!A697=0," ",COUNTRY_INFO!A697))</f>
        <v>Ethiopia</v>
      </c>
      <c r="B697" s="14" t="str">
        <f>IF(AND(INTRO!$E$37="Non-endemic",INTRO!$E$41="Non-endemic")," ",IF(COUNTRY_INFO!B697=0," ",COUNTRY_INFO!B697))</f>
        <v>SNNPR Segen</v>
      </c>
      <c r="C697" s="14" t="str">
        <f>IF(AND(INTRO!$E$37="Non-endemic",INTRO!$E$41="Non-endemic")," ",IF(COUNTRY_INFO!C697=0," ",COUNTRY_INFO!C697))</f>
        <v>Burji</v>
      </c>
      <c r="D697" s="15">
        <f>IF(AND(INTRO!$E$37="Non-endemic",INTRO!$E$41="Non-endemic"),0,IF(AND(OR(COUNTRY_INFO!$H697=0,COUNTRY_INFO!$H697=4,COUNTRY_INFO!$H697=99),OR(COUNTRY_INFO!$J697=0,COUNTRY_INFO!$J697=4)),0,COUNTRY_INFO!$E697))</f>
        <v>11313.009228000001</v>
      </c>
      <c r="E697" s="15">
        <f>IF(AND(INTRO!$E$37="Non-endemic",INTRO!$E$41="Non-endemic"),0,IF(AND(OR(COUNTRY_INFO!$H697=0,COUNTRY_INFO!$H697=4,COUNTRY_INFO!$H697=99),OR(COUNTRY_INFO!$J697=0,COUNTRY_INFO!$J697=4)),0,COUNTRY_INFO!$F697))</f>
        <v>23240.088563999998</v>
      </c>
      <c r="F697" s="15">
        <f t="shared" si="98"/>
        <v>34553.097792</v>
      </c>
      <c r="G697" s="16">
        <f>IF(AND(INTRO!$E$37="Non-endemic",INTRO!$E$41="Non-endemic"),0,COUNTRY_INFO!P697)</f>
        <v>0</v>
      </c>
      <c r="H697" s="16">
        <f>IF(AND(INTRO!$E$37="Non-endemic",INTRO!$E$41="Non-endemic"),0,COUNTRY_INFO!R697)</f>
        <v>2</v>
      </c>
      <c r="I697" s="15">
        <f>IF(INTRO!$E$39="Non-endemic",IF($G697=1,DEC!I697,0),IF($G697=1,IVM!G697,0))</f>
        <v>0</v>
      </c>
      <c r="J697" s="197" t="s">
        <v>1155</v>
      </c>
      <c r="K697" s="42">
        <f>IF($J697="ALB", IF(INTRO!$E$39="Non-endemic", IF($H697&lt;&gt;0, IF($I697=0, $D697*$H697, $D697*($H697-$G697)), 0), $D697*$H697), 0)</f>
        <v>0</v>
      </c>
      <c r="L697" s="15">
        <f t="shared" si="90"/>
        <v>0</v>
      </c>
      <c r="M697" s="3"/>
      <c r="N697" s="15">
        <f t="shared" si="99"/>
        <v>0</v>
      </c>
      <c r="O697" s="42">
        <f>IF($J697="MBD", IF(INTRO!$E$39="Non-endemic", IF($H697&lt;&gt;0, IF($I697=0, $D697*$H697, $D697*($H697-$G697)), 0), $D697*$H697), 0)</f>
        <v>22626.018456000002</v>
      </c>
      <c r="P697" s="15">
        <f t="shared" si="91"/>
        <v>46480.177127999996</v>
      </c>
      <c r="Q697" s="3"/>
      <c r="R697" s="15">
        <f t="shared" si="100"/>
        <v>69106.195584000001</v>
      </c>
      <c r="S697" s="25"/>
      <c r="T697" s="17">
        <f t="shared" si="92"/>
        <v>0</v>
      </c>
      <c r="U697" s="17">
        <f t="shared" si="93"/>
        <v>0</v>
      </c>
      <c r="V697" s="25"/>
      <c r="W697" s="17">
        <f t="shared" si="94"/>
        <v>0</v>
      </c>
      <c r="X697" s="17">
        <f t="shared" si="95"/>
        <v>0</v>
      </c>
      <c r="Y697" s="25"/>
      <c r="Z697" s="17">
        <f t="shared" si="96"/>
        <v>46480.177127999996</v>
      </c>
      <c r="AA697" s="17">
        <f t="shared" si="97"/>
        <v>310</v>
      </c>
    </row>
    <row r="698" spans="1:27" x14ac:dyDescent="0.2">
      <c r="A698" s="14" t="str">
        <f>IF(AND(INTRO!$E$37="Non-endemic",INTRO!$E$41="Non-endemic")," ",IF(COUNTRY_INFO!A698=0," ",COUNTRY_INFO!A698))</f>
        <v>Ethiopia</v>
      </c>
      <c r="B698" s="14" t="str">
        <f>IF(AND(INTRO!$E$37="Non-endemic",INTRO!$E$41="Non-endemic")," ",IF(COUNTRY_INFO!B698=0," ",COUNTRY_INFO!B698))</f>
        <v>SNNPR Segen</v>
      </c>
      <c r="C698" s="14" t="str">
        <f>IF(AND(INTRO!$E$37="Non-endemic",INTRO!$E$41="Non-endemic")," ",IF(COUNTRY_INFO!C698=0," ",COUNTRY_INFO!C698))</f>
        <v>Derashe</v>
      </c>
      <c r="D698" s="15">
        <f>IF(AND(INTRO!$E$37="Non-endemic",INTRO!$E$41="Non-endemic"),0,IF(AND(OR(COUNTRY_INFO!$H698=0,COUNTRY_INFO!$H698=4,COUNTRY_INFO!$H698=99),OR(COUNTRY_INFO!$J698=0,COUNTRY_INFO!$J698=4)),0,COUNTRY_INFO!$E698))</f>
        <v>20744.176056</v>
      </c>
      <c r="E698" s="15">
        <f>IF(AND(INTRO!$E$37="Non-endemic",INTRO!$E$41="Non-endemic"),0,IF(AND(OR(COUNTRY_INFO!$H698=0,COUNTRY_INFO!$H698=4,COUNTRY_INFO!$H698=99),OR(COUNTRY_INFO!$J698=0,COUNTRY_INFO!$J698=4)),0,COUNTRY_INFO!$F698))</f>
        <v>42614.345927999995</v>
      </c>
      <c r="F698" s="15">
        <f t="shared" si="98"/>
        <v>63358.521983999992</v>
      </c>
      <c r="G698" s="16">
        <f>IF(AND(INTRO!$E$37="Non-endemic",INTRO!$E$41="Non-endemic"),0,COUNTRY_INFO!P698)</f>
        <v>0</v>
      </c>
      <c r="H698" s="16">
        <f>IF(AND(INTRO!$E$37="Non-endemic",INTRO!$E$41="Non-endemic"),0,COUNTRY_INFO!R698)</f>
        <v>2</v>
      </c>
      <c r="I698" s="15">
        <f>IF(INTRO!$E$39="Non-endemic",IF($G698=1,DEC!I698,0),IF($G698=1,IVM!G698,0))</f>
        <v>0</v>
      </c>
      <c r="J698" s="197" t="s">
        <v>1155</v>
      </c>
      <c r="K698" s="42">
        <f>IF($J698="ALB", IF(INTRO!$E$39="Non-endemic", IF($H698&lt;&gt;0, IF($I698=0, $D698*$H698, $D698*($H698-$G698)), 0), $D698*$H698), 0)</f>
        <v>0</v>
      </c>
      <c r="L698" s="15">
        <f t="shared" si="90"/>
        <v>0</v>
      </c>
      <c r="M698" s="3"/>
      <c r="N698" s="15">
        <f t="shared" si="99"/>
        <v>0</v>
      </c>
      <c r="O698" s="42">
        <f>IF($J698="MBD", IF(INTRO!$E$39="Non-endemic", IF($H698&lt;&gt;0, IF($I698=0, $D698*$H698, $D698*($H698-$G698)), 0), $D698*$H698), 0)</f>
        <v>41488.352112</v>
      </c>
      <c r="P698" s="15">
        <f t="shared" si="91"/>
        <v>85228.69185599999</v>
      </c>
      <c r="Q698" s="3"/>
      <c r="R698" s="15">
        <f t="shared" si="100"/>
        <v>126717.04396799998</v>
      </c>
      <c r="S698" s="25"/>
      <c r="T698" s="17">
        <f t="shared" si="92"/>
        <v>0</v>
      </c>
      <c r="U698" s="17">
        <f t="shared" si="93"/>
        <v>0</v>
      </c>
      <c r="V698" s="25"/>
      <c r="W698" s="17">
        <f t="shared" si="94"/>
        <v>0</v>
      </c>
      <c r="X698" s="17">
        <f t="shared" si="95"/>
        <v>0</v>
      </c>
      <c r="Y698" s="25"/>
      <c r="Z698" s="17">
        <f t="shared" si="96"/>
        <v>85228.69185599999</v>
      </c>
      <c r="AA698" s="17">
        <f t="shared" si="97"/>
        <v>569</v>
      </c>
    </row>
    <row r="699" spans="1:27" x14ac:dyDescent="0.2">
      <c r="A699" s="14" t="str">
        <f>IF(AND(INTRO!$E$37="Non-endemic",INTRO!$E$41="Non-endemic")," ",IF(COUNTRY_INFO!A699=0," ",COUNTRY_INFO!A699))</f>
        <v>Ethiopia</v>
      </c>
      <c r="B699" s="14" t="str">
        <f>IF(AND(INTRO!$E$37="Non-endemic",INTRO!$E$41="Non-endemic")," ",IF(COUNTRY_INFO!B699=0," ",COUNTRY_INFO!B699))</f>
        <v>SNNPR Segen</v>
      </c>
      <c r="C699" s="14" t="str">
        <f>IF(AND(INTRO!$E$37="Non-endemic",INTRO!$E$41="Non-endemic")," ",IF(COUNTRY_INFO!C699=0," ",COUNTRY_INFO!C699))</f>
        <v>Konso</v>
      </c>
      <c r="D699" s="15">
        <f>IF(AND(INTRO!$E$37="Non-endemic",INTRO!$E$41="Non-endemic"),0,IF(AND(OR(COUNTRY_INFO!$H699=0,COUNTRY_INFO!$H699=4,COUNTRY_INFO!$H699=99),OR(COUNTRY_INFO!$J699=0,COUNTRY_INFO!$J699=4)),0,COUNTRY_INFO!$E699))</f>
        <v>42409.513966800005</v>
      </c>
      <c r="E699" s="15">
        <f>IF(AND(INTRO!$E$37="Non-endemic",INTRO!$E$41="Non-endemic"),0,IF(AND(OR(COUNTRY_INFO!$H699=0,COUNTRY_INFO!$H699=4,COUNTRY_INFO!$H699=99),OR(COUNTRY_INFO!$J699=0,COUNTRY_INFO!$J699=4)),0,COUNTRY_INFO!$F699))</f>
        <v>87121.016228399996</v>
      </c>
      <c r="F699" s="15">
        <f t="shared" si="98"/>
        <v>129530.5301952</v>
      </c>
      <c r="G699" s="16">
        <f>IF(AND(INTRO!$E$37="Non-endemic",INTRO!$E$41="Non-endemic"),0,COUNTRY_INFO!P699)</f>
        <v>0</v>
      </c>
      <c r="H699" s="16">
        <f>IF(AND(INTRO!$E$37="Non-endemic",INTRO!$E$41="Non-endemic"),0,COUNTRY_INFO!R699)</f>
        <v>2</v>
      </c>
      <c r="I699" s="15">
        <f>IF(INTRO!$E$39="Non-endemic",IF($G699=1,DEC!I699,0),IF($G699=1,IVM!G699,0))</f>
        <v>0</v>
      </c>
      <c r="J699" s="197" t="s">
        <v>1155</v>
      </c>
      <c r="K699" s="42">
        <f>IF($J699="ALB", IF(INTRO!$E$39="Non-endemic", IF($H699&lt;&gt;0, IF($I699=0, $D699*$H699, $D699*($H699-$G699)), 0), $D699*$H699), 0)</f>
        <v>0</v>
      </c>
      <c r="L699" s="15">
        <f t="shared" si="90"/>
        <v>0</v>
      </c>
      <c r="M699" s="3"/>
      <c r="N699" s="15">
        <f t="shared" si="99"/>
        <v>0</v>
      </c>
      <c r="O699" s="42">
        <f>IF($J699="MBD", IF(INTRO!$E$39="Non-endemic", IF($H699&lt;&gt;0, IF($I699=0, $D699*$H699, $D699*($H699-$G699)), 0), $D699*$H699), 0)</f>
        <v>84819.027933600009</v>
      </c>
      <c r="P699" s="15">
        <f t="shared" si="91"/>
        <v>174242.03245679999</v>
      </c>
      <c r="Q699" s="3"/>
      <c r="R699" s="15">
        <f t="shared" si="100"/>
        <v>259061.0603904</v>
      </c>
      <c r="S699" s="25"/>
      <c r="T699" s="17">
        <f t="shared" si="92"/>
        <v>0</v>
      </c>
      <c r="U699" s="17">
        <f t="shared" si="93"/>
        <v>0</v>
      </c>
      <c r="V699" s="25"/>
      <c r="W699" s="17">
        <f t="shared" si="94"/>
        <v>0</v>
      </c>
      <c r="X699" s="17">
        <f t="shared" si="95"/>
        <v>0</v>
      </c>
      <c r="Y699" s="25"/>
      <c r="Z699" s="17">
        <f t="shared" si="96"/>
        <v>174242.03245679999</v>
      </c>
      <c r="AA699" s="17">
        <f t="shared" si="97"/>
        <v>1162</v>
      </c>
    </row>
    <row r="700" spans="1:27" x14ac:dyDescent="0.2">
      <c r="A700" s="14" t="str">
        <f>IF(AND(INTRO!$E$37="Non-endemic",INTRO!$E$41="Non-endemic")," ",IF(COUNTRY_INFO!A700=0," ",COUNTRY_INFO!A700))</f>
        <v>Ethiopia</v>
      </c>
      <c r="B700" s="14" t="str">
        <f>IF(AND(INTRO!$E$37="Non-endemic",INTRO!$E$41="Non-endemic")," ",IF(COUNTRY_INFO!B700=0," ",COUNTRY_INFO!B700))</f>
        <v>SNNPR Sheka</v>
      </c>
      <c r="C700" s="14" t="str">
        <f>IF(AND(INTRO!$E$37="Non-endemic",INTRO!$E$41="Non-endemic")," ",IF(COUNTRY_INFO!C700=0," ",COUNTRY_INFO!C700))</f>
        <v>Andracha</v>
      </c>
      <c r="D700" s="15">
        <f>IF(AND(INTRO!$E$37="Non-endemic",INTRO!$E$41="Non-endemic"),0,IF(AND(OR(COUNTRY_INFO!$H700=0,COUNTRY_INFO!$H700=4,COUNTRY_INFO!$H700=99),OR(COUNTRY_INFO!$J700=0,COUNTRY_INFO!$J700=4)),0,COUNTRY_INFO!$E700))</f>
        <v>4849.8215051999996</v>
      </c>
      <c r="E700" s="15">
        <f>IF(AND(INTRO!$E$37="Non-endemic",INTRO!$E$41="Non-endemic"),0,IF(AND(OR(COUNTRY_INFO!$H700=0,COUNTRY_INFO!$H700=4,COUNTRY_INFO!$H700=99),OR(COUNTRY_INFO!$J700=0,COUNTRY_INFO!$J700=4)),0,COUNTRY_INFO!$F700))</f>
        <v>9962.891307599999</v>
      </c>
      <c r="F700" s="15">
        <f t="shared" si="98"/>
        <v>14812.712812799999</v>
      </c>
      <c r="G700" s="16">
        <f>IF(AND(INTRO!$E$37="Non-endemic",INTRO!$E$41="Non-endemic"),0,COUNTRY_INFO!P700)</f>
        <v>0</v>
      </c>
      <c r="H700" s="16">
        <f>IF(AND(INTRO!$E$37="Non-endemic",INTRO!$E$41="Non-endemic"),0,COUNTRY_INFO!R700)</f>
        <v>2</v>
      </c>
      <c r="I700" s="15">
        <f>IF(INTRO!$E$39="Non-endemic",IF($G700=1,DEC!I700,0),IF($G700=1,IVM!G700,0))</f>
        <v>0</v>
      </c>
      <c r="J700" s="197" t="s">
        <v>1155</v>
      </c>
      <c r="K700" s="42">
        <f>IF($J700="ALB", IF(INTRO!$E$39="Non-endemic", IF($H700&lt;&gt;0, IF($I700=0, $D700*$H700, $D700*($H700-$G700)), 0), $D700*$H700), 0)</f>
        <v>0</v>
      </c>
      <c r="L700" s="15">
        <f t="shared" si="90"/>
        <v>0</v>
      </c>
      <c r="M700" s="3"/>
      <c r="N700" s="15">
        <f t="shared" si="99"/>
        <v>0</v>
      </c>
      <c r="O700" s="42">
        <f>IF($J700="MBD", IF(INTRO!$E$39="Non-endemic", IF($H700&lt;&gt;0, IF($I700=0, $D700*$H700, $D700*($H700-$G700)), 0), $D700*$H700), 0)</f>
        <v>9699.6430103999992</v>
      </c>
      <c r="P700" s="15">
        <f t="shared" si="91"/>
        <v>19925.782615199998</v>
      </c>
      <c r="Q700" s="3"/>
      <c r="R700" s="15">
        <f t="shared" si="100"/>
        <v>29625.425625599997</v>
      </c>
      <c r="S700" s="25"/>
      <c r="T700" s="17">
        <f t="shared" si="92"/>
        <v>0</v>
      </c>
      <c r="U700" s="17">
        <f t="shared" si="93"/>
        <v>0</v>
      </c>
      <c r="V700" s="25"/>
      <c r="W700" s="17">
        <f t="shared" si="94"/>
        <v>0</v>
      </c>
      <c r="X700" s="17">
        <f t="shared" si="95"/>
        <v>0</v>
      </c>
      <c r="Y700" s="25"/>
      <c r="Z700" s="17">
        <f t="shared" si="96"/>
        <v>19925.782615199998</v>
      </c>
      <c r="AA700" s="17">
        <f t="shared" si="97"/>
        <v>133</v>
      </c>
    </row>
    <row r="701" spans="1:27" x14ac:dyDescent="0.2">
      <c r="A701" s="14" t="str">
        <f>IF(AND(INTRO!$E$37="Non-endemic",INTRO!$E$41="Non-endemic")," ",IF(COUNTRY_INFO!A701=0," ",COUNTRY_INFO!A701))</f>
        <v>Ethiopia</v>
      </c>
      <c r="B701" s="14" t="str">
        <f>IF(AND(INTRO!$E$37="Non-endemic",INTRO!$E$41="Non-endemic")," ",IF(COUNTRY_INFO!B701=0," ",COUNTRY_INFO!B701))</f>
        <v>SNNPR Sheka</v>
      </c>
      <c r="C701" s="14" t="str">
        <f>IF(AND(INTRO!$E$37="Non-endemic",INTRO!$E$41="Non-endemic")," ",IF(COUNTRY_INFO!C701=0," ",COUNTRY_INFO!C701))</f>
        <v>Masha</v>
      </c>
      <c r="D701" s="15">
        <f>IF(AND(INTRO!$E$37="Non-endemic",INTRO!$E$41="Non-endemic"),0,IF(AND(OR(COUNTRY_INFO!$H701=0,COUNTRY_INFO!$H701=4,COUNTRY_INFO!$H701=99),OR(COUNTRY_INFO!$J701=0,COUNTRY_INFO!$J701=4)),0,COUNTRY_INFO!$E701))</f>
        <v>6756.7551371999989</v>
      </c>
      <c r="E701" s="15">
        <f>IF(AND(INTRO!$E$37="Non-endemic",INTRO!$E$41="Non-endemic"),0,IF(AND(OR(COUNTRY_INFO!$H701=0,COUNTRY_INFO!$H701=4,COUNTRY_INFO!$H701=99),OR(COUNTRY_INFO!$J701=0,COUNTRY_INFO!$J701=4)),0,COUNTRY_INFO!$F701))</f>
        <v>13880.2669236</v>
      </c>
      <c r="F701" s="15">
        <f t="shared" si="98"/>
        <v>20637.022060799998</v>
      </c>
      <c r="G701" s="16">
        <f>IF(AND(INTRO!$E$37="Non-endemic",INTRO!$E$41="Non-endemic"),0,COUNTRY_INFO!P701)</f>
        <v>0</v>
      </c>
      <c r="H701" s="16">
        <f>IF(AND(INTRO!$E$37="Non-endemic",INTRO!$E$41="Non-endemic"),0,COUNTRY_INFO!R701)</f>
        <v>2</v>
      </c>
      <c r="I701" s="15">
        <f>IF(INTRO!$E$39="Non-endemic",IF($G701=1,DEC!I701,0),IF($G701=1,IVM!G701,0))</f>
        <v>0</v>
      </c>
      <c r="J701" s="197" t="s">
        <v>1155</v>
      </c>
      <c r="K701" s="42">
        <f>IF($J701="ALB", IF(INTRO!$E$39="Non-endemic", IF($H701&lt;&gt;0, IF($I701=0, $D701*$H701, $D701*($H701-$G701)), 0), $D701*$H701), 0)</f>
        <v>0</v>
      </c>
      <c r="L701" s="15">
        <f t="shared" si="90"/>
        <v>0</v>
      </c>
      <c r="M701" s="3"/>
      <c r="N701" s="15">
        <f t="shared" si="99"/>
        <v>0</v>
      </c>
      <c r="O701" s="42">
        <f>IF($J701="MBD", IF(INTRO!$E$39="Non-endemic", IF($H701&lt;&gt;0, IF($I701=0, $D701*$H701, $D701*($H701-$G701)), 0), $D701*$H701), 0)</f>
        <v>13513.510274399998</v>
      </c>
      <c r="P701" s="15">
        <f t="shared" si="91"/>
        <v>27760.5338472</v>
      </c>
      <c r="Q701" s="3"/>
      <c r="R701" s="15">
        <f t="shared" si="100"/>
        <v>41274.044121599996</v>
      </c>
      <c r="S701" s="25"/>
      <c r="T701" s="17">
        <f t="shared" si="92"/>
        <v>0</v>
      </c>
      <c r="U701" s="17">
        <f t="shared" si="93"/>
        <v>0</v>
      </c>
      <c r="V701" s="25"/>
      <c r="W701" s="17">
        <f t="shared" si="94"/>
        <v>0</v>
      </c>
      <c r="X701" s="17">
        <f t="shared" si="95"/>
        <v>0</v>
      </c>
      <c r="Y701" s="25"/>
      <c r="Z701" s="17">
        <f t="shared" si="96"/>
        <v>27760.5338472</v>
      </c>
      <c r="AA701" s="17">
        <f t="shared" si="97"/>
        <v>186</v>
      </c>
    </row>
    <row r="702" spans="1:27" x14ac:dyDescent="0.2">
      <c r="A702" s="14" t="str">
        <f>IF(AND(INTRO!$E$37="Non-endemic",INTRO!$E$41="Non-endemic")," ",IF(COUNTRY_INFO!A702=0," ",COUNTRY_INFO!A702))</f>
        <v>Ethiopia</v>
      </c>
      <c r="B702" s="14" t="str">
        <f>IF(AND(INTRO!$E$37="Non-endemic",INTRO!$E$41="Non-endemic")," ",IF(COUNTRY_INFO!B702=0," ",COUNTRY_INFO!B702))</f>
        <v>SNNPR Sheka</v>
      </c>
      <c r="C702" s="14" t="str">
        <f>IF(AND(INTRO!$E$37="Non-endemic",INTRO!$E$41="Non-endemic")," ",IF(COUNTRY_INFO!C702=0," ",COUNTRY_INFO!C702))</f>
        <v>Masha Town</v>
      </c>
      <c r="D702" s="15">
        <f>IF(AND(INTRO!$E$37="Non-endemic",INTRO!$E$41="Non-endemic"),0,IF(AND(OR(COUNTRY_INFO!$H702=0,COUNTRY_INFO!$H702=4,COUNTRY_INFO!$H702=99),OR(COUNTRY_INFO!$J702=0,COUNTRY_INFO!$J702=4)),0,COUNTRY_INFO!$E702))</f>
        <v>1572.5929655999998</v>
      </c>
      <c r="E702" s="15">
        <f>IF(AND(INTRO!$E$37="Non-endemic",INTRO!$E$41="Non-endemic"),0,IF(AND(OR(COUNTRY_INFO!$H702=0,COUNTRY_INFO!$H702=4,COUNTRY_INFO!$H702=99),OR(COUNTRY_INFO!$J702=0,COUNTRY_INFO!$J702=4)),0,COUNTRY_INFO!$F702))</f>
        <v>3230.5462728000002</v>
      </c>
      <c r="F702" s="15">
        <f t="shared" si="98"/>
        <v>4803.1392384000001</v>
      </c>
      <c r="G702" s="16">
        <f>IF(AND(INTRO!$E$37="Non-endemic",INTRO!$E$41="Non-endemic"),0,COUNTRY_INFO!P702)</f>
        <v>0</v>
      </c>
      <c r="H702" s="16">
        <f>IF(AND(INTRO!$E$37="Non-endemic",INTRO!$E$41="Non-endemic"),0,COUNTRY_INFO!R702)</f>
        <v>2</v>
      </c>
      <c r="I702" s="15">
        <f>IF(INTRO!$E$39="Non-endemic",IF($G702=1,DEC!I702,0),IF($G702=1,IVM!G702,0))</f>
        <v>0</v>
      </c>
      <c r="J702" s="197" t="s">
        <v>1155</v>
      </c>
      <c r="K702" s="42">
        <f>IF($J702="ALB", IF(INTRO!$E$39="Non-endemic", IF($H702&lt;&gt;0, IF($I702=0, $D702*$H702, $D702*($H702-$G702)), 0), $D702*$H702), 0)</f>
        <v>0</v>
      </c>
      <c r="L702" s="15">
        <f t="shared" si="90"/>
        <v>0</v>
      </c>
      <c r="M702" s="3"/>
      <c r="N702" s="15">
        <f t="shared" si="99"/>
        <v>0</v>
      </c>
      <c r="O702" s="42">
        <f>IF($J702="MBD", IF(INTRO!$E$39="Non-endemic", IF($H702&lt;&gt;0, IF($I702=0, $D702*$H702, $D702*($H702-$G702)), 0), $D702*$H702), 0)</f>
        <v>3145.1859311999997</v>
      </c>
      <c r="P702" s="15">
        <f t="shared" si="91"/>
        <v>6461.0925456000004</v>
      </c>
      <c r="Q702" s="3"/>
      <c r="R702" s="15">
        <f t="shared" si="100"/>
        <v>9606.2784768000001</v>
      </c>
      <c r="S702" s="25"/>
      <c r="T702" s="17">
        <f t="shared" si="92"/>
        <v>0</v>
      </c>
      <c r="U702" s="17">
        <f t="shared" si="93"/>
        <v>0</v>
      </c>
      <c r="V702" s="25"/>
      <c r="W702" s="17">
        <f t="shared" si="94"/>
        <v>0</v>
      </c>
      <c r="X702" s="17">
        <f t="shared" si="95"/>
        <v>0</v>
      </c>
      <c r="Y702" s="25"/>
      <c r="Z702" s="17">
        <f t="shared" si="96"/>
        <v>6461.0925456000004</v>
      </c>
      <c r="AA702" s="17">
        <f t="shared" si="97"/>
        <v>44</v>
      </c>
    </row>
    <row r="703" spans="1:27" x14ac:dyDescent="0.2">
      <c r="A703" s="14" t="str">
        <f>IF(AND(INTRO!$E$37="Non-endemic",INTRO!$E$41="Non-endemic")," ",IF(COUNTRY_INFO!A703=0," ",COUNTRY_INFO!A703))</f>
        <v>Ethiopia</v>
      </c>
      <c r="B703" s="14" t="str">
        <f>IF(AND(INTRO!$E$37="Non-endemic",INTRO!$E$41="Non-endemic")," ",IF(COUNTRY_INFO!B703=0," ",COUNTRY_INFO!B703))</f>
        <v>SNNPR Sheka</v>
      </c>
      <c r="C703" s="14" t="str">
        <f>IF(AND(INTRO!$E$37="Non-endemic",INTRO!$E$41="Non-endemic")," ",IF(COUNTRY_INFO!C703=0," ",COUNTRY_INFO!C703))</f>
        <v>Tepi Town</v>
      </c>
      <c r="D703" s="15">
        <f>IF(AND(INTRO!$E$37="Non-endemic",INTRO!$E$41="Non-endemic"),0,IF(AND(OR(COUNTRY_INFO!$H703=0,COUNTRY_INFO!$H703=4,COUNTRY_INFO!$H703=99),OR(COUNTRY_INFO!$J703=0,COUNTRY_INFO!$J703=4)),0,COUNTRY_INFO!$E703))</f>
        <v>5752.7922167999996</v>
      </c>
      <c r="E703" s="15">
        <f>IF(AND(INTRO!$E$37="Non-endemic",INTRO!$E$41="Non-endemic"),0,IF(AND(OR(COUNTRY_INFO!$H703=0,COUNTRY_INFO!$H703=4,COUNTRY_INFO!$H703=99),OR(COUNTRY_INFO!$J703=0,COUNTRY_INFO!$J703=4)),0,COUNTRY_INFO!$F703))</f>
        <v>11817.845978399999</v>
      </c>
      <c r="F703" s="15">
        <f t="shared" si="98"/>
        <v>17570.638195199997</v>
      </c>
      <c r="G703" s="16">
        <f>IF(AND(INTRO!$E$37="Non-endemic",INTRO!$E$41="Non-endemic"),0,COUNTRY_INFO!P703)</f>
        <v>0</v>
      </c>
      <c r="H703" s="16">
        <f>IF(AND(INTRO!$E$37="Non-endemic",INTRO!$E$41="Non-endemic"),0,COUNTRY_INFO!R703)</f>
        <v>2</v>
      </c>
      <c r="I703" s="15">
        <f>IF(INTRO!$E$39="Non-endemic",IF($G703=1,DEC!I703,0),IF($G703=1,IVM!G703,0))</f>
        <v>0</v>
      </c>
      <c r="J703" s="197" t="s">
        <v>1155</v>
      </c>
      <c r="K703" s="42">
        <f>IF($J703="ALB", IF(INTRO!$E$39="Non-endemic", IF($H703&lt;&gt;0, IF($I703=0, $D703*$H703, $D703*($H703-$G703)), 0), $D703*$H703), 0)</f>
        <v>0</v>
      </c>
      <c r="L703" s="15">
        <f t="shared" si="90"/>
        <v>0</v>
      </c>
      <c r="M703" s="3"/>
      <c r="N703" s="15">
        <f t="shared" si="99"/>
        <v>0</v>
      </c>
      <c r="O703" s="42">
        <f>IF($J703="MBD", IF(INTRO!$E$39="Non-endemic", IF($H703&lt;&gt;0, IF($I703=0, $D703*$H703, $D703*($H703-$G703)), 0), $D703*$H703), 0)</f>
        <v>11505.584433599999</v>
      </c>
      <c r="P703" s="15">
        <f t="shared" si="91"/>
        <v>23635.691956799998</v>
      </c>
      <c r="Q703" s="3"/>
      <c r="R703" s="15">
        <f t="shared" si="100"/>
        <v>35141.276390399995</v>
      </c>
      <c r="S703" s="25"/>
      <c r="T703" s="17">
        <f t="shared" si="92"/>
        <v>0</v>
      </c>
      <c r="U703" s="17">
        <f t="shared" si="93"/>
        <v>0</v>
      </c>
      <c r="V703" s="25"/>
      <c r="W703" s="17">
        <f t="shared" si="94"/>
        <v>0</v>
      </c>
      <c r="X703" s="17">
        <f t="shared" si="95"/>
        <v>0</v>
      </c>
      <c r="Y703" s="25"/>
      <c r="Z703" s="17">
        <f t="shared" si="96"/>
        <v>23635.691956799998</v>
      </c>
      <c r="AA703" s="17">
        <f t="shared" si="97"/>
        <v>158</v>
      </c>
    </row>
    <row r="704" spans="1:27" x14ac:dyDescent="0.2">
      <c r="A704" s="14" t="str">
        <f>IF(AND(INTRO!$E$37="Non-endemic",INTRO!$E$41="Non-endemic")," ",IF(COUNTRY_INFO!A704=0," ",COUNTRY_INFO!A704))</f>
        <v>Ethiopia</v>
      </c>
      <c r="B704" s="14" t="str">
        <f>IF(AND(INTRO!$E$37="Non-endemic",INTRO!$E$41="Non-endemic")," ",IF(COUNTRY_INFO!B704=0," ",COUNTRY_INFO!B704))</f>
        <v>SNNPR Sheka</v>
      </c>
      <c r="C704" s="14" t="str">
        <f>IF(AND(INTRO!$E$37="Non-endemic",INTRO!$E$41="Non-endemic")," ",IF(COUNTRY_INFO!C704=0," ",COUNTRY_INFO!C704))</f>
        <v>Yeki</v>
      </c>
      <c r="D704" s="15">
        <f>IF(AND(INTRO!$E$37="Non-endemic",INTRO!$E$41="Non-endemic"),0,IF(AND(OR(COUNTRY_INFO!$H704=0,COUNTRY_INFO!$H704=4,COUNTRY_INFO!$H704=99),OR(COUNTRY_INFO!$J704=0,COUNTRY_INFO!$J704=4)),0,COUNTRY_INFO!$E704))</f>
        <v>21784.207622400001</v>
      </c>
      <c r="E704" s="15">
        <f>IF(AND(INTRO!$E$37="Non-endemic",INTRO!$E$41="Non-endemic"),0,IF(AND(OR(COUNTRY_INFO!$H704=0,COUNTRY_INFO!$H704=4,COUNTRY_INFO!$H704=99),OR(COUNTRY_INFO!$J704=0,COUNTRY_INFO!$J704=4)),0,COUNTRY_INFO!$F704))</f>
        <v>44750.8619712</v>
      </c>
      <c r="F704" s="15">
        <f t="shared" si="98"/>
        <v>66535.069593599997</v>
      </c>
      <c r="G704" s="16">
        <f>IF(AND(INTRO!$E$37="Non-endemic",INTRO!$E$41="Non-endemic"),0,COUNTRY_INFO!P704)</f>
        <v>0</v>
      </c>
      <c r="H704" s="16">
        <f>IF(AND(INTRO!$E$37="Non-endemic",INTRO!$E$41="Non-endemic"),0,COUNTRY_INFO!R704)</f>
        <v>2</v>
      </c>
      <c r="I704" s="15">
        <f>IF(INTRO!$E$39="Non-endemic",IF($G704=1,DEC!I704,0),IF($G704=1,IVM!G704,0))</f>
        <v>0</v>
      </c>
      <c r="J704" s="197" t="s">
        <v>1155</v>
      </c>
      <c r="K704" s="42">
        <f>IF($J704="ALB", IF(INTRO!$E$39="Non-endemic", IF($H704&lt;&gt;0, IF($I704=0, $D704*$H704, $D704*($H704-$G704)), 0), $D704*$H704), 0)</f>
        <v>0</v>
      </c>
      <c r="L704" s="15">
        <f t="shared" si="90"/>
        <v>0</v>
      </c>
      <c r="M704" s="3"/>
      <c r="N704" s="15">
        <f t="shared" si="99"/>
        <v>0</v>
      </c>
      <c r="O704" s="42">
        <f>IF($J704="MBD", IF(INTRO!$E$39="Non-endemic", IF($H704&lt;&gt;0, IF($I704=0, $D704*$H704, $D704*($H704-$G704)), 0), $D704*$H704), 0)</f>
        <v>43568.415244800002</v>
      </c>
      <c r="P704" s="15">
        <f t="shared" si="91"/>
        <v>89501.7239424</v>
      </c>
      <c r="Q704" s="3"/>
      <c r="R704" s="15">
        <f t="shared" si="100"/>
        <v>133070.13918719999</v>
      </c>
      <c r="S704" s="25"/>
      <c r="T704" s="17">
        <f t="shared" si="92"/>
        <v>0</v>
      </c>
      <c r="U704" s="17">
        <f t="shared" si="93"/>
        <v>0</v>
      </c>
      <c r="V704" s="25"/>
      <c r="W704" s="17">
        <f t="shared" si="94"/>
        <v>0</v>
      </c>
      <c r="X704" s="17">
        <f t="shared" si="95"/>
        <v>0</v>
      </c>
      <c r="Y704" s="25"/>
      <c r="Z704" s="17">
        <f t="shared" si="96"/>
        <v>89501.7239424</v>
      </c>
      <c r="AA704" s="17">
        <f t="shared" si="97"/>
        <v>597</v>
      </c>
    </row>
    <row r="705" spans="1:27" x14ac:dyDescent="0.2">
      <c r="A705" s="14" t="str">
        <f>IF(AND(INTRO!$E$37="Non-endemic",INTRO!$E$41="Non-endemic")," ",IF(COUNTRY_INFO!A705=0," ",COUNTRY_INFO!A705))</f>
        <v>Ethiopia</v>
      </c>
      <c r="B705" s="14" t="str">
        <f>IF(AND(INTRO!$E$37="Non-endemic",INTRO!$E$41="Non-endemic")," ",IF(COUNTRY_INFO!B705=0," ",COUNTRY_INFO!B705))</f>
        <v>SNNPR Sidama</v>
      </c>
      <c r="C705" s="14" t="str">
        <f>IF(AND(INTRO!$E$37="Non-endemic",INTRO!$E$41="Non-endemic")," ",IF(COUNTRY_INFO!C705=0," ",COUNTRY_INFO!C705))</f>
        <v>Aleta Wondo Town</v>
      </c>
      <c r="D705" s="15">
        <f>IF(AND(INTRO!$E$37="Non-endemic",INTRO!$E$41="Non-endemic"),0,IF(AND(OR(COUNTRY_INFO!$H705=0,COUNTRY_INFO!$H705=4,COUNTRY_INFO!$H705=99),OR(COUNTRY_INFO!$J705=0,COUNTRY_INFO!$J705=4)),0,COUNTRY_INFO!$E705))</f>
        <v>5217.1701971379898</v>
      </c>
      <c r="E705" s="15">
        <f>IF(AND(INTRO!$E$37="Non-endemic",INTRO!$E$41="Non-endemic"),0,IF(AND(OR(COUNTRY_INFO!$H705=0,COUNTRY_INFO!$H705=4,COUNTRY_INFO!$H705=99),OR(COUNTRY_INFO!$J705=0,COUNTRY_INFO!$J705=4)),0,COUNTRY_INFO!$F705))</f>
        <v>10717.528377406205</v>
      </c>
      <c r="F705" s="15">
        <f t="shared" si="98"/>
        <v>15934.698574544194</v>
      </c>
      <c r="G705" s="16">
        <f>IF(AND(INTRO!$E$37="Non-endemic",INTRO!$E$41="Non-endemic"),0,COUNTRY_INFO!P705)</f>
        <v>0</v>
      </c>
      <c r="H705" s="16">
        <f>IF(AND(INTRO!$E$37="Non-endemic",INTRO!$E$41="Non-endemic"),0,COUNTRY_INFO!R705)</f>
        <v>2</v>
      </c>
      <c r="I705" s="15">
        <f>IF(INTRO!$E$39="Non-endemic",IF($G705=1,DEC!I705,0),IF($G705=1,IVM!G705,0))</f>
        <v>0</v>
      </c>
      <c r="J705" s="197" t="s">
        <v>1155</v>
      </c>
      <c r="K705" s="42">
        <f>IF($J705="ALB", IF(INTRO!$E$39="Non-endemic", IF($H705&lt;&gt;0, IF($I705=0, $D705*$H705, $D705*($H705-$G705)), 0), $D705*$H705), 0)</f>
        <v>0</v>
      </c>
      <c r="L705" s="15">
        <f t="shared" si="90"/>
        <v>0</v>
      </c>
      <c r="M705" s="3"/>
      <c r="N705" s="15">
        <f t="shared" si="99"/>
        <v>0</v>
      </c>
      <c r="O705" s="42">
        <f>IF($J705="MBD", IF(INTRO!$E$39="Non-endemic", IF($H705&lt;&gt;0, IF($I705=0, $D705*$H705, $D705*($H705-$G705)), 0), $D705*$H705), 0)</f>
        <v>10434.34039427598</v>
      </c>
      <c r="P705" s="15">
        <f t="shared" si="91"/>
        <v>21435.056754812409</v>
      </c>
      <c r="Q705" s="3"/>
      <c r="R705" s="15">
        <f t="shared" si="100"/>
        <v>31869.397149088389</v>
      </c>
      <c r="S705" s="25"/>
      <c r="T705" s="17">
        <f t="shared" si="92"/>
        <v>0</v>
      </c>
      <c r="U705" s="17">
        <f t="shared" si="93"/>
        <v>0</v>
      </c>
      <c r="V705" s="25"/>
      <c r="W705" s="17">
        <f t="shared" si="94"/>
        <v>0</v>
      </c>
      <c r="X705" s="17">
        <f t="shared" si="95"/>
        <v>0</v>
      </c>
      <c r="Y705" s="25"/>
      <c r="Z705" s="17">
        <f t="shared" si="96"/>
        <v>21435.056754812409</v>
      </c>
      <c r="AA705" s="17">
        <f t="shared" si="97"/>
        <v>143</v>
      </c>
    </row>
    <row r="706" spans="1:27" x14ac:dyDescent="0.2">
      <c r="A706" s="14" t="str">
        <f>IF(AND(INTRO!$E$37="Non-endemic",INTRO!$E$41="Non-endemic")," ",IF(COUNTRY_INFO!A706=0," ",COUNTRY_INFO!A706))</f>
        <v>Ethiopia</v>
      </c>
      <c r="B706" s="14" t="str">
        <f>IF(AND(INTRO!$E$37="Non-endemic",INTRO!$E$41="Non-endemic")," ",IF(COUNTRY_INFO!B706=0," ",COUNTRY_INFO!B706))</f>
        <v>SNNPR Sidama</v>
      </c>
      <c r="C706" s="14" t="str">
        <f>IF(AND(INTRO!$E$37="Non-endemic",INTRO!$E$41="Non-endemic")," ",IF(COUNTRY_INFO!C706=0," ",COUNTRY_INFO!C706))</f>
        <v>Hawasa Zuria</v>
      </c>
      <c r="D706" s="15">
        <f>IF(AND(INTRO!$E$37="Non-endemic",INTRO!$E$41="Non-endemic"),0,IF(AND(OR(COUNTRY_INFO!$H706=0,COUNTRY_INFO!$H706=4,COUNTRY_INFO!$H706=99),OR(COUNTRY_INFO!$J706=0,COUNTRY_INFO!$J706=4)),0,COUNTRY_INFO!$E706))</f>
        <v>25194.87315316165</v>
      </c>
      <c r="E706" s="15">
        <f>IF(AND(INTRO!$E$37="Non-endemic",INTRO!$E$41="Non-endemic"),0,IF(AND(OR(COUNTRY_INFO!$H706=0,COUNTRY_INFO!$H706=4,COUNTRY_INFO!$H706=99),OR(COUNTRY_INFO!$J706=0,COUNTRY_INFO!$J706=4)),0,COUNTRY_INFO!$F706))</f>
        <v>51757.323947815552</v>
      </c>
      <c r="F706" s="15">
        <f t="shared" si="98"/>
        <v>76952.19710097721</v>
      </c>
      <c r="G706" s="16">
        <f>IF(AND(INTRO!$E$37="Non-endemic",INTRO!$E$41="Non-endemic"),0,COUNTRY_INFO!P706)</f>
        <v>0</v>
      </c>
      <c r="H706" s="16">
        <f>IF(AND(INTRO!$E$37="Non-endemic",INTRO!$E$41="Non-endemic"),0,COUNTRY_INFO!R706)</f>
        <v>2</v>
      </c>
      <c r="I706" s="15">
        <f>IF(INTRO!$E$39="Non-endemic",IF($G706=1,DEC!I706,0),IF($G706=1,IVM!G706,0))</f>
        <v>0</v>
      </c>
      <c r="J706" s="197" t="s">
        <v>1155</v>
      </c>
      <c r="K706" s="42">
        <f>IF($J706="ALB", IF(INTRO!$E$39="Non-endemic", IF($H706&lt;&gt;0, IF($I706=0, $D706*$H706, $D706*($H706-$G706)), 0), $D706*$H706), 0)</f>
        <v>0</v>
      </c>
      <c r="L706" s="15">
        <f t="shared" si="90"/>
        <v>0</v>
      </c>
      <c r="M706" s="3"/>
      <c r="N706" s="15">
        <f t="shared" si="99"/>
        <v>0</v>
      </c>
      <c r="O706" s="42">
        <f>IF($J706="MBD", IF(INTRO!$E$39="Non-endemic", IF($H706&lt;&gt;0, IF($I706=0, $D706*$H706, $D706*($H706-$G706)), 0), $D706*$H706), 0)</f>
        <v>50389.746306323301</v>
      </c>
      <c r="P706" s="15">
        <f t="shared" si="91"/>
        <v>103514.6478956311</v>
      </c>
      <c r="Q706" s="3"/>
      <c r="R706" s="15">
        <f t="shared" si="100"/>
        <v>153904.39420195442</v>
      </c>
      <c r="S706" s="25"/>
      <c r="T706" s="17">
        <f t="shared" si="92"/>
        <v>0</v>
      </c>
      <c r="U706" s="17">
        <f t="shared" si="93"/>
        <v>0</v>
      </c>
      <c r="V706" s="25"/>
      <c r="W706" s="17">
        <f t="shared" si="94"/>
        <v>0</v>
      </c>
      <c r="X706" s="17">
        <f t="shared" si="95"/>
        <v>0</v>
      </c>
      <c r="Y706" s="25"/>
      <c r="Z706" s="17">
        <f t="shared" si="96"/>
        <v>103514.6478956311</v>
      </c>
      <c r="AA706" s="17">
        <f t="shared" si="97"/>
        <v>691</v>
      </c>
    </row>
    <row r="707" spans="1:27" x14ac:dyDescent="0.2">
      <c r="A707" s="14" t="str">
        <f>IF(AND(INTRO!$E$37="Non-endemic",INTRO!$E$41="Non-endemic")," ",IF(COUNTRY_INFO!A707=0," ",COUNTRY_INFO!A707))</f>
        <v>Ethiopia</v>
      </c>
      <c r="B707" s="14" t="str">
        <f>IF(AND(INTRO!$E$37="Non-endemic",INTRO!$E$41="Non-endemic")," ",IF(COUNTRY_INFO!B707=0," ",COUNTRY_INFO!B707))</f>
        <v>SNNPR Sidama</v>
      </c>
      <c r="C707" s="14" t="str">
        <f>IF(AND(INTRO!$E$37="Non-endemic",INTRO!$E$41="Non-endemic")," ",IF(COUNTRY_INFO!C707=0," ",COUNTRY_INFO!C707))</f>
        <v xml:space="preserve">Hawela Tula
</v>
      </c>
      <c r="D707" s="15">
        <f>IF(AND(INTRO!$E$37="Non-endemic",INTRO!$E$41="Non-endemic"),0,IF(AND(OR(COUNTRY_INFO!$H707=0,COUNTRY_INFO!$H707=4,COUNTRY_INFO!$H707=99),OR(COUNTRY_INFO!$J707=0,COUNTRY_INFO!$J707=4)),0,COUNTRY_INFO!$E707))</f>
        <v>21301.348712326188</v>
      </c>
      <c r="E707" s="15">
        <f>IF(AND(INTRO!$E$37="Non-endemic",INTRO!$E$41="Non-endemic"),0,IF(AND(OR(COUNTRY_INFO!$H707=0,COUNTRY_INFO!$H707=4,COUNTRY_INFO!$H707=99),OR(COUNTRY_INFO!$J707=0,COUNTRY_INFO!$J707=4)),0,COUNTRY_INFO!$F707))</f>
        <v>43758.934570817619</v>
      </c>
      <c r="F707" s="15">
        <f t="shared" si="98"/>
        <v>65060.283283143806</v>
      </c>
      <c r="G707" s="16">
        <f>IF(AND(INTRO!$E$37="Non-endemic",INTRO!$E$41="Non-endemic"),0,COUNTRY_INFO!P707)</f>
        <v>1</v>
      </c>
      <c r="H707" s="16">
        <f>IF(AND(INTRO!$E$37="Non-endemic",INTRO!$E$41="Non-endemic"),0,COUNTRY_INFO!R707)</f>
        <v>2</v>
      </c>
      <c r="I707" s="15">
        <f>IF(INTRO!$E$39="Non-endemic",IF($G707=1,DEC!I707,0),IF($G707=1,IVM!G707,0))</f>
        <v>114531.58523873865</v>
      </c>
      <c r="J707" s="197" t="s">
        <v>172</v>
      </c>
      <c r="K707" s="42">
        <f>IF($J707="ALB", IF(INTRO!$E$39="Non-endemic", IF($H707&lt;&gt;0, IF($I707=0, $D707*$H707, $D707*($H707-$G707)), 0), $D707*$H707), 0)</f>
        <v>42602.697424652375</v>
      </c>
      <c r="L707" s="15">
        <f t="shared" si="90"/>
        <v>43758.934570817619</v>
      </c>
      <c r="M707" s="3"/>
      <c r="N707" s="15">
        <f t="shared" si="99"/>
        <v>86361.631995470001</v>
      </c>
      <c r="O707" s="42">
        <f>IF($J707="MBD", IF(INTRO!$E$39="Non-endemic", IF($H707&lt;&gt;0, IF($I707=0, $D707*$H707, $D707*($H707-$G707)), 0), $D707*$H707), 0)</f>
        <v>0</v>
      </c>
      <c r="P707" s="15">
        <f t="shared" si="91"/>
        <v>0</v>
      </c>
      <c r="Q707" s="3"/>
      <c r="R707" s="15">
        <f t="shared" si="100"/>
        <v>0</v>
      </c>
      <c r="S707" s="25"/>
      <c r="T707" s="17">
        <f t="shared" si="92"/>
        <v>114531.58523873865</v>
      </c>
      <c r="U707" s="17">
        <f t="shared" si="93"/>
        <v>573</v>
      </c>
      <c r="V707" s="25"/>
      <c r="W707" s="17">
        <f t="shared" si="94"/>
        <v>43758.934570817619</v>
      </c>
      <c r="X707" s="17">
        <f t="shared" si="95"/>
        <v>219</v>
      </c>
      <c r="Y707" s="25"/>
      <c r="Z707" s="17">
        <f t="shared" si="96"/>
        <v>0</v>
      </c>
      <c r="AA707" s="17">
        <f t="shared" si="97"/>
        <v>0</v>
      </c>
    </row>
    <row r="708" spans="1:27" x14ac:dyDescent="0.2">
      <c r="A708" s="14" t="str">
        <f>IF(AND(INTRO!$E$37="Non-endemic",INTRO!$E$41="Non-endemic")," ",IF(COUNTRY_INFO!A708=0," ",COUNTRY_INFO!A708))</f>
        <v>Ethiopia</v>
      </c>
      <c r="B708" s="14" t="str">
        <f>IF(AND(INTRO!$E$37="Non-endemic",INTRO!$E$41="Non-endemic")," ",IF(COUNTRY_INFO!B708=0," ",COUNTRY_INFO!B708))</f>
        <v>SNNPR Sidama</v>
      </c>
      <c r="C708" s="14" t="str">
        <f>IF(AND(INTRO!$E$37="Non-endemic",INTRO!$E$41="Non-endemic")," ",IF(COUNTRY_INFO!C708=0," ",COUNTRY_INFO!C708))</f>
        <v>Yirgalem town</v>
      </c>
      <c r="D708" s="15">
        <f>IF(AND(INTRO!$E$37="Non-endemic",INTRO!$E$41="Non-endemic"),0,IF(AND(OR(COUNTRY_INFO!$H708=0,COUNTRY_INFO!$H708=4,COUNTRY_INFO!$H708=99),OR(COUNTRY_INFO!$J708=0,COUNTRY_INFO!$J708=4)),0,COUNTRY_INFO!$E708))</f>
        <v>7036.7773844435296</v>
      </c>
      <c r="E708" s="15">
        <f>IF(AND(INTRO!$E$37="Non-endemic",INTRO!$E$41="Non-endemic"),0,IF(AND(OR(COUNTRY_INFO!$H708=0,COUNTRY_INFO!$H708=4,COUNTRY_INFO!$H708=99),OR(COUNTRY_INFO!$J708=0,COUNTRY_INFO!$J708=4)),0,COUNTRY_INFO!$F708))</f>
        <v>14455.511024853193</v>
      </c>
      <c r="F708" s="15">
        <f t="shared" si="98"/>
        <v>21492.288409296722</v>
      </c>
      <c r="G708" s="16">
        <f>IF(AND(INTRO!$E$37="Non-endemic",INTRO!$E$41="Non-endemic"),0,COUNTRY_INFO!P708)</f>
        <v>0</v>
      </c>
      <c r="H708" s="16">
        <f>IF(AND(INTRO!$E$37="Non-endemic",INTRO!$E$41="Non-endemic"),0,COUNTRY_INFO!R708)</f>
        <v>2</v>
      </c>
      <c r="I708" s="15">
        <f>IF(INTRO!$E$39="Non-endemic",IF($G708=1,DEC!I708,0),IF($G708=1,IVM!G708,0))</f>
        <v>0</v>
      </c>
      <c r="J708" s="197" t="s">
        <v>1155</v>
      </c>
      <c r="K708" s="42">
        <f>IF($J708="ALB", IF(INTRO!$E$39="Non-endemic", IF($H708&lt;&gt;0, IF($I708=0, $D708*$H708, $D708*($H708-$G708)), 0), $D708*$H708), 0)</f>
        <v>0</v>
      </c>
      <c r="L708" s="15">
        <f t="shared" si="90"/>
        <v>0</v>
      </c>
      <c r="M708" s="3"/>
      <c r="N708" s="15">
        <f t="shared" si="99"/>
        <v>0</v>
      </c>
      <c r="O708" s="42">
        <f>IF($J708="MBD", IF(INTRO!$E$39="Non-endemic", IF($H708&lt;&gt;0, IF($I708=0, $D708*$H708, $D708*($H708-$G708)), 0), $D708*$H708), 0)</f>
        <v>14073.554768887059</v>
      </c>
      <c r="P708" s="15">
        <f t="shared" si="91"/>
        <v>28911.022049706386</v>
      </c>
      <c r="Q708" s="3"/>
      <c r="R708" s="15">
        <f t="shared" si="100"/>
        <v>42984.576818593443</v>
      </c>
      <c r="S708" s="25"/>
      <c r="T708" s="17">
        <f t="shared" si="92"/>
        <v>0</v>
      </c>
      <c r="U708" s="17">
        <f t="shared" si="93"/>
        <v>0</v>
      </c>
      <c r="V708" s="25"/>
      <c r="W708" s="17">
        <f t="shared" si="94"/>
        <v>0</v>
      </c>
      <c r="X708" s="17">
        <f t="shared" si="95"/>
        <v>0</v>
      </c>
      <c r="Y708" s="25"/>
      <c r="Z708" s="17">
        <f t="shared" si="96"/>
        <v>28911.022049706386</v>
      </c>
      <c r="AA708" s="17">
        <f t="shared" si="97"/>
        <v>193</v>
      </c>
    </row>
    <row r="709" spans="1:27" x14ac:dyDescent="0.2">
      <c r="A709" s="14" t="str">
        <f>IF(AND(INTRO!$E$37="Non-endemic",INTRO!$E$41="Non-endemic")," ",IF(COUNTRY_INFO!A709=0," ",COUNTRY_INFO!A709))</f>
        <v>Ethiopia</v>
      </c>
      <c r="B709" s="14" t="str">
        <f>IF(AND(INTRO!$E$37="Non-endemic",INTRO!$E$41="Non-endemic")," ",IF(COUNTRY_INFO!B709=0," ",COUNTRY_INFO!B709))</f>
        <v>SNNPR Sidama</v>
      </c>
      <c r="C709" s="14" t="str">
        <f>IF(AND(INTRO!$E$37="Non-endemic",INTRO!$E$41="Non-endemic")," ",IF(COUNTRY_INFO!C709=0," ",COUNTRY_INFO!C709))</f>
        <v>Aleta Chiko (Chiko)</v>
      </c>
      <c r="D709" s="15">
        <f>IF(AND(INTRO!$E$37="Non-endemic",INTRO!$E$41="Non-endemic"),0,IF(AND(OR(COUNTRY_INFO!$H709=0,COUNTRY_INFO!$H709=4,COUNTRY_INFO!$H709=99),OR(COUNTRY_INFO!$J709=0,COUNTRY_INFO!$J709=4)),0,COUNTRY_INFO!$E709))</f>
        <v>30503.253922199998</v>
      </c>
      <c r="E709" s="15">
        <f>IF(AND(INTRO!$E$37="Non-endemic",INTRO!$E$41="Non-endemic"),0,IF(AND(OR(COUNTRY_INFO!$H709=0,COUNTRY_INFO!$H709=4,COUNTRY_INFO!$H709=99),OR(COUNTRY_INFO!$J709=0,COUNTRY_INFO!$J709=4)),0,COUNTRY_INFO!$F709))</f>
        <v>62662.224378599996</v>
      </c>
      <c r="F709" s="15">
        <f t="shared" si="98"/>
        <v>93165.478300799994</v>
      </c>
      <c r="G709" s="16">
        <f>IF(AND(INTRO!$E$37="Non-endemic",INTRO!$E$41="Non-endemic"),0,COUNTRY_INFO!P709)</f>
        <v>0</v>
      </c>
      <c r="H709" s="16">
        <f>IF(AND(INTRO!$E$37="Non-endemic",INTRO!$E$41="Non-endemic"),0,COUNTRY_INFO!R709)</f>
        <v>2</v>
      </c>
      <c r="I709" s="15">
        <f>IF(INTRO!$E$39="Non-endemic",IF($G709=1,DEC!I709,0),IF($G709=1,IVM!G709,0))</f>
        <v>0</v>
      </c>
      <c r="J709" s="197" t="s">
        <v>1155</v>
      </c>
      <c r="K709" s="42">
        <f>IF($J709="ALB", IF(INTRO!$E$39="Non-endemic", IF($H709&lt;&gt;0, IF($I709=0, $D709*$H709, $D709*($H709-$G709)), 0), $D709*$H709), 0)</f>
        <v>0</v>
      </c>
      <c r="L709" s="15">
        <f t="shared" si="90"/>
        <v>0</v>
      </c>
      <c r="M709" s="3"/>
      <c r="N709" s="15">
        <f t="shared" si="99"/>
        <v>0</v>
      </c>
      <c r="O709" s="42">
        <f>IF($J709="MBD", IF(INTRO!$E$39="Non-endemic", IF($H709&lt;&gt;0, IF($I709=0, $D709*$H709, $D709*($H709-$G709)), 0), $D709*$H709), 0)</f>
        <v>61006.507844399996</v>
      </c>
      <c r="P709" s="15">
        <f t="shared" si="91"/>
        <v>125324.44875719999</v>
      </c>
      <c r="Q709" s="3"/>
      <c r="R709" s="15">
        <f t="shared" si="100"/>
        <v>186330.95660159999</v>
      </c>
      <c r="S709" s="25"/>
      <c r="T709" s="17">
        <f t="shared" si="92"/>
        <v>0</v>
      </c>
      <c r="U709" s="17">
        <f t="shared" si="93"/>
        <v>0</v>
      </c>
      <c r="V709" s="25"/>
      <c r="W709" s="17">
        <f t="shared" si="94"/>
        <v>0</v>
      </c>
      <c r="X709" s="17">
        <f t="shared" si="95"/>
        <v>0</v>
      </c>
      <c r="Y709" s="25"/>
      <c r="Z709" s="17">
        <f t="shared" si="96"/>
        <v>125324.44875719999</v>
      </c>
      <c r="AA709" s="17">
        <f t="shared" si="97"/>
        <v>836</v>
      </c>
    </row>
    <row r="710" spans="1:27" x14ac:dyDescent="0.2">
      <c r="A710" s="14" t="str">
        <f>IF(AND(INTRO!$E$37="Non-endemic",INTRO!$E$41="Non-endemic")," ",IF(COUNTRY_INFO!A710=0," ",COUNTRY_INFO!A710))</f>
        <v>Ethiopia</v>
      </c>
      <c r="B710" s="14" t="str">
        <f>IF(AND(INTRO!$E$37="Non-endemic",INTRO!$E$41="Non-endemic")," ",IF(COUNTRY_INFO!B710=0," ",COUNTRY_INFO!B710))</f>
        <v>SNNPR Sidama</v>
      </c>
      <c r="C710" s="14" t="str">
        <f>IF(AND(INTRO!$E$37="Non-endemic",INTRO!$E$41="Non-endemic")," ",IF(COUNTRY_INFO!C710=0," ",COUNTRY_INFO!C710))</f>
        <v>Aleta Wondo</v>
      </c>
      <c r="D710" s="15">
        <f>IF(AND(INTRO!$E$37="Non-endemic",INTRO!$E$41="Non-endemic"),0,IF(AND(OR(COUNTRY_INFO!$H710=0,COUNTRY_INFO!$H710=4,COUNTRY_INFO!$H710=99),OR(COUNTRY_INFO!$J710=0,COUNTRY_INFO!$J710=4)),0,COUNTRY_INFO!$E710))</f>
        <v>26582.121641400001</v>
      </c>
      <c r="E710" s="15">
        <f>IF(AND(INTRO!$E$37="Non-endemic",INTRO!$E$41="Non-endemic"),0,IF(AND(OR(COUNTRY_INFO!$H710=0,COUNTRY_INFO!$H710=4,COUNTRY_INFO!$H710=99),OR(COUNTRY_INFO!$J710=0,COUNTRY_INFO!$J710=4)),0,COUNTRY_INFO!$F710))</f>
        <v>54607.120768200002</v>
      </c>
      <c r="F710" s="15">
        <f t="shared" si="98"/>
        <v>81189.242409600003</v>
      </c>
      <c r="G710" s="16">
        <f>IF(AND(INTRO!$E$37="Non-endemic",INTRO!$E$41="Non-endemic"),0,COUNTRY_INFO!P710)</f>
        <v>0</v>
      </c>
      <c r="H710" s="16">
        <f>IF(AND(INTRO!$E$37="Non-endemic",INTRO!$E$41="Non-endemic"),0,COUNTRY_INFO!R710)</f>
        <v>2</v>
      </c>
      <c r="I710" s="15">
        <f>IF(INTRO!$E$39="Non-endemic",IF($G710=1,DEC!I710,0),IF($G710=1,IVM!G710,0))</f>
        <v>0</v>
      </c>
      <c r="J710" s="197" t="s">
        <v>1155</v>
      </c>
      <c r="K710" s="42">
        <f>IF($J710="ALB", IF(INTRO!$E$39="Non-endemic", IF($H710&lt;&gt;0, IF($I710=0, $D710*$H710, $D710*($H710-$G710)), 0), $D710*$H710), 0)</f>
        <v>0</v>
      </c>
      <c r="L710" s="15">
        <f t="shared" si="90"/>
        <v>0</v>
      </c>
      <c r="M710" s="3"/>
      <c r="N710" s="15">
        <f t="shared" si="99"/>
        <v>0</v>
      </c>
      <c r="O710" s="42">
        <f>IF($J710="MBD", IF(INTRO!$E$39="Non-endemic", IF($H710&lt;&gt;0, IF($I710=0, $D710*$H710, $D710*($H710-$G710)), 0), $D710*$H710), 0)</f>
        <v>53164.243282800002</v>
      </c>
      <c r="P710" s="15">
        <f t="shared" si="91"/>
        <v>109214.2415364</v>
      </c>
      <c r="Q710" s="3"/>
      <c r="R710" s="15">
        <f t="shared" si="100"/>
        <v>162378.48481920001</v>
      </c>
      <c r="S710" s="25"/>
      <c r="T710" s="17">
        <f t="shared" si="92"/>
        <v>0</v>
      </c>
      <c r="U710" s="17">
        <f t="shared" si="93"/>
        <v>0</v>
      </c>
      <c r="V710" s="25"/>
      <c r="W710" s="17">
        <f t="shared" si="94"/>
        <v>0</v>
      </c>
      <c r="X710" s="17">
        <f t="shared" si="95"/>
        <v>0</v>
      </c>
      <c r="Y710" s="25"/>
      <c r="Z710" s="17">
        <f t="shared" si="96"/>
        <v>109214.2415364</v>
      </c>
      <c r="AA710" s="17">
        <f t="shared" si="97"/>
        <v>729</v>
      </c>
    </row>
    <row r="711" spans="1:27" x14ac:dyDescent="0.2">
      <c r="A711" s="14" t="str">
        <f>IF(AND(INTRO!$E$37="Non-endemic",INTRO!$E$41="Non-endemic")," ",IF(COUNTRY_INFO!A711=0," ",COUNTRY_INFO!A711))</f>
        <v>Ethiopia</v>
      </c>
      <c r="B711" s="14" t="str">
        <f>IF(AND(INTRO!$E$37="Non-endemic",INTRO!$E$41="Non-endemic")," ",IF(COUNTRY_INFO!B711=0," ",COUNTRY_INFO!B711))</f>
        <v>SNNPR Sidama</v>
      </c>
      <c r="C711" s="14" t="str">
        <f>IF(AND(INTRO!$E$37="Non-endemic",INTRO!$E$41="Non-endemic")," ",IF(COUNTRY_INFO!C711=0," ",COUNTRY_INFO!C711))</f>
        <v>Arbegona</v>
      </c>
      <c r="D711" s="15">
        <f>IF(AND(INTRO!$E$37="Non-endemic",INTRO!$E$41="Non-endemic"),0,IF(AND(OR(COUNTRY_INFO!$H711=0,COUNTRY_INFO!$H711=4,COUNTRY_INFO!$H711=99),OR(COUNTRY_INFO!$J711=0,COUNTRY_INFO!$J711=4)),0,COUNTRY_INFO!$E711))</f>
        <v>22882.889943599999</v>
      </c>
      <c r="E711" s="15">
        <f>IF(AND(INTRO!$E$37="Non-endemic",INTRO!$E$41="Non-endemic"),0,IF(AND(OR(COUNTRY_INFO!$H711=0,COUNTRY_INFO!$H711=4,COUNTRY_INFO!$H711=99),OR(COUNTRY_INFO!$J711=0,COUNTRY_INFO!$J711=4)),0,COUNTRY_INFO!$F711))</f>
        <v>47007.863086799996</v>
      </c>
      <c r="F711" s="15">
        <f t="shared" si="98"/>
        <v>69890.753030399996</v>
      </c>
      <c r="G711" s="16">
        <f>IF(AND(INTRO!$E$37="Non-endemic",INTRO!$E$41="Non-endemic"),0,COUNTRY_INFO!P711)</f>
        <v>0</v>
      </c>
      <c r="H711" s="16">
        <f>IF(AND(INTRO!$E$37="Non-endemic",INTRO!$E$41="Non-endemic"),0,COUNTRY_INFO!R711)</f>
        <v>2</v>
      </c>
      <c r="I711" s="15">
        <f>IF(INTRO!$E$39="Non-endemic",IF($G711=1,DEC!I711,0),IF($G711=1,IVM!G711,0))</f>
        <v>0</v>
      </c>
      <c r="J711" s="197" t="s">
        <v>1155</v>
      </c>
      <c r="K711" s="42">
        <f>IF($J711="ALB", IF(INTRO!$E$39="Non-endemic", IF($H711&lt;&gt;0, IF($I711=0, $D711*$H711, $D711*($H711-$G711)), 0), $D711*$H711), 0)</f>
        <v>0</v>
      </c>
      <c r="L711" s="15">
        <f t="shared" si="90"/>
        <v>0</v>
      </c>
      <c r="M711" s="3"/>
      <c r="N711" s="15">
        <f t="shared" si="99"/>
        <v>0</v>
      </c>
      <c r="O711" s="42">
        <f>IF($J711="MBD", IF(INTRO!$E$39="Non-endemic", IF($H711&lt;&gt;0, IF($I711=0, $D711*$H711, $D711*($H711-$G711)), 0), $D711*$H711), 0)</f>
        <v>45765.779887199998</v>
      </c>
      <c r="P711" s="15">
        <f t="shared" si="91"/>
        <v>94015.726173599993</v>
      </c>
      <c r="Q711" s="3"/>
      <c r="R711" s="15">
        <f t="shared" si="100"/>
        <v>139781.50606079999</v>
      </c>
      <c r="S711" s="25"/>
      <c r="T711" s="17">
        <f t="shared" si="92"/>
        <v>0</v>
      </c>
      <c r="U711" s="17">
        <f t="shared" si="93"/>
        <v>0</v>
      </c>
      <c r="V711" s="25"/>
      <c r="W711" s="17">
        <f t="shared" si="94"/>
        <v>0</v>
      </c>
      <c r="X711" s="17">
        <f t="shared" si="95"/>
        <v>0</v>
      </c>
      <c r="Y711" s="25"/>
      <c r="Z711" s="17">
        <f t="shared" si="96"/>
        <v>94015.726173599993</v>
      </c>
      <c r="AA711" s="17">
        <f t="shared" si="97"/>
        <v>627</v>
      </c>
    </row>
    <row r="712" spans="1:27" x14ac:dyDescent="0.2">
      <c r="A712" s="14" t="str">
        <f>IF(AND(INTRO!$E$37="Non-endemic",INTRO!$E$41="Non-endemic")," ",IF(COUNTRY_INFO!A712=0," ",COUNTRY_INFO!A712))</f>
        <v>Ethiopia</v>
      </c>
      <c r="B712" s="14" t="str">
        <f>IF(AND(INTRO!$E$37="Non-endemic",INTRO!$E$41="Non-endemic")," ",IF(COUNTRY_INFO!B712=0," ",COUNTRY_INFO!B712))</f>
        <v>SNNPR Sidama</v>
      </c>
      <c r="C712" s="14" t="str">
        <f>IF(AND(INTRO!$E$37="Non-endemic",INTRO!$E$41="Non-endemic")," ",IF(COUNTRY_INFO!C712=0," ",COUNTRY_INFO!C712))</f>
        <v>Aroresa</v>
      </c>
      <c r="D712" s="15">
        <f>IF(AND(INTRO!$E$37="Non-endemic",INTRO!$E$41="Non-endemic"),0,IF(AND(OR(COUNTRY_INFO!$H712=0,COUNTRY_INFO!$H712=4,COUNTRY_INFO!$H712=99),OR(COUNTRY_INFO!$J712=0,COUNTRY_INFO!$J712=4)),0,COUNTRY_INFO!$E712))</f>
        <v>33505.733471399995</v>
      </c>
      <c r="E712" s="15">
        <f>IF(AND(INTRO!$E$37="Non-endemic",INTRO!$E$41="Non-endemic"),0,IF(AND(OR(COUNTRY_INFO!$H712=0,COUNTRY_INFO!$H712=4,COUNTRY_INFO!$H712=99),OR(COUNTRY_INFO!$J712=0,COUNTRY_INFO!$J712=4)),0,COUNTRY_INFO!$F712))</f>
        <v>68830.158058200002</v>
      </c>
      <c r="F712" s="15">
        <f t="shared" si="98"/>
        <v>102335.89152959999</v>
      </c>
      <c r="G712" s="16">
        <f>IF(AND(INTRO!$E$37="Non-endemic",INTRO!$E$41="Non-endemic"),0,COUNTRY_INFO!P712)</f>
        <v>0</v>
      </c>
      <c r="H712" s="16">
        <f>IF(AND(INTRO!$E$37="Non-endemic",INTRO!$E$41="Non-endemic"),0,COUNTRY_INFO!R712)</f>
        <v>2</v>
      </c>
      <c r="I712" s="15">
        <f>IF(INTRO!$E$39="Non-endemic",IF($G712=1,DEC!I712,0),IF($G712=1,IVM!G712,0))</f>
        <v>0</v>
      </c>
      <c r="J712" s="197" t="s">
        <v>1155</v>
      </c>
      <c r="K712" s="42">
        <f>IF($J712="ALB", IF(INTRO!$E$39="Non-endemic", IF($H712&lt;&gt;0, IF($I712=0, $D712*$H712, $D712*($H712-$G712)), 0), $D712*$H712), 0)</f>
        <v>0</v>
      </c>
      <c r="L712" s="15">
        <f t="shared" ref="L712:L775" si="101">IF($J712="ALB", IF($H712&lt;&gt;0, IF($I712=0, $E712*$H712, $E712*($H712-$G712)),0), 0)</f>
        <v>0</v>
      </c>
      <c r="M712" s="3"/>
      <c r="N712" s="15">
        <f t="shared" si="99"/>
        <v>0</v>
      </c>
      <c r="O712" s="42">
        <f>IF($J712="MBD", IF(INTRO!$E$39="Non-endemic", IF($H712&lt;&gt;0, IF($I712=0, $D712*$H712, $D712*($H712-$G712)), 0), $D712*$H712), 0)</f>
        <v>67011.466942799991</v>
      </c>
      <c r="P712" s="15">
        <f t="shared" ref="P712:P775" si="102">IF($J712="MBD", IF($H712&lt;&gt;0,IF($I712=0, $E712*$H712, $E712*($H712-$G712)),0), 0 )</f>
        <v>137660.3161164</v>
      </c>
      <c r="Q712" s="3"/>
      <c r="R712" s="15">
        <f t="shared" si="100"/>
        <v>204671.78305919998</v>
      </c>
      <c r="S712" s="25"/>
      <c r="T712" s="17">
        <f t="shared" ref="T712:T775" si="103">IF($I712&gt;$S712, $I712-$S712,0)</f>
        <v>0</v>
      </c>
      <c r="U712" s="17">
        <f t="shared" ref="U712:U775" si="104">ROUNDUP($I712/200,0)</f>
        <v>0</v>
      </c>
      <c r="V712" s="25"/>
      <c r="W712" s="17">
        <f t="shared" ref="W712:W775" si="105">IF($L712&gt;$V712,$L712-$V712,0)</f>
        <v>0</v>
      </c>
      <c r="X712" s="17">
        <f t="shared" ref="X712:X775" si="106">ROUNDUP($L712/200,0)</f>
        <v>0</v>
      </c>
      <c r="Y712" s="25"/>
      <c r="Z712" s="17">
        <f t="shared" ref="Z712:Z775" si="107">IF($P712&gt;$Y712,$P712-$Y712,0)</f>
        <v>137660.3161164</v>
      </c>
      <c r="AA712" s="17">
        <f t="shared" ref="AA712:AA775" si="108">ROUNDUP($P712/150,0)</f>
        <v>918</v>
      </c>
    </row>
    <row r="713" spans="1:27" x14ac:dyDescent="0.2">
      <c r="A713" s="14" t="str">
        <f>IF(AND(INTRO!$E$37="Non-endemic",INTRO!$E$41="Non-endemic")," ",IF(COUNTRY_INFO!A713=0," ",COUNTRY_INFO!A713))</f>
        <v>Ethiopia</v>
      </c>
      <c r="B713" s="14" t="str">
        <f>IF(AND(INTRO!$E$37="Non-endemic",INTRO!$E$41="Non-endemic")," ",IF(COUNTRY_INFO!B713=0," ",COUNTRY_INFO!B713))</f>
        <v>SNNPR Sidama</v>
      </c>
      <c r="C713" s="14" t="str">
        <f>IF(AND(INTRO!$E$37="Non-endemic",INTRO!$E$41="Non-endemic")," ",IF(COUNTRY_INFO!C713=0," ",COUNTRY_INFO!C713))</f>
        <v>Bensa</v>
      </c>
      <c r="D713" s="15">
        <f>IF(AND(INTRO!$E$37="Non-endemic",INTRO!$E$41="Non-endemic"),0,IF(AND(OR(COUNTRY_INFO!$H713=0,COUNTRY_INFO!$H713=4,COUNTRY_INFO!$H713=99),OR(COUNTRY_INFO!$J713=0,COUNTRY_INFO!$J713=4)),0,COUNTRY_INFO!$E713))</f>
        <v>44370.864208199993</v>
      </c>
      <c r="E713" s="15">
        <f>IF(AND(INTRO!$E$37="Non-endemic",INTRO!$E$41="Non-endemic"),0,IF(AND(OR(COUNTRY_INFO!$H713=0,COUNTRY_INFO!$H713=4,COUNTRY_INFO!$H713=99),OR(COUNTRY_INFO!$J713=0,COUNTRY_INFO!$J713=4)),0,COUNTRY_INFO!$F713))</f>
        <v>91150.178796600012</v>
      </c>
      <c r="F713" s="15">
        <f t="shared" si="98"/>
        <v>135521.04300480001</v>
      </c>
      <c r="G713" s="16">
        <f>IF(AND(INTRO!$E$37="Non-endemic",INTRO!$E$41="Non-endemic"),0,COUNTRY_INFO!P713)</f>
        <v>0</v>
      </c>
      <c r="H713" s="16">
        <f>IF(AND(INTRO!$E$37="Non-endemic",INTRO!$E$41="Non-endemic"),0,COUNTRY_INFO!R713)</f>
        <v>2</v>
      </c>
      <c r="I713" s="15">
        <f>IF(INTRO!$E$39="Non-endemic",IF($G713=1,DEC!I713,0),IF($G713=1,IVM!G713,0))</f>
        <v>0</v>
      </c>
      <c r="J713" s="197" t="s">
        <v>1155</v>
      </c>
      <c r="K713" s="42">
        <f>IF($J713="ALB", IF(INTRO!$E$39="Non-endemic", IF($H713&lt;&gt;0, IF($I713=0, $D713*$H713, $D713*($H713-$G713)), 0), $D713*$H713), 0)</f>
        <v>0</v>
      </c>
      <c r="L713" s="15">
        <f t="shared" si="101"/>
        <v>0</v>
      </c>
      <c r="M713" s="3"/>
      <c r="N713" s="15">
        <f t="shared" si="99"/>
        <v>0</v>
      </c>
      <c r="O713" s="42">
        <f>IF($J713="MBD", IF(INTRO!$E$39="Non-endemic", IF($H713&lt;&gt;0, IF($I713=0, $D713*$H713, $D713*($H713-$G713)), 0), $D713*$H713), 0)</f>
        <v>88741.728416399987</v>
      </c>
      <c r="P713" s="15">
        <f t="shared" si="102"/>
        <v>182300.35759320002</v>
      </c>
      <c r="Q713" s="3"/>
      <c r="R713" s="15">
        <f t="shared" si="100"/>
        <v>271042.08600960003</v>
      </c>
      <c r="S713" s="25"/>
      <c r="T713" s="17">
        <f t="shared" si="103"/>
        <v>0</v>
      </c>
      <c r="U713" s="17">
        <f t="shared" si="104"/>
        <v>0</v>
      </c>
      <c r="V713" s="25"/>
      <c r="W713" s="17">
        <f t="shared" si="105"/>
        <v>0</v>
      </c>
      <c r="X713" s="17">
        <f t="shared" si="106"/>
        <v>0</v>
      </c>
      <c r="Y713" s="25"/>
      <c r="Z713" s="17">
        <f t="shared" si="107"/>
        <v>182300.35759320002</v>
      </c>
      <c r="AA713" s="17">
        <f t="shared" si="108"/>
        <v>1216</v>
      </c>
    </row>
    <row r="714" spans="1:27" x14ac:dyDescent="0.2">
      <c r="A714" s="14" t="str">
        <f>IF(AND(INTRO!$E$37="Non-endemic",INTRO!$E$41="Non-endemic")," ",IF(COUNTRY_INFO!A714=0," ",COUNTRY_INFO!A714))</f>
        <v>Ethiopia</v>
      </c>
      <c r="B714" s="14" t="str">
        <f>IF(AND(INTRO!$E$37="Non-endemic",INTRO!$E$41="Non-endemic")," ",IF(COUNTRY_INFO!B714=0," ",COUNTRY_INFO!B714))</f>
        <v>SNNPR Sidama</v>
      </c>
      <c r="C714" s="14" t="str">
        <f>IF(AND(INTRO!$E$37="Non-endemic",INTRO!$E$41="Non-endemic")," ",IF(COUNTRY_INFO!C714=0," ",COUNTRY_INFO!C714))</f>
        <v>Bona Zuria</v>
      </c>
      <c r="D714" s="15">
        <f>IF(AND(INTRO!$E$37="Non-endemic",INTRO!$E$41="Non-endemic"),0,IF(AND(OR(COUNTRY_INFO!$H714=0,COUNTRY_INFO!$H714=4,COUNTRY_INFO!$H714=99),OR(COUNTRY_INFO!$J714=0,COUNTRY_INFO!$J714=4)),0,COUNTRY_INFO!$E714))</f>
        <v>21631.151107199999</v>
      </c>
      <c r="E714" s="15">
        <f>IF(AND(INTRO!$E$37="Non-endemic",INTRO!$E$41="Non-endemic"),0,IF(AND(OR(COUNTRY_INFO!$H714=0,COUNTRY_INFO!$H714=4,COUNTRY_INFO!$H714=99),OR(COUNTRY_INFO!$J714=0,COUNTRY_INFO!$J714=4)),0,COUNTRY_INFO!$F714))</f>
        <v>44436.4410336</v>
      </c>
      <c r="F714" s="15">
        <f t="shared" ref="F714:F777" si="109">SUM(D714:E714)</f>
        <v>66067.592140799999</v>
      </c>
      <c r="G714" s="16">
        <f>IF(AND(INTRO!$E$37="Non-endemic",INTRO!$E$41="Non-endemic"),0,COUNTRY_INFO!P714)</f>
        <v>0</v>
      </c>
      <c r="H714" s="16">
        <f>IF(AND(INTRO!$E$37="Non-endemic",INTRO!$E$41="Non-endemic"),0,COUNTRY_INFO!R714)</f>
        <v>2</v>
      </c>
      <c r="I714" s="15">
        <f>IF(INTRO!$E$39="Non-endemic",IF($G714=1,DEC!I714,0),IF($G714=1,IVM!G714,0))</f>
        <v>0</v>
      </c>
      <c r="J714" s="197" t="s">
        <v>1155</v>
      </c>
      <c r="K714" s="42">
        <f>IF($J714="ALB", IF(INTRO!$E$39="Non-endemic", IF($H714&lt;&gt;0, IF($I714=0, $D714*$H714, $D714*($H714-$G714)), 0), $D714*$H714), 0)</f>
        <v>0</v>
      </c>
      <c r="L714" s="15">
        <f t="shared" si="101"/>
        <v>0</v>
      </c>
      <c r="M714" s="3"/>
      <c r="N714" s="15">
        <f t="shared" ref="N714:N777" si="110">SUM(K714:M714)</f>
        <v>0</v>
      </c>
      <c r="O714" s="42">
        <f>IF($J714="MBD", IF(INTRO!$E$39="Non-endemic", IF($H714&lt;&gt;0, IF($I714=0, $D714*$H714, $D714*($H714-$G714)), 0), $D714*$H714), 0)</f>
        <v>43262.302214399999</v>
      </c>
      <c r="P714" s="15">
        <f t="shared" si="102"/>
        <v>88872.8820672</v>
      </c>
      <c r="Q714" s="3"/>
      <c r="R714" s="15">
        <f t="shared" ref="R714:R777" si="111">SUM(O714:Q714)</f>
        <v>132135.1842816</v>
      </c>
      <c r="S714" s="25"/>
      <c r="T714" s="17">
        <f t="shared" si="103"/>
        <v>0</v>
      </c>
      <c r="U714" s="17">
        <f t="shared" si="104"/>
        <v>0</v>
      </c>
      <c r="V714" s="25"/>
      <c r="W714" s="17">
        <f t="shared" si="105"/>
        <v>0</v>
      </c>
      <c r="X714" s="17">
        <f t="shared" si="106"/>
        <v>0</v>
      </c>
      <c r="Y714" s="25"/>
      <c r="Z714" s="17">
        <f t="shared" si="107"/>
        <v>88872.8820672</v>
      </c>
      <c r="AA714" s="17">
        <f t="shared" si="108"/>
        <v>593</v>
      </c>
    </row>
    <row r="715" spans="1:27" x14ac:dyDescent="0.2">
      <c r="A715" s="14" t="str">
        <f>IF(AND(INTRO!$E$37="Non-endemic",INTRO!$E$41="Non-endemic")," ",IF(COUNTRY_INFO!A715=0," ",COUNTRY_INFO!A715))</f>
        <v>Ethiopia</v>
      </c>
      <c r="B715" s="14" t="str">
        <f>IF(AND(INTRO!$E$37="Non-endemic",INTRO!$E$41="Non-endemic")," ",IF(COUNTRY_INFO!B715=0," ",COUNTRY_INFO!B715))</f>
        <v>SNNPR Sidama</v>
      </c>
      <c r="C715" s="14" t="str">
        <f>IF(AND(INTRO!$E$37="Non-endemic",INTRO!$E$41="Non-endemic")," ",IF(COUNTRY_INFO!C715=0," ",COUNTRY_INFO!C715))</f>
        <v>Boricha</v>
      </c>
      <c r="D715" s="15">
        <f>IF(AND(INTRO!$E$37="Non-endemic",INTRO!$E$41="Non-endemic"),0,IF(AND(OR(COUNTRY_INFO!$H715=0,COUNTRY_INFO!$H715=4,COUNTRY_INFO!$H715=99),OR(COUNTRY_INFO!$J715=0,COUNTRY_INFO!$J715=4)),0,COUNTRY_INFO!$E715))</f>
        <v>39897.254362799998</v>
      </c>
      <c r="E715" s="15">
        <f>IF(AND(INTRO!$E$37="Non-endemic",INTRO!$E$41="Non-endemic"),0,IF(AND(OR(COUNTRY_INFO!$H715=0,COUNTRY_INFO!$H715=4,COUNTRY_INFO!$H715=99),OR(COUNTRY_INFO!$J715=0,COUNTRY_INFO!$J715=4)),0,COUNTRY_INFO!$F715))</f>
        <v>81960.131576400003</v>
      </c>
      <c r="F715" s="15">
        <f t="shared" si="109"/>
        <v>121857.3859392</v>
      </c>
      <c r="G715" s="16">
        <f>IF(AND(INTRO!$E$37="Non-endemic",INTRO!$E$41="Non-endemic"),0,COUNTRY_INFO!P715)</f>
        <v>0</v>
      </c>
      <c r="H715" s="16">
        <f>IF(AND(INTRO!$E$37="Non-endemic",INTRO!$E$41="Non-endemic"),0,COUNTRY_INFO!R715)</f>
        <v>2</v>
      </c>
      <c r="I715" s="15">
        <f>IF(INTRO!$E$39="Non-endemic",IF($G715=1,DEC!I715,0),IF($G715=1,IVM!G715,0))</f>
        <v>0</v>
      </c>
      <c r="J715" s="197" t="s">
        <v>1155</v>
      </c>
      <c r="K715" s="42">
        <f>IF($J715="ALB", IF(INTRO!$E$39="Non-endemic", IF($H715&lt;&gt;0, IF($I715=0, $D715*$H715, $D715*($H715-$G715)), 0), $D715*$H715), 0)</f>
        <v>0</v>
      </c>
      <c r="L715" s="15">
        <f t="shared" si="101"/>
        <v>0</v>
      </c>
      <c r="M715" s="3"/>
      <c r="N715" s="15">
        <f t="shared" si="110"/>
        <v>0</v>
      </c>
      <c r="O715" s="42">
        <f>IF($J715="MBD", IF(INTRO!$E$39="Non-endemic", IF($H715&lt;&gt;0, IF($I715=0, $D715*$H715, $D715*($H715-$G715)), 0), $D715*$H715), 0)</f>
        <v>79794.508725599997</v>
      </c>
      <c r="P715" s="15">
        <f t="shared" si="102"/>
        <v>163920.26315280001</v>
      </c>
      <c r="Q715" s="3"/>
      <c r="R715" s="15">
        <f t="shared" si="111"/>
        <v>243714.7718784</v>
      </c>
      <c r="S715" s="25"/>
      <c r="T715" s="17">
        <f t="shared" si="103"/>
        <v>0</v>
      </c>
      <c r="U715" s="17">
        <f t="shared" si="104"/>
        <v>0</v>
      </c>
      <c r="V715" s="25"/>
      <c r="W715" s="17">
        <f t="shared" si="105"/>
        <v>0</v>
      </c>
      <c r="X715" s="17">
        <f t="shared" si="106"/>
        <v>0</v>
      </c>
      <c r="Y715" s="25"/>
      <c r="Z715" s="17">
        <f t="shared" si="107"/>
        <v>163920.26315280001</v>
      </c>
      <c r="AA715" s="17">
        <f t="shared" si="108"/>
        <v>1093</v>
      </c>
    </row>
    <row r="716" spans="1:27" x14ac:dyDescent="0.2">
      <c r="A716" s="14" t="str">
        <f>IF(AND(INTRO!$E$37="Non-endemic",INTRO!$E$41="Non-endemic")," ",IF(COUNTRY_INFO!A716=0," ",COUNTRY_INFO!A716))</f>
        <v>Ethiopia</v>
      </c>
      <c r="B716" s="14" t="str">
        <f>IF(AND(INTRO!$E$37="Non-endemic",INTRO!$E$41="Non-endemic")," ",IF(COUNTRY_INFO!B716=0," ",COUNTRY_INFO!B716))</f>
        <v>SNNPR Sidama</v>
      </c>
      <c r="C716" s="14" t="str">
        <f>IF(AND(INTRO!$E$37="Non-endemic",INTRO!$E$41="Non-endemic")," ",IF(COUNTRY_INFO!C716=0," ",COUNTRY_INFO!C716))</f>
        <v>Bursa</v>
      </c>
      <c r="D716" s="15">
        <f>IF(AND(INTRO!$E$37="Non-endemic",INTRO!$E$41="Non-endemic"),0,IF(AND(OR(COUNTRY_INFO!$H716=0,COUNTRY_INFO!$H716=4,COUNTRY_INFO!$H716=99),OR(COUNTRY_INFO!$J716=0,COUNTRY_INFO!$J716=4)),0,COUNTRY_INFO!$E716))</f>
        <v>18982.144288800002</v>
      </c>
      <c r="E716" s="15">
        <f>IF(AND(INTRO!$E$37="Non-endemic",INTRO!$E$41="Non-endemic"),0,IF(AND(OR(COUNTRY_INFO!$H716=0,COUNTRY_INFO!$H716=4,COUNTRY_INFO!$H716=99),OR(COUNTRY_INFO!$J716=0,COUNTRY_INFO!$J716=4)),0,COUNTRY_INFO!$F716))</f>
        <v>38994.639314400003</v>
      </c>
      <c r="F716" s="15">
        <f t="shared" si="109"/>
        <v>57976.783603200005</v>
      </c>
      <c r="G716" s="16">
        <f>IF(AND(INTRO!$E$37="Non-endemic",INTRO!$E$41="Non-endemic"),0,COUNTRY_INFO!P716)</f>
        <v>0</v>
      </c>
      <c r="H716" s="16">
        <f>IF(AND(INTRO!$E$37="Non-endemic",INTRO!$E$41="Non-endemic"),0,COUNTRY_INFO!R716)</f>
        <v>2</v>
      </c>
      <c r="I716" s="15">
        <f>IF(INTRO!$E$39="Non-endemic",IF($G716=1,DEC!I716,0),IF($G716=1,IVM!G716,0))</f>
        <v>0</v>
      </c>
      <c r="J716" s="197" t="s">
        <v>1155</v>
      </c>
      <c r="K716" s="42">
        <f>IF($J716="ALB", IF(INTRO!$E$39="Non-endemic", IF($H716&lt;&gt;0, IF($I716=0, $D716*$H716, $D716*($H716-$G716)), 0), $D716*$H716), 0)</f>
        <v>0</v>
      </c>
      <c r="L716" s="15">
        <f t="shared" si="101"/>
        <v>0</v>
      </c>
      <c r="M716" s="3"/>
      <c r="N716" s="15">
        <f t="shared" si="110"/>
        <v>0</v>
      </c>
      <c r="O716" s="42">
        <f>IF($J716="MBD", IF(INTRO!$E$39="Non-endemic", IF($H716&lt;&gt;0, IF($I716=0, $D716*$H716, $D716*($H716-$G716)), 0), $D716*$H716), 0)</f>
        <v>37964.288577600004</v>
      </c>
      <c r="P716" s="15">
        <f t="shared" si="102"/>
        <v>77989.278628800006</v>
      </c>
      <c r="Q716" s="3"/>
      <c r="R716" s="15">
        <f t="shared" si="111"/>
        <v>115953.56720640001</v>
      </c>
      <c r="S716" s="25"/>
      <c r="T716" s="17">
        <f t="shared" si="103"/>
        <v>0</v>
      </c>
      <c r="U716" s="17">
        <f t="shared" si="104"/>
        <v>0</v>
      </c>
      <c r="V716" s="25"/>
      <c r="W716" s="17">
        <f t="shared" si="105"/>
        <v>0</v>
      </c>
      <c r="X716" s="17">
        <f t="shared" si="106"/>
        <v>0</v>
      </c>
      <c r="Y716" s="25"/>
      <c r="Z716" s="17">
        <f t="shared" si="107"/>
        <v>77989.278628800006</v>
      </c>
      <c r="AA716" s="17">
        <f t="shared" si="108"/>
        <v>520</v>
      </c>
    </row>
    <row r="717" spans="1:27" x14ac:dyDescent="0.2">
      <c r="A717" s="14" t="str">
        <f>IF(AND(INTRO!$E$37="Non-endemic",INTRO!$E$41="Non-endemic")," ",IF(COUNTRY_INFO!A717=0," ",COUNTRY_INFO!A717))</f>
        <v>Ethiopia</v>
      </c>
      <c r="B717" s="14" t="str">
        <f>IF(AND(INTRO!$E$37="Non-endemic",INTRO!$E$41="Non-endemic")," ",IF(COUNTRY_INFO!B717=0," ",COUNTRY_INFO!B717))</f>
        <v>SNNPR Sidama</v>
      </c>
      <c r="C717" s="14" t="str">
        <f>IF(AND(INTRO!$E$37="Non-endemic",INTRO!$E$41="Non-endemic")," ",IF(COUNTRY_INFO!C717=0," ",COUNTRY_INFO!C717))</f>
        <v>Chire</v>
      </c>
      <c r="D717" s="15">
        <f>IF(AND(INTRO!$E$37="Non-endemic",INTRO!$E$41="Non-endemic"),0,IF(AND(OR(COUNTRY_INFO!$H717=0,COUNTRY_INFO!$H717=4,COUNTRY_INFO!$H717=99),OR(COUNTRY_INFO!$J717=0,COUNTRY_INFO!$J717=4)),0,COUNTRY_INFO!$E717))</f>
        <v>21804.9078888</v>
      </c>
      <c r="E717" s="15">
        <f>IF(AND(INTRO!$E$37="Non-endemic",INTRO!$E$41="Non-endemic"),0,IF(AND(OR(COUNTRY_INFO!$H717=0,COUNTRY_INFO!$H717=4,COUNTRY_INFO!$H717=99),OR(COUNTRY_INFO!$J717=0,COUNTRY_INFO!$J717=4)),0,COUNTRY_INFO!$F717))</f>
        <v>44793.386114400004</v>
      </c>
      <c r="F717" s="15">
        <f t="shared" si="109"/>
        <v>66598.294003200004</v>
      </c>
      <c r="G717" s="16">
        <f>IF(AND(INTRO!$E$37="Non-endemic",INTRO!$E$41="Non-endemic"),0,COUNTRY_INFO!P717)</f>
        <v>0</v>
      </c>
      <c r="H717" s="16">
        <f>IF(AND(INTRO!$E$37="Non-endemic",INTRO!$E$41="Non-endemic"),0,COUNTRY_INFO!R717)</f>
        <v>2</v>
      </c>
      <c r="I717" s="15">
        <f>IF(INTRO!$E$39="Non-endemic",IF($G717=1,DEC!I717,0),IF($G717=1,IVM!G717,0))</f>
        <v>0</v>
      </c>
      <c r="J717" s="197" t="s">
        <v>1155</v>
      </c>
      <c r="K717" s="42">
        <f>IF($J717="ALB", IF(INTRO!$E$39="Non-endemic", IF($H717&lt;&gt;0, IF($I717=0, $D717*$H717, $D717*($H717-$G717)), 0), $D717*$H717), 0)</f>
        <v>0</v>
      </c>
      <c r="L717" s="15">
        <f t="shared" si="101"/>
        <v>0</v>
      </c>
      <c r="M717" s="3"/>
      <c r="N717" s="15">
        <f t="shared" si="110"/>
        <v>0</v>
      </c>
      <c r="O717" s="42">
        <f>IF($J717="MBD", IF(INTRO!$E$39="Non-endemic", IF($H717&lt;&gt;0, IF($I717=0, $D717*$H717, $D717*($H717-$G717)), 0), $D717*$H717), 0)</f>
        <v>43609.815777600001</v>
      </c>
      <c r="P717" s="15">
        <f t="shared" si="102"/>
        <v>89586.772228800008</v>
      </c>
      <c r="Q717" s="3"/>
      <c r="R717" s="15">
        <f t="shared" si="111"/>
        <v>133196.58800640001</v>
      </c>
      <c r="S717" s="25"/>
      <c r="T717" s="17">
        <f t="shared" si="103"/>
        <v>0</v>
      </c>
      <c r="U717" s="17">
        <f t="shared" si="104"/>
        <v>0</v>
      </c>
      <c r="V717" s="25"/>
      <c r="W717" s="17">
        <f t="shared" si="105"/>
        <v>0</v>
      </c>
      <c r="X717" s="17">
        <f t="shared" si="106"/>
        <v>0</v>
      </c>
      <c r="Y717" s="25"/>
      <c r="Z717" s="17">
        <f t="shared" si="107"/>
        <v>89586.772228800008</v>
      </c>
      <c r="AA717" s="17">
        <f t="shared" si="108"/>
        <v>598</v>
      </c>
    </row>
    <row r="718" spans="1:27" x14ac:dyDescent="0.2">
      <c r="A718" s="14" t="str">
        <f>IF(AND(INTRO!$E$37="Non-endemic",INTRO!$E$41="Non-endemic")," ",IF(COUNTRY_INFO!A718=0," ",COUNTRY_INFO!A718))</f>
        <v>Ethiopia</v>
      </c>
      <c r="B718" s="14" t="str">
        <f>IF(AND(INTRO!$E$37="Non-endemic",INTRO!$E$41="Non-endemic")," ",IF(COUNTRY_INFO!B718=0," ",COUNTRY_INFO!B718))</f>
        <v>SNNPR Sidama</v>
      </c>
      <c r="C718" s="14" t="str">
        <f>IF(AND(INTRO!$E$37="Non-endemic",INTRO!$E$41="Non-endemic")," ",IF(COUNTRY_INFO!C718=0," ",COUNTRY_INFO!C718))</f>
        <v>Dale</v>
      </c>
      <c r="D718" s="15">
        <f>IF(AND(INTRO!$E$37="Non-endemic",INTRO!$E$41="Non-endemic"),0,IF(AND(OR(COUNTRY_INFO!$H718=0,COUNTRY_INFO!$H718=4,COUNTRY_INFO!$H718=99),OR(COUNTRY_INFO!$J718=0,COUNTRY_INFO!$J718=4)),0,COUNTRY_INFO!$E718))</f>
        <v>34910.058362399999</v>
      </c>
      <c r="E718" s="15">
        <f>IF(AND(INTRO!$E$37="Non-endemic",INTRO!$E$41="Non-endemic"),0,IF(AND(OR(COUNTRY_INFO!$H718=0,COUNTRY_INFO!$H718=4,COUNTRY_INFO!$H718=99),OR(COUNTRY_INFO!$J718=0,COUNTRY_INFO!$J718=4)),0,COUNTRY_INFO!$F718))</f>
        <v>71715.034591200005</v>
      </c>
      <c r="F718" s="15">
        <f t="shared" si="109"/>
        <v>106625.0929536</v>
      </c>
      <c r="G718" s="16">
        <f>IF(AND(INTRO!$E$37="Non-endemic",INTRO!$E$41="Non-endemic"),0,COUNTRY_INFO!P718)</f>
        <v>0</v>
      </c>
      <c r="H718" s="16">
        <f>IF(AND(INTRO!$E$37="Non-endemic",INTRO!$E$41="Non-endemic"),0,COUNTRY_INFO!R718)</f>
        <v>2</v>
      </c>
      <c r="I718" s="15">
        <f>IF(INTRO!$E$39="Non-endemic",IF($G718=1,DEC!I718,0),IF($G718=1,IVM!G718,0))</f>
        <v>0</v>
      </c>
      <c r="J718" s="197" t="s">
        <v>1155</v>
      </c>
      <c r="K718" s="42">
        <f>IF($J718="ALB", IF(INTRO!$E$39="Non-endemic", IF($H718&lt;&gt;0, IF($I718=0, $D718*$H718, $D718*($H718-$G718)), 0), $D718*$H718), 0)</f>
        <v>0</v>
      </c>
      <c r="L718" s="15">
        <f t="shared" si="101"/>
        <v>0</v>
      </c>
      <c r="M718" s="3"/>
      <c r="N718" s="15">
        <f t="shared" si="110"/>
        <v>0</v>
      </c>
      <c r="O718" s="42">
        <f>IF($J718="MBD", IF(INTRO!$E$39="Non-endemic", IF($H718&lt;&gt;0, IF($I718=0, $D718*$H718, $D718*($H718-$G718)), 0), $D718*$H718), 0)</f>
        <v>69820.116724799998</v>
      </c>
      <c r="P718" s="15">
        <f t="shared" si="102"/>
        <v>143430.06918240001</v>
      </c>
      <c r="Q718" s="3"/>
      <c r="R718" s="15">
        <f t="shared" si="111"/>
        <v>213250.18590720001</v>
      </c>
      <c r="S718" s="25"/>
      <c r="T718" s="17">
        <f t="shared" si="103"/>
        <v>0</v>
      </c>
      <c r="U718" s="17">
        <f t="shared" si="104"/>
        <v>0</v>
      </c>
      <c r="V718" s="25"/>
      <c r="W718" s="17">
        <f t="shared" si="105"/>
        <v>0</v>
      </c>
      <c r="X718" s="17">
        <f t="shared" si="106"/>
        <v>0</v>
      </c>
      <c r="Y718" s="25"/>
      <c r="Z718" s="17">
        <f t="shared" si="107"/>
        <v>143430.06918240001</v>
      </c>
      <c r="AA718" s="17">
        <f t="shared" si="108"/>
        <v>957</v>
      </c>
    </row>
    <row r="719" spans="1:27" x14ac:dyDescent="0.2">
      <c r="A719" s="14" t="str">
        <f>IF(AND(INTRO!$E$37="Non-endemic",INTRO!$E$41="Non-endemic")," ",IF(COUNTRY_INFO!A719=0," ",COUNTRY_INFO!A719))</f>
        <v>Ethiopia</v>
      </c>
      <c r="B719" s="14" t="str">
        <f>IF(AND(INTRO!$E$37="Non-endemic",INTRO!$E$41="Non-endemic")," ",IF(COUNTRY_INFO!B719=0," ",COUNTRY_INFO!B719))</f>
        <v>SNNPR Sidama</v>
      </c>
      <c r="C719" s="14" t="str">
        <f>IF(AND(INTRO!$E$37="Non-endemic",INTRO!$E$41="Non-endemic")," ",IF(COUNTRY_INFO!C719=0," ",COUNTRY_INFO!C719))</f>
        <v>Dara</v>
      </c>
      <c r="D719" s="15">
        <f>IF(AND(INTRO!$E$37="Non-endemic",INTRO!$E$41="Non-endemic"),0,IF(AND(OR(COUNTRY_INFO!$H719=0,COUNTRY_INFO!$H719=4,COUNTRY_INFO!$H719=99),OR(COUNTRY_INFO!$J719=0,COUNTRY_INFO!$J719=4)),0,COUNTRY_INFO!$E719))</f>
        <v>27792.146304600003</v>
      </c>
      <c r="E719" s="15">
        <f>IF(AND(INTRO!$E$37="Non-endemic",INTRO!$E$41="Non-endemic"),0,IF(AND(OR(COUNTRY_INFO!$H719=0,COUNTRY_INFO!$H719=4,COUNTRY_INFO!$H719=99),OR(COUNTRY_INFO!$J719=0,COUNTRY_INFO!$J719=4)),0,COUNTRY_INFO!$F719))</f>
        <v>57092.850229800002</v>
      </c>
      <c r="F719" s="15">
        <f t="shared" si="109"/>
        <v>84884.996534400008</v>
      </c>
      <c r="G719" s="16">
        <f>IF(AND(INTRO!$E$37="Non-endemic",INTRO!$E$41="Non-endemic"),0,COUNTRY_INFO!P719)</f>
        <v>0</v>
      </c>
      <c r="H719" s="16">
        <f>IF(AND(INTRO!$E$37="Non-endemic",INTRO!$E$41="Non-endemic"),0,COUNTRY_INFO!R719)</f>
        <v>2</v>
      </c>
      <c r="I719" s="15">
        <f>IF(INTRO!$E$39="Non-endemic",IF($G719=1,DEC!I719,0),IF($G719=1,IVM!G719,0))</f>
        <v>0</v>
      </c>
      <c r="J719" s="197" t="s">
        <v>1155</v>
      </c>
      <c r="K719" s="42">
        <f>IF($J719="ALB", IF(INTRO!$E$39="Non-endemic", IF($H719&lt;&gt;0, IF($I719=0, $D719*$H719, $D719*($H719-$G719)), 0), $D719*$H719), 0)</f>
        <v>0</v>
      </c>
      <c r="L719" s="15">
        <f t="shared" si="101"/>
        <v>0</v>
      </c>
      <c r="M719" s="3"/>
      <c r="N719" s="15">
        <f t="shared" si="110"/>
        <v>0</v>
      </c>
      <c r="O719" s="42">
        <f>IF($J719="MBD", IF(INTRO!$E$39="Non-endemic", IF($H719&lt;&gt;0, IF($I719=0, $D719*$H719, $D719*($H719-$G719)), 0), $D719*$H719), 0)</f>
        <v>55584.292609200005</v>
      </c>
      <c r="P719" s="15">
        <f t="shared" si="102"/>
        <v>114185.7004596</v>
      </c>
      <c r="Q719" s="3"/>
      <c r="R719" s="15">
        <f t="shared" si="111"/>
        <v>169769.99306880002</v>
      </c>
      <c r="S719" s="25"/>
      <c r="T719" s="17">
        <f t="shared" si="103"/>
        <v>0</v>
      </c>
      <c r="U719" s="17">
        <f t="shared" si="104"/>
        <v>0</v>
      </c>
      <c r="V719" s="25"/>
      <c r="W719" s="17">
        <f t="shared" si="105"/>
        <v>0</v>
      </c>
      <c r="X719" s="17">
        <f t="shared" si="106"/>
        <v>0</v>
      </c>
      <c r="Y719" s="25"/>
      <c r="Z719" s="17">
        <f t="shared" si="107"/>
        <v>114185.7004596</v>
      </c>
      <c r="AA719" s="17">
        <f t="shared" si="108"/>
        <v>762</v>
      </c>
    </row>
    <row r="720" spans="1:27" x14ac:dyDescent="0.2">
      <c r="A720" s="14" t="str">
        <f>IF(AND(INTRO!$E$37="Non-endemic",INTRO!$E$41="Non-endemic")," ",IF(COUNTRY_INFO!A720=0," ",COUNTRY_INFO!A720))</f>
        <v>Ethiopia</v>
      </c>
      <c r="B720" s="14" t="str">
        <f>IF(AND(INTRO!$E$37="Non-endemic",INTRO!$E$41="Non-endemic")," ",IF(COUNTRY_INFO!B720=0," ",COUNTRY_INFO!B720))</f>
        <v>SNNPR Sidama</v>
      </c>
      <c r="C720" s="14" t="str">
        <f>IF(AND(INTRO!$E$37="Non-endemic",INTRO!$E$41="Non-endemic")," ",IF(COUNTRY_INFO!C720=0," ",COUNTRY_INFO!C720))</f>
        <v>Gorchie</v>
      </c>
      <c r="D720" s="15">
        <f>IF(AND(INTRO!$E$37="Non-endemic",INTRO!$E$41="Non-endemic"),0,IF(AND(OR(COUNTRY_INFO!$H720=0,COUNTRY_INFO!$H720=4,COUNTRY_INFO!$H720=99),OR(COUNTRY_INFO!$J720=0,COUNTRY_INFO!$J720=4)),0,COUNTRY_INFO!$E720))</f>
        <v>20945.219552400002</v>
      </c>
      <c r="E720" s="15">
        <f>IF(AND(INTRO!$E$37="Non-endemic",INTRO!$E$41="Non-endemic"),0,IF(AND(OR(COUNTRY_INFO!$H720=0,COUNTRY_INFO!$H720=4,COUNTRY_INFO!$H720=99),OR(COUNTRY_INFO!$J720=0,COUNTRY_INFO!$J720=4)),0,COUNTRY_INFO!$F720))</f>
        <v>43027.345561199996</v>
      </c>
      <c r="F720" s="15">
        <f t="shared" si="109"/>
        <v>63972.565113599994</v>
      </c>
      <c r="G720" s="16">
        <f>IF(AND(INTRO!$E$37="Non-endemic",INTRO!$E$41="Non-endemic"),0,COUNTRY_INFO!P720)</f>
        <v>0</v>
      </c>
      <c r="H720" s="16">
        <f>IF(AND(INTRO!$E$37="Non-endemic",INTRO!$E$41="Non-endemic"),0,COUNTRY_INFO!R720)</f>
        <v>2</v>
      </c>
      <c r="I720" s="15">
        <f>IF(INTRO!$E$39="Non-endemic",IF($G720=1,DEC!I720,0),IF($G720=1,IVM!G720,0))</f>
        <v>0</v>
      </c>
      <c r="J720" s="197" t="s">
        <v>1155</v>
      </c>
      <c r="K720" s="42">
        <f>IF($J720="ALB", IF(INTRO!$E$39="Non-endemic", IF($H720&lt;&gt;0, IF($I720=0, $D720*$H720, $D720*($H720-$G720)), 0), $D720*$H720), 0)</f>
        <v>0</v>
      </c>
      <c r="L720" s="15">
        <f t="shared" si="101"/>
        <v>0</v>
      </c>
      <c r="M720" s="3"/>
      <c r="N720" s="15">
        <f t="shared" si="110"/>
        <v>0</v>
      </c>
      <c r="O720" s="42">
        <f>IF($J720="MBD", IF(INTRO!$E$39="Non-endemic", IF($H720&lt;&gt;0, IF($I720=0, $D720*$H720, $D720*($H720-$G720)), 0), $D720*$H720), 0)</f>
        <v>41890.439104800003</v>
      </c>
      <c r="P720" s="15">
        <f t="shared" si="102"/>
        <v>86054.691122399992</v>
      </c>
      <c r="Q720" s="3"/>
      <c r="R720" s="15">
        <f t="shared" si="111"/>
        <v>127945.13022719999</v>
      </c>
      <c r="S720" s="25"/>
      <c r="T720" s="17">
        <f t="shared" si="103"/>
        <v>0</v>
      </c>
      <c r="U720" s="17">
        <f t="shared" si="104"/>
        <v>0</v>
      </c>
      <c r="V720" s="25"/>
      <c r="W720" s="17">
        <f t="shared" si="105"/>
        <v>0</v>
      </c>
      <c r="X720" s="17">
        <f t="shared" si="106"/>
        <v>0</v>
      </c>
      <c r="Y720" s="25"/>
      <c r="Z720" s="17">
        <f t="shared" si="107"/>
        <v>86054.691122399992</v>
      </c>
      <c r="AA720" s="17">
        <f t="shared" si="108"/>
        <v>574</v>
      </c>
    </row>
    <row r="721" spans="1:27" x14ac:dyDescent="0.2">
      <c r="A721" s="14" t="str">
        <f>IF(AND(INTRO!$E$37="Non-endemic",INTRO!$E$41="Non-endemic")," ",IF(COUNTRY_INFO!A721=0," ",COUNTRY_INFO!A721))</f>
        <v>Ethiopia</v>
      </c>
      <c r="B721" s="14" t="str">
        <f>IF(AND(INTRO!$E$37="Non-endemic",INTRO!$E$41="Non-endemic")," ",IF(COUNTRY_INFO!B721=0," ",COUNTRY_INFO!B721))</f>
        <v>SNNPR Sidama</v>
      </c>
      <c r="C721" s="14" t="str">
        <f>IF(AND(INTRO!$E$37="Non-endemic",INTRO!$E$41="Non-endemic")," ",IF(COUNTRY_INFO!C721=0," ",COUNTRY_INFO!C721))</f>
        <v xml:space="preserve">Hawassa City </v>
      </c>
      <c r="D721" s="15">
        <f>IF(AND(INTRO!$E$37="Non-endemic",INTRO!$E$41="Non-endemic"),0,IF(AND(OR(COUNTRY_INFO!$H721=0,COUNTRY_INFO!$H721=4,COUNTRY_INFO!$H721=99),OR(COUNTRY_INFO!$J721=0,COUNTRY_INFO!$J721=4)),0,COUNTRY_INFO!$E721))</f>
        <v>22469.511896399999</v>
      </c>
      <c r="E721" s="15">
        <f>IF(AND(INTRO!$E$37="Non-endemic",INTRO!$E$41="Non-endemic"),0,IF(AND(OR(COUNTRY_INFO!$H721=0,COUNTRY_INFO!$H721=4,COUNTRY_INFO!$H721=99),OR(COUNTRY_INFO!$J721=0,COUNTRY_INFO!$J721=4)),0,COUNTRY_INFO!$F721))</f>
        <v>46158.668833199998</v>
      </c>
      <c r="F721" s="15">
        <f t="shared" si="109"/>
        <v>68628.18072959999</v>
      </c>
      <c r="G721" s="16">
        <f>IF(AND(INTRO!$E$37="Non-endemic",INTRO!$E$41="Non-endemic"),0,COUNTRY_INFO!P721)</f>
        <v>0</v>
      </c>
      <c r="H721" s="16">
        <f>IF(AND(INTRO!$E$37="Non-endemic",INTRO!$E$41="Non-endemic"),0,COUNTRY_INFO!R721)</f>
        <v>1</v>
      </c>
      <c r="I721" s="15">
        <f>IF(INTRO!$E$39="Non-endemic",IF($G721=1,DEC!I721,0),IF($G721=1,IVM!G721,0))</f>
        <v>0</v>
      </c>
      <c r="J721" s="197" t="s">
        <v>1155</v>
      </c>
      <c r="K721" s="42">
        <f>IF($J721="ALB", IF(INTRO!$E$39="Non-endemic", IF($H721&lt;&gt;0, IF($I721=0, $D721*$H721, $D721*($H721-$G721)), 0), $D721*$H721), 0)</f>
        <v>0</v>
      </c>
      <c r="L721" s="15">
        <f t="shared" si="101"/>
        <v>0</v>
      </c>
      <c r="M721" s="3"/>
      <c r="N721" s="15">
        <f t="shared" si="110"/>
        <v>0</v>
      </c>
      <c r="O721" s="42">
        <f>IF($J721="MBD", IF(INTRO!$E$39="Non-endemic", IF($H721&lt;&gt;0, IF($I721=0, $D721*$H721, $D721*($H721-$G721)), 0), $D721*$H721), 0)</f>
        <v>22469.511896399999</v>
      </c>
      <c r="P721" s="15">
        <f t="shared" si="102"/>
        <v>46158.668833199998</v>
      </c>
      <c r="Q721" s="3"/>
      <c r="R721" s="15">
        <f t="shared" si="111"/>
        <v>68628.18072959999</v>
      </c>
      <c r="S721" s="25"/>
      <c r="T721" s="17">
        <f t="shared" si="103"/>
        <v>0</v>
      </c>
      <c r="U721" s="17">
        <f t="shared" si="104"/>
        <v>0</v>
      </c>
      <c r="V721" s="25"/>
      <c r="W721" s="17">
        <f t="shared" si="105"/>
        <v>0</v>
      </c>
      <c r="X721" s="17">
        <f t="shared" si="106"/>
        <v>0</v>
      </c>
      <c r="Y721" s="25"/>
      <c r="Z721" s="17">
        <f t="shared" si="107"/>
        <v>46158.668833199998</v>
      </c>
      <c r="AA721" s="17">
        <f t="shared" si="108"/>
        <v>308</v>
      </c>
    </row>
    <row r="722" spans="1:27" x14ac:dyDescent="0.2">
      <c r="A722" s="14" t="str">
        <f>IF(AND(INTRO!$E$37="Non-endemic",INTRO!$E$41="Non-endemic")," ",IF(COUNTRY_INFO!A722=0," ",COUNTRY_INFO!A722))</f>
        <v>Ethiopia</v>
      </c>
      <c r="B722" s="14" t="str">
        <f>IF(AND(INTRO!$E$37="Non-endemic",INTRO!$E$41="Non-endemic")," ",IF(COUNTRY_INFO!B722=0," ",COUNTRY_INFO!B722))</f>
        <v>SNNPR Sidama</v>
      </c>
      <c r="C722" s="14" t="str">
        <f>IF(AND(INTRO!$E$37="Non-endemic",INTRO!$E$41="Non-endemic")," ",IF(COUNTRY_INFO!C722=0," ",COUNTRY_INFO!C722))</f>
        <v>Hula</v>
      </c>
      <c r="D722" s="15">
        <f>IF(AND(INTRO!$E$37="Non-endemic",INTRO!$E$41="Non-endemic"),0,IF(AND(OR(COUNTRY_INFO!$H722=0,COUNTRY_INFO!$H722=4,COUNTRY_INFO!$H722=99),OR(COUNTRY_INFO!$J722=0,COUNTRY_INFO!$J722=4)),0,COUNTRY_INFO!$E722))</f>
        <v>24308.045889046796</v>
      </c>
      <c r="E722" s="15">
        <f>IF(AND(INTRO!$E$37="Non-endemic",INTRO!$E$41="Non-endemic"),0,IF(AND(OR(COUNTRY_INFO!$H722=0,COUNTRY_INFO!$H722=4,COUNTRY_INFO!$H722=99),OR(COUNTRY_INFO!$J722=0,COUNTRY_INFO!$J722=4)),0,COUNTRY_INFO!$F722))</f>
        <v>49935.53243826839</v>
      </c>
      <c r="F722" s="15">
        <f t="shared" si="109"/>
        <v>74243.57832731519</v>
      </c>
      <c r="G722" s="16">
        <f>IF(AND(INTRO!$E$37="Non-endemic",INTRO!$E$41="Non-endemic"),0,COUNTRY_INFO!P722)</f>
        <v>0</v>
      </c>
      <c r="H722" s="16">
        <f>IF(AND(INTRO!$E$37="Non-endemic",INTRO!$E$41="Non-endemic"),0,COUNTRY_INFO!R722)</f>
        <v>2</v>
      </c>
      <c r="I722" s="15">
        <f>IF(INTRO!$E$39="Non-endemic",IF($G722=1,DEC!I722,0),IF($G722=1,IVM!G722,0))</f>
        <v>0</v>
      </c>
      <c r="J722" s="197" t="s">
        <v>1155</v>
      </c>
      <c r="K722" s="42">
        <f>IF($J722="ALB", IF(INTRO!$E$39="Non-endemic", IF($H722&lt;&gt;0, IF($I722=0, $D722*$H722, $D722*($H722-$G722)), 0), $D722*$H722), 0)</f>
        <v>0</v>
      </c>
      <c r="L722" s="15">
        <f t="shared" si="101"/>
        <v>0</v>
      </c>
      <c r="M722" s="3"/>
      <c r="N722" s="15">
        <f t="shared" si="110"/>
        <v>0</v>
      </c>
      <c r="O722" s="42">
        <f>IF($J722="MBD", IF(INTRO!$E$39="Non-endemic", IF($H722&lt;&gt;0, IF($I722=0, $D722*$H722, $D722*($H722-$G722)), 0), $D722*$H722), 0)</f>
        <v>48616.091778093592</v>
      </c>
      <c r="P722" s="15">
        <f t="shared" si="102"/>
        <v>99871.064876536781</v>
      </c>
      <c r="Q722" s="3"/>
      <c r="R722" s="15">
        <f t="shared" si="111"/>
        <v>148487.15665463038</v>
      </c>
      <c r="S722" s="25"/>
      <c r="T722" s="17">
        <f t="shared" si="103"/>
        <v>0</v>
      </c>
      <c r="U722" s="17">
        <f t="shared" si="104"/>
        <v>0</v>
      </c>
      <c r="V722" s="25"/>
      <c r="W722" s="17">
        <f t="shared" si="105"/>
        <v>0</v>
      </c>
      <c r="X722" s="17">
        <f t="shared" si="106"/>
        <v>0</v>
      </c>
      <c r="Y722" s="25"/>
      <c r="Z722" s="17">
        <f t="shared" si="107"/>
        <v>99871.064876536781</v>
      </c>
      <c r="AA722" s="17">
        <f t="shared" si="108"/>
        <v>666</v>
      </c>
    </row>
    <row r="723" spans="1:27" x14ac:dyDescent="0.2">
      <c r="A723" s="14" t="str">
        <f>IF(AND(INTRO!$E$37="Non-endemic",INTRO!$E$41="Non-endemic")," ",IF(COUNTRY_INFO!A723=0," ",COUNTRY_INFO!A723))</f>
        <v>Ethiopia</v>
      </c>
      <c r="B723" s="14" t="str">
        <f>IF(AND(INTRO!$E$37="Non-endemic",INTRO!$E$41="Non-endemic")," ",IF(COUNTRY_INFO!B723=0," ",COUNTRY_INFO!B723))</f>
        <v>SNNPR Sidama</v>
      </c>
      <c r="C723" s="14" t="str">
        <f>IF(AND(INTRO!$E$37="Non-endemic",INTRO!$E$41="Non-endemic")," ",IF(COUNTRY_INFO!C723=0," ",COUNTRY_INFO!C723))</f>
        <v>Loka Abaya</v>
      </c>
      <c r="D723" s="15">
        <f>IF(AND(INTRO!$E$37="Non-endemic",INTRO!$E$41="Non-endemic"),0,IF(AND(OR(COUNTRY_INFO!$H723=0,COUNTRY_INFO!$H723=4,COUNTRY_INFO!$H723=99),OR(COUNTRY_INFO!$J723=0,COUNTRY_INFO!$J723=4)),0,COUNTRY_INFO!$E723))</f>
        <v>20340.207220799999</v>
      </c>
      <c r="E723" s="15">
        <f>IF(AND(INTRO!$E$37="Non-endemic",INTRO!$E$41="Non-endemic"),0,IF(AND(OR(COUNTRY_INFO!$H723=0,COUNTRY_INFO!$H723=4,COUNTRY_INFO!$H723=99),OR(COUNTRY_INFO!$J723=0,COUNTRY_INFO!$J723=4)),0,COUNTRY_INFO!$F723))</f>
        <v>41784.480830399996</v>
      </c>
      <c r="F723" s="15">
        <f t="shared" si="109"/>
        <v>62124.688051199992</v>
      </c>
      <c r="G723" s="16">
        <f>IF(AND(INTRO!$E$37="Non-endemic",INTRO!$E$41="Non-endemic"),0,COUNTRY_INFO!P723)</f>
        <v>0</v>
      </c>
      <c r="H723" s="16">
        <f>IF(AND(INTRO!$E$37="Non-endemic",INTRO!$E$41="Non-endemic"),0,COUNTRY_INFO!R723)</f>
        <v>2</v>
      </c>
      <c r="I723" s="15">
        <f>IF(INTRO!$E$39="Non-endemic",IF($G723=1,DEC!I723,0),IF($G723=1,IVM!G723,0))</f>
        <v>0</v>
      </c>
      <c r="J723" s="197" t="s">
        <v>1155</v>
      </c>
      <c r="K723" s="42">
        <f>IF($J723="ALB", IF(INTRO!$E$39="Non-endemic", IF($H723&lt;&gt;0, IF($I723=0, $D723*$H723, $D723*($H723-$G723)), 0), $D723*$H723), 0)</f>
        <v>0</v>
      </c>
      <c r="L723" s="15">
        <f t="shared" si="101"/>
        <v>0</v>
      </c>
      <c r="M723" s="3"/>
      <c r="N723" s="15">
        <f t="shared" si="110"/>
        <v>0</v>
      </c>
      <c r="O723" s="42">
        <f>IF($J723="MBD", IF(INTRO!$E$39="Non-endemic", IF($H723&lt;&gt;0, IF($I723=0, $D723*$H723, $D723*($H723-$G723)), 0), $D723*$H723), 0)</f>
        <v>40680.414441599998</v>
      </c>
      <c r="P723" s="15">
        <f t="shared" si="102"/>
        <v>83568.961660799992</v>
      </c>
      <c r="Q723" s="3"/>
      <c r="R723" s="15">
        <f t="shared" si="111"/>
        <v>124249.37610239998</v>
      </c>
      <c r="S723" s="25"/>
      <c r="T723" s="17">
        <f t="shared" si="103"/>
        <v>0</v>
      </c>
      <c r="U723" s="17">
        <f t="shared" si="104"/>
        <v>0</v>
      </c>
      <c r="V723" s="25"/>
      <c r="W723" s="17">
        <f t="shared" si="105"/>
        <v>0</v>
      </c>
      <c r="X723" s="17">
        <f t="shared" si="106"/>
        <v>0</v>
      </c>
      <c r="Y723" s="25"/>
      <c r="Z723" s="17">
        <f t="shared" si="107"/>
        <v>83568.961660799992</v>
      </c>
      <c r="AA723" s="17">
        <f t="shared" si="108"/>
        <v>558</v>
      </c>
    </row>
    <row r="724" spans="1:27" x14ac:dyDescent="0.2">
      <c r="A724" s="14" t="str">
        <f>IF(AND(INTRO!$E$37="Non-endemic",INTRO!$E$41="Non-endemic")," ",IF(COUNTRY_INFO!A724=0," ",COUNTRY_INFO!A724))</f>
        <v>Ethiopia</v>
      </c>
      <c r="B724" s="14" t="str">
        <f>IF(AND(INTRO!$E$37="Non-endemic",INTRO!$E$41="Non-endemic")," ",IF(COUNTRY_INFO!B724=0," ",COUNTRY_INFO!B724))</f>
        <v>SNNPR Sidama</v>
      </c>
      <c r="C724" s="14" t="str">
        <f>IF(AND(INTRO!$E$37="Non-endemic",INTRO!$E$41="Non-endemic")," ",IF(COUNTRY_INFO!C724=0," ",COUNTRY_INFO!C724))</f>
        <v>Malga</v>
      </c>
      <c r="D724" s="15">
        <f>IF(AND(INTRO!$E$37="Non-endemic",INTRO!$E$41="Non-endemic"),0,IF(AND(OR(COUNTRY_INFO!$H724=0,COUNTRY_INFO!$H724=4,COUNTRY_INFO!$H724=99),OR(COUNTRY_INFO!$J724=0,COUNTRY_INFO!$J724=4)),0,COUNTRY_INFO!$E724))</f>
        <v>17882.316082398596</v>
      </c>
      <c r="E724" s="15">
        <f>IF(AND(INTRO!$E$37="Non-endemic",INTRO!$E$41="Non-endemic"),0,IF(AND(OR(COUNTRY_INFO!$H724=0,COUNTRY_INFO!$H724=4,COUNTRY_INFO!$H724=99),OR(COUNTRY_INFO!$J724=0,COUNTRY_INFO!$J724=4)),0,COUNTRY_INFO!$F724))</f>
        <v>36735.2842297518</v>
      </c>
      <c r="F724" s="15">
        <f t="shared" si="109"/>
        <v>54617.600312150396</v>
      </c>
      <c r="G724" s="16">
        <f>IF(AND(INTRO!$E$37="Non-endemic",INTRO!$E$41="Non-endemic"),0,COUNTRY_INFO!P724)</f>
        <v>0</v>
      </c>
      <c r="H724" s="16">
        <f>IF(AND(INTRO!$E$37="Non-endemic",INTRO!$E$41="Non-endemic"),0,COUNTRY_INFO!R724)</f>
        <v>2</v>
      </c>
      <c r="I724" s="15">
        <f>IF(INTRO!$E$39="Non-endemic",IF($G724=1,DEC!I724,0),IF($G724=1,IVM!G724,0))</f>
        <v>0</v>
      </c>
      <c r="J724" s="197" t="s">
        <v>1155</v>
      </c>
      <c r="K724" s="42">
        <f>IF($J724="ALB", IF(INTRO!$E$39="Non-endemic", IF($H724&lt;&gt;0, IF($I724=0, $D724*$H724, $D724*($H724-$G724)), 0), $D724*$H724), 0)</f>
        <v>0</v>
      </c>
      <c r="L724" s="15">
        <f t="shared" si="101"/>
        <v>0</v>
      </c>
      <c r="M724" s="3"/>
      <c r="N724" s="15">
        <f t="shared" si="110"/>
        <v>0</v>
      </c>
      <c r="O724" s="42">
        <f>IF($J724="MBD", IF(INTRO!$E$39="Non-endemic", IF($H724&lt;&gt;0, IF($I724=0, $D724*$H724, $D724*($H724-$G724)), 0), $D724*$H724), 0)</f>
        <v>35764.632164797193</v>
      </c>
      <c r="P724" s="15">
        <f t="shared" si="102"/>
        <v>73470.5684595036</v>
      </c>
      <c r="Q724" s="3"/>
      <c r="R724" s="15">
        <f t="shared" si="111"/>
        <v>109235.20062430079</v>
      </c>
      <c r="S724" s="25"/>
      <c r="T724" s="17">
        <f t="shared" si="103"/>
        <v>0</v>
      </c>
      <c r="U724" s="17">
        <f t="shared" si="104"/>
        <v>0</v>
      </c>
      <c r="V724" s="25"/>
      <c r="W724" s="17">
        <f t="shared" si="105"/>
        <v>0</v>
      </c>
      <c r="X724" s="17">
        <f t="shared" si="106"/>
        <v>0</v>
      </c>
      <c r="Y724" s="25"/>
      <c r="Z724" s="17">
        <f t="shared" si="107"/>
        <v>73470.5684595036</v>
      </c>
      <c r="AA724" s="17">
        <f t="shared" si="108"/>
        <v>490</v>
      </c>
    </row>
    <row r="725" spans="1:27" x14ac:dyDescent="0.2">
      <c r="A725" s="14" t="str">
        <f>IF(AND(INTRO!$E$37="Non-endemic",INTRO!$E$41="Non-endemic")," ",IF(COUNTRY_INFO!A725=0," ",COUNTRY_INFO!A725))</f>
        <v>Ethiopia</v>
      </c>
      <c r="B725" s="14" t="str">
        <f>IF(AND(INTRO!$E$37="Non-endemic",INTRO!$E$41="Non-endemic")," ",IF(COUNTRY_INFO!B725=0," ",COUNTRY_INFO!B725))</f>
        <v>SNNPR Sidama</v>
      </c>
      <c r="C725" s="14" t="str">
        <f>IF(AND(INTRO!$E$37="Non-endemic",INTRO!$E$41="Non-endemic")," ",IF(COUNTRY_INFO!C725=0," ",COUNTRY_INFO!C725))</f>
        <v>Shebedino</v>
      </c>
      <c r="D725" s="15">
        <f>IF(AND(INTRO!$E$37="Non-endemic",INTRO!$E$41="Non-endemic"),0,IF(AND(OR(COUNTRY_INFO!$H725=0,COUNTRY_INFO!$H725=4,COUNTRY_INFO!$H725=99),OR(COUNTRY_INFO!$J725=0,COUNTRY_INFO!$J725=4)),0,COUNTRY_INFO!$E725))</f>
        <v>40276.916066999998</v>
      </c>
      <c r="E725" s="15">
        <f>IF(AND(INTRO!$E$37="Non-endemic",INTRO!$E$41="Non-endemic"),0,IF(AND(OR(COUNTRY_INFO!$H725=0,COUNTRY_INFO!$H725=4,COUNTRY_INFO!$H725=99),OR(COUNTRY_INFO!$J725=0,COUNTRY_INFO!$J725=4)),0,COUNTRY_INFO!$F725))</f>
        <v>82740.063020999994</v>
      </c>
      <c r="F725" s="15">
        <f t="shared" si="109"/>
        <v>123016.97908799999</v>
      </c>
      <c r="G725" s="16">
        <f>IF(AND(INTRO!$E$37="Non-endemic",INTRO!$E$41="Non-endemic"),0,COUNTRY_INFO!P725)</f>
        <v>0</v>
      </c>
      <c r="H725" s="16">
        <f>IF(AND(INTRO!$E$37="Non-endemic",INTRO!$E$41="Non-endemic"),0,COUNTRY_INFO!R725)</f>
        <v>2</v>
      </c>
      <c r="I725" s="15">
        <f>IF(INTRO!$E$39="Non-endemic",IF($G725=1,DEC!I725,0),IF($G725=1,IVM!G725,0))</f>
        <v>0</v>
      </c>
      <c r="J725" s="197" t="s">
        <v>1155</v>
      </c>
      <c r="K725" s="42">
        <f>IF($J725="ALB", IF(INTRO!$E$39="Non-endemic", IF($H725&lt;&gt;0, IF($I725=0, $D725*$H725, $D725*($H725-$G725)), 0), $D725*$H725), 0)</f>
        <v>0</v>
      </c>
      <c r="L725" s="15">
        <f t="shared" si="101"/>
        <v>0</v>
      </c>
      <c r="M725" s="3"/>
      <c r="N725" s="15">
        <f t="shared" si="110"/>
        <v>0</v>
      </c>
      <c r="O725" s="42">
        <f>IF($J725="MBD", IF(INTRO!$E$39="Non-endemic", IF($H725&lt;&gt;0, IF($I725=0, $D725*$H725, $D725*($H725-$G725)), 0), $D725*$H725), 0)</f>
        <v>80553.832133999997</v>
      </c>
      <c r="P725" s="15">
        <f t="shared" si="102"/>
        <v>165480.12604199999</v>
      </c>
      <c r="Q725" s="3"/>
      <c r="R725" s="15">
        <f t="shared" si="111"/>
        <v>246033.95817599999</v>
      </c>
      <c r="S725" s="25"/>
      <c r="T725" s="17">
        <f t="shared" si="103"/>
        <v>0</v>
      </c>
      <c r="U725" s="17">
        <f t="shared" si="104"/>
        <v>0</v>
      </c>
      <c r="V725" s="25"/>
      <c r="W725" s="17">
        <f t="shared" si="105"/>
        <v>0</v>
      </c>
      <c r="X725" s="17">
        <f t="shared" si="106"/>
        <v>0</v>
      </c>
      <c r="Y725" s="25"/>
      <c r="Z725" s="17">
        <f t="shared" si="107"/>
        <v>165480.12604199999</v>
      </c>
      <c r="AA725" s="17">
        <f t="shared" si="108"/>
        <v>1104</v>
      </c>
    </row>
    <row r="726" spans="1:27" x14ac:dyDescent="0.2">
      <c r="A726" s="14" t="str">
        <f>IF(AND(INTRO!$E$37="Non-endemic",INTRO!$E$41="Non-endemic")," ",IF(COUNTRY_INFO!A726=0," ",COUNTRY_INFO!A726))</f>
        <v>Ethiopia</v>
      </c>
      <c r="B726" s="14" t="str">
        <f>IF(AND(INTRO!$E$37="Non-endemic",INTRO!$E$41="Non-endemic")," ",IF(COUNTRY_INFO!B726=0," ",COUNTRY_INFO!B726))</f>
        <v>SNNPR Sidama</v>
      </c>
      <c r="C726" s="14" t="str">
        <f>IF(AND(INTRO!$E$37="Non-endemic",INTRO!$E$41="Non-endemic")," ",IF(COUNTRY_INFO!C726=0," ",COUNTRY_INFO!C726))</f>
        <v>Wondo Genet</v>
      </c>
      <c r="D726" s="15">
        <f>IF(AND(INTRO!$E$37="Non-endemic",INTRO!$E$41="Non-endemic"),0,IF(AND(OR(COUNTRY_INFO!$H726=0,COUNTRY_INFO!$H726=4,COUNTRY_INFO!$H726=99),OR(COUNTRY_INFO!$J726=0,COUNTRY_INFO!$J726=4)),0,COUNTRY_INFO!$E726))</f>
        <v>23598.303695999999</v>
      </c>
      <c r="E726" s="15">
        <f>IF(AND(INTRO!$E$37="Non-endemic",INTRO!$E$41="Non-endemic"),0,IF(AND(OR(COUNTRY_INFO!$H726=0,COUNTRY_INFO!$H726=4,COUNTRY_INFO!$H726=99),OR(COUNTRY_INFO!$J726=0,COUNTRY_INFO!$J726=4)),0,COUNTRY_INFO!$F726))</f>
        <v>48477.523248000005</v>
      </c>
      <c r="F726" s="15">
        <f t="shared" si="109"/>
        <v>72075.826944</v>
      </c>
      <c r="G726" s="16">
        <f>IF(AND(INTRO!$E$37="Non-endemic",INTRO!$E$41="Non-endemic"),0,COUNTRY_INFO!P726)</f>
        <v>0</v>
      </c>
      <c r="H726" s="16">
        <f>IF(AND(INTRO!$E$37="Non-endemic",INTRO!$E$41="Non-endemic"),0,COUNTRY_INFO!R726)</f>
        <v>2</v>
      </c>
      <c r="I726" s="15">
        <f>IF(INTRO!$E$39="Non-endemic",IF($G726=1,DEC!I726,0),IF($G726=1,IVM!G726,0))</f>
        <v>0</v>
      </c>
      <c r="J726" s="197" t="s">
        <v>1155</v>
      </c>
      <c r="K726" s="42">
        <f>IF($J726="ALB", IF(INTRO!$E$39="Non-endemic", IF($H726&lt;&gt;0, IF($I726=0, $D726*$H726, $D726*($H726-$G726)), 0), $D726*$H726), 0)</f>
        <v>0</v>
      </c>
      <c r="L726" s="15">
        <f t="shared" si="101"/>
        <v>0</v>
      </c>
      <c r="M726" s="3"/>
      <c r="N726" s="15">
        <f t="shared" si="110"/>
        <v>0</v>
      </c>
      <c r="O726" s="42">
        <f>IF($J726="MBD", IF(INTRO!$E$39="Non-endemic", IF($H726&lt;&gt;0, IF($I726=0, $D726*$H726, $D726*($H726-$G726)), 0), $D726*$H726), 0)</f>
        <v>47196.607391999998</v>
      </c>
      <c r="P726" s="15">
        <f t="shared" si="102"/>
        <v>96955.04649600001</v>
      </c>
      <c r="Q726" s="3"/>
      <c r="R726" s="15">
        <f t="shared" si="111"/>
        <v>144151.653888</v>
      </c>
      <c r="S726" s="25"/>
      <c r="T726" s="17">
        <f t="shared" si="103"/>
        <v>0</v>
      </c>
      <c r="U726" s="17">
        <f t="shared" si="104"/>
        <v>0</v>
      </c>
      <c r="V726" s="25"/>
      <c r="W726" s="17">
        <f t="shared" si="105"/>
        <v>0</v>
      </c>
      <c r="X726" s="17">
        <f t="shared" si="106"/>
        <v>0</v>
      </c>
      <c r="Y726" s="25"/>
      <c r="Z726" s="17">
        <f t="shared" si="107"/>
        <v>96955.04649600001</v>
      </c>
      <c r="AA726" s="17">
        <f t="shared" si="108"/>
        <v>647</v>
      </c>
    </row>
    <row r="727" spans="1:27" x14ac:dyDescent="0.2">
      <c r="A727" s="14" t="str">
        <f>IF(AND(INTRO!$E$37="Non-endemic",INTRO!$E$41="Non-endemic")," ",IF(COUNTRY_INFO!A727=0," ",COUNTRY_INFO!A727))</f>
        <v>Ethiopia</v>
      </c>
      <c r="B727" s="14" t="str">
        <f>IF(AND(INTRO!$E$37="Non-endemic",INTRO!$E$41="Non-endemic")," ",IF(COUNTRY_INFO!B727=0," ",COUNTRY_INFO!B727))</f>
        <v>SNNPR Sidama</v>
      </c>
      <c r="C727" s="14" t="str">
        <f>IF(AND(INTRO!$E$37="Non-endemic",INTRO!$E$41="Non-endemic")," ",IF(COUNTRY_INFO!C727=0," ",COUNTRY_INFO!C727))</f>
        <v>Wonsho</v>
      </c>
      <c r="D727" s="15">
        <f>IF(AND(INTRO!$E$37="Non-endemic",INTRO!$E$41="Non-endemic"),0,IF(AND(OR(COUNTRY_INFO!$H727=0,COUNTRY_INFO!$H727=4,COUNTRY_INFO!$H727=99),OR(COUNTRY_INFO!$J727=0,COUNTRY_INFO!$J727=4)),0,COUNTRY_INFO!$E727))</f>
        <v>16258.961515800002</v>
      </c>
      <c r="E727" s="15">
        <f>IF(AND(INTRO!$E$37="Non-endemic",INTRO!$E$41="Non-endemic"),0,IF(AND(OR(COUNTRY_INFO!$H727=0,COUNTRY_INFO!$H727=4,COUNTRY_INFO!$H727=99),OR(COUNTRY_INFO!$J727=0,COUNTRY_INFO!$J727=4)),0,COUNTRY_INFO!$F727))</f>
        <v>33400.459415400001</v>
      </c>
      <c r="F727" s="15">
        <f t="shared" si="109"/>
        <v>49659.420931200002</v>
      </c>
      <c r="G727" s="16">
        <f>IF(AND(INTRO!$E$37="Non-endemic",INTRO!$E$41="Non-endemic"),0,COUNTRY_INFO!P727)</f>
        <v>0</v>
      </c>
      <c r="H727" s="16">
        <f>IF(AND(INTRO!$E$37="Non-endemic",INTRO!$E$41="Non-endemic"),0,COUNTRY_INFO!R727)</f>
        <v>2</v>
      </c>
      <c r="I727" s="15">
        <f>IF(INTRO!$E$39="Non-endemic",IF($G727=1,DEC!I727,0),IF($G727=1,IVM!G727,0))</f>
        <v>0</v>
      </c>
      <c r="J727" s="197" t="s">
        <v>1155</v>
      </c>
      <c r="K727" s="42">
        <f>IF($J727="ALB", IF(INTRO!$E$39="Non-endemic", IF($H727&lt;&gt;0, IF($I727=0, $D727*$H727, $D727*($H727-$G727)), 0), $D727*$H727), 0)</f>
        <v>0</v>
      </c>
      <c r="L727" s="15">
        <f t="shared" si="101"/>
        <v>0</v>
      </c>
      <c r="M727" s="3"/>
      <c r="N727" s="15">
        <f t="shared" si="110"/>
        <v>0</v>
      </c>
      <c r="O727" s="42">
        <f>IF($J727="MBD", IF(INTRO!$E$39="Non-endemic", IF($H727&lt;&gt;0, IF($I727=0, $D727*$H727, $D727*($H727-$G727)), 0), $D727*$H727), 0)</f>
        <v>32517.923031600003</v>
      </c>
      <c r="P727" s="15">
        <f t="shared" si="102"/>
        <v>66800.918830800001</v>
      </c>
      <c r="Q727" s="3"/>
      <c r="R727" s="15">
        <f t="shared" si="111"/>
        <v>99318.841862400004</v>
      </c>
      <c r="S727" s="25"/>
      <c r="T727" s="17">
        <f t="shared" si="103"/>
        <v>0</v>
      </c>
      <c r="U727" s="17">
        <f t="shared" si="104"/>
        <v>0</v>
      </c>
      <c r="V727" s="25"/>
      <c r="W727" s="17">
        <f t="shared" si="105"/>
        <v>0</v>
      </c>
      <c r="X727" s="17">
        <f t="shared" si="106"/>
        <v>0</v>
      </c>
      <c r="Y727" s="25"/>
      <c r="Z727" s="17">
        <f t="shared" si="107"/>
        <v>66800.918830800001</v>
      </c>
      <c r="AA727" s="17">
        <f t="shared" si="108"/>
        <v>446</v>
      </c>
    </row>
    <row r="728" spans="1:27" x14ac:dyDescent="0.2">
      <c r="A728" s="14" t="str">
        <f>IF(AND(INTRO!$E$37="Non-endemic",INTRO!$E$41="Non-endemic")," ",IF(COUNTRY_INFO!A728=0," ",COUNTRY_INFO!A728))</f>
        <v>Ethiopia</v>
      </c>
      <c r="B728" s="14" t="str">
        <f>IF(AND(INTRO!$E$37="Non-endemic",INTRO!$E$41="Non-endemic")," ",IF(COUNTRY_INFO!B728=0," ",COUNTRY_INFO!B728))</f>
        <v>SNNPR Silti</v>
      </c>
      <c r="C728" s="14" t="str">
        <f>IF(AND(INTRO!$E$37="Non-endemic",INTRO!$E$41="Non-endemic")," ",IF(COUNTRY_INFO!C728=0," ",COUNTRY_INFO!C728))</f>
        <v>Alicho wuriro</v>
      </c>
      <c r="D728" s="15">
        <f>IF(AND(INTRO!$E$37="Non-endemic",INTRO!$E$41="Non-endemic"),0,IF(AND(OR(COUNTRY_INFO!$H728=0,COUNTRY_INFO!$H728=4,COUNTRY_INFO!$H728=99),OR(COUNTRY_INFO!$J728=0,COUNTRY_INFO!$J728=4)),0,COUNTRY_INFO!$E728))</f>
        <v>18392.813977199999</v>
      </c>
      <c r="E728" s="15">
        <f>IF(AND(INTRO!$E$37="Non-endemic",INTRO!$E$41="Non-endemic"),0,IF(AND(OR(COUNTRY_INFO!$H728=0,COUNTRY_INFO!$H728=4,COUNTRY_INFO!$H728=99),OR(COUNTRY_INFO!$J728=0,COUNTRY_INFO!$J728=4)),0,COUNTRY_INFO!$F728))</f>
        <v>37783.9898436</v>
      </c>
      <c r="F728" s="15">
        <f t="shared" si="109"/>
        <v>56176.8038208</v>
      </c>
      <c r="G728" s="16">
        <f>IF(AND(INTRO!$E$37="Non-endemic",INTRO!$E$41="Non-endemic"),0,COUNTRY_INFO!P728)</f>
        <v>0</v>
      </c>
      <c r="H728" s="16">
        <f>IF(AND(INTRO!$E$37="Non-endemic",INTRO!$E$41="Non-endemic"),0,COUNTRY_INFO!R728)</f>
        <v>0</v>
      </c>
      <c r="I728" s="15">
        <f>IF(INTRO!$E$39="Non-endemic",IF($G728=1,DEC!I728,0),IF($G728=1,IVM!G728,0))</f>
        <v>0</v>
      </c>
      <c r="J728" s="197"/>
      <c r="K728" s="42">
        <f>IF($J728="ALB", IF(INTRO!$E$39="Non-endemic", IF($H728&lt;&gt;0, IF($I728=0, $D728*$H728, $D728*($H728-$G728)), 0), $D728*$H728), 0)</f>
        <v>0</v>
      </c>
      <c r="L728" s="15">
        <f t="shared" si="101"/>
        <v>0</v>
      </c>
      <c r="M728" s="3"/>
      <c r="N728" s="15">
        <f t="shared" si="110"/>
        <v>0</v>
      </c>
      <c r="O728" s="42">
        <f>IF($J728="MBD", IF(INTRO!$E$39="Non-endemic", IF($H728&lt;&gt;0, IF($I728=0, $D728*$H728, $D728*($H728-$G728)), 0), $D728*$H728), 0)</f>
        <v>0</v>
      </c>
      <c r="P728" s="15">
        <f t="shared" si="102"/>
        <v>0</v>
      </c>
      <c r="Q728" s="3"/>
      <c r="R728" s="15">
        <f t="shared" si="111"/>
        <v>0</v>
      </c>
      <c r="S728" s="25"/>
      <c r="T728" s="17">
        <f t="shared" si="103"/>
        <v>0</v>
      </c>
      <c r="U728" s="17">
        <f t="shared" si="104"/>
        <v>0</v>
      </c>
      <c r="V728" s="25"/>
      <c r="W728" s="17">
        <f t="shared" si="105"/>
        <v>0</v>
      </c>
      <c r="X728" s="17">
        <f t="shared" si="106"/>
        <v>0</v>
      </c>
      <c r="Y728" s="25"/>
      <c r="Z728" s="17">
        <f t="shared" si="107"/>
        <v>0</v>
      </c>
      <c r="AA728" s="17">
        <f t="shared" si="108"/>
        <v>0</v>
      </c>
    </row>
    <row r="729" spans="1:27" x14ac:dyDescent="0.2">
      <c r="A729" s="14" t="str">
        <f>IF(AND(INTRO!$E$37="Non-endemic",INTRO!$E$41="Non-endemic")," ",IF(COUNTRY_INFO!A729=0," ",COUNTRY_INFO!A729))</f>
        <v>Ethiopia</v>
      </c>
      <c r="B729" s="14" t="str">
        <f>IF(AND(INTRO!$E$37="Non-endemic",INTRO!$E$41="Non-endemic")," ",IF(COUNTRY_INFO!B729=0," ",COUNTRY_INFO!B729))</f>
        <v>SNNPR Silti</v>
      </c>
      <c r="C729" s="14" t="str">
        <f>IF(AND(INTRO!$E$37="Non-endemic",INTRO!$E$41="Non-endemic")," ",IF(COUNTRY_INFO!C729=0," ",COUNTRY_INFO!C729))</f>
        <v>Dalocha</v>
      </c>
      <c r="D729" s="15">
        <f>IF(AND(INTRO!$E$37="Non-endemic",INTRO!$E$41="Non-endemic"),0,IF(AND(OR(COUNTRY_INFO!$H729=0,COUNTRY_INFO!$H729=4,COUNTRY_INFO!$H729=99),OR(COUNTRY_INFO!$J729=0,COUNTRY_INFO!$J729=4)),0,COUNTRY_INFO!$E729))</f>
        <v>18060.5119734</v>
      </c>
      <c r="E729" s="15">
        <f>IF(AND(INTRO!$E$37="Non-endemic",INTRO!$E$41="Non-endemic"),0,IF(AND(OR(COUNTRY_INFO!$H729=0,COUNTRY_INFO!$H729=4,COUNTRY_INFO!$H729=99),OR(COUNTRY_INFO!$J729=0,COUNTRY_INFO!$J729=4)),0,COUNTRY_INFO!$F729))</f>
        <v>37101.348484200003</v>
      </c>
      <c r="F729" s="15">
        <f t="shared" si="109"/>
        <v>55161.860457600007</v>
      </c>
      <c r="G729" s="16">
        <f>IF(AND(INTRO!$E$37="Non-endemic",INTRO!$E$41="Non-endemic"),0,COUNTRY_INFO!P729)</f>
        <v>0</v>
      </c>
      <c r="H729" s="16">
        <f>IF(AND(INTRO!$E$37="Non-endemic",INTRO!$E$41="Non-endemic"),0,COUNTRY_INFO!R729)</f>
        <v>2</v>
      </c>
      <c r="I729" s="15">
        <f>IF(INTRO!$E$39="Non-endemic",IF($G729=1,DEC!I729,0),IF($G729=1,IVM!G729,0))</f>
        <v>0</v>
      </c>
      <c r="J729" s="197" t="s">
        <v>1155</v>
      </c>
      <c r="K729" s="42">
        <f>IF($J729="ALB", IF(INTRO!$E$39="Non-endemic", IF($H729&lt;&gt;0, IF($I729=0, $D729*$H729, $D729*($H729-$G729)), 0), $D729*$H729), 0)</f>
        <v>0</v>
      </c>
      <c r="L729" s="15">
        <f t="shared" si="101"/>
        <v>0</v>
      </c>
      <c r="M729" s="3"/>
      <c r="N729" s="15">
        <f t="shared" si="110"/>
        <v>0</v>
      </c>
      <c r="O729" s="42">
        <f>IF($J729="MBD", IF(INTRO!$E$39="Non-endemic", IF($H729&lt;&gt;0, IF($I729=0, $D729*$H729, $D729*($H729-$G729)), 0), $D729*$H729), 0)</f>
        <v>36121.0239468</v>
      </c>
      <c r="P729" s="15">
        <f t="shared" si="102"/>
        <v>74202.696968400007</v>
      </c>
      <c r="Q729" s="3"/>
      <c r="R729" s="15">
        <f t="shared" si="111"/>
        <v>110323.72091520001</v>
      </c>
      <c r="S729" s="25"/>
      <c r="T729" s="17">
        <f t="shared" si="103"/>
        <v>0</v>
      </c>
      <c r="U729" s="17">
        <f t="shared" si="104"/>
        <v>0</v>
      </c>
      <c r="V729" s="25"/>
      <c r="W729" s="17">
        <f t="shared" si="105"/>
        <v>0</v>
      </c>
      <c r="X729" s="17">
        <f t="shared" si="106"/>
        <v>0</v>
      </c>
      <c r="Y729" s="25"/>
      <c r="Z729" s="17">
        <f t="shared" si="107"/>
        <v>74202.696968400007</v>
      </c>
      <c r="AA729" s="17">
        <f t="shared" si="108"/>
        <v>495</v>
      </c>
    </row>
    <row r="730" spans="1:27" x14ac:dyDescent="0.2">
      <c r="A730" s="14" t="str">
        <f>IF(AND(INTRO!$E$37="Non-endemic",INTRO!$E$41="Non-endemic")," ",IF(COUNTRY_INFO!A730=0," ",COUNTRY_INFO!A730))</f>
        <v>Ethiopia</v>
      </c>
      <c r="B730" s="14" t="str">
        <f>IF(AND(INTRO!$E$37="Non-endemic",INTRO!$E$41="Non-endemic")," ",IF(COUNTRY_INFO!B730=0," ",COUNTRY_INFO!B730))</f>
        <v>SNNPR Silti</v>
      </c>
      <c r="C730" s="14" t="str">
        <f>IF(AND(INTRO!$E$37="Non-endemic",INTRO!$E$41="Non-endemic")," ",IF(COUNTRY_INFO!C730=0," ",COUNTRY_INFO!C730))</f>
        <v>Hulbarg</v>
      </c>
      <c r="D730" s="15">
        <f>IF(AND(INTRO!$E$37="Non-endemic",INTRO!$E$41="Non-endemic"),0,IF(AND(OR(COUNTRY_INFO!$H730=0,COUNTRY_INFO!$H730=4,COUNTRY_INFO!$H730=99),OR(COUNTRY_INFO!$J730=0,COUNTRY_INFO!$J730=4)),0,COUNTRY_INFO!$E730))</f>
        <v>15956.9258106</v>
      </c>
      <c r="E730" s="15">
        <f>IF(AND(INTRO!$E$37="Non-endemic",INTRO!$E$41="Non-endemic"),0,IF(AND(OR(COUNTRY_INFO!$H730=0,COUNTRY_INFO!$H730=4,COUNTRY_INFO!$H730=99),OR(COUNTRY_INFO!$J730=0,COUNTRY_INFO!$J730=4)),0,COUNTRY_INFO!$F730))</f>
        <v>32779.993507799998</v>
      </c>
      <c r="F730" s="15">
        <f t="shared" si="109"/>
        <v>48736.919318399996</v>
      </c>
      <c r="G730" s="16">
        <f>IF(AND(INTRO!$E$37="Non-endemic",INTRO!$E$41="Non-endemic"),0,COUNTRY_INFO!P730)</f>
        <v>0</v>
      </c>
      <c r="H730" s="16">
        <f>IF(AND(INTRO!$E$37="Non-endemic",INTRO!$E$41="Non-endemic"),0,COUNTRY_INFO!R730)</f>
        <v>2</v>
      </c>
      <c r="I730" s="15">
        <f>IF(INTRO!$E$39="Non-endemic",IF($G730=1,DEC!I730,0),IF($G730=1,IVM!G730,0))</f>
        <v>0</v>
      </c>
      <c r="J730" s="197" t="s">
        <v>1155</v>
      </c>
      <c r="K730" s="42">
        <f>IF($J730="ALB", IF(INTRO!$E$39="Non-endemic", IF($H730&lt;&gt;0, IF($I730=0, $D730*$H730, $D730*($H730-$G730)), 0), $D730*$H730), 0)</f>
        <v>0</v>
      </c>
      <c r="L730" s="15">
        <f t="shared" si="101"/>
        <v>0</v>
      </c>
      <c r="M730" s="3"/>
      <c r="N730" s="15">
        <f t="shared" si="110"/>
        <v>0</v>
      </c>
      <c r="O730" s="42">
        <f>IF($J730="MBD", IF(INTRO!$E$39="Non-endemic", IF($H730&lt;&gt;0, IF($I730=0, $D730*$H730, $D730*($H730-$G730)), 0), $D730*$H730), 0)</f>
        <v>31913.851621199999</v>
      </c>
      <c r="P730" s="15">
        <f t="shared" si="102"/>
        <v>65559.987015599996</v>
      </c>
      <c r="Q730" s="3"/>
      <c r="R730" s="15">
        <f t="shared" si="111"/>
        <v>97473.838636799992</v>
      </c>
      <c r="S730" s="25"/>
      <c r="T730" s="17">
        <f t="shared" si="103"/>
        <v>0</v>
      </c>
      <c r="U730" s="17">
        <f t="shared" si="104"/>
        <v>0</v>
      </c>
      <c r="V730" s="25"/>
      <c r="W730" s="17">
        <f t="shared" si="105"/>
        <v>0</v>
      </c>
      <c r="X730" s="17">
        <f t="shared" si="106"/>
        <v>0</v>
      </c>
      <c r="Y730" s="25"/>
      <c r="Z730" s="17">
        <f t="shared" si="107"/>
        <v>65559.987015599996</v>
      </c>
      <c r="AA730" s="17">
        <f t="shared" si="108"/>
        <v>438</v>
      </c>
    </row>
    <row r="731" spans="1:27" x14ac:dyDescent="0.2">
      <c r="A731" s="14" t="str">
        <f>IF(AND(INTRO!$E$37="Non-endemic",INTRO!$E$41="Non-endemic")," ",IF(COUNTRY_INFO!A731=0," ",COUNTRY_INFO!A731))</f>
        <v>Ethiopia</v>
      </c>
      <c r="B731" s="14" t="str">
        <f>IF(AND(INTRO!$E$37="Non-endemic",INTRO!$E$41="Non-endemic")," ",IF(COUNTRY_INFO!B731=0," ",COUNTRY_INFO!B731))</f>
        <v>SNNPR Silti</v>
      </c>
      <c r="C731" s="14" t="str">
        <f>IF(AND(INTRO!$E$37="Non-endemic",INTRO!$E$41="Non-endemic")," ",IF(COUNTRY_INFO!C731=0," ",COUNTRY_INFO!C731))</f>
        <v>Lanforo</v>
      </c>
      <c r="D731" s="15">
        <f>IF(AND(INTRO!$E$37="Non-endemic",INTRO!$E$41="Non-endemic"),0,IF(AND(OR(COUNTRY_INFO!$H731=0,COUNTRY_INFO!$H731=4,COUNTRY_INFO!$H731=99),OR(COUNTRY_INFO!$J731=0,COUNTRY_INFO!$J731=4)),0,COUNTRY_INFO!$E731))</f>
        <v>23472.063435</v>
      </c>
      <c r="E731" s="15">
        <f>IF(AND(INTRO!$E$37="Non-endemic",INTRO!$E$41="Non-endemic"),0,IF(AND(OR(COUNTRY_INFO!$H731=0,COUNTRY_INFO!$H731=4,COUNTRY_INFO!$H731=99),OR(COUNTRY_INFO!$J731=0,COUNTRY_INFO!$J731=4)),0,COUNTRY_INFO!$F731))</f>
        <v>48218.190405000001</v>
      </c>
      <c r="F731" s="15">
        <f t="shared" si="109"/>
        <v>71690.253840000005</v>
      </c>
      <c r="G731" s="16">
        <f>IF(AND(INTRO!$E$37="Non-endemic",INTRO!$E$41="Non-endemic"),0,COUNTRY_INFO!P731)</f>
        <v>1</v>
      </c>
      <c r="H731" s="16">
        <f>IF(AND(INTRO!$E$37="Non-endemic",INTRO!$E$41="Non-endemic"),0,COUNTRY_INFO!R731)</f>
        <v>2</v>
      </c>
      <c r="I731" s="15">
        <f>IF(INTRO!$E$39="Non-endemic",IF($G731=1,DEC!I731,0),IF($G731=1,IVM!G731,0))</f>
        <v>126202.93063787</v>
      </c>
      <c r="J731" s="197" t="s">
        <v>172</v>
      </c>
      <c r="K731" s="42">
        <f>IF($J731="ALB", IF(INTRO!$E$39="Non-endemic", IF($H731&lt;&gt;0, IF($I731=0, $D731*$H731, $D731*($H731-$G731)), 0), $D731*$H731), 0)</f>
        <v>46944.12687</v>
      </c>
      <c r="L731" s="15">
        <f t="shared" si="101"/>
        <v>48218.190405000001</v>
      </c>
      <c r="M731" s="3"/>
      <c r="N731" s="15">
        <f t="shared" si="110"/>
        <v>95162.317275000009</v>
      </c>
      <c r="O731" s="42">
        <f>IF($J731="MBD", IF(INTRO!$E$39="Non-endemic", IF($H731&lt;&gt;0, IF($I731=0, $D731*$H731, $D731*($H731-$G731)), 0), $D731*$H731), 0)</f>
        <v>0</v>
      </c>
      <c r="P731" s="15">
        <f t="shared" si="102"/>
        <v>0</v>
      </c>
      <c r="Q731" s="3"/>
      <c r="R731" s="15">
        <f t="shared" si="111"/>
        <v>0</v>
      </c>
      <c r="S731" s="25"/>
      <c r="T731" s="17">
        <f t="shared" si="103"/>
        <v>126202.93063787</v>
      </c>
      <c r="U731" s="17">
        <f t="shared" si="104"/>
        <v>632</v>
      </c>
      <c r="V731" s="25"/>
      <c r="W731" s="17">
        <f t="shared" si="105"/>
        <v>48218.190405000001</v>
      </c>
      <c r="X731" s="17">
        <f t="shared" si="106"/>
        <v>242</v>
      </c>
      <c r="Y731" s="25"/>
      <c r="Z731" s="17">
        <f t="shared" si="107"/>
        <v>0</v>
      </c>
      <c r="AA731" s="17">
        <f t="shared" si="108"/>
        <v>0</v>
      </c>
    </row>
    <row r="732" spans="1:27" x14ac:dyDescent="0.2">
      <c r="A732" s="14" t="str">
        <f>IF(AND(INTRO!$E$37="Non-endemic",INTRO!$E$41="Non-endemic")," ",IF(COUNTRY_INFO!A732=0," ",COUNTRY_INFO!A732))</f>
        <v>Ethiopia</v>
      </c>
      <c r="B732" s="14" t="str">
        <f>IF(AND(INTRO!$E$37="Non-endemic",INTRO!$E$41="Non-endemic")," ",IF(COUNTRY_INFO!B732=0," ",COUNTRY_INFO!B732))</f>
        <v>SNNPR Silti</v>
      </c>
      <c r="C732" s="14" t="str">
        <f>IF(AND(INTRO!$E$37="Non-endemic",INTRO!$E$41="Non-endemic")," ",IF(COUNTRY_INFO!C732=0," ",COUNTRY_INFO!C732))</f>
        <v>Mirab Azernet Berbere</v>
      </c>
      <c r="D732" s="15">
        <f>IF(AND(INTRO!$E$37="Non-endemic",INTRO!$E$41="Non-endemic"),0,IF(AND(OR(COUNTRY_INFO!$H732=0,COUNTRY_INFO!$H732=4,COUNTRY_INFO!$H732=99),OR(COUNTRY_INFO!$J732=0,COUNTRY_INFO!$J732=4)),0,COUNTRY_INFO!$E732))</f>
        <v>11941.2309492</v>
      </c>
      <c r="E732" s="15">
        <f>IF(AND(INTRO!$E$37="Non-endemic",INTRO!$E$41="Non-endemic"),0,IF(AND(OR(COUNTRY_INFO!$H732=0,COUNTRY_INFO!$H732=4,COUNTRY_INFO!$H732=99),OR(COUNTRY_INFO!$J732=0,COUNTRY_INFO!$J732=4)),0,COUNTRY_INFO!$F732))</f>
        <v>24530.631879600001</v>
      </c>
      <c r="F732" s="15">
        <f t="shared" si="109"/>
        <v>36471.862828800004</v>
      </c>
      <c r="G732" s="16">
        <f>IF(AND(INTRO!$E$37="Non-endemic",INTRO!$E$41="Non-endemic"),0,COUNTRY_INFO!P732)</f>
        <v>0</v>
      </c>
      <c r="H732" s="16">
        <f>IF(AND(INTRO!$E$37="Non-endemic",INTRO!$E$41="Non-endemic"),0,COUNTRY_INFO!R732)</f>
        <v>0</v>
      </c>
      <c r="I732" s="15">
        <f>IF(INTRO!$E$39="Non-endemic",IF($G732=1,DEC!I732,0),IF($G732=1,IVM!G732,0))</f>
        <v>0</v>
      </c>
      <c r="J732" s="197"/>
      <c r="K732" s="42">
        <f>IF($J732="ALB", IF(INTRO!$E$39="Non-endemic", IF($H732&lt;&gt;0, IF($I732=0, $D732*$H732, $D732*($H732-$G732)), 0), $D732*$H732), 0)</f>
        <v>0</v>
      </c>
      <c r="L732" s="15">
        <f t="shared" si="101"/>
        <v>0</v>
      </c>
      <c r="M732" s="3"/>
      <c r="N732" s="15">
        <f t="shared" si="110"/>
        <v>0</v>
      </c>
      <c r="O732" s="42">
        <f>IF($J732="MBD", IF(INTRO!$E$39="Non-endemic", IF($H732&lt;&gt;0, IF($I732=0, $D732*$H732, $D732*($H732-$G732)), 0), $D732*$H732), 0)</f>
        <v>0</v>
      </c>
      <c r="P732" s="15">
        <f t="shared" si="102"/>
        <v>0</v>
      </c>
      <c r="Q732" s="3"/>
      <c r="R732" s="15">
        <f t="shared" si="111"/>
        <v>0</v>
      </c>
      <c r="S732" s="25"/>
      <c r="T732" s="17">
        <f t="shared" si="103"/>
        <v>0</v>
      </c>
      <c r="U732" s="17">
        <f t="shared" si="104"/>
        <v>0</v>
      </c>
      <c r="V732" s="25"/>
      <c r="W732" s="17">
        <f t="shared" si="105"/>
        <v>0</v>
      </c>
      <c r="X732" s="17">
        <f t="shared" si="106"/>
        <v>0</v>
      </c>
      <c r="Y732" s="25"/>
      <c r="Z732" s="17">
        <f t="shared" si="107"/>
        <v>0</v>
      </c>
      <c r="AA732" s="17">
        <f t="shared" si="108"/>
        <v>0</v>
      </c>
    </row>
    <row r="733" spans="1:27" x14ac:dyDescent="0.2">
      <c r="A733" s="14" t="str">
        <f>IF(AND(INTRO!$E$37="Non-endemic",INTRO!$E$41="Non-endemic")," ",IF(COUNTRY_INFO!A733=0," ",COUNTRY_INFO!A733))</f>
        <v>Ethiopia</v>
      </c>
      <c r="B733" s="14" t="str">
        <f>IF(AND(INTRO!$E$37="Non-endemic",INTRO!$E$41="Non-endemic")," ",IF(COUNTRY_INFO!B733=0," ",COUNTRY_INFO!B733))</f>
        <v>SNNPR Silti</v>
      </c>
      <c r="C733" s="14" t="str">
        <f>IF(AND(INTRO!$E$37="Non-endemic",INTRO!$E$41="Non-endemic")," ",IF(COUNTRY_INFO!C733=0," ",COUNTRY_INFO!C733))</f>
        <v>Misirak Azernet Berbere</v>
      </c>
      <c r="D733" s="15">
        <f>IF(AND(INTRO!$E$37="Non-endemic",INTRO!$E$41="Non-endemic"),0,IF(AND(OR(COUNTRY_INFO!$H733=0,COUNTRY_INFO!$H733=4,COUNTRY_INFO!$H733=99),OR(COUNTRY_INFO!$J733=0,COUNTRY_INFO!$J733=4)),0,COUNTRY_INFO!$E733))</f>
        <v>10692.785337000001</v>
      </c>
      <c r="E733" s="15">
        <f>IF(AND(INTRO!$E$37="Non-endemic",INTRO!$E$41="Non-endemic"),0,IF(AND(OR(COUNTRY_INFO!$H733=0,COUNTRY_INFO!$H733=4,COUNTRY_INFO!$H733=99),OR(COUNTRY_INFO!$J733=0,COUNTRY_INFO!$J733=4)),0,COUNTRY_INFO!$F733))</f>
        <v>21965.975030999998</v>
      </c>
      <c r="F733" s="15">
        <f t="shared" si="109"/>
        <v>32658.760367999999</v>
      </c>
      <c r="G733" s="16">
        <f>IF(AND(INTRO!$E$37="Non-endemic",INTRO!$E$41="Non-endemic"),0,COUNTRY_INFO!P733)</f>
        <v>0</v>
      </c>
      <c r="H733" s="16">
        <f>IF(AND(INTRO!$E$37="Non-endemic",INTRO!$E$41="Non-endemic"),0,COUNTRY_INFO!R733)</f>
        <v>0</v>
      </c>
      <c r="I733" s="15">
        <f>IF(INTRO!$E$39="Non-endemic",IF($G733=1,DEC!I733,0),IF($G733=1,IVM!G733,0))</f>
        <v>0</v>
      </c>
      <c r="J733" s="197"/>
      <c r="K733" s="42">
        <f>IF($J733="ALB", IF(INTRO!$E$39="Non-endemic", IF($H733&lt;&gt;0, IF($I733=0, $D733*$H733, $D733*($H733-$G733)), 0), $D733*$H733), 0)</f>
        <v>0</v>
      </c>
      <c r="L733" s="15">
        <f t="shared" si="101"/>
        <v>0</v>
      </c>
      <c r="M733" s="3"/>
      <c r="N733" s="15">
        <f t="shared" si="110"/>
        <v>0</v>
      </c>
      <c r="O733" s="42">
        <f>IF($J733="MBD", IF(INTRO!$E$39="Non-endemic", IF($H733&lt;&gt;0, IF($I733=0, $D733*$H733, $D733*($H733-$G733)), 0), $D733*$H733), 0)</f>
        <v>0</v>
      </c>
      <c r="P733" s="15">
        <f t="shared" si="102"/>
        <v>0</v>
      </c>
      <c r="Q733" s="3"/>
      <c r="R733" s="15">
        <f t="shared" si="111"/>
        <v>0</v>
      </c>
      <c r="S733" s="25"/>
      <c r="T733" s="17">
        <f t="shared" si="103"/>
        <v>0</v>
      </c>
      <c r="U733" s="17">
        <f t="shared" si="104"/>
        <v>0</v>
      </c>
      <c r="V733" s="25"/>
      <c r="W733" s="17">
        <f t="shared" si="105"/>
        <v>0</v>
      </c>
      <c r="X733" s="17">
        <f t="shared" si="106"/>
        <v>0</v>
      </c>
      <c r="Y733" s="25"/>
      <c r="Z733" s="17">
        <f t="shared" si="107"/>
        <v>0</v>
      </c>
      <c r="AA733" s="17">
        <f t="shared" si="108"/>
        <v>0</v>
      </c>
    </row>
    <row r="734" spans="1:27" x14ac:dyDescent="0.2">
      <c r="A734" s="14" t="str">
        <f>IF(AND(INTRO!$E$37="Non-endemic",INTRO!$E$41="Non-endemic")," ",IF(COUNTRY_INFO!A734=0," ",COUNTRY_INFO!A734))</f>
        <v>Ethiopia</v>
      </c>
      <c r="B734" s="14" t="str">
        <f>IF(AND(INTRO!$E$37="Non-endemic",INTRO!$E$41="Non-endemic")," ",IF(COUNTRY_INFO!B734=0," ",COUNTRY_INFO!B734))</f>
        <v>SNNPR Silti</v>
      </c>
      <c r="C734" s="14" t="str">
        <f>IF(AND(INTRO!$E$37="Non-endemic",INTRO!$E$41="Non-endemic")," ",IF(COUNTRY_INFO!C734=0," ",COUNTRY_INFO!C734))</f>
        <v>Sankura</v>
      </c>
      <c r="D734" s="15">
        <f>IF(AND(INTRO!$E$37="Non-endemic",INTRO!$E$41="Non-endemic"),0,IF(AND(OR(COUNTRY_INFO!$H734=0,COUNTRY_INFO!$H734=4,COUNTRY_INFO!$H734=99),OR(COUNTRY_INFO!$J734=0,COUNTRY_INFO!$J734=4)),0,COUNTRY_INFO!$E734))</f>
        <v>16949.4408564</v>
      </c>
      <c r="E734" s="15">
        <f>IF(AND(INTRO!$E$37="Non-endemic",INTRO!$E$41="Non-endemic"),0,IF(AND(OR(COUNTRY_INFO!$H734=0,COUNTRY_INFO!$H734=4,COUNTRY_INFO!$H734=99),OR(COUNTRY_INFO!$J734=0,COUNTRY_INFO!$J734=4)),0,COUNTRY_INFO!$F734))</f>
        <v>34818.897313200003</v>
      </c>
      <c r="F734" s="15">
        <f t="shared" si="109"/>
        <v>51768.3381696</v>
      </c>
      <c r="G734" s="16">
        <f>IF(AND(INTRO!$E$37="Non-endemic",INTRO!$E$41="Non-endemic"),0,COUNTRY_INFO!P734)</f>
        <v>1</v>
      </c>
      <c r="H734" s="16">
        <f>IF(AND(INTRO!$E$37="Non-endemic",INTRO!$E$41="Non-endemic"),0,COUNTRY_INFO!R734)</f>
        <v>1</v>
      </c>
      <c r="I734" s="15">
        <f>IF(INTRO!$E$39="Non-endemic",IF($G734=1,DEC!I734,0),IF($G734=1,IVM!G734,0))</f>
        <v>91132.554863552796</v>
      </c>
      <c r="J734" s="197" t="s">
        <v>172</v>
      </c>
      <c r="K734" s="42">
        <f>IF($J734="ALB", IF(INTRO!$E$39="Non-endemic", IF($H734&lt;&gt;0, IF($I734=0, $D734*$H734, $D734*($H734-$G734)), 0), $D734*$H734), 0)</f>
        <v>16949.4408564</v>
      </c>
      <c r="L734" s="15">
        <f t="shared" si="101"/>
        <v>0</v>
      </c>
      <c r="M734" s="3"/>
      <c r="N734" s="15">
        <f t="shared" si="110"/>
        <v>16949.4408564</v>
      </c>
      <c r="O734" s="42">
        <f>IF($J734="MBD", IF(INTRO!$E$39="Non-endemic", IF($H734&lt;&gt;0, IF($I734=0, $D734*$H734, $D734*($H734-$G734)), 0), $D734*$H734), 0)</f>
        <v>0</v>
      </c>
      <c r="P734" s="15">
        <f t="shared" si="102"/>
        <v>0</v>
      </c>
      <c r="Q734" s="3"/>
      <c r="R734" s="15">
        <f t="shared" si="111"/>
        <v>0</v>
      </c>
      <c r="S734" s="25"/>
      <c r="T734" s="17">
        <f t="shared" si="103"/>
        <v>91132.554863552796</v>
      </c>
      <c r="U734" s="17">
        <f t="shared" si="104"/>
        <v>456</v>
      </c>
      <c r="V734" s="25"/>
      <c r="W734" s="17">
        <f t="shared" si="105"/>
        <v>0</v>
      </c>
      <c r="X734" s="17">
        <f t="shared" si="106"/>
        <v>0</v>
      </c>
      <c r="Y734" s="25"/>
      <c r="Z734" s="17">
        <f t="shared" si="107"/>
        <v>0</v>
      </c>
      <c r="AA734" s="17">
        <f t="shared" si="108"/>
        <v>0</v>
      </c>
    </row>
    <row r="735" spans="1:27" x14ac:dyDescent="0.2">
      <c r="A735" s="14" t="str">
        <f>IF(AND(INTRO!$E$37="Non-endemic",INTRO!$E$41="Non-endemic")," ",IF(COUNTRY_INFO!A735=0," ",COUNTRY_INFO!A735))</f>
        <v>Ethiopia</v>
      </c>
      <c r="B735" s="14" t="str">
        <f>IF(AND(INTRO!$E$37="Non-endemic",INTRO!$E$41="Non-endemic")," ",IF(COUNTRY_INFO!B735=0," ",COUNTRY_INFO!B735))</f>
        <v>SNNPR Silti</v>
      </c>
      <c r="C735" s="14" t="str">
        <f>IF(AND(INTRO!$E$37="Non-endemic",INTRO!$E$41="Non-endemic")," ",IF(COUNTRY_INFO!C735=0," ",COUNTRY_INFO!C735))</f>
        <v>Silti</v>
      </c>
      <c r="D735" s="15">
        <f>IF(AND(INTRO!$E$37="Non-endemic",INTRO!$E$41="Non-endemic"),0,IF(AND(OR(COUNTRY_INFO!$H735=0,COUNTRY_INFO!$H735=4,COUNTRY_INFO!$H735=99),OR(COUNTRY_INFO!$J735=0,COUNTRY_INFO!$J735=4)),0,COUNTRY_INFO!$E735))</f>
        <v>33540.704376000002</v>
      </c>
      <c r="E735" s="15">
        <f>IF(AND(INTRO!$E$37="Non-endemic",INTRO!$E$41="Non-endemic"),0,IF(AND(OR(COUNTRY_INFO!$H735=0,COUNTRY_INFO!$H735=4,COUNTRY_INFO!$H735=99),OR(COUNTRY_INFO!$J735=0,COUNTRY_INFO!$J735=4)),0,COUNTRY_INFO!$F735))</f>
        <v>68901.998087999993</v>
      </c>
      <c r="F735" s="15">
        <f t="shared" si="109"/>
        <v>102442.702464</v>
      </c>
      <c r="G735" s="16">
        <f>IF(AND(INTRO!$E$37="Non-endemic",INTRO!$E$41="Non-endemic"),0,COUNTRY_INFO!P735)</f>
        <v>0</v>
      </c>
      <c r="H735" s="16">
        <f>IF(AND(INTRO!$E$37="Non-endemic",INTRO!$E$41="Non-endemic"),0,COUNTRY_INFO!R735)</f>
        <v>2</v>
      </c>
      <c r="I735" s="15">
        <f>IF(INTRO!$E$39="Non-endemic",IF($G735=1,DEC!I735,0),IF($G735=1,IVM!G735,0))</f>
        <v>0</v>
      </c>
      <c r="J735" s="197" t="s">
        <v>1155</v>
      </c>
      <c r="K735" s="42">
        <f>IF($J735="ALB", IF(INTRO!$E$39="Non-endemic", IF($H735&lt;&gt;0, IF($I735=0, $D735*$H735, $D735*($H735-$G735)), 0), $D735*$H735), 0)</f>
        <v>0</v>
      </c>
      <c r="L735" s="15">
        <f t="shared" si="101"/>
        <v>0</v>
      </c>
      <c r="M735" s="3"/>
      <c r="N735" s="15">
        <f t="shared" si="110"/>
        <v>0</v>
      </c>
      <c r="O735" s="42">
        <f>IF($J735="MBD", IF(INTRO!$E$39="Non-endemic", IF($H735&lt;&gt;0, IF($I735=0, $D735*$H735, $D735*($H735-$G735)), 0), $D735*$H735), 0)</f>
        <v>67081.408752000003</v>
      </c>
      <c r="P735" s="15">
        <f t="shared" si="102"/>
        <v>137803.99617599999</v>
      </c>
      <c r="Q735" s="3"/>
      <c r="R735" s="15">
        <f t="shared" si="111"/>
        <v>204885.404928</v>
      </c>
      <c r="S735" s="25"/>
      <c r="T735" s="17">
        <f t="shared" si="103"/>
        <v>0</v>
      </c>
      <c r="U735" s="17">
        <f t="shared" si="104"/>
        <v>0</v>
      </c>
      <c r="V735" s="25"/>
      <c r="W735" s="17">
        <f t="shared" si="105"/>
        <v>0</v>
      </c>
      <c r="X735" s="17">
        <f t="shared" si="106"/>
        <v>0</v>
      </c>
      <c r="Y735" s="25"/>
      <c r="Z735" s="17">
        <f t="shared" si="107"/>
        <v>137803.99617599999</v>
      </c>
      <c r="AA735" s="17">
        <f t="shared" si="108"/>
        <v>919</v>
      </c>
    </row>
    <row r="736" spans="1:27" x14ac:dyDescent="0.2">
      <c r="A736" s="14" t="str">
        <f>IF(AND(INTRO!$E$37="Non-endemic",INTRO!$E$41="Non-endemic")," ",IF(COUNTRY_INFO!A736=0," ",COUNTRY_INFO!A736))</f>
        <v>Ethiopia</v>
      </c>
      <c r="B736" s="14" t="str">
        <f>IF(AND(INTRO!$E$37="Non-endemic",INTRO!$E$41="Non-endemic")," ",IF(COUNTRY_INFO!B736=0," ",COUNTRY_INFO!B736))</f>
        <v>SNNPR Silti</v>
      </c>
      <c r="C736" s="14" t="str">
        <f>IF(AND(INTRO!$E$37="Non-endemic",INTRO!$E$41="Non-endemic")," ",IF(COUNTRY_INFO!C736=0," ",COUNTRY_INFO!C736))</f>
        <v>Worabie</v>
      </c>
      <c r="D736" s="15">
        <f>IF(AND(INTRO!$E$37="Non-endemic",INTRO!$E$41="Non-endemic"),0,IF(AND(OR(COUNTRY_INFO!$H736=0,COUNTRY_INFO!$H736=4,COUNTRY_INFO!$H736=99),OR(COUNTRY_INFO!$J736=0,COUNTRY_INFO!$J736=4)),0,COUNTRY_INFO!$E736))</f>
        <v>2196.4237211999998</v>
      </c>
      <c r="E736" s="15">
        <f>IF(AND(INTRO!$E$37="Non-endemic",INTRO!$E$41="Non-endemic"),0,IF(AND(OR(COUNTRY_INFO!$H736=0,COUNTRY_INFO!$H736=4,COUNTRY_INFO!$H736=99),OR(COUNTRY_INFO!$J736=0,COUNTRY_INFO!$J736=4)),0,COUNTRY_INFO!$F736))</f>
        <v>4512.0693155999998</v>
      </c>
      <c r="F736" s="15">
        <f t="shared" si="109"/>
        <v>6708.4930367999996</v>
      </c>
      <c r="G736" s="16">
        <f>IF(AND(INTRO!$E$37="Non-endemic",INTRO!$E$41="Non-endemic"),0,COUNTRY_INFO!P736)</f>
        <v>0</v>
      </c>
      <c r="H736" s="16">
        <f>IF(AND(INTRO!$E$37="Non-endemic",INTRO!$E$41="Non-endemic"),0,COUNTRY_INFO!R736)</f>
        <v>2</v>
      </c>
      <c r="I736" s="15">
        <f>IF(INTRO!$E$39="Non-endemic",IF($G736=1,DEC!I736,0),IF($G736=1,IVM!G736,0))</f>
        <v>0</v>
      </c>
      <c r="J736" s="197" t="s">
        <v>1155</v>
      </c>
      <c r="K736" s="42">
        <f>IF($J736="ALB", IF(INTRO!$E$39="Non-endemic", IF($H736&lt;&gt;0, IF($I736=0, $D736*$H736, $D736*($H736-$G736)), 0), $D736*$H736), 0)</f>
        <v>0</v>
      </c>
      <c r="L736" s="15">
        <f t="shared" si="101"/>
        <v>0</v>
      </c>
      <c r="M736" s="3"/>
      <c r="N736" s="15">
        <f t="shared" si="110"/>
        <v>0</v>
      </c>
      <c r="O736" s="42">
        <f>IF($J736="MBD", IF(INTRO!$E$39="Non-endemic", IF($H736&lt;&gt;0, IF($I736=0, $D736*$H736, $D736*($H736-$G736)), 0), $D736*$H736), 0)</f>
        <v>4392.8474423999996</v>
      </c>
      <c r="P736" s="15">
        <f t="shared" si="102"/>
        <v>9024.1386311999995</v>
      </c>
      <c r="Q736" s="3"/>
      <c r="R736" s="15">
        <f t="shared" si="111"/>
        <v>13416.986073599999</v>
      </c>
      <c r="S736" s="25"/>
      <c r="T736" s="17">
        <f t="shared" si="103"/>
        <v>0</v>
      </c>
      <c r="U736" s="17">
        <f t="shared" si="104"/>
        <v>0</v>
      </c>
      <c r="V736" s="25"/>
      <c r="W736" s="17">
        <f t="shared" si="105"/>
        <v>0</v>
      </c>
      <c r="X736" s="17">
        <f t="shared" si="106"/>
        <v>0</v>
      </c>
      <c r="Y736" s="25"/>
      <c r="Z736" s="17">
        <f t="shared" si="107"/>
        <v>9024.1386311999995</v>
      </c>
      <c r="AA736" s="17">
        <f t="shared" si="108"/>
        <v>61</v>
      </c>
    </row>
    <row r="737" spans="1:27" x14ac:dyDescent="0.2">
      <c r="A737" s="14" t="str">
        <f>IF(AND(INTRO!$E$37="Non-endemic",INTRO!$E$41="Non-endemic")," ",IF(COUNTRY_INFO!A737=0," ",COUNTRY_INFO!A737))</f>
        <v>Ethiopia</v>
      </c>
      <c r="B737" s="14" t="str">
        <f>IF(AND(INTRO!$E$37="Non-endemic",INTRO!$E$41="Non-endemic")," ",IF(COUNTRY_INFO!B737=0," ",COUNTRY_INFO!B737))</f>
        <v>SNNPR South Omo</v>
      </c>
      <c r="C737" s="14" t="str">
        <f>IF(AND(INTRO!$E$37="Non-endemic",INTRO!$E$41="Non-endemic")," ",IF(COUNTRY_INFO!C737=0," ",COUNTRY_INFO!C737))</f>
        <v>BenaTsemay</v>
      </c>
      <c r="D737" s="15">
        <f>IF(AND(INTRO!$E$37="Non-endemic",INTRO!$E$41="Non-endemic"),0,IF(AND(OR(COUNTRY_INFO!$H737=0,COUNTRY_INFO!$H737=4,COUNTRY_INFO!$H737=99),OR(COUNTRY_INFO!$J737=0,COUNTRY_INFO!$J737=4)),0,COUNTRY_INFO!$E737))</f>
        <v>10590.6953868</v>
      </c>
      <c r="E737" s="15">
        <f>IF(AND(INTRO!$E$37="Non-endemic",INTRO!$E$41="Non-endemic"),0,IF(AND(OR(COUNTRY_INFO!$H737=0,COUNTRY_INFO!$H737=4,COUNTRY_INFO!$H737=99),OR(COUNTRY_INFO!$J737=0,COUNTRY_INFO!$J737=4)),0,COUNTRY_INFO!$F737))</f>
        <v>21756.2536884</v>
      </c>
      <c r="F737" s="15">
        <f t="shared" si="109"/>
        <v>32346.949075199998</v>
      </c>
      <c r="G737" s="16">
        <f>IF(AND(INTRO!$E$37="Non-endemic",INTRO!$E$41="Non-endemic"),0,COUNTRY_INFO!P737)</f>
        <v>1</v>
      </c>
      <c r="H737" s="16">
        <f>IF(AND(INTRO!$E$37="Non-endemic",INTRO!$E$41="Non-endemic"),0,COUNTRY_INFO!R737)</f>
        <v>2</v>
      </c>
      <c r="I737" s="15">
        <f>IF(INTRO!$E$39="Non-endemic",IF($G737=1,DEC!I737,0),IF($G737=1,IVM!G737,0))</f>
        <v>56943.301938853598</v>
      </c>
      <c r="J737" s="197" t="s">
        <v>172</v>
      </c>
      <c r="K737" s="42">
        <f>IF($J737="ALB", IF(INTRO!$E$39="Non-endemic", IF($H737&lt;&gt;0, IF($I737=0, $D737*$H737, $D737*($H737-$G737)), 0), $D737*$H737), 0)</f>
        <v>21181.3907736</v>
      </c>
      <c r="L737" s="15">
        <f t="shared" si="101"/>
        <v>21756.2536884</v>
      </c>
      <c r="M737" s="3"/>
      <c r="N737" s="15">
        <f t="shared" si="110"/>
        <v>42937.644461999997</v>
      </c>
      <c r="O737" s="42">
        <f>IF($J737="MBD", IF(INTRO!$E$39="Non-endemic", IF($H737&lt;&gt;0, IF($I737=0, $D737*$H737, $D737*($H737-$G737)), 0), $D737*$H737), 0)</f>
        <v>0</v>
      </c>
      <c r="P737" s="15">
        <f t="shared" si="102"/>
        <v>0</v>
      </c>
      <c r="Q737" s="3"/>
      <c r="R737" s="15">
        <f t="shared" si="111"/>
        <v>0</v>
      </c>
      <c r="S737" s="25"/>
      <c r="T737" s="17">
        <f t="shared" si="103"/>
        <v>56943.301938853598</v>
      </c>
      <c r="U737" s="17">
        <f t="shared" si="104"/>
        <v>285</v>
      </c>
      <c r="V737" s="25"/>
      <c r="W737" s="17">
        <f t="shared" si="105"/>
        <v>21756.2536884</v>
      </c>
      <c r="X737" s="17">
        <f t="shared" si="106"/>
        <v>109</v>
      </c>
      <c r="Y737" s="25"/>
      <c r="Z737" s="17">
        <f t="shared" si="107"/>
        <v>0</v>
      </c>
      <c r="AA737" s="17">
        <f t="shared" si="108"/>
        <v>0</v>
      </c>
    </row>
    <row r="738" spans="1:27" x14ac:dyDescent="0.2">
      <c r="A738" s="14" t="str">
        <f>IF(AND(INTRO!$E$37="Non-endemic",INTRO!$E$41="Non-endemic")," ",IF(COUNTRY_INFO!A738=0," ",COUNTRY_INFO!A738))</f>
        <v>Ethiopia</v>
      </c>
      <c r="B738" s="14" t="str">
        <f>IF(AND(INTRO!$E$37="Non-endemic",INTRO!$E$41="Non-endemic")," ",IF(COUNTRY_INFO!B738=0," ",COUNTRY_INFO!B738))</f>
        <v>SNNPR South Omo</v>
      </c>
      <c r="C738" s="14" t="str">
        <f>IF(AND(INTRO!$E$37="Non-endemic",INTRO!$E$41="Non-endemic")," ",IF(COUNTRY_INFO!C738=0," ",COUNTRY_INFO!C738))</f>
        <v>Dassenech</v>
      </c>
      <c r="D738" s="15">
        <f>IF(AND(INTRO!$E$37="Non-endemic",INTRO!$E$41="Non-endemic"),0,IF(AND(OR(COUNTRY_INFO!$H738=0,COUNTRY_INFO!$H738=4,COUNTRY_INFO!$H738=99),OR(COUNTRY_INFO!$J738=0,COUNTRY_INFO!$J738=4)),0,COUNTRY_INFO!$E738))</f>
        <v>10545.844809600001</v>
      </c>
      <c r="E738" s="15">
        <f>IF(AND(INTRO!$E$37="Non-endemic",INTRO!$E$41="Non-endemic"),0,IF(AND(OR(COUNTRY_INFO!$H738=0,COUNTRY_INFO!$H738=4,COUNTRY_INFO!$H738=99),OR(COUNTRY_INFO!$J738=0,COUNTRY_INFO!$J738=4)),0,COUNTRY_INFO!$F738))</f>
        <v>21664.118044799998</v>
      </c>
      <c r="F738" s="15">
        <f t="shared" si="109"/>
        <v>32209.962854400001</v>
      </c>
      <c r="G738" s="16">
        <f>IF(AND(INTRO!$E$37="Non-endemic",INTRO!$E$41="Non-endemic"),0,COUNTRY_INFO!P738)</f>
        <v>0</v>
      </c>
      <c r="H738" s="16">
        <f>IF(AND(INTRO!$E$37="Non-endemic",INTRO!$E$41="Non-endemic"),0,COUNTRY_INFO!R738)</f>
        <v>0</v>
      </c>
      <c r="I738" s="15">
        <f>IF(INTRO!$E$39="Non-endemic",IF($G738=1,DEC!I738,0),IF($G738=1,IVM!G738,0))</f>
        <v>0</v>
      </c>
      <c r="J738" s="197"/>
      <c r="K738" s="42">
        <f>IF($J738="ALB", IF(INTRO!$E$39="Non-endemic", IF($H738&lt;&gt;0, IF($I738=0, $D738*$H738, $D738*($H738-$G738)), 0), $D738*$H738), 0)</f>
        <v>0</v>
      </c>
      <c r="L738" s="15">
        <f t="shared" si="101"/>
        <v>0</v>
      </c>
      <c r="M738" s="3"/>
      <c r="N738" s="15">
        <f t="shared" si="110"/>
        <v>0</v>
      </c>
      <c r="O738" s="42">
        <f>IF($J738="MBD", IF(INTRO!$E$39="Non-endemic", IF($H738&lt;&gt;0, IF($I738=0, $D738*$H738, $D738*($H738-$G738)), 0), $D738*$H738), 0)</f>
        <v>0</v>
      </c>
      <c r="P738" s="15">
        <f t="shared" si="102"/>
        <v>0</v>
      </c>
      <c r="Q738" s="3"/>
      <c r="R738" s="15">
        <f t="shared" si="111"/>
        <v>0</v>
      </c>
      <c r="S738" s="25"/>
      <c r="T738" s="17">
        <f t="shared" si="103"/>
        <v>0</v>
      </c>
      <c r="U738" s="17">
        <f t="shared" si="104"/>
        <v>0</v>
      </c>
      <c r="V738" s="25"/>
      <c r="W738" s="17">
        <f t="shared" si="105"/>
        <v>0</v>
      </c>
      <c r="X738" s="17">
        <f t="shared" si="106"/>
        <v>0</v>
      </c>
      <c r="Y738" s="25"/>
      <c r="Z738" s="17">
        <f t="shared" si="107"/>
        <v>0</v>
      </c>
      <c r="AA738" s="17">
        <f t="shared" si="108"/>
        <v>0</v>
      </c>
    </row>
    <row r="739" spans="1:27" x14ac:dyDescent="0.2">
      <c r="A739" s="14" t="str">
        <f>IF(AND(INTRO!$E$37="Non-endemic",INTRO!$E$41="Non-endemic")," ",IF(COUNTRY_INFO!A739=0," ",COUNTRY_INFO!A739))</f>
        <v>Ethiopia</v>
      </c>
      <c r="B739" s="14" t="str">
        <f>IF(AND(INTRO!$E$37="Non-endemic",INTRO!$E$41="Non-endemic")," ",IF(COUNTRY_INFO!B739=0," ",COUNTRY_INFO!B739))</f>
        <v>SNNPR South Omo</v>
      </c>
      <c r="C739" s="14" t="str">
        <f>IF(AND(INTRO!$E$37="Non-endemic",INTRO!$E$41="Non-endemic")," ",IF(COUNTRY_INFO!C739=0," ",COUNTRY_INFO!C739))</f>
        <v>Debub Ari</v>
      </c>
      <c r="D739" s="15">
        <f>IF(AND(INTRO!$E$37="Non-endemic",INTRO!$E$41="Non-endemic"),0,IF(AND(OR(COUNTRY_INFO!$H739=0,COUNTRY_INFO!$H739=4,COUNTRY_INFO!$H739=99),OR(COUNTRY_INFO!$J739=0,COUNTRY_INFO!$J739=4)),0,COUNTRY_INFO!$E739))</f>
        <v>38145.729548999996</v>
      </c>
      <c r="E739" s="15">
        <f>IF(AND(INTRO!$E$37="Non-endemic",INTRO!$E$41="Non-endemic"),0,IF(AND(OR(COUNTRY_INFO!$H739=0,COUNTRY_INFO!$H739=4,COUNTRY_INFO!$H739=99),OR(COUNTRY_INFO!$J739=0,COUNTRY_INFO!$J739=4)),0,COUNTRY_INFO!$F739))</f>
        <v>78362.009187000003</v>
      </c>
      <c r="F739" s="15">
        <f t="shared" si="109"/>
        <v>116507.738736</v>
      </c>
      <c r="G739" s="16">
        <f>IF(AND(INTRO!$E$37="Non-endemic",INTRO!$E$41="Non-endemic"),0,COUNTRY_INFO!P739)</f>
        <v>1</v>
      </c>
      <c r="H739" s="16">
        <f>IF(AND(INTRO!$E$37="Non-endemic",INTRO!$E$41="Non-endemic"),0,COUNTRY_INFO!R739)</f>
        <v>2</v>
      </c>
      <c r="I739" s="15">
        <f>IF(INTRO!$E$39="Non-endemic",IF($G739=1,DEC!I739,0),IF($G739=1,IVM!G739,0))</f>
        <v>205099.26081849801</v>
      </c>
      <c r="J739" s="197" t="s">
        <v>172</v>
      </c>
      <c r="K739" s="42">
        <f>IF($J739="ALB", IF(INTRO!$E$39="Non-endemic", IF($H739&lt;&gt;0, IF($I739=0, $D739*$H739, $D739*($H739-$G739)), 0), $D739*$H739), 0)</f>
        <v>76291.459097999992</v>
      </c>
      <c r="L739" s="15">
        <f t="shared" si="101"/>
        <v>78362.009187000003</v>
      </c>
      <c r="M739" s="3"/>
      <c r="N739" s="15">
        <f t="shared" si="110"/>
        <v>154653.46828500001</v>
      </c>
      <c r="O739" s="42">
        <f>IF($J739="MBD", IF(INTRO!$E$39="Non-endemic", IF($H739&lt;&gt;0, IF($I739=0, $D739*$H739, $D739*($H739-$G739)), 0), $D739*$H739), 0)</f>
        <v>0</v>
      </c>
      <c r="P739" s="15">
        <f t="shared" si="102"/>
        <v>0</v>
      </c>
      <c r="Q739" s="3"/>
      <c r="R739" s="15">
        <f t="shared" si="111"/>
        <v>0</v>
      </c>
      <c r="S739" s="25"/>
      <c r="T739" s="17">
        <f t="shared" si="103"/>
        <v>205099.26081849801</v>
      </c>
      <c r="U739" s="17">
        <f t="shared" si="104"/>
        <v>1026</v>
      </c>
      <c r="V739" s="25"/>
      <c r="W739" s="17">
        <f t="shared" si="105"/>
        <v>78362.009187000003</v>
      </c>
      <c r="X739" s="17">
        <f t="shared" si="106"/>
        <v>392</v>
      </c>
      <c r="Y739" s="25"/>
      <c r="Z739" s="17">
        <f t="shared" si="107"/>
        <v>0</v>
      </c>
      <c r="AA739" s="17">
        <f t="shared" si="108"/>
        <v>0</v>
      </c>
    </row>
    <row r="740" spans="1:27" x14ac:dyDescent="0.2">
      <c r="A740" s="14" t="str">
        <f>IF(AND(INTRO!$E$37="Non-endemic",INTRO!$E$41="Non-endemic")," ",IF(COUNTRY_INFO!A740=0," ",COUNTRY_INFO!A740))</f>
        <v>Ethiopia</v>
      </c>
      <c r="B740" s="14" t="str">
        <f>IF(AND(INTRO!$E$37="Non-endemic",INTRO!$E$41="Non-endemic")," ",IF(COUNTRY_INFO!B740=0," ",COUNTRY_INFO!B740))</f>
        <v>SNNPR South Omo</v>
      </c>
      <c r="C740" s="14" t="str">
        <f>IF(AND(INTRO!$E$37="Non-endemic",INTRO!$E$41="Non-endemic")," ",IF(COUNTRY_INFO!C740=0," ",COUNTRY_INFO!C740))</f>
        <v>Hamer</v>
      </c>
      <c r="D740" s="15">
        <f>IF(AND(INTRO!$E$37="Non-endemic",INTRO!$E$41="Non-endemic"),0,IF(AND(OR(COUNTRY_INFO!$H740=0,COUNTRY_INFO!$H740=4,COUNTRY_INFO!$H740=99),OR(COUNTRY_INFO!$J740=0,COUNTRY_INFO!$J740=4)),0,COUNTRY_INFO!$E740))</f>
        <v>11937.153624</v>
      </c>
      <c r="E740" s="15">
        <f>IF(AND(INTRO!$E$37="Non-endemic",INTRO!$E$41="Non-endemic"),0,IF(AND(OR(COUNTRY_INFO!$H740=0,COUNTRY_INFO!$H740=4,COUNTRY_INFO!$H740=99),OR(COUNTRY_INFO!$J740=0,COUNTRY_INFO!$J740=4)),0,COUNTRY_INFO!$F740))</f>
        <v>24522.255912000001</v>
      </c>
      <c r="F740" s="15">
        <f t="shared" si="109"/>
        <v>36459.409535999999</v>
      </c>
      <c r="G740" s="16">
        <f>IF(AND(INTRO!$E$37="Non-endemic",INTRO!$E$41="Non-endemic"),0,COUNTRY_INFO!P740)</f>
        <v>1</v>
      </c>
      <c r="H740" s="16">
        <f>IF(AND(INTRO!$E$37="Non-endemic",INTRO!$E$41="Non-endemic"),0,COUNTRY_INFO!R740)</f>
        <v>0</v>
      </c>
      <c r="I740" s="15">
        <f>IF(INTRO!$E$39="Non-endemic",IF($G740=1,DEC!I740,0),IF($G740=1,IVM!G740,0))</f>
        <v>64182.843361647996</v>
      </c>
      <c r="J740" s="197"/>
      <c r="K740" s="42">
        <f>IF($J740="ALB", IF(INTRO!$E$39="Non-endemic", IF($H740&lt;&gt;0, IF($I740=0, $D740*$H740, $D740*($H740-$G740)), 0), $D740*$H740), 0)</f>
        <v>0</v>
      </c>
      <c r="L740" s="15">
        <f t="shared" si="101"/>
        <v>0</v>
      </c>
      <c r="M740" s="3"/>
      <c r="N740" s="15">
        <f t="shared" si="110"/>
        <v>0</v>
      </c>
      <c r="O740" s="42">
        <f>IF($J740="MBD", IF(INTRO!$E$39="Non-endemic", IF($H740&lt;&gt;0, IF($I740=0, $D740*$H740, $D740*($H740-$G740)), 0), $D740*$H740), 0)</f>
        <v>0</v>
      </c>
      <c r="P740" s="15">
        <f t="shared" si="102"/>
        <v>0</v>
      </c>
      <c r="Q740" s="3"/>
      <c r="R740" s="15">
        <f t="shared" si="111"/>
        <v>0</v>
      </c>
      <c r="S740" s="25"/>
      <c r="T740" s="17">
        <f t="shared" si="103"/>
        <v>64182.843361647996</v>
      </c>
      <c r="U740" s="17">
        <f t="shared" si="104"/>
        <v>321</v>
      </c>
      <c r="V740" s="25"/>
      <c r="W740" s="17">
        <f t="shared" si="105"/>
        <v>0</v>
      </c>
      <c r="X740" s="17">
        <f t="shared" si="106"/>
        <v>0</v>
      </c>
      <c r="Y740" s="25"/>
      <c r="Z740" s="17">
        <f t="shared" si="107"/>
        <v>0</v>
      </c>
      <c r="AA740" s="17">
        <f t="shared" si="108"/>
        <v>0</v>
      </c>
    </row>
    <row r="741" spans="1:27" x14ac:dyDescent="0.2">
      <c r="A741" s="14" t="str">
        <f>IF(AND(INTRO!$E$37="Non-endemic",INTRO!$E$41="Non-endemic")," ",IF(COUNTRY_INFO!A741=0," ",COUNTRY_INFO!A741))</f>
        <v>Ethiopia</v>
      </c>
      <c r="B741" s="14" t="str">
        <f>IF(AND(INTRO!$E$37="Non-endemic",INTRO!$E$41="Non-endemic")," ",IF(COUNTRY_INFO!B741=0," ",COUNTRY_INFO!B741))</f>
        <v>SNNPR South Omo</v>
      </c>
      <c r="C741" s="14" t="str">
        <f>IF(AND(INTRO!$E$37="Non-endemic",INTRO!$E$41="Non-endemic")," ",IF(COUNTRY_INFO!C741=0," ",COUNTRY_INFO!C741))</f>
        <v>Jinka Town</v>
      </c>
      <c r="D741" s="15">
        <f>IF(AND(INTRO!$E$37="Non-endemic",INTRO!$E$41="Non-endemic"),0,IF(AND(OR(COUNTRY_INFO!$H741=0,COUNTRY_INFO!$H741=4,COUNTRY_INFO!$H741=99),OR(COUNTRY_INFO!$J741=0,COUNTRY_INFO!$J741=4)),0,COUNTRY_INFO!$E741))</f>
        <v>4695.8240687999996</v>
      </c>
      <c r="E741" s="15">
        <f>IF(AND(INTRO!$E$37="Non-endemic",INTRO!$E$41="Non-endemic"),0,IF(AND(OR(COUNTRY_INFO!$H741=0,COUNTRY_INFO!$H741=4,COUNTRY_INFO!$H741=99),OR(COUNTRY_INFO!$J741=0,COUNTRY_INFO!$J741=4)),0,COUNTRY_INFO!$F741))</f>
        <v>9646.5374544000006</v>
      </c>
      <c r="F741" s="15">
        <f t="shared" si="109"/>
        <v>14342.361523200001</v>
      </c>
      <c r="G741" s="16">
        <f>IF(AND(INTRO!$E$37="Non-endemic",INTRO!$E$41="Non-endemic"),0,COUNTRY_INFO!P741)</f>
        <v>1</v>
      </c>
      <c r="H741" s="16">
        <f>IF(AND(INTRO!$E$37="Non-endemic",INTRO!$E$41="Non-endemic"),0,COUNTRY_INFO!R741)</f>
        <v>2</v>
      </c>
      <c r="I741" s="15">
        <f>IF(INTRO!$E$39="Non-endemic",IF($G741=1,DEC!I741,0),IF($G741=1,IVM!G741,0))</f>
        <v>25248.1747454176</v>
      </c>
      <c r="J741" s="197" t="s">
        <v>172</v>
      </c>
      <c r="K741" s="42">
        <f>IF($J741="ALB", IF(INTRO!$E$39="Non-endemic", IF($H741&lt;&gt;0, IF($I741=0, $D741*$H741, $D741*($H741-$G741)), 0), $D741*$H741), 0)</f>
        <v>9391.6481375999992</v>
      </c>
      <c r="L741" s="15">
        <f t="shared" si="101"/>
        <v>9646.5374544000006</v>
      </c>
      <c r="M741" s="3"/>
      <c r="N741" s="15">
        <f t="shared" si="110"/>
        <v>19038.185592000002</v>
      </c>
      <c r="O741" s="42">
        <f>IF($J741="MBD", IF(INTRO!$E$39="Non-endemic", IF($H741&lt;&gt;0, IF($I741=0, $D741*$H741, $D741*($H741-$G741)), 0), $D741*$H741), 0)</f>
        <v>0</v>
      </c>
      <c r="P741" s="15">
        <f t="shared" si="102"/>
        <v>0</v>
      </c>
      <c r="Q741" s="3"/>
      <c r="R741" s="15">
        <f t="shared" si="111"/>
        <v>0</v>
      </c>
      <c r="S741" s="25"/>
      <c r="T741" s="17">
        <f t="shared" si="103"/>
        <v>25248.1747454176</v>
      </c>
      <c r="U741" s="17">
        <f t="shared" si="104"/>
        <v>127</v>
      </c>
      <c r="V741" s="25"/>
      <c r="W741" s="17">
        <f t="shared" si="105"/>
        <v>9646.5374544000006</v>
      </c>
      <c r="X741" s="17">
        <f t="shared" si="106"/>
        <v>49</v>
      </c>
      <c r="Y741" s="25"/>
      <c r="Z741" s="17">
        <f t="shared" si="107"/>
        <v>0</v>
      </c>
      <c r="AA741" s="17">
        <f t="shared" si="108"/>
        <v>0</v>
      </c>
    </row>
    <row r="742" spans="1:27" x14ac:dyDescent="0.2">
      <c r="A742" s="14" t="str">
        <f>IF(AND(INTRO!$E$37="Non-endemic",INTRO!$E$41="Non-endemic")," ",IF(COUNTRY_INFO!A742=0," ",COUNTRY_INFO!A742))</f>
        <v>Ethiopia</v>
      </c>
      <c r="B742" s="14" t="str">
        <f>IF(AND(INTRO!$E$37="Non-endemic",INTRO!$E$41="Non-endemic")," ",IF(COUNTRY_INFO!B742=0," ",COUNTRY_INFO!B742))</f>
        <v>SNNPR South Omo</v>
      </c>
      <c r="C742" s="14" t="str">
        <f>IF(AND(INTRO!$E$37="Non-endemic",INTRO!$E$41="Non-endemic")," ",IF(COUNTRY_INFO!C742=0," ",COUNTRY_INFO!C742))</f>
        <v>Malie</v>
      </c>
      <c r="D742" s="15">
        <f>IF(AND(INTRO!$E$37="Non-endemic",INTRO!$E$41="Non-endemic"),0,IF(AND(OR(COUNTRY_INFO!$H742=0,COUNTRY_INFO!$H742=4,COUNTRY_INFO!$H742=99),OR(COUNTRY_INFO!$J742=0,COUNTRY_INFO!$J742=4)),0,COUNTRY_INFO!$E742))</f>
        <v>16850.016849600001</v>
      </c>
      <c r="E742" s="15">
        <f>IF(AND(INTRO!$E$37="Non-endemic",INTRO!$E$41="Non-endemic"),0,IF(AND(OR(COUNTRY_INFO!$H742=0,COUNTRY_INFO!$H742=4,COUNTRY_INFO!$H742=99),OR(COUNTRY_INFO!$J742=0,COUNTRY_INFO!$J742=4)),0,COUNTRY_INFO!$F742))</f>
        <v>34614.652564800002</v>
      </c>
      <c r="F742" s="15">
        <f t="shared" si="109"/>
        <v>51464.669414400007</v>
      </c>
      <c r="G742" s="16">
        <f>IF(AND(INTRO!$E$37="Non-endemic",INTRO!$E$41="Non-endemic"),0,COUNTRY_INFO!P742)</f>
        <v>0</v>
      </c>
      <c r="H742" s="16">
        <f>IF(AND(INTRO!$E$37="Non-endemic",INTRO!$E$41="Non-endemic"),0,COUNTRY_INFO!R742)</f>
        <v>2</v>
      </c>
      <c r="I742" s="15">
        <f>IF(INTRO!$E$39="Non-endemic",IF($G742=1,DEC!I742,0),IF($G742=1,IVM!G742,0))</f>
        <v>0</v>
      </c>
      <c r="J742" s="197" t="s">
        <v>1155</v>
      </c>
      <c r="K742" s="42">
        <f>IF($J742="ALB", IF(INTRO!$E$39="Non-endemic", IF($H742&lt;&gt;0, IF($I742=0, $D742*$H742, $D742*($H742-$G742)), 0), $D742*$H742), 0)</f>
        <v>0</v>
      </c>
      <c r="L742" s="15">
        <f t="shared" si="101"/>
        <v>0</v>
      </c>
      <c r="M742" s="3"/>
      <c r="N742" s="15">
        <f t="shared" si="110"/>
        <v>0</v>
      </c>
      <c r="O742" s="42">
        <f>IF($J742="MBD", IF(INTRO!$E$39="Non-endemic", IF($H742&lt;&gt;0, IF($I742=0, $D742*$H742, $D742*($H742-$G742)), 0), $D742*$H742), 0)</f>
        <v>33700.033699200001</v>
      </c>
      <c r="P742" s="15">
        <f t="shared" si="102"/>
        <v>69229.305129600005</v>
      </c>
      <c r="Q742" s="3"/>
      <c r="R742" s="15">
        <f t="shared" si="111"/>
        <v>102929.33882880001</v>
      </c>
      <c r="S742" s="25"/>
      <c r="T742" s="17">
        <f t="shared" si="103"/>
        <v>0</v>
      </c>
      <c r="U742" s="17">
        <f t="shared" si="104"/>
        <v>0</v>
      </c>
      <c r="V742" s="25"/>
      <c r="W742" s="17">
        <f t="shared" si="105"/>
        <v>0</v>
      </c>
      <c r="X742" s="17">
        <f t="shared" si="106"/>
        <v>0</v>
      </c>
      <c r="Y742" s="25"/>
      <c r="Z742" s="17">
        <f t="shared" si="107"/>
        <v>69229.305129600005</v>
      </c>
      <c r="AA742" s="17">
        <f t="shared" si="108"/>
        <v>462</v>
      </c>
    </row>
    <row r="743" spans="1:27" x14ac:dyDescent="0.2">
      <c r="A743" s="14" t="str">
        <f>IF(AND(INTRO!$E$37="Non-endemic",INTRO!$E$41="Non-endemic")," ",IF(COUNTRY_INFO!A743=0," ",COUNTRY_INFO!A743))</f>
        <v>Ethiopia</v>
      </c>
      <c r="B743" s="14" t="str">
        <f>IF(AND(INTRO!$E$37="Non-endemic",INTRO!$E$41="Non-endemic")," ",IF(COUNTRY_INFO!B743=0," ",COUNTRY_INFO!B743))</f>
        <v>SNNPR South Omo</v>
      </c>
      <c r="C743" s="14" t="str">
        <f>IF(AND(INTRO!$E$37="Non-endemic",INTRO!$E$41="Non-endemic")," ",IF(COUNTRY_INFO!C743=0," ",COUNTRY_INFO!C743))</f>
        <v>Nyngatom</v>
      </c>
      <c r="D743" s="15">
        <f>IF(AND(INTRO!$E$37="Non-endemic",INTRO!$E$41="Non-endemic"),0,IF(AND(OR(COUNTRY_INFO!$H743=0,COUNTRY_INFO!$H743=4,COUNTRY_INFO!$H743=99),OR(COUNTRY_INFO!$J743=0,COUNTRY_INFO!$J743=4)),0,COUNTRY_INFO!$E743))</f>
        <v>3503.3632679999996</v>
      </c>
      <c r="E743" s="15">
        <f>IF(AND(INTRO!$E$37="Non-endemic",INTRO!$E$41="Non-endemic"),0,IF(AND(OR(COUNTRY_INFO!$H743=0,COUNTRY_INFO!$H743=4,COUNTRY_INFO!$H743=99),OR(COUNTRY_INFO!$J743=0,COUNTRY_INFO!$J743=4)),0,COUNTRY_INFO!$F743))</f>
        <v>7196.8890840000004</v>
      </c>
      <c r="F743" s="15">
        <f t="shared" si="109"/>
        <v>10700.252352</v>
      </c>
      <c r="G743" s="16">
        <f>IF(AND(INTRO!$E$37="Non-endemic",INTRO!$E$41="Non-endemic"),0,COUNTRY_INFO!P743)</f>
        <v>0</v>
      </c>
      <c r="H743" s="16">
        <f>IF(AND(INTRO!$E$37="Non-endemic",INTRO!$E$41="Non-endemic"),0,COUNTRY_INFO!R743)</f>
        <v>1</v>
      </c>
      <c r="I743" s="15">
        <f>IF(INTRO!$E$39="Non-endemic",IF($G743=1,DEC!I743,0),IF($G743=1,IVM!G743,0))</f>
        <v>0</v>
      </c>
      <c r="J743" s="197" t="s">
        <v>1155</v>
      </c>
      <c r="K743" s="42">
        <f>IF($J743="ALB", IF(INTRO!$E$39="Non-endemic", IF($H743&lt;&gt;0, IF($I743=0, $D743*$H743, $D743*($H743-$G743)), 0), $D743*$H743), 0)</f>
        <v>0</v>
      </c>
      <c r="L743" s="15">
        <f t="shared" si="101"/>
        <v>0</v>
      </c>
      <c r="M743" s="3"/>
      <c r="N743" s="15">
        <f t="shared" si="110"/>
        <v>0</v>
      </c>
      <c r="O743" s="42">
        <f>IF($J743="MBD", IF(INTRO!$E$39="Non-endemic", IF($H743&lt;&gt;0, IF($I743=0, $D743*$H743, $D743*($H743-$G743)), 0), $D743*$H743), 0)</f>
        <v>3503.3632679999996</v>
      </c>
      <c r="P743" s="15">
        <f t="shared" si="102"/>
        <v>7196.8890840000004</v>
      </c>
      <c r="Q743" s="3"/>
      <c r="R743" s="15">
        <f t="shared" si="111"/>
        <v>10700.252352</v>
      </c>
      <c r="S743" s="25"/>
      <c r="T743" s="17">
        <f t="shared" si="103"/>
        <v>0</v>
      </c>
      <c r="U743" s="17">
        <f t="shared" si="104"/>
        <v>0</v>
      </c>
      <c r="V743" s="25"/>
      <c r="W743" s="17">
        <f t="shared" si="105"/>
        <v>0</v>
      </c>
      <c r="X743" s="17">
        <f t="shared" si="106"/>
        <v>0</v>
      </c>
      <c r="Y743" s="25"/>
      <c r="Z743" s="17">
        <f t="shared" si="107"/>
        <v>7196.8890840000004</v>
      </c>
      <c r="AA743" s="17">
        <f t="shared" si="108"/>
        <v>48</v>
      </c>
    </row>
    <row r="744" spans="1:27" x14ac:dyDescent="0.2">
      <c r="A744" s="14" t="str">
        <f>IF(AND(INTRO!$E$37="Non-endemic",INTRO!$E$41="Non-endemic")," ",IF(COUNTRY_INFO!A744=0," ",COUNTRY_INFO!A744))</f>
        <v>Ethiopia</v>
      </c>
      <c r="B744" s="14" t="str">
        <f>IF(AND(INTRO!$E$37="Non-endemic",INTRO!$E$41="Non-endemic")," ",IF(COUNTRY_INFO!B744=0," ",COUNTRY_INFO!B744))</f>
        <v>SNNPR South Omo</v>
      </c>
      <c r="C744" s="14" t="str">
        <f>IF(AND(INTRO!$E$37="Non-endemic",INTRO!$E$41="Non-endemic")," ",IF(COUNTRY_INFO!C744=0," ",COUNTRY_INFO!C744))</f>
        <v>Salamago</v>
      </c>
      <c r="D744" s="15">
        <f>IF(AND(INTRO!$E$37="Non-endemic",INTRO!$E$41="Non-endemic"),0,IF(AND(OR(COUNTRY_INFO!$H744=0,COUNTRY_INFO!$H744=4,COUNTRY_INFO!$H744=99),OR(COUNTRY_INFO!$J744=0,COUNTRY_INFO!$J744=4)),0,COUNTRY_INFO!$E744))</f>
        <v>5573.3899080000001</v>
      </c>
      <c r="E744" s="15">
        <f>IF(AND(INTRO!$E$37="Non-endemic",INTRO!$E$41="Non-endemic"),0,IF(AND(OR(COUNTRY_INFO!$H744=0,COUNTRY_INFO!$H744=4,COUNTRY_INFO!$H744=99),OR(COUNTRY_INFO!$J744=0,COUNTRY_INFO!$J744=4)),0,COUNTRY_INFO!$F744))</f>
        <v>11449.303404</v>
      </c>
      <c r="F744" s="15">
        <f t="shared" si="109"/>
        <v>17022.693311999999</v>
      </c>
      <c r="G744" s="16">
        <f>IF(AND(INTRO!$E$37="Non-endemic",INTRO!$E$41="Non-endemic"),0,COUNTRY_INFO!P744)</f>
        <v>1</v>
      </c>
      <c r="H744" s="16">
        <f>IF(AND(INTRO!$E$37="Non-endemic",INTRO!$E$41="Non-endemic"),0,COUNTRY_INFO!R744)</f>
        <v>2</v>
      </c>
      <c r="I744" s="15">
        <f>IF(INTRO!$E$39="Non-endemic",IF($G744=1,DEC!I744,0),IF($G744=1,IVM!G744,0))</f>
        <v>29966.608684615996</v>
      </c>
      <c r="J744" s="197" t="s">
        <v>172</v>
      </c>
      <c r="K744" s="42">
        <f>IF($J744="ALB", IF(INTRO!$E$39="Non-endemic", IF($H744&lt;&gt;0, IF($I744=0, $D744*$H744, $D744*($H744-$G744)), 0), $D744*$H744), 0)</f>
        <v>11146.779816</v>
      </c>
      <c r="L744" s="15">
        <f t="shared" si="101"/>
        <v>11449.303404</v>
      </c>
      <c r="M744" s="3"/>
      <c r="N744" s="15">
        <f t="shared" si="110"/>
        <v>22596.08322</v>
      </c>
      <c r="O744" s="42">
        <f>IF($J744="MBD", IF(INTRO!$E$39="Non-endemic", IF($H744&lt;&gt;0, IF($I744=0, $D744*$H744, $D744*($H744-$G744)), 0), $D744*$H744), 0)</f>
        <v>0</v>
      </c>
      <c r="P744" s="15">
        <f t="shared" si="102"/>
        <v>0</v>
      </c>
      <c r="Q744" s="3"/>
      <c r="R744" s="15">
        <f t="shared" si="111"/>
        <v>0</v>
      </c>
      <c r="S744" s="25"/>
      <c r="T744" s="17">
        <f t="shared" si="103"/>
        <v>29966.608684615996</v>
      </c>
      <c r="U744" s="17">
        <f t="shared" si="104"/>
        <v>150</v>
      </c>
      <c r="V744" s="25"/>
      <c r="W744" s="17">
        <f t="shared" si="105"/>
        <v>11449.303404</v>
      </c>
      <c r="X744" s="17">
        <f t="shared" si="106"/>
        <v>58</v>
      </c>
      <c r="Y744" s="25"/>
      <c r="Z744" s="17">
        <f t="shared" si="107"/>
        <v>0</v>
      </c>
      <c r="AA744" s="17">
        <f t="shared" si="108"/>
        <v>0</v>
      </c>
    </row>
    <row r="745" spans="1:27" x14ac:dyDescent="0.2">
      <c r="A745" s="14" t="str">
        <f>IF(AND(INTRO!$E$37="Non-endemic",INTRO!$E$41="Non-endemic")," ",IF(COUNTRY_INFO!A745=0," ",COUNTRY_INFO!A745))</f>
        <v>Ethiopia</v>
      </c>
      <c r="B745" s="14" t="str">
        <f>IF(AND(INTRO!$E$37="Non-endemic",INTRO!$E$41="Non-endemic")," ",IF(COUNTRY_INFO!B745=0," ",COUNTRY_INFO!B745))</f>
        <v>SNNPR South Omo</v>
      </c>
      <c r="C745" s="14" t="str">
        <f>IF(AND(INTRO!$E$37="Non-endemic",INTRO!$E$41="Non-endemic")," ",IF(COUNTRY_INFO!C745=0," ",COUNTRY_INFO!C745))</f>
        <v>Semen Ari</v>
      </c>
      <c r="D745" s="15">
        <f>IF(AND(INTRO!$E$37="Non-endemic",INTRO!$E$41="Non-endemic"),0,IF(AND(OR(COUNTRY_INFO!$H745=0,COUNTRY_INFO!$H745=4,COUNTRY_INFO!$H745=99),OR(COUNTRY_INFO!$J745=0,COUNTRY_INFO!$J745=4)),0,COUNTRY_INFO!$E745))</f>
        <v>13970.787283869666</v>
      </c>
      <c r="E745" s="15">
        <f>IF(AND(INTRO!$E$37="Non-endemic",INTRO!$E$41="Non-endemic"),0,IF(AND(OR(COUNTRY_INFO!$H745=0,COUNTRY_INFO!$H745=4,COUNTRY_INFO!$H745=99),OR(COUNTRY_INFO!$J745=0,COUNTRY_INFO!$J745=4)),0,COUNTRY_INFO!$F745))</f>
        <v>28699.908860883679</v>
      </c>
      <c r="F745" s="15">
        <f t="shared" si="109"/>
        <v>42670.696144753347</v>
      </c>
      <c r="G745" s="16">
        <f>IF(AND(INTRO!$E$37="Non-endemic",INTRO!$E$41="Non-endemic"),0,COUNTRY_INFO!P745)</f>
        <v>0</v>
      </c>
      <c r="H745" s="16">
        <f>IF(AND(INTRO!$E$37="Non-endemic",INTRO!$E$41="Non-endemic"),0,COUNTRY_INFO!R745)</f>
        <v>2</v>
      </c>
      <c r="I745" s="15">
        <f>IF(INTRO!$E$39="Non-endemic",IF($G745=1,DEC!I745,0),IF($G745=1,IVM!G745,0))</f>
        <v>0</v>
      </c>
      <c r="J745" s="197" t="s">
        <v>172</v>
      </c>
      <c r="K745" s="42">
        <f>IF($J745="ALB", IF(INTRO!$E$39="Non-endemic", IF($H745&lt;&gt;0, IF($I745=0, $D745*$H745, $D745*($H745-$G745)), 0), $D745*$H745), 0)</f>
        <v>27941.574567739332</v>
      </c>
      <c r="L745" s="15">
        <f t="shared" si="101"/>
        <v>57399.817721767358</v>
      </c>
      <c r="M745" s="3"/>
      <c r="N745" s="15">
        <f t="shared" si="110"/>
        <v>85341.392289506693</v>
      </c>
      <c r="O745" s="42">
        <f>IF($J745="MBD", IF(INTRO!$E$39="Non-endemic", IF($H745&lt;&gt;0, IF($I745=0, $D745*$H745, $D745*($H745-$G745)), 0), $D745*$H745), 0)</f>
        <v>0</v>
      </c>
      <c r="P745" s="15">
        <f t="shared" si="102"/>
        <v>0</v>
      </c>
      <c r="Q745" s="3"/>
      <c r="R745" s="15">
        <f t="shared" si="111"/>
        <v>0</v>
      </c>
      <c r="S745" s="25"/>
      <c r="T745" s="17">
        <f t="shared" si="103"/>
        <v>0</v>
      </c>
      <c r="U745" s="17">
        <f t="shared" si="104"/>
        <v>0</v>
      </c>
      <c r="V745" s="25"/>
      <c r="W745" s="17">
        <f t="shared" si="105"/>
        <v>57399.817721767358</v>
      </c>
      <c r="X745" s="17">
        <f t="shared" si="106"/>
        <v>287</v>
      </c>
      <c r="Y745" s="25"/>
      <c r="Z745" s="17">
        <f t="shared" si="107"/>
        <v>0</v>
      </c>
      <c r="AA745" s="17">
        <f t="shared" si="108"/>
        <v>0</v>
      </c>
    </row>
    <row r="746" spans="1:27" x14ac:dyDescent="0.2">
      <c r="A746" s="14" t="str">
        <f>IF(AND(INTRO!$E$37="Non-endemic",INTRO!$E$41="Non-endemic")," ",IF(COUNTRY_INFO!A746=0," ",COUNTRY_INFO!A746))</f>
        <v>Ethiopia</v>
      </c>
      <c r="B746" s="14" t="str">
        <f>IF(AND(INTRO!$E$37="Non-endemic",INTRO!$E$41="Non-endemic")," ",IF(COUNTRY_INFO!B746=0," ",COUNTRY_INFO!B746))</f>
        <v>SNNPR West Gurage</v>
      </c>
      <c r="C746" s="14" t="str">
        <f>IF(AND(INTRO!$E$37="Non-endemic",INTRO!$E$41="Non-endemic")," ",IF(COUNTRY_INFO!C746=0," ",COUNTRY_INFO!C746))</f>
        <v>Entegagne</v>
      </c>
      <c r="D746" s="15">
        <f>IF(AND(INTRO!$E$37="Non-endemic",INTRO!$E$41="Non-endemic"),0,IF(AND(OR(COUNTRY_INFO!$H746=0,COUNTRY_INFO!$H746=4,COUNTRY_INFO!$H746=99),OR(COUNTRY_INFO!$J746=0,COUNTRY_INFO!$J746=4)),0,COUNTRY_INFO!$E746))</f>
        <v>6816.6604535999995</v>
      </c>
      <c r="E746" s="15">
        <f>IF(AND(INTRO!$E$37="Non-endemic",INTRO!$E$41="Non-endemic"),0,IF(AND(OR(COUNTRY_INFO!$H746=0,COUNTRY_INFO!$H746=4,COUNTRY_INFO!$H746=99),OR(COUNTRY_INFO!$J746=0,COUNTRY_INFO!$J746=4)),0,COUNTRY_INFO!$F746))</f>
        <v>14003.329216800001</v>
      </c>
      <c r="F746" s="15">
        <f t="shared" si="109"/>
        <v>20819.989670399998</v>
      </c>
      <c r="G746" s="16">
        <f>IF(AND(INTRO!$E$37="Non-endemic",INTRO!$E$41="Non-endemic"),0,COUNTRY_INFO!P746)</f>
        <v>0</v>
      </c>
      <c r="H746" s="16">
        <f>IF(AND(INTRO!$E$37="Non-endemic",INTRO!$E$41="Non-endemic"),0,COUNTRY_INFO!R746)</f>
        <v>1</v>
      </c>
      <c r="I746" s="15">
        <f>IF(INTRO!$E$39="Non-endemic",IF($G746=1,DEC!I746,0),IF($G746=1,IVM!G746,0))</f>
        <v>0</v>
      </c>
      <c r="J746" s="197" t="s">
        <v>1155</v>
      </c>
      <c r="K746" s="42">
        <f>IF($J746="ALB", IF(INTRO!$E$39="Non-endemic", IF($H746&lt;&gt;0, IF($I746=0, $D746*$H746, $D746*($H746-$G746)), 0), $D746*$H746), 0)</f>
        <v>0</v>
      </c>
      <c r="L746" s="15">
        <f t="shared" si="101"/>
        <v>0</v>
      </c>
      <c r="M746" s="3"/>
      <c r="N746" s="15">
        <f t="shared" si="110"/>
        <v>0</v>
      </c>
      <c r="O746" s="42">
        <f>IF($J746="MBD", IF(INTRO!$E$39="Non-endemic", IF($H746&lt;&gt;0, IF($I746=0, $D746*$H746, $D746*($H746-$G746)), 0), $D746*$H746), 0)</f>
        <v>6816.6604535999995</v>
      </c>
      <c r="P746" s="15">
        <f t="shared" si="102"/>
        <v>14003.329216800001</v>
      </c>
      <c r="Q746" s="3"/>
      <c r="R746" s="15">
        <f t="shared" si="111"/>
        <v>20819.989670399998</v>
      </c>
      <c r="S746" s="25"/>
      <c r="T746" s="17">
        <f t="shared" si="103"/>
        <v>0</v>
      </c>
      <c r="U746" s="17">
        <f t="shared" si="104"/>
        <v>0</v>
      </c>
      <c r="V746" s="25"/>
      <c r="W746" s="17">
        <f t="shared" si="105"/>
        <v>0</v>
      </c>
      <c r="X746" s="17">
        <f t="shared" si="106"/>
        <v>0</v>
      </c>
      <c r="Y746" s="25"/>
      <c r="Z746" s="17">
        <f t="shared" si="107"/>
        <v>14003.329216800001</v>
      </c>
      <c r="AA746" s="17">
        <f t="shared" si="108"/>
        <v>94</v>
      </c>
    </row>
    <row r="747" spans="1:27" x14ac:dyDescent="0.2">
      <c r="A747" s="14" t="str">
        <f>IF(AND(INTRO!$E$37="Non-endemic",INTRO!$E$41="Non-endemic")," ",IF(COUNTRY_INFO!A747=0," ",COUNTRY_INFO!A747))</f>
        <v>Ethiopia</v>
      </c>
      <c r="B747" s="14" t="str">
        <f>IF(AND(INTRO!$E$37="Non-endemic",INTRO!$E$41="Non-endemic")," ",IF(COUNTRY_INFO!B747=0," ",COUNTRY_INFO!B747))</f>
        <v>SNNPR Wolayita</v>
      </c>
      <c r="C747" s="14" t="str">
        <f>IF(AND(INTRO!$E$37="Non-endemic",INTRO!$E$41="Non-endemic")," ",IF(COUNTRY_INFO!C747=0," ",COUNTRY_INFO!C747))</f>
        <v>Areka Town</v>
      </c>
      <c r="D747" s="15">
        <f>IF(AND(INTRO!$E$37="Non-endemic",INTRO!$E$41="Non-endemic"),0,IF(AND(OR(COUNTRY_INFO!$H747=0,COUNTRY_INFO!$H747=4,COUNTRY_INFO!$H747=99),OR(COUNTRY_INFO!$J747=0,COUNTRY_INFO!$J747=4)),0,COUNTRY_INFO!$E747))</f>
        <v>7277.2413809999998</v>
      </c>
      <c r="E747" s="15">
        <f>IF(AND(INTRO!$E$37="Non-endemic",INTRO!$E$41="Non-endemic"),0,IF(AND(OR(COUNTRY_INFO!$H747=0,COUNTRY_INFO!$H747=4,COUNTRY_INFO!$H747=99),OR(COUNTRY_INFO!$J747=0,COUNTRY_INFO!$J747=4)),0,COUNTRY_INFO!$F747))</f>
        <v>14949.491403</v>
      </c>
      <c r="F747" s="15">
        <f t="shared" si="109"/>
        <v>22226.732784</v>
      </c>
      <c r="G747" s="16">
        <f>IF(AND(INTRO!$E$37="Non-endemic",INTRO!$E$41="Non-endemic"),0,COUNTRY_INFO!P747)</f>
        <v>0</v>
      </c>
      <c r="H747" s="16">
        <f>IF(AND(INTRO!$E$37="Non-endemic",INTRO!$E$41="Non-endemic"),0,COUNTRY_INFO!R747)</f>
        <v>1</v>
      </c>
      <c r="I747" s="15">
        <f>IF(INTRO!$E$39="Non-endemic",IF($G747=1,DEC!I747,0),IF($G747=1,IVM!G747,0))</f>
        <v>0</v>
      </c>
      <c r="J747" s="197" t="s">
        <v>1155</v>
      </c>
      <c r="K747" s="42">
        <f>IF($J747="ALB", IF(INTRO!$E$39="Non-endemic", IF($H747&lt;&gt;0, IF($I747=0, $D747*$H747, $D747*($H747-$G747)), 0), $D747*$H747), 0)</f>
        <v>0</v>
      </c>
      <c r="L747" s="15">
        <f t="shared" si="101"/>
        <v>0</v>
      </c>
      <c r="M747" s="3"/>
      <c r="N747" s="15">
        <f t="shared" si="110"/>
        <v>0</v>
      </c>
      <c r="O747" s="42">
        <f>IF($J747="MBD", IF(INTRO!$E$39="Non-endemic", IF($H747&lt;&gt;0, IF($I747=0, $D747*$H747, $D747*($H747-$G747)), 0), $D747*$H747), 0)</f>
        <v>7277.2413809999998</v>
      </c>
      <c r="P747" s="15">
        <f t="shared" si="102"/>
        <v>14949.491403</v>
      </c>
      <c r="Q747" s="3"/>
      <c r="R747" s="15">
        <f t="shared" si="111"/>
        <v>22226.732784</v>
      </c>
      <c r="S747" s="25"/>
      <c r="T747" s="17">
        <f t="shared" si="103"/>
        <v>0</v>
      </c>
      <c r="U747" s="17">
        <f t="shared" si="104"/>
        <v>0</v>
      </c>
      <c r="V747" s="25"/>
      <c r="W747" s="17">
        <f t="shared" si="105"/>
        <v>0</v>
      </c>
      <c r="X747" s="17">
        <f t="shared" si="106"/>
        <v>0</v>
      </c>
      <c r="Y747" s="25"/>
      <c r="Z747" s="17">
        <f t="shared" si="107"/>
        <v>14949.491403</v>
      </c>
      <c r="AA747" s="17">
        <f t="shared" si="108"/>
        <v>100</v>
      </c>
    </row>
    <row r="748" spans="1:27" x14ac:dyDescent="0.2">
      <c r="A748" s="14" t="str">
        <f>IF(AND(INTRO!$E$37="Non-endemic",INTRO!$E$41="Non-endemic")," ",IF(COUNTRY_INFO!A748=0," ",COUNTRY_INFO!A748))</f>
        <v>Ethiopia</v>
      </c>
      <c r="B748" s="14" t="str">
        <f>IF(AND(INTRO!$E$37="Non-endemic",INTRO!$E$41="Non-endemic")," ",IF(COUNTRY_INFO!B748=0," ",COUNTRY_INFO!B748))</f>
        <v>SNNPR Wolayita</v>
      </c>
      <c r="C748" s="14" t="str">
        <f>IF(AND(INTRO!$E$37="Non-endemic",INTRO!$E$41="Non-endemic")," ",IF(COUNTRY_INFO!C748=0," ",COUNTRY_INFO!C748))</f>
        <v>Boditi Town</v>
      </c>
      <c r="D748" s="15">
        <f>IF(AND(INTRO!$E$37="Non-endemic",INTRO!$E$41="Non-endemic"),0,IF(AND(OR(COUNTRY_INFO!$H748=0,COUNTRY_INFO!$H748=4,COUNTRY_INFO!$H748=99),OR(COUNTRY_INFO!$J748=0,COUNTRY_INFO!$J748=4)),0,COUNTRY_INFO!$E748))</f>
        <v>5591.5810511999998</v>
      </c>
      <c r="E748" s="15">
        <f>IF(AND(INTRO!$E$37="Non-endemic",INTRO!$E$41="Non-endemic"),0,IF(AND(OR(COUNTRY_INFO!$H748=0,COUNTRY_INFO!$H748=4,COUNTRY_INFO!$H748=99),OR(COUNTRY_INFO!$J748=0,COUNTRY_INFO!$J748=4)),0,COUNTRY_INFO!$F748))</f>
        <v>11486.673105600001</v>
      </c>
      <c r="F748" s="15">
        <f t="shared" si="109"/>
        <v>17078.254156800002</v>
      </c>
      <c r="G748" s="16">
        <f>IF(AND(INTRO!$E$37="Non-endemic",INTRO!$E$41="Non-endemic"),0,COUNTRY_INFO!P748)</f>
        <v>0</v>
      </c>
      <c r="H748" s="16">
        <f>IF(AND(INTRO!$E$37="Non-endemic",INTRO!$E$41="Non-endemic"),0,COUNTRY_INFO!R748)</f>
        <v>1</v>
      </c>
      <c r="I748" s="15">
        <f>IF(INTRO!$E$39="Non-endemic",IF($G748=1,DEC!I748,0),IF($G748=1,IVM!G748,0))</f>
        <v>0</v>
      </c>
      <c r="J748" s="197" t="s">
        <v>1155</v>
      </c>
      <c r="K748" s="42">
        <f>IF($J748="ALB", IF(INTRO!$E$39="Non-endemic", IF($H748&lt;&gt;0, IF($I748=0, $D748*$H748, $D748*($H748-$G748)), 0), $D748*$H748), 0)</f>
        <v>0</v>
      </c>
      <c r="L748" s="15">
        <f t="shared" si="101"/>
        <v>0</v>
      </c>
      <c r="M748" s="3"/>
      <c r="N748" s="15">
        <f t="shared" si="110"/>
        <v>0</v>
      </c>
      <c r="O748" s="42">
        <f>IF($J748="MBD", IF(INTRO!$E$39="Non-endemic", IF($H748&lt;&gt;0, IF($I748=0, $D748*$H748, $D748*($H748-$G748)), 0), $D748*$H748), 0)</f>
        <v>5591.5810511999998</v>
      </c>
      <c r="P748" s="15">
        <f t="shared" si="102"/>
        <v>11486.673105600001</v>
      </c>
      <c r="Q748" s="3"/>
      <c r="R748" s="15">
        <f t="shared" si="111"/>
        <v>17078.254156800002</v>
      </c>
      <c r="S748" s="25"/>
      <c r="T748" s="17">
        <f t="shared" si="103"/>
        <v>0</v>
      </c>
      <c r="U748" s="17">
        <f t="shared" si="104"/>
        <v>0</v>
      </c>
      <c r="V748" s="25"/>
      <c r="W748" s="17">
        <f t="shared" si="105"/>
        <v>0</v>
      </c>
      <c r="X748" s="17">
        <f t="shared" si="106"/>
        <v>0</v>
      </c>
      <c r="Y748" s="25"/>
      <c r="Z748" s="17">
        <f t="shared" si="107"/>
        <v>11486.673105600001</v>
      </c>
      <c r="AA748" s="17">
        <f t="shared" si="108"/>
        <v>77</v>
      </c>
    </row>
    <row r="749" spans="1:27" x14ac:dyDescent="0.2">
      <c r="A749" s="14" t="str">
        <f>IF(AND(INTRO!$E$37="Non-endemic",INTRO!$E$41="Non-endemic")," ",IF(COUNTRY_INFO!A749=0," ",COUNTRY_INFO!A749))</f>
        <v>Ethiopia</v>
      </c>
      <c r="B749" s="14" t="str">
        <f>IF(AND(INTRO!$E$37="Non-endemic",INTRO!$E$41="Non-endemic")," ",IF(COUNTRY_INFO!B749=0," ",COUNTRY_INFO!B749))</f>
        <v>SNNPR Wolayita</v>
      </c>
      <c r="C749" s="14" t="str">
        <f>IF(AND(INTRO!$E$37="Non-endemic",INTRO!$E$41="Non-endemic")," ",IF(COUNTRY_INFO!C749=0," ",COUNTRY_INFO!C749))</f>
        <v>Boloso Bombe</v>
      </c>
      <c r="D749" s="15">
        <f>IF(AND(INTRO!$E$37="Non-endemic",INTRO!$E$41="Non-endemic"),0,IF(AND(OR(COUNTRY_INFO!$H749=0,COUNTRY_INFO!$H749=4,COUNTRY_INFO!$H749=99),OR(COUNTRY_INFO!$J749=0,COUNTRY_INFO!$J749=4)),0,COUNTRY_INFO!$E749))</f>
        <v>17503.016162399999</v>
      </c>
      <c r="E749" s="15">
        <f>IF(AND(INTRO!$E$37="Non-endemic",INTRO!$E$41="Non-endemic"),0,IF(AND(OR(COUNTRY_INFO!$H749=0,COUNTRY_INFO!$H749=4,COUNTRY_INFO!$H749=99),OR(COUNTRY_INFO!$J749=0,COUNTRY_INFO!$J749=4)),0,COUNTRY_INFO!$F749))</f>
        <v>35956.095991199996</v>
      </c>
      <c r="F749" s="15">
        <f t="shared" si="109"/>
        <v>53459.112153599999</v>
      </c>
      <c r="G749" s="16">
        <f>IF(AND(INTRO!$E$37="Non-endemic",INTRO!$E$41="Non-endemic"),0,COUNTRY_INFO!P749)</f>
        <v>0</v>
      </c>
      <c r="H749" s="16">
        <f>IF(AND(INTRO!$E$37="Non-endemic",INTRO!$E$41="Non-endemic"),0,COUNTRY_INFO!R749)</f>
        <v>2</v>
      </c>
      <c r="I749" s="15">
        <f>IF(INTRO!$E$39="Non-endemic",IF($G749=1,DEC!I749,0),IF($G749=1,IVM!G749,0))</f>
        <v>0</v>
      </c>
      <c r="J749" s="197" t="s">
        <v>1155</v>
      </c>
      <c r="K749" s="42">
        <f>IF($J749="ALB", IF(INTRO!$E$39="Non-endemic", IF($H749&lt;&gt;0, IF($I749=0, $D749*$H749, $D749*($H749-$G749)), 0), $D749*$H749), 0)</f>
        <v>0</v>
      </c>
      <c r="L749" s="15">
        <f t="shared" si="101"/>
        <v>0</v>
      </c>
      <c r="M749" s="3"/>
      <c r="N749" s="15">
        <f t="shared" si="110"/>
        <v>0</v>
      </c>
      <c r="O749" s="42">
        <f>IF($J749="MBD", IF(INTRO!$E$39="Non-endemic", IF($H749&lt;&gt;0, IF($I749=0, $D749*$H749, $D749*($H749-$G749)), 0), $D749*$H749), 0)</f>
        <v>35006.032324799999</v>
      </c>
      <c r="P749" s="15">
        <f t="shared" si="102"/>
        <v>71912.191982399992</v>
      </c>
      <c r="Q749" s="3"/>
      <c r="R749" s="15">
        <f t="shared" si="111"/>
        <v>106918.2243072</v>
      </c>
      <c r="S749" s="25"/>
      <c r="T749" s="17">
        <f t="shared" si="103"/>
        <v>0</v>
      </c>
      <c r="U749" s="17">
        <f t="shared" si="104"/>
        <v>0</v>
      </c>
      <c r="V749" s="25"/>
      <c r="W749" s="17">
        <f t="shared" si="105"/>
        <v>0</v>
      </c>
      <c r="X749" s="17">
        <f t="shared" si="106"/>
        <v>0</v>
      </c>
      <c r="Y749" s="25"/>
      <c r="Z749" s="17">
        <f t="shared" si="107"/>
        <v>71912.191982399992</v>
      </c>
      <c r="AA749" s="17">
        <f t="shared" si="108"/>
        <v>480</v>
      </c>
    </row>
    <row r="750" spans="1:27" x14ac:dyDescent="0.2">
      <c r="A750" s="14" t="str">
        <f>IF(AND(INTRO!$E$37="Non-endemic",INTRO!$E$41="Non-endemic")," ",IF(COUNTRY_INFO!A750=0," ",COUNTRY_INFO!A750))</f>
        <v>Ethiopia</v>
      </c>
      <c r="B750" s="14" t="str">
        <f>IF(AND(INTRO!$E$37="Non-endemic",INTRO!$E$41="Non-endemic")," ",IF(COUNTRY_INFO!B750=0," ",COUNTRY_INFO!B750))</f>
        <v>SNNPR Wolayita</v>
      </c>
      <c r="C750" s="14" t="str">
        <f>IF(AND(INTRO!$E$37="Non-endemic",INTRO!$E$41="Non-endemic")," ",IF(COUNTRY_INFO!C750=0," ",COUNTRY_INFO!C750))</f>
        <v>Boloso Sore</v>
      </c>
      <c r="D750" s="15">
        <f>IF(AND(INTRO!$E$37="Non-endemic",INTRO!$E$41="Non-endemic"),0,IF(AND(OR(COUNTRY_INFO!$H750=0,COUNTRY_INFO!$H750=4,COUNTRY_INFO!$H750=99),OR(COUNTRY_INFO!$J750=0,COUNTRY_INFO!$J750=4)),0,COUNTRY_INFO!$E750))</f>
        <v>33079.496167799996</v>
      </c>
      <c r="E750" s="15">
        <f>IF(AND(INTRO!$E$37="Non-endemic",INTRO!$E$41="Non-endemic"),0,IF(AND(OR(COUNTRY_INFO!$H750=0,COUNTRY_INFO!$H750=4,COUNTRY_INFO!$H750=99),OR(COUNTRY_INFO!$J750=0,COUNTRY_INFO!$J750=4)),0,COUNTRY_INFO!$F750))</f>
        <v>67954.547291399998</v>
      </c>
      <c r="F750" s="15">
        <f t="shared" si="109"/>
        <v>101034.04345919999</v>
      </c>
      <c r="G750" s="16">
        <f>IF(AND(INTRO!$E$37="Non-endemic",INTRO!$E$41="Non-endemic"),0,COUNTRY_INFO!P750)</f>
        <v>0</v>
      </c>
      <c r="H750" s="16">
        <f>IF(AND(INTRO!$E$37="Non-endemic",INTRO!$E$41="Non-endemic"),0,COUNTRY_INFO!R750)</f>
        <v>2</v>
      </c>
      <c r="I750" s="15">
        <f>IF(INTRO!$E$39="Non-endemic",IF($G750=1,DEC!I750,0),IF($G750=1,IVM!G750,0))</f>
        <v>0</v>
      </c>
      <c r="J750" s="197" t="s">
        <v>1155</v>
      </c>
      <c r="K750" s="42">
        <f>IF($J750="ALB", IF(INTRO!$E$39="Non-endemic", IF($H750&lt;&gt;0, IF($I750=0, $D750*$H750, $D750*($H750-$G750)), 0), $D750*$H750), 0)</f>
        <v>0</v>
      </c>
      <c r="L750" s="15">
        <f t="shared" si="101"/>
        <v>0</v>
      </c>
      <c r="M750" s="3"/>
      <c r="N750" s="15">
        <f t="shared" si="110"/>
        <v>0</v>
      </c>
      <c r="O750" s="42">
        <f>IF($J750="MBD", IF(INTRO!$E$39="Non-endemic", IF($H750&lt;&gt;0, IF($I750=0, $D750*$H750, $D750*($H750-$G750)), 0), $D750*$H750), 0)</f>
        <v>66158.992335599993</v>
      </c>
      <c r="P750" s="15">
        <f t="shared" si="102"/>
        <v>135909.0945828</v>
      </c>
      <c r="Q750" s="3"/>
      <c r="R750" s="15">
        <f t="shared" si="111"/>
        <v>202068.08691839999</v>
      </c>
      <c r="S750" s="25"/>
      <c r="T750" s="17">
        <f t="shared" si="103"/>
        <v>0</v>
      </c>
      <c r="U750" s="17">
        <f t="shared" si="104"/>
        <v>0</v>
      </c>
      <c r="V750" s="25"/>
      <c r="W750" s="17">
        <f t="shared" si="105"/>
        <v>0</v>
      </c>
      <c r="X750" s="17">
        <f t="shared" si="106"/>
        <v>0</v>
      </c>
      <c r="Y750" s="25"/>
      <c r="Z750" s="17">
        <f t="shared" si="107"/>
        <v>135909.0945828</v>
      </c>
      <c r="AA750" s="17">
        <f t="shared" si="108"/>
        <v>907</v>
      </c>
    </row>
    <row r="751" spans="1:27" x14ac:dyDescent="0.2">
      <c r="A751" s="14" t="str">
        <f>IF(AND(INTRO!$E$37="Non-endemic",INTRO!$E$41="Non-endemic")," ",IF(COUNTRY_INFO!A751=0," ",COUNTRY_INFO!A751))</f>
        <v>Ethiopia</v>
      </c>
      <c r="B751" s="14" t="str">
        <f>IF(AND(INTRO!$E$37="Non-endemic",INTRO!$E$41="Non-endemic")," ",IF(COUNTRY_INFO!B751=0," ",COUNTRY_INFO!B751))</f>
        <v>SNNPR Wolayita</v>
      </c>
      <c r="C751" s="14" t="str">
        <f>IF(AND(INTRO!$E$37="Non-endemic",INTRO!$E$41="Non-endemic")," ",IF(COUNTRY_INFO!C751=0," ",COUNTRY_INFO!C751))</f>
        <v>Damot Gale</v>
      </c>
      <c r="D751" s="15">
        <f>IF(AND(INTRO!$E$37="Non-endemic",INTRO!$E$41="Non-endemic"),0,IF(AND(OR(COUNTRY_INFO!$H751=0,COUNTRY_INFO!$H751=4,COUNTRY_INFO!$H751=99),OR(COUNTRY_INFO!$J751=0,COUNTRY_INFO!$J751=4)),0,COUNTRY_INFO!$E751))</f>
        <v>19612.2478524</v>
      </c>
      <c r="E751" s="15">
        <f>IF(AND(INTRO!$E$37="Non-endemic",INTRO!$E$41="Non-endemic"),0,IF(AND(OR(COUNTRY_INFO!$H751=0,COUNTRY_INFO!$H751=4,COUNTRY_INFO!$H751=99),OR(COUNTRY_INFO!$J751=0,COUNTRY_INFO!$J751=4)),0,COUNTRY_INFO!$F751))</f>
        <v>40289.0484612</v>
      </c>
      <c r="F751" s="15">
        <f t="shared" si="109"/>
        <v>59901.296313600003</v>
      </c>
      <c r="G751" s="16">
        <f>IF(AND(INTRO!$E$37="Non-endemic",INTRO!$E$41="Non-endemic"),0,COUNTRY_INFO!P751)</f>
        <v>0</v>
      </c>
      <c r="H751" s="16">
        <f>IF(AND(INTRO!$E$37="Non-endemic",INTRO!$E$41="Non-endemic"),0,COUNTRY_INFO!R751)</f>
        <v>1</v>
      </c>
      <c r="I751" s="15">
        <f>IF(INTRO!$E$39="Non-endemic",IF($G751=1,DEC!I751,0),IF($G751=1,IVM!G751,0))</f>
        <v>0</v>
      </c>
      <c r="J751" s="197" t="s">
        <v>1155</v>
      </c>
      <c r="K751" s="42">
        <f>IF($J751="ALB", IF(INTRO!$E$39="Non-endemic", IF($H751&lt;&gt;0, IF($I751=0, $D751*$H751, $D751*($H751-$G751)), 0), $D751*$H751), 0)</f>
        <v>0</v>
      </c>
      <c r="L751" s="15">
        <f t="shared" si="101"/>
        <v>0</v>
      </c>
      <c r="M751" s="3"/>
      <c r="N751" s="15">
        <f t="shared" si="110"/>
        <v>0</v>
      </c>
      <c r="O751" s="42">
        <f>IF($J751="MBD", IF(INTRO!$E$39="Non-endemic", IF($H751&lt;&gt;0, IF($I751=0, $D751*$H751, $D751*($H751-$G751)), 0), $D751*$H751), 0)</f>
        <v>19612.2478524</v>
      </c>
      <c r="P751" s="15">
        <f t="shared" si="102"/>
        <v>40289.0484612</v>
      </c>
      <c r="Q751" s="3"/>
      <c r="R751" s="15">
        <f t="shared" si="111"/>
        <v>59901.296313600003</v>
      </c>
      <c r="S751" s="25"/>
      <c r="T751" s="17">
        <f t="shared" si="103"/>
        <v>0</v>
      </c>
      <c r="U751" s="17">
        <f t="shared" si="104"/>
        <v>0</v>
      </c>
      <c r="V751" s="25"/>
      <c r="W751" s="17">
        <f t="shared" si="105"/>
        <v>0</v>
      </c>
      <c r="X751" s="17">
        <f t="shared" si="106"/>
        <v>0</v>
      </c>
      <c r="Y751" s="25"/>
      <c r="Z751" s="17">
        <f t="shared" si="107"/>
        <v>40289.0484612</v>
      </c>
      <c r="AA751" s="17">
        <f t="shared" si="108"/>
        <v>269</v>
      </c>
    </row>
    <row r="752" spans="1:27" x14ac:dyDescent="0.2">
      <c r="A752" s="14" t="str">
        <f>IF(AND(INTRO!$E$37="Non-endemic",INTRO!$E$41="Non-endemic")," ",IF(COUNTRY_INFO!A752=0," ",COUNTRY_INFO!A752))</f>
        <v>Ethiopia</v>
      </c>
      <c r="B752" s="14" t="str">
        <f>IF(AND(INTRO!$E$37="Non-endemic",INTRO!$E$41="Non-endemic")," ",IF(COUNTRY_INFO!B752=0," ",COUNTRY_INFO!B752))</f>
        <v>SNNPR Wolayita</v>
      </c>
      <c r="C752" s="14" t="str">
        <f>IF(AND(INTRO!$E$37="Non-endemic",INTRO!$E$41="Non-endemic")," ",IF(COUNTRY_INFO!C752=0," ",COUNTRY_INFO!C752))</f>
        <v>Damot Pullasa</v>
      </c>
      <c r="D752" s="15">
        <f>IF(AND(INTRO!$E$37="Non-endemic",INTRO!$E$41="Non-endemic"),0,IF(AND(OR(COUNTRY_INFO!$H752=0,COUNTRY_INFO!$H752=4,COUNTRY_INFO!$H752=99),OR(COUNTRY_INFO!$J752=0,COUNTRY_INFO!$J752=4)),0,COUNTRY_INFO!$E752))</f>
        <v>21060.952859999998</v>
      </c>
      <c r="E752" s="15">
        <f>IF(AND(INTRO!$E$37="Non-endemic",INTRO!$E$41="Non-endemic"),0,IF(AND(OR(COUNTRY_INFO!$H752=0,COUNTRY_INFO!$H752=4,COUNTRY_INFO!$H752=99),OR(COUNTRY_INFO!$J752=0,COUNTRY_INFO!$J752=4)),0,COUNTRY_INFO!$F752))</f>
        <v>43265.094180000007</v>
      </c>
      <c r="F752" s="15">
        <f t="shared" si="109"/>
        <v>64326.047040000005</v>
      </c>
      <c r="G752" s="16">
        <f>IF(AND(INTRO!$E$37="Non-endemic",INTRO!$E$41="Non-endemic"),0,COUNTRY_INFO!P752)</f>
        <v>0</v>
      </c>
      <c r="H752" s="16">
        <f>IF(AND(INTRO!$E$37="Non-endemic",INTRO!$E$41="Non-endemic"),0,COUNTRY_INFO!R752)</f>
        <v>2</v>
      </c>
      <c r="I752" s="15">
        <f>IF(INTRO!$E$39="Non-endemic",IF($G752=1,DEC!I752,0),IF($G752=1,IVM!G752,0))</f>
        <v>0</v>
      </c>
      <c r="J752" s="197" t="s">
        <v>1155</v>
      </c>
      <c r="K752" s="42">
        <f>IF($J752="ALB", IF(INTRO!$E$39="Non-endemic", IF($H752&lt;&gt;0, IF($I752=0, $D752*$H752, $D752*($H752-$G752)), 0), $D752*$H752), 0)</f>
        <v>0</v>
      </c>
      <c r="L752" s="15">
        <f t="shared" si="101"/>
        <v>0</v>
      </c>
      <c r="M752" s="3"/>
      <c r="N752" s="15">
        <f t="shared" si="110"/>
        <v>0</v>
      </c>
      <c r="O752" s="42">
        <f>IF($J752="MBD", IF(INTRO!$E$39="Non-endemic", IF($H752&lt;&gt;0, IF($I752=0, $D752*$H752, $D752*($H752-$G752)), 0), $D752*$H752), 0)</f>
        <v>42121.905719999995</v>
      </c>
      <c r="P752" s="15">
        <f t="shared" si="102"/>
        <v>86530.188360000015</v>
      </c>
      <c r="Q752" s="3"/>
      <c r="R752" s="15">
        <f t="shared" si="111"/>
        <v>128652.09408000001</v>
      </c>
      <c r="S752" s="25"/>
      <c r="T752" s="17">
        <f t="shared" si="103"/>
        <v>0</v>
      </c>
      <c r="U752" s="17">
        <f t="shared" si="104"/>
        <v>0</v>
      </c>
      <c r="V752" s="25"/>
      <c r="W752" s="17">
        <f t="shared" si="105"/>
        <v>0</v>
      </c>
      <c r="X752" s="17">
        <f t="shared" si="106"/>
        <v>0</v>
      </c>
      <c r="Y752" s="25"/>
      <c r="Z752" s="17">
        <f t="shared" si="107"/>
        <v>86530.188360000015</v>
      </c>
      <c r="AA752" s="17">
        <f t="shared" si="108"/>
        <v>577</v>
      </c>
    </row>
    <row r="753" spans="1:27" x14ac:dyDescent="0.2">
      <c r="A753" s="14" t="str">
        <f>IF(AND(INTRO!$E$37="Non-endemic",INTRO!$E$41="Non-endemic")," ",IF(COUNTRY_INFO!A753=0," ",COUNTRY_INFO!A753))</f>
        <v>Ethiopia</v>
      </c>
      <c r="B753" s="14" t="str">
        <f>IF(AND(INTRO!$E$37="Non-endemic",INTRO!$E$41="Non-endemic")," ",IF(COUNTRY_INFO!B753=0," ",COUNTRY_INFO!B753))</f>
        <v>SNNPR Wolayita</v>
      </c>
      <c r="C753" s="14" t="str">
        <f>IF(AND(INTRO!$E$37="Non-endemic",INTRO!$E$41="Non-endemic")," ",IF(COUNTRY_INFO!C753=0," ",COUNTRY_INFO!C753))</f>
        <v>Damot Sore</v>
      </c>
      <c r="D753" s="15">
        <f>IF(AND(INTRO!$E$37="Non-endemic",INTRO!$E$41="Non-endemic"),0,IF(AND(OR(COUNTRY_INFO!$H753=0,COUNTRY_INFO!$H753=4,COUNTRY_INFO!$H753=99),OR(COUNTRY_INFO!$J753=0,COUNTRY_INFO!$J753=4)),0,COUNTRY_INFO!$E753))</f>
        <v>20198.128119599998</v>
      </c>
      <c r="E753" s="15">
        <f>IF(AND(INTRO!$E$37="Non-endemic",INTRO!$E$41="Non-endemic"),0,IF(AND(OR(COUNTRY_INFO!$H753=0,COUNTRY_INFO!$H753=4,COUNTRY_INFO!$H753=99),OR(COUNTRY_INFO!$J753=0,COUNTRY_INFO!$J753=4)),0,COUNTRY_INFO!$F753))</f>
        <v>41492.610574799997</v>
      </c>
      <c r="F753" s="15">
        <f t="shared" si="109"/>
        <v>61690.738694399995</v>
      </c>
      <c r="G753" s="16">
        <f>IF(AND(INTRO!$E$37="Non-endemic",INTRO!$E$41="Non-endemic"),0,COUNTRY_INFO!P753)</f>
        <v>0</v>
      </c>
      <c r="H753" s="16">
        <f>IF(AND(INTRO!$E$37="Non-endemic",INTRO!$E$41="Non-endemic"),0,COUNTRY_INFO!R753)</f>
        <v>1</v>
      </c>
      <c r="I753" s="15">
        <f>IF(INTRO!$E$39="Non-endemic",IF($G753=1,DEC!I753,0),IF($G753=1,IVM!G753,0))</f>
        <v>0</v>
      </c>
      <c r="J753" s="197" t="s">
        <v>1155</v>
      </c>
      <c r="K753" s="42">
        <f>IF($J753="ALB", IF(INTRO!$E$39="Non-endemic", IF($H753&lt;&gt;0, IF($I753=0, $D753*$H753, $D753*($H753-$G753)), 0), $D753*$H753), 0)</f>
        <v>0</v>
      </c>
      <c r="L753" s="15">
        <f t="shared" si="101"/>
        <v>0</v>
      </c>
      <c r="M753" s="3"/>
      <c r="N753" s="15">
        <f t="shared" si="110"/>
        <v>0</v>
      </c>
      <c r="O753" s="42">
        <f>IF($J753="MBD", IF(INTRO!$E$39="Non-endemic", IF($H753&lt;&gt;0, IF($I753=0, $D753*$H753, $D753*($H753-$G753)), 0), $D753*$H753), 0)</f>
        <v>20198.128119599998</v>
      </c>
      <c r="P753" s="15">
        <f t="shared" si="102"/>
        <v>41492.610574799997</v>
      </c>
      <c r="Q753" s="3"/>
      <c r="R753" s="15">
        <f t="shared" si="111"/>
        <v>61690.738694399995</v>
      </c>
      <c r="S753" s="25"/>
      <c r="T753" s="17">
        <f t="shared" si="103"/>
        <v>0</v>
      </c>
      <c r="U753" s="17">
        <f t="shared" si="104"/>
        <v>0</v>
      </c>
      <c r="V753" s="25"/>
      <c r="W753" s="17">
        <f t="shared" si="105"/>
        <v>0</v>
      </c>
      <c r="X753" s="17">
        <f t="shared" si="106"/>
        <v>0</v>
      </c>
      <c r="Y753" s="25"/>
      <c r="Z753" s="17">
        <f t="shared" si="107"/>
        <v>41492.610574799997</v>
      </c>
      <c r="AA753" s="17">
        <f t="shared" si="108"/>
        <v>277</v>
      </c>
    </row>
    <row r="754" spans="1:27" x14ac:dyDescent="0.2">
      <c r="A754" s="14" t="str">
        <f>IF(AND(INTRO!$E$37="Non-endemic",INTRO!$E$41="Non-endemic")," ",IF(COUNTRY_INFO!A754=0," ",COUNTRY_INFO!A754))</f>
        <v>Ethiopia</v>
      </c>
      <c r="B754" s="14" t="str">
        <f>IF(AND(INTRO!$E$37="Non-endemic",INTRO!$E$41="Non-endemic")," ",IF(COUNTRY_INFO!B754=0," ",COUNTRY_INFO!B754))</f>
        <v>SNNPR Wolayita</v>
      </c>
      <c r="C754" s="14" t="str">
        <f>IF(AND(INTRO!$E$37="Non-endemic",INTRO!$E$41="Non-endemic")," ",IF(COUNTRY_INFO!C754=0," ",COUNTRY_INFO!C754))</f>
        <v>Damot Woide</v>
      </c>
      <c r="D754" s="15">
        <f>IF(AND(INTRO!$E$37="Non-endemic",INTRO!$E$41="Non-endemic"),0,IF(AND(OR(COUNTRY_INFO!$H754=0,COUNTRY_INFO!$H754=4,COUNTRY_INFO!$H754=99),OR(COUNTRY_INFO!$J754=0,COUNTRY_INFO!$J754=4)),0,COUNTRY_INFO!$E754))</f>
        <v>18367.409104799997</v>
      </c>
      <c r="E754" s="15">
        <f>IF(AND(INTRO!$E$37="Non-endemic",INTRO!$E$41="Non-endemic"),0,IF(AND(OR(COUNTRY_INFO!$H754=0,COUNTRY_INFO!$H754=4,COUNTRY_INFO!$H754=99),OR(COUNTRY_INFO!$J754=0,COUNTRY_INFO!$J754=4)),0,COUNTRY_INFO!$F754))</f>
        <v>37731.8011224</v>
      </c>
      <c r="F754" s="15">
        <f t="shared" si="109"/>
        <v>56099.210227199997</v>
      </c>
      <c r="G754" s="16">
        <f>IF(AND(INTRO!$E$37="Non-endemic",INTRO!$E$41="Non-endemic"),0,COUNTRY_INFO!P754)</f>
        <v>0</v>
      </c>
      <c r="H754" s="16">
        <f>IF(AND(INTRO!$E$37="Non-endemic",INTRO!$E$41="Non-endemic"),0,COUNTRY_INFO!R754)</f>
        <v>2</v>
      </c>
      <c r="I754" s="15">
        <f>IF(INTRO!$E$39="Non-endemic",IF($G754=1,DEC!I754,0),IF($G754=1,IVM!G754,0))</f>
        <v>0</v>
      </c>
      <c r="J754" s="197" t="s">
        <v>1155</v>
      </c>
      <c r="K754" s="42">
        <f>IF($J754="ALB", IF(INTRO!$E$39="Non-endemic", IF($H754&lt;&gt;0, IF($I754=0, $D754*$H754, $D754*($H754-$G754)), 0), $D754*$H754), 0)</f>
        <v>0</v>
      </c>
      <c r="L754" s="15">
        <f t="shared" si="101"/>
        <v>0</v>
      </c>
      <c r="M754" s="3"/>
      <c r="N754" s="15">
        <f t="shared" si="110"/>
        <v>0</v>
      </c>
      <c r="O754" s="42">
        <f>IF($J754="MBD", IF(INTRO!$E$39="Non-endemic", IF($H754&lt;&gt;0, IF($I754=0, $D754*$H754, $D754*($H754-$G754)), 0), $D754*$H754), 0)</f>
        <v>36734.818209599995</v>
      </c>
      <c r="P754" s="15">
        <f t="shared" si="102"/>
        <v>75463.6022448</v>
      </c>
      <c r="Q754" s="3"/>
      <c r="R754" s="15">
        <f t="shared" si="111"/>
        <v>112198.42045439999</v>
      </c>
      <c r="S754" s="25"/>
      <c r="T754" s="17">
        <f t="shared" si="103"/>
        <v>0</v>
      </c>
      <c r="U754" s="17">
        <f t="shared" si="104"/>
        <v>0</v>
      </c>
      <c r="V754" s="25"/>
      <c r="W754" s="17">
        <f t="shared" si="105"/>
        <v>0</v>
      </c>
      <c r="X754" s="17">
        <f t="shared" si="106"/>
        <v>0</v>
      </c>
      <c r="Y754" s="25"/>
      <c r="Z754" s="17">
        <f t="shared" si="107"/>
        <v>75463.6022448</v>
      </c>
      <c r="AA754" s="17">
        <f t="shared" si="108"/>
        <v>504</v>
      </c>
    </row>
    <row r="755" spans="1:27" x14ac:dyDescent="0.2">
      <c r="A755" s="14" t="str">
        <f>IF(AND(INTRO!$E$37="Non-endemic",INTRO!$E$41="Non-endemic")," ",IF(COUNTRY_INFO!A755=0," ",COUNTRY_INFO!A755))</f>
        <v>Ethiopia</v>
      </c>
      <c r="B755" s="14" t="str">
        <f>IF(AND(INTRO!$E$37="Non-endemic",INTRO!$E$41="Non-endemic")," ",IF(COUNTRY_INFO!B755=0," ",COUNTRY_INFO!B755))</f>
        <v>SNNPR Wolayita</v>
      </c>
      <c r="C755" s="14" t="str">
        <f>IF(AND(INTRO!$E$37="Non-endemic",INTRO!$E$41="Non-endemic")," ",IF(COUNTRY_INFO!C755=0," ",COUNTRY_INFO!C755))</f>
        <v>Duguna Fango</v>
      </c>
      <c r="D755" s="15">
        <f>IF(AND(INTRO!$E$37="Non-endemic",INTRO!$E$41="Non-endemic"),0,IF(AND(OR(COUNTRY_INFO!$H755=0,COUNTRY_INFO!$H755=4,COUNTRY_INFO!$H755=99),OR(COUNTRY_INFO!$J755=0,COUNTRY_INFO!$J755=4)),0,COUNTRY_INFO!$E755))</f>
        <v>19273.516220400001</v>
      </c>
      <c r="E755" s="15">
        <f>IF(AND(INTRO!$E$37="Non-endemic",INTRO!$E$41="Non-endemic"),0,IF(AND(OR(COUNTRY_INFO!$H755=0,COUNTRY_INFO!$H755=4,COUNTRY_INFO!$H755=99),OR(COUNTRY_INFO!$J755=0,COUNTRY_INFO!$J755=4)),0,COUNTRY_INFO!$F755))</f>
        <v>39593.198845200001</v>
      </c>
      <c r="F755" s="15">
        <f t="shared" si="109"/>
        <v>58866.715065600001</v>
      </c>
      <c r="G755" s="16">
        <f>IF(AND(INTRO!$E$37="Non-endemic",INTRO!$E$41="Non-endemic"),0,COUNTRY_INFO!P755)</f>
        <v>0</v>
      </c>
      <c r="H755" s="16">
        <f>IF(AND(INTRO!$E$37="Non-endemic",INTRO!$E$41="Non-endemic"),0,COUNTRY_INFO!R755)</f>
        <v>1</v>
      </c>
      <c r="I755" s="15">
        <f>IF(INTRO!$E$39="Non-endemic",IF($G755=1,DEC!I755,0),IF($G755=1,IVM!G755,0))</f>
        <v>0</v>
      </c>
      <c r="J755" s="197" t="s">
        <v>1155</v>
      </c>
      <c r="K755" s="42">
        <f>IF($J755="ALB", IF(INTRO!$E$39="Non-endemic", IF($H755&lt;&gt;0, IF($I755=0, $D755*$H755, $D755*($H755-$G755)), 0), $D755*$H755), 0)</f>
        <v>0</v>
      </c>
      <c r="L755" s="15">
        <f t="shared" si="101"/>
        <v>0</v>
      </c>
      <c r="M755" s="3"/>
      <c r="N755" s="15">
        <f t="shared" si="110"/>
        <v>0</v>
      </c>
      <c r="O755" s="42">
        <f>IF($J755="MBD", IF(INTRO!$E$39="Non-endemic", IF($H755&lt;&gt;0, IF($I755=0, $D755*$H755, $D755*($H755-$G755)), 0), $D755*$H755), 0)</f>
        <v>19273.516220400001</v>
      </c>
      <c r="P755" s="15">
        <f t="shared" si="102"/>
        <v>39593.198845200001</v>
      </c>
      <c r="Q755" s="3"/>
      <c r="R755" s="15">
        <f t="shared" si="111"/>
        <v>58866.715065600001</v>
      </c>
      <c r="S755" s="25"/>
      <c r="T755" s="17">
        <f t="shared" si="103"/>
        <v>0</v>
      </c>
      <c r="U755" s="17">
        <f t="shared" si="104"/>
        <v>0</v>
      </c>
      <c r="V755" s="25"/>
      <c r="W755" s="17">
        <f t="shared" si="105"/>
        <v>0</v>
      </c>
      <c r="X755" s="17">
        <f t="shared" si="106"/>
        <v>0</v>
      </c>
      <c r="Y755" s="25"/>
      <c r="Z755" s="17">
        <f t="shared" si="107"/>
        <v>39593.198845200001</v>
      </c>
      <c r="AA755" s="17">
        <f t="shared" si="108"/>
        <v>264</v>
      </c>
    </row>
    <row r="756" spans="1:27" x14ac:dyDescent="0.2">
      <c r="A756" s="14" t="str">
        <f>IF(AND(INTRO!$E$37="Non-endemic",INTRO!$E$41="Non-endemic")," ",IF(COUNTRY_INFO!A756=0," ",COUNTRY_INFO!A756))</f>
        <v>Ethiopia</v>
      </c>
      <c r="B756" s="14" t="str">
        <f>IF(AND(INTRO!$E$37="Non-endemic",INTRO!$E$41="Non-endemic")," ",IF(COUNTRY_INFO!B756=0," ",COUNTRY_INFO!B756))</f>
        <v>SNNPR Wolayita</v>
      </c>
      <c r="C756" s="14" t="str">
        <f>IF(AND(INTRO!$E$37="Non-endemic",INTRO!$E$41="Non-endemic")," ",IF(COUNTRY_INFO!C756=0," ",COUNTRY_INFO!C756))</f>
        <v>Humbo</v>
      </c>
      <c r="D756" s="15">
        <f>IF(AND(INTRO!$E$37="Non-endemic",INTRO!$E$41="Non-endemic"),0,IF(AND(OR(COUNTRY_INFO!$H756=0,COUNTRY_INFO!$H756=4,COUNTRY_INFO!$H756=99),OR(COUNTRY_INFO!$J756=0,COUNTRY_INFO!$J756=4)),0,COUNTRY_INFO!$E756))</f>
        <v>25115.852771399997</v>
      </c>
      <c r="E756" s="15">
        <f>IF(AND(INTRO!$E$37="Non-endemic",INTRO!$E$41="Non-endemic"),0,IF(AND(OR(COUNTRY_INFO!$H756=0,COUNTRY_INFO!$H756=4,COUNTRY_INFO!$H756=99),OR(COUNTRY_INFO!$J756=0,COUNTRY_INFO!$J756=4)),0,COUNTRY_INFO!$F756))</f>
        <v>51594.993958200001</v>
      </c>
      <c r="F756" s="15">
        <f t="shared" si="109"/>
        <v>76710.846729600002</v>
      </c>
      <c r="G756" s="16">
        <f>IF(AND(INTRO!$E$37="Non-endemic",INTRO!$E$41="Non-endemic"),0,COUNTRY_INFO!P756)</f>
        <v>0</v>
      </c>
      <c r="H756" s="16">
        <f>IF(AND(INTRO!$E$37="Non-endemic",INTRO!$E$41="Non-endemic"),0,COUNTRY_INFO!R756)</f>
        <v>1</v>
      </c>
      <c r="I756" s="15">
        <f>IF(INTRO!$E$39="Non-endemic",IF($G756=1,DEC!I756,0),IF($G756=1,IVM!G756,0))</f>
        <v>0</v>
      </c>
      <c r="J756" s="197" t="s">
        <v>1155</v>
      </c>
      <c r="K756" s="42">
        <f>IF($J756="ALB", IF(INTRO!$E$39="Non-endemic", IF($H756&lt;&gt;0, IF($I756=0, $D756*$H756, $D756*($H756-$G756)), 0), $D756*$H756), 0)</f>
        <v>0</v>
      </c>
      <c r="L756" s="15">
        <f t="shared" si="101"/>
        <v>0</v>
      </c>
      <c r="M756" s="3"/>
      <c r="N756" s="15">
        <f t="shared" si="110"/>
        <v>0</v>
      </c>
      <c r="O756" s="42">
        <f>IF($J756="MBD", IF(INTRO!$E$39="Non-endemic", IF($H756&lt;&gt;0, IF($I756=0, $D756*$H756, $D756*($H756-$G756)), 0), $D756*$H756), 0)</f>
        <v>25115.852771399997</v>
      </c>
      <c r="P756" s="15">
        <f t="shared" si="102"/>
        <v>51594.993958200001</v>
      </c>
      <c r="Q756" s="3"/>
      <c r="R756" s="15">
        <f t="shared" si="111"/>
        <v>76710.846729600002</v>
      </c>
      <c r="S756" s="25"/>
      <c r="T756" s="17">
        <f t="shared" si="103"/>
        <v>0</v>
      </c>
      <c r="U756" s="17">
        <f t="shared" si="104"/>
        <v>0</v>
      </c>
      <c r="V756" s="25"/>
      <c r="W756" s="17">
        <f t="shared" si="105"/>
        <v>0</v>
      </c>
      <c r="X756" s="17">
        <f t="shared" si="106"/>
        <v>0</v>
      </c>
      <c r="Y756" s="25"/>
      <c r="Z756" s="17">
        <f t="shared" si="107"/>
        <v>51594.993958200001</v>
      </c>
      <c r="AA756" s="17">
        <f t="shared" si="108"/>
        <v>344</v>
      </c>
    </row>
    <row r="757" spans="1:27" x14ac:dyDescent="0.2">
      <c r="A757" s="14" t="str">
        <f>IF(AND(INTRO!$E$37="Non-endemic",INTRO!$E$41="Non-endemic")," ",IF(COUNTRY_INFO!A757=0," ",COUNTRY_INFO!A757))</f>
        <v>Ethiopia</v>
      </c>
      <c r="B757" s="14" t="str">
        <f>IF(AND(INTRO!$E$37="Non-endemic",INTRO!$E$41="Non-endemic")," ",IF(COUNTRY_INFO!B757=0," ",COUNTRY_INFO!B757))</f>
        <v>SNNPR Wolayita</v>
      </c>
      <c r="C757" s="14" t="str">
        <f>IF(AND(INTRO!$E$37="Non-endemic",INTRO!$E$41="Non-endemic")," ",IF(COUNTRY_INFO!C757=0," ",COUNTRY_INFO!C757))</f>
        <v>Kindo Daddaye</v>
      </c>
      <c r="D757" s="15">
        <f>IF(AND(INTRO!$E$37="Non-endemic",INTRO!$E$41="Non-endemic"),0,IF(AND(OR(COUNTRY_INFO!$H757=0,COUNTRY_INFO!$H757=4,COUNTRY_INFO!$H757=99),OR(COUNTRY_INFO!$J757=0,COUNTRY_INFO!$J757=4)),0,COUNTRY_INFO!$E757))</f>
        <v>19436.138767799999</v>
      </c>
      <c r="E757" s="15">
        <f>IF(AND(INTRO!$E$37="Non-endemic",INTRO!$E$41="Non-endemic"),0,IF(AND(OR(COUNTRY_INFO!$H757=0,COUNTRY_INFO!$H757=4,COUNTRY_INFO!$H757=99),OR(COUNTRY_INFO!$J757=0,COUNTRY_INFO!$J757=4)),0,COUNTRY_INFO!$F757))</f>
        <v>39927.271091400005</v>
      </c>
      <c r="F757" s="15">
        <f t="shared" si="109"/>
        <v>59363.409859200008</v>
      </c>
      <c r="G757" s="16">
        <f>IF(AND(INTRO!$E$37="Non-endemic",INTRO!$E$41="Non-endemic"),0,COUNTRY_INFO!P757)</f>
        <v>0</v>
      </c>
      <c r="H757" s="16">
        <f>IF(AND(INTRO!$E$37="Non-endemic",INTRO!$E$41="Non-endemic"),0,COUNTRY_INFO!R757)</f>
        <v>2</v>
      </c>
      <c r="I757" s="15">
        <f>IF(INTRO!$E$39="Non-endemic",IF($G757=1,DEC!I757,0),IF($G757=1,IVM!G757,0))</f>
        <v>0</v>
      </c>
      <c r="J757" s="197" t="s">
        <v>1155</v>
      </c>
      <c r="K757" s="42">
        <f>IF($J757="ALB", IF(INTRO!$E$39="Non-endemic", IF($H757&lt;&gt;0, IF($I757=0, $D757*$H757, $D757*($H757-$G757)), 0), $D757*$H757), 0)</f>
        <v>0</v>
      </c>
      <c r="L757" s="15">
        <f t="shared" si="101"/>
        <v>0</v>
      </c>
      <c r="M757" s="3"/>
      <c r="N757" s="15">
        <f t="shared" si="110"/>
        <v>0</v>
      </c>
      <c r="O757" s="42">
        <f>IF($J757="MBD", IF(INTRO!$E$39="Non-endemic", IF($H757&lt;&gt;0, IF($I757=0, $D757*$H757, $D757*($H757-$G757)), 0), $D757*$H757), 0)</f>
        <v>38872.277535599998</v>
      </c>
      <c r="P757" s="15">
        <f t="shared" si="102"/>
        <v>79854.542182800011</v>
      </c>
      <c r="Q757" s="3"/>
      <c r="R757" s="15">
        <f t="shared" si="111"/>
        <v>118726.81971840002</v>
      </c>
      <c r="S757" s="25"/>
      <c r="T757" s="17">
        <f t="shared" si="103"/>
        <v>0</v>
      </c>
      <c r="U757" s="17">
        <f t="shared" si="104"/>
        <v>0</v>
      </c>
      <c r="V757" s="25"/>
      <c r="W757" s="17">
        <f t="shared" si="105"/>
        <v>0</v>
      </c>
      <c r="X757" s="17">
        <f t="shared" si="106"/>
        <v>0</v>
      </c>
      <c r="Y757" s="25"/>
      <c r="Z757" s="17">
        <f t="shared" si="107"/>
        <v>79854.542182800011</v>
      </c>
      <c r="AA757" s="17">
        <f t="shared" si="108"/>
        <v>533</v>
      </c>
    </row>
    <row r="758" spans="1:27" x14ac:dyDescent="0.2">
      <c r="A758" s="14" t="str">
        <f>IF(AND(INTRO!$E$37="Non-endemic",INTRO!$E$41="Non-endemic")," ",IF(COUNTRY_INFO!A758=0," ",COUNTRY_INFO!A758))</f>
        <v>Ethiopia</v>
      </c>
      <c r="B758" s="14" t="str">
        <f>IF(AND(INTRO!$E$37="Non-endemic",INTRO!$E$41="Non-endemic")," ",IF(COUNTRY_INFO!B758=0," ",COUNTRY_INFO!B758))</f>
        <v>SNNPR Wolayita</v>
      </c>
      <c r="C758" s="14" t="str">
        <f>IF(AND(INTRO!$E$37="Non-endemic",INTRO!$E$41="Non-endemic")," ",IF(COUNTRY_INFO!C758=0," ",COUNTRY_INFO!C758))</f>
        <v>Kindo Koisha</v>
      </c>
      <c r="D758" s="15">
        <f>IF(AND(INTRO!$E$37="Non-endemic",INTRO!$E$41="Non-endemic"),0,IF(AND(OR(COUNTRY_INFO!$H758=0,COUNTRY_INFO!$H758=4,COUNTRY_INFO!$H758=99),OR(COUNTRY_INFO!$J758=0,COUNTRY_INFO!$J758=4)),0,COUNTRY_INFO!$E758))</f>
        <v>20975.642671199999</v>
      </c>
      <c r="E758" s="15">
        <f>IF(AND(INTRO!$E$37="Non-endemic",INTRO!$E$41="Non-endemic"),0,IF(AND(OR(COUNTRY_INFO!$H758=0,COUNTRY_INFO!$H758=4,COUNTRY_INFO!$H758=99),OR(COUNTRY_INFO!$J758=0,COUNTRY_INFO!$J758=4)),0,COUNTRY_INFO!$F758))</f>
        <v>43089.843165600003</v>
      </c>
      <c r="F758" s="15">
        <f t="shared" si="109"/>
        <v>64065.485836799999</v>
      </c>
      <c r="G758" s="16">
        <f>IF(AND(INTRO!$E$37="Non-endemic",INTRO!$E$41="Non-endemic"),0,COUNTRY_INFO!P758)</f>
        <v>0</v>
      </c>
      <c r="H758" s="16">
        <f>IF(AND(INTRO!$E$37="Non-endemic",INTRO!$E$41="Non-endemic"),0,COUNTRY_INFO!R758)</f>
        <v>1</v>
      </c>
      <c r="I758" s="15">
        <f>IF(INTRO!$E$39="Non-endemic",IF($G758=1,DEC!I758,0),IF($G758=1,IVM!G758,0))</f>
        <v>0</v>
      </c>
      <c r="J758" s="197" t="s">
        <v>1155</v>
      </c>
      <c r="K758" s="42">
        <f>IF($J758="ALB", IF(INTRO!$E$39="Non-endemic", IF($H758&lt;&gt;0, IF($I758=0, $D758*$H758, $D758*($H758-$G758)), 0), $D758*$H758), 0)</f>
        <v>0</v>
      </c>
      <c r="L758" s="15">
        <f t="shared" si="101"/>
        <v>0</v>
      </c>
      <c r="M758" s="3"/>
      <c r="N758" s="15">
        <f t="shared" si="110"/>
        <v>0</v>
      </c>
      <c r="O758" s="42">
        <f>IF($J758="MBD", IF(INTRO!$E$39="Non-endemic", IF($H758&lt;&gt;0, IF($I758=0, $D758*$H758, $D758*($H758-$G758)), 0), $D758*$H758), 0)</f>
        <v>20975.642671199999</v>
      </c>
      <c r="P758" s="15">
        <f t="shared" si="102"/>
        <v>43089.843165600003</v>
      </c>
      <c r="Q758" s="3"/>
      <c r="R758" s="15">
        <f t="shared" si="111"/>
        <v>64065.485836799999</v>
      </c>
      <c r="S758" s="25"/>
      <c r="T758" s="17">
        <f t="shared" si="103"/>
        <v>0</v>
      </c>
      <c r="U758" s="17">
        <f t="shared" si="104"/>
        <v>0</v>
      </c>
      <c r="V758" s="25"/>
      <c r="W758" s="17">
        <f t="shared" si="105"/>
        <v>0</v>
      </c>
      <c r="X758" s="17">
        <f t="shared" si="106"/>
        <v>0</v>
      </c>
      <c r="Y758" s="25"/>
      <c r="Z758" s="17">
        <f t="shared" si="107"/>
        <v>43089.843165600003</v>
      </c>
      <c r="AA758" s="17">
        <f t="shared" si="108"/>
        <v>288</v>
      </c>
    </row>
    <row r="759" spans="1:27" x14ac:dyDescent="0.2">
      <c r="A759" s="14" t="str">
        <f>IF(AND(INTRO!$E$37="Non-endemic",INTRO!$E$41="Non-endemic")," ",IF(COUNTRY_INFO!A759=0," ",COUNTRY_INFO!A759))</f>
        <v>Ethiopia</v>
      </c>
      <c r="B759" s="14" t="str">
        <f>IF(AND(INTRO!$E$37="Non-endemic",INTRO!$E$41="Non-endemic")," ",IF(COUNTRY_INFO!B759=0," ",COUNTRY_INFO!B759))</f>
        <v>SNNPR Wolayita</v>
      </c>
      <c r="C759" s="14" t="str">
        <f>IF(AND(INTRO!$E$37="Non-endemic",INTRO!$E$41="Non-endemic")," ",IF(COUNTRY_INFO!C759=0," ",COUNTRY_INFO!C759))</f>
        <v>Ofa</v>
      </c>
      <c r="D759" s="15">
        <f>IF(AND(INTRO!$E$37="Non-endemic",INTRO!$E$41="Non-endemic"),0,IF(AND(OR(COUNTRY_INFO!$H759=0,COUNTRY_INFO!$H759=4,COUNTRY_INFO!$H759=99),OR(COUNTRY_INFO!$J759=0,COUNTRY_INFO!$J759=4)),0,COUNTRY_INFO!$E759))</f>
        <v>20807.8450572</v>
      </c>
      <c r="E759" s="15">
        <f>IF(AND(INTRO!$E$37="Non-endemic",INTRO!$E$41="Non-endemic"),0,IF(AND(OR(COUNTRY_INFO!$H759=0,COUNTRY_INFO!$H759=4,COUNTRY_INFO!$H759=99),OR(COUNTRY_INFO!$J759=0,COUNTRY_INFO!$J759=4)),0,COUNTRY_INFO!$F759))</f>
        <v>42745.139883600001</v>
      </c>
      <c r="F759" s="15">
        <f t="shared" si="109"/>
        <v>63552.984940800001</v>
      </c>
      <c r="G759" s="16">
        <f>IF(AND(INTRO!$E$37="Non-endemic",INTRO!$E$41="Non-endemic"),0,COUNTRY_INFO!P759)</f>
        <v>0</v>
      </c>
      <c r="H759" s="16">
        <f>IF(AND(INTRO!$E$37="Non-endemic",INTRO!$E$41="Non-endemic"),0,COUNTRY_INFO!R759)</f>
        <v>1</v>
      </c>
      <c r="I759" s="15">
        <f>IF(INTRO!$E$39="Non-endemic",IF($G759=1,DEC!I759,0),IF($G759=1,IVM!G759,0))</f>
        <v>0</v>
      </c>
      <c r="J759" s="197" t="s">
        <v>1155</v>
      </c>
      <c r="K759" s="42">
        <f>IF($J759="ALB", IF(INTRO!$E$39="Non-endemic", IF($H759&lt;&gt;0, IF($I759=0, $D759*$H759, $D759*($H759-$G759)), 0), $D759*$H759), 0)</f>
        <v>0</v>
      </c>
      <c r="L759" s="15">
        <f t="shared" si="101"/>
        <v>0</v>
      </c>
      <c r="M759" s="3"/>
      <c r="N759" s="15">
        <f t="shared" si="110"/>
        <v>0</v>
      </c>
      <c r="O759" s="42">
        <f>IF($J759="MBD", IF(INTRO!$E$39="Non-endemic", IF($H759&lt;&gt;0, IF($I759=0, $D759*$H759, $D759*($H759-$G759)), 0), $D759*$H759), 0)</f>
        <v>20807.8450572</v>
      </c>
      <c r="P759" s="15">
        <f t="shared" si="102"/>
        <v>42745.139883600001</v>
      </c>
      <c r="Q759" s="3"/>
      <c r="R759" s="15">
        <f t="shared" si="111"/>
        <v>63552.984940800001</v>
      </c>
      <c r="S759" s="25"/>
      <c r="T759" s="17">
        <f t="shared" si="103"/>
        <v>0</v>
      </c>
      <c r="U759" s="17">
        <f t="shared" si="104"/>
        <v>0</v>
      </c>
      <c r="V759" s="25"/>
      <c r="W759" s="17">
        <f t="shared" si="105"/>
        <v>0</v>
      </c>
      <c r="X759" s="17">
        <f t="shared" si="106"/>
        <v>0</v>
      </c>
      <c r="Y759" s="25"/>
      <c r="Z759" s="17">
        <f t="shared" si="107"/>
        <v>42745.139883600001</v>
      </c>
      <c r="AA759" s="17">
        <f t="shared" si="108"/>
        <v>285</v>
      </c>
    </row>
    <row r="760" spans="1:27" x14ac:dyDescent="0.2">
      <c r="A760" s="14" t="str">
        <f>IF(AND(INTRO!$E$37="Non-endemic",INTRO!$E$41="Non-endemic")," ",IF(COUNTRY_INFO!A760=0," ",COUNTRY_INFO!A760))</f>
        <v>Ethiopia</v>
      </c>
      <c r="B760" s="14" t="str">
        <f>IF(AND(INTRO!$E$37="Non-endemic",INTRO!$E$41="Non-endemic")," ",IF(COUNTRY_INFO!B760=0," ",COUNTRY_INFO!B760))</f>
        <v>SNNPR Wolayita</v>
      </c>
      <c r="C760" s="14" t="str">
        <f>IF(AND(INTRO!$E$37="Non-endemic",INTRO!$E$41="Non-endemic")," ",IF(COUNTRY_INFO!C760=0," ",COUNTRY_INFO!C760))</f>
        <v>Sodo Town</v>
      </c>
      <c r="D760" s="15">
        <f>IF(AND(INTRO!$E$37="Non-endemic",INTRO!$E$41="Non-endemic"),0,IF(AND(OR(COUNTRY_INFO!$H760=0,COUNTRY_INFO!$H760=4,COUNTRY_INFO!$H760=99),OR(COUNTRY_INFO!$J760=0,COUNTRY_INFO!$J760=4)),0,COUNTRY_INFO!$E760))</f>
        <v>17620.631312400001</v>
      </c>
      <c r="E760" s="15">
        <f>IF(AND(INTRO!$E$37="Non-endemic",INTRO!$E$41="Non-endemic"),0,IF(AND(OR(COUNTRY_INFO!$H760=0,COUNTRY_INFO!$H760=4,COUNTRY_INFO!$H760=99),OR(COUNTRY_INFO!$J760=0,COUNTRY_INFO!$J760=4)),0,COUNTRY_INFO!$F760))</f>
        <v>36197.710441200004</v>
      </c>
      <c r="F760" s="15">
        <f t="shared" si="109"/>
        <v>53818.341753600005</v>
      </c>
      <c r="G760" s="16">
        <f>IF(AND(INTRO!$E$37="Non-endemic",INTRO!$E$41="Non-endemic"),0,COUNTRY_INFO!P760)</f>
        <v>0</v>
      </c>
      <c r="H760" s="16">
        <f>IF(AND(INTRO!$E$37="Non-endemic",INTRO!$E$41="Non-endemic"),0,COUNTRY_INFO!R760)</f>
        <v>1</v>
      </c>
      <c r="I760" s="15">
        <f>IF(INTRO!$E$39="Non-endemic",IF($G760=1,DEC!I760,0),IF($G760=1,IVM!G760,0))</f>
        <v>0</v>
      </c>
      <c r="J760" s="197" t="s">
        <v>1155</v>
      </c>
      <c r="K760" s="42">
        <f>IF($J760="ALB", IF(INTRO!$E$39="Non-endemic", IF($H760&lt;&gt;0, IF($I760=0, $D760*$H760, $D760*($H760-$G760)), 0), $D760*$H760), 0)</f>
        <v>0</v>
      </c>
      <c r="L760" s="15">
        <f t="shared" si="101"/>
        <v>0</v>
      </c>
      <c r="M760" s="3"/>
      <c r="N760" s="15">
        <f t="shared" si="110"/>
        <v>0</v>
      </c>
      <c r="O760" s="42">
        <f>IF($J760="MBD", IF(INTRO!$E$39="Non-endemic", IF($H760&lt;&gt;0, IF($I760=0, $D760*$H760, $D760*($H760-$G760)), 0), $D760*$H760), 0)</f>
        <v>17620.631312400001</v>
      </c>
      <c r="P760" s="15">
        <f t="shared" si="102"/>
        <v>36197.710441200004</v>
      </c>
      <c r="Q760" s="3"/>
      <c r="R760" s="15">
        <f t="shared" si="111"/>
        <v>53818.341753600005</v>
      </c>
      <c r="S760" s="25"/>
      <c r="T760" s="17">
        <f t="shared" si="103"/>
        <v>0</v>
      </c>
      <c r="U760" s="17">
        <f t="shared" si="104"/>
        <v>0</v>
      </c>
      <c r="V760" s="25"/>
      <c r="W760" s="17">
        <f t="shared" si="105"/>
        <v>0</v>
      </c>
      <c r="X760" s="17">
        <f t="shared" si="106"/>
        <v>0</v>
      </c>
      <c r="Y760" s="25"/>
      <c r="Z760" s="17">
        <f t="shared" si="107"/>
        <v>36197.710441200004</v>
      </c>
      <c r="AA760" s="17">
        <f t="shared" si="108"/>
        <v>242</v>
      </c>
    </row>
    <row r="761" spans="1:27" x14ac:dyDescent="0.2">
      <c r="A761" s="14" t="str">
        <f>IF(AND(INTRO!$E$37="Non-endemic",INTRO!$E$41="Non-endemic")," ",IF(COUNTRY_INFO!A761=0," ",COUNTRY_INFO!A761))</f>
        <v>Ethiopia</v>
      </c>
      <c r="B761" s="14" t="str">
        <f>IF(AND(INTRO!$E$37="Non-endemic",INTRO!$E$41="Non-endemic")," ",IF(COUNTRY_INFO!B761=0," ",COUNTRY_INFO!B761))</f>
        <v>SNNPR Wolayita</v>
      </c>
      <c r="C761" s="14" t="str">
        <f>IF(AND(INTRO!$E$37="Non-endemic",INTRO!$E$41="Non-endemic")," ",IF(COUNTRY_INFO!C761=0," ",COUNTRY_INFO!C761))</f>
        <v>Sodo Zuria</v>
      </c>
      <c r="D761" s="15">
        <f>IF(AND(INTRO!$E$37="Non-endemic",INTRO!$E$41="Non-endemic"),0,IF(AND(OR(COUNTRY_INFO!$H761=0,COUNTRY_INFO!$H761=4,COUNTRY_INFO!$H761=99),OR(COUNTRY_INFO!$J761=0,COUNTRY_INFO!$J761=4)),0,COUNTRY_INFO!$E761))</f>
        <v>20961.528853199998</v>
      </c>
      <c r="E761" s="15">
        <f>IF(AND(INTRO!$E$37="Non-endemic",INTRO!$E$41="Non-endemic"),0,IF(AND(OR(COUNTRY_INFO!$H761=0,COUNTRY_INFO!$H761=4,COUNTRY_INFO!$H761=99),OR(COUNTRY_INFO!$J761=0,COUNTRY_INFO!$J761=4)),0,COUNTRY_INFO!$F761))</f>
        <v>43060.8494316</v>
      </c>
      <c r="F761" s="15">
        <f t="shared" si="109"/>
        <v>64022.378284799997</v>
      </c>
      <c r="G761" s="16">
        <f>IF(AND(INTRO!$E$37="Non-endemic",INTRO!$E$41="Non-endemic"),0,COUNTRY_INFO!P761)</f>
        <v>1</v>
      </c>
      <c r="H761" s="16">
        <f>IF(AND(INTRO!$E$37="Non-endemic",INTRO!$E$41="Non-endemic"),0,COUNTRY_INFO!R761)</f>
        <v>1</v>
      </c>
      <c r="I761" s="15">
        <f>IF(INTRO!$E$39="Non-endemic",IF($G761=1,DEC!I761,0),IF($G761=1,IVM!G761,0))</f>
        <v>112704.4658536264</v>
      </c>
      <c r="J761" s="197" t="s">
        <v>172</v>
      </c>
      <c r="K761" s="42">
        <f>IF($J761="ALB", IF(INTRO!$E$39="Non-endemic", IF($H761&lt;&gt;0, IF($I761=0, $D761*$H761, $D761*($H761-$G761)), 0), $D761*$H761), 0)</f>
        <v>20961.528853199998</v>
      </c>
      <c r="L761" s="15">
        <f t="shared" si="101"/>
        <v>0</v>
      </c>
      <c r="M761" s="3"/>
      <c r="N761" s="15">
        <f t="shared" si="110"/>
        <v>20961.528853199998</v>
      </c>
      <c r="O761" s="42">
        <f>IF($J761="MBD", IF(INTRO!$E$39="Non-endemic", IF($H761&lt;&gt;0, IF($I761=0, $D761*$H761, $D761*($H761-$G761)), 0), $D761*$H761), 0)</f>
        <v>0</v>
      </c>
      <c r="P761" s="15">
        <f t="shared" si="102"/>
        <v>0</v>
      </c>
      <c r="Q761" s="3"/>
      <c r="R761" s="15">
        <f t="shared" si="111"/>
        <v>0</v>
      </c>
      <c r="S761" s="25"/>
      <c r="T761" s="17">
        <f t="shared" si="103"/>
        <v>112704.4658536264</v>
      </c>
      <c r="U761" s="17">
        <f t="shared" si="104"/>
        <v>564</v>
      </c>
      <c r="V761" s="25"/>
      <c r="W761" s="17">
        <f t="shared" si="105"/>
        <v>0</v>
      </c>
      <c r="X761" s="17">
        <f t="shared" si="106"/>
        <v>0</v>
      </c>
      <c r="Y761" s="25"/>
      <c r="Z761" s="17">
        <f t="shared" si="107"/>
        <v>0</v>
      </c>
      <c r="AA761" s="17">
        <f t="shared" si="108"/>
        <v>0</v>
      </c>
    </row>
    <row r="762" spans="1:27" x14ac:dyDescent="0.2">
      <c r="A762" s="14" t="str">
        <f>IF(AND(INTRO!$E$37="Non-endemic",INTRO!$E$41="Non-endemic")," ",IF(COUNTRY_INFO!A762=0," ",COUNTRY_INFO!A762))</f>
        <v>Ethiopia</v>
      </c>
      <c r="B762" s="14" t="str">
        <f>IF(AND(INTRO!$E$37="Non-endemic",INTRO!$E$41="Non-endemic")," ",IF(COUNTRY_INFO!B762=0," ",COUNTRY_INFO!B762))</f>
        <v>SNNPR Yem Special Woreda</v>
      </c>
      <c r="C762" s="14" t="str">
        <f>IF(AND(INTRO!$E$37="Non-endemic",INTRO!$E$41="Non-endemic")," ",IF(COUNTRY_INFO!C762=0," ",COUNTRY_INFO!C762))</f>
        <v>Yem</v>
      </c>
      <c r="D762" s="15">
        <f>IF(AND(INTRO!$E$37="Non-endemic",INTRO!$E$41="Non-endemic"),0,IF(AND(OR(COUNTRY_INFO!$H762=0,COUNTRY_INFO!$H762=4,COUNTRY_INFO!$H762=99),OR(COUNTRY_INFO!$J762=0,COUNTRY_INFO!$J762=4)),0,COUNTRY_INFO!$E762))</f>
        <v>13625.009436599999</v>
      </c>
      <c r="E762" s="15">
        <f>IF(AND(INTRO!$E$37="Non-endemic",INTRO!$E$41="Non-endemic"),0,IF(AND(OR(COUNTRY_INFO!$H762=0,COUNTRY_INFO!$H762=4,COUNTRY_INFO!$H762=99),OR(COUNTRY_INFO!$J762=0,COUNTRY_INFO!$J762=4)),0,COUNTRY_INFO!$F762))</f>
        <v>27989.584345800002</v>
      </c>
      <c r="F762" s="15">
        <f t="shared" si="109"/>
        <v>41614.593782399999</v>
      </c>
      <c r="G762" s="16">
        <f>IF(AND(INTRO!$E$37="Non-endemic",INTRO!$E$41="Non-endemic"),0,COUNTRY_INFO!P762)</f>
        <v>0</v>
      </c>
      <c r="H762" s="16">
        <f>IF(AND(INTRO!$E$37="Non-endemic",INTRO!$E$41="Non-endemic"),0,COUNTRY_INFO!R762)</f>
        <v>1</v>
      </c>
      <c r="I762" s="15">
        <f>IF(INTRO!$E$39="Non-endemic",IF($G762=1,DEC!I762,0),IF($G762=1,IVM!G762,0))</f>
        <v>0</v>
      </c>
      <c r="J762" s="197" t="s">
        <v>1155</v>
      </c>
      <c r="K762" s="42">
        <f>IF($J762="ALB", IF(INTRO!$E$39="Non-endemic", IF($H762&lt;&gt;0, IF($I762=0, $D762*$H762, $D762*($H762-$G762)), 0), $D762*$H762), 0)</f>
        <v>0</v>
      </c>
      <c r="L762" s="15">
        <f t="shared" si="101"/>
        <v>0</v>
      </c>
      <c r="M762" s="3"/>
      <c r="N762" s="15">
        <f t="shared" si="110"/>
        <v>0</v>
      </c>
      <c r="O762" s="42">
        <f>IF($J762="MBD", IF(INTRO!$E$39="Non-endemic", IF($H762&lt;&gt;0, IF($I762=0, $D762*$H762, $D762*($H762-$G762)), 0), $D762*$H762), 0)</f>
        <v>13625.009436599999</v>
      </c>
      <c r="P762" s="15">
        <f t="shared" si="102"/>
        <v>27989.584345800002</v>
      </c>
      <c r="Q762" s="3"/>
      <c r="R762" s="15">
        <f t="shared" si="111"/>
        <v>41614.593782399999</v>
      </c>
      <c r="S762" s="25"/>
      <c r="T762" s="17">
        <f t="shared" si="103"/>
        <v>0</v>
      </c>
      <c r="U762" s="17">
        <f t="shared" si="104"/>
        <v>0</v>
      </c>
      <c r="V762" s="25"/>
      <c r="W762" s="17">
        <f t="shared" si="105"/>
        <v>0</v>
      </c>
      <c r="X762" s="17">
        <f t="shared" si="106"/>
        <v>0</v>
      </c>
      <c r="Y762" s="25"/>
      <c r="Z762" s="17">
        <f t="shared" si="107"/>
        <v>27989.584345800002</v>
      </c>
      <c r="AA762" s="17">
        <f t="shared" si="108"/>
        <v>187</v>
      </c>
    </row>
    <row r="763" spans="1:27" x14ac:dyDescent="0.2">
      <c r="A763" s="14" t="str">
        <f>IF(AND(INTRO!$E$37="Non-endemic",INTRO!$E$41="Non-endemic")," ",IF(COUNTRY_INFO!A763=0," ",COUNTRY_INFO!A763))</f>
        <v>Ethiopia</v>
      </c>
      <c r="B763" s="14" t="str">
        <f>IF(AND(INTRO!$E$37="Non-endemic",INTRO!$E$41="Non-endemic")," ",IF(COUNTRY_INFO!B763=0," ",COUNTRY_INFO!B763))</f>
        <v>SomaliAfder</v>
      </c>
      <c r="C763" s="14" t="str">
        <f>IF(AND(INTRO!$E$37="Non-endemic",INTRO!$E$41="Non-endemic")," ",IF(COUNTRY_INFO!C763=0," ",COUNTRY_INFO!C763))</f>
        <v>Bare</v>
      </c>
      <c r="D763" s="15">
        <f>IF(AND(INTRO!$E$37="Non-endemic",INTRO!$E$41="Non-endemic"),0,IF(AND(OR(COUNTRY_INFO!$H763=0,COUNTRY_INFO!$H763=4,COUNTRY_INFO!$H763=99),OR(COUNTRY_INFO!$J763=0,COUNTRY_INFO!$J763=4)),0,COUNTRY_INFO!$E763))</f>
        <v>0</v>
      </c>
      <c r="E763" s="15">
        <f>IF(AND(INTRO!$E$37="Non-endemic",INTRO!$E$41="Non-endemic"),0,IF(AND(OR(COUNTRY_INFO!$H763=0,COUNTRY_INFO!$H763=4,COUNTRY_INFO!$H763=99),OR(COUNTRY_INFO!$J763=0,COUNTRY_INFO!$J763=4)),0,COUNTRY_INFO!$F763))</f>
        <v>0</v>
      </c>
      <c r="F763" s="15">
        <f t="shared" si="109"/>
        <v>0</v>
      </c>
      <c r="G763" s="16">
        <f>IF(AND(INTRO!$E$37="Non-endemic",INTRO!$E$41="Non-endemic"),0,COUNTRY_INFO!P763)</f>
        <v>0</v>
      </c>
      <c r="H763" s="16">
        <f>IF(AND(INTRO!$E$37="Non-endemic",INTRO!$E$41="Non-endemic"),0,COUNTRY_INFO!R763)</f>
        <v>0</v>
      </c>
      <c r="I763" s="15">
        <f>IF(INTRO!$E$39="Non-endemic",IF($G763=1,DEC!I763,0),IF($G763=1,IVM!G763,0))</f>
        <v>0</v>
      </c>
      <c r="J763" s="197"/>
      <c r="K763" s="42">
        <f>IF($J763="ALB", IF(INTRO!$E$39="Non-endemic", IF($H763&lt;&gt;0, IF($I763=0, $D763*$H763, $D763*($H763-$G763)), 0), $D763*$H763), 0)</f>
        <v>0</v>
      </c>
      <c r="L763" s="15">
        <f t="shared" si="101"/>
        <v>0</v>
      </c>
      <c r="M763" s="3"/>
      <c r="N763" s="15">
        <f t="shared" si="110"/>
        <v>0</v>
      </c>
      <c r="O763" s="42">
        <f>IF($J763="MBD", IF(INTRO!$E$39="Non-endemic", IF($H763&lt;&gt;0, IF($I763=0, $D763*$H763, $D763*($H763-$G763)), 0), $D763*$H763), 0)</f>
        <v>0</v>
      </c>
      <c r="P763" s="15">
        <f t="shared" si="102"/>
        <v>0</v>
      </c>
      <c r="Q763" s="3"/>
      <c r="R763" s="15">
        <f t="shared" si="111"/>
        <v>0</v>
      </c>
      <c r="S763" s="25"/>
      <c r="T763" s="17">
        <f t="shared" si="103"/>
        <v>0</v>
      </c>
      <c r="U763" s="17">
        <f t="shared" si="104"/>
        <v>0</v>
      </c>
      <c r="V763" s="25"/>
      <c r="W763" s="17">
        <f t="shared" si="105"/>
        <v>0</v>
      </c>
      <c r="X763" s="17">
        <f t="shared" si="106"/>
        <v>0</v>
      </c>
      <c r="Y763" s="25"/>
      <c r="Z763" s="17">
        <f t="shared" si="107"/>
        <v>0</v>
      </c>
      <c r="AA763" s="17">
        <f t="shared" si="108"/>
        <v>0</v>
      </c>
    </row>
    <row r="764" spans="1:27" x14ac:dyDescent="0.2">
      <c r="A764" s="14" t="str">
        <f>IF(AND(INTRO!$E$37="Non-endemic",INTRO!$E$41="Non-endemic")," ",IF(COUNTRY_INFO!A764=0," ",COUNTRY_INFO!A764))</f>
        <v>Ethiopia</v>
      </c>
      <c r="B764" s="14" t="str">
        <f>IF(AND(INTRO!$E$37="Non-endemic",INTRO!$E$41="Non-endemic")," ",IF(COUNTRY_INFO!B764=0," ",COUNTRY_INFO!B764))</f>
        <v>SomaliAfder</v>
      </c>
      <c r="C764" s="14" t="str">
        <f>IF(AND(INTRO!$E$37="Non-endemic",INTRO!$E$41="Non-endemic")," ",IF(COUNTRY_INFO!C764=0," ",COUNTRY_INFO!C764))</f>
        <v>Chereti</v>
      </c>
      <c r="D764" s="15">
        <f>IF(AND(INTRO!$E$37="Non-endemic",INTRO!$E$41="Non-endemic"),0,IF(AND(OR(COUNTRY_INFO!$H764=0,COUNTRY_INFO!$H764=4,COUNTRY_INFO!$H764=99),OR(COUNTRY_INFO!$J764=0,COUNTRY_INFO!$J764=4)),0,COUNTRY_INFO!$E764))</f>
        <v>11826.585573379705</v>
      </c>
      <c r="E764" s="15">
        <f>IF(AND(INTRO!$E$37="Non-endemic",INTRO!$E$41="Non-endemic"),0,IF(AND(OR(COUNTRY_INFO!$H764=0,COUNTRY_INFO!$H764=4,COUNTRY_INFO!$H764=99),OR(COUNTRY_INFO!$J764=0,COUNTRY_INFO!$J764=4)),0,COUNTRY_INFO!$F764))</f>
        <v>39737.297599032674</v>
      </c>
      <c r="F764" s="15">
        <f t="shared" si="109"/>
        <v>51563.883172412381</v>
      </c>
      <c r="G764" s="16">
        <f>IF(AND(INTRO!$E$37="Non-endemic",INTRO!$E$41="Non-endemic"),0,COUNTRY_INFO!P764)</f>
        <v>0</v>
      </c>
      <c r="H764" s="16">
        <f>IF(AND(INTRO!$E$37="Non-endemic",INTRO!$E$41="Non-endemic"),0,COUNTRY_INFO!R764)</f>
        <v>2</v>
      </c>
      <c r="I764" s="15">
        <f>IF(INTRO!$E$39="Non-endemic",IF($G764=1,DEC!I764,0),IF($G764=1,IVM!G764,0))</f>
        <v>0</v>
      </c>
      <c r="J764" s="197" t="s">
        <v>1155</v>
      </c>
      <c r="K764" s="42">
        <f>IF($J764="ALB", IF(INTRO!$E$39="Non-endemic", IF($H764&lt;&gt;0, IF($I764=0, $D764*$H764, $D764*($H764-$G764)), 0), $D764*$H764), 0)</f>
        <v>0</v>
      </c>
      <c r="L764" s="15">
        <f t="shared" si="101"/>
        <v>0</v>
      </c>
      <c r="M764" s="3"/>
      <c r="N764" s="15">
        <f t="shared" si="110"/>
        <v>0</v>
      </c>
      <c r="O764" s="42">
        <f>IF($J764="MBD", IF(INTRO!$E$39="Non-endemic", IF($H764&lt;&gt;0, IF($I764=0, $D764*$H764, $D764*($H764-$G764)), 0), $D764*$H764), 0)</f>
        <v>23653.17114675941</v>
      </c>
      <c r="P764" s="15">
        <f t="shared" si="102"/>
        <v>79474.595198065348</v>
      </c>
      <c r="Q764" s="3"/>
      <c r="R764" s="15">
        <f t="shared" si="111"/>
        <v>103127.76634482476</v>
      </c>
      <c r="S764" s="25"/>
      <c r="T764" s="17">
        <f t="shared" si="103"/>
        <v>0</v>
      </c>
      <c r="U764" s="17">
        <f t="shared" si="104"/>
        <v>0</v>
      </c>
      <c r="V764" s="25"/>
      <c r="W764" s="17">
        <f t="shared" si="105"/>
        <v>0</v>
      </c>
      <c r="X764" s="17">
        <f t="shared" si="106"/>
        <v>0</v>
      </c>
      <c r="Y764" s="25"/>
      <c r="Z764" s="17">
        <f t="shared" si="107"/>
        <v>79474.595198065348</v>
      </c>
      <c r="AA764" s="17">
        <f t="shared" si="108"/>
        <v>530</v>
      </c>
    </row>
    <row r="765" spans="1:27" x14ac:dyDescent="0.2">
      <c r="A765" s="14" t="str">
        <f>IF(AND(INTRO!$E$37="Non-endemic",INTRO!$E$41="Non-endemic")," ",IF(COUNTRY_INFO!A765=0," ",COUNTRY_INFO!A765))</f>
        <v>Ethiopia</v>
      </c>
      <c r="B765" s="14" t="str">
        <f>IF(AND(INTRO!$E$37="Non-endemic",INTRO!$E$41="Non-endemic")," ",IF(COUNTRY_INFO!B765=0," ",COUNTRY_INFO!B765))</f>
        <v>SomaliAfder</v>
      </c>
      <c r="C765" s="14" t="str">
        <f>IF(AND(INTRO!$E$37="Non-endemic",INTRO!$E$41="Non-endemic")," ",IF(COUNTRY_INFO!C765=0," ",COUNTRY_INFO!C765))</f>
        <v>Dolobay</v>
      </c>
      <c r="D765" s="15">
        <f>IF(AND(INTRO!$E$37="Non-endemic",INTRO!$E$41="Non-endemic"),0,IF(AND(OR(COUNTRY_INFO!$H765=0,COUNTRY_INFO!$H765=4,COUNTRY_INFO!$H765=99),OR(COUNTRY_INFO!$J765=0,COUNTRY_INFO!$J765=4)),0,COUNTRY_INFO!$E765))</f>
        <v>0</v>
      </c>
      <c r="E765" s="15">
        <f>IF(AND(INTRO!$E$37="Non-endemic",INTRO!$E$41="Non-endemic"),0,IF(AND(OR(COUNTRY_INFO!$H765=0,COUNTRY_INFO!$H765=4,COUNTRY_INFO!$H765=99),OR(COUNTRY_INFO!$J765=0,COUNTRY_INFO!$J765=4)),0,COUNTRY_INFO!$F765))</f>
        <v>0</v>
      </c>
      <c r="F765" s="15">
        <f t="shared" si="109"/>
        <v>0</v>
      </c>
      <c r="G765" s="16">
        <f>IF(AND(INTRO!$E$37="Non-endemic",INTRO!$E$41="Non-endemic"),0,COUNTRY_INFO!P765)</f>
        <v>0</v>
      </c>
      <c r="H765" s="16">
        <f>IF(AND(INTRO!$E$37="Non-endemic",INTRO!$E$41="Non-endemic"),0,COUNTRY_INFO!R765)</f>
        <v>0</v>
      </c>
      <c r="I765" s="15">
        <f>IF(INTRO!$E$39="Non-endemic",IF($G765=1,DEC!I765,0),IF($G765=1,IVM!G765,0))</f>
        <v>0</v>
      </c>
      <c r="J765" s="197"/>
      <c r="K765" s="42">
        <f>IF($J765="ALB", IF(INTRO!$E$39="Non-endemic", IF($H765&lt;&gt;0, IF($I765=0, $D765*$H765, $D765*($H765-$G765)), 0), $D765*$H765), 0)</f>
        <v>0</v>
      </c>
      <c r="L765" s="15">
        <f t="shared" si="101"/>
        <v>0</v>
      </c>
      <c r="M765" s="3"/>
      <c r="N765" s="15">
        <f t="shared" si="110"/>
        <v>0</v>
      </c>
      <c r="O765" s="42">
        <f>IF($J765="MBD", IF(INTRO!$E$39="Non-endemic", IF($H765&lt;&gt;0, IF($I765=0, $D765*$H765, $D765*($H765-$G765)), 0), $D765*$H765), 0)</f>
        <v>0</v>
      </c>
      <c r="P765" s="15">
        <f t="shared" si="102"/>
        <v>0</v>
      </c>
      <c r="Q765" s="3"/>
      <c r="R765" s="15">
        <f t="shared" si="111"/>
        <v>0</v>
      </c>
      <c r="S765" s="25"/>
      <c r="T765" s="17">
        <f t="shared" si="103"/>
        <v>0</v>
      </c>
      <c r="U765" s="17">
        <f t="shared" si="104"/>
        <v>0</v>
      </c>
      <c r="V765" s="25"/>
      <c r="W765" s="17">
        <f t="shared" si="105"/>
        <v>0</v>
      </c>
      <c r="X765" s="17">
        <f t="shared" si="106"/>
        <v>0</v>
      </c>
      <c r="Y765" s="25"/>
      <c r="Z765" s="17">
        <f t="shared" si="107"/>
        <v>0</v>
      </c>
      <c r="AA765" s="17">
        <f t="shared" si="108"/>
        <v>0</v>
      </c>
    </row>
    <row r="766" spans="1:27" x14ac:dyDescent="0.2">
      <c r="A766" s="14" t="str">
        <f>IF(AND(INTRO!$E$37="Non-endemic",INTRO!$E$41="Non-endemic")," ",IF(COUNTRY_INFO!A766=0," ",COUNTRY_INFO!A766))</f>
        <v>Ethiopia</v>
      </c>
      <c r="B766" s="14" t="str">
        <f>IF(AND(INTRO!$E$37="Non-endemic",INTRO!$E$41="Non-endemic")," ",IF(COUNTRY_INFO!B766=0," ",COUNTRY_INFO!B766))</f>
        <v>SomaliAfder</v>
      </c>
      <c r="C766" s="14" t="str">
        <f>IF(AND(INTRO!$E$37="Non-endemic",INTRO!$E$41="Non-endemic")," ",IF(COUNTRY_INFO!C766=0," ",COUNTRY_INFO!C766))</f>
        <v>Elkere</v>
      </c>
      <c r="D766" s="15">
        <f>IF(AND(INTRO!$E$37="Non-endemic",INTRO!$E$41="Non-endemic"),0,IF(AND(OR(COUNTRY_INFO!$H766=0,COUNTRY_INFO!$H766=4,COUNTRY_INFO!$H766=99),OR(COUNTRY_INFO!$J766=0,COUNTRY_INFO!$J766=4)),0,COUNTRY_INFO!$E766))</f>
        <v>0</v>
      </c>
      <c r="E766" s="15">
        <f>IF(AND(INTRO!$E$37="Non-endemic",INTRO!$E$41="Non-endemic"),0,IF(AND(OR(COUNTRY_INFO!$H766=0,COUNTRY_INFO!$H766=4,COUNTRY_INFO!$H766=99),OR(COUNTRY_INFO!$J766=0,COUNTRY_INFO!$J766=4)),0,COUNTRY_INFO!$F766))</f>
        <v>0</v>
      </c>
      <c r="F766" s="15">
        <f t="shared" si="109"/>
        <v>0</v>
      </c>
      <c r="G766" s="16">
        <f>IF(AND(INTRO!$E$37="Non-endemic",INTRO!$E$41="Non-endemic"),0,COUNTRY_INFO!P766)</f>
        <v>0</v>
      </c>
      <c r="H766" s="16">
        <f>IF(AND(INTRO!$E$37="Non-endemic",INTRO!$E$41="Non-endemic"),0,COUNTRY_INFO!R766)</f>
        <v>0</v>
      </c>
      <c r="I766" s="15">
        <f>IF(INTRO!$E$39="Non-endemic",IF($G766=1,DEC!I766,0),IF($G766=1,IVM!G766,0))</f>
        <v>0</v>
      </c>
      <c r="J766" s="197"/>
      <c r="K766" s="42">
        <f>IF($J766="ALB", IF(INTRO!$E$39="Non-endemic", IF($H766&lt;&gt;0, IF($I766=0, $D766*$H766, $D766*($H766-$G766)), 0), $D766*$H766), 0)</f>
        <v>0</v>
      </c>
      <c r="L766" s="15">
        <f t="shared" si="101"/>
        <v>0</v>
      </c>
      <c r="M766" s="3"/>
      <c r="N766" s="15">
        <f t="shared" si="110"/>
        <v>0</v>
      </c>
      <c r="O766" s="42">
        <f>IF($J766="MBD", IF(INTRO!$E$39="Non-endemic", IF($H766&lt;&gt;0, IF($I766=0, $D766*$H766, $D766*($H766-$G766)), 0), $D766*$H766), 0)</f>
        <v>0</v>
      </c>
      <c r="P766" s="15">
        <f t="shared" si="102"/>
        <v>0</v>
      </c>
      <c r="Q766" s="3"/>
      <c r="R766" s="15">
        <f t="shared" si="111"/>
        <v>0</v>
      </c>
      <c r="S766" s="25"/>
      <c r="T766" s="17">
        <f t="shared" si="103"/>
        <v>0</v>
      </c>
      <c r="U766" s="17">
        <f t="shared" si="104"/>
        <v>0</v>
      </c>
      <c r="V766" s="25"/>
      <c r="W766" s="17">
        <f t="shared" si="105"/>
        <v>0</v>
      </c>
      <c r="X766" s="17">
        <f t="shared" si="106"/>
        <v>0</v>
      </c>
      <c r="Y766" s="25"/>
      <c r="Z766" s="17">
        <f t="shared" si="107"/>
        <v>0</v>
      </c>
      <c r="AA766" s="17">
        <f t="shared" si="108"/>
        <v>0</v>
      </c>
    </row>
    <row r="767" spans="1:27" x14ac:dyDescent="0.2">
      <c r="A767" s="14" t="str">
        <f>IF(AND(INTRO!$E$37="Non-endemic",INTRO!$E$41="Non-endemic")," ",IF(COUNTRY_INFO!A767=0," ",COUNTRY_INFO!A767))</f>
        <v>Ethiopia</v>
      </c>
      <c r="B767" s="14" t="str">
        <f>IF(AND(INTRO!$E$37="Non-endemic",INTRO!$E$41="Non-endemic")," ",IF(COUNTRY_INFO!B767=0," ",COUNTRY_INFO!B767))</f>
        <v>SomaliAfder</v>
      </c>
      <c r="C767" s="14" t="str">
        <f>IF(AND(INTRO!$E$37="Non-endemic",INTRO!$E$41="Non-endemic")," ",IF(COUNTRY_INFO!C767=0," ",COUNTRY_INFO!C767))</f>
        <v>God-god</v>
      </c>
      <c r="D767" s="15">
        <f>IF(AND(INTRO!$E$37="Non-endemic",INTRO!$E$41="Non-endemic"),0,IF(AND(OR(COUNTRY_INFO!$H767=0,COUNTRY_INFO!$H767=4,COUNTRY_INFO!$H767=99),OR(COUNTRY_INFO!$J767=0,COUNTRY_INFO!$J767=4)),0,COUNTRY_INFO!$E767))</f>
        <v>0</v>
      </c>
      <c r="E767" s="15">
        <f>IF(AND(INTRO!$E$37="Non-endemic",INTRO!$E$41="Non-endemic"),0,IF(AND(OR(COUNTRY_INFO!$H767=0,COUNTRY_INFO!$H767=4,COUNTRY_INFO!$H767=99),OR(COUNTRY_INFO!$J767=0,COUNTRY_INFO!$J767=4)),0,COUNTRY_INFO!$F767))</f>
        <v>0</v>
      </c>
      <c r="F767" s="15">
        <f t="shared" si="109"/>
        <v>0</v>
      </c>
      <c r="G767" s="16">
        <f>IF(AND(INTRO!$E$37="Non-endemic",INTRO!$E$41="Non-endemic"),0,COUNTRY_INFO!P767)</f>
        <v>0</v>
      </c>
      <c r="H767" s="16">
        <f>IF(AND(INTRO!$E$37="Non-endemic",INTRO!$E$41="Non-endemic"),0,COUNTRY_INFO!R767)</f>
        <v>0</v>
      </c>
      <c r="I767" s="15">
        <f>IF(INTRO!$E$39="Non-endemic",IF($G767=1,DEC!I767,0),IF($G767=1,IVM!G767,0))</f>
        <v>0</v>
      </c>
      <c r="J767" s="197"/>
      <c r="K767" s="42">
        <f>IF($J767="ALB", IF(INTRO!$E$39="Non-endemic", IF($H767&lt;&gt;0, IF($I767=0, $D767*$H767, $D767*($H767-$G767)), 0), $D767*$H767), 0)</f>
        <v>0</v>
      </c>
      <c r="L767" s="15">
        <f t="shared" si="101"/>
        <v>0</v>
      </c>
      <c r="M767" s="3"/>
      <c r="N767" s="15">
        <f t="shared" si="110"/>
        <v>0</v>
      </c>
      <c r="O767" s="42">
        <f>IF($J767="MBD", IF(INTRO!$E$39="Non-endemic", IF($H767&lt;&gt;0, IF($I767=0, $D767*$H767, $D767*($H767-$G767)), 0), $D767*$H767), 0)</f>
        <v>0</v>
      </c>
      <c r="P767" s="15">
        <f t="shared" si="102"/>
        <v>0</v>
      </c>
      <c r="Q767" s="3"/>
      <c r="R767" s="15">
        <f t="shared" si="111"/>
        <v>0</v>
      </c>
      <c r="S767" s="25"/>
      <c r="T767" s="17">
        <f t="shared" si="103"/>
        <v>0</v>
      </c>
      <c r="U767" s="17">
        <f t="shared" si="104"/>
        <v>0</v>
      </c>
      <c r="V767" s="25"/>
      <c r="W767" s="17">
        <f t="shared" si="105"/>
        <v>0</v>
      </c>
      <c r="X767" s="17">
        <f t="shared" si="106"/>
        <v>0</v>
      </c>
      <c r="Y767" s="25"/>
      <c r="Z767" s="17">
        <f t="shared" si="107"/>
        <v>0</v>
      </c>
      <c r="AA767" s="17">
        <f t="shared" si="108"/>
        <v>0</v>
      </c>
    </row>
    <row r="768" spans="1:27" x14ac:dyDescent="0.2">
      <c r="A768" s="14" t="str">
        <f>IF(AND(INTRO!$E$37="Non-endemic",INTRO!$E$41="Non-endemic")," ",IF(COUNTRY_INFO!A768=0," ",COUNTRY_INFO!A768))</f>
        <v>Ethiopia</v>
      </c>
      <c r="B768" s="14" t="str">
        <f>IF(AND(INTRO!$E$37="Non-endemic",INTRO!$E$41="Non-endemic")," ",IF(COUNTRY_INFO!B768=0," ",COUNTRY_INFO!B768))</f>
        <v>SomaliAfder</v>
      </c>
      <c r="C768" s="14" t="str">
        <f>IF(AND(INTRO!$E$37="Non-endemic",INTRO!$E$41="Non-endemic")," ",IF(COUNTRY_INFO!C768=0," ",COUNTRY_INFO!C768))</f>
        <v>Goraboqaksa</v>
      </c>
      <c r="D768" s="15">
        <f>IF(AND(INTRO!$E$37="Non-endemic",INTRO!$E$41="Non-endemic"),0,IF(AND(OR(COUNTRY_INFO!$H768=0,COUNTRY_INFO!$H768=4,COUNTRY_INFO!$H768=99),OR(COUNTRY_INFO!$J768=0,COUNTRY_INFO!$J768=4)),0,COUNTRY_INFO!$E768))</f>
        <v>0</v>
      </c>
      <c r="E768" s="15">
        <f>IF(AND(INTRO!$E$37="Non-endemic",INTRO!$E$41="Non-endemic"),0,IF(AND(OR(COUNTRY_INFO!$H768=0,COUNTRY_INFO!$H768=4,COUNTRY_INFO!$H768=99),OR(COUNTRY_INFO!$J768=0,COUNTRY_INFO!$J768=4)),0,COUNTRY_INFO!$F768))</f>
        <v>0</v>
      </c>
      <c r="F768" s="15">
        <f t="shared" si="109"/>
        <v>0</v>
      </c>
      <c r="G768" s="16">
        <f>IF(AND(INTRO!$E$37="Non-endemic",INTRO!$E$41="Non-endemic"),0,COUNTRY_INFO!P768)</f>
        <v>0</v>
      </c>
      <c r="H768" s="16">
        <f>IF(AND(INTRO!$E$37="Non-endemic",INTRO!$E$41="Non-endemic"),0,COUNTRY_INFO!R768)</f>
        <v>0</v>
      </c>
      <c r="I768" s="15">
        <f>IF(INTRO!$E$39="Non-endemic",IF($G768=1,DEC!I768,0),IF($G768=1,IVM!G768,0))</f>
        <v>0</v>
      </c>
      <c r="J768" s="197"/>
      <c r="K768" s="42">
        <f>IF($J768="ALB", IF(INTRO!$E$39="Non-endemic", IF($H768&lt;&gt;0, IF($I768=0, $D768*$H768, $D768*($H768-$G768)), 0), $D768*$H768), 0)</f>
        <v>0</v>
      </c>
      <c r="L768" s="15">
        <f t="shared" si="101"/>
        <v>0</v>
      </c>
      <c r="M768" s="3"/>
      <c r="N768" s="15">
        <f t="shared" si="110"/>
        <v>0</v>
      </c>
      <c r="O768" s="42">
        <f>IF($J768="MBD", IF(INTRO!$E$39="Non-endemic", IF($H768&lt;&gt;0, IF($I768=0, $D768*$H768, $D768*($H768-$G768)), 0), $D768*$H768), 0)</f>
        <v>0</v>
      </c>
      <c r="P768" s="15">
        <f t="shared" si="102"/>
        <v>0</v>
      </c>
      <c r="Q768" s="3"/>
      <c r="R768" s="15">
        <f t="shared" si="111"/>
        <v>0</v>
      </c>
      <c r="S768" s="25"/>
      <c r="T768" s="17">
        <f t="shared" si="103"/>
        <v>0</v>
      </c>
      <c r="U768" s="17">
        <f t="shared" si="104"/>
        <v>0</v>
      </c>
      <c r="V768" s="25"/>
      <c r="W768" s="17">
        <f t="shared" si="105"/>
        <v>0</v>
      </c>
      <c r="X768" s="17">
        <f t="shared" si="106"/>
        <v>0</v>
      </c>
      <c r="Y768" s="25"/>
      <c r="Z768" s="17">
        <f t="shared" si="107"/>
        <v>0</v>
      </c>
      <c r="AA768" s="17">
        <f t="shared" si="108"/>
        <v>0</v>
      </c>
    </row>
    <row r="769" spans="1:27" x14ac:dyDescent="0.2">
      <c r="A769" s="14" t="str">
        <f>IF(AND(INTRO!$E$37="Non-endemic",INTRO!$E$41="Non-endemic")," ",IF(COUNTRY_INFO!A769=0," ",COUNTRY_INFO!A769))</f>
        <v>Ethiopia</v>
      </c>
      <c r="B769" s="14" t="str">
        <f>IF(AND(INTRO!$E$37="Non-endemic",INTRO!$E$41="Non-endemic")," ",IF(COUNTRY_INFO!B769=0," ",COUNTRY_INFO!B769))</f>
        <v>SomaliAfder</v>
      </c>
      <c r="C769" s="14" t="str">
        <f>IF(AND(INTRO!$E$37="Non-endemic",INTRO!$E$41="Non-endemic")," ",IF(COUNTRY_INFO!C769=0," ",COUNTRY_INFO!C769))</f>
        <v>Guradamole</v>
      </c>
      <c r="D769" s="15">
        <f>IF(AND(INTRO!$E$37="Non-endemic",INTRO!$E$41="Non-endemic"),0,IF(AND(OR(COUNTRY_INFO!$H769=0,COUNTRY_INFO!$H769=4,COUNTRY_INFO!$H769=99),OR(COUNTRY_INFO!$J769=0,COUNTRY_INFO!$J769=4)),0,COUNTRY_INFO!$E769))</f>
        <v>0</v>
      </c>
      <c r="E769" s="15">
        <f>IF(AND(INTRO!$E$37="Non-endemic",INTRO!$E$41="Non-endemic"),0,IF(AND(OR(COUNTRY_INFO!$H769=0,COUNTRY_INFO!$H769=4,COUNTRY_INFO!$H769=99),OR(COUNTRY_INFO!$J769=0,COUNTRY_INFO!$J769=4)),0,COUNTRY_INFO!$F769))</f>
        <v>0</v>
      </c>
      <c r="F769" s="15">
        <f t="shared" si="109"/>
        <v>0</v>
      </c>
      <c r="G769" s="16">
        <f>IF(AND(INTRO!$E$37="Non-endemic",INTRO!$E$41="Non-endemic"),0,COUNTRY_INFO!P769)</f>
        <v>0</v>
      </c>
      <c r="H769" s="16">
        <f>IF(AND(INTRO!$E$37="Non-endemic",INTRO!$E$41="Non-endemic"),0,COUNTRY_INFO!R769)</f>
        <v>0</v>
      </c>
      <c r="I769" s="15">
        <f>IF(INTRO!$E$39="Non-endemic",IF($G769=1,DEC!I769,0),IF($G769=1,IVM!G769,0))</f>
        <v>0</v>
      </c>
      <c r="J769" s="197"/>
      <c r="K769" s="42">
        <f>IF($J769="ALB", IF(INTRO!$E$39="Non-endemic", IF($H769&lt;&gt;0, IF($I769=0, $D769*$H769, $D769*($H769-$G769)), 0), $D769*$H769), 0)</f>
        <v>0</v>
      </c>
      <c r="L769" s="15">
        <f t="shared" si="101"/>
        <v>0</v>
      </c>
      <c r="M769" s="3"/>
      <c r="N769" s="15">
        <f t="shared" si="110"/>
        <v>0</v>
      </c>
      <c r="O769" s="42">
        <f>IF($J769="MBD", IF(INTRO!$E$39="Non-endemic", IF($H769&lt;&gt;0, IF($I769=0, $D769*$H769, $D769*($H769-$G769)), 0), $D769*$H769), 0)</f>
        <v>0</v>
      </c>
      <c r="P769" s="15">
        <f t="shared" si="102"/>
        <v>0</v>
      </c>
      <c r="Q769" s="3"/>
      <c r="R769" s="15">
        <f t="shared" si="111"/>
        <v>0</v>
      </c>
      <c r="S769" s="25"/>
      <c r="T769" s="17">
        <f t="shared" si="103"/>
        <v>0</v>
      </c>
      <c r="U769" s="17">
        <f t="shared" si="104"/>
        <v>0</v>
      </c>
      <c r="V769" s="25"/>
      <c r="W769" s="17">
        <f t="shared" si="105"/>
        <v>0</v>
      </c>
      <c r="X769" s="17">
        <f t="shared" si="106"/>
        <v>0</v>
      </c>
      <c r="Y769" s="25"/>
      <c r="Z769" s="17">
        <f t="shared" si="107"/>
        <v>0</v>
      </c>
      <c r="AA769" s="17">
        <f t="shared" si="108"/>
        <v>0</v>
      </c>
    </row>
    <row r="770" spans="1:27" x14ac:dyDescent="0.2">
      <c r="A770" s="14" t="str">
        <f>IF(AND(INTRO!$E$37="Non-endemic",INTRO!$E$41="Non-endemic")," ",IF(COUNTRY_INFO!A770=0," ",COUNTRY_INFO!A770))</f>
        <v>Ethiopia</v>
      </c>
      <c r="B770" s="14" t="str">
        <f>IF(AND(INTRO!$E$37="Non-endemic",INTRO!$E$41="Non-endemic")," ",IF(COUNTRY_INFO!B770=0," ",COUNTRY_INFO!B770))</f>
        <v>SomaliAfder</v>
      </c>
      <c r="C770" s="14" t="str">
        <f>IF(AND(INTRO!$E$37="Non-endemic",INTRO!$E$41="Non-endemic")," ",IF(COUNTRY_INFO!C770=0," ",COUNTRY_INFO!C770))</f>
        <v>Hargele</v>
      </c>
      <c r="D770" s="15">
        <f>IF(AND(INTRO!$E$37="Non-endemic",INTRO!$E$41="Non-endemic"),0,IF(AND(OR(COUNTRY_INFO!$H770=0,COUNTRY_INFO!$H770=4,COUNTRY_INFO!$H770=99),OR(COUNTRY_INFO!$J770=0,COUNTRY_INFO!$J770=4)),0,COUNTRY_INFO!$E770))</f>
        <v>10738.277413808724</v>
      </c>
      <c r="E770" s="15">
        <f>IF(AND(INTRO!$E$37="Non-endemic",INTRO!$E$41="Non-endemic"),0,IF(AND(OR(COUNTRY_INFO!$H770=0,COUNTRY_INFO!$H770=4,COUNTRY_INFO!$H770=99),OR(COUNTRY_INFO!$J770=0,COUNTRY_INFO!$J770=4)),0,COUNTRY_INFO!$F770))</f>
        <v>36080.584936870036</v>
      </c>
      <c r="F770" s="15">
        <f t="shared" si="109"/>
        <v>46818.862350678763</v>
      </c>
      <c r="G770" s="16">
        <f>IF(AND(INTRO!$E$37="Non-endemic",INTRO!$E$41="Non-endemic"),0,COUNTRY_INFO!P770)</f>
        <v>0</v>
      </c>
      <c r="H770" s="16">
        <f>IF(AND(INTRO!$E$37="Non-endemic",INTRO!$E$41="Non-endemic"),0,COUNTRY_INFO!R770)</f>
        <v>2</v>
      </c>
      <c r="I770" s="15">
        <f>IF(INTRO!$E$39="Non-endemic",IF($G770=1,DEC!I770,0),IF($G770=1,IVM!G770,0))</f>
        <v>0</v>
      </c>
      <c r="J770" s="197" t="s">
        <v>1155</v>
      </c>
      <c r="K770" s="42">
        <f>IF($J770="ALB", IF(INTRO!$E$39="Non-endemic", IF($H770&lt;&gt;0, IF($I770=0, $D770*$H770, $D770*($H770-$G770)), 0), $D770*$H770), 0)</f>
        <v>0</v>
      </c>
      <c r="L770" s="15">
        <f t="shared" si="101"/>
        <v>0</v>
      </c>
      <c r="M770" s="3"/>
      <c r="N770" s="15">
        <f t="shared" si="110"/>
        <v>0</v>
      </c>
      <c r="O770" s="42">
        <f>IF($J770="MBD", IF(INTRO!$E$39="Non-endemic", IF($H770&lt;&gt;0, IF($I770=0, $D770*$H770, $D770*($H770-$G770)), 0), $D770*$H770), 0)</f>
        <v>21476.554827617449</v>
      </c>
      <c r="P770" s="15">
        <f t="shared" si="102"/>
        <v>72161.169873740073</v>
      </c>
      <c r="Q770" s="3"/>
      <c r="R770" s="15">
        <f t="shared" si="111"/>
        <v>93637.724701357525</v>
      </c>
      <c r="S770" s="25"/>
      <c r="T770" s="17">
        <f t="shared" si="103"/>
        <v>0</v>
      </c>
      <c r="U770" s="17">
        <f t="shared" si="104"/>
        <v>0</v>
      </c>
      <c r="V770" s="25"/>
      <c r="W770" s="17">
        <f t="shared" si="105"/>
        <v>0</v>
      </c>
      <c r="X770" s="17">
        <f t="shared" si="106"/>
        <v>0</v>
      </c>
      <c r="Y770" s="25"/>
      <c r="Z770" s="17">
        <f t="shared" si="107"/>
        <v>72161.169873740073</v>
      </c>
      <c r="AA770" s="17">
        <f t="shared" si="108"/>
        <v>482</v>
      </c>
    </row>
    <row r="771" spans="1:27" x14ac:dyDescent="0.2">
      <c r="A771" s="14" t="str">
        <f>IF(AND(INTRO!$E$37="Non-endemic",INTRO!$E$41="Non-endemic")," ",IF(COUNTRY_INFO!A771=0," ",COUNTRY_INFO!A771))</f>
        <v>Ethiopia</v>
      </c>
      <c r="B771" s="14" t="str">
        <f>IF(AND(INTRO!$E$37="Non-endemic",INTRO!$E$41="Non-endemic")," ",IF(COUNTRY_INFO!B771=0," ",COUNTRY_INFO!B771))</f>
        <v>SomaliAfder</v>
      </c>
      <c r="C771" s="14" t="str">
        <f>IF(AND(INTRO!$E$37="Non-endemic",INTRO!$E$41="Non-endemic")," ",IF(COUNTRY_INFO!C771=0," ",COUNTRY_INFO!C771))</f>
        <v>Qarsadula</v>
      </c>
      <c r="D771" s="15">
        <f>IF(AND(INTRO!$E$37="Non-endemic",INTRO!$E$41="Non-endemic"),0,IF(AND(OR(COUNTRY_INFO!$H771=0,COUNTRY_INFO!$H771=4,COUNTRY_INFO!$H771=99),OR(COUNTRY_INFO!$J771=0,COUNTRY_INFO!$J771=4)),0,COUNTRY_INFO!$E771))</f>
        <v>0</v>
      </c>
      <c r="E771" s="15">
        <f>IF(AND(INTRO!$E$37="Non-endemic",INTRO!$E$41="Non-endemic"),0,IF(AND(OR(COUNTRY_INFO!$H771=0,COUNTRY_INFO!$H771=4,COUNTRY_INFO!$H771=99),OR(COUNTRY_INFO!$J771=0,COUNTRY_INFO!$J771=4)),0,COUNTRY_INFO!$F771))</f>
        <v>0</v>
      </c>
      <c r="F771" s="15">
        <f t="shared" si="109"/>
        <v>0</v>
      </c>
      <c r="G771" s="16">
        <f>IF(AND(INTRO!$E$37="Non-endemic",INTRO!$E$41="Non-endemic"),0,COUNTRY_INFO!P771)</f>
        <v>0</v>
      </c>
      <c r="H771" s="16">
        <f>IF(AND(INTRO!$E$37="Non-endemic",INTRO!$E$41="Non-endemic"),0,COUNTRY_INFO!R771)</f>
        <v>0</v>
      </c>
      <c r="I771" s="15">
        <f>IF(INTRO!$E$39="Non-endemic",IF($G771=1,DEC!I771,0),IF($G771=1,IVM!G771,0))</f>
        <v>0</v>
      </c>
      <c r="J771" s="197"/>
      <c r="K771" s="42">
        <f>IF($J771="ALB", IF(INTRO!$E$39="Non-endemic", IF($H771&lt;&gt;0, IF($I771=0, $D771*$H771, $D771*($H771-$G771)), 0), $D771*$H771), 0)</f>
        <v>0</v>
      </c>
      <c r="L771" s="15">
        <f t="shared" si="101"/>
        <v>0</v>
      </c>
      <c r="M771" s="3"/>
      <c r="N771" s="15">
        <f t="shared" si="110"/>
        <v>0</v>
      </c>
      <c r="O771" s="42">
        <f>IF($J771="MBD", IF(INTRO!$E$39="Non-endemic", IF($H771&lt;&gt;0, IF($I771=0, $D771*$H771, $D771*($H771-$G771)), 0), $D771*$H771), 0)</f>
        <v>0</v>
      </c>
      <c r="P771" s="15">
        <f t="shared" si="102"/>
        <v>0</v>
      </c>
      <c r="Q771" s="3"/>
      <c r="R771" s="15">
        <f t="shared" si="111"/>
        <v>0</v>
      </c>
      <c r="S771" s="25"/>
      <c r="T771" s="17">
        <f t="shared" si="103"/>
        <v>0</v>
      </c>
      <c r="U771" s="17">
        <f t="shared" si="104"/>
        <v>0</v>
      </c>
      <c r="V771" s="25"/>
      <c r="W771" s="17">
        <f t="shared" si="105"/>
        <v>0</v>
      </c>
      <c r="X771" s="17">
        <f t="shared" si="106"/>
        <v>0</v>
      </c>
      <c r="Y771" s="25"/>
      <c r="Z771" s="17">
        <f t="shared" si="107"/>
        <v>0</v>
      </c>
      <c r="AA771" s="17">
        <f t="shared" si="108"/>
        <v>0</v>
      </c>
    </row>
    <row r="772" spans="1:27" x14ac:dyDescent="0.2">
      <c r="A772" s="14" t="str">
        <f>IF(AND(INTRO!$E$37="Non-endemic",INTRO!$E$41="Non-endemic")," ",IF(COUNTRY_INFO!A772=0," ",COUNTRY_INFO!A772))</f>
        <v>Ethiopia</v>
      </c>
      <c r="B772" s="14" t="str">
        <f>IF(AND(INTRO!$E$37="Non-endemic",INTRO!$E$41="Non-endemic")," ",IF(COUNTRY_INFO!B772=0," ",COUNTRY_INFO!B772))</f>
        <v>SomaliAfder</v>
      </c>
      <c r="C772" s="14" t="str">
        <f>IF(AND(INTRO!$E$37="Non-endemic",INTRO!$E$41="Non-endemic")," ",IF(COUNTRY_INFO!C772=0," ",COUNTRY_INFO!C772))</f>
        <v>Qooxle</v>
      </c>
      <c r="D772" s="15">
        <f>IF(AND(INTRO!$E$37="Non-endemic",INTRO!$E$41="Non-endemic"),0,IF(AND(OR(COUNTRY_INFO!$H772=0,COUNTRY_INFO!$H772=4,COUNTRY_INFO!$H772=99),OR(COUNTRY_INFO!$J772=0,COUNTRY_INFO!$J772=4)),0,COUNTRY_INFO!$E772))</f>
        <v>0</v>
      </c>
      <c r="E772" s="15">
        <f>IF(AND(INTRO!$E$37="Non-endemic",INTRO!$E$41="Non-endemic"),0,IF(AND(OR(COUNTRY_INFO!$H772=0,COUNTRY_INFO!$H772=4,COUNTRY_INFO!$H772=99),OR(COUNTRY_INFO!$J772=0,COUNTRY_INFO!$J772=4)),0,COUNTRY_INFO!$F772))</f>
        <v>0</v>
      </c>
      <c r="F772" s="15">
        <f t="shared" si="109"/>
        <v>0</v>
      </c>
      <c r="G772" s="16">
        <f>IF(AND(INTRO!$E$37="Non-endemic",INTRO!$E$41="Non-endemic"),0,COUNTRY_INFO!P772)</f>
        <v>0</v>
      </c>
      <c r="H772" s="16">
        <f>IF(AND(INTRO!$E$37="Non-endemic",INTRO!$E$41="Non-endemic"),0,COUNTRY_INFO!R772)</f>
        <v>0</v>
      </c>
      <c r="I772" s="15">
        <f>IF(INTRO!$E$39="Non-endemic",IF($G772=1,DEC!I772,0),IF($G772=1,IVM!G772,0))</f>
        <v>0</v>
      </c>
      <c r="J772" s="197"/>
      <c r="K772" s="42">
        <f>IF($J772="ALB", IF(INTRO!$E$39="Non-endemic", IF($H772&lt;&gt;0, IF($I772=0, $D772*$H772, $D772*($H772-$G772)), 0), $D772*$H772), 0)</f>
        <v>0</v>
      </c>
      <c r="L772" s="15">
        <f t="shared" si="101"/>
        <v>0</v>
      </c>
      <c r="M772" s="3"/>
      <c r="N772" s="15">
        <f t="shared" si="110"/>
        <v>0</v>
      </c>
      <c r="O772" s="42">
        <f>IF($J772="MBD", IF(INTRO!$E$39="Non-endemic", IF($H772&lt;&gt;0, IF($I772=0, $D772*$H772, $D772*($H772-$G772)), 0), $D772*$H772), 0)</f>
        <v>0</v>
      </c>
      <c r="P772" s="15">
        <f t="shared" si="102"/>
        <v>0</v>
      </c>
      <c r="Q772" s="3"/>
      <c r="R772" s="15">
        <f t="shared" si="111"/>
        <v>0</v>
      </c>
      <c r="S772" s="25"/>
      <c r="T772" s="17">
        <f t="shared" si="103"/>
        <v>0</v>
      </c>
      <c r="U772" s="17">
        <f t="shared" si="104"/>
        <v>0</v>
      </c>
      <c r="V772" s="25"/>
      <c r="W772" s="17">
        <f t="shared" si="105"/>
        <v>0</v>
      </c>
      <c r="X772" s="17">
        <f t="shared" si="106"/>
        <v>0</v>
      </c>
      <c r="Y772" s="25"/>
      <c r="Z772" s="17">
        <f t="shared" si="107"/>
        <v>0</v>
      </c>
      <c r="AA772" s="17">
        <f t="shared" si="108"/>
        <v>0</v>
      </c>
    </row>
    <row r="773" spans="1:27" x14ac:dyDescent="0.2">
      <c r="A773" s="14" t="str">
        <f>IF(AND(INTRO!$E$37="Non-endemic",INTRO!$E$41="Non-endemic")," ",IF(COUNTRY_INFO!A773=0," ",COUNTRY_INFO!A773))</f>
        <v>Ethiopia</v>
      </c>
      <c r="B773" s="14" t="str">
        <f>IF(AND(INTRO!$E$37="Non-endemic",INTRO!$E$41="Non-endemic")," ",IF(COUNTRY_INFO!B773=0," ",COUNTRY_INFO!B773))</f>
        <v>SomaliAfder</v>
      </c>
      <c r="C773" s="14" t="str">
        <f>IF(AND(INTRO!$E$37="Non-endemic",INTRO!$E$41="Non-endemic")," ",IF(COUNTRY_INFO!C773=0," ",COUNTRY_INFO!C773))</f>
        <v>Rarso</v>
      </c>
      <c r="D773" s="15">
        <f>IF(AND(INTRO!$E$37="Non-endemic",INTRO!$E$41="Non-endemic"),0,IF(AND(OR(COUNTRY_INFO!$H773=0,COUNTRY_INFO!$H773=4,COUNTRY_INFO!$H773=99),OR(COUNTRY_INFO!$J773=0,COUNTRY_INFO!$J773=4)),0,COUNTRY_INFO!$E773))</f>
        <v>0</v>
      </c>
      <c r="E773" s="15">
        <f>IF(AND(INTRO!$E$37="Non-endemic",INTRO!$E$41="Non-endemic"),0,IF(AND(OR(COUNTRY_INFO!$H773=0,COUNTRY_INFO!$H773=4,COUNTRY_INFO!$H773=99),OR(COUNTRY_INFO!$J773=0,COUNTRY_INFO!$J773=4)),0,COUNTRY_INFO!$F773))</f>
        <v>0</v>
      </c>
      <c r="F773" s="15">
        <f t="shared" si="109"/>
        <v>0</v>
      </c>
      <c r="G773" s="16">
        <f>IF(AND(INTRO!$E$37="Non-endemic",INTRO!$E$41="Non-endemic"),0,COUNTRY_INFO!P773)</f>
        <v>0</v>
      </c>
      <c r="H773" s="16">
        <f>IF(AND(INTRO!$E$37="Non-endemic",INTRO!$E$41="Non-endemic"),0,COUNTRY_INFO!R773)</f>
        <v>0</v>
      </c>
      <c r="I773" s="15">
        <f>IF(INTRO!$E$39="Non-endemic",IF($G773=1,DEC!I773,0),IF($G773=1,IVM!G773,0))</f>
        <v>0</v>
      </c>
      <c r="J773" s="197"/>
      <c r="K773" s="42">
        <f>IF($J773="ALB", IF(INTRO!$E$39="Non-endemic", IF($H773&lt;&gt;0, IF($I773=0, $D773*$H773, $D773*($H773-$G773)), 0), $D773*$H773), 0)</f>
        <v>0</v>
      </c>
      <c r="L773" s="15">
        <f t="shared" si="101"/>
        <v>0</v>
      </c>
      <c r="M773" s="3"/>
      <c r="N773" s="15">
        <f t="shared" si="110"/>
        <v>0</v>
      </c>
      <c r="O773" s="42">
        <f>IF($J773="MBD", IF(INTRO!$E$39="Non-endemic", IF($H773&lt;&gt;0, IF($I773=0, $D773*$H773, $D773*($H773-$G773)), 0), $D773*$H773), 0)</f>
        <v>0</v>
      </c>
      <c r="P773" s="15">
        <f t="shared" si="102"/>
        <v>0</v>
      </c>
      <c r="Q773" s="3"/>
      <c r="R773" s="15">
        <f t="shared" si="111"/>
        <v>0</v>
      </c>
      <c r="S773" s="25"/>
      <c r="T773" s="17">
        <f t="shared" si="103"/>
        <v>0</v>
      </c>
      <c r="U773" s="17">
        <f t="shared" si="104"/>
        <v>0</v>
      </c>
      <c r="V773" s="25"/>
      <c r="W773" s="17">
        <f t="shared" si="105"/>
        <v>0</v>
      </c>
      <c r="X773" s="17">
        <f t="shared" si="106"/>
        <v>0</v>
      </c>
      <c r="Y773" s="25"/>
      <c r="Z773" s="17">
        <f t="shared" si="107"/>
        <v>0</v>
      </c>
      <c r="AA773" s="17">
        <f t="shared" si="108"/>
        <v>0</v>
      </c>
    </row>
    <row r="774" spans="1:27" x14ac:dyDescent="0.2">
      <c r="A774" s="14" t="str">
        <f>IF(AND(INTRO!$E$37="Non-endemic",INTRO!$E$41="Non-endemic")," ",IF(COUNTRY_INFO!A774=0," ",COUNTRY_INFO!A774))</f>
        <v>Ethiopia</v>
      </c>
      <c r="B774" s="14" t="str">
        <f>IF(AND(INTRO!$E$37="Non-endemic",INTRO!$E$41="Non-endemic")," ",IF(COUNTRY_INFO!B774=0," ",COUNTRY_INFO!B774))</f>
        <v>SomaliAfder</v>
      </c>
      <c r="C774" s="14" t="str">
        <f>IF(AND(INTRO!$E$37="Non-endemic",INTRO!$E$41="Non-endemic")," ",IF(COUNTRY_INFO!C774=0," ",COUNTRY_INFO!C774))</f>
        <v>West Emay</v>
      </c>
      <c r="D774" s="15">
        <f>IF(AND(INTRO!$E$37="Non-endemic",INTRO!$E$41="Non-endemic"),0,IF(AND(OR(COUNTRY_INFO!$H774=0,COUNTRY_INFO!$H774=4,COUNTRY_INFO!$H774=99),OR(COUNTRY_INFO!$J774=0,COUNTRY_INFO!$J774=4)),0,COUNTRY_INFO!$E774))</f>
        <v>0</v>
      </c>
      <c r="E774" s="15">
        <f>IF(AND(INTRO!$E$37="Non-endemic",INTRO!$E$41="Non-endemic"),0,IF(AND(OR(COUNTRY_INFO!$H774=0,COUNTRY_INFO!$H774=4,COUNTRY_INFO!$H774=99),OR(COUNTRY_INFO!$J774=0,COUNTRY_INFO!$J774=4)),0,COUNTRY_INFO!$F774))</f>
        <v>0</v>
      </c>
      <c r="F774" s="15">
        <f t="shared" si="109"/>
        <v>0</v>
      </c>
      <c r="G774" s="16">
        <f>IF(AND(INTRO!$E$37="Non-endemic",INTRO!$E$41="Non-endemic"),0,COUNTRY_INFO!P774)</f>
        <v>0</v>
      </c>
      <c r="H774" s="16">
        <f>IF(AND(INTRO!$E$37="Non-endemic",INTRO!$E$41="Non-endemic"),0,COUNTRY_INFO!R774)</f>
        <v>0</v>
      </c>
      <c r="I774" s="15">
        <f>IF(INTRO!$E$39="Non-endemic",IF($G774=1,DEC!I774,0),IF($G774=1,IVM!G774,0))</f>
        <v>0</v>
      </c>
      <c r="J774" s="197"/>
      <c r="K774" s="42">
        <f>IF($J774="ALB", IF(INTRO!$E$39="Non-endemic", IF($H774&lt;&gt;0, IF($I774=0, $D774*$H774, $D774*($H774-$G774)), 0), $D774*$H774), 0)</f>
        <v>0</v>
      </c>
      <c r="L774" s="15">
        <f t="shared" si="101"/>
        <v>0</v>
      </c>
      <c r="M774" s="3"/>
      <c r="N774" s="15">
        <f t="shared" si="110"/>
        <v>0</v>
      </c>
      <c r="O774" s="42">
        <f>IF($J774="MBD", IF(INTRO!$E$39="Non-endemic", IF($H774&lt;&gt;0, IF($I774=0, $D774*$H774, $D774*($H774-$G774)), 0), $D774*$H774), 0)</f>
        <v>0</v>
      </c>
      <c r="P774" s="15">
        <f t="shared" si="102"/>
        <v>0</v>
      </c>
      <c r="Q774" s="3"/>
      <c r="R774" s="15">
        <f t="shared" si="111"/>
        <v>0</v>
      </c>
      <c r="S774" s="25"/>
      <c r="T774" s="17">
        <f t="shared" si="103"/>
        <v>0</v>
      </c>
      <c r="U774" s="17">
        <f t="shared" si="104"/>
        <v>0</v>
      </c>
      <c r="V774" s="25"/>
      <c r="W774" s="17">
        <f t="shared" si="105"/>
        <v>0</v>
      </c>
      <c r="X774" s="17">
        <f t="shared" si="106"/>
        <v>0</v>
      </c>
      <c r="Y774" s="25"/>
      <c r="Z774" s="17">
        <f t="shared" si="107"/>
        <v>0</v>
      </c>
      <c r="AA774" s="17">
        <f t="shared" si="108"/>
        <v>0</v>
      </c>
    </row>
    <row r="775" spans="1:27" x14ac:dyDescent="0.2">
      <c r="A775" s="14" t="str">
        <f>IF(AND(INTRO!$E$37="Non-endemic",INTRO!$E$41="Non-endemic")," ",IF(COUNTRY_INFO!A775=0," ",COUNTRY_INFO!A775))</f>
        <v>Ethiopia</v>
      </c>
      <c r="B775" s="14" t="str">
        <f>IF(AND(INTRO!$E$37="Non-endemic",INTRO!$E$41="Non-endemic")," ",IF(COUNTRY_INFO!B775=0," ",COUNTRY_INFO!B775))</f>
        <v>SomaliCity</v>
      </c>
      <c r="C775" s="14" t="str">
        <f>IF(AND(INTRO!$E$37="Non-endemic",INTRO!$E$41="Non-endemic")," ",IF(COUNTRY_INFO!C775=0," ",COUNTRY_INFO!C775))</f>
        <v>Afdem</v>
      </c>
      <c r="D775" s="15">
        <f>IF(AND(INTRO!$E$37="Non-endemic",INTRO!$E$41="Non-endemic"),0,IF(AND(OR(COUNTRY_INFO!$H775=0,COUNTRY_INFO!$H775=4,COUNTRY_INFO!$H775=99),OR(COUNTRY_INFO!$J775=0,COUNTRY_INFO!$J775=4)),0,COUNTRY_INFO!$E775))</f>
        <v>8375.0650699109392</v>
      </c>
      <c r="E775" s="15">
        <f>IF(AND(INTRO!$E$37="Non-endemic",INTRO!$E$41="Non-endemic"),0,IF(AND(OR(COUNTRY_INFO!$H775=0,COUNTRY_INFO!$H775=4,COUNTRY_INFO!$H775=99),OR(COUNTRY_INFO!$J775=0,COUNTRY_INFO!$J775=4)),0,COUNTRY_INFO!$F775))</f>
        <v>28140.197441551922</v>
      </c>
      <c r="F775" s="15">
        <f t="shared" si="109"/>
        <v>36515.262511462861</v>
      </c>
      <c r="G775" s="16">
        <f>IF(AND(INTRO!$E$37="Non-endemic",INTRO!$E$41="Non-endemic"),0,COUNTRY_INFO!P775)</f>
        <v>0</v>
      </c>
      <c r="H775" s="16">
        <f>IF(AND(INTRO!$E$37="Non-endemic",INTRO!$E$41="Non-endemic"),0,COUNTRY_INFO!R775)</f>
        <v>2</v>
      </c>
      <c r="I775" s="15">
        <f>IF(INTRO!$E$39="Non-endemic",IF($G775=1,DEC!I775,0),IF($G775=1,IVM!G775,0))</f>
        <v>0</v>
      </c>
      <c r="J775" s="197" t="s">
        <v>1155</v>
      </c>
      <c r="K775" s="42">
        <f>IF($J775="ALB", IF(INTRO!$E$39="Non-endemic", IF($H775&lt;&gt;0, IF($I775=0, $D775*$H775, $D775*($H775-$G775)), 0), $D775*$H775), 0)</f>
        <v>0</v>
      </c>
      <c r="L775" s="15">
        <f t="shared" si="101"/>
        <v>0</v>
      </c>
      <c r="M775" s="3"/>
      <c r="N775" s="15">
        <f t="shared" si="110"/>
        <v>0</v>
      </c>
      <c r="O775" s="42">
        <f>IF($J775="MBD", IF(INTRO!$E$39="Non-endemic", IF($H775&lt;&gt;0, IF($I775=0, $D775*$H775, $D775*($H775-$G775)), 0), $D775*$H775), 0)</f>
        <v>16750.130139821878</v>
      </c>
      <c r="P775" s="15">
        <f t="shared" si="102"/>
        <v>56280.394883103843</v>
      </c>
      <c r="Q775" s="3"/>
      <c r="R775" s="15">
        <f t="shared" si="111"/>
        <v>73030.525022925722</v>
      </c>
      <c r="S775" s="25"/>
      <c r="T775" s="17">
        <f t="shared" si="103"/>
        <v>0</v>
      </c>
      <c r="U775" s="17">
        <f t="shared" si="104"/>
        <v>0</v>
      </c>
      <c r="V775" s="25"/>
      <c r="W775" s="17">
        <f t="shared" si="105"/>
        <v>0</v>
      </c>
      <c r="X775" s="17">
        <f t="shared" si="106"/>
        <v>0</v>
      </c>
      <c r="Y775" s="25"/>
      <c r="Z775" s="17">
        <f t="shared" si="107"/>
        <v>56280.394883103843</v>
      </c>
      <c r="AA775" s="17">
        <f t="shared" si="108"/>
        <v>376</v>
      </c>
    </row>
    <row r="776" spans="1:27" x14ac:dyDescent="0.2">
      <c r="A776" s="14" t="str">
        <f>IF(AND(INTRO!$E$37="Non-endemic",INTRO!$E$41="Non-endemic")," ",IF(COUNTRY_INFO!A776=0," ",COUNTRY_INFO!A776))</f>
        <v>Ethiopia</v>
      </c>
      <c r="B776" s="14" t="str">
        <f>IF(AND(INTRO!$E$37="Non-endemic",INTRO!$E$41="Non-endemic")," ",IF(COUNTRY_INFO!B776=0," ",COUNTRY_INFO!B776))</f>
        <v>SomaliCity</v>
      </c>
      <c r="C776" s="14" t="str">
        <f>IF(AND(INTRO!$E$37="Non-endemic",INTRO!$E$41="Non-endemic")," ",IF(COUNTRY_INFO!C776=0," ",COUNTRY_INFO!C776))</f>
        <v>Ayshia</v>
      </c>
      <c r="D776" s="15">
        <f>IF(AND(INTRO!$E$37="Non-endemic",INTRO!$E$41="Non-endemic"),0,IF(AND(OR(COUNTRY_INFO!$H776=0,COUNTRY_INFO!$H776=4,COUNTRY_INFO!$H776=99),OR(COUNTRY_INFO!$J776=0,COUNTRY_INFO!$J776=4)),0,COUNTRY_INFO!$E776))</f>
        <v>0</v>
      </c>
      <c r="E776" s="15">
        <f>IF(AND(INTRO!$E$37="Non-endemic",INTRO!$E$41="Non-endemic"),0,IF(AND(OR(COUNTRY_INFO!$H776=0,COUNTRY_INFO!$H776=4,COUNTRY_INFO!$H776=99),OR(COUNTRY_INFO!$J776=0,COUNTRY_INFO!$J776=4)),0,COUNTRY_INFO!$F776))</f>
        <v>0</v>
      </c>
      <c r="F776" s="15">
        <f t="shared" si="109"/>
        <v>0</v>
      </c>
      <c r="G776" s="16">
        <f>IF(AND(INTRO!$E$37="Non-endemic",INTRO!$E$41="Non-endemic"),0,COUNTRY_INFO!P776)</f>
        <v>0</v>
      </c>
      <c r="H776" s="16">
        <f>IF(AND(INTRO!$E$37="Non-endemic",INTRO!$E$41="Non-endemic"),0,COUNTRY_INFO!R776)</f>
        <v>0</v>
      </c>
      <c r="I776" s="15">
        <f>IF(INTRO!$E$39="Non-endemic",IF($G776=1,DEC!I776,0),IF($G776=1,IVM!G776,0))</f>
        <v>0</v>
      </c>
      <c r="J776" s="197"/>
      <c r="K776" s="42">
        <f>IF($J776="ALB", IF(INTRO!$E$39="Non-endemic", IF($H776&lt;&gt;0, IF($I776=0, $D776*$H776, $D776*($H776-$G776)), 0), $D776*$H776), 0)</f>
        <v>0</v>
      </c>
      <c r="L776" s="15">
        <f t="shared" ref="L776:L839" si="112">IF($J776="ALB", IF($H776&lt;&gt;0, IF($I776=0, $E776*$H776, $E776*($H776-$G776)),0), 0)</f>
        <v>0</v>
      </c>
      <c r="M776" s="3"/>
      <c r="N776" s="15">
        <f t="shared" si="110"/>
        <v>0</v>
      </c>
      <c r="O776" s="42">
        <f>IF($J776="MBD", IF(INTRO!$E$39="Non-endemic", IF($H776&lt;&gt;0, IF($I776=0, $D776*$H776, $D776*($H776-$G776)), 0), $D776*$H776), 0)</f>
        <v>0</v>
      </c>
      <c r="P776" s="15">
        <f t="shared" ref="P776:P839" si="113">IF($J776="MBD", IF($H776&lt;&gt;0,IF($I776=0, $E776*$H776, $E776*($H776-$G776)),0), 0 )</f>
        <v>0</v>
      </c>
      <c r="Q776" s="3"/>
      <c r="R776" s="15">
        <f t="shared" si="111"/>
        <v>0</v>
      </c>
      <c r="S776" s="25"/>
      <c r="T776" s="17">
        <f t="shared" ref="T776:T839" si="114">IF($I776&gt;$S776, $I776-$S776,0)</f>
        <v>0</v>
      </c>
      <c r="U776" s="17">
        <f t="shared" ref="U776:U839" si="115">ROUNDUP($I776/200,0)</f>
        <v>0</v>
      </c>
      <c r="V776" s="25"/>
      <c r="W776" s="17">
        <f t="shared" ref="W776:W839" si="116">IF($L776&gt;$V776,$L776-$V776,0)</f>
        <v>0</v>
      </c>
      <c r="X776" s="17">
        <f t="shared" ref="X776:X839" si="117">ROUNDUP($L776/200,0)</f>
        <v>0</v>
      </c>
      <c r="Y776" s="25"/>
      <c r="Z776" s="17">
        <f t="shared" ref="Z776:Z839" si="118">IF($P776&gt;$Y776,$P776-$Y776,0)</f>
        <v>0</v>
      </c>
      <c r="AA776" s="17">
        <f t="shared" ref="AA776:AA839" si="119">ROUNDUP($P776/150,0)</f>
        <v>0</v>
      </c>
    </row>
    <row r="777" spans="1:27" x14ac:dyDescent="0.2">
      <c r="A777" s="14" t="str">
        <f>IF(AND(INTRO!$E$37="Non-endemic",INTRO!$E$41="Non-endemic")," ",IF(COUNTRY_INFO!A777=0," ",COUNTRY_INFO!A777))</f>
        <v>Ethiopia</v>
      </c>
      <c r="B777" s="14" t="str">
        <f>IF(AND(INTRO!$E$37="Non-endemic",INTRO!$E$41="Non-endemic")," ",IF(COUNTRY_INFO!B777=0," ",COUNTRY_INFO!B777))</f>
        <v>SomaliCity</v>
      </c>
      <c r="C777" s="14" t="str">
        <f>IF(AND(INTRO!$E$37="Non-endemic",INTRO!$E$41="Non-endemic")," ",IF(COUNTRY_INFO!C777=0," ",COUNTRY_INFO!C777))</f>
        <v>Dambal</v>
      </c>
      <c r="D777" s="15">
        <f>IF(AND(INTRO!$E$37="Non-endemic",INTRO!$E$41="Non-endemic"),0,IF(AND(OR(COUNTRY_INFO!$H777=0,COUNTRY_INFO!$H777=4,COUNTRY_INFO!$H777=99),OR(COUNTRY_INFO!$J777=0,COUNTRY_INFO!$J777=4)),0,COUNTRY_INFO!$E777))</f>
        <v>0</v>
      </c>
      <c r="E777" s="15">
        <f>IF(AND(INTRO!$E$37="Non-endemic",INTRO!$E$41="Non-endemic"),0,IF(AND(OR(COUNTRY_INFO!$H777=0,COUNTRY_INFO!$H777=4,COUNTRY_INFO!$H777=99),OR(COUNTRY_INFO!$J777=0,COUNTRY_INFO!$J777=4)),0,COUNTRY_INFO!$F777))</f>
        <v>0</v>
      </c>
      <c r="F777" s="15">
        <f t="shared" si="109"/>
        <v>0</v>
      </c>
      <c r="G777" s="16">
        <f>IF(AND(INTRO!$E$37="Non-endemic",INTRO!$E$41="Non-endemic"),0,COUNTRY_INFO!P777)</f>
        <v>0</v>
      </c>
      <c r="H777" s="16">
        <f>IF(AND(INTRO!$E$37="Non-endemic",INTRO!$E$41="Non-endemic"),0,COUNTRY_INFO!R777)</f>
        <v>0</v>
      </c>
      <c r="I777" s="15">
        <f>IF(INTRO!$E$39="Non-endemic",IF($G777=1,DEC!I777,0),IF($G777=1,IVM!G777,0))</f>
        <v>0</v>
      </c>
      <c r="J777" s="197"/>
      <c r="K777" s="42">
        <f>IF($J777="ALB", IF(INTRO!$E$39="Non-endemic", IF($H777&lt;&gt;0, IF($I777=0, $D777*$H777, $D777*($H777-$G777)), 0), $D777*$H777), 0)</f>
        <v>0</v>
      </c>
      <c r="L777" s="15">
        <f t="shared" si="112"/>
        <v>0</v>
      </c>
      <c r="M777" s="3"/>
      <c r="N777" s="15">
        <f t="shared" si="110"/>
        <v>0</v>
      </c>
      <c r="O777" s="42">
        <f>IF($J777="MBD", IF(INTRO!$E$39="Non-endemic", IF($H777&lt;&gt;0, IF($I777=0, $D777*$H777, $D777*($H777-$G777)), 0), $D777*$H777), 0)</f>
        <v>0</v>
      </c>
      <c r="P777" s="15">
        <f t="shared" si="113"/>
        <v>0</v>
      </c>
      <c r="Q777" s="3"/>
      <c r="R777" s="15">
        <f t="shared" si="111"/>
        <v>0</v>
      </c>
      <c r="S777" s="25"/>
      <c r="T777" s="17">
        <f t="shared" si="114"/>
        <v>0</v>
      </c>
      <c r="U777" s="17">
        <f t="shared" si="115"/>
        <v>0</v>
      </c>
      <c r="V777" s="25"/>
      <c r="W777" s="17">
        <f t="shared" si="116"/>
        <v>0</v>
      </c>
      <c r="X777" s="17">
        <f t="shared" si="117"/>
        <v>0</v>
      </c>
      <c r="Y777" s="25"/>
      <c r="Z777" s="17">
        <f t="shared" si="118"/>
        <v>0</v>
      </c>
      <c r="AA777" s="17">
        <f t="shared" si="119"/>
        <v>0</v>
      </c>
    </row>
    <row r="778" spans="1:27" x14ac:dyDescent="0.2">
      <c r="A778" s="14" t="str">
        <f>IF(AND(INTRO!$E$37="Non-endemic",INTRO!$E$41="Non-endemic")," ",IF(COUNTRY_INFO!A778=0," ",COUNTRY_INFO!A778))</f>
        <v>Ethiopia</v>
      </c>
      <c r="B778" s="14" t="str">
        <f>IF(AND(INTRO!$E$37="Non-endemic",INTRO!$E$41="Non-endemic")," ",IF(COUNTRY_INFO!B778=0," ",COUNTRY_INFO!B778))</f>
        <v>SomaliCity</v>
      </c>
      <c r="C778" s="14" t="str">
        <f>IF(AND(INTRO!$E$37="Non-endemic",INTRO!$E$41="Non-endemic")," ",IF(COUNTRY_INFO!C778=0," ",COUNTRY_INFO!C778))</f>
        <v>Erer</v>
      </c>
      <c r="D778" s="15">
        <f>IF(AND(INTRO!$E$37="Non-endemic",INTRO!$E$41="Non-endemic"),0,IF(AND(OR(COUNTRY_INFO!$H778=0,COUNTRY_INFO!$H778=4,COUNTRY_INFO!$H778=99),OR(COUNTRY_INFO!$J778=0,COUNTRY_INFO!$J778=4)),0,COUNTRY_INFO!$E778))</f>
        <v>10026.095839930475</v>
      </c>
      <c r="E778" s="15">
        <f>IF(AND(INTRO!$E$37="Non-endemic",INTRO!$E$41="Non-endemic"),0,IF(AND(OR(COUNTRY_INFO!$H778=0,COUNTRY_INFO!$H778=4,COUNTRY_INFO!$H778=99),OR(COUNTRY_INFO!$J778=0,COUNTRY_INFO!$J778=4)),0,COUNTRY_INFO!$F778))</f>
        <v>33687.656650835568</v>
      </c>
      <c r="F778" s="15">
        <f t="shared" ref="F778:F841" si="120">SUM(D778:E778)</f>
        <v>43713.752490766041</v>
      </c>
      <c r="G778" s="16">
        <f>IF(AND(INTRO!$E$37="Non-endemic",INTRO!$E$41="Non-endemic"),0,COUNTRY_INFO!P778)</f>
        <v>0</v>
      </c>
      <c r="H778" s="16">
        <f>IF(AND(INTRO!$E$37="Non-endemic",INTRO!$E$41="Non-endemic"),0,COUNTRY_INFO!R778)</f>
        <v>2</v>
      </c>
      <c r="I778" s="15">
        <f>IF(INTRO!$E$39="Non-endemic",IF($G778=1,DEC!I778,0),IF($G778=1,IVM!G778,0))</f>
        <v>0</v>
      </c>
      <c r="J778" s="197" t="s">
        <v>1155</v>
      </c>
      <c r="K778" s="42">
        <f>IF($J778="ALB", IF(INTRO!$E$39="Non-endemic", IF($H778&lt;&gt;0, IF($I778=0, $D778*$H778, $D778*($H778-$G778)), 0), $D778*$H778), 0)</f>
        <v>0</v>
      </c>
      <c r="L778" s="15">
        <f t="shared" si="112"/>
        <v>0</v>
      </c>
      <c r="M778" s="3"/>
      <c r="N778" s="15">
        <f t="shared" ref="N778:N841" si="121">SUM(K778:M778)</f>
        <v>0</v>
      </c>
      <c r="O778" s="42">
        <f>IF($J778="MBD", IF(INTRO!$E$39="Non-endemic", IF($H778&lt;&gt;0, IF($I778=0, $D778*$H778, $D778*($H778-$G778)), 0), $D778*$H778), 0)</f>
        <v>20052.191679860949</v>
      </c>
      <c r="P778" s="15">
        <f t="shared" si="113"/>
        <v>67375.313301671136</v>
      </c>
      <c r="Q778" s="3"/>
      <c r="R778" s="15">
        <f t="shared" ref="R778:R841" si="122">SUM(O778:Q778)</f>
        <v>87427.504981532082</v>
      </c>
      <c r="S778" s="25"/>
      <c r="T778" s="17">
        <f t="shared" si="114"/>
        <v>0</v>
      </c>
      <c r="U778" s="17">
        <f t="shared" si="115"/>
        <v>0</v>
      </c>
      <c r="V778" s="25"/>
      <c r="W778" s="17">
        <f t="shared" si="116"/>
        <v>0</v>
      </c>
      <c r="X778" s="17">
        <f t="shared" si="117"/>
        <v>0</v>
      </c>
      <c r="Y778" s="25"/>
      <c r="Z778" s="17">
        <f t="shared" si="118"/>
        <v>67375.313301671136</v>
      </c>
      <c r="AA778" s="17">
        <f t="shared" si="119"/>
        <v>450</v>
      </c>
    </row>
    <row r="779" spans="1:27" x14ac:dyDescent="0.2">
      <c r="A779" s="14" t="str">
        <f>IF(AND(INTRO!$E$37="Non-endemic",INTRO!$E$41="Non-endemic")," ",IF(COUNTRY_INFO!A779=0," ",COUNTRY_INFO!A779))</f>
        <v>Ethiopia</v>
      </c>
      <c r="B779" s="14" t="str">
        <f>IF(AND(INTRO!$E$37="Non-endemic",INTRO!$E$41="Non-endemic")," ",IF(COUNTRY_INFO!B779=0," ",COUNTRY_INFO!B779))</f>
        <v>SomaliCity</v>
      </c>
      <c r="C779" s="14" t="str">
        <f>IF(AND(INTRO!$E$37="Non-endemic",INTRO!$E$41="Non-endemic")," ",IF(COUNTRY_INFO!C779=0," ",COUNTRY_INFO!C779))</f>
        <v>Gablalu</v>
      </c>
      <c r="D779" s="15">
        <f>IF(AND(INTRO!$E$37="Non-endemic",INTRO!$E$41="Non-endemic"),0,IF(AND(OR(COUNTRY_INFO!$H779=0,COUNTRY_INFO!$H779=4,COUNTRY_INFO!$H779=99),OR(COUNTRY_INFO!$J779=0,COUNTRY_INFO!$J779=4)),0,COUNTRY_INFO!$E779))</f>
        <v>0</v>
      </c>
      <c r="E779" s="15">
        <f>IF(AND(INTRO!$E$37="Non-endemic",INTRO!$E$41="Non-endemic"),0,IF(AND(OR(COUNTRY_INFO!$H779=0,COUNTRY_INFO!$H779=4,COUNTRY_INFO!$H779=99),OR(COUNTRY_INFO!$J779=0,COUNTRY_INFO!$J779=4)),0,COUNTRY_INFO!$F779))</f>
        <v>0</v>
      </c>
      <c r="F779" s="15">
        <f t="shared" si="120"/>
        <v>0</v>
      </c>
      <c r="G779" s="16">
        <f>IF(AND(INTRO!$E$37="Non-endemic",INTRO!$E$41="Non-endemic"),0,COUNTRY_INFO!P779)</f>
        <v>0</v>
      </c>
      <c r="H779" s="16">
        <f>IF(AND(INTRO!$E$37="Non-endemic",INTRO!$E$41="Non-endemic"),0,COUNTRY_INFO!R779)</f>
        <v>0</v>
      </c>
      <c r="I779" s="15">
        <f>IF(INTRO!$E$39="Non-endemic",IF($G779=1,DEC!I779,0),IF($G779=1,IVM!G779,0))</f>
        <v>0</v>
      </c>
      <c r="J779" s="197"/>
      <c r="K779" s="42">
        <f>IF($J779="ALB", IF(INTRO!$E$39="Non-endemic", IF($H779&lt;&gt;0, IF($I779=0, $D779*$H779, $D779*($H779-$G779)), 0), $D779*$H779), 0)</f>
        <v>0</v>
      </c>
      <c r="L779" s="15">
        <f t="shared" si="112"/>
        <v>0</v>
      </c>
      <c r="M779" s="3"/>
      <c r="N779" s="15">
        <f t="shared" si="121"/>
        <v>0</v>
      </c>
      <c r="O779" s="42">
        <f>IF($J779="MBD", IF(INTRO!$E$39="Non-endemic", IF($H779&lt;&gt;0, IF($I779=0, $D779*$H779, $D779*($H779-$G779)), 0), $D779*$H779), 0)</f>
        <v>0</v>
      </c>
      <c r="P779" s="15">
        <f t="shared" si="113"/>
        <v>0</v>
      </c>
      <c r="Q779" s="3"/>
      <c r="R779" s="15">
        <f t="shared" si="122"/>
        <v>0</v>
      </c>
      <c r="S779" s="25"/>
      <c r="T779" s="17">
        <f t="shared" si="114"/>
        <v>0</v>
      </c>
      <c r="U779" s="17">
        <f t="shared" si="115"/>
        <v>0</v>
      </c>
      <c r="V779" s="25"/>
      <c r="W779" s="17">
        <f t="shared" si="116"/>
        <v>0</v>
      </c>
      <c r="X779" s="17">
        <f t="shared" si="117"/>
        <v>0</v>
      </c>
      <c r="Y779" s="25"/>
      <c r="Z779" s="17">
        <f t="shared" si="118"/>
        <v>0</v>
      </c>
      <c r="AA779" s="17">
        <f t="shared" si="119"/>
        <v>0</v>
      </c>
    </row>
    <row r="780" spans="1:27" x14ac:dyDescent="0.2">
      <c r="A780" s="14" t="str">
        <f>IF(AND(INTRO!$E$37="Non-endemic",INTRO!$E$41="Non-endemic")," ",IF(COUNTRY_INFO!A780=0," ",COUNTRY_INFO!A780))</f>
        <v>Ethiopia</v>
      </c>
      <c r="B780" s="14" t="str">
        <f>IF(AND(INTRO!$E$37="Non-endemic",INTRO!$E$41="Non-endemic")," ",IF(COUNTRY_INFO!B780=0," ",COUNTRY_INFO!B780))</f>
        <v>SomaliCity</v>
      </c>
      <c r="C780" s="14" t="str">
        <f>IF(AND(INTRO!$E$37="Non-endemic",INTRO!$E$41="Non-endemic")," ",IF(COUNTRY_INFO!C780=0," ",COUNTRY_INFO!C780))</f>
        <v>Hadhagala</v>
      </c>
      <c r="D780" s="15">
        <f>IF(AND(INTRO!$E$37="Non-endemic",INTRO!$E$41="Non-endemic"),0,IF(AND(OR(COUNTRY_INFO!$H780=0,COUNTRY_INFO!$H780=4,COUNTRY_INFO!$H780=99),OR(COUNTRY_INFO!$J780=0,COUNTRY_INFO!$J780=4)),0,COUNTRY_INFO!$E780))</f>
        <v>7554.6092300409709</v>
      </c>
      <c r="E780" s="15">
        <f>IF(AND(INTRO!$E$37="Non-endemic",INTRO!$E$41="Non-endemic"),0,IF(AND(OR(COUNTRY_INFO!$H780=0,COUNTRY_INFO!$H780=4,COUNTRY_INFO!$H780=99),OR(COUNTRY_INFO!$J780=0,COUNTRY_INFO!$J780=4)),0,COUNTRY_INFO!$F780))</f>
        <v>25383.467895776495</v>
      </c>
      <c r="F780" s="15">
        <f t="shared" si="120"/>
        <v>32938.077125817465</v>
      </c>
      <c r="G780" s="16">
        <f>IF(AND(INTRO!$E$37="Non-endemic",INTRO!$E$41="Non-endemic"),0,COUNTRY_INFO!P780)</f>
        <v>0</v>
      </c>
      <c r="H780" s="16">
        <f>IF(AND(INTRO!$E$37="Non-endemic",INTRO!$E$41="Non-endemic"),0,COUNTRY_INFO!R780)</f>
        <v>2</v>
      </c>
      <c r="I780" s="15">
        <f>IF(INTRO!$E$39="Non-endemic",IF($G780=1,DEC!I780,0),IF($G780=1,IVM!G780,0))</f>
        <v>0</v>
      </c>
      <c r="J780" s="197" t="s">
        <v>1155</v>
      </c>
      <c r="K780" s="42">
        <f>IF($J780="ALB", IF(INTRO!$E$39="Non-endemic", IF($H780&lt;&gt;0, IF($I780=0, $D780*$H780, $D780*($H780-$G780)), 0), $D780*$H780), 0)</f>
        <v>0</v>
      </c>
      <c r="L780" s="15">
        <f t="shared" si="112"/>
        <v>0</v>
      </c>
      <c r="M780" s="3"/>
      <c r="N780" s="15">
        <f t="shared" si="121"/>
        <v>0</v>
      </c>
      <c r="O780" s="42">
        <f>IF($J780="MBD", IF(INTRO!$E$39="Non-endemic", IF($H780&lt;&gt;0, IF($I780=0, $D780*$H780, $D780*($H780-$G780)), 0), $D780*$H780), 0)</f>
        <v>15109.218460081942</v>
      </c>
      <c r="P780" s="15">
        <f t="shared" si="113"/>
        <v>50766.935791552991</v>
      </c>
      <c r="Q780" s="3"/>
      <c r="R780" s="15">
        <f t="shared" si="122"/>
        <v>65876.154251634929</v>
      </c>
      <c r="S780" s="25"/>
      <c r="T780" s="17">
        <f t="shared" si="114"/>
        <v>0</v>
      </c>
      <c r="U780" s="17">
        <f t="shared" si="115"/>
        <v>0</v>
      </c>
      <c r="V780" s="25"/>
      <c r="W780" s="17">
        <f t="shared" si="116"/>
        <v>0</v>
      </c>
      <c r="X780" s="17">
        <f t="shared" si="117"/>
        <v>0</v>
      </c>
      <c r="Y780" s="25"/>
      <c r="Z780" s="17">
        <f t="shared" si="118"/>
        <v>50766.935791552991</v>
      </c>
      <c r="AA780" s="17">
        <f t="shared" si="119"/>
        <v>339</v>
      </c>
    </row>
    <row r="781" spans="1:27" x14ac:dyDescent="0.2">
      <c r="A781" s="14" t="str">
        <f>IF(AND(INTRO!$E$37="Non-endemic",INTRO!$E$41="Non-endemic")," ",IF(COUNTRY_INFO!A781=0," ",COUNTRY_INFO!A781))</f>
        <v>Ethiopia</v>
      </c>
      <c r="B781" s="14" t="str">
        <f>IF(AND(INTRO!$E$37="Non-endemic",INTRO!$E$41="Non-endemic")," ",IF(COUNTRY_INFO!B781=0," ",COUNTRY_INFO!B781))</f>
        <v>SomaliCity</v>
      </c>
      <c r="C781" s="14" t="str">
        <f>IF(AND(INTRO!$E$37="Non-endemic",INTRO!$E$41="Non-endemic")," ",IF(COUNTRY_INFO!C781=0," ",COUNTRY_INFO!C781))</f>
        <v>Meiso</v>
      </c>
      <c r="D781" s="15">
        <f>IF(AND(INTRO!$E$37="Non-endemic",INTRO!$E$41="Non-endemic"),0,IF(AND(OR(COUNTRY_INFO!$H781=0,COUNTRY_INFO!$H781=4,COUNTRY_INFO!$H781=99),OR(COUNTRY_INFO!$J781=0,COUNTRY_INFO!$J781=4)),0,COUNTRY_INFO!$E781))</f>
        <v>0</v>
      </c>
      <c r="E781" s="15">
        <f>IF(AND(INTRO!$E$37="Non-endemic",INTRO!$E$41="Non-endemic"),0,IF(AND(OR(COUNTRY_INFO!$H781=0,COUNTRY_INFO!$H781=4,COUNTRY_INFO!$H781=99),OR(COUNTRY_INFO!$J781=0,COUNTRY_INFO!$J781=4)),0,COUNTRY_INFO!$F781))</f>
        <v>0</v>
      </c>
      <c r="F781" s="15">
        <f t="shared" si="120"/>
        <v>0</v>
      </c>
      <c r="G781" s="16">
        <f>IF(AND(INTRO!$E$37="Non-endemic",INTRO!$E$41="Non-endemic"),0,COUNTRY_INFO!P781)</f>
        <v>0</v>
      </c>
      <c r="H781" s="16">
        <f>IF(AND(INTRO!$E$37="Non-endemic",INTRO!$E$41="Non-endemic"),0,COUNTRY_INFO!R781)</f>
        <v>0</v>
      </c>
      <c r="I781" s="15">
        <f>IF(INTRO!$E$39="Non-endemic",IF($G781=1,DEC!I781,0),IF($G781=1,IVM!G781,0))</f>
        <v>0</v>
      </c>
      <c r="J781" s="197"/>
      <c r="K781" s="42">
        <f>IF($J781="ALB", IF(INTRO!$E$39="Non-endemic", IF($H781&lt;&gt;0, IF($I781=0, $D781*$H781, $D781*($H781-$G781)), 0), $D781*$H781), 0)</f>
        <v>0</v>
      </c>
      <c r="L781" s="15">
        <f t="shared" si="112"/>
        <v>0</v>
      </c>
      <c r="M781" s="3"/>
      <c r="N781" s="15">
        <f t="shared" si="121"/>
        <v>0</v>
      </c>
      <c r="O781" s="42">
        <f>IF($J781="MBD", IF(INTRO!$E$39="Non-endemic", IF($H781&lt;&gt;0, IF($I781=0, $D781*$H781, $D781*($H781-$G781)), 0), $D781*$H781), 0)</f>
        <v>0</v>
      </c>
      <c r="P781" s="15">
        <f t="shared" si="113"/>
        <v>0</v>
      </c>
      <c r="Q781" s="3"/>
      <c r="R781" s="15">
        <f t="shared" si="122"/>
        <v>0</v>
      </c>
      <c r="S781" s="25"/>
      <c r="T781" s="17">
        <f t="shared" si="114"/>
        <v>0</v>
      </c>
      <c r="U781" s="17">
        <f t="shared" si="115"/>
        <v>0</v>
      </c>
      <c r="V781" s="25"/>
      <c r="W781" s="17">
        <f t="shared" si="116"/>
        <v>0</v>
      </c>
      <c r="X781" s="17">
        <f t="shared" si="117"/>
        <v>0</v>
      </c>
      <c r="Y781" s="25"/>
      <c r="Z781" s="17">
        <f t="shared" si="118"/>
        <v>0</v>
      </c>
      <c r="AA781" s="17">
        <f t="shared" si="119"/>
        <v>0</v>
      </c>
    </row>
    <row r="782" spans="1:27" x14ac:dyDescent="0.2">
      <c r="A782" s="14" t="str">
        <f>IF(AND(INTRO!$E$37="Non-endemic",INTRO!$E$41="Non-endemic")," ",IF(COUNTRY_INFO!A782=0," ",COUNTRY_INFO!A782))</f>
        <v>Ethiopia</v>
      </c>
      <c r="B782" s="14" t="str">
        <f>IF(AND(INTRO!$E$37="Non-endemic",INTRO!$E$41="Non-endemic")," ",IF(COUNTRY_INFO!B782=0," ",COUNTRY_INFO!B782))</f>
        <v>SomaliCity</v>
      </c>
      <c r="C782" s="14" t="str">
        <f>IF(AND(INTRO!$E$37="Non-endemic",INTRO!$E$41="Non-endemic")," ",IF(COUNTRY_INFO!C782=0," ",COUNTRY_INFO!C782))</f>
        <v>Shinile</v>
      </c>
      <c r="D782" s="15">
        <f>IF(AND(INTRO!$E$37="Non-endemic",INTRO!$E$41="Non-endemic"),0,IF(AND(OR(COUNTRY_INFO!$H782=0,COUNTRY_INFO!$H782=4,COUNTRY_INFO!$H782=99),OR(COUNTRY_INFO!$J782=0,COUNTRY_INFO!$J782=4)),0,COUNTRY_INFO!$E782))</f>
        <v>6435.033081506027</v>
      </c>
      <c r="E782" s="15">
        <f>IF(AND(INTRO!$E$37="Non-endemic",INTRO!$E$41="Non-endemic"),0,IF(AND(OR(COUNTRY_INFO!$H782=0,COUNTRY_INFO!$H782=4,COUNTRY_INFO!$H782=99),OR(COUNTRY_INFO!$J782=0,COUNTRY_INFO!$J782=4)),0,COUNTRY_INFO!$F782))</f>
        <v>21621.694869819501</v>
      </c>
      <c r="F782" s="15">
        <f t="shared" si="120"/>
        <v>28056.727951325527</v>
      </c>
      <c r="G782" s="16">
        <f>IF(AND(INTRO!$E$37="Non-endemic",INTRO!$E$41="Non-endemic"),0,COUNTRY_INFO!P782)</f>
        <v>0</v>
      </c>
      <c r="H782" s="16">
        <f>IF(AND(INTRO!$E$37="Non-endemic",INTRO!$E$41="Non-endemic"),0,COUNTRY_INFO!R782)</f>
        <v>1</v>
      </c>
      <c r="I782" s="15">
        <f>IF(INTRO!$E$39="Non-endemic",IF($G782=1,DEC!I782,0),IF($G782=1,IVM!G782,0))</f>
        <v>0</v>
      </c>
      <c r="J782" s="197" t="s">
        <v>1155</v>
      </c>
      <c r="K782" s="42">
        <f>IF($J782="ALB", IF(INTRO!$E$39="Non-endemic", IF($H782&lt;&gt;0, IF($I782=0, $D782*$H782, $D782*($H782-$G782)), 0), $D782*$H782), 0)</f>
        <v>0</v>
      </c>
      <c r="L782" s="15">
        <f t="shared" si="112"/>
        <v>0</v>
      </c>
      <c r="M782" s="3"/>
      <c r="N782" s="15">
        <f t="shared" si="121"/>
        <v>0</v>
      </c>
      <c r="O782" s="42">
        <f>IF($J782="MBD", IF(INTRO!$E$39="Non-endemic", IF($H782&lt;&gt;0, IF($I782=0, $D782*$H782, $D782*($H782-$G782)), 0), $D782*$H782), 0)</f>
        <v>6435.033081506027</v>
      </c>
      <c r="P782" s="15">
        <f t="shared" si="113"/>
        <v>21621.694869819501</v>
      </c>
      <c r="Q782" s="3"/>
      <c r="R782" s="15">
        <f t="shared" si="122"/>
        <v>28056.727951325527</v>
      </c>
      <c r="S782" s="25"/>
      <c r="T782" s="17">
        <f t="shared" si="114"/>
        <v>0</v>
      </c>
      <c r="U782" s="17">
        <f t="shared" si="115"/>
        <v>0</v>
      </c>
      <c r="V782" s="25"/>
      <c r="W782" s="17">
        <f t="shared" si="116"/>
        <v>0</v>
      </c>
      <c r="X782" s="17">
        <f t="shared" si="117"/>
        <v>0</v>
      </c>
      <c r="Y782" s="25"/>
      <c r="Z782" s="17">
        <f t="shared" si="118"/>
        <v>21621.694869819501</v>
      </c>
      <c r="AA782" s="17">
        <f t="shared" si="119"/>
        <v>145</v>
      </c>
    </row>
    <row r="783" spans="1:27" x14ac:dyDescent="0.2">
      <c r="A783" s="14" t="str">
        <f>IF(AND(INTRO!$E$37="Non-endemic",INTRO!$E$41="Non-endemic")," ",IF(COUNTRY_INFO!A783=0," ",COUNTRY_INFO!A783))</f>
        <v>Ethiopia</v>
      </c>
      <c r="B783" s="14" t="str">
        <f>IF(AND(INTRO!$E$37="Non-endemic",INTRO!$E$41="Non-endemic")," ",IF(COUNTRY_INFO!B783=0," ",COUNTRY_INFO!B783))</f>
        <v>SomaliDolo</v>
      </c>
      <c r="C783" s="14" t="str">
        <f>IF(AND(INTRO!$E$37="Non-endemic",INTRO!$E$41="Non-endemic")," ",IF(COUNTRY_INFO!C783=0," ",COUNTRY_INFO!C783))</f>
        <v>Bokh</v>
      </c>
      <c r="D783" s="15">
        <f>IF(AND(INTRO!$E$37="Non-endemic",INTRO!$E$41="Non-endemic"),0,IF(AND(OR(COUNTRY_INFO!$H783=0,COUNTRY_INFO!$H783=4,COUNTRY_INFO!$H783=99),OR(COUNTRY_INFO!$J783=0,COUNTRY_INFO!$J783=4)),0,COUNTRY_INFO!$E783))</f>
        <v>7136.7919923962872</v>
      </c>
      <c r="E783" s="15">
        <f>IF(AND(INTRO!$E$37="Non-endemic",INTRO!$E$41="Non-endemic"),0,IF(AND(OR(COUNTRY_INFO!$H783=0,COUNTRY_INFO!$H783=4,COUNTRY_INFO!$H783=99),OR(COUNTRY_INFO!$J783=0,COUNTRY_INFO!$J783=4)),0,COUNTRY_INFO!$F783))</f>
        <v>23979.603034589185</v>
      </c>
      <c r="F783" s="15">
        <f t="shared" si="120"/>
        <v>31116.395026985472</v>
      </c>
      <c r="G783" s="16">
        <f>IF(AND(INTRO!$E$37="Non-endemic",INTRO!$E$41="Non-endemic"),0,COUNTRY_INFO!P783)</f>
        <v>0</v>
      </c>
      <c r="H783" s="16">
        <f>IF(AND(INTRO!$E$37="Non-endemic",INTRO!$E$41="Non-endemic"),0,COUNTRY_INFO!R783)</f>
        <v>0</v>
      </c>
      <c r="I783" s="15">
        <f>IF(INTRO!$E$39="Non-endemic",IF($G783=1,DEC!I783,0),IF($G783=1,IVM!G783,0))</f>
        <v>0</v>
      </c>
      <c r="J783" s="197"/>
      <c r="K783" s="42">
        <f>IF($J783="ALB", IF(INTRO!$E$39="Non-endemic", IF($H783&lt;&gt;0, IF($I783=0, $D783*$H783, $D783*($H783-$G783)), 0), $D783*$H783), 0)</f>
        <v>0</v>
      </c>
      <c r="L783" s="15">
        <f t="shared" si="112"/>
        <v>0</v>
      </c>
      <c r="M783" s="3"/>
      <c r="N783" s="15">
        <f t="shared" si="121"/>
        <v>0</v>
      </c>
      <c r="O783" s="42">
        <f>IF($J783="MBD", IF(INTRO!$E$39="Non-endemic", IF($H783&lt;&gt;0, IF($I783=0, $D783*$H783, $D783*($H783-$G783)), 0), $D783*$H783), 0)</f>
        <v>0</v>
      </c>
      <c r="P783" s="15">
        <f t="shared" si="113"/>
        <v>0</v>
      </c>
      <c r="Q783" s="3"/>
      <c r="R783" s="15">
        <f t="shared" si="122"/>
        <v>0</v>
      </c>
      <c r="S783" s="25"/>
      <c r="T783" s="17">
        <f t="shared" si="114"/>
        <v>0</v>
      </c>
      <c r="U783" s="17">
        <f t="shared" si="115"/>
        <v>0</v>
      </c>
      <c r="V783" s="25"/>
      <c r="W783" s="17">
        <f t="shared" si="116"/>
        <v>0</v>
      </c>
      <c r="X783" s="17">
        <f t="shared" si="117"/>
        <v>0</v>
      </c>
      <c r="Y783" s="25"/>
      <c r="Z783" s="17">
        <f t="shared" si="118"/>
        <v>0</v>
      </c>
      <c r="AA783" s="17">
        <f t="shared" si="119"/>
        <v>0</v>
      </c>
    </row>
    <row r="784" spans="1:27" x14ac:dyDescent="0.2">
      <c r="A784" s="14" t="str">
        <f>IF(AND(INTRO!$E$37="Non-endemic",INTRO!$E$41="Non-endemic")," ",IF(COUNTRY_INFO!A784=0," ",COUNTRY_INFO!A784))</f>
        <v>Ethiopia</v>
      </c>
      <c r="B784" s="14" t="str">
        <f>IF(AND(INTRO!$E$37="Non-endemic",INTRO!$E$41="Non-endemic")," ",IF(COUNTRY_INFO!B784=0," ",COUNTRY_INFO!B784))</f>
        <v>SomaliDolo</v>
      </c>
      <c r="C784" s="14" t="str">
        <f>IF(AND(INTRO!$E$37="Non-endemic",INTRO!$E$41="Non-endemic")," ",IF(COUNTRY_INFO!C784=0," ",COUNTRY_INFO!C784))</f>
        <v>Danod</v>
      </c>
      <c r="D784" s="15">
        <f>IF(AND(INTRO!$E$37="Non-endemic",INTRO!$E$41="Non-endemic"),0,IF(AND(OR(COUNTRY_INFO!$H784=0,COUNTRY_INFO!$H784=4,COUNTRY_INFO!$H784=99),OR(COUNTRY_INFO!$J784=0,COUNTRY_INFO!$J784=4)),0,COUNTRY_INFO!$E784))</f>
        <v>9208.574536241591</v>
      </c>
      <c r="E784" s="15">
        <f>IF(AND(INTRO!$E$37="Non-endemic",INTRO!$E$41="Non-endemic"),0,IF(AND(OR(COUNTRY_INFO!$H784=0,COUNTRY_INFO!$H784=4,COUNTRY_INFO!$H784=99),OR(COUNTRY_INFO!$J784=0,COUNTRY_INFO!$J784=4)),0,COUNTRY_INFO!$F784))</f>
        <v>30940.787139202654</v>
      </c>
      <c r="F784" s="15">
        <f t="shared" si="120"/>
        <v>40149.361675444248</v>
      </c>
      <c r="G784" s="16">
        <f>IF(AND(INTRO!$E$37="Non-endemic",INTRO!$E$41="Non-endemic"),0,COUNTRY_INFO!P784)</f>
        <v>0</v>
      </c>
      <c r="H784" s="16">
        <f>IF(AND(INTRO!$E$37="Non-endemic",INTRO!$E$41="Non-endemic"),0,COUNTRY_INFO!R784)</f>
        <v>2</v>
      </c>
      <c r="I784" s="15">
        <f>IF(INTRO!$E$39="Non-endemic",IF($G784=1,DEC!I784,0),IF($G784=1,IVM!G784,0))</f>
        <v>0</v>
      </c>
      <c r="J784" s="197" t="s">
        <v>1155</v>
      </c>
      <c r="K784" s="42">
        <f>IF($J784="ALB", IF(INTRO!$E$39="Non-endemic", IF($H784&lt;&gt;0, IF($I784=0, $D784*$H784, $D784*($H784-$G784)), 0), $D784*$H784), 0)</f>
        <v>0</v>
      </c>
      <c r="L784" s="15">
        <f t="shared" si="112"/>
        <v>0</v>
      </c>
      <c r="M784" s="3"/>
      <c r="N784" s="15">
        <f t="shared" si="121"/>
        <v>0</v>
      </c>
      <c r="O784" s="42">
        <f>IF($J784="MBD", IF(INTRO!$E$39="Non-endemic", IF($H784&lt;&gt;0, IF($I784=0, $D784*$H784, $D784*($H784-$G784)), 0), $D784*$H784), 0)</f>
        <v>18417.149072483182</v>
      </c>
      <c r="P784" s="15">
        <f t="shared" si="113"/>
        <v>61881.574278405307</v>
      </c>
      <c r="Q784" s="3"/>
      <c r="R784" s="15">
        <f t="shared" si="122"/>
        <v>80298.723350888496</v>
      </c>
      <c r="S784" s="25"/>
      <c r="T784" s="17">
        <f t="shared" si="114"/>
        <v>0</v>
      </c>
      <c r="U784" s="17">
        <f t="shared" si="115"/>
        <v>0</v>
      </c>
      <c r="V784" s="25"/>
      <c r="W784" s="17">
        <f t="shared" si="116"/>
        <v>0</v>
      </c>
      <c r="X784" s="17">
        <f t="shared" si="117"/>
        <v>0</v>
      </c>
      <c r="Y784" s="25"/>
      <c r="Z784" s="17">
        <f t="shared" si="118"/>
        <v>61881.574278405307</v>
      </c>
      <c r="AA784" s="17">
        <f t="shared" si="119"/>
        <v>413</v>
      </c>
    </row>
    <row r="785" spans="1:27" x14ac:dyDescent="0.2">
      <c r="A785" s="14" t="str">
        <f>IF(AND(INTRO!$E$37="Non-endemic",INTRO!$E$41="Non-endemic")," ",IF(COUNTRY_INFO!A785=0," ",COUNTRY_INFO!A785))</f>
        <v>Ethiopia</v>
      </c>
      <c r="B785" s="14" t="str">
        <f>IF(AND(INTRO!$E$37="Non-endemic",INTRO!$E$41="Non-endemic")," ",IF(COUNTRY_INFO!B785=0," ",COUNTRY_INFO!B785))</f>
        <v>SomaliDolo</v>
      </c>
      <c r="C785" s="14" t="str">
        <f>IF(AND(INTRO!$E$37="Non-endemic",INTRO!$E$41="Non-endemic")," ",IF(COUNTRY_INFO!C785=0," ",COUNTRY_INFO!C785))</f>
        <v>Daratole</v>
      </c>
      <c r="D785" s="15">
        <f>IF(AND(INTRO!$E$37="Non-endemic",INTRO!$E$41="Non-endemic"),0,IF(AND(OR(COUNTRY_INFO!$H785=0,COUNTRY_INFO!$H785=4,COUNTRY_INFO!$H785=99),OR(COUNTRY_INFO!$J785=0,COUNTRY_INFO!$J785=4)),0,COUNTRY_INFO!$E785))</f>
        <v>0</v>
      </c>
      <c r="E785" s="15">
        <f>IF(AND(INTRO!$E$37="Non-endemic",INTRO!$E$41="Non-endemic"),0,IF(AND(OR(COUNTRY_INFO!$H785=0,COUNTRY_INFO!$H785=4,COUNTRY_INFO!$H785=99),OR(COUNTRY_INFO!$J785=0,COUNTRY_INFO!$J785=4)),0,COUNTRY_INFO!$F785))</f>
        <v>0</v>
      </c>
      <c r="F785" s="15">
        <f t="shared" si="120"/>
        <v>0</v>
      </c>
      <c r="G785" s="16">
        <f>IF(AND(INTRO!$E$37="Non-endemic",INTRO!$E$41="Non-endemic"),0,COUNTRY_INFO!P785)</f>
        <v>0</v>
      </c>
      <c r="H785" s="16">
        <f>IF(AND(INTRO!$E$37="Non-endemic",INTRO!$E$41="Non-endemic"),0,COUNTRY_INFO!R785)</f>
        <v>0</v>
      </c>
      <c r="I785" s="15">
        <f>IF(INTRO!$E$39="Non-endemic",IF($G785=1,DEC!I785,0),IF($G785=1,IVM!G785,0))</f>
        <v>0</v>
      </c>
      <c r="J785" s="197"/>
      <c r="K785" s="42">
        <f>IF($J785="ALB", IF(INTRO!$E$39="Non-endemic", IF($H785&lt;&gt;0, IF($I785=0, $D785*$H785, $D785*($H785-$G785)), 0), $D785*$H785), 0)</f>
        <v>0</v>
      </c>
      <c r="L785" s="15">
        <f t="shared" si="112"/>
        <v>0</v>
      </c>
      <c r="M785" s="3"/>
      <c r="N785" s="15">
        <f t="shared" si="121"/>
        <v>0</v>
      </c>
      <c r="O785" s="42">
        <f>IF($J785="MBD", IF(INTRO!$E$39="Non-endemic", IF($H785&lt;&gt;0, IF($I785=0, $D785*$H785, $D785*($H785-$G785)), 0), $D785*$H785), 0)</f>
        <v>0</v>
      </c>
      <c r="P785" s="15">
        <f t="shared" si="113"/>
        <v>0</v>
      </c>
      <c r="Q785" s="3"/>
      <c r="R785" s="15">
        <f t="shared" si="122"/>
        <v>0</v>
      </c>
      <c r="S785" s="25"/>
      <c r="T785" s="17">
        <f t="shared" si="114"/>
        <v>0</v>
      </c>
      <c r="U785" s="17">
        <f t="shared" si="115"/>
        <v>0</v>
      </c>
      <c r="V785" s="25"/>
      <c r="W785" s="17">
        <f t="shared" si="116"/>
        <v>0</v>
      </c>
      <c r="X785" s="17">
        <f t="shared" si="117"/>
        <v>0</v>
      </c>
      <c r="Y785" s="25"/>
      <c r="Z785" s="17">
        <f t="shared" si="118"/>
        <v>0</v>
      </c>
      <c r="AA785" s="17">
        <f t="shared" si="119"/>
        <v>0</v>
      </c>
    </row>
    <row r="786" spans="1:27" x14ac:dyDescent="0.2">
      <c r="A786" s="14" t="str">
        <f>IF(AND(INTRO!$E$37="Non-endemic",INTRO!$E$41="Non-endemic")," ",IF(COUNTRY_INFO!A786=0," ",COUNTRY_INFO!A786))</f>
        <v>Ethiopia</v>
      </c>
      <c r="B786" s="14" t="str">
        <f>IF(AND(INTRO!$E$37="Non-endemic",INTRO!$E$41="Non-endemic")," ",IF(COUNTRY_INFO!B786=0," ",COUNTRY_INFO!B786))</f>
        <v>SomaliDolo</v>
      </c>
      <c r="C786" s="14" t="str">
        <f>IF(AND(INTRO!$E$37="Non-endemic",INTRO!$E$41="Non-endemic")," ",IF(COUNTRY_INFO!C786=0," ",COUNTRY_INFO!C786))</f>
        <v>Galadin</v>
      </c>
      <c r="D786" s="15">
        <f>IF(AND(INTRO!$E$37="Non-endemic",INTRO!$E$41="Non-endemic"),0,IF(AND(OR(COUNTRY_INFO!$H786=0,COUNTRY_INFO!$H786=4,COUNTRY_INFO!$H786=99),OR(COUNTRY_INFO!$J786=0,COUNTRY_INFO!$J786=4)),0,COUNTRY_INFO!$E786))</f>
        <v>8342.4815992106269</v>
      </c>
      <c r="E786" s="15">
        <f>IF(AND(INTRO!$E$37="Non-endemic",INTRO!$E$41="Non-endemic"),0,IF(AND(OR(COUNTRY_INFO!$H786=0,COUNTRY_INFO!$H786=4,COUNTRY_INFO!$H786=99),OR(COUNTRY_INFO!$J786=0,COUNTRY_INFO!$J786=4)),0,COUNTRY_INFO!$F786))</f>
        <v>28030.717062452306</v>
      </c>
      <c r="F786" s="15">
        <f t="shared" si="120"/>
        <v>36373.198661662929</v>
      </c>
      <c r="G786" s="16">
        <f>IF(AND(INTRO!$E$37="Non-endemic",INTRO!$E$41="Non-endemic"),0,COUNTRY_INFO!P786)</f>
        <v>0</v>
      </c>
      <c r="H786" s="16">
        <f>IF(AND(INTRO!$E$37="Non-endemic",INTRO!$E$41="Non-endemic"),0,COUNTRY_INFO!R786)</f>
        <v>1</v>
      </c>
      <c r="I786" s="15">
        <f>IF(INTRO!$E$39="Non-endemic",IF($G786=1,DEC!I786,0),IF($G786=1,IVM!G786,0))</f>
        <v>0</v>
      </c>
      <c r="J786" s="197" t="s">
        <v>1155</v>
      </c>
      <c r="K786" s="42">
        <f>IF($J786="ALB", IF(INTRO!$E$39="Non-endemic", IF($H786&lt;&gt;0, IF($I786=0, $D786*$H786, $D786*($H786-$G786)), 0), $D786*$H786), 0)</f>
        <v>0</v>
      </c>
      <c r="L786" s="15">
        <f t="shared" si="112"/>
        <v>0</v>
      </c>
      <c r="M786" s="3"/>
      <c r="N786" s="15">
        <f t="shared" si="121"/>
        <v>0</v>
      </c>
      <c r="O786" s="42">
        <f>IF($J786="MBD", IF(INTRO!$E$39="Non-endemic", IF($H786&lt;&gt;0, IF($I786=0, $D786*$H786, $D786*($H786-$G786)), 0), $D786*$H786), 0)</f>
        <v>8342.4815992106269</v>
      </c>
      <c r="P786" s="15">
        <f t="shared" si="113"/>
        <v>28030.717062452306</v>
      </c>
      <c r="Q786" s="3"/>
      <c r="R786" s="15">
        <f t="shared" si="122"/>
        <v>36373.198661662929</v>
      </c>
      <c r="S786" s="25"/>
      <c r="T786" s="17">
        <f t="shared" si="114"/>
        <v>0</v>
      </c>
      <c r="U786" s="17">
        <f t="shared" si="115"/>
        <v>0</v>
      </c>
      <c r="V786" s="25"/>
      <c r="W786" s="17">
        <f t="shared" si="116"/>
        <v>0</v>
      </c>
      <c r="X786" s="17">
        <f t="shared" si="117"/>
        <v>0</v>
      </c>
      <c r="Y786" s="25"/>
      <c r="Z786" s="17">
        <f t="shared" si="118"/>
        <v>28030.717062452306</v>
      </c>
      <c r="AA786" s="17">
        <f t="shared" si="119"/>
        <v>187</v>
      </c>
    </row>
    <row r="787" spans="1:27" x14ac:dyDescent="0.2">
      <c r="A787" s="14" t="str">
        <f>IF(AND(INTRO!$E$37="Non-endemic",INTRO!$E$41="Non-endemic")," ",IF(COUNTRY_INFO!A787=0," ",COUNTRY_INFO!A787))</f>
        <v>Ethiopia</v>
      </c>
      <c r="B787" s="14" t="str">
        <f>IF(AND(INTRO!$E$37="Non-endemic",INTRO!$E$41="Non-endemic")," ",IF(COUNTRY_INFO!B787=0," ",COUNTRY_INFO!B787))</f>
        <v>SomaliDolo</v>
      </c>
      <c r="C787" s="14" t="str">
        <f>IF(AND(INTRO!$E$37="Non-endemic",INTRO!$E$41="Non-endemic")," ",IF(COUNTRY_INFO!C787=0," ",COUNTRY_INFO!C787))</f>
        <v>Lahelaw-Yeob</v>
      </c>
      <c r="D787" s="15">
        <f>IF(AND(INTRO!$E$37="Non-endemic",INTRO!$E$41="Non-endemic"),0,IF(AND(OR(COUNTRY_INFO!$H787=0,COUNTRY_INFO!$H787=4,COUNTRY_INFO!$H787=99),OR(COUNTRY_INFO!$J787=0,COUNTRY_INFO!$J787=4)),0,COUNTRY_INFO!$E787))</f>
        <v>0</v>
      </c>
      <c r="E787" s="15">
        <f>IF(AND(INTRO!$E$37="Non-endemic",INTRO!$E$41="Non-endemic"),0,IF(AND(OR(COUNTRY_INFO!$H787=0,COUNTRY_INFO!$H787=4,COUNTRY_INFO!$H787=99),OR(COUNTRY_INFO!$J787=0,COUNTRY_INFO!$J787=4)),0,COUNTRY_INFO!$F787))</f>
        <v>0</v>
      </c>
      <c r="F787" s="15">
        <f t="shared" si="120"/>
        <v>0</v>
      </c>
      <c r="G787" s="16">
        <f>IF(AND(INTRO!$E$37="Non-endemic",INTRO!$E$41="Non-endemic"),0,COUNTRY_INFO!P787)</f>
        <v>0</v>
      </c>
      <c r="H787" s="16">
        <f>IF(AND(INTRO!$E$37="Non-endemic",INTRO!$E$41="Non-endemic"),0,COUNTRY_INFO!R787)</f>
        <v>0</v>
      </c>
      <c r="I787" s="15">
        <f>IF(INTRO!$E$39="Non-endemic",IF($G787=1,DEC!I787,0),IF($G787=1,IVM!G787,0))</f>
        <v>0</v>
      </c>
      <c r="J787" s="197"/>
      <c r="K787" s="42">
        <f>IF($J787="ALB", IF(INTRO!$E$39="Non-endemic", IF($H787&lt;&gt;0, IF($I787=0, $D787*$H787, $D787*($H787-$G787)), 0), $D787*$H787), 0)</f>
        <v>0</v>
      </c>
      <c r="L787" s="15">
        <f t="shared" si="112"/>
        <v>0</v>
      </c>
      <c r="M787" s="3"/>
      <c r="N787" s="15">
        <f t="shared" si="121"/>
        <v>0</v>
      </c>
      <c r="O787" s="42">
        <f>IF($J787="MBD", IF(INTRO!$E$39="Non-endemic", IF($H787&lt;&gt;0, IF($I787=0, $D787*$H787, $D787*($H787-$G787)), 0), $D787*$H787), 0)</f>
        <v>0</v>
      </c>
      <c r="P787" s="15">
        <f t="shared" si="113"/>
        <v>0</v>
      </c>
      <c r="Q787" s="3"/>
      <c r="R787" s="15">
        <f t="shared" si="122"/>
        <v>0</v>
      </c>
      <c r="S787" s="25"/>
      <c r="T787" s="17">
        <f t="shared" si="114"/>
        <v>0</v>
      </c>
      <c r="U787" s="17">
        <f t="shared" si="115"/>
        <v>0</v>
      </c>
      <c r="V787" s="25"/>
      <c r="W787" s="17">
        <f t="shared" si="116"/>
        <v>0</v>
      </c>
      <c r="X787" s="17">
        <f t="shared" si="117"/>
        <v>0</v>
      </c>
      <c r="Y787" s="25"/>
      <c r="Z787" s="17">
        <f t="shared" si="118"/>
        <v>0</v>
      </c>
      <c r="AA787" s="17">
        <f t="shared" si="119"/>
        <v>0</v>
      </c>
    </row>
    <row r="788" spans="1:27" x14ac:dyDescent="0.2">
      <c r="A788" s="14" t="str">
        <f>IF(AND(INTRO!$E$37="Non-endemic",INTRO!$E$41="Non-endemic")," ",IF(COUNTRY_INFO!A788=0," ",COUNTRY_INFO!A788))</f>
        <v>Ethiopia</v>
      </c>
      <c r="B788" s="14" t="str">
        <f>IF(AND(INTRO!$E$37="Non-endemic",INTRO!$E$41="Non-endemic")," ",IF(COUNTRY_INFO!B788=0," ",COUNTRY_INFO!B788))</f>
        <v>SomaliDolo</v>
      </c>
      <c r="C788" s="14" t="str">
        <f>IF(AND(INTRO!$E$37="Non-endemic",INTRO!$E$41="Non-endemic")," ",IF(COUNTRY_INFO!C788=0," ",COUNTRY_INFO!C788))</f>
        <v>Warder</v>
      </c>
      <c r="D788" s="15">
        <f>IF(AND(INTRO!$E$37="Non-endemic",INTRO!$E$41="Non-endemic"),0,IF(AND(OR(COUNTRY_INFO!$H788=0,COUNTRY_INFO!$H788=4,COUNTRY_INFO!$H788=99),OR(COUNTRY_INFO!$J788=0,COUNTRY_INFO!$J788=4)),0,COUNTRY_INFO!$E788))</f>
        <v>9987.2385332568119</v>
      </c>
      <c r="E788" s="15">
        <f>IF(AND(INTRO!$E$37="Non-endemic",INTRO!$E$41="Non-endemic"),0,IF(AND(OR(COUNTRY_INFO!$H788=0,COUNTRY_INFO!$H788=4,COUNTRY_INFO!$H788=99),OR(COUNTRY_INFO!$J788=0,COUNTRY_INFO!$J788=4)),0,COUNTRY_INFO!$F788))</f>
        <v>33557.096198741616</v>
      </c>
      <c r="F788" s="15">
        <f t="shared" si="120"/>
        <v>43544.334731998431</v>
      </c>
      <c r="G788" s="16">
        <f>IF(AND(INTRO!$E$37="Non-endemic",INTRO!$E$41="Non-endemic"),0,COUNTRY_INFO!P788)</f>
        <v>0</v>
      </c>
      <c r="H788" s="16">
        <f>IF(AND(INTRO!$E$37="Non-endemic",INTRO!$E$41="Non-endemic"),0,COUNTRY_INFO!R788)</f>
        <v>1</v>
      </c>
      <c r="I788" s="15">
        <f>IF(INTRO!$E$39="Non-endemic",IF($G788=1,DEC!I788,0),IF($G788=1,IVM!G788,0))</f>
        <v>0</v>
      </c>
      <c r="J788" s="197" t="s">
        <v>1155</v>
      </c>
      <c r="K788" s="42">
        <f>IF($J788="ALB", IF(INTRO!$E$39="Non-endemic", IF($H788&lt;&gt;0, IF($I788=0, $D788*$H788, $D788*($H788-$G788)), 0), $D788*$H788), 0)</f>
        <v>0</v>
      </c>
      <c r="L788" s="15">
        <f t="shared" si="112"/>
        <v>0</v>
      </c>
      <c r="M788" s="3"/>
      <c r="N788" s="15">
        <f t="shared" si="121"/>
        <v>0</v>
      </c>
      <c r="O788" s="42">
        <f>IF($J788="MBD", IF(INTRO!$E$39="Non-endemic", IF($H788&lt;&gt;0, IF($I788=0, $D788*$H788, $D788*($H788-$G788)), 0), $D788*$H788), 0)</f>
        <v>9987.2385332568119</v>
      </c>
      <c r="P788" s="15">
        <f t="shared" si="113"/>
        <v>33557.096198741616</v>
      </c>
      <c r="Q788" s="3"/>
      <c r="R788" s="15">
        <f t="shared" si="122"/>
        <v>43544.334731998431</v>
      </c>
      <c r="S788" s="25"/>
      <c r="T788" s="17">
        <f t="shared" si="114"/>
        <v>0</v>
      </c>
      <c r="U788" s="17">
        <f t="shared" si="115"/>
        <v>0</v>
      </c>
      <c r="V788" s="25"/>
      <c r="W788" s="17">
        <f t="shared" si="116"/>
        <v>0</v>
      </c>
      <c r="X788" s="17">
        <f t="shared" si="117"/>
        <v>0</v>
      </c>
      <c r="Y788" s="25"/>
      <c r="Z788" s="17">
        <f t="shared" si="118"/>
        <v>33557.096198741616</v>
      </c>
      <c r="AA788" s="17">
        <f t="shared" si="119"/>
        <v>224</v>
      </c>
    </row>
    <row r="789" spans="1:27" x14ac:dyDescent="0.2">
      <c r="A789" s="14" t="str">
        <f>IF(AND(INTRO!$E$37="Non-endemic",INTRO!$E$41="Non-endemic")," ",IF(COUNTRY_INFO!A789=0," ",COUNTRY_INFO!A789))</f>
        <v>Ethiopia</v>
      </c>
      <c r="B789" s="14" t="str">
        <f>IF(AND(INTRO!$E$37="Non-endemic",INTRO!$E$41="Non-endemic")," ",IF(COUNTRY_INFO!B789=0," ",COUNTRY_INFO!B789))</f>
        <v>SomaliErer</v>
      </c>
      <c r="C789" s="14" t="str">
        <f>IF(AND(INTRO!$E$37="Non-endemic",INTRO!$E$41="Non-endemic")," ",IF(COUNTRY_INFO!C789=0," ",COUNTRY_INFO!C789))</f>
        <v>Fik</v>
      </c>
      <c r="D789" s="15">
        <f>IF(AND(INTRO!$E$37="Non-endemic",INTRO!$E$41="Non-endemic"),0,IF(AND(OR(COUNTRY_INFO!$H789=0,COUNTRY_INFO!$H789=4,COUNTRY_INFO!$H789=99),OR(COUNTRY_INFO!$J789=0,COUNTRY_INFO!$J789=4)),0,COUNTRY_INFO!$E789))</f>
        <v>7674.7228316598248</v>
      </c>
      <c r="E789" s="15">
        <f>IF(AND(INTRO!$E$37="Non-endemic",INTRO!$E$41="Non-endemic"),0,IF(AND(OR(COUNTRY_INFO!$H789=0,COUNTRY_INFO!$H789=4,COUNTRY_INFO!$H789=99),OR(COUNTRY_INFO!$J789=0,COUNTRY_INFO!$J789=4)),0,COUNTRY_INFO!$F789))</f>
        <v>25787.049293264834</v>
      </c>
      <c r="F789" s="15">
        <f t="shared" si="120"/>
        <v>33461.772124924661</v>
      </c>
      <c r="G789" s="16">
        <f>IF(AND(INTRO!$E$37="Non-endemic",INTRO!$E$41="Non-endemic"),0,COUNTRY_INFO!P789)</f>
        <v>0</v>
      </c>
      <c r="H789" s="16">
        <f>IF(AND(INTRO!$E$37="Non-endemic",INTRO!$E$41="Non-endemic"),0,COUNTRY_INFO!R789)</f>
        <v>0</v>
      </c>
      <c r="I789" s="15">
        <f>IF(INTRO!$E$39="Non-endemic",IF($G789=1,DEC!I789,0),IF($G789=1,IVM!G789,0))</f>
        <v>0</v>
      </c>
      <c r="J789" s="197"/>
      <c r="K789" s="42">
        <f>IF($J789="ALB", IF(INTRO!$E$39="Non-endemic", IF($H789&lt;&gt;0, IF($I789=0, $D789*$H789, $D789*($H789-$G789)), 0), $D789*$H789), 0)</f>
        <v>0</v>
      </c>
      <c r="L789" s="15">
        <f t="shared" si="112"/>
        <v>0</v>
      </c>
      <c r="M789" s="3"/>
      <c r="N789" s="15">
        <f t="shared" si="121"/>
        <v>0</v>
      </c>
      <c r="O789" s="42">
        <f>IF($J789="MBD", IF(INTRO!$E$39="Non-endemic", IF($H789&lt;&gt;0, IF($I789=0, $D789*$H789, $D789*($H789-$G789)), 0), $D789*$H789), 0)</f>
        <v>0</v>
      </c>
      <c r="P789" s="15">
        <f t="shared" si="113"/>
        <v>0</v>
      </c>
      <c r="Q789" s="3"/>
      <c r="R789" s="15">
        <f t="shared" si="122"/>
        <v>0</v>
      </c>
      <c r="S789" s="25"/>
      <c r="T789" s="17">
        <f t="shared" si="114"/>
        <v>0</v>
      </c>
      <c r="U789" s="17">
        <f t="shared" si="115"/>
        <v>0</v>
      </c>
      <c r="V789" s="25"/>
      <c r="W789" s="17">
        <f t="shared" si="116"/>
        <v>0</v>
      </c>
      <c r="X789" s="17">
        <f t="shared" si="117"/>
        <v>0</v>
      </c>
      <c r="Y789" s="25"/>
      <c r="Z789" s="17">
        <f t="shared" si="118"/>
        <v>0</v>
      </c>
      <c r="AA789" s="17">
        <f t="shared" si="119"/>
        <v>0</v>
      </c>
    </row>
    <row r="790" spans="1:27" x14ac:dyDescent="0.2">
      <c r="A790" s="14" t="str">
        <f>IF(AND(INTRO!$E$37="Non-endemic",INTRO!$E$41="Non-endemic")," ",IF(COUNTRY_INFO!A790=0," ",COUNTRY_INFO!A790))</f>
        <v>Ethiopia</v>
      </c>
      <c r="B790" s="14" t="str">
        <f>IF(AND(INTRO!$E$37="Non-endemic",INTRO!$E$41="Non-endemic")," ",IF(COUNTRY_INFO!B790=0," ",COUNTRY_INFO!B790))</f>
        <v>SomaliErer</v>
      </c>
      <c r="C790" s="14" t="str">
        <f>IF(AND(INTRO!$E$37="Non-endemic",INTRO!$E$41="Non-endemic")," ",IF(COUNTRY_INFO!C790=0," ",COUNTRY_INFO!C790))</f>
        <v>Mayamulku</v>
      </c>
      <c r="D790" s="15">
        <f>IF(AND(INTRO!$E$37="Non-endemic",INTRO!$E$41="Non-endemic"),0,IF(AND(OR(COUNTRY_INFO!$H790=0,COUNTRY_INFO!$H790=4,COUNTRY_INFO!$H790=99),OR(COUNTRY_INFO!$J790=0,COUNTRY_INFO!$J790=4)),0,COUNTRY_INFO!$E790))</f>
        <v>0</v>
      </c>
      <c r="E790" s="15">
        <f>IF(AND(INTRO!$E$37="Non-endemic",INTRO!$E$41="Non-endemic"),0,IF(AND(OR(COUNTRY_INFO!$H790=0,COUNTRY_INFO!$H790=4,COUNTRY_INFO!$H790=99),OR(COUNTRY_INFO!$J790=0,COUNTRY_INFO!$J790=4)),0,COUNTRY_INFO!$F790))</f>
        <v>0</v>
      </c>
      <c r="F790" s="15">
        <f t="shared" si="120"/>
        <v>0</v>
      </c>
      <c r="G790" s="16">
        <f>IF(AND(INTRO!$E$37="Non-endemic",INTRO!$E$41="Non-endemic"),0,COUNTRY_INFO!P790)</f>
        <v>0</v>
      </c>
      <c r="H790" s="16">
        <f>IF(AND(INTRO!$E$37="Non-endemic",INTRO!$E$41="Non-endemic"),0,COUNTRY_INFO!R790)</f>
        <v>0</v>
      </c>
      <c r="I790" s="15">
        <f>IF(INTRO!$E$39="Non-endemic",IF($G790=1,DEC!I790,0),IF($G790=1,IVM!G790,0))</f>
        <v>0</v>
      </c>
      <c r="J790" s="197"/>
      <c r="K790" s="42">
        <f>IF($J790="ALB", IF(INTRO!$E$39="Non-endemic", IF($H790&lt;&gt;0, IF($I790=0, $D790*$H790, $D790*($H790-$G790)), 0), $D790*$H790), 0)</f>
        <v>0</v>
      </c>
      <c r="L790" s="15">
        <f t="shared" si="112"/>
        <v>0</v>
      </c>
      <c r="M790" s="3"/>
      <c r="N790" s="15">
        <f t="shared" si="121"/>
        <v>0</v>
      </c>
      <c r="O790" s="42">
        <f>IF($J790="MBD", IF(INTRO!$E$39="Non-endemic", IF($H790&lt;&gt;0, IF($I790=0, $D790*$H790, $D790*($H790-$G790)), 0), $D790*$H790), 0)</f>
        <v>0</v>
      </c>
      <c r="P790" s="15">
        <f t="shared" si="113"/>
        <v>0</v>
      </c>
      <c r="Q790" s="3"/>
      <c r="R790" s="15">
        <f t="shared" si="122"/>
        <v>0</v>
      </c>
      <c r="S790" s="25"/>
      <c r="T790" s="17">
        <f t="shared" si="114"/>
        <v>0</v>
      </c>
      <c r="U790" s="17">
        <f t="shared" si="115"/>
        <v>0</v>
      </c>
      <c r="V790" s="25"/>
      <c r="W790" s="17">
        <f t="shared" si="116"/>
        <v>0</v>
      </c>
      <c r="X790" s="17">
        <f t="shared" si="117"/>
        <v>0</v>
      </c>
      <c r="Y790" s="25"/>
      <c r="Z790" s="17">
        <f t="shared" si="118"/>
        <v>0</v>
      </c>
      <c r="AA790" s="17">
        <f t="shared" si="119"/>
        <v>0</v>
      </c>
    </row>
    <row r="791" spans="1:27" x14ac:dyDescent="0.2">
      <c r="A791" s="14" t="str">
        <f>IF(AND(INTRO!$E$37="Non-endemic",INTRO!$E$41="Non-endemic")," ",IF(COUNTRY_INFO!A791=0," ",COUNTRY_INFO!A791))</f>
        <v>Ethiopia</v>
      </c>
      <c r="B791" s="14" t="str">
        <f>IF(AND(INTRO!$E$37="Non-endemic",INTRO!$E$41="Non-endemic")," ",IF(COUNTRY_INFO!B791=0," ",COUNTRY_INFO!B791))</f>
        <v>SomaliErer</v>
      </c>
      <c r="C791" s="14" t="str">
        <f>IF(AND(INTRO!$E$37="Non-endemic",INTRO!$E$41="Non-endemic")," ",IF(COUNTRY_INFO!C791=0," ",COUNTRY_INFO!C791))</f>
        <v>Qubi</v>
      </c>
      <c r="D791" s="15">
        <f>IF(AND(INTRO!$E$37="Non-endemic",INTRO!$E$41="Non-endemic"),0,IF(AND(OR(COUNTRY_INFO!$H791=0,COUNTRY_INFO!$H791=4,COUNTRY_INFO!$H791=99),OR(COUNTRY_INFO!$J791=0,COUNTRY_INFO!$J791=4)),0,COUNTRY_INFO!$E791))</f>
        <v>0</v>
      </c>
      <c r="E791" s="15">
        <f>IF(AND(INTRO!$E$37="Non-endemic",INTRO!$E$41="Non-endemic"),0,IF(AND(OR(COUNTRY_INFO!$H791=0,COUNTRY_INFO!$H791=4,COUNTRY_INFO!$H791=99),OR(COUNTRY_INFO!$J791=0,COUNTRY_INFO!$J791=4)),0,COUNTRY_INFO!$F791))</f>
        <v>0</v>
      </c>
      <c r="F791" s="15">
        <f t="shared" si="120"/>
        <v>0</v>
      </c>
      <c r="G791" s="16">
        <f>IF(AND(INTRO!$E$37="Non-endemic",INTRO!$E$41="Non-endemic"),0,COUNTRY_INFO!P791)</f>
        <v>0</v>
      </c>
      <c r="H791" s="16">
        <f>IF(AND(INTRO!$E$37="Non-endemic",INTRO!$E$41="Non-endemic"),0,COUNTRY_INFO!R791)</f>
        <v>0</v>
      </c>
      <c r="I791" s="15">
        <f>IF(INTRO!$E$39="Non-endemic",IF($G791=1,DEC!I791,0),IF($G791=1,IVM!G791,0))</f>
        <v>0</v>
      </c>
      <c r="J791" s="197"/>
      <c r="K791" s="42">
        <f>IF($J791="ALB", IF(INTRO!$E$39="Non-endemic", IF($H791&lt;&gt;0, IF($I791=0, $D791*$H791, $D791*($H791-$G791)), 0), $D791*$H791), 0)</f>
        <v>0</v>
      </c>
      <c r="L791" s="15">
        <f t="shared" si="112"/>
        <v>0</v>
      </c>
      <c r="M791" s="3"/>
      <c r="N791" s="15">
        <f t="shared" si="121"/>
        <v>0</v>
      </c>
      <c r="O791" s="42">
        <f>IF($J791="MBD", IF(INTRO!$E$39="Non-endemic", IF($H791&lt;&gt;0, IF($I791=0, $D791*$H791, $D791*($H791-$G791)), 0), $D791*$H791), 0)</f>
        <v>0</v>
      </c>
      <c r="P791" s="15">
        <f t="shared" si="113"/>
        <v>0</v>
      </c>
      <c r="Q791" s="3"/>
      <c r="R791" s="15">
        <f t="shared" si="122"/>
        <v>0</v>
      </c>
      <c r="S791" s="25"/>
      <c r="T791" s="17">
        <f t="shared" si="114"/>
        <v>0</v>
      </c>
      <c r="U791" s="17">
        <f t="shared" si="115"/>
        <v>0</v>
      </c>
      <c r="V791" s="25"/>
      <c r="W791" s="17">
        <f t="shared" si="116"/>
        <v>0</v>
      </c>
      <c r="X791" s="17">
        <f t="shared" si="117"/>
        <v>0</v>
      </c>
      <c r="Y791" s="25"/>
      <c r="Z791" s="17">
        <f t="shared" si="118"/>
        <v>0</v>
      </c>
      <c r="AA791" s="17">
        <f t="shared" si="119"/>
        <v>0</v>
      </c>
    </row>
    <row r="792" spans="1:27" x14ac:dyDescent="0.2">
      <c r="A792" s="14" t="str">
        <f>IF(AND(INTRO!$E$37="Non-endemic",INTRO!$E$41="Non-endemic")," ",IF(COUNTRY_INFO!A792=0," ",COUNTRY_INFO!A792))</f>
        <v>Ethiopia</v>
      </c>
      <c r="B792" s="14" t="str">
        <f>IF(AND(INTRO!$E$37="Non-endemic",INTRO!$E$41="Non-endemic")," ",IF(COUNTRY_INFO!B792=0," ",COUNTRY_INFO!B792))</f>
        <v>SomaliErer</v>
      </c>
      <c r="C792" s="14" t="str">
        <f>IF(AND(INTRO!$E$37="Non-endemic",INTRO!$E$41="Non-endemic")," ",IF(COUNTRY_INFO!C792=0," ",COUNTRY_INFO!C792))</f>
        <v xml:space="preserve">Wangay </v>
      </c>
      <c r="D792" s="15">
        <f>IF(AND(INTRO!$E$37="Non-endemic",INTRO!$E$41="Non-endemic"),0,IF(AND(OR(COUNTRY_INFO!$H792=0,COUNTRY_INFO!$H792=4,COUNTRY_INFO!$H792=99),OR(COUNTRY_INFO!$J792=0,COUNTRY_INFO!$J792=4)),0,COUNTRY_INFO!$E792))</f>
        <v>0</v>
      </c>
      <c r="E792" s="15">
        <f>IF(AND(INTRO!$E$37="Non-endemic",INTRO!$E$41="Non-endemic"),0,IF(AND(OR(COUNTRY_INFO!$H792=0,COUNTRY_INFO!$H792=4,COUNTRY_INFO!$H792=99),OR(COUNTRY_INFO!$J792=0,COUNTRY_INFO!$J792=4)),0,COUNTRY_INFO!$F792))</f>
        <v>0</v>
      </c>
      <c r="F792" s="15">
        <f t="shared" si="120"/>
        <v>0</v>
      </c>
      <c r="G792" s="16">
        <f>IF(AND(INTRO!$E$37="Non-endemic",INTRO!$E$41="Non-endemic"),0,COUNTRY_INFO!P792)</f>
        <v>0</v>
      </c>
      <c r="H792" s="16">
        <f>IF(AND(INTRO!$E$37="Non-endemic",INTRO!$E$41="Non-endemic"),0,COUNTRY_INFO!R792)</f>
        <v>0</v>
      </c>
      <c r="I792" s="15">
        <f>IF(INTRO!$E$39="Non-endemic",IF($G792=1,DEC!I792,0),IF($G792=1,IVM!G792,0))</f>
        <v>0</v>
      </c>
      <c r="J792" s="197"/>
      <c r="K792" s="42">
        <f>IF($J792="ALB", IF(INTRO!$E$39="Non-endemic", IF($H792&lt;&gt;0, IF($I792=0, $D792*$H792, $D792*($H792-$G792)), 0), $D792*$H792), 0)</f>
        <v>0</v>
      </c>
      <c r="L792" s="15">
        <f t="shared" si="112"/>
        <v>0</v>
      </c>
      <c r="M792" s="3"/>
      <c r="N792" s="15">
        <f t="shared" si="121"/>
        <v>0</v>
      </c>
      <c r="O792" s="42">
        <f>IF($J792="MBD", IF(INTRO!$E$39="Non-endemic", IF($H792&lt;&gt;0, IF($I792=0, $D792*$H792, $D792*($H792-$G792)), 0), $D792*$H792), 0)</f>
        <v>0</v>
      </c>
      <c r="P792" s="15">
        <f t="shared" si="113"/>
        <v>0</v>
      </c>
      <c r="Q792" s="3"/>
      <c r="R792" s="15">
        <f t="shared" si="122"/>
        <v>0</v>
      </c>
      <c r="S792" s="25"/>
      <c r="T792" s="17">
        <f t="shared" si="114"/>
        <v>0</v>
      </c>
      <c r="U792" s="17">
        <f t="shared" si="115"/>
        <v>0</v>
      </c>
      <c r="V792" s="25"/>
      <c r="W792" s="17">
        <f t="shared" si="116"/>
        <v>0</v>
      </c>
      <c r="X792" s="17">
        <f t="shared" si="117"/>
        <v>0</v>
      </c>
      <c r="Y792" s="25"/>
      <c r="Z792" s="17">
        <f t="shared" si="118"/>
        <v>0</v>
      </c>
      <c r="AA792" s="17">
        <f t="shared" si="119"/>
        <v>0</v>
      </c>
    </row>
    <row r="793" spans="1:27" x14ac:dyDescent="0.2">
      <c r="A793" s="14" t="str">
        <f>IF(AND(INTRO!$E$37="Non-endemic",INTRO!$E$41="Non-endemic")," ",IF(COUNTRY_INFO!A793=0," ",COUNTRY_INFO!A793))</f>
        <v>Ethiopia</v>
      </c>
      <c r="B793" s="14" t="str">
        <f>IF(AND(INTRO!$E$37="Non-endemic",INTRO!$E$41="Non-endemic")," ",IF(COUNTRY_INFO!B793=0," ",COUNTRY_INFO!B793))</f>
        <v>SomaliErer</v>
      </c>
      <c r="C793" s="14" t="str">
        <f>IF(AND(INTRO!$E$37="Non-endemic",INTRO!$E$41="Non-endemic")," ",IF(COUNTRY_INFO!C793=0," ",COUNTRY_INFO!C793))</f>
        <v xml:space="preserve">Yaxoob </v>
      </c>
      <c r="D793" s="15">
        <f>IF(AND(INTRO!$E$37="Non-endemic",INTRO!$E$41="Non-endemic"),0,IF(AND(OR(COUNTRY_INFO!$H793=0,COUNTRY_INFO!$H793=4,COUNTRY_INFO!$H793=99),OR(COUNTRY_INFO!$J793=0,COUNTRY_INFO!$J793=4)),0,COUNTRY_INFO!$E793))</f>
        <v>0</v>
      </c>
      <c r="E793" s="15">
        <f>IF(AND(INTRO!$E$37="Non-endemic",INTRO!$E$41="Non-endemic"),0,IF(AND(OR(COUNTRY_INFO!$H793=0,COUNTRY_INFO!$H793=4,COUNTRY_INFO!$H793=99),OR(COUNTRY_INFO!$J793=0,COUNTRY_INFO!$J793=4)),0,COUNTRY_INFO!$F793))</f>
        <v>0</v>
      </c>
      <c r="F793" s="15">
        <f t="shared" si="120"/>
        <v>0</v>
      </c>
      <c r="G793" s="16">
        <f>IF(AND(INTRO!$E$37="Non-endemic",INTRO!$E$41="Non-endemic"),0,COUNTRY_INFO!P793)</f>
        <v>0</v>
      </c>
      <c r="H793" s="16">
        <f>IF(AND(INTRO!$E$37="Non-endemic",INTRO!$E$41="Non-endemic"),0,COUNTRY_INFO!R793)</f>
        <v>0</v>
      </c>
      <c r="I793" s="15">
        <f>IF(INTRO!$E$39="Non-endemic",IF($G793=1,DEC!I793,0),IF($G793=1,IVM!G793,0))</f>
        <v>0</v>
      </c>
      <c r="J793" s="197"/>
      <c r="K793" s="42">
        <f>IF($J793="ALB", IF(INTRO!$E$39="Non-endemic", IF($H793&lt;&gt;0, IF($I793=0, $D793*$H793, $D793*($H793-$G793)), 0), $D793*$H793), 0)</f>
        <v>0</v>
      </c>
      <c r="L793" s="15">
        <f t="shared" si="112"/>
        <v>0</v>
      </c>
      <c r="M793" s="3"/>
      <c r="N793" s="15">
        <f t="shared" si="121"/>
        <v>0</v>
      </c>
      <c r="O793" s="42">
        <f>IF($J793="MBD", IF(INTRO!$E$39="Non-endemic", IF($H793&lt;&gt;0, IF($I793=0, $D793*$H793, $D793*($H793-$G793)), 0), $D793*$H793), 0)</f>
        <v>0</v>
      </c>
      <c r="P793" s="15">
        <f t="shared" si="113"/>
        <v>0</v>
      </c>
      <c r="Q793" s="3"/>
      <c r="R793" s="15">
        <f t="shared" si="122"/>
        <v>0</v>
      </c>
      <c r="S793" s="25"/>
      <c r="T793" s="17">
        <f t="shared" si="114"/>
        <v>0</v>
      </c>
      <c r="U793" s="17">
        <f t="shared" si="115"/>
        <v>0</v>
      </c>
      <c r="V793" s="25"/>
      <c r="W793" s="17">
        <f t="shared" si="116"/>
        <v>0</v>
      </c>
      <c r="X793" s="17">
        <f t="shared" si="117"/>
        <v>0</v>
      </c>
      <c r="Y793" s="25"/>
      <c r="Z793" s="17">
        <f t="shared" si="118"/>
        <v>0</v>
      </c>
      <c r="AA793" s="17">
        <f t="shared" si="119"/>
        <v>0</v>
      </c>
    </row>
    <row r="794" spans="1:27" x14ac:dyDescent="0.2">
      <c r="A794" s="14" t="str">
        <f>IF(AND(INTRO!$E$37="Non-endemic",INTRO!$E$41="Non-endemic")," ",IF(COUNTRY_INFO!A794=0," ",COUNTRY_INFO!A794))</f>
        <v>Ethiopia</v>
      </c>
      <c r="B794" s="14" t="str">
        <f>IF(AND(INTRO!$E$37="Non-endemic",INTRO!$E$41="Non-endemic")," ",IF(COUNTRY_INFO!B794=0," ",COUNTRY_INFO!B794))</f>
        <v>SomaliFaafan</v>
      </c>
      <c r="C794" s="14" t="str">
        <f>IF(AND(INTRO!$E$37="Non-endemic",INTRO!$E$41="Non-endemic")," ",IF(COUNTRY_INFO!C794=0," ",COUNTRY_INFO!C794))</f>
        <v>Awbare</v>
      </c>
      <c r="D794" s="15">
        <f>IF(AND(INTRO!$E$37="Non-endemic",INTRO!$E$41="Non-endemic"),0,IF(AND(OR(COUNTRY_INFO!$H794=0,COUNTRY_INFO!$H794=4,COUNTRY_INFO!$H794=99),OR(COUNTRY_INFO!$J794=0,COUNTRY_INFO!$J794=4)),0,COUNTRY_INFO!$E794))</f>
        <v>39905.745617533357</v>
      </c>
      <c r="E794" s="15">
        <f>IF(AND(INTRO!$E$37="Non-endemic",INTRO!$E$41="Non-endemic"),0,IF(AND(OR(COUNTRY_INFO!$H794=0,COUNTRY_INFO!$H794=4,COUNTRY_INFO!$H794=99),OR(COUNTRY_INFO!$J794=0,COUNTRY_INFO!$J794=4)),0,COUNTRY_INFO!$F794))</f>
        <v>134083.20429224742</v>
      </c>
      <c r="F794" s="15">
        <f t="shared" si="120"/>
        <v>173988.94990978079</v>
      </c>
      <c r="G794" s="16">
        <f>IF(AND(INTRO!$E$37="Non-endemic",INTRO!$E$41="Non-endemic"),0,COUNTRY_INFO!P794)</f>
        <v>0</v>
      </c>
      <c r="H794" s="16">
        <f>IF(AND(INTRO!$E$37="Non-endemic",INTRO!$E$41="Non-endemic"),0,COUNTRY_INFO!R794)</f>
        <v>0</v>
      </c>
      <c r="I794" s="15">
        <f>IF(INTRO!$E$39="Non-endemic",IF($G794=1,DEC!I794,0),IF($G794=1,IVM!G794,0))</f>
        <v>0</v>
      </c>
      <c r="J794" s="197"/>
      <c r="K794" s="42">
        <f>IF($J794="ALB", IF(INTRO!$E$39="Non-endemic", IF($H794&lt;&gt;0, IF($I794=0, $D794*$H794, $D794*($H794-$G794)), 0), $D794*$H794), 0)</f>
        <v>0</v>
      </c>
      <c r="L794" s="15">
        <f t="shared" si="112"/>
        <v>0</v>
      </c>
      <c r="M794" s="3"/>
      <c r="N794" s="15">
        <f t="shared" si="121"/>
        <v>0</v>
      </c>
      <c r="O794" s="42">
        <f>IF($J794="MBD", IF(INTRO!$E$39="Non-endemic", IF($H794&lt;&gt;0, IF($I794=0, $D794*$H794, $D794*($H794-$G794)), 0), $D794*$H794), 0)</f>
        <v>0</v>
      </c>
      <c r="P794" s="15">
        <f t="shared" si="113"/>
        <v>0</v>
      </c>
      <c r="Q794" s="3"/>
      <c r="R794" s="15">
        <f t="shared" si="122"/>
        <v>0</v>
      </c>
      <c r="S794" s="25"/>
      <c r="T794" s="17">
        <f t="shared" si="114"/>
        <v>0</v>
      </c>
      <c r="U794" s="17">
        <f t="shared" si="115"/>
        <v>0</v>
      </c>
      <c r="V794" s="25"/>
      <c r="W794" s="17">
        <f t="shared" si="116"/>
        <v>0</v>
      </c>
      <c r="X794" s="17">
        <f t="shared" si="117"/>
        <v>0</v>
      </c>
      <c r="Y794" s="25"/>
      <c r="Z794" s="17">
        <f t="shared" si="118"/>
        <v>0</v>
      </c>
      <c r="AA794" s="17">
        <f t="shared" si="119"/>
        <v>0</v>
      </c>
    </row>
    <row r="795" spans="1:27" x14ac:dyDescent="0.2">
      <c r="A795" s="14" t="str">
        <f>IF(AND(INTRO!$E$37="Non-endemic",INTRO!$E$41="Non-endemic")," ",IF(COUNTRY_INFO!A795=0," ",COUNTRY_INFO!A795))</f>
        <v>Ethiopia</v>
      </c>
      <c r="B795" s="14" t="str">
        <f>IF(AND(INTRO!$E$37="Non-endemic",INTRO!$E$41="Non-endemic")," ",IF(COUNTRY_INFO!B795=0," ",COUNTRY_INFO!B795))</f>
        <v>SomaliFaafan</v>
      </c>
      <c r="C795" s="14" t="str">
        <f>IF(AND(INTRO!$E$37="Non-endemic",INTRO!$E$41="Non-endemic")," ",IF(COUNTRY_INFO!C795=0," ",COUNTRY_INFO!C795))</f>
        <v>Babile</v>
      </c>
      <c r="D795" s="15">
        <f>IF(AND(INTRO!$E$37="Non-endemic",INTRO!$E$41="Non-endemic"),0,IF(AND(OR(COUNTRY_INFO!$H795=0,COUNTRY_INFO!$H795=4,COUNTRY_INFO!$H795=99),OR(COUNTRY_INFO!$J795=0,COUNTRY_INFO!$J795=4)),0,COUNTRY_INFO!$E795))</f>
        <v>0</v>
      </c>
      <c r="E795" s="15">
        <f>IF(AND(INTRO!$E$37="Non-endemic",INTRO!$E$41="Non-endemic"),0,IF(AND(OR(COUNTRY_INFO!$H795=0,COUNTRY_INFO!$H795=4,COUNTRY_INFO!$H795=99),OR(COUNTRY_INFO!$J795=0,COUNTRY_INFO!$J795=4)),0,COUNTRY_INFO!$F795))</f>
        <v>0</v>
      </c>
      <c r="F795" s="15">
        <f t="shared" si="120"/>
        <v>0</v>
      </c>
      <c r="G795" s="16">
        <f>IF(AND(INTRO!$E$37="Non-endemic",INTRO!$E$41="Non-endemic"),0,COUNTRY_INFO!P795)</f>
        <v>0</v>
      </c>
      <c r="H795" s="16">
        <f>IF(AND(INTRO!$E$37="Non-endemic",INTRO!$E$41="Non-endemic"),0,COUNTRY_INFO!R795)</f>
        <v>0</v>
      </c>
      <c r="I795" s="15">
        <f>IF(INTRO!$E$39="Non-endemic",IF($G795=1,DEC!I795,0),IF($G795=1,IVM!G795,0))</f>
        <v>0</v>
      </c>
      <c r="J795" s="197"/>
      <c r="K795" s="42">
        <f>IF($J795="ALB", IF(INTRO!$E$39="Non-endemic", IF($H795&lt;&gt;0, IF($I795=0, $D795*$H795, $D795*($H795-$G795)), 0), $D795*$H795), 0)</f>
        <v>0</v>
      </c>
      <c r="L795" s="15">
        <f t="shared" si="112"/>
        <v>0</v>
      </c>
      <c r="M795" s="3"/>
      <c r="N795" s="15">
        <f t="shared" si="121"/>
        <v>0</v>
      </c>
      <c r="O795" s="42">
        <f>IF($J795="MBD", IF(INTRO!$E$39="Non-endemic", IF($H795&lt;&gt;0, IF($I795=0, $D795*$H795, $D795*($H795-$G795)), 0), $D795*$H795), 0)</f>
        <v>0</v>
      </c>
      <c r="P795" s="15">
        <f t="shared" si="113"/>
        <v>0</v>
      </c>
      <c r="Q795" s="3"/>
      <c r="R795" s="15">
        <f t="shared" si="122"/>
        <v>0</v>
      </c>
      <c r="S795" s="25"/>
      <c r="T795" s="17">
        <f t="shared" si="114"/>
        <v>0</v>
      </c>
      <c r="U795" s="17">
        <f t="shared" si="115"/>
        <v>0</v>
      </c>
      <c r="V795" s="25"/>
      <c r="W795" s="17">
        <f t="shared" si="116"/>
        <v>0</v>
      </c>
      <c r="X795" s="17">
        <f t="shared" si="117"/>
        <v>0</v>
      </c>
      <c r="Y795" s="25"/>
      <c r="Z795" s="17">
        <f t="shared" si="118"/>
        <v>0</v>
      </c>
      <c r="AA795" s="17">
        <f t="shared" si="119"/>
        <v>0</v>
      </c>
    </row>
    <row r="796" spans="1:27" x14ac:dyDescent="0.2">
      <c r="A796" s="14" t="str">
        <f>IF(AND(INTRO!$E$37="Non-endemic",INTRO!$E$41="Non-endemic")," ",IF(COUNTRY_INFO!A796=0," ",COUNTRY_INFO!A796))</f>
        <v>Ethiopia</v>
      </c>
      <c r="B796" s="14" t="str">
        <f>IF(AND(INTRO!$E$37="Non-endemic",INTRO!$E$41="Non-endemic")," ",IF(COUNTRY_INFO!B796=0," ",COUNTRY_INFO!B796))</f>
        <v>SomaliFaafan</v>
      </c>
      <c r="C796" s="14" t="str">
        <f>IF(AND(INTRO!$E$37="Non-endemic",INTRO!$E$41="Non-endemic")," ",IF(COUNTRY_INFO!C796=0," ",COUNTRY_INFO!C796))</f>
        <v>Goljano</v>
      </c>
      <c r="D796" s="15">
        <f>IF(AND(INTRO!$E$37="Non-endemic",INTRO!$E$41="Non-endemic"),0,IF(AND(OR(COUNTRY_INFO!$H796=0,COUNTRY_INFO!$H796=4,COUNTRY_INFO!$H796=99),OR(COUNTRY_INFO!$J796=0,COUNTRY_INFO!$J796=4)),0,COUNTRY_INFO!$E796))</f>
        <v>0</v>
      </c>
      <c r="E796" s="15">
        <f>IF(AND(INTRO!$E$37="Non-endemic",INTRO!$E$41="Non-endemic"),0,IF(AND(OR(COUNTRY_INFO!$H796=0,COUNTRY_INFO!$H796=4,COUNTRY_INFO!$H796=99),OR(COUNTRY_INFO!$J796=0,COUNTRY_INFO!$J796=4)),0,COUNTRY_INFO!$F796))</f>
        <v>0</v>
      </c>
      <c r="F796" s="15">
        <f t="shared" si="120"/>
        <v>0</v>
      </c>
      <c r="G796" s="16">
        <f>IF(AND(INTRO!$E$37="Non-endemic",INTRO!$E$41="Non-endemic"),0,COUNTRY_INFO!P796)</f>
        <v>0</v>
      </c>
      <c r="H796" s="16">
        <f>IF(AND(INTRO!$E$37="Non-endemic",INTRO!$E$41="Non-endemic"),0,COUNTRY_INFO!R796)</f>
        <v>0</v>
      </c>
      <c r="I796" s="15">
        <f>IF(INTRO!$E$39="Non-endemic",IF($G796=1,DEC!I796,0),IF($G796=1,IVM!G796,0))</f>
        <v>0</v>
      </c>
      <c r="J796" s="197"/>
      <c r="K796" s="42">
        <f>IF($J796="ALB", IF(INTRO!$E$39="Non-endemic", IF($H796&lt;&gt;0, IF($I796=0, $D796*$H796, $D796*($H796-$G796)), 0), $D796*$H796), 0)</f>
        <v>0</v>
      </c>
      <c r="L796" s="15">
        <f t="shared" si="112"/>
        <v>0</v>
      </c>
      <c r="M796" s="3"/>
      <c r="N796" s="15">
        <f t="shared" si="121"/>
        <v>0</v>
      </c>
      <c r="O796" s="42">
        <f>IF($J796="MBD", IF(INTRO!$E$39="Non-endemic", IF($H796&lt;&gt;0, IF($I796=0, $D796*$H796, $D796*($H796-$G796)), 0), $D796*$H796), 0)</f>
        <v>0</v>
      </c>
      <c r="P796" s="15">
        <f t="shared" si="113"/>
        <v>0</v>
      </c>
      <c r="Q796" s="3"/>
      <c r="R796" s="15">
        <f t="shared" si="122"/>
        <v>0</v>
      </c>
      <c r="S796" s="25"/>
      <c r="T796" s="17">
        <f t="shared" si="114"/>
        <v>0</v>
      </c>
      <c r="U796" s="17">
        <f t="shared" si="115"/>
        <v>0</v>
      </c>
      <c r="V796" s="25"/>
      <c r="W796" s="17">
        <f t="shared" si="116"/>
        <v>0</v>
      </c>
      <c r="X796" s="17">
        <f t="shared" si="117"/>
        <v>0</v>
      </c>
      <c r="Y796" s="25"/>
      <c r="Z796" s="17">
        <f t="shared" si="118"/>
        <v>0</v>
      </c>
      <c r="AA796" s="17">
        <f t="shared" si="119"/>
        <v>0</v>
      </c>
    </row>
    <row r="797" spans="1:27" x14ac:dyDescent="0.2">
      <c r="A797" s="14" t="str">
        <f>IF(AND(INTRO!$E$37="Non-endemic",INTRO!$E$41="Non-endemic")," ",IF(COUNTRY_INFO!A797=0," ",COUNTRY_INFO!A797))</f>
        <v>Ethiopia</v>
      </c>
      <c r="B797" s="14" t="str">
        <f>IF(AND(INTRO!$E$37="Non-endemic",INTRO!$E$41="Non-endemic")," ",IF(COUNTRY_INFO!B797=0," ",COUNTRY_INFO!B797))</f>
        <v>SomaliFaafan</v>
      </c>
      <c r="C797" s="14" t="str">
        <f>IF(AND(INTRO!$E$37="Non-endemic",INTRO!$E$41="Non-endemic")," ",IF(COUNTRY_INFO!C797=0," ",COUNTRY_INFO!C797))</f>
        <v>Gursum</v>
      </c>
      <c r="D797" s="15">
        <f>IF(AND(INTRO!$E$37="Non-endemic",INTRO!$E$41="Non-endemic"),0,IF(AND(OR(COUNTRY_INFO!$H797=0,COUNTRY_INFO!$H797=4,COUNTRY_INFO!$H797=99),OR(COUNTRY_INFO!$J797=0,COUNTRY_INFO!$J797=4)),0,COUNTRY_INFO!$E797))</f>
        <v>0</v>
      </c>
      <c r="E797" s="15">
        <f>IF(AND(INTRO!$E$37="Non-endemic",INTRO!$E$41="Non-endemic"),0,IF(AND(OR(COUNTRY_INFO!$H797=0,COUNTRY_INFO!$H797=4,COUNTRY_INFO!$H797=99),OR(COUNTRY_INFO!$J797=0,COUNTRY_INFO!$J797=4)),0,COUNTRY_INFO!$F797))</f>
        <v>0</v>
      </c>
      <c r="F797" s="15">
        <f t="shared" si="120"/>
        <v>0</v>
      </c>
      <c r="G797" s="16">
        <f>IF(AND(INTRO!$E$37="Non-endemic",INTRO!$E$41="Non-endemic"),0,COUNTRY_INFO!P797)</f>
        <v>0</v>
      </c>
      <c r="H797" s="16">
        <f>IF(AND(INTRO!$E$37="Non-endemic",INTRO!$E$41="Non-endemic"),0,COUNTRY_INFO!R797)</f>
        <v>0</v>
      </c>
      <c r="I797" s="15">
        <f>IF(INTRO!$E$39="Non-endemic",IF($G797=1,DEC!I797,0),IF($G797=1,IVM!G797,0))</f>
        <v>0</v>
      </c>
      <c r="J797" s="197"/>
      <c r="K797" s="42">
        <f>IF($J797="ALB", IF(INTRO!$E$39="Non-endemic", IF($H797&lt;&gt;0, IF($I797=0, $D797*$H797, $D797*($H797-$G797)), 0), $D797*$H797), 0)</f>
        <v>0</v>
      </c>
      <c r="L797" s="15">
        <f t="shared" si="112"/>
        <v>0</v>
      </c>
      <c r="M797" s="3"/>
      <c r="N797" s="15">
        <f t="shared" si="121"/>
        <v>0</v>
      </c>
      <c r="O797" s="42">
        <f>IF($J797="MBD", IF(INTRO!$E$39="Non-endemic", IF($H797&lt;&gt;0, IF($I797=0, $D797*$H797, $D797*($H797-$G797)), 0), $D797*$H797), 0)</f>
        <v>0</v>
      </c>
      <c r="P797" s="15">
        <f t="shared" si="113"/>
        <v>0</v>
      </c>
      <c r="Q797" s="3"/>
      <c r="R797" s="15">
        <f t="shared" si="122"/>
        <v>0</v>
      </c>
      <c r="S797" s="25"/>
      <c r="T797" s="17">
        <f t="shared" si="114"/>
        <v>0</v>
      </c>
      <c r="U797" s="17">
        <f t="shared" si="115"/>
        <v>0</v>
      </c>
      <c r="V797" s="25"/>
      <c r="W797" s="17">
        <f t="shared" si="116"/>
        <v>0</v>
      </c>
      <c r="X797" s="17">
        <f t="shared" si="117"/>
        <v>0</v>
      </c>
      <c r="Y797" s="25"/>
      <c r="Z797" s="17">
        <f t="shared" si="118"/>
        <v>0</v>
      </c>
      <c r="AA797" s="17">
        <f t="shared" si="119"/>
        <v>0</v>
      </c>
    </row>
    <row r="798" spans="1:27" x14ac:dyDescent="0.2">
      <c r="A798" s="14" t="str">
        <f>IF(AND(INTRO!$E$37="Non-endemic",INTRO!$E$41="Non-endemic")," ",IF(COUNTRY_INFO!A798=0," ",COUNTRY_INFO!A798))</f>
        <v>Ethiopia</v>
      </c>
      <c r="B798" s="14" t="str">
        <f>IF(AND(INTRO!$E$37="Non-endemic",INTRO!$E$41="Non-endemic")," ",IF(COUNTRY_INFO!B798=0," ",COUNTRY_INFO!B798))</f>
        <v>SomaliFaafan</v>
      </c>
      <c r="C798" s="14" t="str">
        <f>IF(AND(INTRO!$E$37="Non-endemic",INTRO!$E$41="Non-endemic")," ",IF(COUNTRY_INFO!C798=0," ",COUNTRY_INFO!C798))</f>
        <v>Harawa</v>
      </c>
      <c r="D798" s="15">
        <f>IF(AND(INTRO!$E$37="Non-endemic",INTRO!$E$41="Non-endemic"),0,IF(AND(OR(COUNTRY_INFO!$H798=0,COUNTRY_INFO!$H798=4,COUNTRY_INFO!$H798=99),OR(COUNTRY_INFO!$J798=0,COUNTRY_INFO!$J798=4)),0,COUNTRY_INFO!$E798))</f>
        <v>0</v>
      </c>
      <c r="E798" s="15">
        <f>IF(AND(INTRO!$E$37="Non-endemic",INTRO!$E$41="Non-endemic"),0,IF(AND(OR(COUNTRY_INFO!$H798=0,COUNTRY_INFO!$H798=4,COUNTRY_INFO!$H798=99),OR(COUNTRY_INFO!$J798=0,COUNTRY_INFO!$J798=4)),0,COUNTRY_INFO!$F798))</f>
        <v>0</v>
      </c>
      <c r="F798" s="15">
        <f t="shared" si="120"/>
        <v>0</v>
      </c>
      <c r="G798" s="16">
        <f>IF(AND(INTRO!$E$37="Non-endemic",INTRO!$E$41="Non-endemic"),0,COUNTRY_INFO!P798)</f>
        <v>0</v>
      </c>
      <c r="H798" s="16">
        <f>IF(AND(INTRO!$E$37="Non-endemic",INTRO!$E$41="Non-endemic"),0,COUNTRY_INFO!R798)</f>
        <v>0</v>
      </c>
      <c r="I798" s="15">
        <f>IF(INTRO!$E$39="Non-endemic",IF($G798=1,DEC!I798,0),IF($G798=1,IVM!G798,0))</f>
        <v>0</v>
      </c>
      <c r="J798" s="197"/>
      <c r="K798" s="42">
        <f>IF($J798="ALB", IF(INTRO!$E$39="Non-endemic", IF($H798&lt;&gt;0, IF($I798=0, $D798*$H798, $D798*($H798-$G798)), 0), $D798*$H798), 0)</f>
        <v>0</v>
      </c>
      <c r="L798" s="15">
        <f t="shared" si="112"/>
        <v>0</v>
      </c>
      <c r="M798" s="3"/>
      <c r="N798" s="15">
        <f t="shared" si="121"/>
        <v>0</v>
      </c>
      <c r="O798" s="42">
        <f>IF($J798="MBD", IF(INTRO!$E$39="Non-endemic", IF($H798&lt;&gt;0, IF($I798=0, $D798*$H798, $D798*($H798-$G798)), 0), $D798*$H798), 0)</f>
        <v>0</v>
      </c>
      <c r="P798" s="15">
        <f t="shared" si="113"/>
        <v>0</v>
      </c>
      <c r="Q798" s="3"/>
      <c r="R798" s="15">
        <f t="shared" si="122"/>
        <v>0</v>
      </c>
      <c r="S798" s="25"/>
      <c r="T798" s="17">
        <f t="shared" si="114"/>
        <v>0</v>
      </c>
      <c r="U798" s="17">
        <f t="shared" si="115"/>
        <v>0</v>
      </c>
      <c r="V798" s="25"/>
      <c r="W798" s="17">
        <f t="shared" si="116"/>
        <v>0</v>
      </c>
      <c r="X798" s="17">
        <f t="shared" si="117"/>
        <v>0</v>
      </c>
      <c r="Y798" s="25"/>
      <c r="Z798" s="17">
        <f t="shared" si="118"/>
        <v>0</v>
      </c>
      <c r="AA798" s="17">
        <f t="shared" si="119"/>
        <v>0</v>
      </c>
    </row>
    <row r="799" spans="1:27" x14ac:dyDescent="0.2">
      <c r="A799" s="14" t="str">
        <f>IF(AND(INTRO!$E$37="Non-endemic",INTRO!$E$41="Non-endemic")," ",IF(COUNTRY_INFO!A799=0," ",COUNTRY_INFO!A799))</f>
        <v>Ethiopia</v>
      </c>
      <c r="B799" s="14" t="str">
        <f>IF(AND(INTRO!$E$37="Non-endemic",INTRO!$E$41="Non-endemic")," ",IF(COUNTRY_INFO!B799=0," ",COUNTRY_INFO!B799))</f>
        <v>SomaliFaafan</v>
      </c>
      <c r="C799" s="14" t="str">
        <f>IF(AND(INTRO!$E$37="Non-endemic",INTRO!$E$41="Non-endemic")," ",IF(COUNTRY_INFO!C799=0," ",COUNTRY_INFO!C799))</f>
        <v>Harorays</v>
      </c>
      <c r="D799" s="15">
        <f>IF(AND(INTRO!$E$37="Non-endemic",INTRO!$E$41="Non-endemic"),0,IF(AND(OR(COUNTRY_INFO!$H799=0,COUNTRY_INFO!$H799=4,COUNTRY_INFO!$H799=99),OR(COUNTRY_INFO!$J799=0,COUNTRY_INFO!$J799=4)),0,COUNTRY_INFO!$E799))</f>
        <v>0</v>
      </c>
      <c r="E799" s="15">
        <f>IF(AND(INTRO!$E$37="Non-endemic",INTRO!$E$41="Non-endemic"),0,IF(AND(OR(COUNTRY_INFO!$H799=0,COUNTRY_INFO!$H799=4,COUNTRY_INFO!$H799=99),OR(COUNTRY_INFO!$J799=0,COUNTRY_INFO!$J799=4)),0,COUNTRY_INFO!$F799))</f>
        <v>0</v>
      </c>
      <c r="F799" s="15">
        <f t="shared" si="120"/>
        <v>0</v>
      </c>
      <c r="G799" s="16">
        <f>IF(AND(INTRO!$E$37="Non-endemic",INTRO!$E$41="Non-endemic"),0,COUNTRY_INFO!P799)</f>
        <v>0</v>
      </c>
      <c r="H799" s="16">
        <f>IF(AND(INTRO!$E$37="Non-endemic",INTRO!$E$41="Non-endemic"),0,COUNTRY_INFO!R799)</f>
        <v>0</v>
      </c>
      <c r="I799" s="15">
        <f>IF(INTRO!$E$39="Non-endemic",IF($G799=1,DEC!I799,0),IF($G799=1,IVM!G799,0))</f>
        <v>0</v>
      </c>
      <c r="J799" s="197"/>
      <c r="K799" s="42">
        <f>IF($J799="ALB", IF(INTRO!$E$39="Non-endemic", IF($H799&lt;&gt;0, IF($I799=0, $D799*$H799, $D799*($H799-$G799)), 0), $D799*$H799), 0)</f>
        <v>0</v>
      </c>
      <c r="L799" s="15">
        <f t="shared" si="112"/>
        <v>0</v>
      </c>
      <c r="M799" s="3"/>
      <c r="N799" s="15">
        <f t="shared" si="121"/>
        <v>0</v>
      </c>
      <c r="O799" s="42">
        <f>IF($J799="MBD", IF(INTRO!$E$39="Non-endemic", IF($H799&lt;&gt;0, IF($I799=0, $D799*$H799, $D799*($H799-$G799)), 0), $D799*$H799), 0)</f>
        <v>0</v>
      </c>
      <c r="P799" s="15">
        <f t="shared" si="113"/>
        <v>0</v>
      </c>
      <c r="Q799" s="3"/>
      <c r="R799" s="15">
        <f t="shared" si="122"/>
        <v>0</v>
      </c>
      <c r="S799" s="25"/>
      <c r="T799" s="17">
        <f t="shared" si="114"/>
        <v>0</v>
      </c>
      <c r="U799" s="17">
        <f t="shared" si="115"/>
        <v>0</v>
      </c>
      <c r="V799" s="25"/>
      <c r="W799" s="17">
        <f t="shared" si="116"/>
        <v>0</v>
      </c>
      <c r="X799" s="17">
        <f t="shared" si="117"/>
        <v>0</v>
      </c>
      <c r="Y799" s="25"/>
      <c r="Z799" s="17">
        <f t="shared" si="118"/>
        <v>0</v>
      </c>
      <c r="AA799" s="17">
        <f t="shared" si="119"/>
        <v>0</v>
      </c>
    </row>
    <row r="800" spans="1:27" x14ac:dyDescent="0.2">
      <c r="A800" s="14" t="str">
        <f>IF(AND(INTRO!$E$37="Non-endemic",INTRO!$E$41="Non-endemic")," ",IF(COUNTRY_INFO!A800=0," ",COUNTRY_INFO!A800))</f>
        <v>Ethiopia</v>
      </c>
      <c r="B800" s="14" t="str">
        <f>IF(AND(INTRO!$E$37="Non-endemic",INTRO!$E$41="Non-endemic")," ",IF(COUNTRY_INFO!B800=0," ",COUNTRY_INFO!B800))</f>
        <v>SomaliFaafan</v>
      </c>
      <c r="C800" s="14" t="str">
        <f>IF(AND(INTRO!$E$37="Non-endemic",INTRO!$E$41="Non-endemic")," ",IF(COUNTRY_INFO!C800=0," ",COUNTRY_INFO!C800))</f>
        <v>Harshim</v>
      </c>
      <c r="D800" s="15">
        <f>IF(AND(INTRO!$E$37="Non-endemic",INTRO!$E$41="Non-endemic"),0,IF(AND(OR(COUNTRY_INFO!$H800=0,COUNTRY_INFO!$H800=4,COUNTRY_INFO!$H800=99),OR(COUNTRY_INFO!$J800=0,COUNTRY_INFO!$J800=4)),0,COUNTRY_INFO!$E800))</f>
        <v>9936.9466545671985</v>
      </c>
      <c r="E800" s="15">
        <f>IF(AND(INTRO!$E$37="Non-endemic",INTRO!$E$41="Non-endemic"),0,IF(AND(OR(COUNTRY_INFO!$H800=0,COUNTRY_INFO!$H800=4,COUNTRY_INFO!$H800=99),OR(COUNTRY_INFO!$J800=0,COUNTRY_INFO!$J800=4)),0,COUNTRY_INFO!$F800))</f>
        <v>33388.115613609596</v>
      </c>
      <c r="F800" s="15">
        <f t="shared" si="120"/>
        <v>43325.062268176793</v>
      </c>
      <c r="G800" s="16">
        <f>IF(AND(INTRO!$E$37="Non-endemic",INTRO!$E$41="Non-endemic"),0,COUNTRY_INFO!P800)</f>
        <v>0</v>
      </c>
      <c r="H800" s="16">
        <f>IF(AND(INTRO!$E$37="Non-endemic",INTRO!$E$41="Non-endemic"),0,COUNTRY_INFO!R800)</f>
        <v>0</v>
      </c>
      <c r="I800" s="15">
        <f>IF(INTRO!$E$39="Non-endemic",IF($G800=1,DEC!I800,0),IF($G800=1,IVM!G800,0))</f>
        <v>0</v>
      </c>
      <c r="J800" s="197"/>
      <c r="K800" s="42">
        <f>IF($J800="ALB", IF(INTRO!$E$39="Non-endemic", IF($H800&lt;&gt;0, IF($I800=0, $D800*$H800, $D800*($H800-$G800)), 0), $D800*$H800), 0)</f>
        <v>0</v>
      </c>
      <c r="L800" s="15">
        <f t="shared" si="112"/>
        <v>0</v>
      </c>
      <c r="M800" s="3"/>
      <c r="N800" s="15">
        <f t="shared" si="121"/>
        <v>0</v>
      </c>
      <c r="O800" s="42">
        <f>IF($J800="MBD", IF(INTRO!$E$39="Non-endemic", IF($H800&lt;&gt;0, IF($I800=0, $D800*$H800, $D800*($H800-$G800)), 0), $D800*$H800), 0)</f>
        <v>0</v>
      </c>
      <c r="P800" s="15">
        <f t="shared" si="113"/>
        <v>0</v>
      </c>
      <c r="Q800" s="3"/>
      <c r="R800" s="15">
        <f t="shared" si="122"/>
        <v>0</v>
      </c>
      <c r="S800" s="25"/>
      <c r="T800" s="17">
        <f t="shared" si="114"/>
        <v>0</v>
      </c>
      <c r="U800" s="17">
        <f t="shared" si="115"/>
        <v>0</v>
      </c>
      <c r="V800" s="25"/>
      <c r="W800" s="17">
        <f t="shared" si="116"/>
        <v>0</v>
      </c>
      <c r="X800" s="17">
        <f t="shared" si="117"/>
        <v>0</v>
      </c>
      <c r="Y800" s="25"/>
      <c r="Z800" s="17">
        <f t="shared" si="118"/>
        <v>0</v>
      </c>
      <c r="AA800" s="17">
        <f t="shared" si="119"/>
        <v>0</v>
      </c>
    </row>
    <row r="801" spans="1:27" x14ac:dyDescent="0.2">
      <c r="A801" s="14" t="str">
        <f>IF(AND(INTRO!$E$37="Non-endemic",INTRO!$E$41="Non-endemic")," ",IF(COUNTRY_INFO!A801=0," ",COUNTRY_INFO!A801))</f>
        <v>Ethiopia</v>
      </c>
      <c r="B801" s="14" t="str">
        <f>IF(AND(INTRO!$E$37="Non-endemic",INTRO!$E$41="Non-endemic")," ",IF(COUNTRY_INFO!B801=0," ",COUNTRY_INFO!B801))</f>
        <v>SomaliFaafan</v>
      </c>
      <c r="C801" s="14" t="str">
        <f>IF(AND(INTRO!$E$37="Non-endemic",INTRO!$E$41="Non-endemic")," ",IF(COUNTRY_INFO!C801=0," ",COUNTRY_INFO!C801))</f>
        <v xml:space="preserve">Jigjiga City </v>
      </c>
      <c r="D801" s="15">
        <f>IF(AND(INTRO!$E$37="Non-endemic",INTRO!$E$41="Non-endemic"),0,IF(AND(OR(COUNTRY_INFO!$H801=0,COUNTRY_INFO!$H801=4,COUNTRY_INFO!$H801=99),OR(COUNTRY_INFO!$J801=0,COUNTRY_INFO!$J801=4)),0,COUNTRY_INFO!$E801))</f>
        <v>7522.9364774658243</v>
      </c>
      <c r="E801" s="15">
        <f>IF(AND(INTRO!$E$37="Non-endemic",INTRO!$E$41="Non-endemic"),0,IF(AND(OR(COUNTRY_INFO!$H801=0,COUNTRY_INFO!$H801=4,COUNTRY_INFO!$H801=99),OR(COUNTRY_INFO!$J801=0,COUNTRY_INFO!$J801=4)),0,COUNTRY_INFO!$F801))</f>
        <v>25277.047527272836</v>
      </c>
      <c r="F801" s="15">
        <f t="shared" si="120"/>
        <v>32799.984004738661</v>
      </c>
      <c r="G801" s="16">
        <f>IF(AND(INTRO!$E$37="Non-endemic",INTRO!$E$41="Non-endemic"),0,COUNTRY_INFO!P801)</f>
        <v>0</v>
      </c>
      <c r="H801" s="16">
        <f>IF(AND(INTRO!$E$37="Non-endemic",INTRO!$E$41="Non-endemic"),0,COUNTRY_INFO!R801)</f>
        <v>0</v>
      </c>
      <c r="I801" s="15">
        <f>IF(INTRO!$E$39="Non-endemic",IF($G801=1,DEC!I801,0),IF($G801=1,IVM!G801,0))</f>
        <v>0</v>
      </c>
      <c r="J801" s="197"/>
      <c r="K801" s="42">
        <f>IF($J801="ALB", IF(INTRO!$E$39="Non-endemic", IF($H801&lt;&gt;0, IF($I801=0, $D801*$H801, $D801*($H801-$G801)), 0), $D801*$H801), 0)</f>
        <v>0</v>
      </c>
      <c r="L801" s="15">
        <f t="shared" si="112"/>
        <v>0</v>
      </c>
      <c r="M801" s="3"/>
      <c r="N801" s="15">
        <f t="shared" si="121"/>
        <v>0</v>
      </c>
      <c r="O801" s="42">
        <f>IF($J801="MBD", IF(INTRO!$E$39="Non-endemic", IF($H801&lt;&gt;0, IF($I801=0, $D801*$H801, $D801*($H801-$G801)), 0), $D801*$H801), 0)</f>
        <v>0</v>
      </c>
      <c r="P801" s="15">
        <f t="shared" si="113"/>
        <v>0</v>
      </c>
      <c r="Q801" s="3"/>
      <c r="R801" s="15">
        <f t="shared" si="122"/>
        <v>0</v>
      </c>
      <c r="S801" s="25"/>
      <c r="T801" s="17">
        <f t="shared" si="114"/>
        <v>0</v>
      </c>
      <c r="U801" s="17">
        <f t="shared" si="115"/>
        <v>0</v>
      </c>
      <c r="V801" s="25"/>
      <c r="W801" s="17">
        <f t="shared" si="116"/>
        <v>0</v>
      </c>
      <c r="X801" s="17">
        <f t="shared" si="117"/>
        <v>0</v>
      </c>
      <c r="Y801" s="25"/>
      <c r="Z801" s="17">
        <f t="shared" si="118"/>
        <v>0</v>
      </c>
      <c r="AA801" s="17">
        <f t="shared" si="119"/>
        <v>0</v>
      </c>
    </row>
    <row r="802" spans="1:27" x14ac:dyDescent="0.2">
      <c r="A802" s="14" t="str">
        <f>IF(AND(INTRO!$E$37="Non-endemic",INTRO!$E$41="Non-endemic")," ",IF(COUNTRY_INFO!A802=0," ",COUNTRY_INFO!A802))</f>
        <v>Ethiopia</v>
      </c>
      <c r="B802" s="14" t="str">
        <f>IF(AND(INTRO!$E$37="Non-endemic",INTRO!$E$41="Non-endemic")," ",IF(COUNTRY_INFO!B802=0," ",COUNTRY_INFO!B802))</f>
        <v>SomaliFaafan</v>
      </c>
      <c r="C802" s="14" t="str">
        <f>IF(AND(INTRO!$E$37="Non-endemic",INTRO!$E$41="Non-endemic")," ",IF(COUNTRY_INFO!C802=0," ",COUNTRY_INFO!C802))</f>
        <v>Kebribeyah</v>
      </c>
      <c r="D802" s="15">
        <f>IF(AND(INTRO!$E$37="Non-endemic",INTRO!$E$41="Non-endemic"),0,IF(AND(OR(COUNTRY_INFO!$H802=0,COUNTRY_INFO!$H802=4,COUNTRY_INFO!$H802=99),OR(COUNTRY_INFO!$J802=0,COUNTRY_INFO!$J802=4)),0,COUNTRY_INFO!$E802))</f>
        <v>12576.511354000859</v>
      </c>
      <c r="E802" s="15">
        <f>IF(AND(INTRO!$E$37="Non-endemic",INTRO!$E$41="Non-endemic"),0,IF(AND(OR(COUNTRY_INFO!$H802=0,COUNTRY_INFO!$H802=4,COUNTRY_INFO!$H802=99),OR(COUNTRY_INFO!$J802=0,COUNTRY_INFO!$J802=4)),0,COUNTRY_INFO!$F802))</f>
        <v>42257.046324210482</v>
      </c>
      <c r="F802" s="15">
        <f t="shared" si="120"/>
        <v>54833.557678211342</v>
      </c>
      <c r="G802" s="16">
        <f>IF(AND(INTRO!$E$37="Non-endemic",INTRO!$E$41="Non-endemic"),0,COUNTRY_INFO!P802)</f>
        <v>0</v>
      </c>
      <c r="H802" s="16">
        <f>IF(AND(INTRO!$E$37="Non-endemic",INTRO!$E$41="Non-endemic"),0,COUNTRY_INFO!R802)</f>
        <v>0</v>
      </c>
      <c r="I802" s="15">
        <f>IF(INTRO!$E$39="Non-endemic",IF($G802=1,DEC!I802,0),IF($G802=1,IVM!G802,0))</f>
        <v>0</v>
      </c>
      <c r="J802" s="197"/>
      <c r="K802" s="42">
        <f>IF($J802="ALB", IF(INTRO!$E$39="Non-endemic", IF($H802&lt;&gt;0, IF($I802=0, $D802*$H802, $D802*($H802-$G802)), 0), $D802*$H802), 0)</f>
        <v>0</v>
      </c>
      <c r="L802" s="15">
        <f t="shared" si="112"/>
        <v>0</v>
      </c>
      <c r="M802" s="3"/>
      <c r="N802" s="15">
        <f t="shared" si="121"/>
        <v>0</v>
      </c>
      <c r="O802" s="42">
        <f>IF($J802="MBD", IF(INTRO!$E$39="Non-endemic", IF($H802&lt;&gt;0, IF($I802=0, $D802*$H802, $D802*($H802-$G802)), 0), $D802*$H802), 0)</f>
        <v>0</v>
      </c>
      <c r="P802" s="15">
        <f t="shared" si="113"/>
        <v>0</v>
      </c>
      <c r="Q802" s="3"/>
      <c r="R802" s="15">
        <f t="shared" si="122"/>
        <v>0</v>
      </c>
      <c r="S802" s="25"/>
      <c r="T802" s="17">
        <f t="shared" si="114"/>
        <v>0</v>
      </c>
      <c r="U802" s="17">
        <f t="shared" si="115"/>
        <v>0</v>
      </c>
      <c r="V802" s="25"/>
      <c r="W802" s="17">
        <f t="shared" si="116"/>
        <v>0</v>
      </c>
      <c r="X802" s="17">
        <f t="shared" si="117"/>
        <v>0</v>
      </c>
      <c r="Y802" s="25"/>
      <c r="Z802" s="17">
        <f t="shared" si="118"/>
        <v>0</v>
      </c>
      <c r="AA802" s="17">
        <f t="shared" si="119"/>
        <v>0</v>
      </c>
    </row>
    <row r="803" spans="1:27" x14ac:dyDescent="0.2">
      <c r="A803" s="14" t="str">
        <f>IF(AND(INTRO!$E$37="Non-endemic",INTRO!$E$41="Non-endemic")," ",IF(COUNTRY_INFO!A803=0," ",COUNTRY_INFO!A803))</f>
        <v>Ethiopia</v>
      </c>
      <c r="B803" s="14" t="str">
        <f>IF(AND(INTRO!$E$37="Non-endemic",INTRO!$E$41="Non-endemic")," ",IF(COUNTRY_INFO!B803=0," ",COUNTRY_INFO!B803))</f>
        <v>SomaliFaafan</v>
      </c>
      <c r="C803" s="14" t="str">
        <f>IF(AND(INTRO!$E$37="Non-endemic",INTRO!$E$41="Non-endemic")," ",IF(COUNTRY_INFO!C803=0," ",COUNTRY_INFO!C803))</f>
        <v>Kebribeyah Town</v>
      </c>
      <c r="D803" s="15">
        <f>IF(AND(INTRO!$E$37="Non-endemic",INTRO!$E$41="Non-endemic"),0,IF(AND(OR(COUNTRY_INFO!$H803=0,COUNTRY_INFO!$H803=4,COUNTRY_INFO!$H803=99),OR(COUNTRY_INFO!$J803=0,COUNTRY_INFO!$J803=4)),0,COUNTRY_INFO!$E803))</f>
        <v>2792.1605808500276</v>
      </c>
      <c r="E803" s="15">
        <f>IF(AND(INTRO!$E$37="Non-endemic",INTRO!$E$41="Non-endemic"),0,IF(AND(OR(COUNTRY_INFO!$H803=0,COUNTRY_INFO!$H803=4,COUNTRY_INFO!$H803=99),OR(COUNTRY_INFO!$J803=0,COUNTRY_INFO!$J803=4)),0,COUNTRY_INFO!$F803))</f>
        <v>9381.6524860115042</v>
      </c>
      <c r="F803" s="15">
        <f t="shared" si="120"/>
        <v>12173.813066861532</v>
      </c>
      <c r="G803" s="16">
        <f>IF(AND(INTRO!$E$37="Non-endemic",INTRO!$E$41="Non-endemic"),0,COUNTRY_INFO!P803)</f>
        <v>0</v>
      </c>
      <c r="H803" s="16">
        <f>IF(AND(INTRO!$E$37="Non-endemic",INTRO!$E$41="Non-endemic"),0,COUNTRY_INFO!R803)</f>
        <v>0</v>
      </c>
      <c r="I803" s="15">
        <f>IF(INTRO!$E$39="Non-endemic",IF($G803=1,DEC!I803,0),IF($G803=1,IVM!G803,0))</f>
        <v>0</v>
      </c>
      <c r="J803" s="197"/>
      <c r="K803" s="42">
        <f>IF($J803="ALB", IF(INTRO!$E$39="Non-endemic", IF($H803&lt;&gt;0, IF($I803=0, $D803*$H803, $D803*($H803-$G803)), 0), $D803*$H803), 0)</f>
        <v>0</v>
      </c>
      <c r="L803" s="15">
        <f t="shared" si="112"/>
        <v>0</v>
      </c>
      <c r="M803" s="3"/>
      <c r="N803" s="15">
        <f t="shared" si="121"/>
        <v>0</v>
      </c>
      <c r="O803" s="42">
        <f>IF($J803="MBD", IF(INTRO!$E$39="Non-endemic", IF($H803&lt;&gt;0, IF($I803=0, $D803*$H803, $D803*($H803-$G803)), 0), $D803*$H803), 0)</f>
        <v>0</v>
      </c>
      <c r="P803" s="15">
        <f t="shared" si="113"/>
        <v>0</v>
      </c>
      <c r="Q803" s="3"/>
      <c r="R803" s="15">
        <f t="shared" si="122"/>
        <v>0</v>
      </c>
      <c r="S803" s="25"/>
      <c r="T803" s="17">
        <f t="shared" si="114"/>
        <v>0</v>
      </c>
      <c r="U803" s="17">
        <f t="shared" si="115"/>
        <v>0</v>
      </c>
      <c r="V803" s="25"/>
      <c r="W803" s="17">
        <f t="shared" si="116"/>
        <v>0</v>
      </c>
      <c r="X803" s="17">
        <f t="shared" si="117"/>
        <v>0</v>
      </c>
      <c r="Y803" s="25"/>
      <c r="Z803" s="17">
        <f t="shared" si="118"/>
        <v>0</v>
      </c>
      <c r="AA803" s="17">
        <f t="shared" si="119"/>
        <v>0</v>
      </c>
    </row>
    <row r="804" spans="1:27" x14ac:dyDescent="0.2">
      <c r="A804" s="14" t="str">
        <f>IF(AND(INTRO!$E$37="Non-endemic",INTRO!$E$41="Non-endemic")," ",IF(COUNTRY_INFO!A804=0," ",COUNTRY_INFO!A804))</f>
        <v>Ethiopia</v>
      </c>
      <c r="B804" s="14" t="str">
        <f>IF(AND(INTRO!$E$37="Non-endemic",INTRO!$E$41="Non-endemic")," ",IF(COUNTRY_INFO!B804=0," ",COUNTRY_INFO!B804))</f>
        <v>SomaliFaafan</v>
      </c>
      <c r="C804" s="14" t="str">
        <f>IF(AND(INTRO!$E$37="Non-endemic",INTRO!$E$41="Non-endemic")," ",IF(COUNTRY_INFO!C804=0," ",COUNTRY_INFO!C804))</f>
        <v>Qoran-Mulla</v>
      </c>
      <c r="D804" s="15">
        <f>IF(AND(INTRO!$E$37="Non-endemic",INTRO!$E$41="Non-endemic"),0,IF(AND(OR(COUNTRY_INFO!$H804=0,COUNTRY_INFO!$H804=4,COUNTRY_INFO!$H804=99),OR(COUNTRY_INFO!$J804=0,COUNTRY_INFO!$J804=4)),0,COUNTRY_INFO!$E804))</f>
        <v>0</v>
      </c>
      <c r="E804" s="15">
        <f>IF(AND(INTRO!$E$37="Non-endemic",INTRO!$E$41="Non-endemic"),0,IF(AND(OR(COUNTRY_INFO!$H804=0,COUNTRY_INFO!$H804=4,COUNTRY_INFO!$H804=99),OR(COUNTRY_INFO!$J804=0,COUNTRY_INFO!$J804=4)),0,COUNTRY_INFO!$F804))</f>
        <v>0</v>
      </c>
      <c r="F804" s="15">
        <f t="shared" si="120"/>
        <v>0</v>
      </c>
      <c r="G804" s="16">
        <f>IF(AND(INTRO!$E$37="Non-endemic",INTRO!$E$41="Non-endemic"),0,COUNTRY_INFO!P804)</f>
        <v>0</v>
      </c>
      <c r="H804" s="16">
        <f>IF(AND(INTRO!$E$37="Non-endemic",INTRO!$E$41="Non-endemic"),0,COUNTRY_INFO!R804)</f>
        <v>0</v>
      </c>
      <c r="I804" s="15">
        <f>IF(INTRO!$E$39="Non-endemic",IF($G804=1,DEC!I804,0),IF($G804=1,IVM!G804,0))</f>
        <v>0</v>
      </c>
      <c r="J804" s="197"/>
      <c r="K804" s="42">
        <f>IF($J804="ALB", IF(INTRO!$E$39="Non-endemic", IF($H804&lt;&gt;0, IF($I804=0, $D804*$H804, $D804*($H804-$G804)), 0), $D804*$H804), 0)</f>
        <v>0</v>
      </c>
      <c r="L804" s="15">
        <f t="shared" si="112"/>
        <v>0</v>
      </c>
      <c r="M804" s="3"/>
      <c r="N804" s="15">
        <f t="shared" si="121"/>
        <v>0</v>
      </c>
      <c r="O804" s="42">
        <f>IF($J804="MBD", IF(INTRO!$E$39="Non-endemic", IF($H804&lt;&gt;0, IF($I804=0, $D804*$H804, $D804*($H804-$G804)), 0), $D804*$H804), 0)</f>
        <v>0</v>
      </c>
      <c r="P804" s="15">
        <f t="shared" si="113"/>
        <v>0</v>
      </c>
      <c r="Q804" s="3"/>
      <c r="R804" s="15">
        <f t="shared" si="122"/>
        <v>0</v>
      </c>
      <c r="S804" s="25"/>
      <c r="T804" s="17">
        <f t="shared" si="114"/>
        <v>0</v>
      </c>
      <c r="U804" s="17">
        <f t="shared" si="115"/>
        <v>0</v>
      </c>
      <c r="V804" s="25"/>
      <c r="W804" s="17">
        <f t="shared" si="116"/>
        <v>0</v>
      </c>
      <c r="X804" s="17">
        <f t="shared" si="117"/>
        <v>0</v>
      </c>
      <c r="Y804" s="25"/>
      <c r="Z804" s="17">
        <f t="shared" si="118"/>
        <v>0</v>
      </c>
      <c r="AA804" s="17">
        <f t="shared" si="119"/>
        <v>0</v>
      </c>
    </row>
    <row r="805" spans="1:27" x14ac:dyDescent="0.2">
      <c r="A805" s="14" t="str">
        <f>IF(AND(INTRO!$E$37="Non-endemic",INTRO!$E$41="Non-endemic")," ",IF(COUNTRY_INFO!A805=0," ",COUNTRY_INFO!A805))</f>
        <v>Ethiopia</v>
      </c>
      <c r="B805" s="14" t="str">
        <f>IF(AND(INTRO!$E$37="Non-endemic",INTRO!$E$41="Non-endemic")," ",IF(COUNTRY_INFO!B805=0," ",COUNTRY_INFO!B805))</f>
        <v>SomaliFaafan</v>
      </c>
      <c r="C805" s="14" t="str">
        <f>IF(AND(INTRO!$E$37="Non-endemic",INTRO!$E$41="Non-endemic")," ",IF(COUNTRY_INFO!C805=0," ",COUNTRY_INFO!C805))</f>
        <v>Shabeley</v>
      </c>
      <c r="D805" s="15">
        <f>IF(AND(INTRO!$E$37="Non-endemic",INTRO!$E$41="Non-endemic"),0,IF(AND(OR(COUNTRY_INFO!$H805=0,COUNTRY_INFO!$H805=4,COUNTRY_INFO!$H805=99),OR(COUNTRY_INFO!$J805=0,COUNTRY_INFO!$J805=4)),0,COUNTRY_INFO!$E805))</f>
        <v>0</v>
      </c>
      <c r="E805" s="15">
        <f>IF(AND(INTRO!$E$37="Non-endemic",INTRO!$E$41="Non-endemic"),0,IF(AND(OR(COUNTRY_INFO!$H805=0,COUNTRY_INFO!$H805=4,COUNTRY_INFO!$H805=99),OR(COUNTRY_INFO!$J805=0,COUNTRY_INFO!$J805=4)),0,COUNTRY_INFO!$F805))</f>
        <v>0</v>
      </c>
      <c r="F805" s="15">
        <f t="shared" si="120"/>
        <v>0</v>
      </c>
      <c r="G805" s="16">
        <f>IF(AND(INTRO!$E$37="Non-endemic",INTRO!$E$41="Non-endemic"),0,COUNTRY_INFO!P805)</f>
        <v>0</v>
      </c>
      <c r="H805" s="16">
        <f>IF(AND(INTRO!$E$37="Non-endemic",INTRO!$E$41="Non-endemic"),0,COUNTRY_INFO!R805)</f>
        <v>0</v>
      </c>
      <c r="I805" s="15">
        <f>IF(INTRO!$E$39="Non-endemic",IF($G805=1,DEC!I805,0),IF($G805=1,IVM!G805,0))</f>
        <v>0</v>
      </c>
      <c r="J805" s="197"/>
      <c r="K805" s="42">
        <f>IF($J805="ALB", IF(INTRO!$E$39="Non-endemic", IF($H805&lt;&gt;0, IF($I805=0, $D805*$H805, $D805*($H805-$G805)), 0), $D805*$H805), 0)</f>
        <v>0</v>
      </c>
      <c r="L805" s="15">
        <f t="shared" si="112"/>
        <v>0</v>
      </c>
      <c r="M805" s="3"/>
      <c r="N805" s="15">
        <f t="shared" si="121"/>
        <v>0</v>
      </c>
      <c r="O805" s="42">
        <f>IF($J805="MBD", IF(INTRO!$E$39="Non-endemic", IF($H805&lt;&gt;0, IF($I805=0, $D805*$H805, $D805*($H805-$G805)), 0), $D805*$H805), 0)</f>
        <v>0</v>
      </c>
      <c r="P805" s="15">
        <f t="shared" si="113"/>
        <v>0</v>
      </c>
      <c r="Q805" s="3"/>
      <c r="R805" s="15">
        <f t="shared" si="122"/>
        <v>0</v>
      </c>
      <c r="S805" s="25"/>
      <c r="T805" s="17">
        <f t="shared" si="114"/>
        <v>0</v>
      </c>
      <c r="U805" s="17">
        <f t="shared" si="115"/>
        <v>0</v>
      </c>
      <c r="V805" s="25"/>
      <c r="W805" s="17">
        <f t="shared" si="116"/>
        <v>0</v>
      </c>
      <c r="X805" s="17">
        <f t="shared" si="117"/>
        <v>0</v>
      </c>
      <c r="Y805" s="25"/>
      <c r="Z805" s="17">
        <f t="shared" si="118"/>
        <v>0</v>
      </c>
      <c r="AA805" s="17">
        <f t="shared" si="119"/>
        <v>0</v>
      </c>
    </row>
    <row r="806" spans="1:27" x14ac:dyDescent="0.2">
      <c r="A806" s="14" t="str">
        <f>IF(AND(INTRO!$E$37="Non-endemic",INTRO!$E$41="Non-endemic")," ",IF(COUNTRY_INFO!A806=0," ",COUNTRY_INFO!A806))</f>
        <v>Ethiopia</v>
      </c>
      <c r="B806" s="14" t="str">
        <f>IF(AND(INTRO!$E$37="Non-endemic",INTRO!$E$41="Non-endemic")," ",IF(COUNTRY_INFO!B806=0," ",COUNTRY_INFO!B806))</f>
        <v>SomaliFaafan</v>
      </c>
      <c r="C806" s="14" t="str">
        <f>IF(AND(INTRO!$E$37="Non-endemic",INTRO!$E$41="Non-endemic")," ",IF(COUNTRY_INFO!C806=0," ",COUNTRY_INFO!C806))</f>
        <v>Togo Wajjale</v>
      </c>
      <c r="D806" s="15">
        <f>IF(AND(INTRO!$E$37="Non-endemic",INTRO!$E$41="Non-endemic"),0,IF(AND(OR(COUNTRY_INFO!$H806=0,COUNTRY_INFO!$H806=4,COUNTRY_INFO!$H806=99),OR(COUNTRY_INFO!$J806=0,COUNTRY_INFO!$J806=4)),0,COUNTRY_INFO!$E806))</f>
        <v>0</v>
      </c>
      <c r="E806" s="15">
        <f>IF(AND(INTRO!$E$37="Non-endemic",INTRO!$E$41="Non-endemic"),0,IF(AND(OR(COUNTRY_INFO!$H806=0,COUNTRY_INFO!$H806=4,COUNTRY_INFO!$H806=99),OR(COUNTRY_INFO!$J806=0,COUNTRY_INFO!$J806=4)),0,COUNTRY_INFO!$F806))</f>
        <v>0</v>
      </c>
      <c r="F806" s="15">
        <f t="shared" si="120"/>
        <v>0</v>
      </c>
      <c r="G806" s="16">
        <f>IF(AND(INTRO!$E$37="Non-endemic",INTRO!$E$41="Non-endemic"),0,COUNTRY_INFO!P806)</f>
        <v>0</v>
      </c>
      <c r="H806" s="16">
        <f>IF(AND(INTRO!$E$37="Non-endemic",INTRO!$E$41="Non-endemic"),0,COUNTRY_INFO!R806)</f>
        <v>0</v>
      </c>
      <c r="I806" s="15">
        <f>IF(INTRO!$E$39="Non-endemic",IF($G806=1,DEC!I806,0),IF($G806=1,IVM!G806,0))</f>
        <v>0</v>
      </c>
      <c r="J806" s="197"/>
      <c r="K806" s="42">
        <f>IF($J806="ALB", IF(INTRO!$E$39="Non-endemic", IF($H806&lt;&gt;0, IF($I806=0, $D806*$H806, $D806*($H806-$G806)), 0), $D806*$H806), 0)</f>
        <v>0</v>
      </c>
      <c r="L806" s="15">
        <f t="shared" si="112"/>
        <v>0</v>
      </c>
      <c r="M806" s="3"/>
      <c r="N806" s="15">
        <f t="shared" si="121"/>
        <v>0</v>
      </c>
      <c r="O806" s="42">
        <f>IF($J806="MBD", IF(INTRO!$E$39="Non-endemic", IF($H806&lt;&gt;0, IF($I806=0, $D806*$H806, $D806*($H806-$G806)), 0), $D806*$H806), 0)</f>
        <v>0</v>
      </c>
      <c r="P806" s="15">
        <f t="shared" si="113"/>
        <v>0</v>
      </c>
      <c r="Q806" s="3"/>
      <c r="R806" s="15">
        <f t="shared" si="122"/>
        <v>0</v>
      </c>
      <c r="S806" s="25"/>
      <c r="T806" s="17">
        <f t="shared" si="114"/>
        <v>0</v>
      </c>
      <c r="U806" s="17">
        <f t="shared" si="115"/>
        <v>0</v>
      </c>
      <c r="V806" s="25"/>
      <c r="W806" s="17">
        <f t="shared" si="116"/>
        <v>0</v>
      </c>
      <c r="X806" s="17">
        <f t="shared" si="117"/>
        <v>0</v>
      </c>
      <c r="Y806" s="25"/>
      <c r="Z806" s="17">
        <f t="shared" si="118"/>
        <v>0</v>
      </c>
      <c r="AA806" s="17">
        <f t="shared" si="119"/>
        <v>0</v>
      </c>
    </row>
    <row r="807" spans="1:27" x14ac:dyDescent="0.2">
      <c r="A807" s="14" t="str">
        <f>IF(AND(INTRO!$E$37="Non-endemic",INTRO!$E$41="Non-endemic")," ",IF(COUNTRY_INFO!A807=0," ",COUNTRY_INFO!A807))</f>
        <v>Ethiopia</v>
      </c>
      <c r="B807" s="14" t="str">
        <f>IF(AND(INTRO!$E$37="Non-endemic",INTRO!$E$41="Non-endemic")," ",IF(COUNTRY_INFO!B807=0," ",COUNTRY_INFO!B807))</f>
        <v>SomaliFaafan</v>
      </c>
      <c r="C807" s="14" t="str">
        <f>IF(AND(INTRO!$E$37="Non-endemic",INTRO!$E$41="Non-endemic")," ",IF(COUNTRY_INFO!C807=0," ",COUNTRY_INFO!C807))</f>
        <v>Tuliguled</v>
      </c>
      <c r="D807" s="15">
        <f>IF(AND(INTRO!$E$37="Non-endemic",INTRO!$E$41="Non-endemic"),0,IF(AND(OR(COUNTRY_INFO!$H807=0,COUNTRY_INFO!$H807=4,COUNTRY_INFO!$H807=99),OR(COUNTRY_INFO!$J807=0,COUNTRY_INFO!$J807=4)),0,COUNTRY_INFO!$E807))</f>
        <v>6764.3082792042114</v>
      </c>
      <c r="E807" s="15">
        <f>IF(AND(INTRO!$E$37="Non-endemic",INTRO!$E$41="Non-endemic"),0,IF(AND(OR(COUNTRY_INFO!$H807=0,COUNTRY_INFO!$H807=4,COUNTRY_INFO!$H807=99),OR(COUNTRY_INFO!$J807=0,COUNTRY_INFO!$J807=4)),0,COUNTRY_INFO!$F807))</f>
        <v>22728.058700844813</v>
      </c>
      <c r="F807" s="15">
        <f t="shared" si="120"/>
        <v>29492.366980049024</v>
      </c>
      <c r="G807" s="16">
        <f>IF(AND(INTRO!$E$37="Non-endemic",INTRO!$E$41="Non-endemic"),0,COUNTRY_INFO!P807)</f>
        <v>0</v>
      </c>
      <c r="H807" s="16">
        <f>IF(AND(INTRO!$E$37="Non-endemic",INTRO!$E$41="Non-endemic"),0,COUNTRY_INFO!R807)</f>
        <v>0</v>
      </c>
      <c r="I807" s="15">
        <f>IF(INTRO!$E$39="Non-endemic",IF($G807=1,DEC!I807,0),IF($G807=1,IVM!G807,0))</f>
        <v>0</v>
      </c>
      <c r="J807" s="197"/>
      <c r="K807" s="42">
        <f>IF($J807="ALB", IF(INTRO!$E$39="Non-endemic", IF($H807&lt;&gt;0, IF($I807=0, $D807*$H807, $D807*($H807-$G807)), 0), $D807*$H807), 0)</f>
        <v>0</v>
      </c>
      <c r="L807" s="15">
        <f t="shared" si="112"/>
        <v>0</v>
      </c>
      <c r="M807" s="3"/>
      <c r="N807" s="15">
        <f t="shared" si="121"/>
        <v>0</v>
      </c>
      <c r="O807" s="42">
        <f>IF($J807="MBD", IF(INTRO!$E$39="Non-endemic", IF($H807&lt;&gt;0, IF($I807=0, $D807*$H807, $D807*($H807-$G807)), 0), $D807*$H807), 0)</f>
        <v>0</v>
      </c>
      <c r="P807" s="15">
        <f t="shared" si="113"/>
        <v>0</v>
      </c>
      <c r="Q807" s="3"/>
      <c r="R807" s="15">
        <f t="shared" si="122"/>
        <v>0</v>
      </c>
      <c r="S807" s="25"/>
      <c r="T807" s="17">
        <f t="shared" si="114"/>
        <v>0</v>
      </c>
      <c r="U807" s="17">
        <f t="shared" si="115"/>
        <v>0</v>
      </c>
      <c r="V807" s="25"/>
      <c r="W807" s="17">
        <f t="shared" si="116"/>
        <v>0</v>
      </c>
      <c r="X807" s="17">
        <f t="shared" si="117"/>
        <v>0</v>
      </c>
      <c r="Y807" s="25"/>
      <c r="Z807" s="17">
        <f t="shared" si="118"/>
        <v>0</v>
      </c>
      <c r="AA807" s="17">
        <f t="shared" si="119"/>
        <v>0</v>
      </c>
    </row>
    <row r="808" spans="1:27" x14ac:dyDescent="0.2">
      <c r="A808" s="14" t="str">
        <f>IF(AND(INTRO!$E$37="Non-endemic",INTRO!$E$41="Non-endemic")," ",IF(COUNTRY_INFO!A808=0," ",COUNTRY_INFO!A808))</f>
        <v>Ethiopia</v>
      </c>
      <c r="B808" s="14" t="str">
        <f>IF(AND(INTRO!$E$37="Non-endemic",INTRO!$E$41="Non-endemic")," ",IF(COUNTRY_INFO!B808=0," ",COUNTRY_INFO!B808))</f>
        <v>SomaliJarar</v>
      </c>
      <c r="C808" s="14" t="str">
        <f>IF(AND(INTRO!$E$37="Non-endemic",INTRO!$E$41="Non-endemic")," ",IF(COUNTRY_INFO!C808=0," ",COUNTRY_INFO!C808))</f>
        <v>Ararso</v>
      </c>
      <c r="D808" s="15">
        <f>IF(AND(INTRO!$E$37="Non-endemic",INTRO!$E$41="Non-endemic"),0,IF(AND(OR(COUNTRY_INFO!$H808=0,COUNTRY_INFO!$H808=4,COUNTRY_INFO!$H808=99),OR(COUNTRY_INFO!$J808=0,COUNTRY_INFO!$J808=4)),0,COUNTRY_INFO!$E808))</f>
        <v>0</v>
      </c>
      <c r="E808" s="15">
        <f>IF(AND(INTRO!$E$37="Non-endemic",INTRO!$E$41="Non-endemic"),0,IF(AND(OR(COUNTRY_INFO!$H808=0,COUNTRY_INFO!$H808=4,COUNTRY_INFO!$H808=99),OR(COUNTRY_INFO!$J808=0,COUNTRY_INFO!$J808=4)),0,COUNTRY_INFO!$F808))</f>
        <v>0</v>
      </c>
      <c r="F808" s="15">
        <f t="shared" si="120"/>
        <v>0</v>
      </c>
      <c r="G808" s="16">
        <f>IF(AND(INTRO!$E$37="Non-endemic",INTRO!$E$41="Non-endemic"),0,COUNTRY_INFO!P808)</f>
        <v>0</v>
      </c>
      <c r="H808" s="16">
        <f>IF(AND(INTRO!$E$37="Non-endemic",INTRO!$E$41="Non-endemic"),0,COUNTRY_INFO!R808)</f>
        <v>0</v>
      </c>
      <c r="I808" s="15">
        <f>IF(INTRO!$E$39="Non-endemic",IF($G808=1,DEC!I808,0),IF($G808=1,IVM!G808,0))</f>
        <v>0</v>
      </c>
      <c r="J808" s="197"/>
      <c r="K808" s="42">
        <f>IF($J808="ALB", IF(INTRO!$E$39="Non-endemic", IF($H808&lt;&gt;0, IF($I808=0, $D808*$H808, $D808*($H808-$G808)), 0), $D808*$H808), 0)</f>
        <v>0</v>
      </c>
      <c r="L808" s="15">
        <f t="shared" si="112"/>
        <v>0</v>
      </c>
      <c r="M808" s="3"/>
      <c r="N808" s="15">
        <f t="shared" si="121"/>
        <v>0</v>
      </c>
      <c r="O808" s="42">
        <f>IF($J808="MBD", IF(INTRO!$E$39="Non-endemic", IF($H808&lt;&gt;0, IF($I808=0, $D808*$H808, $D808*($H808-$G808)), 0), $D808*$H808), 0)</f>
        <v>0</v>
      </c>
      <c r="P808" s="15">
        <f t="shared" si="113"/>
        <v>0</v>
      </c>
      <c r="Q808" s="3"/>
      <c r="R808" s="15">
        <f t="shared" si="122"/>
        <v>0</v>
      </c>
      <c r="S808" s="25"/>
      <c r="T808" s="17">
        <f t="shared" si="114"/>
        <v>0</v>
      </c>
      <c r="U808" s="17">
        <f t="shared" si="115"/>
        <v>0</v>
      </c>
      <c r="V808" s="25"/>
      <c r="W808" s="17">
        <f t="shared" si="116"/>
        <v>0</v>
      </c>
      <c r="X808" s="17">
        <f t="shared" si="117"/>
        <v>0</v>
      </c>
      <c r="Y808" s="25"/>
      <c r="Z808" s="17">
        <f t="shared" si="118"/>
        <v>0</v>
      </c>
      <c r="AA808" s="17">
        <f t="shared" si="119"/>
        <v>0</v>
      </c>
    </row>
    <row r="809" spans="1:27" x14ac:dyDescent="0.2">
      <c r="A809" s="14" t="str">
        <f>IF(AND(INTRO!$E$37="Non-endemic",INTRO!$E$41="Non-endemic")," ",IF(COUNTRY_INFO!A809=0," ",COUNTRY_INFO!A809))</f>
        <v>Ethiopia</v>
      </c>
      <c r="B809" s="14" t="str">
        <f>IF(AND(INTRO!$E$37="Non-endemic",INTRO!$E$41="Non-endemic")," ",IF(COUNTRY_INFO!B809=0," ",COUNTRY_INFO!B809))</f>
        <v>SomaliJarar</v>
      </c>
      <c r="C809" s="14" t="str">
        <f>IF(AND(INTRO!$E$37="Non-endemic",INTRO!$E$41="Non-endemic")," ",IF(COUNTRY_INFO!C809=0," ",COUNTRY_INFO!C809))</f>
        <v>Aware</v>
      </c>
      <c r="D809" s="15">
        <f>IF(AND(INTRO!$E$37="Non-endemic",INTRO!$E$41="Non-endemic"),0,IF(AND(OR(COUNTRY_INFO!$H809=0,COUNTRY_INFO!$H809=4,COUNTRY_INFO!$H809=99),OR(COUNTRY_INFO!$J809=0,COUNTRY_INFO!$J809=4)),0,COUNTRY_INFO!$E809))</f>
        <v>3582.5627225895842</v>
      </c>
      <c r="E809" s="15">
        <f>IF(AND(INTRO!$E$37="Non-endemic",INTRO!$E$41="Non-endemic"),0,IF(AND(OR(COUNTRY_INFO!$H809=0,COUNTRY_INFO!$H809=4,COUNTRY_INFO!$H809=99),OR(COUNTRY_INFO!$J809=0,COUNTRY_INFO!$J809=4)),0,COUNTRY_INFO!$F809))</f>
        <v>12037.401682120513</v>
      </c>
      <c r="F809" s="15">
        <f t="shared" si="120"/>
        <v>15619.964404710097</v>
      </c>
      <c r="G809" s="16">
        <f>IF(AND(INTRO!$E$37="Non-endemic",INTRO!$E$41="Non-endemic"),0,COUNTRY_INFO!P809)</f>
        <v>0</v>
      </c>
      <c r="H809" s="16">
        <f>IF(AND(INTRO!$E$37="Non-endemic",INTRO!$E$41="Non-endemic"),0,COUNTRY_INFO!R809)</f>
        <v>0</v>
      </c>
      <c r="I809" s="15">
        <f>IF(INTRO!$E$39="Non-endemic",IF($G809=1,DEC!I809,0),IF($G809=1,IVM!G809,0))</f>
        <v>0</v>
      </c>
      <c r="J809" s="197"/>
      <c r="K809" s="42">
        <f>IF($J809="ALB", IF(INTRO!$E$39="Non-endemic", IF($H809&lt;&gt;0, IF($I809=0, $D809*$H809, $D809*($H809-$G809)), 0), $D809*$H809), 0)</f>
        <v>0</v>
      </c>
      <c r="L809" s="15">
        <f t="shared" si="112"/>
        <v>0</v>
      </c>
      <c r="M809" s="3"/>
      <c r="N809" s="15">
        <f t="shared" si="121"/>
        <v>0</v>
      </c>
      <c r="O809" s="42">
        <f>IF($J809="MBD", IF(INTRO!$E$39="Non-endemic", IF($H809&lt;&gt;0, IF($I809=0, $D809*$H809, $D809*($H809-$G809)), 0), $D809*$H809), 0)</f>
        <v>0</v>
      </c>
      <c r="P809" s="15">
        <f t="shared" si="113"/>
        <v>0</v>
      </c>
      <c r="Q809" s="3"/>
      <c r="R809" s="15">
        <f t="shared" si="122"/>
        <v>0</v>
      </c>
      <c r="S809" s="25"/>
      <c r="T809" s="17">
        <f t="shared" si="114"/>
        <v>0</v>
      </c>
      <c r="U809" s="17">
        <f t="shared" si="115"/>
        <v>0</v>
      </c>
      <c r="V809" s="25"/>
      <c r="W809" s="17">
        <f t="shared" si="116"/>
        <v>0</v>
      </c>
      <c r="X809" s="17">
        <f t="shared" si="117"/>
        <v>0</v>
      </c>
      <c r="Y809" s="25"/>
      <c r="Z809" s="17">
        <f t="shared" si="118"/>
        <v>0</v>
      </c>
      <c r="AA809" s="17">
        <f t="shared" si="119"/>
        <v>0</v>
      </c>
    </row>
    <row r="810" spans="1:27" x14ac:dyDescent="0.2">
      <c r="A810" s="14" t="str">
        <f>IF(AND(INTRO!$E$37="Non-endemic",INTRO!$E$41="Non-endemic")," ",IF(COUNTRY_INFO!A810=0," ",COUNTRY_INFO!A810))</f>
        <v>Ethiopia</v>
      </c>
      <c r="B810" s="14" t="str">
        <f>IF(AND(INTRO!$E$37="Non-endemic",INTRO!$E$41="Non-endemic")," ",IF(COUNTRY_INFO!B810=0," ",COUNTRY_INFO!B810))</f>
        <v>SomaliJarar</v>
      </c>
      <c r="C810" s="14" t="str">
        <f>IF(AND(INTRO!$E$37="Non-endemic",INTRO!$E$41="Non-endemic")," ",IF(COUNTRY_INFO!C810=0," ",COUNTRY_INFO!C810))</f>
        <v>Birqod</v>
      </c>
      <c r="D810" s="15">
        <f>IF(AND(INTRO!$E$37="Non-endemic",INTRO!$E$41="Non-endemic"),0,IF(AND(OR(COUNTRY_INFO!$H810=0,COUNTRY_INFO!$H810=4,COUNTRY_INFO!$H810=99),OR(COUNTRY_INFO!$J810=0,COUNTRY_INFO!$J810=4)),0,COUNTRY_INFO!$E810))</f>
        <v>7407.8824209867716</v>
      </c>
      <c r="E810" s="15">
        <f>IF(AND(INTRO!$E$37="Non-endemic",INTRO!$E$41="Non-endemic"),0,IF(AND(OR(COUNTRY_INFO!$H810=0,COUNTRY_INFO!$H810=4,COUNTRY_INFO!$H810=99),OR(COUNTRY_INFO!$J810=0,COUNTRY_INFO!$J810=4)),0,COUNTRY_INFO!$F810))</f>
        <v>24890.466188650898</v>
      </c>
      <c r="F810" s="15">
        <f t="shared" si="120"/>
        <v>32298.348609637669</v>
      </c>
      <c r="G810" s="16">
        <f>IF(AND(INTRO!$E$37="Non-endemic",INTRO!$E$41="Non-endemic"),0,COUNTRY_INFO!P810)</f>
        <v>0</v>
      </c>
      <c r="H810" s="16">
        <f>IF(AND(INTRO!$E$37="Non-endemic",INTRO!$E$41="Non-endemic"),0,COUNTRY_INFO!R810)</f>
        <v>0</v>
      </c>
      <c r="I810" s="15">
        <f>IF(INTRO!$E$39="Non-endemic",IF($G810=1,DEC!I810,0),IF($G810=1,IVM!G810,0))</f>
        <v>0</v>
      </c>
      <c r="J810" s="197"/>
      <c r="K810" s="42">
        <f>IF($J810="ALB", IF(INTRO!$E$39="Non-endemic", IF($H810&lt;&gt;0, IF($I810=0, $D810*$H810, $D810*($H810-$G810)), 0), $D810*$H810), 0)</f>
        <v>0</v>
      </c>
      <c r="L810" s="15">
        <f t="shared" si="112"/>
        <v>0</v>
      </c>
      <c r="M810" s="3"/>
      <c r="N810" s="15">
        <f t="shared" si="121"/>
        <v>0</v>
      </c>
      <c r="O810" s="42">
        <f>IF($J810="MBD", IF(INTRO!$E$39="Non-endemic", IF($H810&lt;&gt;0, IF($I810=0, $D810*$H810, $D810*($H810-$G810)), 0), $D810*$H810), 0)</f>
        <v>0</v>
      </c>
      <c r="P810" s="15">
        <f t="shared" si="113"/>
        <v>0</v>
      </c>
      <c r="Q810" s="3"/>
      <c r="R810" s="15">
        <f t="shared" si="122"/>
        <v>0</v>
      </c>
      <c r="S810" s="25"/>
      <c r="T810" s="17">
        <f t="shared" si="114"/>
        <v>0</v>
      </c>
      <c r="U810" s="17">
        <f t="shared" si="115"/>
        <v>0</v>
      </c>
      <c r="V810" s="25"/>
      <c r="W810" s="17">
        <f t="shared" si="116"/>
        <v>0</v>
      </c>
      <c r="X810" s="17">
        <f t="shared" si="117"/>
        <v>0</v>
      </c>
      <c r="Y810" s="25"/>
      <c r="Z810" s="17">
        <f t="shared" si="118"/>
        <v>0</v>
      </c>
      <c r="AA810" s="17">
        <f t="shared" si="119"/>
        <v>0</v>
      </c>
    </row>
    <row r="811" spans="1:27" x14ac:dyDescent="0.2">
      <c r="A811" s="14" t="str">
        <f>IF(AND(INTRO!$E$37="Non-endemic",INTRO!$E$41="Non-endemic")," ",IF(COUNTRY_INFO!A811=0," ",COUNTRY_INFO!A811))</f>
        <v>Ethiopia</v>
      </c>
      <c r="B811" s="14" t="str">
        <f>IF(AND(INTRO!$E$37="Non-endemic",INTRO!$E$41="Non-endemic")," ",IF(COUNTRY_INFO!B811=0," ",COUNTRY_INFO!B811))</f>
        <v>SomaliJarar</v>
      </c>
      <c r="C811" s="14" t="str">
        <f>IF(AND(INTRO!$E$37="Non-endemic",INTRO!$E$41="Non-endemic")," ",IF(COUNTRY_INFO!C811=0," ",COUNTRY_INFO!C811))</f>
        <v>Daror</v>
      </c>
      <c r="D811" s="15">
        <f>IF(AND(INTRO!$E$37="Non-endemic",INTRO!$E$41="Non-endemic"),0,IF(AND(OR(COUNTRY_INFO!$H811=0,COUNTRY_INFO!$H811=4,COUNTRY_INFO!$H811=99),OR(COUNTRY_INFO!$J811=0,COUNTRY_INFO!$J811=4)),0,COUNTRY_INFO!$E811))</f>
        <v>3907.6890932731317</v>
      </c>
      <c r="E811" s="15">
        <f>IF(AND(INTRO!$E$37="Non-endemic",INTRO!$E$41="Non-endemic"),0,IF(AND(OR(COUNTRY_INFO!$H811=0,COUNTRY_INFO!$H811=4,COUNTRY_INFO!$H811=99),OR(COUNTRY_INFO!$J811=0,COUNTRY_INFO!$J811=4)),0,COUNTRY_INFO!$F811))</f>
        <v>13129.825464875377</v>
      </c>
      <c r="F811" s="15">
        <f t="shared" si="120"/>
        <v>17037.514558148509</v>
      </c>
      <c r="G811" s="16">
        <f>IF(AND(INTRO!$E$37="Non-endemic",INTRO!$E$41="Non-endemic"),0,COUNTRY_INFO!P811)</f>
        <v>0</v>
      </c>
      <c r="H811" s="16">
        <f>IF(AND(INTRO!$E$37="Non-endemic",INTRO!$E$41="Non-endemic"),0,COUNTRY_INFO!R811)</f>
        <v>0</v>
      </c>
      <c r="I811" s="15">
        <f>IF(INTRO!$E$39="Non-endemic",IF($G811=1,DEC!I811,0),IF($G811=1,IVM!G811,0))</f>
        <v>0</v>
      </c>
      <c r="J811" s="197"/>
      <c r="K811" s="42">
        <f>IF($J811="ALB", IF(INTRO!$E$39="Non-endemic", IF($H811&lt;&gt;0, IF($I811=0, $D811*$H811, $D811*($H811-$G811)), 0), $D811*$H811), 0)</f>
        <v>0</v>
      </c>
      <c r="L811" s="15">
        <f t="shared" si="112"/>
        <v>0</v>
      </c>
      <c r="M811" s="3"/>
      <c r="N811" s="15">
        <f t="shared" si="121"/>
        <v>0</v>
      </c>
      <c r="O811" s="42">
        <f>IF($J811="MBD", IF(INTRO!$E$39="Non-endemic", IF($H811&lt;&gt;0, IF($I811=0, $D811*$H811, $D811*($H811-$G811)), 0), $D811*$H811), 0)</f>
        <v>0</v>
      </c>
      <c r="P811" s="15">
        <f t="shared" si="113"/>
        <v>0</v>
      </c>
      <c r="Q811" s="3"/>
      <c r="R811" s="15">
        <f t="shared" si="122"/>
        <v>0</v>
      </c>
      <c r="S811" s="25"/>
      <c r="T811" s="17">
        <f t="shared" si="114"/>
        <v>0</v>
      </c>
      <c r="U811" s="17">
        <f t="shared" si="115"/>
        <v>0</v>
      </c>
      <c r="V811" s="25"/>
      <c r="W811" s="17">
        <f t="shared" si="116"/>
        <v>0</v>
      </c>
      <c r="X811" s="17">
        <f t="shared" si="117"/>
        <v>0</v>
      </c>
      <c r="Y811" s="25"/>
      <c r="Z811" s="17">
        <f t="shared" si="118"/>
        <v>0</v>
      </c>
      <c r="AA811" s="17">
        <f t="shared" si="119"/>
        <v>0</v>
      </c>
    </row>
    <row r="812" spans="1:27" x14ac:dyDescent="0.2">
      <c r="A812" s="14" t="str">
        <f>IF(AND(INTRO!$E$37="Non-endemic",INTRO!$E$41="Non-endemic")," ",IF(COUNTRY_INFO!A812=0," ",COUNTRY_INFO!A812))</f>
        <v>Ethiopia</v>
      </c>
      <c r="B812" s="14" t="str">
        <f>IF(AND(INTRO!$E$37="Non-endemic",INTRO!$E$41="Non-endemic")," ",IF(COUNTRY_INFO!B812=0," ",COUNTRY_INFO!B812))</f>
        <v>SomaliJarar</v>
      </c>
      <c r="C812" s="14" t="str">
        <f>IF(AND(INTRO!$E$37="Non-endemic",INTRO!$E$41="Non-endemic")," ",IF(COUNTRY_INFO!C812=0," ",COUNTRY_INFO!C812))</f>
        <v>Degahabure</v>
      </c>
      <c r="D812" s="15">
        <f>IF(AND(INTRO!$E$37="Non-endemic",INTRO!$E$41="Non-endemic"),0,IF(AND(OR(COUNTRY_INFO!$H812=0,COUNTRY_INFO!$H812=4,COUNTRY_INFO!$H812=99),OR(COUNTRY_INFO!$J812=0,COUNTRY_INFO!$J812=4)),0,COUNTRY_INFO!$E812))</f>
        <v>0</v>
      </c>
      <c r="E812" s="15">
        <f>IF(AND(INTRO!$E$37="Non-endemic",INTRO!$E$41="Non-endemic"),0,IF(AND(OR(COUNTRY_INFO!$H812=0,COUNTRY_INFO!$H812=4,COUNTRY_INFO!$H812=99),OR(COUNTRY_INFO!$J812=0,COUNTRY_INFO!$J812=4)),0,COUNTRY_INFO!$F812))</f>
        <v>0</v>
      </c>
      <c r="F812" s="15">
        <f t="shared" si="120"/>
        <v>0</v>
      </c>
      <c r="G812" s="16">
        <f>IF(AND(INTRO!$E$37="Non-endemic",INTRO!$E$41="Non-endemic"),0,COUNTRY_INFO!P812)</f>
        <v>0</v>
      </c>
      <c r="H812" s="16">
        <f>IF(AND(INTRO!$E$37="Non-endemic",INTRO!$E$41="Non-endemic"),0,COUNTRY_INFO!R812)</f>
        <v>0</v>
      </c>
      <c r="I812" s="15">
        <f>IF(INTRO!$E$39="Non-endemic",IF($G812=1,DEC!I812,0),IF($G812=1,IVM!G812,0))</f>
        <v>0</v>
      </c>
      <c r="J812" s="197"/>
      <c r="K812" s="42">
        <f>IF($J812="ALB", IF(INTRO!$E$39="Non-endemic", IF($H812&lt;&gt;0, IF($I812=0, $D812*$H812, $D812*($H812-$G812)), 0), $D812*$H812), 0)</f>
        <v>0</v>
      </c>
      <c r="L812" s="15">
        <f t="shared" si="112"/>
        <v>0</v>
      </c>
      <c r="M812" s="3"/>
      <c r="N812" s="15">
        <f t="shared" si="121"/>
        <v>0</v>
      </c>
      <c r="O812" s="42">
        <f>IF($J812="MBD", IF(INTRO!$E$39="Non-endemic", IF($H812&lt;&gt;0, IF($I812=0, $D812*$H812, $D812*($H812-$G812)), 0), $D812*$H812), 0)</f>
        <v>0</v>
      </c>
      <c r="P812" s="15">
        <f t="shared" si="113"/>
        <v>0</v>
      </c>
      <c r="Q812" s="3"/>
      <c r="R812" s="15">
        <f t="shared" si="122"/>
        <v>0</v>
      </c>
      <c r="S812" s="25"/>
      <c r="T812" s="17">
        <f t="shared" si="114"/>
        <v>0</v>
      </c>
      <c r="U812" s="17">
        <f t="shared" si="115"/>
        <v>0</v>
      </c>
      <c r="V812" s="25"/>
      <c r="W812" s="17">
        <f t="shared" si="116"/>
        <v>0</v>
      </c>
      <c r="X812" s="17">
        <f t="shared" si="117"/>
        <v>0</v>
      </c>
      <c r="Y812" s="25"/>
      <c r="Z812" s="17">
        <f t="shared" si="118"/>
        <v>0</v>
      </c>
      <c r="AA812" s="17">
        <f t="shared" si="119"/>
        <v>0</v>
      </c>
    </row>
    <row r="813" spans="1:27" x14ac:dyDescent="0.2">
      <c r="A813" s="14" t="str">
        <f>IF(AND(INTRO!$E$37="Non-endemic",INTRO!$E$41="Non-endemic")," ",IF(COUNTRY_INFO!A813=0," ",COUNTRY_INFO!A813))</f>
        <v>Ethiopia</v>
      </c>
      <c r="B813" s="14" t="str">
        <f>IF(AND(INTRO!$E$37="Non-endemic",INTRO!$E$41="Non-endemic")," ",IF(COUNTRY_INFO!B813=0," ",COUNTRY_INFO!B813))</f>
        <v>SomaliJarar</v>
      </c>
      <c r="C813" s="14" t="str">
        <f>IF(AND(INTRO!$E$37="Non-endemic",INTRO!$E$41="Non-endemic")," ",IF(COUNTRY_INFO!C813=0," ",COUNTRY_INFO!C813))</f>
        <v>Degahmadow</v>
      </c>
      <c r="D813" s="15">
        <f>IF(AND(INTRO!$E$37="Non-endemic",INTRO!$E$41="Non-endemic"),0,IF(AND(OR(COUNTRY_INFO!$H813=0,COUNTRY_INFO!$H813=4,COUNTRY_INFO!$H813=99),OR(COUNTRY_INFO!$J813=0,COUNTRY_INFO!$J813=4)),0,COUNTRY_INFO!$E813))</f>
        <v>9019.9546934298469</v>
      </c>
      <c r="E813" s="15">
        <f>IF(AND(INTRO!$E$37="Non-endemic",INTRO!$E$41="Non-endemic"),0,IF(AND(OR(COUNTRY_INFO!$H813=0,COUNTRY_INFO!$H813=4,COUNTRY_INFO!$H813=99),OR(COUNTRY_INFO!$J813=0,COUNTRY_INFO!$J813=4)),0,COUNTRY_INFO!$F813))</f>
        <v>30307.024944663266</v>
      </c>
      <c r="F813" s="15">
        <f t="shared" si="120"/>
        <v>39326.979638093115</v>
      </c>
      <c r="G813" s="16">
        <f>IF(AND(INTRO!$E$37="Non-endemic",INTRO!$E$41="Non-endemic"),0,COUNTRY_INFO!P813)</f>
        <v>0</v>
      </c>
      <c r="H813" s="16">
        <f>IF(AND(INTRO!$E$37="Non-endemic",INTRO!$E$41="Non-endemic"),0,COUNTRY_INFO!R813)</f>
        <v>0</v>
      </c>
      <c r="I813" s="15">
        <f>IF(INTRO!$E$39="Non-endemic",IF($G813=1,DEC!I813,0),IF($G813=1,IVM!G813,0))</f>
        <v>0</v>
      </c>
      <c r="J813" s="197"/>
      <c r="K813" s="42">
        <f>IF($J813="ALB", IF(INTRO!$E$39="Non-endemic", IF($H813&lt;&gt;0, IF($I813=0, $D813*$H813, $D813*($H813-$G813)), 0), $D813*$H813), 0)</f>
        <v>0</v>
      </c>
      <c r="L813" s="15">
        <f t="shared" si="112"/>
        <v>0</v>
      </c>
      <c r="M813" s="3"/>
      <c r="N813" s="15">
        <f t="shared" si="121"/>
        <v>0</v>
      </c>
      <c r="O813" s="42">
        <f>IF($J813="MBD", IF(INTRO!$E$39="Non-endemic", IF($H813&lt;&gt;0, IF($I813=0, $D813*$H813, $D813*($H813-$G813)), 0), $D813*$H813), 0)</f>
        <v>0</v>
      </c>
      <c r="P813" s="15">
        <f t="shared" si="113"/>
        <v>0</v>
      </c>
      <c r="Q813" s="3"/>
      <c r="R813" s="15">
        <f t="shared" si="122"/>
        <v>0</v>
      </c>
      <c r="S813" s="25"/>
      <c r="T813" s="17">
        <f t="shared" si="114"/>
        <v>0</v>
      </c>
      <c r="U813" s="17">
        <f t="shared" si="115"/>
        <v>0</v>
      </c>
      <c r="V813" s="25"/>
      <c r="W813" s="17">
        <f t="shared" si="116"/>
        <v>0</v>
      </c>
      <c r="X813" s="17">
        <f t="shared" si="117"/>
        <v>0</v>
      </c>
      <c r="Y813" s="25"/>
      <c r="Z813" s="17">
        <f t="shared" si="118"/>
        <v>0</v>
      </c>
      <c r="AA813" s="17">
        <f t="shared" si="119"/>
        <v>0</v>
      </c>
    </row>
    <row r="814" spans="1:27" x14ac:dyDescent="0.2">
      <c r="A814" s="14" t="str">
        <f>IF(AND(INTRO!$E$37="Non-endemic",INTRO!$E$41="Non-endemic")," ",IF(COUNTRY_INFO!A814=0," ",COUNTRY_INFO!A814))</f>
        <v>Ethiopia</v>
      </c>
      <c r="B814" s="14" t="str">
        <f>IF(AND(INTRO!$E$37="Non-endemic",INTRO!$E$41="Non-endemic")," ",IF(COUNTRY_INFO!B814=0," ",COUNTRY_INFO!B814))</f>
        <v>SomaliJarar</v>
      </c>
      <c r="C814" s="14" t="str">
        <f>IF(AND(INTRO!$E$37="Non-endemic",INTRO!$E$41="Non-endemic")," ",IF(COUNTRY_INFO!C814=0," ",COUNTRY_INFO!C814))</f>
        <v>Dehabur Town</v>
      </c>
      <c r="D814" s="15">
        <f>IF(AND(INTRO!$E$37="Non-endemic",INTRO!$E$41="Non-endemic"),0,IF(AND(OR(COUNTRY_INFO!$H814=0,COUNTRY_INFO!$H814=4,COUNTRY_INFO!$H814=99),OR(COUNTRY_INFO!$J814=0,COUNTRY_INFO!$J814=4)),0,COUNTRY_INFO!$E814))</f>
        <v>0</v>
      </c>
      <c r="E814" s="15">
        <f>IF(AND(INTRO!$E$37="Non-endemic",INTRO!$E$41="Non-endemic"),0,IF(AND(OR(COUNTRY_INFO!$H814=0,COUNTRY_INFO!$H814=4,COUNTRY_INFO!$H814=99),OR(COUNTRY_INFO!$J814=0,COUNTRY_INFO!$J814=4)),0,COUNTRY_INFO!$F814))</f>
        <v>0</v>
      </c>
      <c r="F814" s="15">
        <f t="shared" si="120"/>
        <v>0</v>
      </c>
      <c r="G814" s="16">
        <f>IF(AND(INTRO!$E$37="Non-endemic",INTRO!$E$41="Non-endemic"),0,COUNTRY_INFO!P814)</f>
        <v>0</v>
      </c>
      <c r="H814" s="16">
        <f>IF(AND(INTRO!$E$37="Non-endemic",INTRO!$E$41="Non-endemic"),0,COUNTRY_INFO!R814)</f>
        <v>0</v>
      </c>
      <c r="I814" s="15">
        <f>IF(INTRO!$E$39="Non-endemic",IF($G814=1,DEC!I814,0),IF($G814=1,IVM!G814,0))</f>
        <v>0</v>
      </c>
      <c r="J814" s="197"/>
      <c r="K814" s="42">
        <f>IF($J814="ALB", IF(INTRO!$E$39="Non-endemic", IF($H814&lt;&gt;0, IF($I814=0, $D814*$H814, $D814*($H814-$G814)), 0), $D814*$H814), 0)</f>
        <v>0</v>
      </c>
      <c r="L814" s="15">
        <f t="shared" si="112"/>
        <v>0</v>
      </c>
      <c r="M814" s="3"/>
      <c r="N814" s="15">
        <f t="shared" si="121"/>
        <v>0</v>
      </c>
      <c r="O814" s="42">
        <f>IF($J814="MBD", IF(INTRO!$E$39="Non-endemic", IF($H814&lt;&gt;0, IF($I814=0, $D814*$H814, $D814*($H814-$G814)), 0), $D814*$H814), 0)</f>
        <v>0</v>
      </c>
      <c r="P814" s="15">
        <f t="shared" si="113"/>
        <v>0</v>
      </c>
      <c r="Q814" s="3"/>
      <c r="R814" s="15">
        <f t="shared" si="122"/>
        <v>0</v>
      </c>
      <c r="S814" s="25"/>
      <c r="T814" s="17">
        <f t="shared" si="114"/>
        <v>0</v>
      </c>
      <c r="U814" s="17">
        <f t="shared" si="115"/>
        <v>0</v>
      </c>
      <c r="V814" s="25"/>
      <c r="W814" s="17">
        <f t="shared" si="116"/>
        <v>0</v>
      </c>
      <c r="X814" s="17">
        <f t="shared" si="117"/>
        <v>0</v>
      </c>
      <c r="Y814" s="25"/>
      <c r="Z814" s="17">
        <f t="shared" si="118"/>
        <v>0</v>
      </c>
      <c r="AA814" s="17">
        <f t="shared" si="119"/>
        <v>0</v>
      </c>
    </row>
    <row r="815" spans="1:27" x14ac:dyDescent="0.2">
      <c r="A815" s="14" t="str">
        <f>IF(AND(INTRO!$E$37="Non-endemic",INTRO!$E$41="Non-endemic")," ",IF(COUNTRY_INFO!A815=0," ",COUNTRY_INFO!A815))</f>
        <v>Ethiopia</v>
      </c>
      <c r="B815" s="14" t="str">
        <f>IF(AND(INTRO!$E$37="Non-endemic",INTRO!$E$41="Non-endemic")," ",IF(COUNTRY_INFO!B815=0," ",COUNTRY_INFO!B815))</f>
        <v>SomaliJarar</v>
      </c>
      <c r="C815" s="14" t="str">
        <f>IF(AND(INTRO!$E$37="Non-endemic",INTRO!$E$41="Non-endemic")," ",IF(COUNTRY_INFO!C815=0," ",COUNTRY_INFO!C815))</f>
        <v>Gashamo</v>
      </c>
      <c r="D815" s="15">
        <f>IF(AND(INTRO!$E$37="Non-endemic",INTRO!$E$41="Non-endemic"),0,IF(AND(OR(COUNTRY_INFO!$H815=0,COUNTRY_INFO!$H815=4,COUNTRY_INFO!$H815=99),OR(COUNTRY_INFO!$J815=0,COUNTRY_INFO!$J815=4)),0,COUNTRY_INFO!$E815))</f>
        <v>9982.7861335337875</v>
      </c>
      <c r="E815" s="15">
        <f>IF(AND(INTRO!$E$37="Non-endemic",INTRO!$E$41="Non-endemic"),0,IF(AND(OR(COUNTRY_INFO!$H815=0,COUNTRY_INFO!$H815=4,COUNTRY_INFO!$H815=99),OR(COUNTRY_INFO!$J815=0,COUNTRY_INFO!$J815=4)),0,COUNTRY_INFO!$F815))</f>
        <v>33542.136146939185</v>
      </c>
      <c r="F815" s="15">
        <f t="shared" si="120"/>
        <v>43524.922280472972</v>
      </c>
      <c r="G815" s="16">
        <f>IF(AND(INTRO!$E$37="Non-endemic",INTRO!$E$41="Non-endemic"),0,COUNTRY_INFO!P815)</f>
        <v>0</v>
      </c>
      <c r="H815" s="16">
        <f>IF(AND(INTRO!$E$37="Non-endemic",INTRO!$E$41="Non-endemic"),0,COUNTRY_INFO!R815)</f>
        <v>2</v>
      </c>
      <c r="I815" s="15">
        <f>IF(INTRO!$E$39="Non-endemic",IF($G815=1,DEC!I815,0),IF($G815=1,IVM!G815,0))</f>
        <v>0</v>
      </c>
      <c r="J815" s="197" t="s">
        <v>1155</v>
      </c>
      <c r="K815" s="42">
        <f>IF($J815="ALB", IF(INTRO!$E$39="Non-endemic", IF($H815&lt;&gt;0, IF($I815=0, $D815*$H815, $D815*($H815-$G815)), 0), $D815*$H815), 0)</f>
        <v>0</v>
      </c>
      <c r="L815" s="15">
        <f t="shared" si="112"/>
        <v>0</v>
      </c>
      <c r="M815" s="3"/>
      <c r="N815" s="15">
        <f t="shared" si="121"/>
        <v>0</v>
      </c>
      <c r="O815" s="42">
        <f>IF($J815="MBD", IF(INTRO!$E$39="Non-endemic", IF($H815&lt;&gt;0, IF($I815=0, $D815*$H815, $D815*($H815-$G815)), 0), $D815*$H815), 0)</f>
        <v>19965.572267067575</v>
      </c>
      <c r="P815" s="15">
        <f t="shared" si="113"/>
        <v>67084.27229387837</v>
      </c>
      <c r="Q815" s="3"/>
      <c r="R815" s="15">
        <f t="shared" si="122"/>
        <v>87049.844560945945</v>
      </c>
      <c r="S815" s="25"/>
      <c r="T815" s="17">
        <f t="shared" si="114"/>
        <v>0</v>
      </c>
      <c r="U815" s="17">
        <f t="shared" si="115"/>
        <v>0</v>
      </c>
      <c r="V815" s="25"/>
      <c r="W815" s="17">
        <f t="shared" si="116"/>
        <v>0</v>
      </c>
      <c r="X815" s="17">
        <f t="shared" si="117"/>
        <v>0</v>
      </c>
      <c r="Y815" s="25"/>
      <c r="Z815" s="17">
        <f t="shared" si="118"/>
        <v>67084.27229387837</v>
      </c>
      <c r="AA815" s="17">
        <f t="shared" si="119"/>
        <v>448</v>
      </c>
    </row>
    <row r="816" spans="1:27" x14ac:dyDescent="0.2">
      <c r="A816" s="14" t="str">
        <f>IF(AND(INTRO!$E$37="Non-endemic",INTRO!$E$41="Non-endemic")," ",IF(COUNTRY_INFO!A816=0," ",COUNTRY_INFO!A816))</f>
        <v>Ethiopia</v>
      </c>
      <c r="B816" s="14" t="str">
        <f>IF(AND(INTRO!$E$37="Non-endemic",INTRO!$E$41="Non-endemic")," ",IF(COUNTRY_INFO!B816=0," ",COUNTRY_INFO!B816))</f>
        <v>SomaliJarar</v>
      </c>
      <c r="C816" s="14" t="str">
        <f>IF(AND(INTRO!$E$37="Non-endemic",INTRO!$E$41="Non-endemic")," ",IF(COUNTRY_INFO!C816=0," ",COUNTRY_INFO!C816))</f>
        <v>Gunagado</v>
      </c>
      <c r="D816" s="15">
        <f>IF(AND(INTRO!$E$37="Non-endemic",INTRO!$E$41="Non-endemic"),0,IF(AND(OR(COUNTRY_INFO!$H816=0,COUNTRY_INFO!$H816=4,COUNTRY_INFO!$H816=99),OR(COUNTRY_INFO!$J816=0,COUNTRY_INFO!$J816=4)),0,COUNTRY_INFO!$E816))</f>
        <v>0</v>
      </c>
      <c r="E816" s="15">
        <f>IF(AND(INTRO!$E$37="Non-endemic",INTRO!$E$41="Non-endemic"),0,IF(AND(OR(COUNTRY_INFO!$H816=0,COUNTRY_INFO!$H816=4,COUNTRY_INFO!$H816=99),OR(COUNTRY_INFO!$J816=0,COUNTRY_INFO!$J816=4)),0,COUNTRY_INFO!$F816))</f>
        <v>0</v>
      </c>
      <c r="F816" s="15">
        <f t="shared" si="120"/>
        <v>0</v>
      </c>
      <c r="G816" s="16">
        <f>IF(AND(INTRO!$E$37="Non-endemic",INTRO!$E$41="Non-endemic"),0,COUNTRY_INFO!P816)</f>
        <v>0</v>
      </c>
      <c r="H816" s="16">
        <f>IF(AND(INTRO!$E$37="Non-endemic",INTRO!$E$41="Non-endemic"),0,COUNTRY_INFO!R816)</f>
        <v>0</v>
      </c>
      <c r="I816" s="15">
        <f>IF(INTRO!$E$39="Non-endemic",IF($G816=1,DEC!I816,0),IF($G816=1,IVM!G816,0))</f>
        <v>0</v>
      </c>
      <c r="J816" s="197"/>
      <c r="K816" s="42">
        <f>IF($J816="ALB", IF(INTRO!$E$39="Non-endemic", IF($H816&lt;&gt;0, IF($I816=0, $D816*$H816, $D816*($H816-$G816)), 0), $D816*$H816), 0)</f>
        <v>0</v>
      </c>
      <c r="L816" s="15">
        <f t="shared" si="112"/>
        <v>0</v>
      </c>
      <c r="M816" s="3"/>
      <c r="N816" s="15">
        <f t="shared" si="121"/>
        <v>0</v>
      </c>
      <c r="O816" s="42">
        <f>IF($J816="MBD", IF(INTRO!$E$39="Non-endemic", IF($H816&lt;&gt;0, IF($I816=0, $D816*$H816, $D816*($H816-$G816)), 0), $D816*$H816), 0)</f>
        <v>0</v>
      </c>
      <c r="P816" s="15">
        <f t="shared" si="113"/>
        <v>0</v>
      </c>
      <c r="Q816" s="3"/>
      <c r="R816" s="15">
        <f t="shared" si="122"/>
        <v>0</v>
      </c>
      <c r="S816" s="25"/>
      <c r="T816" s="17">
        <f t="shared" si="114"/>
        <v>0</v>
      </c>
      <c r="U816" s="17">
        <f t="shared" si="115"/>
        <v>0</v>
      </c>
      <c r="V816" s="25"/>
      <c r="W816" s="17">
        <f t="shared" si="116"/>
        <v>0</v>
      </c>
      <c r="X816" s="17">
        <f t="shared" si="117"/>
        <v>0</v>
      </c>
      <c r="Y816" s="25"/>
      <c r="Z816" s="17">
        <f t="shared" si="118"/>
        <v>0</v>
      </c>
      <c r="AA816" s="17">
        <f t="shared" si="119"/>
        <v>0</v>
      </c>
    </row>
    <row r="817" spans="1:27" x14ac:dyDescent="0.2">
      <c r="A817" s="14" t="str">
        <f>IF(AND(INTRO!$E$37="Non-endemic",INTRO!$E$41="Non-endemic")," ",IF(COUNTRY_INFO!A817=0," ",COUNTRY_INFO!A817))</f>
        <v>Ethiopia</v>
      </c>
      <c r="B817" s="14" t="str">
        <f>IF(AND(INTRO!$E$37="Non-endemic",INTRO!$E$41="Non-endemic")," ",IF(COUNTRY_INFO!B817=0," ",COUNTRY_INFO!B817))</f>
        <v>SomaliJarar</v>
      </c>
      <c r="C817" s="14" t="str">
        <f>IF(AND(INTRO!$E$37="Non-endemic",INTRO!$E$41="Non-endemic")," ",IF(COUNTRY_INFO!C817=0," ",COUNTRY_INFO!C817))</f>
        <v>Yocale</v>
      </c>
      <c r="D817" s="15">
        <f>IF(AND(INTRO!$E$37="Non-endemic",INTRO!$E$41="Non-endemic"),0,IF(AND(OR(COUNTRY_INFO!$H817=0,COUNTRY_INFO!$H817=4,COUNTRY_INFO!$H817=99),OR(COUNTRY_INFO!$J817=0,COUNTRY_INFO!$J817=4)),0,COUNTRY_INFO!$E817))</f>
        <v>0</v>
      </c>
      <c r="E817" s="15">
        <f>IF(AND(INTRO!$E$37="Non-endemic",INTRO!$E$41="Non-endemic"),0,IF(AND(OR(COUNTRY_INFO!$H817=0,COUNTRY_INFO!$H817=4,COUNTRY_INFO!$H817=99),OR(COUNTRY_INFO!$J817=0,COUNTRY_INFO!$J817=4)),0,COUNTRY_INFO!$F817))</f>
        <v>0</v>
      </c>
      <c r="F817" s="15">
        <f t="shared" si="120"/>
        <v>0</v>
      </c>
      <c r="G817" s="16">
        <f>IF(AND(INTRO!$E$37="Non-endemic",INTRO!$E$41="Non-endemic"),0,COUNTRY_INFO!P817)</f>
        <v>0</v>
      </c>
      <c r="H817" s="16">
        <f>IF(AND(INTRO!$E$37="Non-endemic",INTRO!$E$41="Non-endemic"),0,COUNTRY_INFO!R817)</f>
        <v>0</v>
      </c>
      <c r="I817" s="15">
        <f>IF(INTRO!$E$39="Non-endemic",IF($G817=1,DEC!I817,0),IF($G817=1,IVM!G817,0))</f>
        <v>0</v>
      </c>
      <c r="J817" s="197"/>
      <c r="K817" s="42">
        <f>IF($J817="ALB", IF(INTRO!$E$39="Non-endemic", IF($H817&lt;&gt;0, IF($I817=0, $D817*$H817, $D817*($H817-$G817)), 0), $D817*$H817), 0)</f>
        <v>0</v>
      </c>
      <c r="L817" s="15">
        <f t="shared" si="112"/>
        <v>0</v>
      </c>
      <c r="M817" s="3"/>
      <c r="N817" s="15">
        <f t="shared" si="121"/>
        <v>0</v>
      </c>
      <c r="O817" s="42">
        <f>IF($J817="MBD", IF(INTRO!$E$39="Non-endemic", IF($H817&lt;&gt;0, IF($I817=0, $D817*$H817, $D817*($H817-$G817)), 0), $D817*$H817), 0)</f>
        <v>0</v>
      </c>
      <c r="P817" s="15">
        <f t="shared" si="113"/>
        <v>0</v>
      </c>
      <c r="Q817" s="3"/>
      <c r="R817" s="15">
        <f t="shared" si="122"/>
        <v>0</v>
      </c>
      <c r="S817" s="25"/>
      <c r="T817" s="17">
        <f t="shared" si="114"/>
        <v>0</v>
      </c>
      <c r="U817" s="17">
        <f t="shared" si="115"/>
        <v>0</v>
      </c>
      <c r="V817" s="25"/>
      <c r="W817" s="17">
        <f t="shared" si="116"/>
        <v>0</v>
      </c>
      <c r="X817" s="17">
        <f t="shared" si="117"/>
        <v>0</v>
      </c>
      <c r="Y817" s="25"/>
      <c r="Z817" s="17">
        <f t="shared" si="118"/>
        <v>0</v>
      </c>
      <c r="AA817" s="17">
        <f t="shared" si="119"/>
        <v>0</v>
      </c>
    </row>
    <row r="818" spans="1:27" x14ac:dyDescent="0.2">
      <c r="A818" s="14" t="str">
        <f>IF(AND(INTRO!$E$37="Non-endemic",INTRO!$E$41="Non-endemic")," ",IF(COUNTRY_INFO!A818=0," ",COUNTRY_INFO!A818))</f>
        <v>Ethiopia</v>
      </c>
      <c r="B818" s="14" t="str">
        <f>IF(AND(INTRO!$E$37="Non-endemic",INTRO!$E$41="Non-endemic")," ",IF(COUNTRY_INFO!B818=0," ",COUNTRY_INFO!B818))</f>
        <v>SomaliLiban</v>
      </c>
      <c r="C818" s="14" t="str">
        <f>IF(AND(INTRO!$E$37="Non-endemic",INTRO!$E$41="Non-endemic")," ",IF(COUNTRY_INFO!C818=0," ",COUNTRY_INFO!C818))</f>
        <v>Deka suftu</v>
      </c>
      <c r="D818" s="15">
        <f>IF(AND(INTRO!$E$37="Non-endemic",INTRO!$E$41="Non-endemic"),0,IF(AND(OR(COUNTRY_INFO!$H818=0,COUNTRY_INFO!$H818=4,COUNTRY_INFO!$H818=99),OR(COUNTRY_INFO!$J818=0,COUNTRY_INFO!$J818=4)),0,COUNTRY_INFO!$E818))</f>
        <v>0</v>
      </c>
      <c r="E818" s="15">
        <f>IF(AND(INTRO!$E$37="Non-endemic",INTRO!$E$41="Non-endemic"),0,IF(AND(OR(COUNTRY_INFO!$H818=0,COUNTRY_INFO!$H818=4,COUNTRY_INFO!$H818=99),OR(COUNTRY_INFO!$J818=0,COUNTRY_INFO!$J818=4)),0,COUNTRY_INFO!$F818))</f>
        <v>0</v>
      </c>
      <c r="F818" s="15">
        <f t="shared" si="120"/>
        <v>0</v>
      </c>
      <c r="G818" s="16">
        <f>IF(AND(INTRO!$E$37="Non-endemic",INTRO!$E$41="Non-endemic"),0,COUNTRY_INFO!P818)</f>
        <v>0</v>
      </c>
      <c r="H818" s="16">
        <f>IF(AND(INTRO!$E$37="Non-endemic",INTRO!$E$41="Non-endemic"),0,COUNTRY_INFO!R818)</f>
        <v>0</v>
      </c>
      <c r="I818" s="15">
        <f>IF(INTRO!$E$39="Non-endemic",IF($G818=1,DEC!I818,0),IF($G818=1,IVM!G818,0))</f>
        <v>0</v>
      </c>
      <c r="J818" s="197"/>
      <c r="K818" s="42">
        <f>IF($J818="ALB", IF(INTRO!$E$39="Non-endemic", IF($H818&lt;&gt;0, IF($I818=0, $D818*$H818, $D818*($H818-$G818)), 0), $D818*$H818), 0)</f>
        <v>0</v>
      </c>
      <c r="L818" s="15">
        <f t="shared" si="112"/>
        <v>0</v>
      </c>
      <c r="M818" s="3"/>
      <c r="N818" s="15">
        <f t="shared" si="121"/>
        <v>0</v>
      </c>
      <c r="O818" s="42">
        <f>IF($J818="MBD", IF(INTRO!$E$39="Non-endemic", IF($H818&lt;&gt;0, IF($I818=0, $D818*$H818, $D818*($H818-$G818)), 0), $D818*$H818), 0)</f>
        <v>0</v>
      </c>
      <c r="P818" s="15">
        <f t="shared" si="113"/>
        <v>0</v>
      </c>
      <c r="Q818" s="3"/>
      <c r="R818" s="15">
        <f t="shared" si="122"/>
        <v>0</v>
      </c>
      <c r="S818" s="25"/>
      <c r="T818" s="17">
        <f t="shared" si="114"/>
        <v>0</v>
      </c>
      <c r="U818" s="17">
        <f t="shared" si="115"/>
        <v>0</v>
      </c>
      <c r="V818" s="25"/>
      <c r="W818" s="17">
        <f t="shared" si="116"/>
        <v>0</v>
      </c>
      <c r="X818" s="17">
        <f t="shared" si="117"/>
        <v>0</v>
      </c>
      <c r="Y818" s="25"/>
      <c r="Z818" s="17">
        <f t="shared" si="118"/>
        <v>0</v>
      </c>
      <c r="AA818" s="17">
        <f t="shared" si="119"/>
        <v>0</v>
      </c>
    </row>
    <row r="819" spans="1:27" x14ac:dyDescent="0.2">
      <c r="A819" s="14" t="str">
        <f>IF(AND(INTRO!$E$37="Non-endemic",INTRO!$E$41="Non-endemic")," ",IF(COUNTRY_INFO!A819=0," ",COUNTRY_INFO!A819))</f>
        <v>Ethiopia</v>
      </c>
      <c r="B819" s="14" t="str">
        <f>IF(AND(INTRO!$E$37="Non-endemic",INTRO!$E$41="Non-endemic")," ",IF(COUNTRY_INFO!B819=0," ",COUNTRY_INFO!B819))</f>
        <v>SomaliLiban</v>
      </c>
      <c r="C819" s="14" t="str">
        <f>IF(AND(INTRO!$E$37="Non-endemic",INTRO!$E$41="Non-endemic")," ",IF(COUNTRY_INFO!C819=0," ",COUNTRY_INFO!C819))</f>
        <v>Doloado</v>
      </c>
      <c r="D819" s="15">
        <f>IF(AND(INTRO!$E$37="Non-endemic",INTRO!$E$41="Non-endemic"),0,IF(AND(OR(COUNTRY_INFO!$H819=0,COUNTRY_INFO!$H819=4,COUNTRY_INFO!$H819=99),OR(COUNTRY_INFO!$J819=0,COUNTRY_INFO!$J819=4)),0,COUNTRY_INFO!$E819))</f>
        <v>0</v>
      </c>
      <c r="E819" s="15">
        <f>IF(AND(INTRO!$E$37="Non-endemic",INTRO!$E$41="Non-endemic"),0,IF(AND(OR(COUNTRY_INFO!$H819=0,COUNTRY_INFO!$H819=4,COUNTRY_INFO!$H819=99),OR(COUNTRY_INFO!$J819=0,COUNTRY_INFO!$J819=4)),0,COUNTRY_INFO!$F819))</f>
        <v>0</v>
      </c>
      <c r="F819" s="15">
        <f t="shared" si="120"/>
        <v>0</v>
      </c>
      <c r="G819" s="16">
        <f>IF(AND(INTRO!$E$37="Non-endemic",INTRO!$E$41="Non-endemic"),0,COUNTRY_INFO!P819)</f>
        <v>0</v>
      </c>
      <c r="H819" s="16">
        <f>IF(AND(INTRO!$E$37="Non-endemic",INTRO!$E$41="Non-endemic"),0,COUNTRY_INFO!R819)</f>
        <v>0</v>
      </c>
      <c r="I819" s="15">
        <f>IF(INTRO!$E$39="Non-endemic",IF($G819=1,DEC!I819,0),IF($G819=1,IVM!G819,0))</f>
        <v>0</v>
      </c>
      <c r="J819" s="197"/>
      <c r="K819" s="42">
        <f>IF($J819="ALB", IF(INTRO!$E$39="Non-endemic", IF($H819&lt;&gt;0, IF($I819=0, $D819*$H819, $D819*($H819-$G819)), 0), $D819*$H819), 0)</f>
        <v>0</v>
      </c>
      <c r="L819" s="15">
        <f t="shared" si="112"/>
        <v>0</v>
      </c>
      <c r="M819" s="3"/>
      <c r="N819" s="15">
        <f t="shared" si="121"/>
        <v>0</v>
      </c>
      <c r="O819" s="42">
        <f>IF($J819="MBD", IF(INTRO!$E$39="Non-endemic", IF($H819&lt;&gt;0, IF($I819=0, $D819*$H819, $D819*($H819-$G819)), 0), $D819*$H819), 0)</f>
        <v>0</v>
      </c>
      <c r="P819" s="15">
        <f t="shared" si="113"/>
        <v>0</v>
      </c>
      <c r="Q819" s="3"/>
      <c r="R819" s="15">
        <f t="shared" si="122"/>
        <v>0</v>
      </c>
      <c r="S819" s="25"/>
      <c r="T819" s="17">
        <f t="shared" si="114"/>
        <v>0</v>
      </c>
      <c r="U819" s="17">
        <f t="shared" si="115"/>
        <v>0</v>
      </c>
      <c r="V819" s="25"/>
      <c r="W819" s="17">
        <f t="shared" si="116"/>
        <v>0</v>
      </c>
      <c r="X819" s="17">
        <f t="shared" si="117"/>
        <v>0</v>
      </c>
      <c r="Y819" s="25"/>
      <c r="Z819" s="17">
        <f t="shared" si="118"/>
        <v>0</v>
      </c>
      <c r="AA819" s="17">
        <f t="shared" si="119"/>
        <v>0</v>
      </c>
    </row>
    <row r="820" spans="1:27" x14ac:dyDescent="0.2">
      <c r="A820" s="14" t="str">
        <f>IF(AND(INTRO!$E$37="Non-endemic",INTRO!$E$41="Non-endemic")," ",IF(COUNTRY_INFO!A820=0," ",COUNTRY_INFO!A820))</f>
        <v>Ethiopia</v>
      </c>
      <c r="B820" s="14" t="str">
        <f>IF(AND(INTRO!$E$37="Non-endemic",INTRO!$E$41="Non-endemic")," ",IF(COUNTRY_INFO!B820=0," ",COUNTRY_INFO!B820))</f>
        <v>SomaliLiban</v>
      </c>
      <c r="C820" s="14" t="str">
        <f>IF(AND(INTRO!$E$37="Non-endemic",INTRO!$E$41="Non-endemic")," ",IF(COUNTRY_INFO!C820=0," ",COUNTRY_INFO!C820))</f>
        <v>Filtu</v>
      </c>
      <c r="D820" s="15">
        <f>IF(AND(INTRO!$E$37="Non-endemic",INTRO!$E$41="Non-endemic"),0,IF(AND(OR(COUNTRY_INFO!$H820=0,COUNTRY_INFO!$H820=4,COUNTRY_INFO!$H820=99),OR(COUNTRY_INFO!$J820=0,COUNTRY_INFO!$J820=4)),0,COUNTRY_INFO!$E820))</f>
        <v>0</v>
      </c>
      <c r="E820" s="15">
        <f>IF(AND(INTRO!$E$37="Non-endemic",INTRO!$E$41="Non-endemic"),0,IF(AND(OR(COUNTRY_INFO!$H820=0,COUNTRY_INFO!$H820=4,COUNTRY_INFO!$H820=99),OR(COUNTRY_INFO!$J820=0,COUNTRY_INFO!$J820=4)),0,COUNTRY_INFO!$F820))</f>
        <v>0</v>
      </c>
      <c r="F820" s="15">
        <f t="shared" si="120"/>
        <v>0</v>
      </c>
      <c r="G820" s="16">
        <f>IF(AND(INTRO!$E$37="Non-endemic",INTRO!$E$41="Non-endemic"),0,COUNTRY_INFO!P820)</f>
        <v>0</v>
      </c>
      <c r="H820" s="16">
        <f>IF(AND(INTRO!$E$37="Non-endemic",INTRO!$E$41="Non-endemic"),0,COUNTRY_INFO!R820)</f>
        <v>0</v>
      </c>
      <c r="I820" s="15">
        <f>IF(INTRO!$E$39="Non-endemic",IF($G820=1,DEC!I820,0),IF($G820=1,IVM!G820,0))</f>
        <v>0</v>
      </c>
      <c r="J820" s="197"/>
      <c r="K820" s="42">
        <f>IF($J820="ALB", IF(INTRO!$E$39="Non-endemic", IF($H820&lt;&gt;0, IF($I820=0, $D820*$H820, $D820*($H820-$G820)), 0), $D820*$H820), 0)</f>
        <v>0</v>
      </c>
      <c r="L820" s="15">
        <f t="shared" si="112"/>
        <v>0</v>
      </c>
      <c r="M820" s="3"/>
      <c r="N820" s="15">
        <f t="shared" si="121"/>
        <v>0</v>
      </c>
      <c r="O820" s="42">
        <f>IF($J820="MBD", IF(INTRO!$E$39="Non-endemic", IF($H820&lt;&gt;0, IF($I820=0, $D820*$H820, $D820*($H820-$G820)), 0), $D820*$H820), 0)</f>
        <v>0</v>
      </c>
      <c r="P820" s="15">
        <f t="shared" si="113"/>
        <v>0</v>
      </c>
      <c r="Q820" s="3"/>
      <c r="R820" s="15">
        <f t="shared" si="122"/>
        <v>0</v>
      </c>
      <c r="S820" s="25"/>
      <c r="T820" s="17">
        <f t="shared" si="114"/>
        <v>0</v>
      </c>
      <c r="U820" s="17">
        <f t="shared" si="115"/>
        <v>0</v>
      </c>
      <c r="V820" s="25"/>
      <c r="W820" s="17">
        <f t="shared" si="116"/>
        <v>0</v>
      </c>
      <c r="X820" s="17">
        <f t="shared" si="117"/>
        <v>0</v>
      </c>
      <c r="Y820" s="25"/>
      <c r="Z820" s="17">
        <f t="shared" si="118"/>
        <v>0</v>
      </c>
      <c r="AA820" s="17">
        <f t="shared" si="119"/>
        <v>0</v>
      </c>
    </row>
    <row r="821" spans="1:27" x14ac:dyDescent="0.2">
      <c r="A821" s="14" t="str">
        <f>IF(AND(INTRO!$E$37="Non-endemic",INTRO!$E$41="Non-endemic")," ",IF(COUNTRY_INFO!A821=0," ",COUNTRY_INFO!A821))</f>
        <v>Ethiopia</v>
      </c>
      <c r="B821" s="14" t="str">
        <f>IF(AND(INTRO!$E$37="Non-endemic",INTRO!$E$41="Non-endemic")," ",IF(COUNTRY_INFO!B821=0," ",COUNTRY_INFO!B821))</f>
        <v>SomaliLiban</v>
      </c>
      <c r="C821" s="14" t="str">
        <f>IF(AND(INTRO!$E$37="Non-endemic",INTRO!$E$41="Non-endemic")," ",IF(COUNTRY_INFO!C821=0," ",COUNTRY_INFO!C821))</f>
        <v>Hudet</v>
      </c>
      <c r="D821" s="15">
        <f>IF(AND(INTRO!$E$37="Non-endemic",INTRO!$E$41="Non-endemic"),0,IF(AND(OR(COUNTRY_INFO!$H821=0,COUNTRY_INFO!$H821=4,COUNTRY_INFO!$H821=99),OR(COUNTRY_INFO!$J821=0,COUNTRY_INFO!$J821=4)),0,COUNTRY_INFO!$E821))</f>
        <v>0</v>
      </c>
      <c r="E821" s="15">
        <f>IF(AND(INTRO!$E$37="Non-endemic",INTRO!$E$41="Non-endemic"),0,IF(AND(OR(COUNTRY_INFO!$H821=0,COUNTRY_INFO!$H821=4,COUNTRY_INFO!$H821=99),OR(COUNTRY_INFO!$J821=0,COUNTRY_INFO!$J821=4)),0,COUNTRY_INFO!$F821))</f>
        <v>0</v>
      </c>
      <c r="F821" s="15">
        <f t="shared" si="120"/>
        <v>0</v>
      </c>
      <c r="G821" s="16">
        <f>IF(AND(INTRO!$E$37="Non-endemic",INTRO!$E$41="Non-endemic"),0,COUNTRY_INFO!P821)</f>
        <v>0</v>
      </c>
      <c r="H821" s="16">
        <f>IF(AND(INTRO!$E$37="Non-endemic",INTRO!$E$41="Non-endemic"),0,COUNTRY_INFO!R821)</f>
        <v>0</v>
      </c>
      <c r="I821" s="15">
        <f>IF(INTRO!$E$39="Non-endemic",IF($G821=1,DEC!I821,0),IF($G821=1,IVM!G821,0))</f>
        <v>0</v>
      </c>
      <c r="J821" s="197"/>
      <c r="K821" s="42">
        <f>IF($J821="ALB", IF(INTRO!$E$39="Non-endemic", IF($H821&lt;&gt;0, IF($I821=0, $D821*$H821, $D821*($H821-$G821)), 0), $D821*$H821), 0)</f>
        <v>0</v>
      </c>
      <c r="L821" s="15">
        <f t="shared" si="112"/>
        <v>0</v>
      </c>
      <c r="M821" s="3"/>
      <c r="N821" s="15">
        <f t="shared" si="121"/>
        <v>0</v>
      </c>
      <c r="O821" s="42">
        <f>IF($J821="MBD", IF(INTRO!$E$39="Non-endemic", IF($H821&lt;&gt;0, IF($I821=0, $D821*$H821, $D821*($H821-$G821)), 0), $D821*$H821), 0)</f>
        <v>0</v>
      </c>
      <c r="P821" s="15">
        <f t="shared" si="113"/>
        <v>0</v>
      </c>
      <c r="Q821" s="3"/>
      <c r="R821" s="15">
        <f t="shared" si="122"/>
        <v>0</v>
      </c>
      <c r="S821" s="25"/>
      <c r="T821" s="17">
        <f t="shared" si="114"/>
        <v>0</v>
      </c>
      <c r="U821" s="17">
        <f t="shared" si="115"/>
        <v>0</v>
      </c>
      <c r="V821" s="25"/>
      <c r="W821" s="17">
        <f t="shared" si="116"/>
        <v>0</v>
      </c>
      <c r="X821" s="17">
        <f t="shared" si="117"/>
        <v>0</v>
      </c>
      <c r="Y821" s="25"/>
      <c r="Z821" s="17">
        <f t="shared" si="118"/>
        <v>0</v>
      </c>
      <c r="AA821" s="17">
        <f t="shared" si="119"/>
        <v>0</v>
      </c>
    </row>
    <row r="822" spans="1:27" x14ac:dyDescent="0.2">
      <c r="A822" s="14" t="str">
        <f>IF(AND(INTRO!$E$37="Non-endemic",INTRO!$E$41="Non-endemic")," ",IF(COUNTRY_INFO!A822=0," ",COUNTRY_INFO!A822))</f>
        <v>Ethiopia</v>
      </c>
      <c r="B822" s="14" t="str">
        <f>IF(AND(INTRO!$E$37="Non-endemic",INTRO!$E$41="Non-endemic")," ",IF(COUNTRY_INFO!B822=0," ",COUNTRY_INFO!B822))</f>
        <v>SomaliLiban</v>
      </c>
      <c r="C822" s="14" t="str">
        <f>IF(AND(INTRO!$E$37="Non-endemic",INTRO!$E$41="Non-endemic")," ",IF(COUNTRY_INFO!C822=0," ",COUNTRY_INFO!C822))</f>
        <v>Moyale</v>
      </c>
      <c r="D822" s="15">
        <f>IF(AND(INTRO!$E$37="Non-endemic",INTRO!$E$41="Non-endemic"),0,IF(AND(OR(COUNTRY_INFO!$H822=0,COUNTRY_INFO!$H822=4,COUNTRY_INFO!$H822=99),OR(COUNTRY_INFO!$J822=0,COUNTRY_INFO!$J822=4)),0,COUNTRY_INFO!$E822))</f>
        <v>0</v>
      </c>
      <c r="E822" s="15">
        <f>IF(AND(INTRO!$E$37="Non-endemic",INTRO!$E$41="Non-endemic"),0,IF(AND(OR(COUNTRY_INFO!$H822=0,COUNTRY_INFO!$H822=4,COUNTRY_INFO!$H822=99),OR(COUNTRY_INFO!$J822=0,COUNTRY_INFO!$J822=4)),0,COUNTRY_INFO!$F822))</f>
        <v>0</v>
      </c>
      <c r="F822" s="15">
        <f t="shared" si="120"/>
        <v>0</v>
      </c>
      <c r="G822" s="16">
        <f>IF(AND(INTRO!$E$37="Non-endemic",INTRO!$E$41="Non-endemic"),0,COUNTRY_INFO!P822)</f>
        <v>0</v>
      </c>
      <c r="H822" s="16">
        <f>IF(AND(INTRO!$E$37="Non-endemic",INTRO!$E$41="Non-endemic"),0,COUNTRY_INFO!R822)</f>
        <v>0</v>
      </c>
      <c r="I822" s="15">
        <f>IF(INTRO!$E$39="Non-endemic",IF($G822=1,DEC!I822,0),IF($G822=1,IVM!G822,0))</f>
        <v>0</v>
      </c>
      <c r="J822" s="197"/>
      <c r="K822" s="42">
        <f>IF($J822="ALB", IF(INTRO!$E$39="Non-endemic", IF($H822&lt;&gt;0, IF($I822=0, $D822*$H822, $D822*($H822-$G822)), 0), $D822*$H822), 0)</f>
        <v>0</v>
      </c>
      <c r="L822" s="15">
        <f t="shared" si="112"/>
        <v>0</v>
      </c>
      <c r="M822" s="3"/>
      <c r="N822" s="15">
        <f t="shared" si="121"/>
        <v>0</v>
      </c>
      <c r="O822" s="42">
        <f>IF($J822="MBD", IF(INTRO!$E$39="Non-endemic", IF($H822&lt;&gt;0, IF($I822=0, $D822*$H822, $D822*($H822-$G822)), 0), $D822*$H822), 0)</f>
        <v>0</v>
      </c>
      <c r="P822" s="15">
        <f t="shared" si="113"/>
        <v>0</v>
      </c>
      <c r="Q822" s="3"/>
      <c r="R822" s="15">
        <f t="shared" si="122"/>
        <v>0</v>
      </c>
      <c r="S822" s="25"/>
      <c r="T822" s="17">
        <f t="shared" si="114"/>
        <v>0</v>
      </c>
      <c r="U822" s="17">
        <f t="shared" si="115"/>
        <v>0</v>
      </c>
      <c r="V822" s="25"/>
      <c r="W822" s="17">
        <f t="shared" si="116"/>
        <v>0</v>
      </c>
      <c r="X822" s="17">
        <f t="shared" si="117"/>
        <v>0</v>
      </c>
      <c r="Y822" s="25"/>
      <c r="Z822" s="17">
        <f t="shared" si="118"/>
        <v>0</v>
      </c>
      <c r="AA822" s="17">
        <f t="shared" si="119"/>
        <v>0</v>
      </c>
    </row>
    <row r="823" spans="1:27" x14ac:dyDescent="0.2">
      <c r="A823" s="14" t="str">
        <f>IF(AND(INTRO!$E$37="Non-endemic",INTRO!$E$41="Non-endemic")," ",IF(COUNTRY_INFO!A823=0," ",COUNTRY_INFO!A823))</f>
        <v>Ethiopia</v>
      </c>
      <c r="B823" s="14" t="str">
        <f>IF(AND(INTRO!$E$37="Non-endemic",INTRO!$E$41="Non-endemic")," ",IF(COUNTRY_INFO!B823=0," ",COUNTRY_INFO!B823))</f>
        <v>SomaliLiban</v>
      </c>
      <c r="C823" s="14" t="str">
        <f>IF(AND(INTRO!$E$37="Non-endemic",INTRO!$E$41="Non-endemic")," ",IF(COUNTRY_INFO!C823=0," ",COUNTRY_INFO!C823))</f>
        <v>Mubarek</v>
      </c>
      <c r="D823" s="15">
        <f>IF(AND(INTRO!$E$37="Non-endemic",INTRO!$E$41="Non-endemic"),0,IF(AND(OR(COUNTRY_INFO!$H823=0,COUNTRY_INFO!$H823=4,COUNTRY_INFO!$H823=99),OR(COUNTRY_INFO!$J823=0,COUNTRY_INFO!$J823=4)),0,COUNTRY_INFO!$E823))</f>
        <v>0</v>
      </c>
      <c r="E823" s="15">
        <f>IF(AND(INTRO!$E$37="Non-endemic",INTRO!$E$41="Non-endemic"),0,IF(AND(OR(COUNTRY_INFO!$H823=0,COUNTRY_INFO!$H823=4,COUNTRY_INFO!$H823=99),OR(COUNTRY_INFO!$J823=0,COUNTRY_INFO!$J823=4)),0,COUNTRY_INFO!$F823))</f>
        <v>0</v>
      </c>
      <c r="F823" s="15">
        <f t="shared" si="120"/>
        <v>0</v>
      </c>
      <c r="G823" s="16">
        <f>IF(AND(INTRO!$E$37="Non-endemic",INTRO!$E$41="Non-endemic"),0,COUNTRY_INFO!P823)</f>
        <v>0</v>
      </c>
      <c r="H823" s="16">
        <f>IF(AND(INTRO!$E$37="Non-endemic",INTRO!$E$41="Non-endemic"),0,COUNTRY_INFO!R823)</f>
        <v>0</v>
      </c>
      <c r="I823" s="15">
        <f>IF(INTRO!$E$39="Non-endemic",IF($G823=1,DEC!I823,0),IF($G823=1,IVM!G823,0))</f>
        <v>0</v>
      </c>
      <c r="J823" s="197"/>
      <c r="K823" s="42">
        <f>IF($J823="ALB", IF(INTRO!$E$39="Non-endemic", IF($H823&lt;&gt;0, IF($I823=0, $D823*$H823, $D823*($H823-$G823)), 0), $D823*$H823), 0)</f>
        <v>0</v>
      </c>
      <c r="L823" s="15">
        <f t="shared" si="112"/>
        <v>0</v>
      </c>
      <c r="M823" s="3"/>
      <c r="N823" s="15">
        <f t="shared" si="121"/>
        <v>0</v>
      </c>
      <c r="O823" s="42">
        <f>IF($J823="MBD", IF(INTRO!$E$39="Non-endemic", IF($H823&lt;&gt;0, IF($I823=0, $D823*$H823, $D823*($H823-$G823)), 0), $D823*$H823), 0)</f>
        <v>0</v>
      </c>
      <c r="P823" s="15">
        <f t="shared" si="113"/>
        <v>0</v>
      </c>
      <c r="Q823" s="3"/>
      <c r="R823" s="15">
        <f t="shared" si="122"/>
        <v>0</v>
      </c>
      <c r="S823" s="25"/>
      <c r="T823" s="17">
        <f t="shared" si="114"/>
        <v>0</v>
      </c>
      <c r="U823" s="17">
        <f t="shared" si="115"/>
        <v>0</v>
      </c>
      <c r="V823" s="25"/>
      <c r="W823" s="17">
        <f t="shared" si="116"/>
        <v>0</v>
      </c>
      <c r="X823" s="17">
        <f t="shared" si="117"/>
        <v>0</v>
      </c>
      <c r="Y823" s="25"/>
      <c r="Z823" s="17">
        <f t="shared" si="118"/>
        <v>0</v>
      </c>
      <c r="AA823" s="17">
        <f t="shared" si="119"/>
        <v>0</v>
      </c>
    </row>
    <row r="824" spans="1:27" x14ac:dyDescent="0.2">
      <c r="A824" s="14" t="str">
        <f>IF(AND(INTRO!$E$37="Non-endemic",INTRO!$E$41="Non-endemic")," ",IF(COUNTRY_INFO!A824=0," ",COUNTRY_INFO!A824))</f>
        <v>Ethiopia</v>
      </c>
      <c r="B824" s="14" t="str">
        <f>IF(AND(INTRO!$E$37="Non-endemic",INTRO!$E$41="Non-endemic")," ",IF(COUNTRY_INFO!B824=0," ",COUNTRY_INFO!B824))</f>
        <v>SomaliLiban</v>
      </c>
      <c r="C824" s="14" t="str">
        <f>IF(AND(INTRO!$E$37="Non-endemic",INTRO!$E$41="Non-endemic")," ",IF(COUNTRY_INFO!C824=0," ",COUNTRY_INFO!C824))</f>
        <v>Qadaadumo</v>
      </c>
      <c r="D824" s="15">
        <f>IF(AND(INTRO!$E$37="Non-endemic",INTRO!$E$41="Non-endemic"),0,IF(AND(OR(COUNTRY_INFO!$H824=0,COUNTRY_INFO!$H824=4,COUNTRY_INFO!$H824=99),OR(COUNTRY_INFO!$J824=0,COUNTRY_INFO!$J824=4)),0,COUNTRY_INFO!$E824))</f>
        <v>0</v>
      </c>
      <c r="E824" s="15">
        <f>IF(AND(INTRO!$E$37="Non-endemic",INTRO!$E$41="Non-endemic"),0,IF(AND(OR(COUNTRY_INFO!$H824=0,COUNTRY_INFO!$H824=4,COUNTRY_INFO!$H824=99),OR(COUNTRY_INFO!$J824=0,COUNTRY_INFO!$J824=4)),0,COUNTRY_INFO!$F824))</f>
        <v>0</v>
      </c>
      <c r="F824" s="15">
        <f t="shared" si="120"/>
        <v>0</v>
      </c>
      <c r="G824" s="16">
        <f>IF(AND(INTRO!$E$37="Non-endemic",INTRO!$E$41="Non-endemic"),0,COUNTRY_INFO!P824)</f>
        <v>0</v>
      </c>
      <c r="H824" s="16">
        <f>IF(AND(INTRO!$E$37="Non-endemic",INTRO!$E$41="Non-endemic"),0,COUNTRY_INFO!R824)</f>
        <v>0</v>
      </c>
      <c r="I824" s="15">
        <f>IF(INTRO!$E$39="Non-endemic",IF($G824=1,DEC!I824,0),IF($G824=1,IVM!G824,0))</f>
        <v>0</v>
      </c>
      <c r="J824" s="197"/>
      <c r="K824" s="42">
        <f>IF($J824="ALB", IF(INTRO!$E$39="Non-endemic", IF($H824&lt;&gt;0, IF($I824=0, $D824*$H824, $D824*($H824-$G824)), 0), $D824*$H824), 0)</f>
        <v>0</v>
      </c>
      <c r="L824" s="15">
        <f t="shared" si="112"/>
        <v>0</v>
      </c>
      <c r="M824" s="3"/>
      <c r="N824" s="15">
        <f t="shared" si="121"/>
        <v>0</v>
      </c>
      <c r="O824" s="42">
        <f>IF($J824="MBD", IF(INTRO!$E$39="Non-endemic", IF($H824&lt;&gt;0, IF($I824=0, $D824*$H824, $D824*($H824-$G824)), 0), $D824*$H824), 0)</f>
        <v>0</v>
      </c>
      <c r="P824" s="15">
        <f t="shared" si="113"/>
        <v>0</v>
      </c>
      <c r="Q824" s="3"/>
      <c r="R824" s="15">
        <f t="shared" si="122"/>
        <v>0</v>
      </c>
      <c r="S824" s="25"/>
      <c r="T824" s="17">
        <f t="shared" si="114"/>
        <v>0</v>
      </c>
      <c r="U824" s="17">
        <f t="shared" si="115"/>
        <v>0</v>
      </c>
      <c r="V824" s="25"/>
      <c r="W824" s="17">
        <f t="shared" si="116"/>
        <v>0</v>
      </c>
      <c r="X824" s="17">
        <f t="shared" si="117"/>
        <v>0</v>
      </c>
      <c r="Y824" s="25"/>
      <c r="Z824" s="17">
        <f t="shared" si="118"/>
        <v>0</v>
      </c>
      <c r="AA824" s="17">
        <f t="shared" si="119"/>
        <v>0</v>
      </c>
    </row>
    <row r="825" spans="1:27" x14ac:dyDescent="0.2">
      <c r="A825" s="14" t="str">
        <f>IF(AND(INTRO!$E$37="Non-endemic",INTRO!$E$41="Non-endemic")," ",IF(COUNTRY_INFO!A825=0," ",COUNTRY_INFO!A825))</f>
        <v>Ethiopia</v>
      </c>
      <c r="B825" s="14" t="str">
        <f>IF(AND(INTRO!$E$37="Non-endemic",INTRO!$E$41="Non-endemic")," ",IF(COUNTRY_INFO!B825=0," ",COUNTRY_INFO!B825))</f>
        <v>SomaliNogob</v>
      </c>
      <c r="C825" s="14" t="str">
        <f>IF(AND(INTRO!$E$37="Non-endemic",INTRO!$E$41="Non-endemic")," ",IF(COUNTRY_INFO!C825=0," ",COUNTRY_INFO!C825))</f>
        <v xml:space="preserve">Cayuun </v>
      </c>
      <c r="D825" s="15">
        <f>IF(AND(INTRO!$E$37="Non-endemic",INTRO!$E$41="Non-endemic"),0,IF(AND(OR(COUNTRY_INFO!$H825=0,COUNTRY_INFO!$H825=4,COUNTRY_INFO!$H825=99),OR(COUNTRY_INFO!$J825=0,COUNTRY_INFO!$J825=4)),0,COUNTRY_INFO!$E825))</f>
        <v>0</v>
      </c>
      <c r="E825" s="15">
        <f>IF(AND(INTRO!$E$37="Non-endemic",INTRO!$E$41="Non-endemic"),0,IF(AND(OR(COUNTRY_INFO!$H825=0,COUNTRY_INFO!$H825=4,COUNTRY_INFO!$H825=99),OR(COUNTRY_INFO!$J825=0,COUNTRY_INFO!$J825=4)),0,COUNTRY_INFO!$F825))</f>
        <v>0</v>
      </c>
      <c r="F825" s="15">
        <f t="shared" si="120"/>
        <v>0</v>
      </c>
      <c r="G825" s="16">
        <f>IF(AND(INTRO!$E$37="Non-endemic",INTRO!$E$41="Non-endemic"),0,COUNTRY_INFO!P825)</f>
        <v>0</v>
      </c>
      <c r="H825" s="16">
        <f>IF(AND(INTRO!$E$37="Non-endemic",INTRO!$E$41="Non-endemic"),0,COUNTRY_INFO!R825)</f>
        <v>0</v>
      </c>
      <c r="I825" s="15">
        <f>IF(INTRO!$E$39="Non-endemic",IF($G825=1,DEC!I825,0),IF($G825=1,IVM!G825,0))</f>
        <v>0</v>
      </c>
      <c r="J825" s="197"/>
      <c r="K825" s="42">
        <f>IF($J825="ALB", IF(INTRO!$E$39="Non-endemic", IF($H825&lt;&gt;0, IF($I825=0, $D825*$H825, $D825*($H825-$G825)), 0), $D825*$H825), 0)</f>
        <v>0</v>
      </c>
      <c r="L825" s="15">
        <f t="shared" si="112"/>
        <v>0</v>
      </c>
      <c r="M825" s="3"/>
      <c r="N825" s="15">
        <f t="shared" si="121"/>
        <v>0</v>
      </c>
      <c r="O825" s="42">
        <f>IF($J825="MBD", IF(INTRO!$E$39="Non-endemic", IF($H825&lt;&gt;0, IF($I825=0, $D825*$H825, $D825*($H825-$G825)), 0), $D825*$H825), 0)</f>
        <v>0</v>
      </c>
      <c r="P825" s="15">
        <f t="shared" si="113"/>
        <v>0</v>
      </c>
      <c r="Q825" s="3"/>
      <c r="R825" s="15">
        <f t="shared" si="122"/>
        <v>0</v>
      </c>
      <c r="S825" s="25"/>
      <c r="T825" s="17">
        <f t="shared" si="114"/>
        <v>0</v>
      </c>
      <c r="U825" s="17">
        <f t="shared" si="115"/>
        <v>0</v>
      </c>
      <c r="V825" s="25"/>
      <c r="W825" s="17">
        <f t="shared" si="116"/>
        <v>0</v>
      </c>
      <c r="X825" s="17">
        <f t="shared" si="117"/>
        <v>0</v>
      </c>
      <c r="Y825" s="25"/>
      <c r="Z825" s="17">
        <f t="shared" si="118"/>
        <v>0</v>
      </c>
      <c r="AA825" s="17">
        <f t="shared" si="119"/>
        <v>0</v>
      </c>
    </row>
    <row r="826" spans="1:27" x14ac:dyDescent="0.2">
      <c r="A826" s="14" t="str">
        <f>IF(AND(INTRO!$E$37="Non-endemic",INTRO!$E$41="Non-endemic")," ",IF(COUNTRY_INFO!A826=0," ",COUNTRY_INFO!A826))</f>
        <v>Ethiopia</v>
      </c>
      <c r="B826" s="14" t="str">
        <f>IF(AND(INTRO!$E$37="Non-endemic",INTRO!$E$41="Non-endemic")," ",IF(COUNTRY_INFO!B826=0," ",COUNTRY_INFO!B826))</f>
        <v>SomaliNogob</v>
      </c>
      <c r="C826" s="14" t="str">
        <f>IF(AND(INTRO!$E$37="Non-endemic",INTRO!$E$41="Non-endemic")," ",IF(COUNTRY_INFO!C826=0," ",COUNTRY_INFO!C826))</f>
        <v>Duhun</v>
      </c>
      <c r="D826" s="15">
        <f>IF(AND(INTRO!$E$37="Non-endemic",INTRO!$E$41="Non-endemic"),0,IF(AND(OR(COUNTRY_INFO!$H826=0,COUNTRY_INFO!$H826=4,COUNTRY_INFO!$H826=99),OR(COUNTRY_INFO!$J826=0,COUNTRY_INFO!$J826=4)),0,COUNTRY_INFO!$E826))</f>
        <v>0</v>
      </c>
      <c r="E826" s="15">
        <f>IF(AND(INTRO!$E$37="Non-endemic",INTRO!$E$41="Non-endemic"),0,IF(AND(OR(COUNTRY_INFO!$H826=0,COUNTRY_INFO!$H826=4,COUNTRY_INFO!$H826=99),OR(COUNTRY_INFO!$J826=0,COUNTRY_INFO!$J826=4)),0,COUNTRY_INFO!$F826))</f>
        <v>0</v>
      </c>
      <c r="F826" s="15">
        <f t="shared" si="120"/>
        <v>0</v>
      </c>
      <c r="G826" s="16">
        <f>IF(AND(INTRO!$E$37="Non-endemic",INTRO!$E$41="Non-endemic"),0,COUNTRY_INFO!P826)</f>
        <v>0</v>
      </c>
      <c r="H826" s="16">
        <f>IF(AND(INTRO!$E$37="Non-endemic",INTRO!$E$41="Non-endemic"),0,COUNTRY_INFO!R826)</f>
        <v>0</v>
      </c>
      <c r="I826" s="15">
        <f>IF(INTRO!$E$39="Non-endemic",IF($G826=1,DEC!I826,0),IF($G826=1,IVM!G826,0))</f>
        <v>0</v>
      </c>
      <c r="J826" s="197"/>
      <c r="K826" s="42">
        <f>IF($J826="ALB", IF(INTRO!$E$39="Non-endemic", IF($H826&lt;&gt;0, IF($I826=0, $D826*$H826, $D826*($H826-$G826)), 0), $D826*$H826), 0)</f>
        <v>0</v>
      </c>
      <c r="L826" s="15">
        <f t="shared" si="112"/>
        <v>0</v>
      </c>
      <c r="M826" s="3"/>
      <c r="N826" s="15">
        <f t="shared" si="121"/>
        <v>0</v>
      </c>
      <c r="O826" s="42">
        <f>IF($J826="MBD", IF(INTRO!$E$39="Non-endemic", IF($H826&lt;&gt;0, IF($I826=0, $D826*$H826, $D826*($H826-$G826)), 0), $D826*$H826), 0)</f>
        <v>0</v>
      </c>
      <c r="P826" s="15">
        <f t="shared" si="113"/>
        <v>0</v>
      </c>
      <c r="Q826" s="3"/>
      <c r="R826" s="15">
        <f t="shared" si="122"/>
        <v>0</v>
      </c>
      <c r="S826" s="25"/>
      <c r="T826" s="17">
        <f t="shared" si="114"/>
        <v>0</v>
      </c>
      <c r="U826" s="17">
        <f t="shared" si="115"/>
        <v>0</v>
      </c>
      <c r="V826" s="25"/>
      <c r="W826" s="17">
        <f t="shared" si="116"/>
        <v>0</v>
      </c>
      <c r="X826" s="17">
        <f t="shared" si="117"/>
        <v>0</v>
      </c>
      <c r="Y826" s="25"/>
      <c r="Z826" s="17">
        <f t="shared" si="118"/>
        <v>0</v>
      </c>
      <c r="AA826" s="17">
        <f t="shared" si="119"/>
        <v>0</v>
      </c>
    </row>
    <row r="827" spans="1:27" x14ac:dyDescent="0.2">
      <c r="A827" s="14" t="str">
        <f>IF(AND(INTRO!$E$37="Non-endemic",INTRO!$E$41="Non-endemic")," ",IF(COUNTRY_INFO!A827=0," ",COUNTRY_INFO!A827))</f>
        <v>Ethiopia</v>
      </c>
      <c r="B827" s="14" t="str">
        <f>IF(AND(INTRO!$E$37="Non-endemic",INTRO!$E$41="Non-endemic")," ",IF(COUNTRY_INFO!B827=0," ",COUNTRY_INFO!B827))</f>
        <v>SomaliNogob</v>
      </c>
      <c r="C827" s="14" t="str">
        <f>IF(AND(INTRO!$E$37="Non-endemic",INTRO!$E$41="Non-endemic")," ",IF(COUNTRY_INFO!C827=0," ",COUNTRY_INFO!C827))</f>
        <v>Garbo</v>
      </c>
      <c r="D827" s="15">
        <f>IF(AND(INTRO!$E$37="Non-endemic",INTRO!$E$41="Non-endemic"),0,IF(AND(OR(COUNTRY_INFO!$H827=0,COUNTRY_INFO!$H827=4,COUNTRY_INFO!$H827=99),OR(COUNTRY_INFO!$J827=0,COUNTRY_INFO!$J827=4)),0,COUNTRY_INFO!$E827))</f>
        <v>0</v>
      </c>
      <c r="E827" s="15">
        <f>IF(AND(INTRO!$E$37="Non-endemic",INTRO!$E$41="Non-endemic"),0,IF(AND(OR(COUNTRY_INFO!$H827=0,COUNTRY_INFO!$H827=4,COUNTRY_INFO!$H827=99),OR(COUNTRY_INFO!$J827=0,COUNTRY_INFO!$J827=4)),0,COUNTRY_INFO!$F827))</f>
        <v>0</v>
      </c>
      <c r="F827" s="15">
        <f t="shared" si="120"/>
        <v>0</v>
      </c>
      <c r="G827" s="16">
        <f>IF(AND(INTRO!$E$37="Non-endemic",INTRO!$E$41="Non-endemic"),0,COUNTRY_INFO!P827)</f>
        <v>0</v>
      </c>
      <c r="H827" s="16">
        <f>IF(AND(INTRO!$E$37="Non-endemic",INTRO!$E$41="Non-endemic"),0,COUNTRY_INFO!R827)</f>
        <v>0</v>
      </c>
      <c r="I827" s="15">
        <f>IF(INTRO!$E$39="Non-endemic",IF($G827=1,DEC!I827,0),IF($G827=1,IVM!G827,0))</f>
        <v>0</v>
      </c>
      <c r="J827" s="197"/>
      <c r="K827" s="42">
        <f>IF($J827="ALB", IF(INTRO!$E$39="Non-endemic", IF($H827&lt;&gt;0, IF($I827=0, $D827*$H827, $D827*($H827-$G827)), 0), $D827*$H827), 0)</f>
        <v>0</v>
      </c>
      <c r="L827" s="15">
        <f t="shared" si="112"/>
        <v>0</v>
      </c>
      <c r="M827" s="3"/>
      <c r="N827" s="15">
        <f t="shared" si="121"/>
        <v>0</v>
      </c>
      <c r="O827" s="42">
        <f>IF($J827="MBD", IF(INTRO!$E$39="Non-endemic", IF($H827&lt;&gt;0, IF($I827=0, $D827*$H827, $D827*($H827-$G827)), 0), $D827*$H827), 0)</f>
        <v>0</v>
      </c>
      <c r="P827" s="15">
        <f t="shared" si="113"/>
        <v>0</v>
      </c>
      <c r="Q827" s="3"/>
      <c r="R827" s="15">
        <f t="shared" si="122"/>
        <v>0</v>
      </c>
      <c r="S827" s="25"/>
      <c r="T827" s="17">
        <f t="shared" si="114"/>
        <v>0</v>
      </c>
      <c r="U827" s="17">
        <f t="shared" si="115"/>
        <v>0</v>
      </c>
      <c r="V827" s="25"/>
      <c r="W827" s="17">
        <f t="shared" si="116"/>
        <v>0</v>
      </c>
      <c r="X827" s="17">
        <f t="shared" si="117"/>
        <v>0</v>
      </c>
      <c r="Y827" s="25"/>
      <c r="Z827" s="17">
        <f t="shared" si="118"/>
        <v>0</v>
      </c>
      <c r="AA827" s="17">
        <f t="shared" si="119"/>
        <v>0</v>
      </c>
    </row>
    <row r="828" spans="1:27" x14ac:dyDescent="0.2">
      <c r="A828" s="14" t="str">
        <f>IF(AND(INTRO!$E$37="Non-endemic",INTRO!$E$41="Non-endemic")," ",IF(COUNTRY_INFO!A828=0," ",COUNTRY_INFO!A828))</f>
        <v>Ethiopia</v>
      </c>
      <c r="B828" s="14" t="str">
        <f>IF(AND(INTRO!$E$37="Non-endemic",INTRO!$E$41="Non-endemic")," ",IF(COUNTRY_INFO!B828=0," ",COUNTRY_INFO!B828))</f>
        <v>SomaliNogob</v>
      </c>
      <c r="C828" s="14" t="str">
        <f>IF(AND(INTRO!$E$37="Non-endemic",INTRO!$E$41="Non-endemic")," ",IF(COUNTRY_INFO!C828=0," ",COUNTRY_INFO!C828))</f>
        <v>Hamaro</v>
      </c>
      <c r="D828" s="15">
        <f>IF(AND(INTRO!$E$37="Non-endemic",INTRO!$E$41="Non-endemic"),0,IF(AND(OR(COUNTRY_INFO!$H828=0,COUNTRY_INFO!$H828=4,COUNTRY_INFO!$H828=99),OR(COUNTRY_INFO!$J828=0,COUNTRY_INFO!$J828=4)),0,COUNTRY_INFO!$E828))</f>
        <v>0</v>
      </c>
      <c r="E828" s="15">
        <f>IF(AND(INTRO!$E$37="Non-endemic",INTRO!$E$41="Non-endemic"),0,IF(AND(OR(COUNTRY_INFO!$H828=0,COUNTRY_INFO!$H828=4,COUNTRY_INFO!$H828=99),OR(COUNTRY_INFO!$J828=0,COUNTRY_INFO!$J828=4)),0,COUNTRY_INFO!$F828))</f>
        <v>0</v>
      </c>
      <c r="F828" s="15">
        <f t="shared" si="120"/>
        <v>0</v>
      </c>
      <c r="G828" s="16">
        <f>IF(AND(INTRO!$E$37="Non-endemic",INTRO!$E$41="Non-endemic"),0,COUNTRY_INFO!P828)</f>
        <v>0</v>
      </c>
      <c r="H828" s="16">
        <f>IF(AND(INTRO!$E$37="Non-endemic",INTRO!$E$41="Non-endemic"),0,COUNTRY_INFO!R828)</f>
        <v>0</v>
      </c>
      <c r="I828" s="15">
        <f>IF(INTRO!$E$39="Non-endemic",IF($G828=1,DEC!I828,0),IF($G828=1,IVM!G828,0))</f>
        <v>0</v>
      </c>
      <c r="J828" s="197"/>
      <c r="K828" s="42">
        <f>IF($J828="ALB", IF(INTRO!$E$39="Non-endemic", IF($H828&lt;&gt;0, IF($I828=0, $D828*$H828, $D828*($H828-$G828)), 0), $D828*$H828), 0)</f>
        <v>0</v>
      </c>
      <c r="L828" s="15">
        <f t="shared" si="112"/>
        <v>0</v>
      </c>
      <c r="M828" s="3"/>
      <c r="N828" s="15">
        <f t="shared" si="121"/>
        <v>0</v>
      </c>
      <c r="O828" s="42">
        <f>IF($J828="MBD", IF(INTRO!$E$39="Non-endemic", IF($H828&lt;&gt;0, IF($I828=0, $D828*$H828, $D828*($H828-$G828)), 0), $D828*$H828), 0)</f>
        <v>0</v>
      </c>
      <c r="P828" s="15">
        <f t="shared" si="113"/>
        <v>0</v>
      </c>
      <c r="Q828" s="3"/>
      <c r="R828" s="15">
        <f t="shared" si="122"/>
        <v>0</v>
      </c>
      <c r="S828" s="25"/>
      <c r="T828" s="17">
        <f t="shared" si="114"/>
        <v>0</v>
      </c>
      <c r="U828" s="17">
        <f t="shared" si="115"/>
        <v>0</v>
      </c>
      <c r="V828" s="25"/>
      <c r="W828" s="17">
        <f t="shared" si="116"/>
        <v>0</v>
      </c>
      <c r="X828" s="17">
        <f t="shared" si="117"/>
        <v>0</v>
      </c>
      <c r="Y828" s="25"/>
      <c r="Z828" s="17">
        <f t="shared" si="118"/>
        <v>0</v>
      </c>
      <c r="AA828" s="17">
        <f t="shared" si="119"/>
        <v>0</v>
      </c>
    </row>
    <row r="829" spans="1:27" x14ac:dyDescent="0.2">
      <c r="A829" s="14" t="str">
        <f>IF(AND(INTRO!$E$37="Non-endemic",INTRO!$E$41="Non-endemic")," ",IF(COUNTRY_INFO!A829=0," ",COUNTRY_INFO!A829))</f>
        <v>Ethiopia</v>
      </c>
      <c r="B829" s="14" t="str">
        <f>IF(AND(INTRO!$E$37="Non-endemic",INTRO!$E$41="Non-endemic")," ",IF(COUNTRY_INFO!B829=0," ",COUNTRY_INFO!B829))</f>
        <v>SomaliNogob</v>
      </c>
      <c r="C829" s="14" t="str">
        <f>IF(AND(INTRO!$E$37="Non-endemic",INTRO!$E$41="Non-endemic")," ",IF(COUNTRY_INFO!C829=0," ",COUNTRY_INFO!C829))</f>
        <v xml:space="preserve">Hor shagah </v>
      </c>
      <c r="D829" s="15">
        <f>IF(AND(INTRO!$E$37="Non-endemic",INTRO!$E$41="Non-endemic"),0,IF(AND(OR(COUNTRY_INFO!$H829=0,COUNTRY_INFO!$H829=4,COUNTRY_INFO!$H829=99),OR(COUNTRY_INFO!$J829=0,COUNTRY_INFO!$J829=4)),0,COUNTRY_INFO!$E829))</f>
        <v>0</v>
      </c>
      <c r="E829" s="15">
        <f>IF(AND(INTRO!$E$37="Non-endemic",INTRO!$E$41="Non-endemic"),0,IF(AND(OR(COUNTRY_INFO!$H829=0,COUNTRY_INFO!$H829=4,COUNTRY_INFO!$H829=99),OR(COUNTRY_INFO!$J829=0,COUNTRY_INFO!$J829=4)),0,COUNTRY_INFO!$F829))</f>
        <v>0</v>
      </c>
      <c r="F829" s="15">
        <f t="shared" si="120"/>
        <v>0</v>
      </c>
      <c r="G829" s="16">
        <f>IF(AND(INTRO!$E$37="Non-endemic",INTRO!$E$41="Non-endemic"),0,COUNTRY_INFO!P829)</f>
        <v>0</v>
      </c>
      <c r="H829" s="16">
        <f>IF(AND(INTRO!$E$37="Non-endemic",INTRO!$E$41="Non-endemic"),0,COUNTRY_INFO!R829)</f>
        <v>0</v>
      </c>
      <c r="I829" s="15">
        <f>IF(INTRO!$E$39="Non-endemic",IF($G829=1,DEC!I829,0),IF($G829=1,IVM!G829,0))</f>
        <v>0</v>
      </c>
      <c r="J829" s="197"/>
      <c r="K829" s="42">
        <f>IF($J829="ALB", IF(INTRO!$E$39="Non-endemic", IF($H829&lt;&gt;0, IF($I829=0, $D829*$H829, $D829*($H829-$G829)), 0), $D829*$H829), 0)</f>
        <v>0</v>
      </c>
      <c r="L829" s="15">
        <f t="shared" si="112"/>
        <v>0</v>
      </c>
      <c r="M829" s="3"/>
      <c r="N829" s="15">
        <f t="shared" si="121"/>
        <v>0</v>
      </c>
      <c r="O829" s="42">
        <f>IF($J829="MBD", IF(INTRO!$E$39="Non-endemic", IF($H829&lt;&gt;0, IF($I829=0, $D829*$H829, $D829*($H829-$G829)), 0), $D829*$H829), 0)</f>
        <v>0</v>
      </c>
      <c r="P829" s="15">
        <f t="shared" si="113"/>
        <v>0</v>
      </c>
      <c r="Q829" s="3"/>
      <c r="R829" s="15">
        <f t="shared" si="122"/>
        <v>0</v>
      </c>
      <c r="S829" s="25"/>
      <c r="T829" s="17">
        <f t="shared" si="114"/>
        <v>0</v>
      </c>
      <c r="U829" s="17">
        <f t="shared" si="115"/>
        <v>0</v>
      </c>
      <c r="V829" s="25"/>
      <c r="W829" s="17">
        <f t="shared" si="116"/>
        <v>0</v>
      </c>
      <c r="X829" s="17">
        <f t="shared" si="117"/>
        <v>0</v>
      </c>
      <c r="Y829" s="25"/>
      <c r="Z829" s="17">
        <f t="shared" si="118"/>
        <v>0</v>
      </c>
      <c r="AA829" s="17">
        <f t="shared" si="119"/>
        <v>0</v>
      </c>
    </row>
    <row r="830" spans="1:27" x14ac:dyDescent="0.2">
      <c r="A830" s="14" t="str">
        <f>IF(AND(INTRO!$E$37="Non-endemic",INTRO!$E$41="Non-endemic")," ",IF(COUNTRY_INFO!A830=0," ",COUNTRY_INFO!A830))</f>
        <v>Ethiopia</v>
      </c>
      <c r="B830" s="14" t="str">
        <f>IF(AND(INTRO!$E$37="Non-endemic",INTRO!$E$41="Non-endemic")," ",IF(COUNTRY_INFO!B830=0," ",COUNTRY_INFO!B830))</f>
        <v>SomaliNogob</v>
      </c>
      <c r="C830" s="14" t="str">
        <f>IF(AND(INTRO!$E$37="Non-endemic",INTRO!$E$41="Non-endemic")," ",IF(COUNTRY_INFO!C830=0," ",COUNTRY_INFO!C830))</f>
        <v>Lagahida</v>
      </c>
      <c r="D830" s="15">
        <f>IF(AND(INTRO!$E$37="Non-endemic",INTRO!$E$41="Non-endemic"),0,IF(AND(OR(COUNTRY_INFO!$H830=0,COUNTRY_INFO!$H830=4,COUNTRY_INFO!$H830=99),OR(COUNTRY_INFO!$J830=0,COUNTRY_INFO!$J830=4)),0,COUNTRY_INFO!$E830))</f>
        <v>0</v>
      </c>
      <c r="E830" s="15">
        <f>IF(AND(INTRO!$E$37="Non-endemic",INTRO!$E$41="Non-endemic"),0,IF(AND(OR(COUNTRY_INFO!$H830=0,COUNTRY_INFO!$H830=4,COUNTRY_INFO!$H830=99),OR(COUNTRY_INFO!$J830=0,COUNTRY_INFO!$J830=4)),0,COUNTRY_INFO!$F830))</f>
        <v>0</v>
      </c>
      <c r="F830" s="15">
        <f t="shared" si="120"/>
        <v>0</v>
      </c>
      <c r="G830" s="16">
        <f>IF(AND(INTRO!$E$37="Non-endemic",INTRO!$E$41="Non-endemic"),0,COUNTRY_INFO!P830)</f>
        <v>0</v>
      </c>
      <c r="H830" s="16">
        <f>IF(AND(INTRO!$E$37="Non-endemic",INTRO!$E$41="Non-endemic"),0,COUNTRY_INFO!R830)</f>
        <v>0</v>
      </c>
      <c r="I830" s="15">
        <f>IF(INTRO!$E$39="Non-endemic",IF($G830=1,DEC!I830,0),IF($G830=1,IVM!G830,0))</f>
        <v>0</v>
      </c>
      <c r="J830" s="197"/>
      <c r="K830" s="42">
        <f>IF($J830="ALB", IF(INTRO!$E$39="Non-endemic", IF($H830&lt;&gt;0, IF($I830=0, $D830*$H830, $D830*($H830-$G830)), 0), $D830*$H830), 0)</f>
        <v>0</v>
      </c>
      <c r="L830" s="15">
        <f t="shared" si="112"/>
        <v>0</v>
      </c>
      <c r="M830" s="3"/>
      <c r="N830" s="15">
        <f t="shared" si="121"/>
        <v>0</v>
      </c>
      <c r="O830" s="42">
        <f>IF($J830="MBD", IF(INTRO!$E$39="Non-endemic", IF($H830&lt;&gt;0, IF($I830=0, $D830*$H830, $D830*($H830-$G830)), 0), $D830*$H830), 0)</f>
        <v>0</v>
      </c>
      <c r="P830" s="15">
        <f t="shared" si="113"/>
        <v>0</v>
      </c>
      <c r="Q830" s="3"/>
      <c r="R830" s="15">
        <f t="shared" si="122"/>
        <v>0</v>
      </c>
      <c r="S830" s="25"/>
      <c r="T830" s="17">
        <f t="shared" si="114"/>
        <v>0</v>
      </c>
      <c r="U830" s="17">
        <f t="shared" si="115"/>
        <v>0</v>
      </c>
      <c r="V830" s="25"/>
      <c r="W830" s="17">
        <f t="shared" si="116"/>
        <v>0</v>
      </c>
      <c r="X830" s="17">
        <f t="shared" si="117"/>
        <v>0</v>
      </c>
      <c r="Y830" s="25"/>
      <c r="Z830" s="17">
        <f t="shared" si="118"/>
        <v>0</v>
      </c>
      <c r="AA830" s="17">
        <f t="shared" si="119"/>
        <v>0</v>
      </c>
    </row>
    <row r="831" spans="1:27" x14ac:dyDescent="0.2">
      <c r="A831" s="14" t="str">
        <f>IF(AND(INTRO!$E$37="Non-endemic",INTRO!$E$41="Non-endemic")," ",IF(COUNTRY_INFO!A831=0," ",COUNTRY_INFO!A831))</f>
        <v>Ethiopia</v>
      </c>
      <c r="B831" s="14" t="str">
        <f>IF(AND(INTRO!$E$37="Non-endemic",INTRO!$E$41="Non-endemic")," ",IF(COUNTRY_INFO!B831=0," ",COUNTRY_INFO!B831))</f>
        <v>SomaliNogob</v>
      </c>
      <c r="C831" s="14" t="str">
        <f>IF(AND(INTRO!$E$37="Non-endemic",INTRO!$E$41="Non-endemic")," ",IF(COUNTRY_INFO!C831=0," ",COUNTRY_INFO!C831))</f>
        <v>Sagag</v>
      </c>
      <c r="D831" s="15">
        <f>IF(AND(INTRO!$E$37="Non-endemic",INTRO!$E$41="Non-endemic"),0,IF(AND(OR(COUNTRY_INFO!$H831=0,COUNTRY_INFO!$H831=4,COUNTRY_INFO!$H831=99),OR(COUNTRY_INFO!$J831=0,COUNTRY_INFO!$J831=4)),0,COUNTRY_INFO!$E831))</f>
        <v>0</v>
      </c>
      <c r="E831" s="15">
        <f>IF(AND(INTRO!$E$37="Non-endemic",INTRO!$E$41="Non-endemic"),0,IF(AND(OR(COUNTRY_INFO!$H831=0,COUNTRY_INFO!$H831=4,COUNTRY_INFO!$H831=99),OR(COUNTRY_INFO!$J831=0,COUNTRY_INFO!$J831=4)),0,COUNTRY_INFO!$F831))</f>
        <v>0</v>
      </c>
      <c r="F831" s="15">
        <f t="shared" si="120"/>
        <v>0</v>
      </c>
      <c r="G831" s="16">
        <f>IF(AND(INTRO!$E$37="Non-endemic",INTRO!$E$41="Non-endemic"),0,COUNTRY_INFO!P831)</f>
        <v>0</v>
      </c>
      <c r="H831" s="16">
        <f>IF(AND(INTRO!$E$37="Non-endemic",INTRO!$E$41="Non-endemic"),0,COUNTRY_INFO!R831)</f>
        <v>0</v>
      </c>
      <c r="I831" s="15">
        <f>IF(INTRO!$E$39="Non-endemic",IF($G831=1,DEC!I831,0),IF($G831=1,IVM!G831,0))</f>
        <v>0</v>
      </c>
      <c r="J831" s="197"/>
      <c r="K831" s="42">
        <f>IF($J831="ALB", IF(INTRO!$E$39="Non-endemic", IF($H831&lt;&gt;0, IF($I831=0, $D831*$H831, $D831*($H831-$G831)), 0), $D831*$H831), 0)</f>
        <v>0</v>
      </c>
      <c r="L831" s="15">
        <f t="shared" si="112"/>
        <v>0</v>
      </c>
      <c r="M831" s="3"/>
      <c r="N831" s="15">
        <f t="shared" si="121"/>
        <v>0</v>
      </c>
      <c r="O831" s="42">
        <f>IF($J831="MBD", IF(INTRO!$E$39="Non-endemic", IF($H831&lt;&gt;0, IF($I831=0, $D831*$H831, $D831*($H831-$G831)), 0), $D831*$H831), 0)</f>
        <v>0</v>
      </c>
      <c r="P831" s="15">
        <f t="shared" si="113"/>
        <v>0</v>
      </c>
      <c r="Q831" s="3"/>
      <c r="R831" s="15">
        <f t="shared" si="122"/>
        <v>0</v>
      </c>
      <c r="S831" s="25"/>
      <c r="T831" s="17">
        <f t="shared" si="114"/>
        <v>0</v>
      </c>
      <c r="U831" s="17">
        <f t="shared" si="115"/>
        <v>0</v>
      </c>
      <c r="V831" s="25"/>
      <c r="W831" s="17">
        <f t="shared" si="116"/>
        <v>0</v>
      </c>
      <c r="X831" s="17">
        <f t="shared" si="117"/>
        <v>0</v>
      </c>
      <c r="Y831" s="25"/>
      <c r="Z831" s="17">
        <f t="shared" si="118"/>
        <v>0</v>
      </c>
      <c r="AA831" s="17">
        <f t="shared" si="119"/>
        <v>0</v>
      </c>
    </row>
    <row r="832" spans="1:27" x14ac:dyDescent="0.2">
      <c r="A832" s="14" t="str">
        <f>IF(AND(INTRO!$E$37="Non-endemic",INTRO!$E$41="Non-endemic")," ",IF(COUNTRY_INFO!A832=0," ",COUNTRY_INFO!A832))</f>
        <v>Ethiopia</v>
      </c>
      <c r="B832" s="14" t="str">
        <f>IF(AND(INTRO!$E$37="Non-endemic",INTRO!$E$41="Non-endemic")," ",IF(COUNTRY_INFO!B832=0," ",COUNTRY_INFO!B832))</f>
        <v>SomaliNogob</v>
      </c>
      <c r="C832" s="14" t="str">
        <f>IF(AND(INTRO!$E$37="Non-endemic",INTRO!$E$41="Non-endemic")," ",IF(COUNTRY_INFO!C832=0," ",COUNTRY_INFO!C832))</f>
        <v>Salahad</v>
      </c>
      <c r="D832" s="15">
        <f>IF(AND(INTRO!$E$37="Non-endemic",INTRO!$E$41="Non-endemic"),0,IF(AND(OR(COUNTRY_INFO!$H832=0,COUNTRY_INFO!$H832=4,COUNTRY_INFO!$H832=99),OR(COUNTRY_INFO!$J832=0,COUNTRY_INFO!$J832=4)),0,COUNTRY_INFO!$E832))</f>
        <v>0</v>
      </c>
      <c r="E832" s="15">
        <f>IF(AND(INTRO!$E$37="Non-endemic",INTRO!$E$41="Non-endemic"),0,IF(AND(OR(COUNTRY_INFO!$H832=0,COUNTRY_INFO!$H832=4,COUNTRY_INFO!$H832=99),OR(COUNTRY_INFO!$J832=0,COUNTRY_INFO!$J832=4)),0,COUNTRY_INFO!$F832))</f>
        <v>0</v>
      </c>
      <c r="F832" s="15">
        <f t="shared" si="120"/>
        <v>0</v>
      </c>
      <c r="G832" s="16">
        <f>IF(AND(INTRO!$E$37="Non-endemic",INTRO!$E$41="Non-endemic"),0,COUNTRY_INFO!P832)</f>
        <v>0</v>
      </c>
      <c r="H832" s="16">
        <f>IF(AND(INTRO!$E$37="Non-endemic",INTRO!$E$41="Non-endemic"),0,COUNTRY_INFO!R832)</f>
        <v>0</v>
      </c>
      <c r="I832" s="15">
        <f>IF(INTRO!$E$39="Non-endemic",IF($G832=1,DEC!I832,0),IF($G832=1,IVM!G832,0))</f>
        <v>0</v>
      </c>
      <c r="J832" s="197"/>
      <c r="K832" s="42">
        <f>IF($J832="ALB", IF(INTRO!$E$39="Non-endemic", IF($H832&lt;&gt;0, IF($I832=0, $D832*$H832, $D832*($H832-$G832)), 0), $D832*$H832), 0)</f>
        <v>0</v>
      </c>
      <c r="L832" s="15">
        <f t="shared" si="112"/>
        <v>0</v>
      </c>
      <c r="M832" s="3"/>
      <c r="N832" s="15">
        <f t="shared" si="121"/>
        <v>0</v>
      </c>
      <c r="O832" s="42">
        <f>IF($J832="MBD", IF(INTRO!$E$39="Non-endemic", IF($H832&lt;&gt;0, IF($I832=0, $D832*$H832, $D832*($H832-$G832)), 0), $D832*$H832), 0)</f>
        <v>0</v>
      </c>
      <c r="P832" s="15">
        <f t="shared" si="113"/>
        <v>0</v>
      </c>
      <c r="Q832" s="3"/>
      <c r="R832" s="15">
        <f t="shared" si="122"/>
        <v>0</v>
      </c>
      <c r="S832" s="25"/>
      <c r="T832" s="17">
        <f t="shared" si="114"/>
        <v>0</v>
      </c>
      <c r="U832" s="17">
        <f t="shared" si="115"/>
        <v>0</v>
      </c>
      <c r="V832" s="25"/>
      <c r="W832" s="17">
        <f t="shared" si="116"/>
        <v>0</v>
      </c>
      <c r="X832" s="17">
        <f t="shared" si="117"/>
        <v>0</v>
      </c>
      <c r="Y832" s="25"/>
      <c r="Z832" s="17">
        <f t="shared" si="118"/>
        <v>0</v>
      </c>
      <c r="AA832" s="17">
        <f t="shared" si="119"/>
        <v>0</v>
      </c>
    </row>
    <row r="833" spans="1:27" x14ac:dyDescent="0.2">
      <c r="A833" s="14" t="str">
        <f>IF(AND(INTRO!$E$37="Non-endemic",INTRO!$E$41="Non-endemic")," ",IF(COUNTRY_INFO!A833=0," ",COUNTRY_INFO!A833))</f>
        <v>Ethiopia</v>
      </c>
      <c r="B833" s="14" t="str">
        <f>IF(AND(INTRO!$E$37="Non-endemic",INTRO!$E$41="Non-endemic")," ",IF(COUNTRY_INFO!B833=0," ",COUNTRY_INFO!B833))</f>
        <v>SomaliNogob</v>
      </c>
      <c r="C833" s="14" t="str">
        <f>IF(AND(INTRO!$E$37="Non-endemic",INTRO!$E$41="Non-endemic")," ",IF(COUNTRY_INFO!C833=0," ",COUNTRY_INFO!C833))</f>
        <v>Xararay</v>
      </c>
      <c r="D833" s="15">
        <f>IF(AND(INTRO!$E$37="Non-endemic",INTRO!$E$41="Non-endemic"),0,IF(AND(OR(COUNTRY_INFO!$H833=0,COUNTRY_INFO!$H833=4,COUNTRY_INFO!$H833=99),OR(COUNTRY_INFO!$J833=0,COUNTRY_INFO!$J833=4)),0,COUNTRY_INFO!$E833))</f>
        <v>0</v>
      </c>
      <c r="E833" s="15">
        <f>IF(AND(INTRO!$E$37="Non-endemic",INTRO!$E$41="Non-endemic"),0,IF(AND(OR(COUNTRY_INFO!$H833=0,COUNTRY_INFO!$H833=4,COUNTRY_INFO!$H833=99),OR(COUNTRY_INFO!$J833=0,COUNTRY_INFO!$J833=4)),0,COUNTRY_INFO!$F833))</f>
        <v>0</v>
      </c>
      <c r="F833" s="15">
        <f t="shared" si="120"/>
        <v>0</v>
      </c>
      <c r="G833" s="16">
        <f>IF(AND(INTRO!$E$37="Non-endemic",INTRO!$E$41="Non-endemic"),0,COUNTRY_INFO!P833)</f>
        <v>0</v>
      </c>
      <c r="H833" s="16">
        <f>IF(AND(INTRO!$E$37="Non-endemic",INTRO!$E$41="Non-endemic"),0,COUNTRY_INFO!R833)</f>
        <v>0</v>
      </c>
      <c r="I833" s="15">
        <f>IF(INTRO!$E$39="Non-endemic",IF($G833=1,DEC!I833,0),IF($G833=1,IVM!G833,0))</f>
        <v>0</v>
      </c>
      <c r="J833" s="197"/>
      <c r="K833" s="42">
        <f>IF($J833="ALB", IF(INTRO!$E$39="Non-endemic", IF($H833&lt;&gt;0, IF($I833=0, $D833*$H833, $D833*($H833-$G833)), 0), $D833*$H833), 0)</f>
        <v>0</v>
      </c>
      <c r="L833" s="15">
        <f t="shared" si="112"/>
        <v>0</v>
      </c>
      <c r="M833" s="3"/>
      <c r="N833" s="15">
        <f t="shared" si="121"/>
        <v>0</v>
      </c>
      <c r="O833" s="42">
        <f>IF($J833="MBD", IF(INTRO!$E$39="Non-endemic", IF($H833&lt;&gt;0, IF($I833=0, $D833*$H833, $D833*($H833-$G833)), 0), $D833*$H833), 0)</f>
        <v>0</v>
      </c>
      <c r="P833" s="15">
        <f t="shared" si="113"/>
        <v>0</v>
      </c>
      <c r="Q833" s="3"/>
      <c r="R833" s="15">
        <f t="shared" si="122"/>
        <v>0</v>
      </c>
      <c r="S833" s="25"/>
      <c r="T833" s="17">
        <f t="shared" si="114"/>
        <v>0</v>
      </c>
      <c r="U833" s="17">
        <f t="shared" si="115"/>
        <v>0</v>
      </c>
      <c r="V833" s="25"/>
      <c r="W833" s="17">
        <f t="shared" si="116"/>
        <v>0</v>
      </c>
      <c r="X833" s="17">
        <f t="shared" si="117"/>
        <v>0</v>
      </c>
      <c r="Y833" s="25"/>
      <c r="Z833" s="17">
        <f t="shared" si="118"/>
        <v>0</v>
      </c>
      <c r="AA833" s="17">
        <f t="shared" si="119"/>
        <v>0</v>
      </c>
    </row>
    <row r="834" spans="1:27" x14ac:dyDescent="0.2">
      <c r="A834" s="14" t="str">
        <f>IF(AND(INTRO!$E$37="Non-endemic",INTRO!$E$41="Non-endemic")," ",IF(COUNTRY_INFO!A834=0," ",COUNTRY_INFO!A834))</f>
        <v>Ethiopia</v>
      </c>
      <c r="B834" s="14" t="str">
        <f>IF(AND(INTRO!$E$37="Non-endemic",INTRO!$E$41="Non-endemic")," ",IF(COUNTRY_INFO!B834=0," ",COUNTRY_INFO!B834))</f>
        <v>SomaliQorahey</v>
      </c>
      <c r="C834" s="14" t="str">
        <f>IF(AND(INTRO!$E$37="Non-endemic",INTRO!$E$41="Non-endemic")," ",IF(COUNTRY_INFO!C834=0," ",COUNTRY_INFO!C834))</f>
        <v xml:space="preserve">Boodaly </v>
      </c>
      <c r="D834" s="15">
        <f>IF(AND(INTRO!$E$37="Non-endemic",INTRO!$E$41="Non-endemic"),0,IF(AND(OR(COUNTRY_INFO!$H834=0,COUNTRY_INFO!$H834=4,COUNTRY_INFO!$H834=99),OR(COUNTRY_INFO!$J834=0,COUNTRY_INFO!$J834=4)),0,COUNTRY_INFO!$E834))</f>
        <v>0</v>
      </c>
      <c r="E834" s="15">
        <f>IF(AND(INTRO!$E$37="Non-endemic",INTRO!$E$41="Non-endemic"),0,IF(AND(OR(COUNTRY_INFO!$H834=0,COUNTRY_INFO!$H834=4,COUNTRY_INFO!$H834=99),OR(COUNTRY_INFO!$J834=0,COUNTRY_INFO!$J834=4)),0,COUNTRY_INFO!$F834))</f>
        <v>0</v>
      </c>
      <c r="F834" s="15">
        <f t="shared" si="120"/>
        <v>0</v>
      </c>
      <c r="G834" s="16">
        <f>IF(AND(INTRO!$E$37="Non-endemic",INTRO!$E$41="Non-endemic"),0,COUNTRY_INFO!P834)</f>
        <v>0</v>
      </c>
      <c r="H834" s="16">
        <f>IF(AND(INTRO!$E$37="Non-endemic",INTRO!$E$41="Non-endemic"),0,COUNTRY_INFO!R834)</f>
        <v>0</v>
      </c>
      <c r="I834" s="15">
        <f>IF(INTRO!$E$39="Non-endemic",IF($G834=1,DEC!I834,0),IF($G834=1,IVM!G834,0))</f>
        <v>0</v>
      </c>
      <c r="J834" s="197"/>
      <c r="K834" s="42">
        <f>IF($J834="ALB", IF(INTRO!$E$39="Non-endemic", IF($H834&lt;&gt;0, IF($I834=0, $D834*$H834, $D834*($H834-$G834)), 0), $D834*$H834), 0)</f>
        <v>0</v>
      </c>
      <c r="L834" s="15">
        <f t="shared" si="112"/>
        <v>0</v>
      </c>
      <c r="M834" s="3"/>
      <c r="N834" s="15">
        <f t="shared" si="121"/>
        <v>0</v>
      </c>
      <c r="O834" s="42">
        <f>IF($J834="MBD", IF(INTRO!$E$39="Non-endemic", IF($H834&lt;&gt;0, IF($I834=0, $D834*$H834, $D834*($H834-$G834)), 0), $D834*$H834), 0)</f>
        <v>0</v>
      </c>
      <c r="P834" s="15">
        <f t="shared" si="113"/>
        <v>0</v>
      </c>
      <c r="Q834" s="3"/>
      <c r="R834" s="15">
        <f t="shared" si="122"/>
        <v>0</v>
      </c>
      <c r="S834" s="25"/>
      <c r="T834" s="17">
        <f t="shared" si="114"/>
        <v>0</v>
      </c>
      <c r="U834" s="17">
        <f t="shared" si="115"/>
        <v>0</v>
      </c>
      <c r="V834" s="25"/>
      <c r="W834" s="17">
        <f t="shared" si="116"/>
        <v>0</v>
      </c>
      <c r="X834" s="17">
        <f t="shared" si="117"/>
        <v>0</v>
      </c>
      <c r="Y834" s="25"/>
      <c r="Z834" s="17">
        <f t="shared" si="118"/>
        <v>0</v>
      </c>
      <c r="AA834" s="17">
        <f t="shared" si="119"/>
        <v>0</v>
      </c>
    </row>
    <row r="835" spans="1:27" x14ac:dyDescent="0.2">
      <c r="A835" s="14" t="str">
        <f>IF(AND(INTRO!$E$37="Non-endemic",INTRO!$E$41="Non-endemic")," ",IF(COUNTRY_INFO!A835=0," ",COUNTRY_INFO!A835))</f>
        <v>Ethiopia</v>
      </c>
      <c r="B835" s="14" t="str">
        <f>IF(AND(INTRO!$E$37="Non-endemic",INTRO!$E$41="Non-endemic")," ",IF(COUNTRY_INFO!B835=0," ",COUNTRY_INFO!B835))</f>
        <v>SomaliQorahey</v>
      </c>
      <c r="C835" s="14" t="str">
        <f>IF(AND(INTRO!$E$37="Non-endemic",INTRO!$E$41="Non-endemic")," ",IF(COUNTRY_INFO!C835=0," ",COUNTRY_INFO!C835))</f>
        <v xml:space="preserve">Ceel ogaden </v>
      </c>
      <c r="D835" s="15">
        <f>IF(AND(INTRO!$E$37="Non-endemic",INTRO!$E$41="Non-endemic"),0,IF(AND(OR(COUNTRY_INFO!$H835=0,COUNTRY_INFO!$H835=4,COUNTRY_INFO!$H835=99),OR(COUNTRY_INFO!$J835=0,COUNTRY_INFO!$J835=4)),0,COUNTRY_INFO!$E835))</f>
        <v>0</v>
      </c>
      <c r="E835" s="15">
        <f>IF(AND(INTRO!$E$37="Non-endemic",INTRO!$E$41="Non-endemic"),0,IF(AND(OR(COUNTRY_INFO!$H835=0,COUNTRY_INFO!$H835=4,COUNTRY_INFO!$H835=99),OR(COUNTRY_INFO!$J835=0,COUNTRY_INFO!$J835=4)),0,COUNTRY_INFO!$F835))</f>
        <v>0</v>
      </c>
      <c r="F835" s="15">
        <f t="shared" si="120"/>
        <v>0</v>
      </c>
      <c r="G835" s="16">
        <f>IF(AND(INTRO!$E$37="Non-endemic",INTRO!$E$41="Non-endemic"),0,COUNTRY_INFO!P835)</f>
        <v>0</v>
      </c>
      <c r="H835" s="16">
        <f>IF(AND(INTRO!$E$37="Non-endemic",INTRO!$E$41="Non-endemic"),0,COUNTRY_INFO!R835)</f>
        <v>0</v>
      </c>
      <c r="I835" s="15">
        <f>IF(INTRO!$E$39="Non-endemic",IF($G835=1,DEC!I835,0),IF($G835=1,IVM!G835,0))</f>
        <v>0</v>
      </c>
      <c r="J835" s="197"/>
      <c r="K835" s="42">
        <f>IF($J835="ALB", IF(INTRO!$E$39="Non-endemic", IF($H835&lt;&gt;0, IF($I835=0, $D835*$H835, $D835*($H835-$G835)), 0), $D835*$H835), 0)</f>
        <v>0</v>
      </c>
      <c r="L835" s="15">
        <f t="shared" si="112"/>
        <v>0</v>
      </c>
      <c r="M835" s="3"/>
      <c r="N835" s="15">
        <f t="shared" si="121"/>
        <v>0</v>
      </c>
      <c r="O835" s="42">
        <f>IF($J835="MBD", IF(INTRO!$E$39="Non-endemic", IF($H835&lt;&gt;0, IF($I835=0, $D835*$H835, $D835*($H835-$G835)), 0), $D835*$H835), 0)</f>
        <v>0</v>
      </c>
      <c r="P835" s="15">
        <f t="shared" si="113"/>
        <v>0</v>
      </c>
      <c r="Q835" s="3"/>
      <c r="R835" s="15">
        <f t="shared" si="122"/>
        <v>0</v>
      </c>
      <c r="S835" s="25"/>
      <c r="T835" s="17">
        <f t="shared" si="114"/>
        <v>0</v>
      </c>
      <c r="U835" s="17">
        <f t="shared" si="115"/>
        <v>0</v>
      </c>
      <c r="V835" s="25"/>
      <c r="W835" s="17">
        <f t="shared" si="116"/>
        <v>0</v>
      </c>
      <c r="X835" s="17">
        <f t="shared" si="117"/>
        <v>0</v>
      </c>
      <c r="Y835" s="25"/>
      <c r="Z835" s="17">
        <f t="shared" si="118"/>
        <v>0</v>
      </c>
      <c r="AA835" s="17">
        <f t="shared" si="119"/>
        <v>0</v>
      </c>
    </row>
    <row r="836" spans="1:27" x14ac:dyDescent="0.2">
      <c r="A836" s="14" t="str">
        <f>IF(AND(INTRO!$E$37="Non-endemic",INTRO!$E$41="Non-endemic")," ",IF(COUNTRY_INFO!A836=0," ",COUNTRY_INFO!A836))</f>
        <v>Ethiopia</v>
      </c>
      <c r="B836" s="14" t="str">
        <f>IF(AND(INTRO!$E$37="Non-endemic",INTRO!$E$41="Non-endemic")," ",IF(COUNTRY_INFO!B836=0," ",COUNTRY_INFO!B836))</f>
        <v>SomaliQorahey</v>
      </c>
      <c r="C836" s="14" t="str">
        <f>IF(AND(INTRO!$E$37="Non-endemic",INTRO!$E$41="Non-endemic")," ",IF(COUNTRY_INFO!C836=0," ",COUNTRY_INFO!C836))</f>
        <v>Dobowayn</v>
      </c>
      <c r="D836" s="15">
        <f>IF(AND(INTRO!$E$37="Non-endemic",INTRO!$E$41="Non-endemic"),0,IF(AND(OR(COUNTRY_INFO!$H836=0,COUNTRY_INFO!$H836=4,COUNTRY_INFO!$H836=99),OR(COUNTRY_INFO!$J836=0,COUNTRY_INFO!$J836=4)),0,COUNTRY_INFO!$E836))</f>
        <v>13275.436919612832</v>
      </c>
      <c r="E836" s="15">
        <f>IF(AND(INTRO!$E$37="Non-endemic",INTRO!$E$41="Non-endemic"),0,IF(AND(OR(COUNTRY_INFO!$H836=0,COUNTRY_INFO!$H836=4,COUNTRY_INFO!$H836=99),OR(COUNTRY_INFO!$J836=0,COUNTRY_INFO!$J836=4)),0,COUNTRY_INFO!$F836))</f>
        <v>44605.434456014977</v>
      </c>
      <c r="F836" s="15">
        <f t="shared" si="120"/>
        <v>57880.871375627808</v>
      </c>
      <c r="G836" s="16">
        <f>IF(AND(INTRO!$E$37="Non-endemic",INTRO!$E$41="Non-endemic"),0,COUNTRY_INFO!P836)</f>
        <v>0</v>
      </c>
      <c r="H836" s="16">
        <f>IF(AND(INTRO!$E$37="Non-endemic",INTRO!$E$41="Non-endemic"),0,COUNTRY_INFO!R836)</f>
        <v>0</v>
      </c>
      <c r="I836" s="15">
        <f>IF(INTRO!$E$39="Non-endemic",IF($G836=1,DEC!I836,0),IF($G836=1,IVM!G836,0))</f>
        <v>0</v>
      </c>
      <c r="J836" s="197"/>
      <c r="K836" s="42">
        <f>IF($J836="ALB", IF(INTRO!$E$39="Non-endemic", IF($H836&lt;&gt;0, IF($I836=0, $D836*$H836, $D836*($H836-$G836)), 0), $D836*$H836), 0)</f>
        <v>0</v>
      </c>
      <c r="L836" s="15">
        <f t="shared" si="112"/>
        <v>0</v>
      </c>
      <c r="M836" s="3"/>
      <c r="N836" s="15">
        <f t="shared" si="121"/>
        <v>0</v>
      </c>
      <c r="O836" s="42">
        <f>IF($J836="MBD", IF(INTRO!$E$39="Non-endemic", IF($H836&lt;&gt;0, IF($I836=0, $D836*$H836, $D836*($H836-$G836)), 0), $D836*$H836), 0)</f>
        <v>0</v>
      </c>
      <c r="P836" s="15">
        <f t="shared" si="113"/>
        <v>0</v>
      </c>
      <c r="Q836" s="3"/>
      <c r="R836" s="15">
        <f t="shared" si="122"/>
        <v>0</v>
      </c>
      <c r="S836" s="25"/>
      <c r="T836" s="17">
        <f t="shared" si="114"/>
        <v>0</v>
      </c>
      <c r="U836" s="17">
        <f t="shared" si="115"/>
        <v>0</v>
      </c>
      <c r="V836" s="25"/>
      <c r="W836" s="17">
        <f t="shared" si="116"/>
        <v>0</v>
      </c>
      <c r="X836" s="17">
        <f t="shared" si="117"/>
        <v>0</v>
      </c>
      <c r="Y836" s="25"/>
      <c r="Z836" s="17">
        <f t="shared" si="118"/>
        <v>0</v>
      </c>
      <c r="AA836" s="17">
        <f t="shared" si="119"/>
        <v>0</v>
      </c>
    </row>
    <row r="837" spans="1:27" x14ac:dyDescent="0.2">
      <c r="A837" s="14" t="str">
        <f>IF(AND(INTRO!$E$37="Non-endemic",INTRO!$E$41="Non-endemic")," ",IF(COUNTRY_INFO!A837=0," ",COUNTRY_INFO!A837))</f>
        <v>Ethiopia</v>
      </c>
      <c r="B837" s="14" t="str">
        <f>IF(AND(INTRO!$E$37="Non-endemic",INTRO!$E$41="Non-endemic")," ",IF(COUNTRY_INFO!B837=0," ",COUNTRY_INFO!B837))</f>
        <v>SomaliQorahey</v>
      </c>
      <c r="C837" s="14" t="str">
        <f>IF(AND(INTRO!$E$37="Non-endemic",INTRO!$E$41="Non-endemic")," ",IF(COUNTRY_INFO!C837=0," ",COUNTRY_INFO!C837))</f>
        <v xml:space="preserve">Gogle/Kudunbur </v>
      </c>
      <c r="D837" s="15">
        <f>IF(AND(INTRO!$E$37="Non-endemic",INTRO!$E$41="Non-endemic"),0,IF(AND(OR(COUNTRY_INFO!$H837=0,COUNTRY_INFO!$H837=4,COUNTRY_INFO!$H837=99),OR(COUNTRY_INFO!$J837=0,COUNTRY_INFO!$J837=4)),0,COUNTRY_INFO!$E837))</f>
        <v>0</v>
      </c>
      <c r="E837" s="15">
        <f>IF(AND(INTRO!$E$37="Non-endemic",INTRO!$E$41="Non-endemic"),0,IF(AND(OR(COUNTRY_INFO!$H837=0,COUNTRY_INFO!$H837=4,COUNTRY_INFO!$H837=99),OR(COUNTRY_INFO!$J837=0,COUNTRY_INFO!$J837=4)),0,COUNTRY_INFO!$F837))</f>
        <v>0</v>
      </c>
      <c r="F837" s="15">
        <f t="shared" si="120"/>
        <v>0</v>
      </c>
      <c r="G837" s="16">
        <f>IF(AND(INTRO!$E$37="Non-endemic",INTRO!$E$41="Non-endemic"),0,COUNTRY_INFO!P837)</f>
        <v>0</v>
      </c>
      <c r="H837" s="16">
        <f>IF(AND(INTRO!$E$37="Non-endemic",INTRO!$E$41="Non-endemic"),0,COUNTRY_INFO!R837)</f>
        <v>0</v>
      </c>
      <c r="I837" s="15">
        <f>IF(INTRO!$E$39="Non-endemic",IF($G837=1,DEC!I837,0),IF($G837=1,IVM!G837,0))</f>
        <v>0</v>
      </c>
      <c r="J837" s="197"/>
      <c r="K837" s="42">
        <f>IF($J837="ALB", IF(INTRO!$E$39="Non-endemic", IF($H837&lt;&gt;0, IF($I837=0, $D837*$H837, $D837*($H837-$G837)), 0), $D837*$H837), 0)</f>
        <v>0</v>
      </c>
      <c r="L837" s="15">
        <f t="shared" si="112"/>
        <v>0</v>
      </c>
      <c r="M837" s="3"/>
      <c r="N837" s="15">
        <f t="shared" si="121"/>
        <v>0</v>
      </c>
      <c r="O837" s="42">
        <f>IF($J837="MBD", IF(INTRO!$E$39="Non-endemic", IF($H837&lt;&gt;0, IF($I837=0, $D837*$H837, $D837*($H837-$G837)), 0), $D837*$H837), 0)</f>
        <v>0</v>
      </c>
      <c r="P837" s="15">
        <f t="shared" si="113"/>
        <v>0</v>
      </c>
      <c r="Q837" s="3"/>
      <c r="R837" s="15">
        <f t="shared" si="122"/>
        <v>0</v>
      </c>
      <c r="S837" s="25"/>
      <c r="T837" s="17">
        <f t="shared" si="114"/>
        <v>0</v>
      </c>
      <c r="U837" s="17">
        <f t="shared" si="115"/>
        <v>0</v>
      </c>
      <c r="V837" s="25"/>
      <c r="W837" s="17">
        <f t="shared" si="116"/>
        <v>0</v>
      </c>
      <c r="X837" s="17">
        <f t="shared" si="117"/>
        <v>0</v>
      </c>
      <c r="Y837" s="25"/>
      <c r="Z837" s="17">
        <f t="shared" si="118"/>
        <v>0</v>
      </c>
      <c r="AA837" s="17">
        <f t="shared" si="119"/>
        <v>0</v>
      </c>
    </row>
    <row r="838" spans="1:27" x14ac:dyDescent="0.2">
      <c r="A838" s="14" t="str">
        <f>IF(AND(INTRO!$E$37="Non-endemic",INTRO!$E$41="Non-endemic")," ",IF(COUNTRY_INFO!A838=0," ",COUNTRY_INFO!A838))</f>
        <v>Ethiopia</v>
      </c>
      <c r="B838" s="14" t="str">
        <f>IF(AND(INTRO!$E$37="Non-endemic",INTRO!$E$41="Non-endemic")," ",IF(COUNTRY_INFO!B838=0," ",COUNTRY_INFO!B838))</f>
        <v>SomaliQorahey</v>
      </c>
      <c r="C838" s="14" t="str">
        <f>IF(AND(INTRO!$E$37="Non-endemic",INTRO!$E$41="Non-endemic")," ",IF(COUNTRY_INFO!C838=0," ",COUNTRY_INFO!C838))</f>
        <v xml:space="preserve">Hig loley </v>
      </c>
      <c r="D838" s="15">
        <f>IF(AND(INTRO!$E$37="Non-endemic",INTRO!$E$41="Non-endemic"),0,IF(AND(OR(COUNTRY_INFO!$H838=0,COUNTRY_INFO!$H838=4,COUNTRY_INFO!$H838=99),OR(COUNTRY_INFO!$J838=0,COUNTRY_INFO!$J838=4)),0,COUNTRY_INFO!$E838))</f>
        <v>0</v>
      </c>
      <c r="E838" s="15">
        <f>IF(AND(INTRO!$E$37="Non-endemic",INTRO!$E$41="Non-endemic"),0,IF(AND(OR(COUNTRY_INFO!$H838=0,COUNTRY_INFO!$H838=4,COUNTRY_INFO!$H838=99),OR(COUNTRY_INFO!$J838=0,COUNTRY_INFO!$J838=4)),0,COUNTRY_INFO!$F838))</f>
        <v>0</v>
      </c>
      <c r="F838" s="15">
        <f t="shared" si="120"/>
        <v>0</v>
      </c>
      <c r="G838" s="16">
        <f>IF(AND(INTRO!$E$37="Non-endemic",INTRO!$E$41="Non-endemic"),0,COUNTRY_INFO!P838)</f>
        <v>0</v>
      </c>
      <c r="H838" s="16">
        <f>IF(AND(INTRO!$E$37="Non-endemic",INTRO!$E$41="Non-endemic"),0,COUNTRY_INFO!R838)</f>
        <v>0</v>
      </c>
      <c r="I838" s="15">
        <f>IF(INTRO!$E$39="Non-endemic",IF($G838=1,DEC!I838,0),IF($G838=1,IVM!G838,0))</f>
        <v>0</v>
      </c>
      <c r="J838" s="197"/>
      <c r="K838" s="42">
        <f>IF($J838="ALB", IF(INTRO!$E$39="Non-endemic", IF($H838&lt;&gt;0, IF($I838=0, $D838*$H838, $D838*($H838-$G838)), 0), $D838*$H838), 0)</f>
        <v>0</v>
      </c>
      <c r="L838" s="15">
        <f t="shared" si="112"/>
        <v>0</v>
      </c>
      <c r="M838" s="3"/>
      <c r="N838" s="15">
        <f t="shared" si="121"/>
        <v>0</v>
      </c>
      <c r="O838" s="42">
        <f>IF($J838="MBD", IF(INTRO!$E$39="Non-endemic", IF($H838&lt;&gt;0, IF($I838=0, $D838*$H838, $D838*($H838-$G838)), 0), $D838*$H838), 0)</f>
        <v>0</v>
      </c>
      <c r="P838" s="15">
        <f t="shared" si="113"/>
        <v>0</v>
      </c>
      <c r="Q838" s="3"/>
      <c r="R838" s="15">
        <f t="shared" si="122"/>
        <v>0</v>
      </c>
      <c r="S838" s="25"/>
      <c r="T838" s="17">
        <f t="shared" si="114"/>
        <v>0</v>
      </c>
      <c r="U838" s="17">
        <f t="shared" si="115"/>
        <v>0</v>
      </c>
      <c r="V838" s="25"/>
      <c r="W838" s="17">
        <f t="shared" si="116"/>
        <v>0</v>
      </c>
      <c r="X838" s="17">
        <f t="shared" si="117"/>
        <v>0</v>
      </c>
      <c r="Y838" s="25"/>
      <c r="Z838" s="17">
        <f t="shared" si="118"/>
        <v>0</v>
      </c>
      <c r="AA838" s="17">
        <f t="shared" si="119"/>
        <v>0</v>
      </c>
    </row>
    <row r="839" spans="1:27" x14ac:dyDescent="0.2">
      <c r="A839" s="14" t="str">
        <f>IF(AND(INTRO!$E$37="Non-endemic",INTRO!$E$41="Non-endemic")," ",IF(COUNTRY_INFO!A839=0," ",COUNTRY_INFO!A839))</f>
        <v>Ethiopia</v>
      </c>
      <c r="B839" s="14" t="str">
        <f>IF(AND(INTRO!$E$37="Non-endemic",INTRO!$E$41="Non-endemic")," ",IF(COUNTRY_INFO!B839=0," ",COUNTRY_INFO!B839))</f>
        <v>SomaliQorahey</v>
      </c>
      <c r="C839" s="14" t="str">
        <f>IF(AND(INTRO!$E$37="Non-endemic",INTRO!$E$41="Non-endemic")," ",IF(COUNTRY_INFO!C839=0," ",COUNTRY_INFO!C839))</f>
        <v>Kebridahar</v>
      </c>
      <c r="D839" s="15">
        <f>IF(AND(INTRO!$E$37="Non-endemic",INTRO!$E$41="Non-endemic"),0,IF(AND(OR(COUNTRY_INFO!$H839=0,COUNTRY_INFO!$H839=4,COUNTRY_INFO!$H839=99),OR(COUNTRY_INFO!$J839=0,COUNTRY_INFO!$J839=4)),0,COUNTRY_INFO!$E839))</f>
        <v>7586.9903189356919</v>
      </c>
      <c r="E839" s="15">
        <f>IF(AND(INTRO!$E$37="Non-endemic",INTRO!$E$41="Non-endemic"),0,IF(AND(OR(COUNTRY_INFO!$H839=0,COUNTRY_INFO!$H839=4,COUNTRY_INFO!$H839=99),OR(COUNTRY_INFO!$J839=0,COUNTRY_INFO!$J839=4)),0,COUNTRY_INFO!$F839))</f>
        <v>25492.268272521458</v>
      </c>
      <c r="F839" s="15">
        <f t="shared" si="120"/>
        <v>33079.258591457154</v>
      </c>
      <c r="G839" s="16">
        <f>IF(AND(INTRO!$E$37="Non-endemic",INTRO!$E$41="Non-endemic"),0,COUNTRY_INFO!P839)</f>
        <v>0</v>
      </c>
      <c r="H839" s="16">
        <f>IF(AND(INTRO!$E$37="Non-endemic",INTRO!$E$41="Non-endemic"),0,COUNTRY_INFO!R839)</f>
        <v>0</v>
      </c>
      <c r="I839" s="15">
        <f>IF(INTRO!$E$39="Non-endemic",IF($G839=1,DEC!I839,0),IF($G839=1,IVM!G839,0))</f>
        <v>0</v>
      </c>
      <c r="J839" s="197"/>
      <c r="K839" s="42">
        <f>IF($J839="ALB", IF(INTRO!$E$39="Non-endemic", IF($H839&lt;&gt;0, IF($I839=0, $D839*$H839, $D839*($H839-$G839)), 0), $D839*$H839), 0)</f>
        <v>0</v>
      </c>
      <c r="L839" s="15">
        <f t="shared" si="112"/>
        <v>0</v>
      </c>
      <c r="M839" s="3"/>
      <c r="N839" s="15">
        <f t="shared" si="121"/>
        <v>0</v>
      </c>
      <c r="O839" s="42">
        <f>IF($J839="MBD", IF(INTRO!$E$39="Non-endemic", IF($H839&lt;&gt;0, IF($I839=0, $D839*$H839, $D839*($H839-$G839)), 0), $D839*$H839), 0)</f>
        <v>0</v>
      </c>
      <c r="P839" s="15">
        <f t="shared" si="113"/>
        <v>0</v>
      </c>
      <c r="Q839" s="3"/>
      <c r="R839" s="15">
        <f t="shared" si="122"/>
        <v>0</v>
      </c>
      <c r="S839" s="25"/>
      <c r="T839" s="17">
        <f t="shared" si="114"/>
        <v>0</v>
      </c>
      <c r="U839" s="17">
        <f t="shared" si="115"/>
        <v>0</v>
      </c>
      <c r="V839" s="25"/>
      <c r="W839" s="17">
        <f t="shared" si="116"/>
        <v>0</v>
      </c>
      <c r="X839" s="17">
        <f t="shared" si="117"/>
        <v>0</v>
      </c>
      <c r="Y839" s="25"/>
      <c r="Z839" s="17">
        <f t="shared" si="118"/>
        <v>0</v>
      </c>
      <c r="AA839" s="17">
        <f t="shared" si="119"/>
        <v>0</v>
      </c>
    </row>
    <row r="840" spans="1:27" x14ac:dyDescent="0.2">
      <c r="A840" s="14" t="str">
        <f>IF(AND(INTRO!$E$37="Non-endemic",INTRO!$E$41="Non-endemic")," ",IF(COUNTRY_INFO!A840=0," ",COUNTRY_INFO!A840))</f>
        <v>Ethiopia</v>
      </c>
      <c r="B840" s="14" t="str">
        <f>IF(AND(INTRO!$E$37="Non-endemic",INTRO!$E$41="Non-endemic")," ",IF(COUNTRY_INFO!B840=0," ",COUNTRY_INFO!B840))</f>
        <v>SomaliQorahey</v>
      </c>
      <c r="C840" s="14" t="str">
        <f>IF(AND(INTRO!$E$37="Non-endemic",INTRO!$E$41="Non-endemic")," ",IF(COUNTRY_INFO!C840=0," ",COUNTRY_INFO!C840))</f>
        <v>Kebridehar Town</v>
      </c>
      <c r="D840" s="15">
        <f>IF(AND(INTRO!$E$37="Non-endemic",INTRO!$E$41="Non-endemic"),0,IF(AND(OR(COUNTRY_INFO!$H840=0,COUNTRY_INFO!$H840=4,COUNTRY_INFO!$H840=99),OR(COUNTRY_INFO!$J840=0,COUNTRY_INFO!$J840=4)),0,COUNTRY_INFO!$E840))</f>
        <v>3117.3881424363722</v>
      </c>
      <c r="E840" s="15">
        <f>IF(AND(INTRO!$E$37="Non-endemic",INTRO!$E$41="Non-endemic"),0,IF(AND(OR(COUNTRY_INFO!$H840=0,COUNTRY_INFO!$H840=4,COUNTRY_INFO!$H840=99),OR(COUNTRY_INFO!$J840=0,COUNTRY_INFO!$J840=4)),0,COUNTRY_INFO!$F840))</f>
        <v>10474.416269943697</v>
      </c>
      <c r="F840" s="15">
        <f t="shared" si="120"/>
        <v>13591.804412380068</v>
      </c>
      <c r="G840" s="16">
        <f>IF(AND(INTRO!$E$37="Non-endemic",INTRO!$E$41="Non-endemic"),0,COUNTRY_INFO!P840)</f>
        <v>0</v>
      </c>
      <c r="H840" s="16">
        <f>IF(AND(INTRO!$E$37="Non-endemic",INTRO!$E$41="Non-endemic"),0,COUNTRY_INFO!R840)</f>
        <v>0</v>
      </c>
      <c r="I840" s="15">
        <f>IF(INTRO!$E$39="Non-endemic",IF($G840=1,DEC!I840,0),IF($G840=1,IVM!G840,0))</f>
        <v>0</v>
      </c>
      <c r="J840" s="197"/>
      <c r="K840" s="42">
        <f>IF($J840="ALB", IF(INTRO!$E$39="Non-endemic", IF($H840&lt;&gt;0, IF($I840=0, $D840*$H840, $D840*($H840-$G840)), 0), $D840*$H840), 0)</f>
        <v>0</v>
      </c>
      <c r="L840" s="15">
        <f t="shared" ref="L840:L903" si="123">IF($J840="ALB", IF($H840&lt;&gt;0, IF($I840=0, $E840*$H840, $E840*($H840-$G840)),0), 0)</f>
        <v>0</v>
      </c>
      <c r="M840" s="3"/>
      <c r="N840" s="15">
        <f t="shared" si="121"/>
        <v>0</v>
      </c>
      <c r="O840" s="42">
        <f>IF($J840="MBD", IF(INTRO!$E$39="Non-endemic", IF($H840&lt;&gt;0, IF($I840=0, $D840*$H840, $D840*($H840-$G840)), 0), $D840*$H840), 0)</f>
        <v>0</v>
      </c>
      <c r="P840" s="15">
        <f t="shared" ref="P840:P903" si="124">IF($J840="MBD", IF($H840&lt;&gt;0,IF($I840=0, $E840*$H840, $E840*($H840-$G840)),0), 0 )</f>
        <v>0</v>
      </c>
      <c r="Q840" s="3"/>
      <c r="R840" s="15">
        <f t="shared" si="122"/>
        <v>0</v>
      </c>
      <c r="S840" s="25"/>
      <c r="T840" s="17">
        <f t="shared" ref="T840:T903" si="125">IF($I840&gt;$S840, $I840-$S840,0)</f>
        <v>0</v>
      </c>
      <c r="U840" s="17">
        <f t="shared" ref="U840:U903" si="126">ROUNDUP($I840/200,0)</f>
        <v>0</v>
      </c>
      <c r="V840" s="25"/>
      <c r="W840" s="17">
        <f t="shared" ref="W840:W903" si="127">IF($L840&gt;$V840,$L840-$V840,0)</f>
        <v>0</v>
      </c>
      <c r="X840" s="17">
        <f t="shared" ref="X840:X903" si="128">ROUNDUP($L840/200,0)</f>
        <v>0</v>
      </c>
      <c r="Y840" s="25"/>
      <c r="Z840" s="17">
        <f t="shared" ref="Z840:Z903" si="129">IF($P840&gt;$Y840,$P840-$Y840,0)</f>
        <v>0</v>
      </c>
      <c r="AA840" s="17">
        <f t="shared" ref="AA840:AA903" si="130">ROUNDUP($P840/150,0)</f>
        <v>0</v>
      </c>
    </row>
    <row r="841" spans="1:27" x14ac:dyDescent="0.2">
      <c r="A841" s="14" t="str">
        <f>IF(AND(INTRO!$E$37="Non-endemic",INTRO!$E$41="Non-endemic")," ",IF(COUNTRY_INFO!A841=0," ",COUNTRY_INFO!A841))</f>
        <v>Ethiopia</v>
      </c>
      <c r="B841" s="14" t="str">
        <f>IF(AND(INTRO!$E$37="Non-endemic",INTRO!$E$41="Non-endemic")," ",IF(COUNTRY_INFO!B841=0," ",COUNTRY_INFO!B841))</f>
        <v>SomaliQorahey</v>
      </c>
      <c r="C841" s="14" t="str">
        <f>IF(AND(INTRO!$E$37="Non-endemic",INTRO!$E$41="Non-endemic")," ",IF(COUNTRY_INFO!C841=0," ",COUNTRY_INFO!C841))</f>
        <v xml:space="preserve">lasdhankeere </v>
      </c>
      <c r="D841" s="15">
        <f>IF(AND(INTRO!$E$37="Non-endemic",INTRO!$E$41="Non-endemic"),0,IF(AND(OR(COUNTRY_INFO!$H841=0,COUNTRY_INFO!$H841=4,COUNTRY_INFO!$H841=99),OR(COUNTRY_INFO!$J841=0,COUNTRY_INFO!$J841=4)),0,COUNTRY_INFO!$E841))</f>
        <v>0</v>
      </c>
      <c r="E841" s="15">
        <f>IF(AND(INTRO!$E$37="Non-endemic",INTRO!$E$41="Non-endemic"),0,IF(AND(OR(COUNTRY_INFO!$H841=0,COUNTRY_INFO!$H841=4,COUNTRY_INFO!$H841=99),OR(COUNTRY_INFO!$J841=0,COUNTRY_INFO!$J841=4)),0,COUNTRY_INFO!$F841))</f>
        <v>0</v>
      </c>
      <c r="F841" s="15">
        <f t="shared" si="120"/>
        <v>0</v>
      </c>
      <c r="G841" s="16">
        <f>IF(AND(INTRO!$E$37="Non-endemic",INTRO!$E$41="Non-endemic"),0,COUNTRY_INFO!P841)</f>
        <v>0</v>
      </c>
      <c r="H841" s="16">
        <f>IF(AND(INTRO!$E$37="Non-endemic",INTRO!$E$41="Non-endemic"),0,COUNTRY_INFO!R841)</f>
        <v>0</v>
      </c>
      <c r="I841" s="15">
        <f>IF(INTRO!$E$39="Non-endemic",IF($G841=1,DEC!I841,0),IF($G841=1,IVM!G841,0))</f>
        <v>0</v>
      </c>
      <c r="J841" s="197"/>
      <c r="K841" s="42">
        <f>IF($J841="ALB", IF(INTRO!$E$39="Non-endemic", IF($H841&lt;&gt;0, IF($I841=0, $D841*$H841, $D841*($H841-$G841)), 0), $D841*$H841), 0)</f>
        <v>0</v>
      </c>
      <c r="L841" s="15">
        <f t="shared" si="123"/>
        <v>0</v>
      </c>
      <c r="M841" s="3"/>
      <c r="N841" s="15">
        <f t="shared" si="121"/>
        <v>0</v>
      </c>
      <c r="O841" s="42">
        <f>IF($J841="MBD", IF(INTRO!$E$39="Non-endemic", IF($H841&lt;&gt;0, IF($I841=0, $D841*$H841, $D841*($H841-$G841)), 0), $D841*$H841), 0)</f>
        <v>0</v>
      </c>
      <c r="P841" s="15">
        <f t="shared" si="124"/>
        <v>0</v>
      </c>
      <c r="Q841" s="3"/>
      <c r="R841" s="15">
        <f t="shared" si="122"/>
        <v>0</v>
      </c>
      <c r="S841" s="25"/>
      <c r="T841" s="17">
        <f t="shared" si="125"/>
        <v>0</v>
      </c>
      <c r="U841" s="17">
        <f t="shared" si="126"/>
        <v>0</v>
      </c>
      <c r="V841" s="25"/>
      <c r="W841" s="17">
        <f t="shared" si="127"/>
        <v>0</v>
      </c>
      <c r="X841" s="17">
        <f t="shared" si="128"/>
        <v>0</v>
      </c>
      <c r="Y841" s="25"/>
      <c r="Z841" s="17">
        <f t="shared" si="129"/>
        <v>0</v>
      </c>
      <c r="AA841" s="17">
        <f t="shared" si="130"/>
        <v>0</v>
      </c>
    </row>
    <row r="842" spans="1:27" x14ac:dyDescent="0.2">
      <c r="A842" s="14" t="str">
        <f>IF(AND(INTRO!$E$37="Non-endemic",INTRO!$E$41="Non-endemic")," ",IF(COUNTRY_INFO!A842=0," ",COUNTRY_INFO!A842))</f>
        <v>Ethiopia</v>
      </c>
      <c r="B842" s="14" t="str">
        <f>IF(AND(INTRO!$E$37="Non-endemic",INTRO!$E$41="Non-endemic")," ",IF(COUNTRY_INFO!B842=0," ",COUNTRY_INFO!B842))</f>
        <v>SomaliQorahey</v>
      </c>
      <c r="C842" s="14" t="str">
        <f>IF(AND(INTRO!$E$37="Non-endemic",INTRO!$E$41="Non-endemic")," ",IF(COUNTRY_INFO!C842=0," ",COUNTRY_INFO!C842))</f>
        <v>Marsin</v>
      </c>
      <c r="D842" s="15">
        <f>IF(AND(INTRO!$E$37="Non-endemic",INTRO!$E$41="Non-endemic"),0,IF(AND(OR(COUNTRY_INFO!$H842=0,COUNTRY_INFO!$H842=4,COUNTRY_INFO!$H842=99),OR(COUNTRY_INFO!$J842=0,COUNTRY_INFO!$J842=4)),0,COUNTRY_INFO!$E842))</f>
        <v>0</v>
      </c>
      <c r="E842" s="15">
        <f>IF(AND(INTRO!$E$37="Non-endemic",INTRO!$E$41="Non-endemic"),0,IF(AND(OR(COUNTRY_INFO!$H842=0,COUNTRY_INFO!$H842=4,COUNTRY_INFO!$H842=99),OR(COUNTRY_INFO!$J842=0,COUNTRY_INFO!$J842=4)),0,COUNTRY_INFO!$F842))</f>
        <v>0</v>
      </c>
      <c r="F842" s="15">
        <f t="shared" ref="F842:F905" si="131">SUM(D842:E842)</f>
        <v>0</v>
      </c>
      <c r="G842" s="16">
        <f>IF(AND(INTRO!$E$37="Non-endemic",INTRO!$E$41="Non-endemic"),0,COUNTRY_INFO!P842)</f>
        <v>0</v>
      </c>
      <c r="H842" s="16">
        <f>IF(AND(INTRO!$E$37="Non-endemic",INTRO!$E$41="Non-endemic"),0,COUNTRY_INFO!R842)</f>
        <v>0</v>
      </c>
      <c r="I842" s="15">
        <f>IF(INTRO!$E$39="Non-endemic",IF($G842=1,DEC!I842,0),IF($G842=1,IVM!G842,0))</f>
        <v>0</v>
      </c>
      <c r="J842" s="197"/>
      <c r="K842" s="42">
        <f>IF($J842="ALB", IF(INTRO!$E$39="Non-endemic", IF($H842&lt;&gt;0, IF($I842=0, $D842*$H842, $D842*($H842-$G842)), 0), $D842*$H842), 0)</f>
        <v>0</v>
      </c>
      <c r="L842" s="15">
        <f t="shared" si="123"/>
        <v>0</v>
      </c>
      <c r="M842" s="3"/>
      <c r="N842" s="15">
        <f t="shared" ref="N842:N905" si="132">SUM(K842:M842)</f>
        <v>0</v>
      </c>
      <c r="O842" s="42">
        <f>IF($J842="MBD", IF(INTRO!$E$39="Non-endemic", IF($H842&lt;&gt;0, IF($I842=0, $D842*$H842, $D842*($H842-$G842)), 0), $D842*$H842), 0)</f>
        <v>0</v>
      </c>
      <c r="P842" s="15">
        <f t="shared" si="124"/>
        <v>0</v>
      </c>
      <c r="Q842" s="3"/>
      <c r="R842" s="15">
        <f t="shared" ref="R842:R905" si="133">SUM(O842:Q842)</f>
        <v>0</v>
      </c>
      <c r="S842" s="25"/>
      <c r="T842" s="17">
        <f t="shared" si="125"/>
        <v>0</v>
      </c>
      <c r="U842" s="17">
        <f t="shared" si="126"/>
        <v>0</v>
      </c>
      <c r="V842" s="25"/>
      <c r="W842" s="17">
        <f t="shared" si="127"/>
        <v>0</v>
      </c>
      <c r="X842" s="17">
        <f t="shared" si="128"/>
        <v>0</v>
      </c>
      <c r="Y842" s="25"/>
      <c r="Z842" s="17">
        <f t="shared" si="129"/>
        <v>0</v>
      </c>
      <c r="AA842" s="17">
        <f t="shared" si="130"/>
        <v>0</v>
      </c>
    </row>
    <row r="843" spans="1:27" x14ac:dyDescent="0.2">
      <c r="A843" s="14" t="str">
        <f>IF(AND(INTRO!$E$37="Non-endemic",INTRO!$E$41="Non-endemic")," ",IF(COUNTRY_INFO!A843=0," ",COUNTRY_INFO!A843))</f>
        <v>Ethiopia</v>
      </c>
      <c r="B843" s="14" t="str">
        <f>IF(AND(INTRO!$E$37="Non-endemic",INTRO!$E$41="Non-endemic")," ",IF(COUNTRY_INFO!B843=0," ",COUNTRY_INFO!B843))</f>
        <v>SomaliQorahey</v>
      </c>
      <c r="C843" s="14" t="str">
        <f>IF(AND(INTRO!$E$37="Non-endemic",INTRO!$E$41="Non-endemic")," ",IF(COUNTRY_INFO!C843=0," ",COUNTRY_INFO!C843))</f>
        <v>Shaygosh</v>
      </c>
      <c r="D843" s="15">
        <f>IF(AND(INTRO!$E$37="Non-endemic",INTRO!$E$41="Non-endemic"),0,IF(AND(OR(COUNTRY_INFO!$H843=0,COUNTRY_INFO!$H843=4,COUNTRY_INFO!$H843=99),OR(COUNTRY_INFO!$J843=0,COUNTRY_INFO!$J843=4)),0,COUNTRY_INFO!$E843))</f>
        <v>9954.9586352648857</v>
      </c>
      <c r="E843" s="15">
        <f>IF(AND(INTRO!$E$37="Non-endemic",INTRO!$E$41="Non-endemic"),0,IF(AND(OR(COUNTRY_INFO!$H843=0,COUNTRY_INFO!$H843=4,COUNTRY_INFO!$H843=99),OR(COUNTRY_INFO!$J843=0,COUNTRY_INFO!$J843=4)),0,COUNTRY_INFO!$F843))</f>
        <v>33448.635823173987</v>
      </c>
      <c r="F843" s="15">
        <f t="shared" si="131"/>
        <v>43403.594458438871</v>
      </c>
      <c r="G843" s="16">
        <f>IF(AND(INTRO!$E$37="Non-endemic",INTRO!$E$41="Non-endemic"),0,COUNTRY_INFO!P843)</f>
        <v>0</v>
      </c>
      <c r="H843" s="16">
        <f>IF(AND(INTRO!$E$37="Non-endemic",INTRO!$E$41="Non-endemic"),0,COUNTRY_INFO!R843)</f>
        <v>0</v>
      </c>
      <c r="I843" s="15">
        <f>IF(INTRO!$E$39="Non-endemic",IF($G843=1,DEC!I843,0),IF($G843=1,IVM!G843,0))</f>
        <v>0</v>
      </c>
      <c r="J843" s="197"/>
      <c r="K843" s="42">
        <f>IF($J843="ALB", IF(INTRO!$E$39="Non-endemic", IF($H843&lt;&gt;0, IF($I843=0, $D843*$H843, $D843*($H843-$G843)), 0), $D843*$H843), 0)</f>
        <v>0</v>
      </c>
      <c r="L843" s="15">
        <f t="shared" si="123"/>
        <v>0</v>
      </c>
      <c r="M843" s="3"/>
      <c r="N843" s="15">
        <f t="shared" si="132"/>
        <v>0</v>
      </c>
      <c r="O843" s="42">
        <f>IF($J843="MBD", IF(INTRO!$E$39="Non-endemic", IF($H843&lt;&gt;0, IF($I843=0, $D843*$H843, $D843*($H843-$G843)), 0), $D843*$H843), 0)</f>
        <v>0</v>
      </c>
      <c r="P843" s="15">
        <f t="shared" si="124"/>
        <v>0</v>
      </c>
      <c r="Q843" s="3"/>
      <c r="R843" s="15">
        <f t="shared" si="133"/>
        <v>0</v>
      </c>
      <c r="S843" s="25"/>
      <c r="T843" s="17">
        <f t="shared" si="125"/>
        <v>0</v>
      </c>
      <c r="U843" s="17">
        <f t="shared" si="126"/>
        <v>0</v>
      </c>
      <c r="V843" s="25"/>
      <c r="W843" s="17">
        <f t="shared" si="127"/>
        <v>0</v>
      </c>
      <c r="X843" s="17">
        <f t="shared" si="128"/>
        <v>0</v>
      </c>
      <c r="Y843" s="25"/>
      <c r="Z843" s="17">
        <f t="shared" si="129"/>
        <v>0</v>
      </c>
      <c r="AA843" s="17">
        <f t="shared" si="130"/>
        <v>0</v>
      </c>
    </row>
    <row r="844" spans="1:27" x14ac:dyDescent="0.2">
      <c r="A844" s="14" t="str">
        <f>IF(AND(INTRO!$E$37="Non-endemic",INTRO!$E$41="Non-endemic")," ",IF(COUNTRY_INFO!A844=0," ",COUNTRY_INFO!A844))</f>
        <v>Ethiopia</v>
      </c>
      <c r="B844" s="14" t="str">
        <f>IF(AND(INTRO!$E$37="Non-endemic",INTRO!$E$41="Non-endemic")," ",IF(COUNTRY_INFO!B844=0," ",COUNTRY_INFO!B844))</f>
        <v>SomaliQorahey</v>
      </c>
      <c r="C844" s="14" t="str">
        <f>IF(AND(INTRO!$E$37="Non-endemic",INTRO!$E$41="Non-endemic")," ",IF(COUNTRY_INFO!C844=0," ",COUNTRY_INFO!C844))</f>
        <v>Shilabo</v>
      </c>
      <c r="D844" s="15">
        <f>IF(AND(INTRO!$E$37="Non-endemic",INTRO!$E$41="Non-endemic"),0,IF(AND(OR(COUNTRY_INFO!$H844=0,COUNTRY_INFO!$H844=4,COUNTRY_INFO!$H844=99),OR(COUNTRY_INFO!$J844=0,COUNTRY_INFO!$J844=4)),0,COUNTRY_INFO!$E844))</f>
        <v>7834.4020762719119</v>
      </c>
      <c r="E844" s="15">
        <f>IF(AND(INTRO!$E$37="Non-endemic",INTRO!$E$41="Non-endemic"),0,IF(AND(OR(COUNTRY_INFO!$H844=0,COUNTRY_INFO!$H844=4,COUNTRY_INFO!$H844=99),OR(COUNTRY_INFO!$J844=0,COUNTRY_INFO!$J844=4)),0,COUNTRY_INFO!$F844))</f>
        <v>26323.571151088414</v>
      </c>
      <c r="F844" s="15">
        <f t="shared" si="131"/>
        <v>34157.973227360329</v>
      </c>
      <c r="G844" s="16">
        <f>IF(AND(INTRO!$E$37="Non-endemic",INTRO!$E$41="Non-endemic"),0,COUNTRY_INFO!P844)</f>
        <v>0</v>
      </c>
      <c r="H844" s="16">
        <f>IF(AND(INTRO!$E$37="Non-endemic",INTRO!$E$41="Non-endemic"),0,COUNTRY_INFO!R844)</f>
        <v>0</v>
      </c>
      <c r="I844" s="15">
        <f>IF(INTRO!$E$39="Non-endemic",IF($G844=1,DEC!I844,0),IF($G844=1,IVM!G844,0))</f>
        <v>0</v>
      </c>
      <c r="J844" s="197"/>
      <c r="K844" s="42">
        <f>IF($J844="ALB", IF(INTRO!$E$39="Non-endemic", IF($H844&lt;&gt;0, IF($I844=0, $D844*$H844, $D844*($H844-$G844)), 0), $D844*$H844), 0)</f>
        <v>0</v>
      </c>
      <c r="L844" s="15">
        <f t="shared" si="123"/>
        <v>0</v>
      </c>
      <c r="M844" s="3"/>
      <c r="N844" s="15">
        <f t="shared" si="132"/>
        <v>0</v>
      </c>
      <c r="O844" s="42">
        <f>IF($J844="MBD", IF(INTRO!$E$39="Non-endemic", IF($H844&lt;&gt;0, IF($I844=0, $D844*$H844, $D844*($H844-$G844)), 0), $D844*$H844), 0)</f>
        <v>0</v>
      </c>
      <c r="P844" s="15">
        <f t="shared" si="124"/>
        <v>0</v>
      </c>
      <c r="Q844" s="3"/>
      <c r="R844" s="15">
        <f t="shared" si="133"/>
        <v>0</v>
      </c>
      <c r="S844" s="25"/>
      <c r="T844" s="17">
        <f t="shared" si="125"/>
        <v>0</v>
      </c>
      <c r="U844" s="17">
        <f t="shared" si="126"/>
        <v>0</v>
      </c>
      <c r="V844" s="25"/>
      <c r="W844" s="17">
        <f t="shared" si="127"/>
        <v>0</v>
      </c>
      <c r="X844" s="17">
        <f t="shared" si="128"/>
        <v>0</v>
      </c>
      <c r="Y844" s="25"/>
      <c r="Z844" s="17">
        <f t="shared" si="129"/>
        <v>0</v>
      </c>
      <c r="AA844" s="17">
        <f t="shared" si="130"/>
        <v>0</v>
      </c>
    </row>
    <row r="845" spans="1:27" x14ac:dyDescent="0.2">
      <c r="A845" s="14" t="str">
        <f>IF(AND(INTRO!$E$37="Non-endemic",INTRO!$E$41="Non-endemic")," ",IF(COUNTRY_INFO!A845=0," ",COUNTRY_INFO!A845))</f>
        <v>Ethiopia</v>
      </c>
      <c r="B845" s="14" t="str">
        <f>IF(AND(INTRO!$E$37="Non-endemic",INTRO!$E$41="Non-endemic")," ",IF(COUNTRY_INFO!B845=0," ",COUNTRY_INFO!B845))</f>
        <v>SomaliShabele</v>
      </c>
      <c r="C845" s="14" t="str">
        <f>IF(AND(INTRO!$E$37="Non-endemic",INTRO!$E$41="Non-endemic")," ",IF(COUNTRY_INFO!C845=0," ",COUNTRY_INFO!C845))</f>
        <v>Adadle</v>
      </c>
      <c r="D845" s="15">
        <f>IF(AND(INTRO!$E$37="Non-endemic",INTRO!$E$41="Non-endemic"),0,IF(AND(OR(COUNTRY_INFO!$H845=0,COUNTRY_INFO!$H845=4,COUNTRY_INFO!$H845=99),OR(COUNTRY_INFO!$J845=0,COUNTRY_INFO!$J845=4)),0,COUNTRY_INFO!$E845))</f>
        <v>7433.888483005343</v>
      </c>
      <c r="E845" s="15">
        <f>IF(AND(INTRO!$E$37="Non-endemic",INTRO!$E$41="Non-endemic"),0,IF(AND(OR(COUNTRY_INFO!$H845=0,COUNTRY_INFO!$H845=4,COUNTRY_INFO!$H845=99),OR(COUNTRY_INFO!$J845=0,COUNTRY_INFO!$J845=4)),0,COUNTRY_INFO!$F845))</f>
        <v>24977.846491224194</v>
      </c>
      <c r="F845" s="15">
        <f t="shared" si="131"/>
        <v>32411.734974229537</v>
      </c>
      <c r="G845" s="16">
        <f>IF(AND(INTRO!$E$37="Non-endemic",INTRO!$E$41="Non-endemic"),0,COUNTRY_INFO!P845)</f>
        <v>0</v>
      </c>
      <c r="H845" s="16">
        <f>IF(AND(INTRO!$E$37="Non-endemic",INTRO!$E$41="Non-endemic"),0,COUNTRY_INFO!R845)</f>
        <v>2</v>
      </c>
      <c r="I845" s="15">
        <f>IF(INTRO!$E$39="Non-endemic",IF($G845=1,DEC!I845,0),IF($G845=1,IVM!G845,0))</f>
        <v>0</v>
      </c>
      <c r="J845" s="197" t="s">
        <v>1155</v>
      </c>
      <c r="K845" s="42">
        <f>IF($J845="ALB", IF(INTRO!$E$39="Non-endemic", IF($H845&lt;&gt;0, IF($I845=0, $D845*$H845, $D845*($H845-$G845)), 0), $D845*$H845), 0)</f>
        <v>0</v>
      </c>
      <c r="L845" s="15">
        <f t="shared" si="123"/>
        <v>0</v>
      </c>
      <c r="M845" s="3"/>
      <c r="N845" s="15">
        <f t="shared" si="132"/>
        <v>0</v>
      </c>
      <c r="O845" s="42">
        <f>IF($J845="MBD", IF(INTRO!$E$39="Non-endemic", IF($H845&lt;&gt;0, IF($I845=0, $D845*$H845, $D845*($H845-$G845)), 0), $D845*$H845), 0)</f>
        <v>14867.776966010686</v>
      </c>
      <c r="P845" s="15">
        <f t="shared" si="124"/>
        <v>49955.692982448389</v>
      </c>
      <c r="Q845" s="3"/>
      <c r="R845" s="15">
        <f t="shared" si="133"/>
        <v>64823.469948459075</v>
      </c>
      <c r="S845" s="25"/>
      <c r="T845" s="17">
        <f t="shared" si="125"/>
        <v>0</v>
      </c>
      <c r="U845" s="17">
        <f t="shared" si="126"/>
        <v>0</v>
      </c>
      <c r="V845" s="25"/>
      <c r="W845" s="17">
        <f t="shared" si="127"/>
        <v>0</v>
      </c>
      <c r="X845" s="17">
        <f t="shared" si="128"/>
        <v>0</v>
      </c>
      <c r="Y845" s="25"/>
      <c r="Z845" s="17">
        <f t="shared" si="129"/>
        <v>49955.692982448389</v>
      </c>
      <c r="AA845" s="17">
        <f t="shared" si="130"/>
        <v>334</v>
      </c>
    </row>
    <row r="846" spans="1:27" x14ac:dyDescent="0.2">
      <c r="A846" s="14" t="str">
        <f>IF(AND(INTRO!$E$37="Non-endemic",INTRO!$E$41="Non-endemic")," ",IF(COUNTRY_INFO!A846=0," ",COUNTRY_INFO!A846))</f>
        <v>Ethiopia</v>
      </c>
      <c r="B846" s="14" t="str">
        <f>IF(AND(INTRO!$E$37="Non-endemic",INTRO!$E$41="Non-endemic")," ",IF(COUNTRY_INFO!B846=0," ",COUNTRY_INFO!B846))</f>
        <v>SomaliShabele</v>
      </c>
      <c r="C846" s="14" t="str">
        <f>IF(AND(INTRO!$E$37="Non-endemic",INTRO!$E$41="Non-endemic")," ",IF(COUNTRY_INFO!C846=0," ",COUNTRY_INFO!C846))</f>
        <v>Beraano</v>
      </c>
      <c r="D846" s="15">
        <f>IF(AND(INTRO!$E$37="Non-endemic",INTRO!$E$41="Non-endemic"),0,IF(AND(OR(COUNTRY_INFO!$H846=0,COUNTRY_INFO!$H846=4,COUNTRY_INFO!$H846=99),OR(COUNTRY_INFO!$J846=0,COUNTRY_INFO!$J846=4)),0,COUNTRY_INFO!$E846))</f>
        <v>0</v>
      </c>
      <c r="E846" s="15">
        <f>IF(AND(INTRO!$E$37="Non-endemic",INTRO!$E$41="Non-endemic"),0,IF(AND(OR(COUNTRY_INFO!$H846=0,COUNTRY_INFO!$H846=4,COUNTRY_INFO!$H846=99),OR(COUNTRY_INFO!$J846=0,COUNTRY_INFO!$J846=4)),0,COUNTRY_INFO!$F846))</f>
        <v>0</v>
      </c>
      <c r="F846" s="15">
        <f t="shared" si="131"/>
        <v>0</v>
      </c>
      <c r="G846" s="16">
        <f>IF(AND(INTRO!$E$37="Non-endemic",INTRO!$E$41="Non-endemic"),0,COUNTRY_INFO!P846)</f>
        <v>0</v>
      </c>
      <c r="H846" s="16">
        <f>IF(AND(INTRO!$E$37="Non-endemic",INTRO!$E$41="Non-endemic"),0,COUNTRY_INFO!R846)</f>
        <v>0</v>
      </c>
      <c r="I846" s="15">
        <f>IF(INTRO!$E$39="Non-endemic",IF($G846=1,DEC!I846,0),IF($G846=1,IVM!G846,0))</f>
        <v>0</v>
      </c>
      <c r="J846" s="197"/>
      <c r="K846" s="42">
        <f>IF($J846="ALB", IF(INTRO!$E$39="Non-endemic", IF($H846&lt;&gt;0, IF($I846=0, $D846*$H846, $D846*($H846-$G846)), 0), $D846*$H846), 0)</f>
        <v>0</v>
      </c>
      <c r="L846" s="15">
        <f t="shared" si="123"/>
        <v>0</v>
      </c>
      <c r="M846" s="3"/>
      <c r="N846" s="15">
        <f t="shared" si="132"/>
        <v>0</v>
      </c>
      <c r="O846" s="42">
        <f>IF($J846="MBD", IF(INTRO!$E$39="Non-endemic", IF($H846&lt;&gt;0, IF($I846=0, $D846*$H846, $D846*($H846-$G846)), 0), $D846*$H846), 0)</f>
        <v>0</v>
      </c>
      <c r="P846" s="15">
        <f t="shared" si="124"/>
        <v>0</v>
      </c>
      <c r="Q846" s="3"/>
      <c r="R846" s="15">
        <f t="shared" si="133"/>
        <v>0</v>
      </c>
      <c r="S846" s="25"/>
      <c r="T846" s="17">
        <f t="shared" si="125"/>
        <v>0</v>
      </c>
      <c r="U846" s="17">
        <f t="shared" si="126"/>
        <v>0</v>
      </c>
      <c r="V846" s="25"/>
      <c r="W846" s="17">
        <f t="shared" si="127"/>
        <v>0</v>
      </c>
      <c r="X846" s="17">
        <f t="shared" si="128"/>
        <v>0</v>
      </c>
      <c r="Y846" s="25"/>
      <c r="Z846" s="17">
        <f t="shared" si="129"/>
        <v>0</v>
      </c>
      <c r="AA846" s="17">
        <f t="shared" si="130"/>
        <v>0</v>
      </c>
    </row>
    <row r="847" spans="1:27" x14ac:dyDescent="0.2">
      <c r="A847" s="14" t="str">
        <f>IF(AND(INTRO!$E$37="Non-endemic",INTRO!$E$41="Non-endemic")," ",IF(COUNTRY_INFO!A847=0," ",COUNTRY_INFO!A847))</f>
        <v>Ethiopia</v>
      </c>
      <c r="B847" s="14" t="str">
        <f>IF(AND(INTRO!$E$37="Non-endemic",INTRO!$E$41="Non-endemic")," ",IF(COUNTRY_INFO!B847=0," ",COUNTRY_INFO!B847))</f>
        <v>SomaliShabele</v>
      </c>
      <c r="C847" s="14" t="str">
        <f>IF(AND(INTRO!$E$37="Non-endemic",INTRO!$E$41="Non-endemic")," ",IF(COUNTRY_INFO!C847=0," ",COUNTRY_INFO!C847))</f>
        <v>Ceelwyane</v>
      </c>
      <c r="D847" s="15">
        <f>IF(AND(INTRO!$E$37="Non-endemic",INTRO!$E$41="Non-endemic"),0,IF(AND(OR(COUNTRY_INFO!$H847=0,COUNTRY_INFO!$H847=4,COUNTRY_INFO!$H847=99),OR(COUNTRY_INFO!$J847=0,COUNTRY_INFO!$J847=4)),0,COUNTRY_INFO!$E847))</f>
        <v>0</v>
      </c>
      <c r="E847" s="15">
        <f>IF(AND(INTRO!$E$37="Non-endemic",INTRO!$E$41="Non-endemic"),0,IF(AND(OR(COUNTRY_INFO!$H847=0,COUNTRY_INFO!$H847=4,COUNTRY_INFO!$H847=99),OR(COUNTRY_INFO!$J847=0,COUNTRY_INFO!$J847=4)),0,COUNTRY_INFO!$F847))</f>
        <v>0</v>
      </c>
      <c r="F847" s="15">
        <f t="shared" si="131"/>
        <v>0</v>
      </c>
      <c r="G847" s="16">
        <f>IF(AND(INTRO!$E$37="Non-endemic",INTRO!$E$41="Non-endemic"),0,COUNTRY_INFO!P847)</f>
        <v>0</v>
      </c>
      <c r="H847" s="16">
        <f>IF(AND(INTRO!$E$37="Non-endemic",INTRO!$E$41="Non-endemic"),0,COUNTRY_INFO!R847)</f>
        <v>0</v>
      </c>
      <c r="I847" s="15">
        <f>IF(INTRO!$E$39="Non-endemic",IF($G847=1,DEC!I847,0),IF($G847=1,IVM!G847,0))</f>
        <v>0</v>
      </c>
      <c r="J847" s="197"/>
      <c r="K847" s="42">
        <f>IF($J847="ALB", IF(INTRO!$E$39="Non-endemic", IF($H847&lt;&gt;0, IF($I847=0, $D847*$H847, $D847*($H847-$G847)), 0), $D847*$H847), 0)</f>
        <v>0</v>
      </c>
      <c r="L847" s="15">
        <f t="shared" si="123"/>
        <v>0</v>
      </c>
      <c r="M847" s="3"/>
      <c r="N847" s="15">
        <f t="shared" si="132"/>
        <v>0</v>
      </c>
      <c r="O847" s="42">
        <f>IF($J847="MBD", IF(INTRO!$E$39="Non-endemic", IF($H847&lt;&gt;0, IF($I847=0, $D847*$H847, $D847*($H847-$G847)), 0), $D847*$H847), 0)</f>
        <v>0</v>
      </c>
      <c r="P847" s="15">
        <f t="shared" si="124"/>
        <v>0</v>
      </c>
      <c r="Q847" s="3"/>
      <c r="R847" s="15">
        <f t="shared" si="133"/>
        <v>0</v>
      </c>
      <c r="S847" s="25"/>
      <c r="T847" s="17">
        <f t="shared" si="125"/>
        <v>0</v>
      </c>
      <c r="U847" s="17">
        <f t="shared" si="126"/>
        <v>0</v>
      </c>
      <c r="V847" s="25"/>
      <c r="W847" s="17">
        <f t="shared" si="127"/>
        <v>0</v>
      </c>
      <c r="X847" s="17">
        <f t="shared" si="128"/>
        <v>0</v>
      </c>
      <c r="Y847" s="25"/>
      <c r="Z847" s="17">
        <f t="shared" si="129"/>
        <v>0</v>
      </c>
      <c r="AA847" s="17">
        <f t="shared" si="130"/>
        <v>0</v>
      </c>
    </row>
    <row r="848" spans="1:27" x14ac:dyDescent="0.2">
      <c r="A848" s="14" t="str">
        <f>IF(AND(INTRO!$E$37="Non-endemic",INTRO!$E$41="Non-endemic")," ",IF(COUNTRY_INFO!A848=0," ",COUNTRY_INFO!A848))</f>
        <v>Ethiopia</v>
      </c>
      <c r="B848" s="14" t="str">
        <f>IF(AND(INTRO!$E$37="Non-endemic",INTRO!$E$41="Non-endemic")," ",IF(COUNTRY_INFO!B848=0," ",COUNTRY_INFO!B848))</f>
        <v>SomaliShabele</v>
      </c>
      <c r="C848" s="14" t="str">
        <f>IF(AND(INTRO!$E$37="Non-endemic",INTRO!$E$41="Non-endemic")," ",IF(COUNTRY_INFO!C848=0," ",COUNTRY_INFO!C848))</f>
        <v>Dhanan</v>
      </c>
      <c r="D848" s="15">
        <f>IF(AND(INTRO!$E$37="Non-endemic",INTRO!$E$41="Non-endemic"),0,IF(AND(OR(COUNTRY_INFO!$H848=0,COUNTRY_INFO!$H848=4,COUNTRY_INFO!$H848=99),OR(COUNTRY_INFO!$J848=0,COUNTRY_INFO!$J848=4)),0,COUNTRY_INFO!$E848))</f>
        <v>0</v>
      </c>
      <c r="E848" s="15">
        <f>IF(AND(INTRO!$E$37="Non-endemic",INTRO!$E$41="Non-endemic"),0,IF(AND(OR(COUNTRY_INFO!$H848=0,COUNTRY_INFO!$H848=4,COUNTRY_INFO!$H848=99),OR(COUNTRY_INFO!$J848=0,COUNTRY_INFO!$J848=4)),0,COUNTRY_INFO!$F848))</f>
        <v>0</v>
      </c>
      <c r="F848" s="15">
        <f t="shared" si="131"/>
        <v>0</v>
      </c>
      <c r="G848" s="16">
        <f>IF(AND(INTRO!$E$37="Non-endemic",INTRO!$E$41="Non-endemic"),0,COUNTRY_INFO!P848)</f>
        <v>0</v>
      </c>
      <c r="H848" s="16">
        <f>IF(AND(INTRO!$E$37="Non-endemic",INTRO!$E$41="Non-endemic"),0,COUNTRY_INFO!R848)</f>
        <v>0</v>
      </c>
      <c r="I848" s="15">
        <f>IF(INTRO!$E$39="Non-endemic",IF($G848=1,DEC!I848,0),IF($G848=1,IVM!G848,0))</f>
        <v>0</v>
      </c>
      <c r="J848" s="197"/>
      <c r="K848" s="42">
        <f>IF($J848="ALB", IF(INTRO!$E$39="Non-endemic", IF($H848&lt;&gt;0, IF($I848=0, $D848*$H848, $D848*($H848-$G848)), 0), $D848*$H848), 0)</f>
        <v>0</v>
      </c>
      <c r="L848" s="15">
        <f t="shared" si="123"/>
        <v>0</v>
      </c>
      <c r="M848" s="3"/>
      <c r="N848" s="15">
        <f t="shared" si="132"/>
        <v>0</v>
      </c>
      <c r="O848" s="42">
        <f>IF($J848="MBD", IF(INTRO!$E$39="Non-endemic", IF($H848&lt;&gt;0, IF($I848=0, $D848*$H848, $D848*($H848-$G848)), 0), $D848*$H848), 0)</f>
        <v>0</v>
      </c>
      <c r="P848" s="15">
        <f t="shared" si="124"/>
        <v>0</v>
      </c>
      <c r="Q848" s="3"/>
      <c r="R848" s="15">
        <f t="shared" si="133"/>
        <v>0</v>
      </c>
      <c r="S848" s="25"/>
      <c r="T848" s="17">
        <f t="shared" si="125"/>
        <v>0</v>
      </c>
      <c r="U848" s="17">
        <f t="shared" si="126"/>
        <v>0</v>
      </c>
      <c r="V848" s="25"/>
      <c r="W848" s="17">
        <f t="shared" si="127"/>
        <v>0</v>
      </c>
      <c r="X848" s="17">
        <f t="shared" si="128"/>
        <v>0</v>
      </c>
      <c r="Y848" s="25"/>
      <c r="Z848" s="17">
        <f t="shared" si="129"/>
        <v>0</v>
      </c>
      <c r="AA848" s="17">
        <f t="shared" si="130"/>
        <v>0</v>
      </c>
    </row>
    <row r="849" spans="1:27" x14ac:dyDescent="0.2">
      <c r="A849" s="14" t="str">
        <f>IF(AND(INTRO!$E$37="Non-endemic",INTRO!$E$41="Non-endemic")," ",IF(COUNTRY_INFO!A849=0," ",COUNTRY_INFO!A849))</f>
        <v>Ethiopia</v>
      </c>
      <c r="B849" s="14" t="str">
        <f>IF(AND(INTRO!$E$37="Non-endemic",INTRO!$E$41="Non-endemic")," ",IF(COUNTRY_INFO!B849=0," ",COUNTRY_INFO!B849))</f>
        <v>SomaliShabele</v>
      </c>
      <c r="C849" s="14" t="str">
        <f>IF(AND(INTRO!$E$37="Non-endemic",INTRO!$E$41="Non-endemic")," ",IF(COUNTRY_INFO!C849=0," ",COUNTRY_INFO!C849))</f>
        <v>East Emi</v>
      </c>
      <c r="D849" s="15">
        <f>IF(AND(INTRO!$E$37="Non-endemic",INTRO!$E$41="Non-endemic"),0,IF(AND(OR(COUNTRY_INFO!$H849=0,COUNTRY_INFO!$H849=4,COUNTRY_INFO!$H849=99),OR(COUNTRY_INFO!$J849=0,COUNTRY_INFO!$J849=4)),0,COUNTRY_INFO!$E849))</f>
        <v>0</v>
      </c>
      <c r="E849" s="15">
        <f>IF(AND(INTRO!$E$37="Non-endemic",INTRO!$E$41="Non-endemic"),0,IF(AND(OR(COUNTRY_INFO!$H849=0,COUNTRY_INFO!$H849=4,COUNTRY_INFO!$H849=99),OR(COUNTRY_INFO!$J849=0,COUNTRY_INFO!$J849=4)),0,COUNTRY_INFO!$F849))</f>
        <v>0</v>
      </c>
      <c r="F849" s="15">
        <f t="shared" si="131"/>
        <v>0</v>
      </c>
      <c r="G849" s="16">
        <f>IF(AND(INTRO!$E$37="Non-endemic",INTRO!$E$41="Non-endemic"),0,COUNTRY_INFO!P849)</f>
        <v>0</v>
      </c>
      <c r="H849" s="16">
        <f>IF(AND(INTRO!$E$37="Non-endemic",INTRO!$E$41="Non-endemic"),0,COUNTRY_INFO!R849)</f>
        <v>0</v>
      </c>
      <c r="I849" s="15">
        <f>IF(INTRO!$E$39="Non-endemic",IF($G849=1,DEC!I849,0),IF($G849=1,IVM!G849,0))</f>
        <v>0</v>
      </c>
      <c r="J849" s="197"/>
      <c r="K849" s="42">
        <f>IF($J849="ALB", IF(INTRO!$E$39="Non-endemic", IF($H849&lt;&gt;0, IF($I849=0, $D849*$H849, $D849*($H849-$G849)), 0), $D849*$H849), 0)</f>
        <v>0</v>
      </c>
      <c r="L849" s="15">
        <f t="shared" si="123"/>
        <v>0</v>
      </c>
      <c r="M849" s="3"/>
      <c r="N849" s="15">
        <f t="shared" si="132"/>
        <v>0</v>
      </c>
      <c r="O849" s="42">
        <f>IF($J849="MBD", IF(INTRO!$E$39="Non-endemic", IF($H849&lt;&gt;0, IF($I849=0, $D849*$H849, $D849*($H849-$G849)), 0), $D849*$H849), 0)</f>
        <v>0</v>
      </c>
      <c r="P849" s="15">
        <f t="shared" si="124"/>
        <v>0</v>
      </c>
      <c r="Q849" s="3"/>
      <c r="R849" s="15">
        <f t="shared" si="133"/>
        <v>0</v>
      </c>
      <c r="S849" s="25"/>
      <c r="T849" s="17">
        <f t="shared" si="125"/>
        <v>0</v>
      </c>
      <c r="U849" s="17">
        <f t="shared" si="126"/>
        <v>0</v>
      </c>
      <c r="V849" s="25"/>
      <c r="W849" s="17">
        <f t="shared" si="127"/>
        <v>0</v>
      </c>
      <c r="X849" s="17">
        <f t="shared" si="128"/>
        <v>0</v>
      </c>
      <c r="Y849" s="25"/>
      <c r="Z849" s="17">
        <f t="shared" si="129"/>
        <v>0</v>
      </c>
      <c r="AA849" s="17">
        <f t="shared" si="130"/>
        <v>0</v>
      </c>
    </row>
    <row r="850" spans="1:27" x14ac:dyDescent="0.2">
      <c r="A850" s="14" t="str">
        <f>IF(AND(INTRO!$E$37="Non-endemic",INTRO!$E$41="Non-endemic")," ",IF(COUNTRY_INFO!A850=0," ",COUNTRY_INFO!A850))</f>
        <v>Ethiopia</v>
      </c>
      <c r="B850" s="14" t="str">
        <f>IF(AND(INTRO!$E$37="Non-endemic",INTRO!$E$41="Non-endemic")," ",IF(COUNTRY_INFO!B850=0," ",COUNTRY_INFO!B850))</f>
        <v>SomaliShabele</v>
      </c>
      <c r="C850" s="14" t="str">
        <f>IF(AND(INTRO!$E$37="Non-endemic",INTRO!$E$41="Non-endemic")," ",IF(COUNTRY_INFO!C850=0," ",COUNTRY_INFO!C850))</f>
        <v>Ferfer</v>
      </c>
      <c r="D850" s="15">
        <f>IF(AND(INTRO!$E$37="Non-endemic",INTRO!$E$41="Non-endemic"),0,IF(AND(OR(COUNTRY_INFO!$H850=0,COUNTRY_INFO!$H850=4,COUNTRY_INFO!$H850=99),OR(COUNTRY_INFO!$J850=0,COUNTRY_INFO!$J850=4)),0,COUNTRY_INFO!$E850))</f>
        <v>0</v>
      </c>
      <c r="E850" s="15">
        <f>IF(AND(INTRO!$E$37="Non-endemic",INTRO!$E$41="Non-endemic"),0,IF(AND(OR(COUNTRY_INFO!$H850=0,COUNTRY_INFO!$H850=4,COUNTRY_INFO!$H850=99),OR(COUNTRY_INFO!$J850=0,COUNTRY_INFO!$J850=4)),0,COUNTRY_INFO!$F850))</f>
        <v>0</v>
      </c>
      <c r="F850" s="15">
        <f t="shared" si="131"/>
        <v>0</v>
      </c>
      <c r="G850" s="16">
        <f>IF(AND(INTRO!$E$37="Non-endemic",INTRO!$E$41="Non-endemic"),0,COUNTRY_INFO!P850)</f>
        <v>0</v>
      </c>
      <c r="H850" s="16">
        <f>IF(AND(INTRO!$E$37="Non-endemic",INTRO!$E$41="Non-endemic"),0,COUNTRY_INFO!R850)</f>
        <v>0</v>
      </c>
      <c r="I850" s="15">
        <f>IF(INTRO!$E$39="Non-endemic",IF($G850=1,DEC!I850,0),IF($G850=1,IVM!G850,0))</f>
        <v>0</v>
      </c>
      <c r="J850" s="197"/>
      <c r="K850" s="42">
        <f>IF($J850="ALB", IF(INTRO!$E$39="Non-endemic", IF($H850&lt;&gt;0, IF($I850=0, $D850*$H850, $D850*($H850-$G850)), 0), $D850*$H850), 0)</f>
        <v>0</v>
      </c>
      <c r="L850" s="15">
        <f t="shared" si="123"/>
        <v>0</v>
      </c>
      <c r="M850" s="3"/>
      <c r="N850" s="15">
        <f t="shared" si="132"/>
        <v>0</v>
      </c>
      <c r="O850" s="42">
        <f>IF($J850="MBD", IF(INTRO!$E$39="Non-endemic", IF($H850&lt;&gt;0, IF($I850=0, $D850*$H850, $D850*($H850-$G850)), 0), $D850*$H850), 0)</f>
        <v>0</v>
      </c>
      <c r="P850" s="15">
        <f t="shared" si="124"/>
        <v>0</v>
      </c>
      <c r="Q850" s="3"/>
      <c r="R850" s="15">
        <f t="shared" si="133"/>
        <v>0</v>
      </c>
      <c r="S850" s="25"/>
      <c r="T850" s="17">
        <f t="shared" si="125"/>
        <v>0</v>
      </c>
      <c r="U850" s="17">
        <f t="shared" si="126"/>
        <v>0</v>
      </c>
      <c r="V850" s="25"/>
      <c r="W850" s="17">
        <f t="shared" si="127"/>
        <v>0</v>
      </c>
      <c r="X850" s="17">
        <f t="shared" si="128"/>
        <v>0</v>
      </c>
      <c r="Y850" s="25"/>
      <c r="Z850" s="17">
        <f t="shared" si="129"/>
        <v>0</v>
      </c>
      <c r="AA850" s="17">
        <f t="shared" si="130"/>
        <v>0</v>
      </c>
    </row>
    <row r="851" spans="1:27" x14ac:dyDescent="0.2">
      <c r="A851" s="14" t="str">
        <f>IF(AND(INTRO!$E$37="Non-endemic",INTRO!$E$41="Non-endemic")," ",IF(COUNTRY_INFO!A851=0," ",COUNTRY_INFO!A851))</f>
        <v>Ethiopia</v>
      </c>
      <c r="B851" s="14" t="str">
        <f>IF(AND(INTRO!$E$37="Non-endemic",INTRO!$E$41="Non-endemic")," ",IF(COUNTRY_INFO!B851=0," ",COUNTRY_INFO!B851))</f>
        <v>SomaliShabele</v>
      </c>
      <c r="C851" s="14" t="str">
        <f>IF(AND(INTRO!$E$37="Non-endemic",INTRO!$E$41="Non-endemic")," ",IF(COUNTRY_INFO!C851=0," ",COUNTRY_INFO!C851))</f>
        <v>Gode</v>
      </c>
      <c r="D851" s="15">
        <f>IF(AND(INTRO!$E$37="Non-endemic",INTRO!$E$41="Non-endemic"),0,IF(AND(OR(COUNTRY_INFO!$H851=0,COUNTRY_INFO!$H851=4,COUNTRY_INFO!$H851=99),OR(COUNTRY_INFO!$J851=0,COUNTRY_INFO!$J851=4)),0,COUNTRY_INFO!$E851))</f>
        <v>5368.8857296473716</v>
      </c>
      <c r="E851" s="15">
        <f>IF(AND(INTRO!$E$37="Non-endemic",INTRO!$E$41="Non-endemic"),0,IF(AND(OR(COUNTRY_INFO!$H851=0,COUNTRY_INFO!$H851=4,COUNTRY_INFO!$H851=99),OR(COUNTRY_INFO!$J851=0,COUNTRY_INFO!$J851=4)),0,COUNTRY_INFO!$F851))</f>
        <v>18039.442465491695</v>
      </c>
      <c r="F851" s="15">
        <f t="shared" si="131"/>
        <v>23408.328195139067</v>
      </c>
      <c r="G851" s="16">
        <f>IF(AND(INTRO!$E$37="Non-endemic",INTRO!$E$41="Non-endemic"),0,COUNTRY_INFO!P851)</f>
        <v>0</v>
      </c>
      <c r="H851" s="16">
        <f>IF(AND(INTRO!$E$37="Non-endemic",INTRO!$E$41="Non-endemic"),0,COUNTRY_INFO!R851)</f>
        <v>0</v>
      </c>
      <c r="I851" s="15">
        <f>IF(INTRO!$E$39="Non-endemic",IF($G851=1,DEC!I851,0),IF($G851=1,IVM!G851,0))</f>
        <v>0</v>
      </c>
      <c r="J851" s="197"/>
      <c r="K851" s="42">
        <f>IF($J851="ALB", IF(INTRO!$E$39="Non-endemic", IF($H851&lt;&gt;0, IF($I851=0, $D851*$H851, $D851*($H851-$G851)), 0), $D851*$H851), 0)</f>
        <v>0</v>
      </c>
      <c r="L851" s="15">
        <f t="shared" si="123"/>
        <v>0</v>
      </c>
      <c r="M851" s="3"/>
      <c r="N851" s="15">
        <f t="shared" si="132"/>
        <v>0</v>
      </c>
      <c r="O851" s="42">
        <f>IF($J851="MBD", IF(INTRO!$E$39="Non-endemic", IF($H851&lt;&gt;0, IF($I851=0, $D851*$H851, $D851*($H851-$G851)), 0), $D851*$H851), 0)</f>
        <v>0</v>
      </c>
      <c r="P851" s="15">
        <f t="shared" si="124"/>
        <v>0</v>
      </c>
      <c r="Q851" s="3"/>
      <c r="R851" s="15">
        <f t="shared" si="133"/>
        <v>0</v>
      </c>
      <c r="S851" s="25"/>
      <c r="T851" s="17">
        <f t="shared" si="125"/>
        <v>0</v>
      </c>
      <c r="U851" s="17">
        <f t="shared" si="126"/>
        <v>0</v>
      </c>
      <c r="V851" s="25"/>
      <c r="W851" s="17">
        <f t="shared" si="127"/>
        <v>0</v>
      </c>
      <c r="X851" s="17">
        <f t="shared" si="128"/>
        <v>0</v>
      </c>
      <c r="Y851" s="25"/>
      <c r="Z851" s="17">
        <f t="shared" si="129"/>
        <v>0</v>
      </c>
      <c r="AA851" s="17">
        <f t="shared" si="130"/>
        <v>0</v>
      </c>
    </row>
    <row r="852" spans="1:27" x14ac:dyDescent="0.2">
      <c r="A852" s="14" t="str">
        <f>IF(AND(INTRO!$E$37="Non-endemic",INTRO!$E$41="Non-endemic")," ",IF(COUNTRY_INFO!A852=0," ",COUNTRY_INFO!A852))</f>
        <v>Ethiopia</v>
      </c>
      <c r="B852" s="14" t="str">
        <f>IF(AND(INTRO!$E$37="Non-endemic",INTRO!$E$41="Non-endemic")," ",IF(COUNTRY_INFO!B852=0," ",COUNTRY_INFO!B852))</f>
        <v>SomaliShabele</v>
      </c>
      <c r="C852" s="14" t="str">
        <f>IF(AND(INTRO!$E$37="Non-endemic",INTRO!$E$41="Non-endemic")," ",IF(COUNTRY_INFO!C852=0," ",COUNTRY_INFO!C852))</f>
        <v>Gode Town</v>
      </c>
      <c r="D852" s="15">
        <f>IF(AND(INTRO!$E$37="Non-endemic",INTRO!$E$41="Non-endemic"),0,IF(AND(OR(COUNTRY_INFO!$H852=0,COUNTRY_INFO!$H852=4,COUNTRY_INFO!$H852=99),OR(COUNTRY_INFO!$J852=0,COUNTRY_INFO!$J852=4)),0,COUNTRY_INFO!$E852))</f>
        <v>4013.3323957921552</v>
      </c>
      <c r="E852" s="15">
        <f>IF(AND(INTRO!$E$37="Non-endemic",INTRO!$E$41="Non-endemic"),0,IF(AND(OR(COUNTRY_INFO!$H852=0,COUNTRY_INFO!$H852=4,COUNTRY_INFO!$H852=99),OR(COUNTRY_INFO!$J852=0,COUNTRY_INFO!$J852=4)),0,COUNTRY_INFO!$F852))</f>
        <v>13484.786694005807</v>
      </c>
      <c r="F852" s="15">
        <f t="shared" si="131"/>
        <v>17498.119089797961</v>
      </c>
      <c r="G852" s="16">
        <f>IF(AND(INTRO!$E$37="Non-endemic",INTRO!$E$41="Non-endemic"),0,COUNTRY_INFO!P852)</f>
        <v>0</v>
      </c>
      <c r="H852" s="16">
        <f>IF(AND(INTRO!$E$37="Non-endemic",INTRO!$E$41="Non-endemic"),0,COUNTRY_INFO!R852)</f>
        <v>0</v>
      </c>
      <c r="I852" s="15">
        <f>IF(INTRO!$E$39="Non-endemic",IF($G852=1,DEC!I852,0),IF($G852=1,IVM!G852,0))</f>
        <v>0</v>
      </c>
      <c r="J852" s="197"/>
      <c r="K852" s="42">
        <f>IF($J852="ALB", IF(INTRO!$E$39="Non-endemic", IF($H852&lt;&gt;0, IF($I852=0, $D852*$H852, $D852*($H852-$G852)), 0), $D852*$H852), 0)</f>
        <v>0</v>
      </c>
      <c r="L852" s="15">
        <f t="shared" si="123"/>
        <v>0</v>
      </c>
      <c r="M852" s="3"/>
      <c r="N852" s="15">
        <f t="shared" si="132"/>
        <v>0</v>
      </c>
      <c r="O852" s="42">
        <f>IF($J852="MBD", IF(INTRO!$E$39="Non-endemic", IF($H852&lt;&gt;0, IF($I852=0, $D852*$H852, $D852*($H852-$G852)), 0), $D852*$H852), 0)</f>
        <v>0</v>
      </c>
      <c r="P852" s="15">
        <f t="shared" si="124"/>
        <v>0</v>
      </c>
      <c r="Q852" s="3"/>
      <c r="R852" s="15">
        <f t="shared" si="133"/>
        <v>0</v>
      </c>
      <c r="S852" s="25"/>
      <c r="T852" s="17">
        <f t="shared" si="125"/>
        <v>0</v>
      </c>
      <c r="U852" s="17">
        <f t="shared" si="126"/>
        <v>0</v>
      </c>
      <c r="V852" s="25"/>
      <c r="W852" s="17">
        <f t="shared" si="127"/>
        <v>0</v>
      </c>
      <c r="X852" s="17">
        <f t="shared" si="128"/>
        <v>0</v>
      </c>
      <c r="Y852" s="25"/>
      <c r="Z852" s="17">
        <f t="shared" si="129"/>
        <v>0</v>
      </c>
      <c r="AA852" s="17">
        <f t="shared" si="130"/>
        <v>0</v>
      </c>
    </row>
    <row r="853" spans="1:27" x14ac:dyDescent="0.2">
      <c r="A853" s="14" t="str">
        <f>IF(AND(INTRO!$E$37="Non-endemic",INTRO!$E$41="Non-endemic")," ",IF(COUNTRY_INFO!A853=0," ",COUNTRY_INFO!A853))</f>
        <v>Ethiopia</v>
      </c>
      <c r="B853" s="14" t="str">
        <f>IF(AND(INTRO!$E$37="Non-endemic",INTRO!$E$41="Non-endemic")," ",IF(COUNTRY_INFO!B853=0," ",COUNTRY_INFO!B853))</f>
        <v>SomaliShabele</v>
      </c>
      <c r="C853" s="14" t="str">
        <f>IF(AND(INTRO!$E$37="Non-endemic",INTRO!$E$41="Non-endemic")," ",IF(COUNTRY_INFO!C853=0," ",COUNTRY_INFO!C853))</f>
        <v>Kelafo</v>
      </c>
      <c r="D853" s="15">
        <f>IF(AND(INTRO!$E$37="Non-endemic",INTRO!$E$41="Non-endemic"),0,IF(AND(OR(COUNTRY_INFO!$H853=0,COUNTRY_INFO!$H853=4,COUNTRY_INFO!$H853=99),OR(COUNTRY_INFO!$J853=0,COUNTRY_INFO!$J853=4)),0,COUNTRY_INFO!$E853))</f>
        <v>11165.404214510641</v>
      </c>
      <c r="E853" s="15">
        <f>IF(AND(INTRO!$E$37="Non-endemic",INTRO!$E$41="Non-endemic"),0,IF(AND(OR(COUNTRY_INFO!$H853=0,COUNTRY_INFO!$H853=4,COUNTRY_INFO!$H853=99),OR(COUNTRY_INFO!$J853=0,COUNTRY_INFO!$J853=4)),0,COUNTRY_INFO!$F853))</f>
        <v>37515.729906371525</v>
      </c>
      <c r="F853" s="15">
        <f t="shared" si="131"/>
        <v>48681.134120882169</v>
      </c>
      <c r="G853" s="16">
        <f>IF(AND(INTRO!$E$37="Non-endemic",INTRO!$E$41="Non-endemic"),0,COUNTRY_INFO!P853)</f>
        <v>0</v>
      </c>
      <c r="H853" s="16">
        <f>IF(AND(INTRO!$E$37="Non-endemic",INTRO!$E$41="Non-endemic"),0,COUNTRY_INFO!R853)</f>
        <v>2</v>
      </c>
      <c r="I853" s="15">
        <f>IF(INTRO!$E$39="Non-endemic",IF($G853=1,DEC!I853,0),IF($G853=1,IVM!G853,0))</f>
        <v>0</v>
      </c>
      <c r="J853" s="197" t="s">
        <v>1155</v>
      </c>
      <c r="K853" s="42">
        <f>IF($J853="ALB", IF(INTRO!$E$39="Non-endemic", IF($H853&lt;&gt;0, IF($I853=0, $D853*$H853, $D853*($H853-$G853)), 0), $D853*$H853), 0)</f>
        <v>0</v>
      </c>
      <c r="L853" s="15">
        <f t="shared" si="123"/>
        <v>0</v>
      </c>
      <c r="M853" s="3"/>
      <c r="N853" s="15">
        <f t="shared" si="132"/>
        <v>0</v>
      </c>
      <c r="O853" s="42">
        <f>IF($J853="MBD", IF(INTRO!$E$39="Non-endemic", IF($H853&lt;&gt;0, IF($I853=0, $D853*$H853, $D853*($H853-$G853)), 0), $D853*$H853), 0)</f>
        <v>22330.808429021283</v>
      </c>
      <c r="P853" s="15">
        <f t="shared" si="124"/>
        <v>75031.459812743051</v>
      </c>
      <c r="Q853" s="3"/>
      <c r="R853" s="15">
        <f t="shared" si="133"/>
        <v>97362.268241764337</v>
      </c>
      <c r="S853" s="25"/>
      <c r="T853" s="17">
        <f t="shared" si="125"/>
        <v>0</v>
      </c>
      <c r="U853" s="17">
        <f t="shared" si="126"/>
        <v>0</v>
      </c>
      <c r="V853" s="25"/>
      <c r="W853" s="17">
        <f t="shared" si="127"/>
        <v>0</v>
      </c>
      <c r="X853" s="17">
        <f t="shared" si="128"/>
        <v>0</v>
      </c>
      <c r="Y853" s="25"/>
      <c r="Z853" s="17">
        <f t="shared" si="129"/>
        <v>75031.459812743051</v>
      </c>
      <c r="AA853" s="17">
        <f t="shared" si="130"/>
        <v>501</v>
      </c>
    </row>
    <row r="854" spans="1:27" x14ac:dyDescent="0.2">
      <c r="A854" s="14" t="str">
        <f>IF(AND(INTRO!$E$37="Non-endemic",INTRO!$E$41="Non-endemic")," ",IF(COUNTRY_INFO!A854=0," ",COUNTRY_INFO!A854))</f>
        <v>Ethiopia</v>
      </c>
      <c r="B854" s="14" t="str">
        <f>IF(AND(INTRO!$E$37="Non-endemic",INTRO!$E$41="Non-endemic")," ",IF(COUNTRY_INFO!B854=0," ",COUNTRY_INFO!B854))</f>
        <v>SomaliShabele</v>
      </c>
      <c r="C854" s="14" t="str">
        <f>IF(AND(INTRO!$E$37="Non-endemic",INTRO!$E$41="Non-endemic")," ",IF(COUNTRY_INFO!C854=0," ",COUNTRY_INFO!C854))</f>
        <v>Mustehil</v>
      </c>
      <c r="D854" s="15">
        <f>IF(AND(INTRO!$E$37="Non-endemic",INTRO!$E$41="Non-endemic"),0,IF(AND(OR(COUNTRY_INFO!$H854=0,COUNTRY_INFO!$H854=4,COUNTRY_INFO!$H854=99),OR(COUNTRY_INFO!$J854=0,COUNTRY_INFO!$J854=4)),0,COUNTRY_INFO!$E854))</f>
        <v>5842.6615365382431</v>
      </c>
      <c r="E854" s="15">
        <f>IF(AND(INTRO!$E$37="Non-endemic",INTRO!$E$41="Non-endemic"),0,IF(AND(OR(COUNTRY_INFO!$H854=0,COUNTRY_INFO!$H854=4,COUNTRY_INFO!$H854=99),OR(COUNTRY_INFO!$J854=0,COUNTRY_INFO!$J854=4)),0,COUNTRY_INFO!$F854))</f>
        <v>19631.327977741392</v>
      </c>
      <c r="F854" s="15">
        <f t="shared" si="131"/>
        <v>25473.989514279634</v>
      </c>
      <c r="G854" s="16">
        <f>IF(AND(INTRO!$E$37="Non-endemic",INTRO!$E$41="Non-endemic"),0,COUNTRY_INFO!P854)</f>
        <v>0</v>
      </c>
      <c r="H854" s="16">
        <f>IF(AND(INTRO!$E$37="Non-endemic",INTRO!$E$41="Non-endemic"),0,COUNTRY_INFO!R854)</f>
        <v>2</v>
      </c>
      <c r="I854" s="15">
        <f>IF(INTRO!$E$39="Non-endemic",IF($G854=1,DEC!I854,0),IF($G854=1,IVM!G854,0))</f>
        <v>0</v>
      </c>
      <c r="J854" s="197" t="s">
        <v>1155</v>
      </c>
      <c r="K854" s="42">
        <f>IF($J854="ALB", IF(INTRO!$E$39="Non-endemic", IF($H854&lt;&gt;0, IF($I854=0, $D854*$H854, $D854*($H854-$G854)), 0), $D854*$H854), 0)</f>
        <v>0</v>
      </c>
      <c r="L854" s="15">
        <f t="shared" si="123"/>
        <v>0</v>
      </c>
      <c r="M854" s="3"/>
      <c r="N854" s="15">
        <f t="shared" si="132"/>
        <v>0</v>
      </c>
      <c r="O854" s="42">
        <f>IF($J854="MBD", IF(INTRO!$E$39="Non-endemic", IF($H854&lt;&gt;0, IF($I854=0, $D854*$H854, $D854*($H854-$G854)), 0), $D854*$H854), 0)</f>
        <v>11685.323073076486</v>
      </c>
      <c r="P854" s="15">
        <f t="shared" si="124"/>
        <v>39262.655955482784</v>
      </c>
      <c r="Q854" s="3"/>
      <c r="R854" s="15">
        <f t="shared" si="133"/>
        <v>50947.979028559268</v>
      </c>
      <c r="S854" s="25"/>
      <c r="T854" s="17">
        <f t="shared" si="125"/>
        <v>0</v>
      </c>
      <c r="U854" s="17">
        <f t="shared" si="126"/>
        <v>0</v>
      </c>
      <c r="V854" s="25"/>
      <c r="W854" s="17">
        <f t="shared" si="127"/>
        <v>0</v>
      </c>
      <c r="X854" s="17">
        <f t="shared" si="128"/>
        <v>0</v>
      </c>
      <c r="Y854" s="25"/>
      <c r="Z854" s="17">
        <f t="shared" si="129"/>
        <v>39262.655955482784</v>
      </c>
      <c r="AA854" s="17">
        <f t="shared" si="130"/>
        <v>262</v>
      </c>
    </row>
    <row r="855" spans="1:27" x14ac:dyDescent="0.2">
      <c r="A855" s="14" t="str">
        <f>IF(AND(INTRO!$E$37="Non-endemic",INTRO!$E$41="Non-endemic")," ",IF(COUNTRY_INFO!A855=0," ",COUNTRY_INFO!A855))</f>
        <v>Ethiopia</v>
      </c>
      <c r="B855" s="14" t="str">
        <f>IF(AND(INTRO!$E$37="Non-endemic",INTRO!$E$41="Non-endemic")," ",IF(COUNTRY_INFO!B855=0," ",COUNTRY_INFO!B855))</f>
        <v>TigrayCentral Tigray</v>
      </c>
      <c r="C855" s="14" t="str">
        <f>IF(AND(INTRO!$E$37="Non-endemic",INTRO!$E$41="Non-endemic")," ",IF(COUNTRY_INFO!C855=0," ",COUNTRY_INFO!C855))</f>
        <v>Abi Adi Town</v>
      </c>
      <c r="D855" s="15">
        <f>IF(AND(INTRO!$E$37="Non-endemic",INTRO!$E$41="Non-endemic"),0,IF(AND(OR(COUNTRY_INFO!$H855=0,COUNTRY_INFO!$H855=4,COUNTRY_INFO!$H855=99),OR(COUNTRY_INFO!$J855=0,COUNTRY_INFO!$J855=4)),0,COUNTRY_INFO!$E855))</f>
        <v>3161.1295396799997</v>
      </c>
      <c r="E855" s="15">
        <f>IF(AND(INTRO!$E$37="Non-endemic",INTRO!$E$41="Non-endemic"),0,IF(AND(OR(COUNTRY_INFO!$H855=0,COUNTRY_INFO!$H855=4,COUNTRY_INFO!$H855=99),OR(COUNTRY_INFO!$J855=0,COUNTRY_INFO!$J855=4)),0,COUNTRY_INFO!$F855))</f>
        <v>6290.9689699599994</v>
      </c>
      <c r="F855" s="15">
        <f t="shared" si="131"/>
        <v>9452.09850964</v>
      </c>
      <c r="G855" s="16">
        <f>IF(AND(INTRO!$E$37="Non-endemic",INTRO!$E$41="Non-endemic"),0,COUNTRY_INFO!P855)</f>
        <v>0</v>
      </c>
      <c r="H855" s="16">
        <f>IF(AND(INTRO!$E$37="Non-endemic",INTRO!$E$41="Non-endemic"),0,COUNTRY_INFO!R855)</f>
        <v>0</v>
      </c>
      <c r="I855" s="15">
        <f>IF(INTRO!$E$39="Non-endemic",IF($G855=1,DEC!I855,0),IF($G855=1,IVM!G855,0))</f>
        <v>0</v>
      </c>
      <c r="J855" s="197"/>
      <c r="K855" s="42">
        <f>IF($J855="ALB", IF(INTRO!$E$39="Non-endemic", IF($H855&lt;&gt;0, IF($I855=0, $D855*$H855, $D855*($H855-$G855)), 0), $D855*$H855), 0)</f>
        <v>0</v>
      </c>
      <c r="L855" s="15">
        <f t="shared" si="123"/>
        <v>0</v>
      </c>
      <c r="M855" s="3"/>
      <c r="N855" s="15">
        <f t="shared" si="132"/>
        <v>0</v>
      </c>
      <c r="O855" s="42">
        <f>IF($J855="MBD", IF(INTRO!$E$39="Non-endemic", IF($H855&lt;&gt;0, IF($I855=0, $D855*$H855, $D855*($H855-$G855)), 0), $D855*$H855), 0)</f>
        <v>0</v>
      </c>
      <c r="P855" s="15">
        <f t="shared" si="124"/>
        <v>0</v>
      </c>
      <c r="Q855" s="3"/>
      <c r="R855" s="15">
        <f t="shared" si="133"/>
        <v>0</v>
      </c>
      <c r="S855" s="25"/>
      <c r="T855" s="17">
        <f t="shared" si="125"/>
        <v>0</v>
      </c>
      <c r="U855" s="17">
        <f t="shared" si="126"/>
        <v>0</v>
      </c>
      <c r="V855" s="25"/>
      <c r="W855" s="17">
        <f t="shared" si="127"/>
        <v>0</v>
      </c>
      <c r="X855" s="17">
        <f t="shared" si="128"/>
        <v>0</v>
      </c>
      <c r="Y855" s="25"/>
      <c r="Z855" s="17">
        <f t="shared" si="129"/>
        <v>0</v>
      </c>
      <c r="AA855" s="17">
        <f t="shared" si="130"/>
        <v>0</v>
      </c>
    </row>
    <row r="856" spans="1:27" x14ac:dyDescent="0.2">
      <c r="A856" s="14" t="str">
        <f>IF(AND(INTRO!$E$37="Non-endemic",INTRO!$E$41="Non-endemic")," ",IF(COUNTRY_INFO!A856=0," ",COUNTRY_INFO!A856))</f>
        <v>Ethiopia</v>
      </c>
      <c r="B856" s="14" t="str">
        <f>IF(AND(INTRO!$E$37="Non-endemic",INTRO!$E$41="Non-endemic")," ",IF(COUNTRY_INFO!B856=0," ",COUNTRY_INFO!B856))</f>
        <v>TigrayCentral Tigray</v>
      </c>
      <c r="C856" s="14" t="str">
        <f>IF(AND(INTRO!$E$37="Non-endemic",INTRO!$E$41="Non-endemic")," ",IF(COUNTRY_INFO!C856=0," ",COUNTRY_INFO!C856))</f>
        <v>Adwa Town</v>
      </c>
      <c r="D856" s="15">
        <f>IF(AND(INTRO!$E$37="Non-endemic",INTRO!$E$41="Non-endemic"),0,IF(AND(OR(COUNTRY_INFO!$H856=0,COUNTRY_INFO!$H856=4,COUNTRY_INFO!$H856=99),OR(COUNTRY_INFO!$J856=0,COUNTRY_INFO!$J856=4)),0,COUNTRY_INFO!$E856))</f>
        <v>7960.042930139999</v>
      </c>
      <c r="E856" s="15">
        <f>IF(AND(INTRO!$E$37="Non-endemic",INTRO!$E$41="Non-endemic"),0,IF(AND(OR(COUNTRY_INFO!$H856=0,COUNTRY_INFO!$H856=4,COUNTRY_INFO!$H856=99),OR(COUNTRY_INFO!$J856=0,COUNTRY_INFO!$J856=4)),0,COUNTRY_INFO!$F856))</f>
        <v>15841.294209704998</v>
      </c>
      <c r="F856" s="15">
        <f t="shared" si="131"/>
        <v>23801.337139844996</v>
      </c>
      <c r="G856" s="16">
        <f>IF(AND(INTRO!$E$37="Non-endemic",INTRO!$E$41="Non-endemic"),0,COUNTRY_INFO!P856)</f>
        <v>0</v>
      </c>
      <c r="H856" s="16">
        <f>IF(AND(INTRO!$E$37="Non-endemic",INTRO!$E$41="Non-endemic"),0,COUNTRY_INFO!R856)</f>
        <v>0</v>
      </c>
      <c r="I856" s="15">
        <f>IF(INTRO!$E$39="Non-endemic",IF($G856=1,DEC!I856,0),IF($G856=1,IVM!G856,0))</f>
        <v>0</v>
      </c>
      <c r="J856" s="197"/>
      <c r="K856" s="42">
        <f>IF($J856="ALB", IF(INTRO!$E$39="Non-endemic", IF($H856&lt;&gt;0, IF($I856=0, $D856*$H856, $D856*($H856-$G856)), 0), $D856*$H856), 0)</f>
        <v>0</v>
      </c>
      <c r="L856" s="15">
        <f t="shared" si="123"/>
        <v>0</v>
      </c>
      <c r="M856" s="3"/>
      <c r="N856" s="15">
        <f t="shared" si="132"/>
        <v>0</v>
      </c>
      <c r="O856" s="42">
        <f>IF($J856="MBD", IF(INTRO!$E$39="Non-endemic", IF($H856&lt;&gt;0, IF($I856=0, $D856*$H856, $D856*($H856-$G856)), 0), $D856*$H856), 0)</f>
        <v>0</v>
      </c>
      <c r="P856" s="15">
        <f t="shared" si="124"/>
        <v>0</v>
      </c>
      <c r="Q856" s="3"/>
      <c r="R856" s="15">
        <f t="shared" si="133"/>
        <v>0</v>
      </c>
      <c r="S856" s="25"/>
      <c r="T856" s="17">
        <f t="shared" si="125"/>
        <v>0</v>
      </c>
      <c r="U856" s="17">
        <f t="shared" si="126"/>
        <v>0</v>
      </c>
      <c r="V856" s="25"/>
      <c r="W856" s="17">
        <f t="shared" si="127"/>
        <v>0</v>
      </c>
      <c r="X856" s="17">
        <f t="shared" si="128"/>
        <v>0</v>
      </c>
      <c r="Y856" s="25"/>
      <c r="Z856" s="17">
        <f t="shared" si="129"/>
        <v>0</v>
      </c>
      <c r="AA856" s="17">
        <f t="shared" si="130"/>
        <v>0</v>
      </c>
    </row>
    <row r="857" spans="1:27" x14ac:dyDescent="0.2">
      <c r="A857" s="14" t="str">
        <f>IF(AND(INTRO!$E$37="Non-endemic",INTRO!$E$41="Non-endemic")," ",IF(COUNTRY_INFO!A857=0," ",COUNTRY_INFO!A857))</f>
        <v>Ethiopia</v>
      </c>
      <c r="B857" s="14" t="str">
        <f>IF(AND(INTRO!$E$37="Non-endemic",INTRO!$E$41="Non-endemic")," ",IF(COUNTRY_INFO!B857=0," ",COUNTRY_INFO!B857))</f>
        <v>TigrayCentral Tigray</v>
      </c>
      <c r="C857" s="14" t="str">
        <f>IF(AND(INTRO!$E$37="Non-endemic",INTRO!$E$41="Non-endemic")," ",IF(COUNTRY_INFO!C857=0," ",COUNTRY_INFO!C857))</f>
        <v>Ahferom</v>
      </c>
      <c r="D857" s="15">
        <f>IF(AND(INTRO!$E$37="Non-endemic",INTRO!$E$41="Non-endemic"),0,IF(AND(OR(COUNTRY_INFO!$H857=0,COUNTRY_INFO!$H857=4,COUNTRY_INFO!$H857=99),OR(COUNTRY_INFO!$J857=0,COUNTRY_INFO!$J857=4)),0,COUNTRY_INFO!$E857))</f>
        <v>33445.900902959998</v>
      </c>
      <c r="E857" s="15">
        <f>IF(AND(INTRO!$E$37="Non-endemic",INTRO!$E$41="Non-endemic"),0,IF(AND(OR(COUNTRY_INFO!$H857=0,COUNTRY_INFO!$H857=4,COUNTRY_INFO!$H857=99),OR(COUNTRY_INFO!$J857=0,COUNTRY_INFO!$J857=4)),0,COUNTRY_INFO!$F857))</f>
        <v>66560.741061619992</v>
      </c>
      <c r="F857" s="15">
        <f t="shared" si="131"/>
        <v>100006.64196457999</v>
      </c>
      <c r="G857" s="16">
        <f>IF(AND(INTRO!$E$37="Non-endemic",INTRO!$E$41="Non-endemic"),0,COUNTRY_INFO!P857)</f>
        <v>0</v>
      </c>
      <c r="H857" s="16">
        <f>IF(AND(INTRO!$E$37="Non-endemic",INTRO!$E$41="Non-endemic"),0,COUNTRY_INFO!R857)</f>
        <v>0</v>
      </c>
      <c r="I857" s="15">
        <f>IF(INTRO!$E$39="Non-endemic",IF($G857=1,DEC!I857,0),IF($G857=1,IVM!G857,0))</f>
        <v>0</v>
      </c>
      <c r="J857" s="197"/>
      <c r="K857" s="42">
        <f>IF($J857="ALB", IF(INTRO!$E$39="Non-endemic", IF($H857&lt;&gt;0, IF($I857=0, $D857*$H857, $D857*($H857-$G857)), 0), $D857*$H857), 0)</f>
        <v>0</v>
      </c>
      <c r="L857" s="15">
        <f t="shared" si="123"/>
        <v>0</v>
      </c>
      <c r="M857" s="3"/>
      <c r="N857" s="15">
        <f t="shared" si="132"/>
        <v>0</v>
      </c>
      <c r="O857" s="42">
        <f>IF($J857="MBD", IF(INTRO!$E$39="Non-endemic", IF($H857&lt;&gt;0, IF($I857=0, $D857*$H857, $D857*($H857-$G857)), 0), $D857*$H857), 0)</f>
        <v>0</v>
      </c>
      <c r="P857" s="15">
        <f t="shared" si="124"/>
        <v>0</v>
      </c>
      <c r="Q857" s="3"/>
      <c r="R857" s="15">
        <f t="shared" si="133"/>
        <v>0</v>
      </c>
      <c r="S857" s="25"/>
      <c r="T857" s="17">
        <f t="shared" si="125"/>
        <v>0</v>
      </c>
      <c r="U857" s="17">
        <f t="shared" si="126"/>
        <v>0</v>
      </c>
      <c r="V857" s="25"/>
      <c r="W857" s="17">
        <f t="shared" si="127"/>
        <v>0</v>
      </c>
      <c r="X857" s="17">
        <f t="shared" si="128"/>
        <v>0</v>
      </c>
      <c r="Y857" s="25"/>
      <c r="Z857" s="17">
        <f t="shared" si="129"/>
        <v>0</v>
      </c>
      <c r="AA857" s="17">
        <f t="shared" si="130"/>
        <v>0</v>
      </c>
    </row>
    <row r="858" spans="1:27" x14ac:dyDescent="0.2">
      <c r="A858" s="14" t="str">
        <f>IF(AND(INTRO!$E$37="Non-endemic",INTRO!$E$41="Non-endemic")," ",IF(COUNTRY_INFO!A858=0," ",COUNTRY_INFO!A858))</f>
        <v>Ethiopia</v>
      </c>
      <c r="B858" s="14" t="str">
        <f>IF(AND(INTRO!$E$37="Non-endemic",INTRO!$E$41="Non-endemic")," ",IF(COUNTRY_INFO!B858=0," ",COUNTRY_INFO!B858))</f>
        <v>TigrayCentral Tigray</v>
      </c>
      <c r="C858" s="14" t="str">
        <f>IF(AND(INTRO!$E$37="Non-endemic",INTRO!$E$41="Non-endemic")," ",IF(COUNTRY_INFO!C858=0," ",COUNTRY_INFO!C858))</f>
        <v>Axum Town</v>
      </c>
      <c r="D858" s="15">
        <f>IF(AND(INTRO!$E$37="Non-endemic",INTRO!$E$41="Non-endemic"),0,IF(AND(OR(COUNTRY_INFO!$H858=0,COUNTRY_INFO!$H858=4,COUNTRY_INFO!$H858=99),OR(COUNTRY_INFO!$J858=0,COUNTRY_INFO!$J858=4)),0,COUNTRY_INFO!$E858))</f>
        <v>8770.9960825199978</v>
      </c>
      <c r="E858" s="15">
        <f>IF(AND(INTRO!$E$37="Non-endemic",INTRO!$E$41="Non-endemic"),0,IF(AND(OR(COUNTRY_INFO!$H858=0,COUNTRY_INFO!$H858=4,COUNTRY_INFO!$H858=99),OR(COUNTRY_INFO!$J858=0,COUNTRY_INFO!$J858=4)),0,COUNTRY_INFO!$F858))</f>
        <v>17455.173379689997</v>
      </c>
      <c r="F858" s="15">
        <f t="shared" si="131"/>
        <v>26226.169462209997</v>
      </c>
      <c r="G858" s="16">
        <f>IF(AND(INTRO!$E$37="Non-endemic",INTRO!$E$41="Non-endemic"),0,COUNTRY_INFO!P858)</f>
        <v>0</v>
      </c>
      <c r="H858" s="16">
        <f>IF(AND(INTRO!$E$37="Non-endemic",INTRO!$E$41="Non-endemic"),0,COUNTRY_INFO!R858)</f>
        <v>1</v>
      </c>
      <c r="I858" s="15">
        <f>IF(INTRO!$E$39="Non-endemic",IF($G858=1,DEC!I858,0),IF($G858=1,IVM!G858,0))</f>
        <v>0</v>
      </c>
      <c r="J858" s="197" t="s">
        <v>1155</v>
      </c>
      <c r="K858" s="42">
        <f>IF($J858="ALB", IF(INTRO!$E$39="Non-endemic", IF($H858&lt;&gt;0, IF($I858=0, $D858*$H858, $D858*($H858-$G858)), 0), $D858*$H858), 0)</f>
        <v>0</v>
      </c>
      <c r="L858" s="15">
        <f t="shared" si="123"/>
        <v>0</v>
      </c>
      <c r="M858" s="3"/>
      <c r="N858" s="15">
        <f t="shared" si="132"/>
        <v>0</v>
      </c>
      <c r="O858" s="42">
        <f>IF($J858="MBD", IF(INTRO!$E$39="Non-endemic", IF($H858&lt;&gt;0, IF($I858=0, $D858*$H858, $D858*($H858-$G858)), 0), $D858*$H858), 0)</f>
        <v>8770.9960825199978</v>
      </c>
      <c r="P858" s="15">
        <f t="shared" si="124"/>
        <v>17455.173379689997</v>
      </c>
      <c r="Q858" s="3"/>
      <c r="R858" s="15">
        <f t="shared" si="133"/>
        <v>26226.169462209997</v>
      </c>
      <c r="S858" s="25"/>
      <c r="T858" s="17">
        <f t="shared" si="125"/>
        <v>0</v>
      </c>
      <c r="U858" s="17">
        <f t="shared" si="126"/>
        <v>0</v>
      </c>
      <c r="V858" s="25"/>
      <c r="W858" s="17">
        <f t="shared" si="127"/>
        <v>0</v>
      </c>
      <c r="X858" s="17">
        <f t="shared" si="128"/>
        <v>0</v>
      </c>
      <c r="Y858" s="25"/>
      <c r="Z858" s="17">
        <f t="shared" si="129"/>
        <v>17455.173379689997</v>
      </c>
      <c r="AA858" s="17">
        <f t="shared" si="130"/>
        <v>117</v>
      </c>
    </row>
    <row r="859" spans="1:27" x14ac:dyDescent="0.2">
      <c r="A859" s="14" t="str">
        <f>IF(AND(INTRO!$E$37="Non-endemic",INTRO!$E$41="Non-endemic")," ",IF(COUNTRY_INFO!A859=0," ",COUNTRY_INFO!A859))</f>
        <v>Ethiopia</v>
      </c>
      <c r="B859" s="14" t="str">
        <f>IF(AND(INTRO!$E$37="Non-endemic",INTRO!$E$41="Non-endemic")," ",IF(COUNTRY_INFO!B859=0," ",COUNTRY_INFO!B859))</f>
        <v>TigrayCentral Tigray</v>
      </c>
      <c r="C859" s="14" t="str">
        <f>IF(AND(INTRO!$E$37="Non-endemic",INTRO!$E$41="Non-endemic")," ",IF(COUNTRY_INFO!C859=0," ",COUNTRY_INFO!C859))</f>
        <v>Geter Adwa</v>
      </c>
      <c r="D859" s="15">
        <f>IF(AND(INTRO!$E$37="Non-endemic",INTRO!$E$41="Non-endemic"),0,IF(AND(OR(COUNTRY_INFO!$H859=0,COUNTRY_INFO!$H859=4,COUNTRY_INFO!$H859=99),OR(COUNTRY_INFO!$J859=0,COUNTRY_INFO!$J859=4)),0,COUNTRY_INFO!$E859))</f>
        <v>16957.818302039999</v>
      </c>
      <c r="E859" s="15">
        <f>IF(AND(INTRO!$E$37="Non-endemic",INTRO!$E$41="Non-endemic"),0,IF(AND(OR(COUNTRY_INFO!$H859=0,COUNTRY_INFO!$H859=4,COUNTRY_INFO!$H859=99),OR(COUNTRY_INFO!$J859=0,COUNTRY_INFO!$J859=4)),0,COUNTRY_INFO!$F859))</f>
        <v>33747.781417129998</v>
      </c>
      <c r="F859" s="15">
        <f t="shared" si="131"/>
        <v>50705.599719170001</v>
      </c>
      <c r="G859" s="16">
        <f>IF(AND(INTRO!$E$37="Non-endemic",INTRO!$E$41="Non-endemic"),0,COUNTRY_INFO!P859)</f>
        <v>0</v>
      </c>
      <c r="H859" s="16">
        <f>IF(AND(INTRO!$E$37="Non-endemic",INTRO!$E$41="Non-endemic"),0,COUNTRY_INFO!R859)</f>
        <v>0</v>
      </c>
      <c r="I859" s="15">
        <f>IF(INTRO!$E$39="Non-endemic",IF($G859=1,DEC!I859,0),IF($G859=1,IVM!G859,0))</f>
        <v>0</v>
      </c>
      <c r="J859" s="197"/>
      <c r="K859" s="42">
        <f>IF($J859="ALB", IF(INTRO!$E$39="Non-endemic", IF($H859&lt;&gt;0, IF($I859=0, $D859*$H859, $D859*($H859-$G859)), 0), $D859*$H859), 0)</f>
        <v>0</v>
      </c>
      <c r="L859" s="15">
        <f t="shared" si="123"/>
        <v>0</v>
      </c>
      <c r="M859" s="3"/>
      <c r="N859" s="15">
        <f t="shared" si="132"/>
        <v>0</v>
      </c>
      <c r="O859" s="42">
        <f>IF($J859="MBD", IF(INTRO!$E$39="Non-endemic", IF($H859&lt;&gt;0, IF($I859=0, $D859*$H859, $D859*($H859-$G859)), 0), $D859*$H859), 0)</f>
        <v>0</v>
      </c>
      <c r="P859" s="15">
        <f t="shared" si="124"/>
        <v>0</v>
      </c>
      <c r="Q859" s="3"/>
      <c r="R859" s="15">
        <f t="shared" si="133"/>
        <v>0</v>
      </c>
      <c r="S859" s="25"/>
      <c r="T859" s="17">
        <f t="shared" si="125"/>
        <v>0</v>
      </c>
      <c r="U859" s="17">
        <f t="shared" si="126"/>
        <v>0</v>
      </c>
      <c r="V859" s="25"/>
      <c r="W859" s="17">
        <f t="shared" si="127"/>
        <v>0</v>
      </c>
      <c r="X859" s="17">
        <f t="shared" si="128"/>
        <v>0</v>
      </c>
      <c r="Y859" s="25"/>
      <c r="Z859" s="17">
        <f t="shared" si="129"/>
        <v>0</v>
      </c>
      <c r="AA859" s="17">
        <f t="shared" si="130"/>
        <v>0</v>
      </c>
    </row>
    <row r="860" spans="1:27" x14ac:dyDescent="0.2">
      <c r="A860" s="14" t="str">
        <f>IF(AND(INTRO!$E$37="Non-endemic",INTRO!$E$41="Non-endemic")," ",IF(COUNTRY_INFO!A860=0," ",COUNTRY_INFO!A860))</f>
        <v>Ethiopia</v>
      </c>
      <c r="B860" s="14" t="str">
        <f>IF(AND(INTRO!$E$37="Non-endemic",INTRO!$E$41="Non-endemic")," ",IF(COUNTRY_INFO!B860=0," ",COUNTRY_INFO!B860))</f>
        <v>TigrayCentral Tigray</v>
      </c>
      <c r="C860" s="14" t="str">
        <f>IF(AND(INTRO!$E$37="Non-endemic",INTRO!$E$41="Non-endemic")," ",IF(COUNTRY_INFO!C860=0," ",COUNTRY_INFO!C860))</f>
        <v>Kolla Temben</v>
      </c>
      <c r="D860" s="15">
        <f>IF(AND(INTRO!$E$37="Non-endemic",INTRO!$E$41="Non-endemic"),0,IF(AND(OR(COUNTRY_INFO!$H860=0,COUNTRY_INFO!$H860=4,COUNTRY_INFO!$H860=99),OR(COUNTRY_INFO!$J860=0,COUNTRY_INFO!$J860=4)),0,COUNTRY_INFO!$E860))</f>
        <v>25869.016111679994</v>
      </c>
      <c r="E860" s="15">
        <f>IF(AND(INTRO!$E$37="Non-endemic",INTRO!$E$41="Non-endemic"),0,IF(AND(OR(COUNTRY_INFO!$H860=0,COUNTRY_INFO!$H860=4,COUNTRY_INFO!$H860=99),OR(COUNTRY_INFO!$J860=0,COUNTRY_INFO!$J860=4)),0,COUNTRY_INFO!$F860))</f>
        <v>51481.970478959993</v>
      </c>
      <c r="F860" s="15">
        <f t="shared" si="131"/>
        <v>77350.986590639979</v>
      </c>
      <c r="G860" s="16">
        <f>IF(AND(INTRO!$E$37="Non-endemic",INTRO!$E$41="Non-endemic"),0,COUNTRY_INFO!P860)</f>
        <v>0</v>
      </c>
      <c r="H860" s="16">
        <f>IF(AND(INTRO!$E$37="Non-endemic",INTRO!$E$41="Non-endemic"),0,COUNTRY_INFO!R860)</f>
        <v>1</v>
      </c>
      <c r="I860" s="15">
        <f>IF(INTRO!$E$39="Non-endemic",IF($G860=1,DEC!I860,0),IF($G860=1,IVM!G860,0))</f>
        <v>0</v>
      </c>
      <c r="J860" s="197" t="s">
        <v>1155</v>
      </c>
      <c r="K860" s="42">
        <f>IF($J860="ALB", IF(INTRO!$E$39="Non-endemic", IF($H860&lt;&gt;0, IF($I860=0, $D860*$H860, $D860*($H860-$G860)), 0), $D860*$H860), 0)</f>
        <v>0</v>
      </c>
      <c r="L860" s="15">
        <f t="shared" si="123"/>
        <v>0</v>
      </c>
      <c r="M860" s="3"/>
      <c r="N860" s="15">
        <f t="shared" si="132"/>
        <v>0</v>
      </c>
      <c r="O860" s="42">
        <f>IF($J860="MBD", IF(INTRO!$E$39="Non-endemic", IF($H860&lt;&gt;0, IF($I860=0, $D860*$H860, $D860*($H860-$G860)), 0), $D860*$H860), 0)</f>
        <v>25869.016111679994</v>
      </c>
      <c r="P860" s="15">
        <f t="shared" si="124"/>
        <v>51481.970478959993</v>
      </c>
      <c r="Q860" s="3"/>
      <c r="R860" s="15">
        <f t="shared" si="133"/>
        <v>77350.986590639979</v>
      </c>
      <c r="S860" s="25"/>
      <c r="T860" s="17">
        <f t="shared" si="125"/>
        <v>0</v>
      </c>
      <c r="U860" s="17">
        <f t="shared" si="126"/>
        <v>0</v>
      </c>
      <c r="V860" s="25"/>
      <c r="W860" s="17">
        <f t="shared" si="127"/>
        <v>0</v>
      </c>
      <c r="X860" s="17">
        <f t="shared" si="128"/>
        <v>0</v>
      </c>
      <c r="Y860" s="25"/>
      <c r="Z860" s="17">
        <f t="shared" si="129"/>
        <v>51481.970478959993</v>
      </c>
      <c r="AA860" s="17">
        <f t="shared" si="130"/>
        <v>344</v>
      </c>
    </row>
    <row r="861" spans="1:27" x14ac:dyDescent="0.2">
      <c r="A861" s="14" t="str">
        <f>IF(AND(INTRO!$E$37="Non-endemic",INTRO!$E$41="Non-endemic")," ",IF(COUNTRY_INFO!A861=0," ",COUNTRY_INFO!A861))</f>
        <v>Ethiopia</v>
      </c>
      <c r="B861" s="14" t="str">
        <f>IF(AND(INTRO!$E$37="Non-endemic",INTRO!$E$41="Non-endemic")," ",IF(COUNTRY_INFO!B861=0," ",COUNTRY_INFO!B861))</f>
        <v>TigrayCentral Tigray</v>
      </c>
      <c r="C861" s="14" t="str">
        <f>IF(AND(INTRO!$E$37="Non-endemic",INTRO!$E$41="Non-endemic")," ",IF(COUNTRY_INFO!C861=0," ",COUNTRY_INFO!C861))</f>
        <v>Laelay Maichew</v>
      </c>
      <c r="D861" s="15">
        <f>IF(AND(INTRO!$E$37="Non-endemic",INTRO!$E$41="Non-endemic"),0,IF(AND(OR(COUNTRY_INFO!$H861=0,COUNTRY_INFO!$H861=4,COUNTRY_INFO!$H861=99),OR(COUNTRY_INFO!$J861=0,COUNTRY_INFO!$J861=4)),0,COUNTRY_INFO!$E861))</f>
        <v>12350.933345519998</v>
      </c>
      <c r="E861" s="15">
        <f>IF(AND(INTRO!$E$37="Non-endemic",INTRO!$E$41="Non-endemic"),0,IF(AND(OR(COUNTRY_INFO!$H861=0,COUNTRY_INFO!$H861=4,COUNTRY_INFO!$H861=99),OR(COUNTRY_INFO!$J861=0,COUNTRY_INFO!$J861=4)),0,COUNTRY_INFO!$F861))</f>
        <v>24579.612271939997</v>
      </c>
      <c r="F861" s="15">
        <f t="shared" si="131"/>
        <v>36930.545617459997</v>
      </c>
      <c r="G861" s="16">
        <f>IF(AND(INTRO!$E$37="Non-endemic",INTRO!$E$41="Non-endemic"),0,COUNTRY_INFO!P861)</f>
        <v>0</v>
      </c>
      <c r="H861" s="16">
        <f>IF(AND(INTRO!$E$37="Non-endemic",INTRO!$E$41="Non-endemic"),0,COUNTRY_INFO!R861)</f>
        <v>0</v>
      </c>
      <c r="I861" s="15">
        <f>IF(INTRO!$E$39="Non-endemic",IF($G861=1,DEC!I861,0),IF($G861=1,IVM!G861,0))</f>
        <v>0</v>
      </c>
      <c r="J861" s="197"/>
      <c r="K861" s="42">
        <f>IF($J861="ALB", IF(INTRO!$E$39="Non-endemic", IF($H861&lt;&gt;0, IF($I861=0, $D861*$H861, $D861*($H861-$G861)), 0), $D861*$H861), 0)</f>
        <v>0</v>
      </c>
      <c r="L861" s="15">
        <f t="shared" si="123"/>
        <v>0</v>
      </c>
      <c r="M861" s="3"/>
      <c r="N861" s="15">
        <f t="shared" si="132"/>
        <v>0</v>
      </c>
      <c r="O861" s="42">
        <f>IF($J861="MBD", IF(INTRO!$E$39="Non-endemic", IF($H861&lt;&gt;0, IF($I861=0, $D861*$H861, $D861*($H861-$G861)), 0), $D861*$H861), 0)</f>
        <v>0</v>
      </c>
      <c r="P861" s="15">
        <f t="shared" si="124"/>
        <v>0</v>
      </c>
      <c r="Q861" s="3"/>
      <c r="R861" s="15">
        <f t="shared" si="133"/>
        <v>0</v>
      </c>
      <c r="S861" s="25"/>
      <c r="T861" s="17">
        <f t="shared" si="125"/>
        <v>0</v>
      </c>
      <c r="U861" s="17">
        <f t="shared" si="126"/>
        <v>0</v>
      </c>
      <c r="V861" s="25"/>
      <c r="W861" s="17">
        <f t="shared" si="127"/>
        <v>0</v>
      </c>
      <c r="X861" s="17">
        <f t="shared" si="128"/>
        <v>0</v>
      </c>
      <c r="Y861" s="25"/>
      <c r="Z861" s="17">
        <f t="shared" si="129"/>
        <v>0</v>
      </c>
      <c r="AA861" s="17">
        <f t="shared" si="130"/>
        <v>0</v>
      </c>
    </row>
    <row r="862" spans="1:27" x14ac:dyDescent="0.2">
      <c r="A862" s="14" t="str">
        <f>IF(AND(INTRO!$E$37="Non-endemic",INTRO!$E$41="Non-endemic")," ",IF(COUNTRY_INFO!A862=0," ",COUNTRY_INFO!A862))</f>
        <v>Ethiopia</v>
      </c>
      <c r="B862" s="14" t="str">
        <f>IF(AND(INTRO!$E$37="Non-endemic",INTRO!$E$41="Non-endemic")," ",IF(COUNTRY_INFO!B862=0," ",COUNTRY_INFO!B862))</f>
        <v>TigrayCentral Tigray</v>
      </c>
      <c r="C862" s="14" t="str">
        <f>IF(AND(INTRO!$E$37="Non-endemic",INTRO!$E$41="Non-endemic")," ",IF(COUNTRY_INFO!C862=0," ",COUNTRY_INFO!C862))</f>
        <v>Mereb Lekhe</v>
      </c>
      <c r="D862" s="15">
        <f>IF(AND(INTRO!$E$37="Non-endemic",INTRO!$E$41="Non-endemic"),0,IF(AND(OR(COUNTRY_INFO!$H862=0,COUNTRY_INFO!$H862=4,COUNTRY_INFO!$H862=99),OR(COUNTRY_INFO!$J862=0,COUNTRY_INFO!$J862=4)),0,COUNTRY_INFO!$E862))</f>
        <v>22750.725988619997</v>
      </c>
      <c r="E862" s="15">
        <f>IF(AND(INTRO!$E$37="Non-endemic",INTRO!$E$41="Non-endemic"),0,IF(AND(OR(COUNTRY_INFO!$H862=0,COUNTRY_INFO!$H862=4,COUNTRY_INFO!$H862=99),OR(COUNTRY_INFO!$J862=0,COUNTRY_INFO!$J862=4)),0,COUNTRY_INFO!$F862))</f>
        <v>45276.256300764995</v>
      </c>
      <c r="F862" s="15">
        <f t="shared" si="131"/>
        <v>68026.982289384992</v>
      </c>
      <c r="G862" s="16">
        <f>IF(AND(INTRO!$E$37="Non-endemic",INTRO!$E$41="Non-endemic"),0,COUNTRY_INFO!P862)</f>
        <v>0</v>
      </c>
      <c r="H862" s="16">
        <f>IF(AND(INTRO!$E$37="Non-endemic",INTRO!$E$41="Non-endemic"),0,COUNTRY_INFO!R862)</f>
        <v>0</v>
      </c>
      <c r="I862" s="15">
        <f>IF(INTRO!$E$39="Non-endemic",IF($G862=1,DEC!I862,0),IF($G862=1,IVM!G862,0))</f>
        <v>0</v>
      </c>
      <c r="J862" s="197"/>
      <c r="K862" s="42">
        <f>IF($J862="ALB", IF(INTRO!$E$39="Non-endemic", IF($H862&lt;&gt;0, IF($I862=0, $D862*$H862, $D862*($H862-$G862)), 0), $D862*$H862), 0)</f>
        <v>0</v>
      </c>
      <c r="L862" s="15">
        <f t="shared" si="123"/>
        <v>0</v>
      </c>
      <c r="M862" s="3"/>
      <c r="N862" s="15">
        <f t="shared" si="132"/>
        <v>0</v>
      </c>
      <c r="O862" s="42">
        <f>IF($J862="MBD", IF(INTRO!$E$39="Non-endemic", IF($H862&lt;&gt;0, IF($I862=0, $D862*$H862, $D862*($H862-$G862)), 0), $D862*$H862), 0)</f>
        <v>0</v>
      </c>
      <c r="P862" s="15">
        <f t="shared" si="124"/>
        <v>0</v>
      </c>
      <c r="Q862" s="3"/>
      <c r="R862" s="15">
        <f t="shared" si="133"/>
        <v>0</v>
      </c>
      <c r="S862" s="25"/>
      <c r="T862" s="17">
        <f t="shared" si="125"/>
        <v>0</v>
      </c>
      <c r="U862" s="17">
        <f t="shared" si="126"/>
        <v>0</v>
      </c>
      <c r="V862" s="25"/>
      <c r="W862" s="17">
        <f t="shared" si="127"/>
        <v>0</v>
      </c>
      <c r="X862" s="17">
        <f t="shared" si="128"/>
        <v>0</v>
      </c>
      <c r="Y862" s="25"/>
      <c r="Z862" s="17">
        <f t="shared" si="129"/>
        <v>0</v>
      </c>
      <c r="AA862" s="17">
        <f t="shared" si="130"/>
        <v>0</v>
      </c>
    </row>
    <row r="863" spans="1:27" x14ac:dyDescent="0.2">
      <c r="A863" s="14" t="str">
        <f>IF(AND(INTRO!$E$37="Non-endemic",INTRO!$E$41="Non-endemic")," ",IF(COUNTRY_INFO!A863=0," ",COUNTRY_INFO!A863))</f>
        <v>Ethiopia</v>
      </c>
      <c r="B863" s="14" t="str">
        <f>IF(AND(INTRO!$E$37="Non-endemic",INTRO!$E$41="Non-endemic")," ",IF(COUNTRY_INFO!B863=0," ",COUNTRY_INFO!B863))</f>
        <v>TigrayCentral Tigray</v>
      </c>
      <c r="C863" s="14" t="str">
        <f>IF(AND(INTRO!$E$37="Non-endemic",INTRO!$E$41="Non-endemic")," ",IF(COUNTRY_INFO!C863=0," ",COUNTRY_INFO!C863))</f>
        <v>Naeder Adet</v>
      </c>
      <c r="D863" s="15">
        <f>IF(AND(INTRO!$E$37="Non-endemic",INTRO!$E$41="Non-endemic"),0,IF(AND(OR(COUNTRY_INFO!$H863=0,COUNTRY_INFO!$H863=4,COUNTRY_INFO!$H863=99),OR(COUNTRY_INFO!$J863=0,COUNTRY_INFO!$J863=4)),0,COUNTRY_INFO!$E863))</f>
        <v>20135.274752249999</v>
      </c>
      <c r="E863" s="15">
        <f>IF(AND(INTRO!$E$37="Non-endemic",INTRO!$E$41="Non-endemic"),0,IF(AND(OR(COUNTRY_INFO!$H863=0,COUNTRY_INFO!$H863=4,COUNTRY_INFO!$H863=99),OR(COUNTRY_INFO!$J863=0,COUNTRY_INFO!$J863=4)),0,COUNTRY_INFO!$F863))</f>
        <v>40071.242597937497</v>
      </c>
      <c r="F863" s="15">
        <f t="shared" si="131"/>
        <v>60206.517350187496</v>
      </c>
      <c r="G863" s="16">
        <f>IF(AND(INTRO!$E$37="Non-endemic",INTRO!$E$41="Non-endemic"),0,COUNTRY_INFO!P863)</f>
        <v>0</v>
      </c>
      <c r="H863" s="16">
        <f>IF(AND(INTRO!$E$37="Non-endemic",INTRO!$E$41="Non-endemic"),0,COUNTRY_INFO!R863)</f>
        <v>1</v>
      </c>
      <c r="I863" s="15">
        <f>IF(INTRO!$E$39="Non-endemic",IF($G863=1,DEC!I863,0),IF($G863=1,IVM!G863,0))</f>
        <v>0</v>
      </c>
      <c r="J863" s="197" t="s">
        <v>1155</v>
      </c>
      <c r="K863" s="42">
        <f>IF($J863="ALB", IF(INTRO!$E$39="Non-endemic", IF($H863&lt;&gt;0, IF($I863=0, $D863*$H863, $D863*($H863-$G863)), 0), $D863*$H863), 0)</f>
        <v>0</v>
      </c>
      <c r="L863" s="15">
        <f t="shared" si="123"/>
        <v>0</v>
      </c>
      <c r="M863" s="3"/>
      <c r="N863" s="15">
        <f t="shared" si="132"/>
        <v>0</v>
      </c>
      <c r="O863" s="42">
        <f>IF($J863="MBD", IF(INTRO!$E$39="Non-endemic", IF($H863&lt;&gt;0, IF($I863=0, $D863*$H863, $D863*($H863-$G863)), 0), $D863*$H863), 0)</f>
        <v>20135.274752249999</v>
      </c>
      <c r="P863" s="15">
        <f t="shared" si="124"/>
        <v>40071.242597937497</v>
      </c>
      <c r="Q863" s="3"/>
      <c r="R863" s="15">
        <f t="shared" si="133"/>
        <v>60206.517350187496</v>
      </c>
      <c r="S863" s="25"/>
      <c r="T863" s="17">
        <f t="shared" si="125"/>
        <v>0</v>
      </c>
      <c r="U863" s="17">
        <f t="shared" si="126"/>
        <v>0</v>
      </c>
      <c r="V863" s="25"/>
      <c r="W863" s="17">
        <f t="shared" si="127"/>
        <v>0</v>
      </c>
      <c r="X863" s="17">
        <f t="shared" si="128"/>
        <v>0</v>
      </c>
      <c r="Y863" s="25"/>
      <c r="Z863" s="17">
        <f t="shared" si="129"/>
        <v>40071.242597937497</v>
      </c>
      <c r="AA863" s="17">
        <f t="shared" si="130"/>
        <v>268</v>
      </c>
    </row>
    <row r="864" spans="1:27" x14ac:dyDescent="0.2">
      <c r="A864" s="14" t="str">
        <f>IF(AND(INTRO!$E$37="Non-endemic",INTRO!$E$41="Non-endemic")," ",IF(COUNTRY_INFO!A864=0," ",COUNTRY_INFO!A864))</f>
        <v>Ethiopia</v>
      </c>
      <c r="B864" s="14" t="str">
        <f>IF(AND(INTRO!$E$37="Non-endemic",INTRO!$E$41="Non-endemic")," ",IF(COUNTRY_INFO!B864=0," ",COUNTRY_INFO!B864))</f>
        <v>TigrayCentral Tigray</v>
      </c>
      <c r="C864" s="14" t="str">
        <f>IF(AND(INTRO!$E$37="Non-endemic",INTRO!$E$41="Non-endemic")," ",IF(COUNTRY_INFO!C864=0," ",COUNTRY_INFO!C864))</f>
        <v>Tahtay Maichew</v>
      </c>
      <c r="D864" s="15">
        <f>IF(AND(INTRO!$E$37="Non-endemic",INTRO!$E$41="Non-endemic"),0,IF(AND(OR(COUNTRY_INFO!$H864=0,COUNTRY_INFO!$H864=4,COUNTRY_INFO!$H864=99),OR(COUNTRY_INFO!$J864=0,COUNTRY_INFO!$J864=4)),0,COUNTRY_INFO!$E864))</f>
        <v>17057.427435089998</v>
      </c>
      <c r="E864" s="15">
        <f>IF(AND(INTRO!$E$37="Non-endemic",INTRO!$E$41="Non-endemic"),0,IF(AND(OR(COUNTRY_INFO!$H864=0,COUNTRY_INFO!$H864=4,COUNTRY_INFO!$H864=99),OR(COUNTRY_INFO!$J864=0,COUNTRY_INFO!$J864=4)),0,COUNTRY_INFO!$F864))</f>
        <v>33946.013712667496</v>
      </c>
      <c r="F864" s="15">
        <f t="shared" si="131"/>
        <v>51003.44114775749</v>
      </c>
      <c r="G864" s="16">
        <f>IF(AND(INTRO!$E$37="Non-endemic",INTRO!$E$41="Non-endemic"),0,COUNTRY_INFO!P864)</f>
        <v>0</v>
      </c>
      <c r="H864" s="16">
        <f>IF(AND(INTRO!$E$37="Non-endemic",INTRO!$E$41="Non-endemic"),0,COUNTRY_INFO!R864)</f>
        <v>1</v>
      </c>
      <c r="I864" s="15">
        <f>IF(INTRO!$E$39="Non-endemic",IF($G864=1,DEC!I864,0),IF($G864=1,IVM!G864,0))</f>
        <v>0</v>
      </c>
      <c r="J864" s="197" t="s">
        <v>1155</v>
      </c>
      <c r="K864" s="42">
        <f>IF($J864="ALB", IF(INTRO!$E$39="Non-endemic", IF($H864&lt;&gt;0, IF($I864=0, $D864*$H864, $D864*($H864-$G864)), 0), $D864*$H864), 0)</f>
        <v>0</v>
      </c>
      <c r="L864" s="15">
        <f t="shared" si="123"/>
        <v>0</v>
      </c>
      <c r="M864" s="3"/>
      <c r="N864" s="15">
        <f t="shared" si="132"/>
        <v>0</v>
      </c>
      <c r="O864" s="42">
        <f>IF($J864="MBD", IF(INTRO!$E$39="Non-endemic", IF($H864&lt;&gt;0, IF($I864=0, $D864*$H864, $D864*($H864-$G864)), 0), $D864*$H864), 0)</f>
        <v>17057.427435089998</v>
      </c>
      <c r="P864" s="15">
        <f t="shared" si="124"/>
        <v>33946.013712667496</v>
      </c>
      <c r="Q864" s="3"/>
      <c r="R864" s="15">
        <f t="shared" si="133"/>
        <v>51003.44114775749</v>
      </c>
      <c r="S864" s="25"/>
      <c r="T864" s="17">
        <f t="shared" si="125"/>
        <v>0</v>
      </c>
      <c r="U864" s="17">
        <f t="shared" si="126"/>
        <v>0</v>
      </c>
      <c r="V864" s="25"/>
      <c r="W864" s="17">
        <f t="shared" si="127"/>
        <v>0</v>
      </c>
      <c r="X864" s="17">
        <f t="shared" si="128"/>
        <v>0</v>
      </c>
      <c r="Y864" s="25"/>
      <c r="Z864" s="17">
        <f t="shared" si="129"/>
        <v>33946.013712667496</v>
      </c>
      <c r="AA864" s="17">
        <f t="shared" si="130"/>
        <v>227</v>
      </c>
    </row>
    <row r="865" spans="1:27" x14ac:dyDescent="0.2">
      <c r="A865" s="14" t="str">
        <f>IF(AND(INTRO!$E$37="Non-endemic",INTRO!$E$41="Non-endemic")," ",IF(COUNTRY_INFO!A865=0," ",COUNTRY_INFO!A865))</f>
        <v>Ethiopia</v>
      </c>
      <c r="B865" s="14" t="str">
        <f>IF(AND(INTRO!$E$37="Non-endemic",INTRO!$E$41="Non-endemic")," ",IF(COUNTRY_INFO!B865=0," ",COUNTRY_INFO!B865))</f>
        <v>TigrayCentral Tigray</v>
      </c>
      <c r="C865" s="14" t="str">
        <f>IF(AND(INTRO!$E$37="Non-endemic",INTRO!$E$41="Non-endemic")," ",IF(COUNTRY_INFO!C865=0," ",COUNTRY_INFO!C865))</f>
        <v>Tanqua Abergele</v>
      </c>
      <c r="D865" s="15">
        <f>IF(AND(INTRO!$E$37="Non-endemic",INTRO!$E$41="Non-endemic"),0,IF(AND(OR(COUNTRY_INFO!$H865=0,COUNTRY_INFO!$H865=4,COUNTRY_INFO!$H865=99),OR(COUNTRY_INFO!$J865=0,COUNTRY_INFO!$J865=4)),0,COUNTRY_INFO!$E865))</f>
        <v>17882.161099109995</v>
      </c>
      <c r="E865" s="15">
        <f>IF(AND(INTRO!$E$37="Non-endemic",INTRO!$E$41="Non-endemic"),0,IF(AND(OR(COUNTRY_INFO!$H865=0,COUNTRY_INFO!$H865=4,COUNTRY_INFO!$H865=99),OR(COUNTRY_INFO!$J865=0,COUNTRY_INFO!$J865=4)),0,COUNTRY_INFO!$F865))</f>
        <v>35587.317500982492</v>
      </c>
      <c r="F865" s="15">
        <f t="shared" si="131"/>
        <v>53469.478600092487</v>
      </c>
      <c r="G865" s="16">
        <f>IF(AND(INTRO!$E$37="Non-endemic",INTRO!$E$41="Non-endemic"),0,COUNTRY_INFO!P865)</f>
        <v>0</v>
      </c>
      <c r="H865" s="16">
        <f>IF(AND(INTRO!$E$37="Non-endemic",INTRO!$E$41="Non-endemic"),0,COUNTRY_INFO!R865)</f>
        <v>0</v>
      </c>
      <c r="I865" s="15">
        <f>IF(INTRO!$E$39="Non-endemic",IF($G865=1,DEC!I865,0),IF($G865=1,IVM!G865,0))</f>
        <v>0</v>
      </c>
      <c r="J865" s="197"/>
      <c r="K865" s="42">
        <f>IF($J865="ALB", IF(INTRO!$E$39="Non-endemic", IF($H865&lt;&gt;0, IF($I865=0, $D865*$H865, $D865*($H865-$G865)), 0), $D865*$H865), 0)</f>
        <v>0</v>
      </c>
      <c r="L865" s="15">
        <f t="shared" si="123"/>
        <v>0</v>
      </c>
      <c r="M865" s="3"/>
      <c r="N865" s="15">
        <f t="shared" si="132"/>
        <v>0</v>
      </c>
      <c r="O865" s="42">
        <f>IF($J865="MBD", IF(INTRO!$E$39="Non-endemic", IF($H865&lt;&gt;0, IF($I865=0, $D865*$H865, $D865*($H865-$G865)), 0), $D865*$H865), 0)</f>
        <v>0</v>
      </c>
      <c r="P865" s="15">
        <f t="shared" si="124"/>
        <v>0</v>
      </c>
      <c r="Q865" s="3"/>
      <c r="R865" s="15">
        <f t="shared" si="133"/>
        <v>0</v>
      </c>
      <c r="S865" s="25"/>
      <c r="T865" s="17">
        <f t="shared" si="125"/>
        <v>0</v>
      </c>
      <c r="U865" s="17">
        <f t="shared" si="126"/>
        <v>0</v>
      </c>
      <c r="V865" s="25"/>
      <c r="W865" s="17">
        <f t="shared" si="127"/>
        <v>0</v>
      </c>
      <c r="X865" s="17">
        <f t="shared" si="128"/>
        <v>0</v>
      </c>
      <c r="Y865" s="25"/>
      <c r="Z865" s="17">
        <f t="shared" si="129"/>
        <v>0</v>
      </c>
      <c r="AA865" s="17">
        <f t="shared" si="130"/>
        <v>0</v>
      </c>
    </row>
    <row r="866" spans="1:27" x14ac:dyDescent="0.2">
      <c r="A866" s="14" t="str">
        <f>IF(AND(INTRO!$E$37="Non-endemic",INTRO!$E$41="Non-endemic")," ",IF(COUNTRY_INFO!A866=0," ",COUNTRY_INFO!A866))</f>
        <v>Ethiopia</v>
      </c>
      <c r="B866" s="14" t="str">
        <f>IF(AND(INTRO!$E$37="Non-endemic",INTRO!$E$41="Non-endemic")," ",IF(COUNTRY_INFO!B866=0," ",COUNTRY_INFO!B866))</f>
        <v>TigrayCentral Tigray</v>
      </c>
      <c r="C866" s="14" t="str">
        <f>IF(AND(INTRO!$E$37="Non-endemic",INTRO!$E$41="Non-endemic")," ",IF(COUNTRY_INFO!C866=0," ",COUNTRY_INFO!C866))</f>
        <v>Werei Lekhe</v>
      </c>
      <c r="D866" s="15">
        <f>IF(AND(INTRO!$E$37="Non-endemic",INTRO!$E$41="Non-endemic"),0,IF(AND(OR(COUNTRY_INFO!$H866=0,COUNTRY_INFO!$H866=4,COUNTRY_INFO!$H866=99),OR(COUNTRY_INFO!$J866=0,COUNTRY_INFO!$J866=4)),0,COUNTRY_INFO!$E866))</f>
        <v>28206.160928189998</v>
      </c>
      <c r="E866" s="15">
        <f>IF(AND(INTRO!$E$37="Non-endemic",INTRO!$E$41="Non-endemic"),0,IF(AND(OR(COUNTRY_INFO!$H866=0,COUNTRY_INFO!$H866=4,COUNTRY_INFO!$H866=99),OR(COUNTRY_INFO!$J866=0,COUNTRY_INFO!$J866=4)),0,COUNTRY_INFO!$F866))</f>
        <v>56133.126128992495</v>
      </c>
      <c r="F866" s="15">
        <f t="shared" si="131"/>
        <v>84339.28705718249</v>
      </c>
      <c r="G866" s="16">
        <f>IF(AND(INTRO!$E$37="Non-endemic",INTRO!$E$41="Non-endemic"),0,COUNTRY_INFO!P866)</f>
        <v>0</v>
      </c>
      <c r="H866" s="16">
        <f>IF(AND(INTRO!$E$37="Non-endemic",INTRO!$E$41="Non-endemic"),0,COUNTRY_INFO!R866)</f>
        <v>0</v>
      </c>
      <c r="I866" s="15">
        <f>IF(INTRO!$E$39="Non-endemic",IF($G866=1,DEC!I866,0),IF($G866=1,IVM!G866,0))</f>
        <v>0</v>
      </c>
      <c r="J866" s="197"/>
      <c r="K866" s="42">
        <f>IF($J866="ALB", IF(INTRO!$E$39="Non-endemic", IF($H866&lt;&gt;0, IF($I866=0, $D866*$H866, $D866*($H866-$G866)), 0), $D866*$H866), 0)</f>
        <v>0</v>
      </c>
      <c r="L866" s="15">
        <f t="shared" si="123"/>
        <v>0</v>
      </c>
      <c r="M866" s="3"/>
      <c r="N866" s="15">
        <f t="shared" si="132"/>
        <v>0</v>
      </c>
      <c r="O866" s="42">
        <f>IF($J866="MBD", IF(INTRO!$E$39="Non-endemic", IF($H866&lt;&gt;0, IF($I866=0, $D866*$H866, $D866*($H866-$G866)), 0), $D866*$H866), 0)</f>
        <v>0</v>
      </c>
      <c r="P866" s="15">
        <f t="shared" si="124"/>
        <v>0</v>
      </c>
      <c r="Q866" s="3"/>
      <c r="R866" s="15">
        <f t="shared" si="133"/>
        <v>0</v>
      </c>
      <c r="S866" s="25"/>
      <c r="T866" s="17">
        <f t="shared" si="125"/>
        <v>0</v>
      </c>
      <c r="U866" s="17">
        <f t="shared" si="126"/>
        <v>0</v>
      </c>
      <c r="V866" s="25"/>
      <c r="W866" s="17">
        <f t="shared" si="127"/>
        <v>0</v>
      </c>
      <c r="X866" s="17">
        <f t="shared" si="128"/>
        <v>0</v>
      </c>
      <c r="Y866" s="25"/>
      <c r="Z866" s="17">
        <f t="shared" si="129"/>
        <v>0</v>
      </c>
      <c r="AA866" s="17">
        <f t="shared" si="130"/>
        <v>0</v>
      </c>
    </row>
    <row r="867" spans="1:27" x14ac:dyDescent="0.2">
      <c r="A867" s="14" t="str">
        <f>IF(AND(INTRO!$E$37="Non-endemic",INTRO!$E$41="Non-endemic")," ",IF(COUNTRY_INFO!A867=0," ",COUNTRY_INFO!A867))</f>
        <v>Ethiopia</v>
      </c>
      <c r="B867" s="14" t="str">
        <f>IF(AND(INTRO!$E$37="Non-endemic",INTRO!$E$41="Non-endemic")," ",IF(COUNTRY_INFO!B867=0," ",COUNTRY_INFO!B867))</f>
        <v>TigrayEastern Tigray</v>
      </c>
      <c r="C867" s="14" t="str">
        <f>IF(AND(INTRO!$E$37="Non-endemic",INTRO!$E$41="Non-endemic")," ",IF(COUNTRY_INFO!C867=0," ",COUNTRY_INFO!C867))</f>
        <v>Adigrat town</v>
      </c>
      <c r="D867" s="15">
        <f>IF(AND(INTRO!$E$37="Non-endemic",INTRO!$E$41="Non-endemic"),0,IF(AND(OR(COUNTRY_INFO!$H867=0,COUNTRY_INFO!$H867=4,COUNTRY_INFO!$H867=99),OR(COUNTRY_INFO!$J867=0,COUNTRY_INFO!$J867=4)),0,COUNTRY_INFO!$E867))</f>
        <v>11314.848573629999</v>
      </c>
      <c r="E867" s="15">
        <f>IF(AND(INTRO!$E$37="Non-endemic",INTRO!$E$41="Non-endemic"),0,IF(AND(OR(COUNTRY_INFO!$H867=0,COUNTRY_INFO!$H867=4,COUNTRY_INFO!$H867=99),OR(COUNTRY_INFO!$J867=0,COUNTRY_INFO!$J867=4)),0,COUNTRY_INFO!$F867))</f>
        <v>22517.698304672496</v>
      </c>
      <c r="F867" s="15">
        <f t="shared" si="131"/>
        <v>33832.546878302499</v>
      </c>
      <c r="G867" s="16">
        <f>IF(AND(INTRO!$E$37="Non-endemic",INTRO!$E$41="Non-endemic"),0,COUNTRY_INFO!P867)</f>
        <v>0</v>
      </c>
      <c r="H867" s="16">
        <f>IF(AND(INTRO!$E$37="Non-endemic",INTRO!$E$41="Non-endemic"),0,COUNTRY_INFO!R867)</f>
        <v>0</v>
      </c>
      <c r="I867" s="15">
        <f>IF(INTRO!$E$39="Non-endemic",IF($G867=1,DEC!I867,0),IF($G867=1,IVM!G867,0))</f>
        <v>0</v>
      </c>
      <c r="J867" s="197"/>
      <c r="K867" s="42">
        <f>IF($J867="ALB", IF(INTRO!$E$39="Non-endemic", IF($H867&lt;&gt;0, IF($I867=0, $D867*$H867, $D867*($H867-$G867)), 0), $D867*$H867), 0)</f>
        <v>0</v>
      </c>
      <c r="L867" s="15">
        <f t="shared" si="123"/>
        <v>0</v>
      </c>
      <c r="M867" s="3"/>
      <c r="N867" s="15">
        <f t="shared" si="132"/>
        <v>0</v>
      </c>
      <c r="O867" s="42">
        <f>IF($J867="MBD", IF(INTRO!$E$39="Non-endemic", IF($H867&lt;&gt;0, IF($I867=0, $D867*$H867, $D867*($H867-$G867)), 0), $D867*$H867), 0)</f>
        <v>0</v>
      </c>
      <c r="P867" s="15">
        <f t="shared" si="124"/>
        <v>0</v>
      </c>
      <c r="Q867" s="3"/>
      <c r="R867" s="15">
        <f t="shared" si="133"/>
        <v>0</v>
      </c>
      <c r="S867" s="25"/>
      <c r="T867" s="17">
        <f t="shared" si="125"/>
        <v>0</v>
      </c>
      <c r="U867" s="17">
        <f t="shared" si="126"/>
        <v>0</v>
      </c>
      <c r="V867" s="25"/>
      <c r="W867" s="17">
        <f t="shared" si="127"/>
        <v>0</v>
      </c>
      <c r="X867" s="17">
        <f t="shared" si="128"/>
        <v>0</v>
      </c>
      <c r="Y867" s="25"/>
      <c r="Z867" s="17">
        <f t="shared" si="129"/>
        <v>0</v>
      </c>
      <c r="AA867" s="17">
        <f t="shared" si="130"/>
        <v>0</v>
      </c>
    </row>
    <row r="868" spans="1:27" x14ac:dyDescent="0.2">
      <c r="A868" s="14" t="str">
        <f>IF(AND(INTRO!$E$37="Non-endemic",INTRO!$E$41="Non-endemic")," ",IF(COUNTRY_INFO!A868=0," ",COUNTRY_INFO!A868))</f>
        <v>Ethiopia</v>
      </c>
      <c r="B868" s="14" t="str">
        <f>IF(AND(INTRO!$E$37="Non-endemic",INTRO!$E$41="Non-endemic")," ",IF(COUNTRY_INFO!B868=0," ",COUNTRY_INFO!B868))</f>
        <v>TigrayEastern Tigray</v>
      </c>
      <c r="C868" s="14" t="str">
        <f>IF(AND(INTRO!$E$37="Non-endemic",INTRO!$E$41="Non-endemic")," ",IF(COUNTRY_INFO!C868=0," ",COUNTRY_INFO!C868))</f>
        <v>Atsibi Wonberta</v>
      </c>
      <c r="D868" s="15">
        <f>IF(AND(INTRO!$E$37="Non-endemic",INTRO!$E$41="Non-endemic"),0,IF(AND(OR(COUNTRY_INFO!$H868=0,COUNTRY_INFO!$H868=4,COUNTRY_INFO!$H868=99),OR(COUNTRY_INFO!$J868=0,COUNTRY_INFO!$J868=4)),0,COUNTRY_INFO!$E868))</f>
        <v>19791.810478439998</v>
      </c>
      <c r="E868" s="15">
        <f>IF(AND(INTRO!$E$37="Non-endemic",INTRO!$E$41="Non-endemic"),0,IF(AND(OR(COUNTRY_INFO!$H868=0,COUNTRY_INFO!$H868=4,COUNTRY_INFO!$H868=99),OR(COUNTRY_INFO!$J868=0,COUNTRY_INFO!$J868=4)),0,COUNTRY_INFO!$F868))</f>
        <v>39387.713795429998</v>
      </c>
      <c r="F868" s="15">
        <f t="shared" si="131"/>
        <v>59179.524273869996</v>
      </c>
      <c r="G868" s="16">
        <f>IF(AND(INTRO!$E$37="Non-endemic",INTRO!$E$41="Non-endemic"),0,COUNTRY_INFO!P868)</f>
        <v>0</v>
      </c>
      <c r="H868" s="16">
        <f>IF(AND(INTRO!$E$37="Non-endemic",INTRO!$E$41="Non-endemic"),0,COUNTRY_INFO!R868)</f>
        <v>0</v>
      </c>
      <c r="I868" s="15">
        <f>IF(INTRO!$E$39="Non-endemic",IF($G868=1,DEC!I868,0),IF($G868=1,IVM!G868,0))</f>
        <v>0</v>
      </c>
      <c r="J868" s="197"/>
      <c r="K868" s="42">
        <f>IF($J868="ALB", IF(INTRO!$E$39="Non-endemic", IF($H868&lt;&gt;0, IF($I868=0, $D868*$H868, $D868*($H868-$G868)), 0), $D868*$H868), 0)</f>
        <v>0</v>
      </c>
      <c r="L868" s="15">
        <f t="shared" si="123"/>
        <v>0</v>
      </c>
      <c r="M868" s="3"/>
      <c r="N868" s="15">
        <f t="shared" si="132"/>
        <v>0</v>
      </c>
      <c r="O868" s="42">
        <f>IF($J868="MBD", IF(INTRO!$E$39="Non-endemic", IF($H868&lt;&gt;0, IF($I868=0, $D868*$H868, $D868*($H868-$G868)), 0), $D868*$H868), 0)</f>
        <v>0</v>
      </c>
      <c r="P868" s="15">
        <f t="shared" si="124"/>
        <v>0</v>
      </c>
      <c r="Q868" s="3"/>
      <c r="R868" s="15">
        <f t="shared" si="133"/>
        <v>0</v>
      </c>
      <c r="S868" s="25"/>
      <c r="T868" s="17">
        <f t="shared" si="125"/>
        <v>0</v>
      </c>
      <c r="U868" s="17">
        <f t="shared" si="126"/>
        <v>0</v>
      </c>
      <c r="V868" s="25"/>
      <c r="W868" s="17">
        <f t="shared" si="127"/>
        <v>0</v>
      </c>
      <c r="X868" s="17">
        <f t="shared" si="128"/>
        <v>0</v>
      </c>
      <c r="Y868" s="25"/>
      <c r="Z868" s="17">
        <f t="shared" si="129"/>
        <v>0</v>
      </c>
      <c r="AA868" s="17">
        <f t="shared" si="130"/>
        <v>0</v>
      </c>
    </row>
    <row r="869" spans="1:27" x14ac:dyDescent="0.2">
      <c r="A869" s="14" t="str">
        <f>IF(AND(INTRO!$E$37="Non-endemic",INTRO!$E$41="Non-endemic")," ",IF(COUNTRY_INFO!A869=0," ",COUNTRY_INFO!A869))</f>
        <v>Ethiopia</v>
      </c>
      <c r="B869" s="14" t="str">
        <f>IF(AND(INTRO!$E$37="Non-endemic",INTRO!$E$41="Non-endemic")," ",IF(COUNTRY_INFO!B869=0," ",COUNTRY_INFO!B869))</f>
        <v>TigrayEastern Tigray</v>
      </c>
      <c r="C869" s="14" t="str">
        <f>IF(AND(INTRO!$E$37="Non-endemic",INTRO!$E$41="Non-endemic")," ",IF(COUNTRY_INFO!C869=0," ",COUNTRY_INFO!C869))</f>
        <v>Erob</v>
      </c>
      <c r="D869" s="15">
        <f>IF(AND(INTRO!$E$37="Non-endemic",INTRO!$E$41="Non-endemic"),0,IF(AND(OR(COUNTRY_INFO!$H869=0,COUNTRY_INFO!$H869=4,COUNTRY_INFO!$H869=99),OR(COUNTRY_INFO!$J869=0,COUNTRY_INFO!$J869=4)),0,COUNTRY_INFO!$E869))</f>
        <v>4981.0558051799999</v>
      </c>
      <c r="E869" s="15">
        <f>IF(AND(INTRO!$E$37="Non-endemic",INTRO!$E$41="Non-endemic"),0,IF(AND(OR(COUNTRY_INFO!$H869=0,COUNTRY_INFO!$H869=4,COUNTRY_INFO!$H869=99),OR(COUNTRY_INFO!$J869=0,COUNTRY_INFO!$J869=4)),0,COUNTRY_INFO!$F869))</f>
        <v>9912.8071515849988</v>
      </c>
      <c r="F869" s="15">
        <f t="shared" si="131"/>
        <v>14893.862956764999</v>
      </c>
      <c r="G869" s="16">
        <f>IF(AND(INTRO!$E$37="Non-endemic",INTRO!$E$41="Non-endemic"),0,COUNTRY_INFO!P869)</f>
        <v>0</v>
      </c>
      <c r="H869" s="16">
        <f>IF(AND(INTRO!$E$37="Non-endemic",INTRO!$E$41="Non-endemic"),0,COUNTRY_INFO!R869)</f>
        <v>0</v>
      </c>
      <c r="I869" s="15">
        <f>IF(INTRO!$E$39="Non-endemic",IF($G869=1,DEC!I869,0),IF($G869=1,IVM!G869,0))</f>
        <v>0</v>
      </c>
      <c r="J869" s="197"/>
      <c r="K869" s="42">
        <f>IF($J869="ALB", IF(INTRO!$E$39="Non-endemic", IF($H869&lt;&gt;0, IF($I869=0, $D869*$H869, $D869*($H869-$G869)), 0), $D869*$H869), 0)</f>
        <v>0</v>
      </c>
      <c r="L869" s="15">
        <f t="shared" si="123"/>
        <v>0</v>
      </c>
      <c r="M869" s="3"/>
      <c r="N869" s="15">
        <f t="shared" si="132"/>
        <v>0</v>
      </c>
      <c r="O869" s="42">
        <f>IF($J869="MBD", IF(INTRO!$E$39="Non-endemic", IF($H869&lt;&gt;0, IF($I869=0, $D869*$H869, $D869*($H869-$G869)), 0), $D869*$H869), 0)</f>
        <v>0</v>
      </c>
      <c r="P869" s="15">
        <f t="shared" si="124"/>
        <v>0</v>
      </c>
      <c r="Q869" s="3"/>
      <c r="R869" s="15">
        <f t="shared" si="133"/>
        <v>0</v>
      </c>
      <c r="S869" s="25"/>
      <c r="T869" s="17">
        <f t="shared" si="125"/>
        <v>0</v>
      </c>
      <c r="U869" s="17">
        <f t="shared" si="126"/>
        <v>0</v>
      </c>
      <c r="V869" s="25"/>
      <c r="W869" s="17">
        <f t="shared" si="127"/>
        <v>0</v>
      </c>
      <c r="X869" s="17">
        <f t="shared" si="128"/>
        <v>0</v>
      </c>
      <c r="Y869" s="25"/>
      <c r="Z869" s="17">
        <f t="shared" si="129"/>
        <v>0</v>
      </c>
      <c r="AA869" s="17">
        <f t="shared" si="130"/>
        <v>0</v>
      </c>
    </row>
    <row r="870" spans="1:27" x14ac:dyDescent="0.2">
      <c r="A870" s="14" t="str">
        <f>IF(AND(INTRO!$E$37="Non-endemic",INTRO!$E$41="Non-endemic")," ",IF(COUNTRY_INFO!A870=0," ",COUNTRY_INFO!A870))</f>
        <v>Ethiopia</v>
      </c>
      <c r="B870" s="14" t="str">
        <f>IF(AND(INTRO!$E$37="Non-endemic",INTRO!$E$41="Non-endemic")," ",IF(COUNTRY_INFO!B870=0," ",COUNTRY_INFO!B870))</f>
        <v>TigrayEastern Tigray</v>
      </c>
      <c r="C870" s="14" t="str">
        <f>IF(AND(INTRO!$E$37="Non-endemic",INTRO!$E$41="Non-endemic")," ",IF(COUNTRY_INFO!C870=0," ",COUNTRY_INFO!C870))</f>
        <v>Ganta Afeshum</v>
      </c>
      <c r="D870" s="15">
        <f>IF(AND(INTRO!$E$37="Non-endemic",INTRO!$E$41="Non-endemic"),0,IF(AND(OR(COUNTRY_INFO!$H870=0,COUNTRY_INFO!$H870=4,COUNTRY_INFO!$H870=99),OR(COUNTRY_INFO!$J870=0,COUNTRY_INFO!$J870=4)),0,COUNTRY_INFO!$E870))</f>
        <v>15244.241637239997</v>
      </c>
      <c r="E870" s="15">
        <f>IF(AND(INTRO!$E$37="Non-endemic",INTRO!$E$41="Non-endemic"),0,IF(AND(OR(COUNTRY_INFO!$H870=0,COUNTRY_INFO!$H870=4,COUNTRY_INFO!$H870=99),OR(COUNTRY_INFO!$J870=0,COUNTRY_INFO!$J870=4)),0,COUNTRY_INFO!$F870))</f>
        <v>30337.589746529997</v>
      </c>
      <c r="F870" s="15">
        <f t="shared" si="131"/>
        <v>45581.831383769997</v>
      </c>
      <c r="G870" s="16">
        <f>IF(AND(INTRO!$E$37="Non-endemic",INTRO!$E$41="Non-endemic"),0,COUNTRY_INFO!P870)</f>
        <v>0</v>
      </c>
      <c r="H870" s="16">
        <f>IF(AND(INTRO!$E$37="Non-endemic",INTRO!$E$41="Non-endemic"),0,COUNTRY_INFO!R870)</f>
        <v>0</v>
      </c>
      <c r="I870" s="15">
        <f>IF(INTRO!$E$39="Non-endemic",IF($G870=1,DEC!I870,0),IF($G870=1,IVM!G870,0))</f>
        <v>0</v>
      </c>
      <c r="J870" s="197"/>
      <c r="K870" s="42">
        <f>IF($J870="ALB", IF(INTRO!$E$39="Non-endemic", IF($H870&lt;&gt;0, IF($I870=0, $D870*$H870, $D870*($H870-$G870)), 0), $D870*$H870), 0)</f>
        <v>0</v>
      </c>
      <c r="L870" s="15">
        <f t="shared" si="123"/>
        <v>0</v>
      </c>
      <c r="M870" s="3"/>
      <c r="N870" s="15">
        <f t="shared" si="132"/>
        <v>0</v>
      </c>
      <c r="O870" s="42">
        <f>IF($J870="MBD", IF(INTRO!$E$39="Non-endemic", IF($H870&lt;&gt;0, IF($I870=0, $D870*$H870, $D870*($H870-$G870)), 0), $D870*$H870), 0)</f>
        <v>0</v>
      </c>
      <c r="P870" s="15">
        <f t="shared" si="124"/>
        <v>0</v>
      </c>
      <c r="Q870" s="3"/>
      <c r="R870" s="15">
        <f t="shared" si="133"/>
        <v>0</v>
      </c>
      <c r="S870" s="25"/>
      <c r="T870" s="17">
        <f t="shared" si="125"/>
        <v>0</v>
      </c>
      <c r="U870" s="17">
        <f t="shared" si="126"/>
        <v>0</v>
      </c>
      <c r="V870" s="25"/>
      <c r="W870" s="17">
        <f t="shared" si="127"/>
        <v>0</v>
      </c>
      <c r="X870" s="17">
        <f t="shared" si="128"/>
        <v>0</v>
      </c>
      <c r="Y870" s="25"/>
      <c r="Z870" s="17">
        <f t="shared" si="129"/>
        <v>0</v>
      </c>
      <c r="AA870" s="17">
        <f t="shared" si="130"/>
        <v>0</v>
      </c>
    </row>
    <row r="871" spans="1:27" x14ac:dyDescent="0.2">
      <c r="A871" s="14" t="str">
        <f>IF(AND(INTRO!$E$37="Non-endemic",INTRO!$E$41="Non-endemic")," ",IF(COUNTRY_INFO!A871=0," ",COUNTRY_INFO!A871))</f>
        <v>Ethiopia</v>
      </c>
      <c r="B871" s="14" t="str">
        <f>IF(AND(INTRO!$E$37="Non-endemic",INTRO!$E$41="Non-endemic")," ",IF(COUNTRY_INFO!B871=0," ",COUNTRY_INFO!B871))</f>
        <v>TigrayEastern Tigray</v>
      </c>
      <c r="C871" s="14" t="str">
        <f>IF(AND(INTRO!$E$37="Non-endemic",INTRO!$E$41="Non-endemic")," ",IF(COUNTRY_INFO!C871=0," ",COUNTRY_INFO!C871))</f>
        <v>Glomekeda</v>
      </c>
      <c r="D871" s="15">
        <f>IF(AND(INTRO!$E$37="Non-endemic",INTRO!$E$41="Non-endemic"),0,IF(AND(OR(COUNTRY_INFO!$H871=0,COUNTRY_INFO!$H871=4,COUNTRY_INFO!$H871=99),OR(COUNTRY_INFO!$J871=0,COUNTRY_INFO!$J871=4)),0,COUNTRY_INFO!$E871))</f>
        <v>16325.412648299998</v>
      </c>
      <c r="E871" s="15">
        <f>IF(AND(INTRO!$E$37="Non-endemic",INTRO!$E$41="Non-endemic"),0,IF(AND(OR(COUNTRY_INFO!$H871=0,COUNTRY_INFO!$H871=4,COUNTRY_INFO!$H871=99),OR(COUNTRY_INFO!$J871=0,COUNTRY_INFO!$J871=4)),0,COUNTRY_INFO!$F871))</f>
        <v>32489.229910724996</v>
      </c>
      <c r="F871" s="15">
        <f t="shared" si="131"/>
        <v>48814.642559024993</v>
      </c>
      <c r="G871" s="16">
        <f>IF(AND(INTRO!$E$37="Non-endemic",INTRO!$E$41="Non-endemic"),0,COUNTRY_INFO!P871)</f>
        <v>0</v>
      </c>
      <c r="H871" s="16">
        <f>IF(AND(INTRO!$E$37="Non-endemic",INTRO!$E$41="Non-endemic"),0,COUNTRY_INFO!R871)</f>
        <v>0</v>
      </c>
      <c r="I871" s="15">
        <f>IF(INTRO!$E$39="Non-endemic",IF($G871=1,DEC!I871,0),IF($G871=1,IVM!G871,0))</f>
        <v>0</v>
      </c>
      <c r="J871" s="197"/>
      <c r="K871" s="42">
        <f>IF($J871="ALB", IF(INTRO!$E$39="Non-endemic", IF($H871&lt;&gt;0, IF($I871=0, $D871*$H871, $D871*($H871-$G871)), 0), $D871*$H871), 0)</f>
        <v>0</v>
      </c>
      <c r="L871" s="15">
        <f t="shared" si="123"/>
        <v>0</v>
      </c>
      <c r="M871" s="3"/>
      <c r="N871" s="15">
        <f t="shared" si="132"/>
        <v>0</v>
      </c>
      <c r="O871" s="42">
        <f>IF($J871="MBD", IF(INTRO!$E$39="Non-endemic", IF($H871&lt;&gt;0, IF($I871=0, $D871*$H871, $D871*($H871-$G871)), 0), $D871*$H871), 0)</f>
        <v>0</v>
      </c>
      <c r="P871" s="15">
        <f t="shared" si="124"/>
        <v>0</v>
      </c>
      <c r="Q871" s="3"/>
      <c r="R871" s="15">
        <f t="shared" si="133"/>
        <v>0</v>
      </c>
      <c r="S871" s="25"/>
      <c r="T871" s="17">
        <f t="shared" si="125"/>
        <v>0</v>
      </c>
      <c r="U871" s="17">
        <f t="shared" si="126"/>
        <v>0</v>
      </c>
      <c r="V871" s="25"/>
      <c r="W871" s="17">
        <f t="shared" si="127"/>
        <v>0</v>
      </c>
      <c r="X871" s="17">
        <f t="shared" si="128"/>
        <v>0</v>
      </c>
      <c r="Y871" s="25"/>
      <c r="Z871" s="17">
        <f t="shared" si="129"/>
        <v>0</v>
      </c>
      <c r="AA871" s="17">
        <f t="shared" si="130"/>
        <v>0</v>
      </c>
    </row>
    <row r="872" spans="1:27" x14ac:dyDescent="0.2">
      <c r="A872" s="14" t="str">
        <f>IF(AND(INTRO!$E$37="Non-endemic",INTRO!$E$41="Non-endemic")," ",IF(COUNTRY_INFO!A872=0," ",COUNTRY_INFO!A872))</f>
        <v>Ethiopia</v>
      </c>
      <c r="B872" s="14" t="str">
        <f>IF(AND(INTRO!$E$37="Non-endemic",INTRO!$E$41="Non-endemic")," ",IF(COUNTRY_INFO!B872=0," ",COUNTRY_INFO!B872))</f>
        <v>TigrayEastern Tigray</v>
      </c>
      <c r="C872" s="14" t="str">
        <f>IF(AND(INTRO!$E$37="Non-endemic",INTRO!$E$41="Non-endemic")," ",IF(COUNTRY_INFO!C872=0," ",COUNTRY_INFO!C872))</f>
        <v>Hawzien</v>
      </c>
      <c r="D872" s="15">
        <f>IF(AND(INTRO!$E$37="Non-endemic",INTRO!$E$41="Non-endemic"),0,IF(AND(OR(COUNTRY_INFO!$H872=0,COUNTRY_INFO!$H872=4,COUNTRY_INFO!$H872=99),OR(COUNTRY_INFO!$J872=0,COUNTRY_INFO!$J872=4)),0,COUNTRY_INFO!$E872))</f>
        <v>0</v>
      </c>
      <c r="E872" s="15">
        <f>IF(AND(INTRO!$E$37="Non-endemic",INTRO!$E$41="Non-endemic"),0,IF(AND(OR(COUNTRY_INFO!$H872=0,COUNTRY_INFO!$H872=4,COUNTRY_INFO!$H872=99),OR(COUNTRY_INFO!$J872=0,COUNTRY_INFO!$J872=4)),0,COUNTRY_INFO!$F872))</f>
        <v>0</v>
      </c>
      <c r="F872" s="15">
        <f t="shared" si="131"/>
        <v>0</v>
      </c>
      <c r="G872" s="16">
        <f>IF(AND(INTRO!$E$37="Non-endemic",INTRO!$E$41="Non-endemic"),0,COUNTRY_INFO!P872)</f>
        <v>0</v>
      </c>
      <c r="H872" s="16">
        <f>IF(AND(INTRO!$E$37="Non-endemic",INTRO!$E$41="Non-endemic"),0,COUNTRY_INFO!R872)</f>
        <v>0</v>
      </c>
      <c r="I872" s="15">
        <f>IF(INTRO!$E$39="Non-endemic",IF($G872=1,DEC!I872,0),IF($G872=1,IVM!G872,0))</f>
        <v>0</v>
      </c>
      <c r="J872" s="197"/>
      <c r="K872" s="42">
        <f>IF($J872="ALB", IF(INTRO!$E$39="Non-endemic", IF($H872&lt;&gt;0, IF($I872=0, $D872*$H872, $D872*($H872-$G872)), 0), $D872*$H872), 0)</f>
        <v>0</v>
      </c>
      <c r="L872" s="15">
        <f t="shared" si="123"/>
        <v>0</v>
      </c>
      <c r="M872" s="3"/>
      <c r="N872" s="15">
        <f t="shared" si="132"/>
        <v>0</v>
      </c>
      <c r="O872" s="42">
        <f>IF($J872="MBD", IF(INTRO!$E$39="Non-endemic", IF($H872&lt;&gt;0, IF($I872=0, $D872*$H872, $D872*($H872-$G872)), 0), $D872*$H872), 0)</f>
        <v>0</v>
      </c>
      <c r="P872" s="15">
        <f t="shared" si="124"/>
        <v>0</v>
      </c>
      <c r="Q872" s="3"/>
      <c r="R872" s="15">
        <f t="shared" si="133"/>
        <v>0</v>
      </c>
      <c r="S872" s="25"/>
      <c r="T872" s="17">
        <f t="shared" si="125"/>
        <v>0</v>
      </c>
      <c r="U872" s="17">
        <f t="shared" si="126"/>
        <v>0</v>
      </c>
      <c r="V872" s="25"/>
      <c r="W872" s="17">
        <f t="shared" si="127"/>
        <v>0</v>
      </c>
      <c r="X872" s="17">
        <f t="shared" si="128"/>
        <v>0</v>
      </c>
      <c r="Y872" s="25"/>
      <c r="Z872" s="17">
        <f t="shared" si="129"/>
        <v>0</v>
      </c>
      <c r="AA872" s="17">
        <f t="shared" si="130"/>
        <v>0</v>
      </c>
    </row>
    <row r="873" spans="1:27" x14ac:dyDescent="0.2">
      <c r="A873" s="14" t="str">
        <f>IF(AND(INTRO!$E$37="Non-endemic",INTRO!$E$41="Non-endemic")," ",IF(COUNTRY_INFO!A873=0," ",COUNTRY_INFO!A873))</f>
        <v>Ethiopia</v>
      </c>
      <c r="B873" s="14" t="str">
        <f>IF(AND(INTRO!$E$37="Non-endemic",INTRO!$E$41="Non-endemic")," ",IF(COUNTRY_INFO!B873=0," ",COUNTRY_INFO!B873))</f>
        <v>TigrayEastern Tigray</v>
      </c>
      <c r="C873" s="14" t="str">
        <f>IF(AND(INTRO!$E$37="Non-endemic",INTRO!$E$41="Non-endemic")," ",IF(COUNTRY_INFO!C873=0," ",COUNTRY_INFO!C873))</f>
        <v>Kilite Awlalo</v>
      </c>
      <c r="D873" s="15">
        <f>IF(AND(INTRO!$E$37="Non-endemic",INTRO!$E$41="Non-endemic"),0,IF(AND(OR(COUNTRY_INFO!$H873=0,COUNTRY_INFO!$H873=4,COUNTRY_INFO!$H873=99),OR(COUNTRY_INFO!$J873=0,COUNTRY_INFO!$J873=4)),0,COUNTRY_INFO!$E873))</f>
        <v>17363.894030909996</v>
      </c>
      <c r="E873" s="15">
        <f>IF(AND(INTRO!$E$37="Non-endemic",INTRO!$E$41="Non-endemic"),0,IF(AND(OR(COUNTRY_INFO!$H873=0,COUNTRY_INFO!$H873=4,COUNTRY_INFO!$H873=99),OR(COUNTRY_INFO!$J873=0,COUNTRY_INFO!$J873=4)),0,COUNTRY_INFO!$F873))</f>
        <v>34555.91337683249</v>
      </c>
      <c r="F873" s="15">
        <f t="shared" si="131"/>
        <v>51919.807407742483</v>
      </c>
      <c r="G873" s="16">
        <f>IF(AND(INTRO!$E$37="Non-endemic",INTRO!$E$41="Non-endemic"),0,COUNTRY_INFO!P873)</f>
        <v>1</v>
      </c>
      <c r="H873" s="16">
        <f>IF(AND(INTRO!$E$37="Non-endemic",INTRO!$E$41="Non-endemic"),0,COUNTRY_INFO!R873)</f>
        <v>0</v>
      </c>
      <c r="I873" s="15">
        <f>IF(INTRO!$E$39="Non-endemic",IF($G873=1,DEC!I873,0),IF($G873=1,IVM!G873,0))</f>
        <v>101457.18126614267</v>
      </c>
      <c r="J873" s="197"/>
      <c r="K873" s="42">
        <f>IF($J873="ALB", IF(INTRO!$E$39="Non-endemic", IF($H873&lt;&gt;0, IF($I873=0, $D873*$H873, $D873*($H873-$G873)), 0), $D873*$H873), 0)</f>
        <v>0</v>
      </c>
      <c r="L873" s="15">
        <f t="shared" si="123"/>
        <v>0</v>
      </c>
      <c r="M873" s="3"/>
      <c r="N873" s="15">
        <f t="shared" si="132"/>
        <v>0</v>
      </c>
      <c r="O873" s="42">
        <f>IF($J873="MBD", IF(INTRO!$E$39="Non-endemic", IF($H873&lt;&gt;0, IF($I873=0, $D873*$H873, $D873*($H873-$G873)), 0), $D873*$H873), 0)</f>
        <v>0</v>
      </c>
      <c r="P873" s="15">
        <f t="shared" si="124"/>
        <v>0</v>
      </c>
      <c r="Q873" s="3"/>
      <c r="R873" s="15">
        <f t="shared" si="133"/>
        <v>0</v>
      </c>
      <c r="S873" s="25"/>
      <c r="T873" s="17">
        <f t="shared" si="125"/>
        <v>101457.18126614267</v>
      </c>
      <c r="U873" s="17">
        <f t="shared" si="126"/>
        <v>508</v>
      </c>
      <c r="V873" s="25"/>
      <c r="W873" s="17">
        <f t="shared" si="127"/>
        <v>0</v>
      </c>
      <c r="X873" s="17">
        <f t="shared" si="128"/>
        <v>0</v>
      </c>
      <c r="Y873" s="25"/>
      <c r="Z873" s="17">
        <f t="shared" si="129"/>
        <v>0</v>
      </c>
      <c r="AA873" s="17">
        <f t="shared" si="130"/>
        <v>0</v>
      </c>
    </row>
    <row r="874" spans="1:27" x14ac:dyDescent="0.2">
      <c r="A874" s="14" t="str">
        <f>IF(AND(INTRO!$E$37="Non-endemic",INTRO!$E$41="Non-endemic")," ",IF(COUNTRY_INFO!A874=0," ",COUNTRY_INFO!A874))</f>
        <v>Ethiopia</v>
      </c>
      <c r="B874" s="14" t="str">
        <f>IF(AND(INTRO!$E$37="Non-endemic",INTRO!$E$41="Non-endemic")," ",IF(COUNTRY_INFO!B874=0," ",COUNTRY_INFO!B874))</f>
        <v>TigrayEastern Tigray</v>
      </c>
      <c r="C874" s="14" t="str">
        <f>IF(AND(INTRO!$E$37="Non-endemic",INTRO!$E$41="Non-endemic")," ",IF(COUNTRY_INFO!C874=0," ",COUNTRY_INFO!C874))</f>
        <v>Saesi Tsaeda Amba</v>
      </c>
      <c r="D874" s="15">
        <f>IF(AND(INTRO!$E$37="Non-endemic",INTRO!$E$41="Non-endemic"),0,IF(AND(OR(COUNTRY_INFO!$H874=0,COUNTRY_INFO!$H874=4,COUNTRY_INFO!$H874=99),OR(COUNTRY_INFO!$J874=0,COUNTRY_INFO!$J874=4)),0,COUNTRY_INFO!$E874))</f>
        <v>26587.699751339998</v>
      </c>
      <c r="E874" s="15">
        <f>IF(AND(INTRO!$E$37="Non-endemic",INTRO!$E$41="Non-endemic"),0,IF(AND(OR(COUNTRY_INFO!$H874=0,COUNTRY_INFO!$H874=4,COUNTRY_INFO!$H874=99),OR(COUNTRY_INFO!$J874=0,COUNTRY_INFO!$J874=4)),0,COUNTRY_INFO!$F874))</f>
        <v>52912.223943604993</v>
      </c>
      <c r="F874" s="15">
        <f t="shared" si="131"/>
        <v>79499.923694944999</v>
      </c>
      <c r="G874" s="16">
        <f>IF(AND(INTRO!$E$37="Non-endemic",INTRO!$E$41="Non-endemic"),0,COUNTRY_INFO!P874)</f>
        <v>0</v>
      </c>
      <c r="H874" s="16">
        <f>IF(AND(INTRO!$E$37="Non-endemic",INTRO!$E$41="Non-endemic"),0,COUNTRY_INFO!R874)</f>
        <v>0</v>
      </c>
      <c r="I874" s="15">
        <f>IF(INTRO!$E$39="Non-endemic",IF($G874=1,DEC!I874,0),IF($G874=1,IVM!G874,0))</f>
        <v>0</v>
      </c>
      <c r="J874" s="197"/>
      <c r="K874" s="42">
        <f>IF($J874="ALB", IF(INTRO!$E$39="Non-endemic", IF($H874&lt;&gt;0, IF($I874=0, $D874*$H874, $D874*($H874-$G874)), 0), $D874*$H874), 0)</f>
        <v>0</v>
      </c>
      <c r="L874" s="15">
        <f t="shared" si="123"/>
        <v>0</v>
      </c>
      <c r="M874" s="3"/>
      <c r="N874" s="15">
        <f t="shared" si="132"/>
        <v>0</v>
      </c>
      <c r="O874" s="42">
        <f>IF($J874="MBD", IF(INTRO!$E$39="Non-endemic", IF($H874&lt;&gt;0, IF($I874=0, $D874*$H874, $D874*($H874-$G874)), 0), $D874*$H874), 0)</f>
        <v>0</v>
      </c>
      <c r="P874" s="15">
        <f t="shared" si="124"/>
        <v>0</v>
      </c>
      <c r="Q874" s="3"/>
      <c r="R874" s="15">
        <f t="shared" si="133"/>
        <v>0</v>
      </c>
      <c r="S874" s="25"/>
      <c r="T874" s="17">
        <f t="shared" si="125"/>
        <v>0</v>
      </c>
      <c r="U874" s="17">
        <f t="shared" si="126"/>
        <v>0</v>
      </c>
      <c r="V874" s="25"/>
      <c r="W874" s="17">
        <f t="shared" si="127"/>
        <v>0</v>
      </c>
      <c r="X874" s="17">
        <f t="shared" si="128"/>
        <v>0</v>
      </c>
      <c r="Y874" s="25"/>
      <c r="Z874" s="17">
        <f t="shared" si="129"/>
        <v>0</v>
      </c>
      <c r="AA874" s="17">
        <f t="shared" si="130"/>
        <v>0</v>
      </c>
    </row>
    <row r="875" spans="1:27" x14ac:dyDescent="0.2">
      <c r="A875" s="14" t="str">
        <f>IF(AND(INTRO!$E$37="Non-endemic",INTRO!$E$41="Non-endemic")," ",IF(COUNTRY_INFO!A875=0," ",COUNTRY_INFO!A875))</f>
        <v>Ethiopia</v>
      </c>
      <c r="B875" s="14" t="str">
        <f>IF(AND(INTRO!$E$37="Non-endemic",INTRO!$E$41="Non-endemic")," ",IF(COUNTRY_INFO!B875=0," ",COUNTRY_INFO!B875))</f>
        <v>TigrayEastern Tigray</v>
      </c>
      <c r="C875" s="14" t="str">
        <f>IF(AND(INTRO!$E$37="Non-endemic",INTRO!$E$41="Non-endemic")," ",IF(COUNTRY_INFO!C875=0," ",COUNTRY_INFO!C875))</f>
        <v>Wukro Town</v>
      </c>
      <c r="D875" s="15">
        <f>IF(AND(INTRO!$E$37="Non-endemic",INTRO!$E$41="Non-endemic"),0,IF(AND(OR(COUNTRY_INFO!$H875=0,COUNTRY_INFO!$H875=4,COUNTRY_INFO!$H875=99),OR(COUNTRY_INFO!$J875=0,COUNTRY_INFO!$J875=4)),0,COUNTRY_INFO!$E875))</f>
        <v>0</v>
      </c>
      <c r="E875" s="15">
        <f>IF(AND(INTRO!$E$37="Non-endemic",INTRO!$E$41="Non-endemic"),0,IF(AND(OR(COUNTRY_INFO!$H875=0,COUNTRY_INFO!$H875=4,COUNTRY_INFO!$H875=99),OR(COUNTRY_INFO!$J875=0,COUNTRY_INFO!$J875=4)),0,COUNTRY_INFO!$F875))</f>
        <v>0</v>
      </c>
      <c r="F875" s="15">
        <f t="shared" si="131"/>
        <v>0</v>
      </c>
      <c r="G875" s="16">
        <f>IF(AND(INTRO!$E$37="Non-endemic",INTRO!$E$41="Non-endemic"),0,COUNTRY_INFO!P875)</f>
        <v>0</v>
      </c>
      <c r="H875" s="16">
        <f>IF(AND(INTRO!$E$37="Non-endemic",INTRO!$E$41="Non-endemic"),0,COUNTRY_INFO!R875)</f>
        <v>0</v>
      </c>
      <c r="I875" s="15">
        <f>IF(INTRO!$E$39="Non-endemic",IF($G875=1,DEC!I875,0),IF($G875=1,IVM!G875,0))</f>
        <v>0</v>
      </c>
      <c r="J875" s="197"/>
      <c r="K875" s="42">
        <f>IF($J875="ALB", IF(INTRO!$E$39="Non-endemic", IF($H875&lt;&gt;0, IF($I875=0, $D875*$H875, $D875*($H875-$G875)), 0), $D875*$H875), 0)</f>
        <v>0</v>
      </c>
      <c r="L875" s="15">
        <f t="shared" si="123"/>
        <v>0</v>
      </c>
      <c r="M875" s="3"/>
      <c r="N875" s="15">
        <f t="shared" si="132"/>
        <v>0</v>
      </c>
      <c r="O875" s="42">
        <f>IF($J875="MBD", IF(INTRO!$E$39="Non-endemic", IF($H875&lt;&gt;0, IF($I875=0, $D875*$H875, $D875*($H875-$G875)), 0), $D875*$H875), 0)</f>
        <v>0</v>
      </c>
      <c r="P875" s="15">
        <f t="shared" si="124"/>
        <v>0</v>
      </c>
      <c r="Q875" s="3"/>
      <c r="R875" s="15">
        <f t="shared" si="133"/>
        <v>0</v>
      </c>
      <c r="S875" s="25"/>
      <c r="T875" s="17">
        <f t="shared" si="125"/>
        <v>0</v>
      </c>
      <c r="U875" s="17">
        <f t="shared" si="126"/>
        <v>0</v>
      </c>
      <c r="V875" s="25"/>
      <c r="W875" s="17">
        <f t="shared" si="127"/>
        <v>0</v>
      </c>
      <c r="X875" s="17">
        <f t="shared" si="128"/>
        <v>0</v>
      </c>
      <c r="Y875" s="25"/>
      <c r="Z875" s="17">
        <f t="shared" si="129"/>
        <v>0</v>
      </c>
      <c r="AA875" s="17">
        <f t="shared" si="130"/>
        <v>0</v>
      </c>
    </row>
    <row r="876" spans="1:27" x14ac:dyDescent="0.2">
      <c r="A876" s="14" t="str">
        <f>IF(AND(INTRO!$E$37="Non-endemic",INTRO!$E$41="Non-endemic")," ",IF(COUNTRY_INFO!A876=0," ",COUNTRY_INFO!A876))</f>
        <v>Ethiopia</v>
      </c>
      <c r="B876" s="14" t="str">
        <f>IF(AND(INTRO!$E$37="Non-endemic",INTRO!$E$41="Non-endemic")," ",IF(COUNTRY_INFO!B876=0," ",COUNTRY_INFO!B876))</f>
        <v>TigrayMekele</v>
      </c>
      <c r="C876" s="14" t="str">
        <f>IF(AND(INTRO!$E$37="Non-endemic",INTRO!$E$41="Non-endemic")," ",IF(COUNTRY_INFO!C876=0," ",COUNTRY_INFO!C876))</f>
        <v>Adihaki</v>
      </c>
      <c r="D876" s="15">
        <f>IF(AND(INTRO!$E$37="Non-endemic",INTRO!$E$41="Non-endemic"),0,IF(AND(OR(COUNTRY_INFO!$H876=0,COUNTRY_INFO!$H876=4,COUNTRY_INFO!$H876=99),OR(COUNTRY_INFO!$J876=0,COUNTRY_INFO!$J876=4)),0,COUNTRY_INFO!$E876))</f>
        <v>863.37901187999989</v>
      </c>
      <c r="E876" s="15">
        <f>IF(AND(INTRO!$E$37="Non-endemic",INTRO!$E$41="Non-endemic"),0,IF(AND(OR(COUNTRY_INFO!$H876=0,COUNTRY_INFO!$H876=4,COUNTRY_INFO!$H876=99),OR(COUNTRY_INFO!$J876=0,COUNTRY_INFO!$J876=4)),0,COUNTRY_INFO!$F876))</f>
        <v>1718.2119571099997</v>
      </c>
      <c r="F876" s="15">
        <f t="shared" si="131"/>
        <v>2581.5909689899995</v>
      </c>
      <c r="G876" s="16">
        <f>IF(AND(INTRO!$E$37="Non-endemic",INTRO!$E$41="Non-endemic"),0,COUNTRY_INFO!P876)</f>
        <v>0</v>
      </c>
      <c r="H876" s="16">
        <f>IF(AND(INTRO!$E$37="Non-endemic",INTRO!$E$41="Non-endemic"),0,COUNTRY_INFO!R876)</f>
        <v>0</v>
      </c>
      <c r="I876" s="15">
        <f>IF(INTRO!$E$39="Non-endemic",IF($G876=1,DEC!I876,0),IF($G876=1,IVM!G876,0))</f>
        <v>0</v>
      </c>
      <c r="J876" s="197"/>
      <c r="K876" s="42">
        <f>IF($J876="ALB", IF(INTRO!$E$39="Non-endemic", IF($H876&lt;&gt;0, IF($I876=0, $D876*$H876, $D876*($H876-$G876)), 0), $D876*$H876), 0)</f>
        <v>0</v>
      </c>
      <c r="L876" s="15">
        <f t="shared" si="123"/>
        <v>0</v>
      </c>
      <c r="M876" s="3"/>
      <c r="N876" s="15">
        <f t="shared" si="132"/>
        <v>0</v>
      </c>
      <c r="O876" s="42">
        <f>IF($J876="MBD", IF(INTRO!$E$39="Non-endemic", IF($H876&lt;&gt;0, IF($I876=0, $D876*$H876, $D876*($H876-$G876)), 0), $D876*$H876), 0)</f>
        <v>0</v>
      </c>
      <c r="P876" s="15">
        <f t="shared" si="124"/>
        <v>0</v>
      </c>
      <c r="Q876" s="3"/>
      <c r="R876" s="15">
        <f t="shared" si="133"/>
        <v>0</v>
      </c>
      <c r="S876" s="25"/>
      <c r="T876" s="17">
        <f t="shared" si="125"/>
        <v>0</v>
      </c>
      <c r="U876" s="17">
        <f t="shared" si="126"/>
        <v>0</v>
      </c>
      <c r="V876" s="25"/>
      <c r="W876" s="17">
        <f t="shared" si="127"/>
        <v>0</v>
      </c>
      <c r="X876" s="17">
        <f t="shared" si="128"/>
        <v>0</v>
      </c>
      <c r="Y876" s="25"/>
      <c r="Z876" s="17">
        <f t="shared" si="129"/>
        <v>0</v>
      </c>
      <c r="AA876" s="17">
        <f t="shared" si="130"/>
        <v>0</v>
      </c>
    </row>
    <row r="877" spans="1:27" x14ac:dyDescent="0.2">
      <c r="A877" s="14" t="str">
        <f>IF(AND(INTRO!$E$37="Non-endemic",INTRO!$E$41="Non-endemic")," ",IF(COUNTRY_INFO!A877=0," ",COUNTRY_INFO!A877))</f>
        <v>Ethiopia</v>
      </c>
      <c r="B877" s="14" t="str">
        <f>IF(AND(INTRO!$E$37="Non-endemic",INTRO!$E$41="Non-endemic")," ",IF(COUNTRY_INFO!B877=0," ",COUNTRY_INFO!B877))</f>
        <v>TigrayMekele</v>
      </c>
      <c r="C877" s="14" t="str">
        <f>IF(AND(INTRO!$E$37="Non-endemic",INTRO!$E$41="Non-endemic")," ",IF(COUNTRY_INFO!C877=0," ",COUNTRY_INFO!C877))</f>
        <v>Ayder</v>
      </c>
      <c r="D877" s="15">
        <f>IF(AND(INTRO!$E$37="Non-endemic",INTRO!$E$41="Non-endemic"),0,IF(AND(OR(COUNTRY_INFO!$H877=0,COUNTRY_INFO!$H877=4,COUNTRY_INFO!$H877=99),OR(COUNTRY_INFO!$J877=0,COUNTRY_INFO!$J877=4)),0,COUNTRY_INFO!$E877))</f>
        <v>889.44215345999999</v>
      </c>
      <c r="E877" s="15">
        <f>IF(AND(INTRO!$E$37="Non-endemic",INTRO!$E$41="Non-endemic"),0,IF(AND(OR(COUNTRY_INFO!$H877=0,COUNTRY_INFO!$H877=4,COUNTRY_INFO!$H877=99),OR(COUNTRY_INFO!$J877=0,COUNTRY_INFO!$J877=4)),0,COUNTRY_INFO!$F877))</f>
        <v>1770.0802569949999</v>
      </c>
      <c r="F877" s="15">
        <f t="shared" si="131"/>
        <v>2659.5224104549998</v>
      </c>
      <c r="G877" s="16">
        <f>IF(AND(INTRO!$E$37="Non-endemic",INTRO!$E$41="Non-endemic"),0,COUNTRY_INFO!P877)</f>
        <v>0</v>
      </c>
      <c r="H877" s="16">
        <f>IF(AND(INTRO!$E$37="Non-endemic",INTRO!$E$41="Non-endemic"),0,COUNTRY_INFO!R877)</f>
        <v>0</v>
      </c>
      <c r="I877" s="15">
        <f>IF(INTRO!$E$39="Non-endemic",IF($G877=1,DEC!I877,0),IF($G877=1,IVM!G877,0))</f>
        <v>0</v>
      </c>
      <c r="J877" s="197"/>
      <c r="K877" s="42">
        <f>IF($J877="ALB", IF(INTRO!$E$39="Non-endemic", IF($H877&lt;&gt;0, IF($I877=0, $D877*$H877, $D877*($H877-$G877)), 0), $D877*$H877), 0)</f>
        <v>0</v>
      </c>
      <c r="L877" s="15">
        <f t="shared" si="123"/>
        <v>0</v>
      </c>
      <c r="M877" s="3"/>
      <c r="N877" s="15">
        <f t="shared" si="132"/>
        <v>0</v>
      </c>
      <c r="O877" s="42">
        <f>IF($J877="MBD", IF(INTRO!$E$39="Non-endemic", IF($H877&lt;&gt;0, IF($I877=0, $D877*$H877, $D877*($H877-$G877)), 0), $D877*$H877), 0)</f>
        <v>0</v>
      </c>
      <c r="P877" s="15">
        <f t="shared" si="124"/>
        <v>0</v>
      </c>
      <c r="Q877" s="3"/>
      <c r="R877" s="15">
        <f t="shared" si="133"/>
        <v>0</v>
      </c>
      <c r="S877" s="25"/>
      <c r="T877" s="17">
        <f t="shared" si="125"/>
        <v>0</v>
      </c>
      <c r="U877" s="17">
        <f t="shared" si="126"/>
        <v>0</v>
      </c>
      <c r="V877" s="25"/>
      <c r="W877" s="17">
        <f t="shared" si="127"/>
        <v>0</v>
      </c>
      <c r="X877" s="17">
        <f t="shared" si="128"/>
        <v>0</v>
      </c>
      <c r="Y877" s="25"/>
      <c r="Z877" s="17">
        <f t="shared" si="129"/>
        <v>0</v>
      </c>
      <c r="AA877" s="17">
        <f t="shared" si="130"/>
        <v>0</v>
      </c>
    </row>
    <row r="878" spans="1:27" x14ac:dyDescent="0.2">
      <c r="A878" s="14" t="str">
        <f>IF(AND(INTRO!$E$37="Non-endemic",INTRO!$E$41="Non-endemic")," ",IF(COUNTRY_INFO!A878=0," ",COUNTRY_INFO!A878))</f>
        <v>Ethiopia</v>
      </c>
      <c r="B878" s="14" t="str">
        <f>IF(AND(INTRO!$E$37="Non-endemic",INTRO!$E$41="Non-endemic")," ",IF(COUNTRY_INFO!B878=0," ",COUNTRY_INFO!B878))</f>
        <v>TigrayMekele</v>
      </c>
      <c r="C878" s="14" t="str">
        <f>IF(AND(INTRO!$E$37="Non-endemic",INTRO!$E$41="Non-endemic")," ",IF(COUNTRY_INFO!C878=0," ",COUNTRY_INFO!C878))</f>
        <v>Hadnet</v>
      </c>
      <c r="D878" s="15">
        <f>IF(AND(INTRO!$E$37="Non-endemic",INTRO!$E$41="Non-endemic"),0,IF(AND(OR(COUNTRY_INFO!$H878=0,COUNTRY_INFO!$H878=4,COUNTRY_INFO!$H878=99),OR(COUNTRY_INFO!$J878=0,COUNTRY_INFO!$J878=4)),0,COUNTRY_INFO!$E878))</f>
        <v>3117.8407585499995</v>
      </c>
      <c r="E878" s="15">
        <f>IF(AND(INTRO!$E$37="Non-endemic",INTRO!$E$41="Non-endemic"),0,IF(AND(OR(COUNTRY_INFO!$H878=0,COUNTRY_INFO!$H878=4,COUNTRY_INFO!$H878=99),OR(COUNTRY_INFO!$J878=0,COUNTRY_INFO!$J878=4)),0,COUNTRY_INFO!$F878))</f>
        <v>6204.8198971624988</v>
      </c>
      <c r="F878" s="15">
        <f t="shared" si="131"/>
        <v>9322.6606557124978</v>
      </c>
      <c r="G878" s="16">
        <f>IF(AND(INTRO!$E$37="Non-endemic",INTRO!$E$41="Non-endemic"),0,COUNTRY_INFO!P878)</f>
        <v>0</v>
      </c>
      <c r="H878" s="16">
        <f>IF(AND(INTRO!$E$37="Non-endemic",INTRO!$E$41="Non-endemic"),0,COUNTRY_INFO!R878)</f>
        <v>0</v>
      </c>
      <c r="I878" s="15">
        <f>IF(INTRO!$E$39="Non-endemic",IF($G878=1,DEC!I878,0),IF($G878=1,IVM!G878,0))</f>
        <v>0</v>
      </c>
      <c r="J878" s="197"/>
      <c r="K878" s="42">
        <f>IF($J878="ALB", IF(INTRO!$E$39="Non-endemic", IF($H878&lt;&gt;0, IF($I878=0, $D878*$H878, $D878*($H878-$G878)), 0), $D878*$H878), 0)</f>
        <v>0</v>
      </c>
      <c r="L878" s="15">
        <f t="shared" si="123"/>
        <v>0</v>
      </c>
      <c r="M878" s="3"/>
      <c r="N878" s="15">
        <f t="shared" si="132"/>
        <v>0</v>
      </c>
      <c r="O878" s="42">
        <f>IF($J878="MBD", IF(INTRO!$E$39="Non-endemic", IF($H878&lt;&gt;0, IF($I878=0, $D878*$H878, $D878*($H878-$G878)), 0), $D878*$H878), 0)</f>
        <v>0</v>
      </c>
      <c r="P878" s="15">
        <f t="shared" si="124"/>
        <v>0</v>
      </c>
      <c r="Q878" s="3"/>
      <c r="R878" s="15">
        <f t="shared" si="133"/>
        <v>0</v>
      </c>
      <c r="S878" s="25"/>
      <c r="T878" s="17">
        <f t="shared" si="125"/>
        <v>0</v>
      </c>
      <c r="U878" s="17">
        <f t="shared" si="126"/>
        <v>0</v>
      </c>
      <c r="V878" s="25"/>
      <c r="W878" s="17">
        <f t="shared" si="127"/>
        <v>0</v>
      </c>
      <c r="X878" s="17">
        <f t="shared" si="128"/>
        <v>0</v>
      </c>
      <c r="Y878" s="25"/>
      <c r="Z878" s="17">
        <f t="shared" si="129"/>
        <v>0</v>
      </c>
      <c r="AA878" s="17">
        <f t="shared" si="130"/>
        <v>0</v>
      </c>
    </row>
    <row r="879" spans="1:27" x14ac:dyDescent="0.2">
      <c r="A879" s="14" t="str">
        <f>IF(AND(INTRO!$E$37="Non-endemic",INTRO!$E$41="Non-endemic")," ",IF(COUNTRY_INFO!A879=0," ",COUNTRY_INFO!A879))</f>
        <v>Ethiopia</v>
      </c>
      <c r="B879" s="14" t="str">
        <f>IF(AND(INTRO!$E$37="Non-endemic",INTRO!$E$41="Non-endemic")," ",IF(COUNTRY_INFO!B879=0," ",COUNTRY_INFO!B879))</f>
        <v>TigrayMekele</v>
      </c>
      <c r="C879" s="14" t="str">
        <f>IF(AND(INTRO!$E$37="Non-endemic",INTRO!$E$41="Non-endemic")," ",IF(COUNTRY_INFO!C879=0," ",COUNTRY_INFO!C879))</f>
        <v>Hawelti</v>
      </c>
      <c r="D879" s="15">
        <f>IF(AND(INTRO!$E$37="Non-endemic",INTRO!$E$41="Non-endemic"),0,IF(AND(OR(COUNTRY_INFO!$H879=0,COUNTRY_INFO!$H879=4,COUNTRY_INFO!$H879=99),OR(COUNTRY_INFO!$J879=0,COUNTRY_INFO!$J879=4)),0,COUNTRY_INFO!$E879))</f>
        <v>2724.9463886399999</v>
      </c>
      <c r="E879" s="15">
        <f>IF(AND(INTRO!$E$37="Non-endemic",INTRO!$E$41="Non-endemic"),0,IF(AND(OR(COUNTRY_INFO!$H879=0,COUNTRY_INFO!$H879=4,COUNTRY_INFO!$H879=99),OR(COUNTRY_INFO!$J879=0,COUNTRY_INFO!$J879=4)),0,COUNTRY_INFO!$F879))</f>
        <v>5422.9201810799996</v>
      </c>
      <c r="F879" s="15">
        <f t="shared" si="131"/>
        <v>8147.8665697199995</v>
      </c>
      <c r="G879" s="16">
        <f>IF(AND(INTRO!$E$37="Non-endemic",INTRO!$E$41="Non-endemic"),0,COUNTRY_INFO!P879)</f>
        <v>0</v>
      </c>
      <c r="H879" s="16">
        <f>IF(AND(INTRO!$E$37="Non-endemic",INTRO!$E$41="Non-endemic"),0,COUNTRY_INFO!R879)</f>
        <v>0</v>
      </c>
      <c r="I879" s="15">
        <f>IF(INTRO!$E$39="Non-endemic",IF($G879=1,DEC!I879,0),IF($G879=1,IVM!G879,0))</f>
        <v>0</v>
      </c>
      <c r="J879" s="197"/>
      <c r="K879" s="42">
        <f>IF($J879="ALB", IF(INTRO!$E$39="Non-endemic", IF($H879&lt;&gt;0, IF($I879=0, $D879*$H879, $D879*($H879-$G879)), 0), $D879*$H879), 0)</f>
        <v>0</v>
      </c>
      <c r="L879" s="15">
        <f t="shared" si="123"/>
        <v>0</v>
      </c>
      <c r="M879" s="3"/>
      <c r="N879" s="15">
        <f t="shared" si="132"/>
        <v>0</v>
      </c>
      <c r="O879" s="42">
        <f>IF($J879="MBD", IF(INTRO!$E$39="Non-endemic", IF($H879&lt;&gt;0, IF($I879=0, $D879*$H879, $D879*($H879-$G879)), 0), $D879*$H879), 0)</f>
        <v>0</v>
      </c>
      <c r="P879" s="15">
        <f t="shared" si="124"/>
        <v>0</v>
      </c>
      <c r="Q879" s="3"/>
      <c r="R879" s="15">
        <f t="shared" si="133"/>
        <v>0</v>
      </c>
      <c r="S879" s="25"/>
      <c r="T879" s="17">
        <f t="shared" si="125"/>
        <v>0</v>
      </c>
      <c r="U879" s="17">
        <f t="shared" si="126"/>
        <v>0</v>
      </c>
      <c r="V879" s="25"/>
      <c r="W879" s="17">
        <f t="shared" si="127"/>
        <v>0</v>
      </c>
      <c r="X879" s="17">
        <f t="shared" si="128"/>
        <v>0</v>
      </c>
      <c r="Y879" s="25"/>
      <c r="Z879" s="17">
        <f t="shared" si="129"/>
        <v>0</v>
      </c>
      <c r="AA879" s="17">
        <f t="shared" si="130"/>
        <v>0</v>
      </c>
    </row>
    <row r="880" spans="1:27" x14ac:dyDescent="0.2">
      <c r="A880" s="14" t="str">
        <f>IF(AND(INTRO!$E$37="Non-endemic",INTRO!$E$41="Non-endemic")," ",IF(COUNTRY_INFO!A880=0," ",COUNTRY_INFO!A880))</f>
        <v>Ethiopia</v>
      </c>
      <c r="B880" s="14" t="str">
        <f>IF(AND(INTRO!$E$37="Non-endemic",INTRO!$E$41="Non-endemic")," ",IF(COUNTRY_INFO!B880=0," ",COUNTRY_INFO!B880))</f>
        <v>TigrayMekele</v>
      </c>
      <c r="C880" s="14" t="str">
        <f>IF(AND(INTRO!$E$37="Non-endemic",INTRO!$E$41="Non-endemic")," ",IF(COUNTRY_INFO!C880=0," ",COUNTRY_INFO!C880))</f>
        <v>kedamay Woyane</v>
      </c>
      <c r="D880" s="15">
        <f>IF(AND(INTRO!$E$37="Non-endemic",INTRO!$E$41="Non-endemic"),0,IF(AND(OR(COUNTRY_INFO!$H880=0,COUNTRY_INFO!$H880=4,COUNTRY_INFO!$H880=99),OR(COUNTRY_INFO!$J880=0,COUNTRY_INFO!$J880=4)),0,COUNTRY_INFO!$E880))</f>
        <v>4851.7886144699987</v>
      </c>
      <c r="E880" s="15">
        <f>IF(AND(INTRO!$E$37="Non-endemic",INTRO!$E$41="Non-endemic"),0,IF(AND(OR(COUNTRY_INFO!$H880=0,COUNTRY_INFO!$H880=4,COUNTRY_INFO!$H880=99),OR(COUNTRY_INFO!$J880=0,COUNTRY_INFO!$J880=4)),0,COUNTRY_INFO!$F880))</f>
        <v>9655.552307902497</v>
      </c>
      <c r="F880" s="15">
        <f t="shared" si="131"/>
        <v>14507.340922372496</v>
      </c>
      <c r="G880" s="16">
        <f>IF(AND(INTRO!$E$37="Non-endemic",INTRO!$E$41="Non-endemic"),0,COUNTRY_INFO!P880)</f>
        <v>0</v>
      </c>
      <c r="H880" s="16">
        <f>IF(AND(INTRO!$E$37="Non-endemic",INTRO!$E$41="Non-endemic"),0,COUNTRY_INFO!R880)</f>
        <v>0</v>
      </c>
      <c r="I880" s="15">
        <f>IF(INTRO!$E$39="Non-endemic",IF($G880=1,DEC!I880,0),IF($G880=1,IVM!G880,0))</f>
        <v>0</v>
      </c>
      <c r="J880" s="197"/>
      <c r="K880" s="42">
        <f>IF($J880="ALB", IF(INTRO!$E$39="Non-endemic", IF($H880&lt;&gt;0, IF($I880=0, $D880*$H880, $D880*($H880-$G880)), 0), $D880*$H880), 0)</f>
        <v>0</v>
      </c>
      <c r="L880" s="15">
        <f t="shared" si="123"/>
        <v>0</v>
      </c>
      <c r="M880" s="3"/>
      <c r="N880" s="15">
        <f t="shared" si="132"/>
        <v>0</v>
      </c>
      <c r="O880" s="42">
        <f>IF($J880="MBD", IF(INTRO!$E$39="Non-endemic", IF($H880&lt;&gt;0, IF($I880=0, $D880*$H880, $D880*($H880-$G880)), 0), $D880*$H880), 0)</f>
        <v>0</v>
      </c>
      <c r="P880" s="15">
        <f t="shared" si="124"/>
        <v>0</v>
      </c>
      <c r="Q880" s="3"/>
      <c r="R880" s="15">
        <f t="shared" si="133"/>
        <v>0</v>
      </c>
      <c r="S880" s="25"/>
      <c r="T880" s="17">
        <f t="shared" si="125"/>
        <v>0</v>
      </c>
      <c r="U880" s="17">
        <f t="shared" si="126"/>
        <v>0</v>
      </c>
      <c r="V880" s="25"/>
      <c r="W880" s="17">
        <f t="shared" si="127"/>
        <v>0</v>
      </c>
      <c r="X880" s="17">
        <f t="shared" si="128"/>
        <v>0</v>
      </c>
      <c r="Y880" s="25"/>
      <c r="Z880" s="17">
        <f t="shared" si="129"/>
        <v>0</v>
      </c>
      <c r="AA880" s="17">
        <f t="shared" si="130"/>
        <v>0</v>
      </c>
    </row>
    <row r="881" spans="1:27" x14ac:dyDescent="0.2">
      <c r="A881" s="14" t="str">
        <f>IF(AND(INTRO!$E$37="Non-endemic",INTRO!$E$41="Non-endemic")," ",IF(COUNTRY_INFO!A881=0," ",COUNTRY_INFO!A881))</f>
        <v>Ethiopia</v>
      </c>
      <c r="B881" s="14" t="str">
        <f>IF(AND(INTRO!$E$37="Non-endemic",INTRO!$E$41="Non-endemic")," ",IF(COUNTRY_INFO!B881=0," ",COUNTRY_INFO!B881))</f>
        <v>TigrayMekele</v>
      </c>
      <c r="C881" s="14" t="str">
        <f>IF(AND(INTRO!$E$37="Non-endemic",INTRO!$E$41="Non-endemic")," ",IF(COUNTRY_INFO!C881=0," ",COUNTRY_INFO!C881))</f>
        <v>Quiha</v>
      </c>
      <c r="D881" s="15">
        <f>IF(AND(INTRO!$E$37="Non-endemic",INTRO!$E$41="Non-endemic"),0,IF(AND(OR(COUNTRY_INFO!$H881=0,COUNTRY_INFO!$H881=4,COUNTRY_INFO!$H881=99),OR(COUNTRY_INFO!$J881=0,COUNTRY_INFO!$J881=4)),0,COUNTRY_INFO!$E881))</f>
        <v>6300.9891592199983</v>
      </c>
      <c r="E881" s="15">
        <f>IF(AND(INTRO!$E$37="Non-endemic",INTRO!$E$41="Non-endemic"),0,IF(AND(OR(COUNTRY_INFO!$H881=0,COUNTRY_INFO!$H881=4,COUNTRY_INFO!$H881=99),OR(COUNTRY_INFO!$J881=0,COUNTRY_INFO!$J881=4)),0,COUNTRY_INFO!$F881))</f>
        <v>12539.608637714999</v>
      </c>
      <c r="F881" s="15">
        <f t="shared" si="131"/>
        <v>18840.597796934999</v>
      </c>
      <c r="G881" s="16">
        <f>IF(AND(INTRO!$E$37="Non-endemic",INTRO!$E$41="Non-endemic"),0,COUNTRY_INFO!P881)</f>
        <v>0</v>
      </c>
      <c r="H881" s="16">
        <f>IF(AND(INTRO!$E$37="Non-endemic",INTRO!$E$41="Non-endemic"),0,COUNTRY_INFO!R881)</f>
        <v>0</v>
      </c>
      <c r="I881" s="15">
        <f>IF(INTRO!$E$39="Non-endemic",IF($G881=1,DEC!I881,0),IF($G881=1,IVM!G881,0))</f>
        <v>0</v>
      </c>
      <c r="J881" s="197"/>
      <c r="K881" s="42">
        <f>IF($J881="ALB", IF(INTRO!$E$39="Non-endemic", IF($H881&lt;&gt;0, IF($I881=0, $D881*$H881, $D881*($H881-$G881)), 0), $D881*$H881), 0)</f>
        <v>0</v>
      </c>
      <c r="L881" s="15">
        <f t="shared" si="123"/>
        <v>0</v>
      </c>
      <c r="M881" s="3"/>
      <c r="N881" s="15">
        <f t="shared" si="132"/>
        <v>0</v>
      </c>
      <c r="O881" s="42">
        <f>IF($J881="MBD", IF(INTRO!$E$39="Non-endemic", IF($H881&lt;&gt;0, IF($I881=0, $D881*$H881, $D881*($H881-$G881)), 0), $D881*$H881), 0)</f>
        <v>0</v>
      </c>
      <c r="P881" s="15">
        <f t="shared" si="124"/>
        <v>0</v>
      </c>
      <c r="Q881" s="3"/>
      <c r="R881" s="15">
        <f t="shared" si="133"/>
        <v>0</v>
      </c>
      <c r="S881" s="25"/>
      <c r="T881" s="17">
        <f t="shared" si="125"/>
        <v>0</v>
      </c>
      <c r="U881" s="17">
        <f t="shared" si="126"/>
        <v>0</v>
      </c>
      <c r="V881" s="25"/>
      <c r="W881" s="17">
        <f t="shared" si="127"/>
        <v>0</v>
      </c>
      <c r="X881" s="17">
        <f t="shared" si="128"/>
        <v>0</v>
      </c>
      <c r="Y881" s="25"/>
      <c r="Z881" s="17">
        <f t="shared" si="129"/>
        <v>0</v>
      </c>
      <c r="AA881" s="17">
        <f t="shared" si="130"/>
        <v>0</v>
      </c>
    </row>
    <row r="882" spans="1:27" x14ac:dyDescent="0.2">
      <c r="A882" s="14" t="str">
        <f>IF(AND(INTRO!$E$37="Non-endemic",INTRO!$E$41="Non-endemic")," ",IF(COUNTRY_INFO!A882=0," ",COUNTRY_INFO!A882))</f>
        <v>Ethiopia</v>
      </c>
      <c r="B882" s="14" t="str">
        <f>IF(AND(INTRO!$E$37="Non-endemic",INTRO!$E$41="Non-endemic")," ",IF(COUNTRY_INFO!B882=0," ",COUNTRY_INFO!B882))</f>
        <v>TigrayMekele</v>
      </c>
      <c r="C882" s="14" t="str">
        <f>IF(AND(INTRO!$E$37="Non-endemic",INTRO!$E$41="Non-endemic")," ",IF(COUNTRY_INFO!C882=0," ",COUNTRY_INFO!C882))</f>
        <v>Semen</v>
      </c>
      <c r="D882" s="15">
        <f>IF(AND(INTRO!$E$37="Non-endemic",INTRO!$E$41="Non-endemic"),0,IF(AND(OR(COUNTRY_INFO!$H882=0,COUNTRY_INFO!$H882=4,COUNTRY_INFO!$H882=99),OR(COUNTRY_INFO!$J882=0,COUNTRY_INFO!$J882=4)),0,COUNTRY_INFO!$E882))</f>
        <v>3405.2842567799999</v>
      </c>
      <c r="E882" s="15">
        <f>IF(AND(INTRO!$E$37="Non-endemic",INTRO!$E$41="Non-endemic"),0,IF(AND(OR(COUNTRY_INFO!$H882=0,COUNTRY_INFO!$H882=4,COUNTRY_INFO!$H882=99),OR(COUNTRY_INFO!$J882=0,COUNTRY_INFO!$J882=4)),0,COUNTRY_INFO!$F882))</f>
        <v>6776.8616642849993</v>
      </c>
      <c r="F882" s="15">
        <f t="shared" si="131"/>
        <v>10182.145921064999</v>
      </c>
      <c r="G882" s="16">
        <f>IF(AND(INTRO!$E$37="Non-endemic",INTRO!$E$41="Non-endemic"),0,COUNTRY_INFO!P882)</f>
        <v>0</v>
      </c>
      <c r="H882" s="16">
        <f>IF(AND(INTRO!$E$37="Non-endemic",INTRO!$E$41="Non-endemic"),0,COUNTRY_INFO!R882)</f>
        <v>0</v>
      </c>
      <c r="I882" s="15">
        <f>IF(INTRO!$E$39="Non-endemic",IF($G882=1,DEC!I882,0),IF($G882=1,IVM!G882,0))</f>
        <v>0</v>
      </c>
      <c r="J882" s="197"/>
      <c r="K882" s="42">
        <f>IF($J882="ALB", IF(INTRO!$E$39="Non-endemic", IF($H882&lt;&gt;0, IF($I882=0, $D882*$H882, $D882*($H882-$G882)), 0), $D882*$H882), 0)</f>
        <v>0</v>
      </c>
      <c r="L882" s="15">
        <f t="shared" si="123"/>
        <v>0</v>
      </c>
      <c r="M882" s="3"/>
      <c r="N882" s="15">
        <f t="shared" si="132"/>
        <v>0</v>
      </c>
      <c r="O882" s="42">
        <f>IF($J882="MBD", IF(INTRO!$E$39="Non-endemic", IF($H882&lt;&gt;0, IF($I882=0, $D882*$H882, $D882*($H882-$G882)), 0), $D882*$H882), 0)</f>
        <v>0</v>
      </c>
      <c r="P882" s="15">
        <f t="shared" si="124"/>
        <v>0</v>
      </c>
      <c r="Q882" s="3"/>
      <c r="R882" s="15">
        <f t="shared" si="133"/>
        <v>0</v>
      </c>
      <c r="S882" s="25"/>
      <c r="T882" s="17">
        <f t="shared" si="125"/>
        <v>0</v>
      </c>
      <c r="U882" s="17">
        <f t="shared" si="126"/>
        <v>0</v>
      </c>
      <c r="V882" s="25"/>
      <c r="W882" s="17">
        <f t="shared" si="127"/>
        <v>0</v>
      </c>
      <c r="X882" s="17">
        <f t="shared" si="128"/>
        <v>0</v>
      </c>
      <c r="Y882" s="25"/>
      <c r="Z882" s="17">
        <f t="shared" si="129"/>
        <v>0</v>
      </c>
      <c r="AA882" s="17">
        <f t="shared" si="130"/>
        <v>0</v>
      </c>
    </row>
    <row r="883" spans="1:27" x14ac:dyDescent="0.2">
      <c r="A883" s="14" t="str">
        <f>IF(AND(INTRO!$E$37="Non-endemic",INTRO!$E$41="Non-endemic")," ",IF(COUNTRY_INFO!A883=0," ",COUNTRY_INFO!A883))</f>
        <v>Ethiopia</v>
      </c>
      <c r="B883" s="14" t="str">
        <f>IF(AND(INTRO!$E$37="Non-endemic",INTRO!$E$41="Non-endemic")," ",IF(COUNTRY_INFO!B883=0," ",COUNTRY_INFO!B883))</f>
        <v>TigrayNorth West Tigray</v>
      </c>
      <c r="C883" s="14" t="str">
        <f>IF(AND(INTRO!$E$37="Non-endemic",INTRO!$E$41="Non-endemic")," ",IF(COUNTRY_INFO!C883=0," ",COUNTRY_INFO!C883))</f>
        <v>Asgede Tsimbla</v>
      </c>
      <c r="D883" s="15">
        <f>IF(AND(INTRO!$E$37="Non-endemic",INTRO!$E$41="Non-endemic"),0,IF(AND(OR(COUNTRY_INFO!$H883=0,COUNTRY_INFO!$H883=4,COUNTRY_INFO!$H883=99),OR(COUNTRY_INFO!$J883=0,COUNTRY_INFO!$J883=4)),0,COUNTRY_INFO!$E883))</f>
        <v>26109.575912699991</v>
      </c>
      <c r="E883" s="15">
        <f>IF(AND(INTRO!$E$37="Non-endemic",INTRO!$E$41="Non-endemic"),0,IF(AND(OR(COUNTRY_INFO!$H883=0,COUNTRY_INFO!$H883=4,COUNTRY_INFO!$H883=99),OR(COUNTRY_INFO!$J883=0,COUNTRY_INFO!$J883=4)),0,COUNTRY_INFO!$F883))</f>
        <v>51960.708925024985</v>
      </c>
      <c r="F883" s="15">
        <f t="shared" si="131"/>
        <v>78070.284837724976</v>
      </c>
      <c r="G883" s="16">
        <f>IF(AND(INTRO!$E$37="Non-endemic",INTRO!$E$41="Non-endemic"),0,COUNTRY_INFO!P883)</f>
        <v>0</v>
      </c>
      <c r="H883" s="16">
        <f>IF(AND(INTRO!$E$37="Non-endemic",INTRO!$E$41="Non-endemic"),0,COUNTRY_INFO!R883)</f>
        <v>1</v>
      </c>
      <c r="I883" s="15">
        <f>IF(INTRO!$E$39="Non-endemic",IF($G883=1,DEC!I883,0),IF($G883=1,IVM!G883,0))</f>
        <v>0</v>
      </c>
      <c r="J883" s="197" t="s">
        <v>1155</v>
      </c>
      <c r="K883" s="42">
        <f>IF($J883="ALB", IF(INTRO!$E$39="Non-endemic", IF($H883&lt;&gt;0, IF($I883=0, $D883*$H883, $D883*($H883-$G883)), 0), $D883*$H883), 0)</f>
        <v>0</v>
      </c>
      <c r="L883" s="15">
        <f t="shared" si="123"/>
        <v>0</v>
      </c>
      <c r="M883" s="3"/>
      <c r="N883" s="15">
        <f t="shared" si="132"/>
        <v>0</v>
      </c>
      <c r="O883" s="42">
        <f>IF($J883="MBD", IF(INTRO!$E$39="Non-endemic", IF($H883&lt;&gt;0, IF($I883=0, $D883*$H883, $D883*($H883-$G883)), 0), $D883*$H883), 0)</f>
        <v>26109.575912699991</v>
      </c>
      <c r="P883" s="15">
        <f t="shared" si="124"/>
        <v>51960.708925024985</v>
      </c>
      <c r="Q883" s="3"/>
      <c r="R883" s="15">
        <f t="shared" si="133"/>
        <v>78070.284837724976</v>
      </c>
      <c r="S883" s="25"/>
      <c r="T883" s="17">
        <f t="shared" si="125"/>
        <v>0</v>
      </c>
      <c r="U883" s="17">
        <f t="shared" si="126"/>
        <v>0</v>
      </c>
      <c r="V883" s="25"/>
      <c r="W883" s="17">
        <f t="shared" si="127"/>
        <v>0</v>
      </c>
      <c r="X883" s="17">
        <f t="shared" si="128"/>
        <v>0</v>
      </c>
      <c r="Y883" s="25"/>
      <c r="Z883" s="17">
        <f t="shared" si="129"/>
        <v>51960.708925024985</v>
      </c>
      <c r="AA883" s="17">
        <f t="shared" si="130"/>
        <v>347</v>
      </c>
    </row>
    <row r="884" spans="1:27" x14ac:dyDescent="0.2">
      <c r="A884" s="14" t="str">
        <f>IF(AND(INTRO!$E$37="Non-endemic",INTRO!$E$41="Non-endemic")," ",IF(COUNTRY_INFO!A884=0," ",COUNTRY_INFO!A884))</f>
        <v>Ethiopia</v>
      </c>
      <c r="B884" s="14" t="str">
        <f>IF(AND(INTRO!$E$37="Non-endemic",INTRO!$E$41="Non-endemic")," ",IF(COUNTRY_INFO!B884=0," ",COUNTRY_INFO!B884))</f>
        <v>TigrayNorth West Tigray</v>
      </c>
      <c r="C884" s="14" t="str">
        <f>IF(AND(INTRO!$E$37="Non-endemic",INTRO!$E$41="Non-endemic")," ",IF(COUNTRY_INFO!C884=0," ",COUNTRY_INFO!C884))</f>
        <v>Laelay Adiabo</v>
      </c>
      <c r="D884" s="15">
        <f>IF(AND(INTRO!$E$37="Non-endemic",INTRO!$E$41="Non-endemic"),0,IF(AND(OR(COUNTRY_INFO!$H884=0,COUNTRY_INFO!$H884=4,COUNTRY_INFO!$H884=99),OR(COUNTRY_INFO!$J884=0,COUNTRY_INFO!$J884=4)),0,COUNTRY_INFO!$E884))</f>
        <v>21612.635472959999</v>
      </c>
      <c r="E884" s="15">
        <f>IF(AND(INTRO!$E$37="Non-endemic",INTRO!$E$41="Non-endemic"),0,IF(AND(OR(COUNTRY_INFO!$H884=0,COUNTRY_INFO!$H884=4,COUNTRY_INFO!$H884=99),OR(COUNTRY_INFO!$J884=0,COUNTRY_INFO!$J884=4)),0,COUNTRY_INFO!$F884))</f>
        <v>43011.340539119999</v>
      </c>
      <c r="F884" s="15">
        <f t="shared" si="131"/>
        <v>64623.976012079998</v>
      </c>
      <c r="G884" s="16">
        <f>IF(AND(INTRO!$E$37="Non-endemic",INTRO!$E$41="Non-endemic"),0,COUNTRY_INFO!P884)</f>
        <v>0</v>
      </c>
      <c r="H884" s="16">
        <f>IF(AND(INTRO!$E$37="Non-endemic",INTRO!$E$41="Non-endemic"),0,COUNTRY_INFO!R884)</f>
        <v>1</v>
      </c>
      <c r="I884" s="15">
        <f>IF(INTRO!$E$39="Non-endemic",IF($G884=1,DEC!I884,0),IF($G884=1,IVM!G884,0))</f>
        <v>0</v>
      </c>
      <c r="J884" s="197" t="s">
        <v>1155</v>
      </c>
      <c r="K884" s="42">
        <f>IF($J884="ALB", IF(INTRO!$E$39="Non-endemic", IF($H884&lt;&gt;0, IF($I884=0, $D884*$H884, $D884*($H884-$G884)), 0), $D884*$H884), 0)</f>
        <v>0</v>
      </c>
      <c r="L884" s="15">
        <f t="shared" si="123"/>
        <v>0</v>
      </c>
      <c r="M884" s="3"/>
      <c r="N884" s="15">
        <f t="shared" si="132"/>
        <v>0</v>
      </c>
      <c r="O884" s="42">
        <f>IF($J884="MBD", IF(INTRO!$E$39="Non-endemic", IF($H884&lt;&gt;0, IF($I884=0, $D884*$H884, $D884*($H884-$G884)), 0), $D884*$H884), 0)</f>
        <v>21612.635472959999</v>
      </c>
      <c r="P884" s="15">
        <f t="shared" si="124"/>
        <v>43011.340539119999</v>
      </c>
      <c r="Q884" s="3"/>
      <c r="R884" s="15">
        <f t="shared" si="133"/>
        <v>64623.976012079998</v>
      </c>
      <c r="S884" s="25"/>
      <c r="T884" s="17">
        <f t="shared" si="125"/>
        <v>0</v>
      </c>
      <c r="U884" s="17">
        <f t="shared" si="126"/>
        <v>0</v>
      </c>
      <c r="V884" s="25"/>
      <c r="W884" s="17">
        <f t="shared" si="127"/>
        <v>0</v>
      </c>
      <c r="X884" s="17">
        <f t="shared" si="128"/>
        <v>0</v>
      </c>
      <c r="Y884" s="25"/>
      <c r="Z884" s="17">
        <f t="shared" si="129"/>
        <v>43011.340539119999</v>
      </c>
      <c r="AA884" s="17">
        <f t="shared" si="130"/>
        <v>287</v>
      </c>
    </row>
    <row r="885" spans="1:27" x14ac:dyDescent="0.2">
      <c r="A885" s="14" t="str">
        <f>IF(AND(INTRO!$E$37="Non-endemic",INTRO!$E$41="Non-endemic")," ",IF(COUNTRY_INFO!A885=0," ",COUNTRY_INFO!A885))</f>
        <v>Ethiopia</v>
      </c>
      <c r="B885" s="14" t="str">
        <f>IF(AND(INTRO!$E$37="Non-endemic",INTRO!$E$41="Non-endemic")," ",IF(COUNTRY_INFO!B885=0," ",COUNTRY_INFO!B885))</f>
        <v>TigrayNorth West Tigray</v>
      </c>
      <c r="C885" s="14" t="str">
        <f>IF(AND(INTRO!$E$37="Non-endemic",INTRO!$E$41="Non-endemic")," ",IF(COUNTRY_INFO!C885=0," ",COUNTRY_INFO!C885))</f>
        <v>Medebay Zana</v>
      </c>
      <c r="D885" s="15">
        <f>IF(AND(INTRO!$E$37="Non-endemic",INTRO!$E$41="Non-endemic"),0,IF(AND(OR(COUNTRY_INFO!$H885=0,COUNTRY_INFO!$H885=4,COUNTRY_INFO!$H885=99),OR(COUNTRY_INFO!$J885=0,COUNTRY_INFO!$J885=4)),0,COUNTRY_INFO!$E885))</f>
        <v>24268.529515229995</v>
      </c>
      <c r="E885" s="15">
        <f>IF(AND(INTRO!$E$37="Non-endemic",INTRO!$E$41="Non-endemic"),0,IF(AND(OR(COUNTRY_INFO!$H885=0,COUNTRY_INFO!$H885=4,COUNTRY_INFO!$H885=99),OR(COUNTRY_INFO!$J885=0,COUNTRY_INFO!$J885=4)),0,COUNTRY_INFO!$F885))</f>
        <v>48296.839534872488</v>
      </c>
      <c r="F885" s="15">
        <f t="shared" si="131"/>
        <v>72565.369050102483</v>
      </c>
      <c r="G885" s="16">
        <f>IF(AND(INTRO!$E$37="Non-endemic",INTRO!$E$41="Non-endemic"),0,COUNTRY_INFO!P885)</f>
        <v>0</v>
      </c>
      <c r="H885" s="16">
        <f>IF(AND(INTRO!$E$37="Non-endemic",INTRO!$E$41="Non-endemic"),0,COUNTRY_INFO!R885)</f>
        <v>1</v>
      </c>
      <c r="I885" s="15">
        <f>IF(INTRO!$E$39="Non-endemic",IF($G885=1,DEC!I885,0),IF($G885=1,IVM!G885,0))</f>
        <v>0</v>
      </c>
      <c r="J885" s="197" t="s">
        <v>1155</v>
      </c>
      <c r="K885" s="42">
        <f>IF($J885="ALB", IF(INTRO!$E$39="Non-endemic", IF($H885&lt;&gt;0, IF($I885=0, $D885*$H885, $D885*($H885-$G885)), 0), $D885*$H885), 0)</f>
        <v>0</v>
      </c>
      <c r="L885" s="15">
        <f t="shared" si="123"/>
        <v>0</v>
      </c>
      <c r="M885" s="3"/>
      <c r="N885" s="15">
        <f t="shared" si="132"/>
        <v>0</v>
      </c>
      <c r="O885" s="42">
        <f>IF($J885="MBD", IF(INTRO!$E$39="Non-endemic", IF($H885&lt;&gt;0, IF($I885=0, $D885*$H885, $D885*($H885-$G885)), 0), $D885*$H885), 0)</f>
        <v>24268.529515229995</v>
      </c>
      <c r="P885" s="15">
        <f t="shared" si="124"/>
        <v>48296.839534872488</v>
      </c>
      <c r="Q885" s="3"/>
      <c r="R885" s="15">
        <f t="shared" si="133"/>
        <v>72565.369050102483</v>
      </c>
      <c r="S885" s="25"/>
      <c r="T885" s="17">
        <f t="shared" si="125"/>
        <v>0</v>
      </c>
      <c r="U885" s="17">
        <f t="shared" si="126"/>
        <v>0</v>
      </c>
      <c r="V885" s="25"/>
      <c r="W885" s="17">
        <f t="shared" si="127"/>
        <v>0</v>
      </c>
      <c r="X885" s="17">
        <f t="shared" si="128"/>
        <v>0</v>
      </c>
      <c r="Y885" s="25"/>
      <c r="Z885" s="17">
        <f t="shared" si="129"/>
        <v>48296.839534872488</v>
      </c>
      <c r="AA885" s="17">
        <f t="shared" si="130"/>
        <v>322</v>
      </c>
    </row>
    <row r="886" spans="1:27" x14ac:dyDescent="0.2">
      <c r="A886" s="14" t="str">
        <f>IF(AND(INTRO!$E$37="Non-endemic",INTRO!$E$41="Non-endemic")," ",IF(COUNTRY_INFO!A886=0," ",COUNTRY_INFO!A886))</f>
        <v>Ethiopia</v>
      </c>
      <c r="B886" s="14" t="str">
        <f>IF(AND(INTRO!$E$37="Non-endemic",INTRO!$E$41="Non-endemic")," ",IF(COUNTRY_INFO!B886=0," ",COUNTRY_INFO!B886))</f>
        <v>TigrayNorth West Tigray</v>
      </c>
      <c r="C886" s="14" t="str">
        <f>IF(AND(INTRO!$E$37="Non-endemic",INTRO!$E$41="Non-endemic")," ",IF(COUNTRY_INFO!C886=0," ",COUNTRY_INFO!C886))</f>
        <v>Sheraro Town</v>
      </c>
      <c r="D886" s="15">
        <f>IF(AND(INTRO!$E$37="Non-endemic",INTRO!$E$41="Non-endemic"),0,IF(AND(OR(COUNTRY_INFO!$H886=0,COUNTRY_INFO!$H886=4,COUNTRY_INFO!$H886=99),OR(COUNTRY_INFO!$J886=0,COUNTRY_INFO!$J886=4)),0,COUNTRY_INFO!$E886))</f>
        <v>3348.0651758399995</v>
      </c>
      <c r="E886" s="15">
        <f>IF(AND(INTRO!$E$37="Non-endemic",INTRO!$E$41="Non-endemic"),0,IF(AND(OR(COUNTRY_INFO!$H886=0,COUNTRY_INFO!$H886=4,COUNTRY_INFO!$H886=99),OR(COUNTRY_INFO!$J886=0,COUNTRY_INFO!$J886=4)),0,COUNTRY_INFO!$F886))</f>
        <v>6662.9898794799992</v>
      </c>
      <c r="F886" s="15">
        <f t="shared" si="131"/>
        <v>10011.055055319999</v>
      </c>
      <c r="G886" s="16">
        <f>IF(AND(INTRO!$E$37="Non-endemic",INTRO!$E$41="Non-endemic"),0,COUNTRY_INFO!P886)</f>
        <v>0</v>
      </c>
      <c r="H886" s="16">
        <f>IF(AND(INTRO!$E$37="Non-endemic",INTRO!$E$41="Non-endemic"),0,COUNTRY_INFO!R886)</f>
        <v>0</v>
      </c>
      <c r="I886" s="15">
        <f>IF(INTRO!$E$39="Non-endemic",IF($G886=1,DEC!I886,0),IF($G886=1,IVM!G886,0))</f>
        <v>0</v>
      </c>
      <c r="J886" s="197"/>
      <c r="K886" s="42">
        <f>IF($J886="ALB", IF(INTRO!$E$39="Non-endemic", IF($H886&lt;&gt;0, IF($I886=0, $D886*$H886, $D886*($H886-$G886)), 0), $D886*$H886), 0)</f>
        <v>0</v>
      </c>
      <c r="L886" s="15">
        <f t="shared" si="123"/>
        <v>0</v>
      </c>
      <c r="M886" s="3"/>
      <c r="N886" s="15">
        <f t="shared" si="132"/>
        <v>0</v>
      </c>
      <c r="O886" s="42">
        <f>IF($J886="MBD", IF(INTRO!$E$39="Non-endemic", IF($H886&lt;&gt;0, IF($I886=0, $D886*$H886, $D886*($H886-$G886)), 0), $D886*$H886), 0)</f>
        <v>0</v>
      </c>
      <c r="P886" s="15">
        <f t="shared" si="124"/>
        <v>0</v>
      </c>
      <c r="Q886" s="3"/>
      <c r="R886" s="15">
        <f t="shared" si="133"/>
        <v>0</v>
      </c>
      <c r="S886" s="25"/>
      <c r="T886" s="17">
        <f t="shared" si="125"/>
        <v>0</v>
      </c>
      <c r="U886" s="17">
        <f t="shared" si="126"/>
        <v>0</v>
      </c>
      <c r="V886" s="25"/>
      <c r="W886" s="17">
        <f t="shared" si="127"/>
        <v>0</v>
      </c>
      <c r="X886" s="17">
        <f t="shared" si="128"/>
        <v>0</v>
      </c>
      <c r="Y886" s="25"/>
      <c r="Z886" s="17">
        <f t="shared" si="129"/>
        <v>0</v>
      </c>
      <c r="AA886" s="17">
        <f t="shared" si="130"/>
        <v>0</v>
      </c>
    </row>
    <row r="887" spans="1:27" x14ac:dyDescent="0.2">
      <c r="A887" s="14" t="str">
        <f>IF(AND(INTRO!$E$37="Non-endemic",INTRO!$E$41="Non-endemic")," ",IF(COUNTRY_INFO!A887=0," ",COUNTRY_INFO!A887))</f>
        <v>Ethiopia</v>
      </c>
      <c r="B887" s="14" t="str">
        <f>IF(AND(INTRO!$E$37="Non-endemic",INTRO!$E$41="Non-endemic")," ",IF(COUNTRY_INFO!B887=0," ",COUNTRY_INFO!B887))</f>
        <v>TigrayNorth West Tigray</v>
      </c>
      <c r="C887" s="14" t="str">
        <f>IF(AND(INTRO!$E$37="Non-endemic",INTRO!$E$41="Non-endemic")," ",IF(COUNTRY_INFO!C887=0," ",COUNTRY_INFO!C887))</f>
        <v>Shire Endaselassie Town</v>
      </c>
      <c r="D887" s="15">
        <f>IF(AND(INTRO!$E$37="Non-endemic",INTRO!$E$41="Non-endemic"),0,IF(AND(OR(COUNTRY_INFO!$H887=0,COUNTRY_INFO!$H887=4,COUNTRY_INFO!$H887=99),OR(COUNTRY_INFO!$J887=0,COUNTRY_INFO!$J887=4)),0,COUNTRY_INFO!$E887))</f>
        <v>9115.5088735199988</v>
      </c>
      <c r="E887" s="15">
        <f>IF(AND(INTRO!$E$37="Non-endemic",INTRO!$E$41="Non-endemic"),0,IF(AND(OR(COUNTRY_INFO!$H887=0,COUNTRY_INFO!$H887=4,COUNTRY_INFO!$H887=99),OR(COUNTRY_INFO!$J887=0,COUNTRY_INFO!$J887=4)),0,COUNTRY_INFO!$F887))</f>
        <v>18140.788837939999</v>
      </c>
      <c r="F887" s="15">
        <f t="shared" si="131"/>
        <v>27256.29771146</v>
      </c>
      <c r="G887" s="16">
        <f>IF(AND(INTRO!$E$37="Non-endemic",INTRO!$E$41="Non-endemic"),0,COUNTRY_INFO!P887)</f>
        <v>0</v>
      </c>
      <c r="H887" s="16">
        <f>IF(AND(INTRO!$E$37="Non-endemic",INTRO!$E$41="Non-endemic"),0,COUNTRY_INFO!R887)</f>
        <v>0</v>
      </c>
      <c r="I887" s="15">
        <f>IF(INTRO!$E$39="Non-endemic",IF($G887=1,DEC!I887,0),IF($G887=1,IVM!G887,0))</f>
        <v>0</v>
      </c>
      <c r="J887" s="197"/>
      <c r="K887" s="42">
        <f>IF($J887="ALB", IF(INTRO!$E$39="Non-endemic", IF($H887&lt;&gt;0, IF($I887=0, $D887*$H887, $D887*($H887-$G887)), 0), $D887*$H887), 0)</f>
        <v>0</v>
      </c>
      <c r="L887" s="15">
        <f t="shared" si="123"/>
        <v>0</v>
      </c>
      <c r="M887" s="3"/>
      <c r="N887" s="15">
        <f t="shared" si="132"/>
        <v>0</v>
      </c>
      <c r="O887" s="42">
        <f>IF($J887="MBD", IF(INTRO!$E$39="Non-endemic", IF($H887&lt;&gt;0, IF($I887=0, $D887*$H887, $D887*($H887-$G887)), 0), $D887*$H887), 0)</f>
        <v>0</v>
      </c>
      <c r="P887" s="15">
        <f t="shared" si="124"/>
        <v>0</v>
      </c>
      <c r="Q887" s="3"/>
      <c r="R887" s="15">
        <f t="shared" si="133"/>
        <v>0</v>
      </c>
      <c r="S887" s="25"/>
      <c r="T887" s="17">
        <f t="shared" si="125"/>
        <v>0</v>
      </c>
      <c r="U887" s="17">
        <f t="shared" si="126"/>
        <v>0</v>
      </c>
      <c r="V887" s="25"/>
      <c r="W887" s="17">
        <f t="shared" si="127"/>
        <v>0</v>
      </c>
      <c r="X887" s="17">
        <f t="shared" si="128"/>
        <v>0</v>
      </c>
      <c r="Y887" s="25"/>
      <c r="Z887" s="17">
        <f t="shared" si="129"/>
        <v>0</v>
      </c>
      <c r="AA887" s="17">
        <f t="shared" si="130"/>
        <v>0</v>
      </c>
    </row>
    <row r="888" spans="1:27" x14ac:dyDescent="0.2">
      <c r="A888" s="14" t="str">
        <f>IF(AND(INTRO!$E$37="Non-endemic",INTRO!$E$41="Non-endemic")," ",IF(COUNTRY_INFO!A888=0," ",COUNTRY_INFO!A888))</f>
        <v>Ethiopia</v>
      </c>
      <c r="B888" s="14" t="str">
        <f>IF(AND(INTRO!$E$37="Non-endemic",INTRO!$E$41="Non-endemic")," ",IF(COUNTRY_INFO!B888=0," ",COUNTRY_INFO!B888))</f>
        <v>TigrayNorth West Tigray</v>
      </c>
      <c r="C888" s="14" t="str">
        <f>IF(AND(INTRO!$E$37="Non-endemic",INTRO!$E$41="Non-endemic")," ",IF(COUNTRY_INFO!C888=0," ",COUNTRY_INFO!C888))</f>
        <v>Tahtay Adyabo</v>
      </c>
      <c r="D888" s="15">
        <f>IF(AND(INTRO!$E$37="Non-endemic",INTRO!$E$41="Non-endemic"),0,IF(AND(OR(COUNTRY_INFO!$H888=0,COUNTRY_INFO!$H888=4,COUNTRY_INFO!$H888=99),OR(COUNTRY_INFO!$J888=0,COUNTRY_INFO!$J888=4)),0,COUNTRY_INFO!$E888))</f>
        <v>17599.960186829998</v>
      </c>
      <c r="E888" s="15">
        <f>IF(AND(INTRO!$E$37="Non-endemic",INTRO!$E$41="Non-endemic"),0,IF(AND(OR(COUNTRY_INFO!$H888=0,COUNTRY_INFO!$H888=4,COUNTRY_INFO!$H888=99),OR(COUNTRY_INFO!$J888=0,COUNTRY_INFO!$J888=4)),0,COUNTRY_INFO!$F888))</f>
        <v>35025.709012572494</v>
      </c>
      <c r="F888" s="15">
        <f t="shared" si="131"/>
        <v>52625.669199402488</v>
      </c>
      <c r="G888" s="16">
        <f>IF(AND(INTRO!$E$37="Non-endemic",INTRO!$E$41="Non-endemic"),0,COUNTRY_INFO!P888)</f>
        <v>0</v>
      </c>
      <c r="H888" s="16">
        <f>IF(AND(INTRO!$E$37="Non-endemic",INTRO!$E$41="Non-endemic"),0,COUNTRY_INFO!R888)</f>
        <v>0</v>
      </c>
      <c r="I888" s="15">
        <f>IF(INTRO!$E$39="Non-endemic",IF($G888=1,DEC!I888,0),IF($G888=1,IVM!G888,0))</f>
        <v>0</v>
      </c>
      <c r="J888" s="197"/>
      <c r="K888" s="42">
        <f>IF($J888="ALB", IF(INTRO!$E$39="Non-endemic", IF($H888&lt;&gt;0, IF($I888=0, $D888*$H888, $D888*($H888-$G888)), 0), $D888*$H888), 0)</f>
        <v>0</v>
      </c>
      <c r="L888" s="15">
        <f t="shared" si="123"/>
        <v>0</v>
      </c>
      <c r="M888" s="3"/>
      <c r="N888" s="15">
        <f t="shared" si="132"/>
        <v>0</v>
      </c>
      <c r="O888" s="42">
        <f>IF($J888="MBD", IF(INTRO!$E$39="Non-endemic", IF($H888&lt;&gt;0, IF($I888=0, $D888*$H888, $D888*($H888-$G888)), 0), $D888*$H888), 0)</f>
        <v>0</v>
      </c>
      <c r="P888" s="15">
        <f t="shared" si="124"/>
        <v>0</v>
      </c>
      <c r="Q888" s="3"/>
      <c r="R888" s="15">
        <f t="shared" si="133"/>
        <v>0</v>
      </c>
      <c r="S888" s="25"/>
      <c r="T888" s="17">
        <f t="shared" si="125"/>
        <v>0</v>
      </c>
      <c r="U888" s="17">
        <f t="shared" si="126"/>
        <v>0</v>
      </c>
      <c r="V888" s="25"/>
      <c r="W888" s="17">
        <f t="shared" si="127"/>
        <v>0</v>
      </c>
      <c r="X888" s="17">
        <f t="shared" si="128"/>
        <v>0</v>
      </c>
      <c r="Y888" s="25"/>
      <c r="Z888" s="17">
        <f t="shared" si="129"/>
        <v>0</v>
      </c>
      <c r="AA888" s="17">
        <f t="shared" si="130"/>
        <v>0</v>
      </c>
    </row>
    <row r="889" spans="1:27" x14ac:dyDescent="0.2">
      <c r="A889" s="14" t="str">
        <f>IF(AND(INTRO!$E$37="Non-endemic",INTRO!$E$41="Non-endemic")," ",IF(COUNTRY_INFO!A889=0," ",COUNTRY_INFO!A889))</f>
        <v>Ethiopia</v>
      </c>
      <c r="B889" s="14" t="str">
        <f>IF(AND(INTRO!$E$37="Non-endemic",INTRO!$E$41="Non-endemic")," ",IF(COUNTRY_INFO!B889=0," ",COUNTRY_INFO!B889))</f>
        <v>TigrayNorth West Tigray</v>
      </c>
      <c r="C889" s="14" t="str">
        <f>IF(AND(INTRO!$E$37="Non-endemic",INTRO!$E$41="Non-endemic")," ",IF(COUNTRY_INFO!C889=0," ",COUNTRY_INFO!C889))</f>
        <v>Tahtay Koraro</v>
      </c>
      <c r="D889" s="15">
        <f>IF(AND(INTRO!$E$37="Non-endemic",INTRO!$E$41="Non-endemic"),0,IF(AND(OR(COUNTRY_INFO!$H889=0,COUNTRY_INFO!$H889=4,COUNTRY_INFO!$H889=99),OR(COUNTRY_INFO!$J889=0,COUNTRY_INFO!$J889=4)),0,COUNTRY_INFO!$E889))</f>
        <v>13202.77866831</v>
      </c>
      <c r="E889" s="15">
        <f>IF(AND(INTRO!$E$37="Non-endemic",INTRO!$E$41="Non-endemic"),0,IF(AND(OR(COUNTRY_INFO!$H889=0,COUNTRY_INFO!$H889=4,COUNTRY_INFO!$H889=99),OR(COUNTRY_INFO!$J889=0,COUNTRY_INFO!$J889=4)),0,COUNTRY_INFO!$F889))</f>
        <v>26274.871015882498</v>
      </c>
      <c r="F889" s="15">
        <f t="shared" si="131"/>
        <v>39477.649684192496</v>
      </c>
      <c r="G889" s="16">
        <f>IF(AND(INTRO!$E$37="Non-endemic",INTRO!$E$41="Non-endemic"),0,COUNTRY_INFO!P889)</f>
        <v>0</v>
      </c>
      <c r="H889" s="16">
        <f>IF(AND(INTRO!$E$37="Non-endemic",INTRO!$E$41="Non-endemic"),0,COUNTRY_INFO!R889)</f>
        <v>1</v>
      </c>
      <c r="I889" s="15">
        <f>IF(INTRO!$E$39="Non-endemic",IF($G889=1,DEC!I889,0),IF($G889=1,IVM!G889,0))</f>
        <v>0</v>
      </c>
      <c r="J889" s="197" t="s">
        <v>1155</v>
      </c>
      <c r="K889" s="42">
        <f>IF($J889="ALB", IF(INTRO!$E$39="Non-endemic", IF($H889&lt;&gt;0, IF($I889=0, $D889*$H889, $D889*($H889-$G889)), 0), $D889*$H889), 0)</f>
        <v>0</v>
      </c>
      <c r="L889" s="15">
        <f t="shared" si="123"/>
        <v>0</v>
      </c>
      <c r="M889" s="3"/>
      <c r="N889" s="15">
        <f t="shared" si="132"/>
        <v>0</v>
      </c>
      <c r="O889" s="42">
        <f>IF($J889="MBD", IF(INTRO!$E$39="Non-endemic", IF($H889&lt;&gt;0, IF($I889=0, $D889*$H889, $D889*($H889-$G889)), 0), $D889*$H889), 0)</f>
        <v>13202.77866831</v>
      </c>
      <c r="P889" s="15">
        <f t="shared" si="124"/>
        <v>26274.871015882498</v>
      </c>
      <c r="Q889" s="3"/>
      <c r="R889" s="15">
        <f t="shared" si="133"/>
        <v>39477.649684192496</v>
      </c>
      <c r="S889" s="25"/>
      <c r="T889" s="17">
        <f t="shared" si="125"/>
        <v>0</v>
      </c>
      <c r="U889" s="17">
        <f t="shared" si="126"/>
        <v>0</v>
      </c>
      <c r="V889" s="25"/>
      <c r="W889" s="17">
        <f t="shared" si="127"/>
        <v>0</v>
      </c>
      <c r="X889" s="17">
        <f t="shared" si="128"/>
        <v>0</v>
      </c>
      <c r="Y889" s="25"/>
      <c r="Z889" s="17">
        <f t="shared" si="129"/>
        <v>26274.871015882498</v>
      </c>
      <c r="AA889" s="17">
        <f t="shared" si="130"/>
        <v>176</v>
      </c>
    </row>
    <row r="890" spans="1:27" x14ac:dyDescent="0.2">
      <c r="A890" s="14" t="str">
        <f>IF(AND(INTRO!$E$37="Non-endemic",INTRO!$E$41="Non-endemic")," ",IF(COUNTRY_INFO!A890=0," ",COUNTRY_INFO!A890))</f>
        <v>Ethiopia</v>
      </c>
      <c r="B890" s="14" t="str">
        <f>IF(AND(INTRO!$E$37="Non-endemic",INTRO!$E$41="Non-endemic")," ",IF(COUNTRY_INFO!B890=0," ",COUNTRY_INFO!B890))</f>
        <v>TigrayNorth West Tigray</v>
      </c>
      <c r="C890" s="14" t="str">
        <f>IF(AND(INTRO!$E$37="Non-endemic",INTRO!$E$41="Non-endemic")," ",IF(COUNTRY_INFO!C890=0," ",COUNTRY_INFO!C890))</f>
        <v>Tselemti</v>
      </c>
      <c r="D890" s="15">
        <f>IF(AND(INTRO!$E$37="Non-endemic",INTRO!$E$41="Non-endemic"),0,IF(AND(OR(COUNTRY_INFO!$H890=0,COUNTRY_INFO!$H890=4,COUNTRY_INFO!$H890=99),OR(COUNTRY_INFO!$J890=0,COUNTRY_INFO!$J890=4)),0,COUNTRY_INFO!$E890))</f>
        <v>26739.135591209997</v>
      </c>
      <c r="E890" s="15">
        <f>IF(AND(INTRO!$E$37="Non-endemic",INTRO!$E$41="Non-endemic"),0,IF(AND(OR(COUNTRY_INFO!$H890=0,COUNTRY_INFO!$H890=4,COUNTRY_INFO!$H890=99),OR(COUNTRY_INFO!$J890=0,COUNTRY_INFO!$J890=4)),0,COUNTRY_INFO!$F890))</f>
        <v>53213.596651557498</v>
      </c>
      <c r="F890" s="15">
        <f t="shared" si="131"/>
        <v>79952.732242767495</v>
      </c>
      <c r="G890" s="16">
        <f>IF(AND(INTRO!$E$37="Non-endemic",INTRO!$E$41="Non-endemic"),0,COUNTRY_INFO!P890)</f>
        <v>0</v>
      </c>
      <c r="H890" s="16">
        <f>IF(AND(INTRO!$E$37="Non-endemic",INTRO!$E$41="Non-endemic"),0,COUNTRY_INFO!R890)</f>
        <v>2</v>
      </c>
      <c r="I890" s="15">
        <f>IF(INTRO!$E$39="Non-endemic",IF($G890=1,DEC!I890,0),IF($G890=1,IVM!G890,0))</f>
        <v>0</v>
      </c>
      <c r="J890" s="197" t="s">
        <v>1155</v>
      </c>
      <c r="K890" s="42">
        <f>IF($J890="ALB", IF(INTRO!$E$39="Non-endemic", IF($H890&lt;&gt;0, IF($I890=0, $D890*$H890, $D890*($H890-$G890)), 0), $D890*$H890), 0)</f>
        <v>0</v>
      </c>
      <c r="L890" s="15">
        <f t="shared" si="123"/>
        <v>0</v>
      </c>
      <c r="M890" s="3"/>
      <c r="N890" s="15">
        <f t="shared" si="132"/>
        <v>0</v>
      </c>
      <c r="O890" s="42">
        <f>IF($J890="MBD", IF(INTRO!$E$39="Non-endemic", IF($H890&lt;&gt;0, IF($I890=0, $D890*$H890, $D890*($H890-$G890)), 0), $D890*$H890), 0)</f>
        <v>53478.271182419994</v>
      </c>
      <c r="P890" s="15">
        <f t="shared" si="124"/>
        <v>106427.193303115</v>
      </c>
      <c r="Q890" s="3"/>
      <c r="R890" s="15">
        <f t="shared" si="133"/>
        <v>159905.46448553499</v>
      </c>
      <c r="S890" s="25"/>
      <c r="T890" s="17">
        <f t="shared" si="125"/>
        <v>0</v>
      </c>
      <c r="U890" s="17">
        <f t="shared" si="126"/>
        <v>0</v>
      </c>
      <c r="V890" s="25"/>
      <c r="W890" s="17">
        <f t="shared" si="127"/>
        <v>0</v>
      </c>
      <c r="X890" s="17">
        <f t="shared" si="128"/>
        <v>0</v>
      </c>
      <c r="Y890" s="25"/>
      <c r="Z890" s="17">
        <f t="shared" si="129"/>
        <v>106427.193303115</v>
      </c>
      <c r="AA890" s="17">
        <f t="shared" si="130"/>
        <v>710</v>
      </c>
    </row>
    <row r="891" spans="1:27" x14ac:dyDescent="0.2">
      <c r="A891" s="14" t="str">
        <f>IF(AND(INTRO!$E$37="Non-endemic",INTRO!$E$41="Non-endemic")," ",IF(COUNTRY_INFO!A891=0," ",COUNTRY_INFO!A891))</f>
        <v>Ethiopia</v>
      </c>
      <c r="B891" s="14" t="str">
        <f>IF(AND(INTRO!$E$37="Non-endemic",INTRO!$E$41="Non-endemic")," ",IF(COUNTRY_INFO!B891=0," ",COUNTRY_INFO!B891))</f>
        <v>TigraySouth East Tigray</v>
      </c>
      <c r="C891" s="14" t="str">
        <f>IF(AND(INTRO!$E$37="Non-endemic",INTRO!$E$41="Non-endemic")," ",IF(COUNTRY_INFO!C891=0," ",COUNTRY_INFO!C891))</f>
        <v>Degua Temben</v>
      </c>
      <c r="D891" s="15">
        <f>IF(AND(INTRO!$E$37="Non-endemic",INTRO!$E$41="Non-endemic"),0,IF(AND(OR(COUNTRY_INFO!$H891=0,COUNTRY_INFO!$H891=4,COUNTRY_INFO!$H891=99),OR(COUNTRY_INFO!$J891=0,COUNTRY_INFO!$J891=4)),0,COUNTRY_INFO!$E891))</f>
        <v>21332.232018719998</v>
      </c>
      <c r="E891" s="15">
        <f>IF(AND(INTRO!$E$37="Non-endemic",INTRO!$E$41="Non-endemic"),0,IF(AND(OR(COUNTRY_INFO!$H891=0,COUNTRY_INFO!$H891=4,COUNTRY_INFO!$H891=99),OR(COUNTRY_INFO!$J891=0,COUNTRY_INFO!$J891=4)),0,COUNTRY_INFO!$F891))</f>
        <v>42453.309174839997</v>
      </c>
      <c r="F891" s="15">
        <f t="shared" si="131"/>
        <v>63785.541193559999</v>
      </c>
      <c r="G891" s="16">
        <f>IF(AND(INTRO!$E$37="Non-endemic",INTRO!$E$41="Non-endemic"),0,COUNTRY_INFO!P891)</f>
        <v>0</v>
      </c>
      <c r="H891" s="16">
        <f>IF(AND(INTRO!$E$37="Non-endemic",INTRO!$E$41="Non-endemic"),0,COUNTRY_INFO!R891)</f>
        <v>0</v>
      </c>
      <c r="I891" s="15">
        <f>IF(INTRO!$E$39="Non-endemic",IF($G891=1,DEC!I891,0),IF($G891=1,IVM!G891,0))</f>
        <v>0</v>
      </c>
      <c r="J891" s="197"/>
      <c r="K891" s="42">
        <f>IF($J891="ALB", IF(INTRO!$E$39="Non-endemic", IF($H891&lt;&gt;0, IF($I891=0, $D891*$H891, $D891*($H891-$G891)), 0), $D891*$H891), 0)</f>
        <v>0</v>
      </c>
      <c r="L891" s="15">
        <f t="shared" si="123"/>
        <v>0</v>
      </c>
      <c r="M891" s="3"/>
      <c r="N891" s="15">
        <f t="shared" si="132"/>
        <v>0</v>
      </c>
      <c r="O891" s="42">
        <f>IF($J891="MBD", IF(INTRO!$E$39="Non-endemic", IF($H891&lt;&gt;0, IF($I891=0, $D891*$H891, $D891*($H891-$G891)), 0), $D891*$H891), 0)</f>
        <v>0</v>
      </c>
      <c r="P891" s="15">
        <f t="shared" si="124"/>
        <v>0</v>
      </c>
      <c r="Q891" s="3"/>
      <c r="R891" s="15">
        <f t="shared" si="133"/>
        <v>0</v>
      </c>
      <c r="S891" s="25"/>
      <c r="T891" s="17">
        <f t="shared" si="125"/>
        <v>0</v>
      </c>
      <c r="U891" s="17">
        <f t="shared" si="126"/>
        <v>0</v>
      </c>
      <c r="V891" s="25"/>
      <c r="W891" s="17">
        <f t="shared" si="127"/>
        <v>0</v>
      </c>
      <c r="X891" s="17">
        <f t="shared" si="128"/>
        <v>0</v>
      </c>
      <c r="Y891" s="25"/>
      <c r="Z891" s="17">
        <f t="shared" si="129"/>
        <v>0</v>
      </c>
      <c r="AA891" s="17">
        <f t="shared" si="130"/>
        <v>0</v>
      </c>
    </row>
    <row r="892" spans="1:27" x14ac:dyDescent="0.2">
      <c r="A892" s="14" t="str">
        <f>IF(AND(INTRO!$E$37="Non-endemic",INTRO!$E$41="Non-endemic")," ",IF(COUNTRY_INFO!A892=0," ",COUNTRY_INFO!A892))</f>
        <v>Ethiopia</v>
      </c>
      <c r="B892" s="14" t="str">
        <f>IF(AND(INTRO!$E$37="Non-endemic",INTRO!$E$41="Non-endemic")," ",IF(COUNTRY_INFO!B892=0," ",COUNTRY_INFO!B892))</f>
        <v>TigraySouth East Tigray</v>
      </c>
      <c r="C892" s="14" t="str">
        <f>IF(AND(INTRO!$E$37="Non-endemic",INTRO!$E$41="Non-endemic")," ",IF(COUNTRY_INFO!C892=0," ",COUNTRY_INFO!C892))</f>
        <v>Enderta</v>
      </c>
      <c r="D892" s="15">
        <f>IF(AND(INTRO!$E$37="Non-endemic",INTRO!$E$41="Non-endemic"),0,IF(AND(OR(COUNTRY_INFO!$H892=0,COUNTRY_INFO!$H892=4,COUNTRY_INFO!$H892=99),OR(COUNTRY_INFO!$J892=0,COUNTRY_INFO!$J892=4)),0,COUNTRY_INFO!$E892))</f>
        <v>0</v>
      </c>
      <c r="E892" s="15">
        <f>IF(AND(INTRO!$E$37="Non-endemic",INTRO!$E$41="Non-endemic"),0,IF(AND(OR(COUNTRY_INFO!$H892=0,COUNTRY_INFO!$H892=4,COUNTRY_INFO!$H892=99),OR(COUNTRY_INFO!$J892=0,COUNTRY_INFO!$J892=4)),0,COUNTRY_INFO!$F892))</f>
        <v>0</v>
      </c>
      <c r="F892" s="15">
        <f t="shared" si="131"/>
        <v>0</v>
      </c>
      <c r="G892" s="16">
        <f>IF(AND(INTRO!$E$37="Non-endemic",INTRO!$E$41="Non-endemic"),0,COUNTRY_INFO!P892)</f>
        <v>0</v>
      </c>
      <c r="H892" s="16">
        <f>IF(AND(INTRO!$E$37="Non-endemic",INTRO!$E$41="Non-endemic"),0,COUNTRY_INFO!R892)</f>
        <v>0</v>
      </c>
      <c r="I892" s="15">
        <f>IF(INTRO!$E$39="Non-endemic",IF($G892=1,DEC!I892,0),IF($G892=1,IVM!G892,0))</f>
        <v>0</v>
      </c>
      <c r="J892" s="197"/>
      <c r="K892" s="42">
        <f>IF($J892="ALB", IF(INTRO!$E$39="Non-endemic", IF($H892&lt;&gt;0, IF($I892=0, $D892*$H892, $D892*($H892-$G892)), 0), $D892*$H892), 0)</f>
        <v>0</v>
      </c>
      <c r="L892" s="15">
        <f t="shared" si="123"/>
        <v>0</v>
      </c>
      <c r="M892" s="3"/>
      <c r="N892" s="15">
        <f t="shared" si="132"/>
        <v>0</v>
      </c>
      <c r="O892" s="42">
        <f>IF($J892="MBD", IF(INTRO!$E$39="Non-endemic", IF($H892&lt;&gt;0, IF($I892=0, $D892*$H892, $D892*($H892-$G892)), 0), $D892*$H892), 0)</f>
        <v>0</v>
      </c>
      <c r="P892" s="15">
        <f t="shared" si="124"/>
        <v>0</v>
      </c>
      <c r="Q892" s="3"/>
      <c r="R892" s="15">
        <f t="shared" si="133"/>
        <v>0</v>
      </c>
      <c r="S892" s="25"/>
      <c r="T892" s="17">
        <f t="shared" si="125"/>
        <v>0</v>
      </c>
      <c r="U892" s="17">
        <f t="shared" si="126"/>
        <v>0</v>
      </c>
      <c r="V892" s="25"/>
      <c r="W892" s="17">
        <f t="shared" si="127"/>
        <v>0</v>
      </c>
      <c r="X892" s="17">
        <f t="shared" si="128"/>
        <v>0</v>
      </c>
      <c r="Y892" s="25"/>
      <c r="Z892" s="17">
        <f t="shared" si="129"/>
        <v>0</v>
      </c>
      <c r="AA892" s="17">
        <f t="shared" si="130"/>
        <v>0</v>
      </c>
    </row>
    <row r="893" spans="1:27" x14ac:dyDescent="0.2">
      <c r="A893" s="14" t="str">
        <f>IF(AND(INTRO!$E$37="Non-endemic",INTRO!$E$41="Non-endemic")," ",IF(COUNTRY_INFO!A893=0," ",COUNTRY_INFO!A893))</f>
        <v>Ethiopia</v>
      </c>
      <c r="B893" s="14" t="str">
        <f>IF(AND(INTRO!$E$37="Non-endemic",INTRO!$E$41="Non-endemic")," ",IF(COUNTRY_INFO!B893=0," ",COUNTRY_INFO!B893))</f>
        <v>TigraySouth East Tigray</v>
      </c>
      <c r="C893" s="14" t="str">
        <f>IF(AND(INTRO!$E$37="Non-endemic",INTRO!$E$41="Non-endemic")," ",IF(COUNTRY_INFO!C893=0," ",COUNTRY_INFO!C893))</f>
        <v>Hintalo Wajirat</v>
      </c>
      <c r="D893" s="15">
        <f>IF(AND(INTRO!$E$37="Non-endemic",INTRO!$E$41="Non-endemic"),0,IF(AND(OR(COUNTRY_INFO!$H893=0,COUNTRY_INFO!$H893=4,COUNTRY_INFO!$H893=99),OR(COUNTRY_INFO!$J893=0,COUNTRY_INFO!$J893=4)),0,COUNTRY_INFO!$E893))</f>
        <v>28602.949790519997</v>
      </c>
      <c r="E893" s="15">
        <f>IF(AND(INTRO!$E$37="Non-endemic",INTRO!$E$41="Non-endemic"),0,IF(AND(OR(COUNTRY_INFO!$H893=0,COUNTRY_INFO!$H893=4,COUNTRY_INFO!$H893=99),OR(COUNTRY_INFO!$J893=0,COUNTRY_INFO!$J893=4)),0,COUNTRY_INFO!$F893))</f>
        <v>56922.776280689992</v>
      </c>
      <c r="F893" s="15">
        <f t="shared" si="131"/>
        <v>85525.726071209996</v>
      </c>
      <c r="G893" s="16">
        <f>IF(AND(INTRO!$E$37="Non-endemic",INTRO!$E$41="Non-endemic"),0,COUNTRY_INFO!P893)</f>
        <v>0</v>
      </c>
      <c r="H893" s="16">
        <f>IF(AND(INTRO!$E$37="Non-endemic",INTRO!$E$41="Non-endemic"),0,COUNTRY_INFO!R893)</f>
        <v>0</v>
      </c>
      <c r="I893" s="15">
        <f>IF(INTRO!$E$39="Non-endemic",IF($G893=1,DEC!I893,0),IF($G893=1,IVM!G893,0))</f>
        <v>0</v>
      </c>
      <c r="J893" s="197"/>
      <c r="K893" s="42">
        <f>IF($J893="ALB", IF(INTRO!$E$39="Non-endemic", IF($H893&lt;&gt;0, IF($I893=0, $D893*$H893, $D893*($H893-$G893)), 0), $D893*$H893), 0)</f>
        <v>0</v>
      </c>
      <c r="L893" s="15">
        <f t="shared" si="123"/>
        <v>0</v>
      </c>
      <c r="M893" s="3"/>
      <c r="N893" s="15">
        <f t="shared" si="132"/>
        <v>0</v>
      </c>
      <c r="O893" s="42">
        <f>IF($J893="MBD", IF(INTRO!$E$39="Non-endemic", IF($H893&lt;&gt;0, IF($I893=0, $D893*$H893, $D893*($H893-$G893)), 0), $D893*$H893), 0)</f>
        <v>0</v>
      </c>
      <c r="P893" s="15">
        <f t="shared" si="124"/>
        <v>0</v>
      </c>
      <c r="Q893" s="3"/>
      <c r="R893" s="15">
        <f t="shared" si="133"/>
        <v>0</v>
      </c>
      <c r="S893" s="25"/>
      <c r="T893" s="17">
        <f t="shared" si="125"/>
        <v>0</v>
      </c>
      <c r="U893" s="17">
        <f t="shared" si="126"/>
        <v>0</v>
      </c>
      <c r="V893" s="25"/>
      <c r="W893" s="17">
        <f t="shared" si="127"/>
        <v>0</v>
      </c>
      <c r="X893" s="17">
        <f t="shared" si="128"/>
        <v>0</v>
      </c>
      <c r="Y893" s="25"/>
      <c r="Z893" s="17">
        <f t="shared" si="129"/>
        <v>0</v>
      </c>
      <c r="AA893" s="17">
        <f t="shared" si="130"/>
        <v>0</v>
      </c>
    </row>
    <row r="894" spans="1:27" x14ac:dyDescent="0.2">
      <c r="A894" s="14" t="str">
        <f>IF(AND(INTRO!$E$37="Non-endemic",INTRO!$E$41="Non-endemic")," ",IF(COUNTRY_INFO!A894=0," ",COUNTRY_INFO!A894))</f>
        <v>Ethiopia</v>
      </c>
      <c r="B894" s="14" t="str">
        <f>IF(AND(INTRO!$E$37="Non-endemic",INTRO!$E$41="Non-endemic")," ",IF(COUNTRY_INFO!B894=0," ",COUNTRY_INFO!B894))</f>
        <v>TigraySouth East Tigray</v>
      </c>
      <c r="C894" s="14" t="str">
        <f>IF(AND(INTRO!$E$37="Non-endemic",INTRO!$E$41="Non-endemic")," ",IF(COUNTRY_INFO!C894=0," ",COUNTRY_INFO!C894))</f>
        <v>Saharti  Samre</v>
      </c>
      <c r="D894" s="15">
        <f>IF(AND(INTRO!$E$37="Non-endemic",INTRO!$E$41="Non-endemic"),0,IF(AND(OR(COUNTRY_INFO!$H894=0,COUNTRY_INFO!$H894=4,COUNTRY_INFO!$H894=99),OR(COUNTRY_INFO!$J894=0,COUNTRY_INFO!$J894=4)),0,COUNTRY_INFO!$E894))</f>
        <v>23394.215966939995</v>
      </c>
      <c r="E894" s="15">
        <f>IF(AND(INTRO!$E$37="Non-endemic",INTRO!$E$41="Non-endemic"),0,IF(AND(OR(COUNTRY_INFO!$H894=0,COUNTRY_INFO!$H894=4,COUNTRY_INFO!$H894=99),OR(COUNTRY_INFO!$J894=0,COUNTRY_INFO!$J894=4)),0,COUNTRY_INFO!$F894))</f>
        <v>46556.866739304998</v>
      </c>
      <c r="F894" s="15">
        <f t="shared" si="131"/>
        <v>69951.082706244997</v>
      </c>
      <c r="G894" s="16">
        <f>IF(AND(INTRO!$E$37="Non-endemic",INTRO!$E$41="Non-endemic"),0,COUNTRY_INFO!P894)</f>
        <v>0</v>
      </c>
      <c r="H894" s="16">
        <f>IF(AND(INTRO!$E$37="Non-endemic",INTRO!$E$41="Non-endemic"),0,COUNTRY_INFO!R894)</f>
        <v>0</v>
      </c>
      <c r="I894" s="15">
        <f>IF(INTRO!$E$39="Non-endemic",IF($G894=1,DEC!I894,0),IF($G894=1,IVM!G894,0))</f>
        <v>0</v>
      </c>
      <c r="J894" s="197"/>
      <c r="K894" s="42">
        <f>IF($J894="ALB", IF(INTRO!$E$39="Non-endemic", IF($H894&lt;&gt;0, IF($I894=0, $D894*$H894, $D894*($H894-$G894)), 0), $D894*$H894), 0)</f>
        <v>0</v>
      </c>
      <c r="L894" s="15">
        <f t="shared" si="123"/>
        <v>0</v>
      </c>
      <c r="M894" s="3"/>
      <c r="N894" s="15">
        <f t="shared" si="132"/>
        <v>0</v>
      </c>
      <c r="O894" s="42">
        <f>IF($J894="MBD", IF(INTRO!$E$39="Non-endemic", IF($H894&lt;&gt;0, IF($I894=0, $D894*$H894, $D894*($H894-$G894)), 0), $D894*$H894), 0)</f>
        <v>0</v>
      </c>
      <c r="P894" s="15">
        <f t="shared" si="124"/>
        <v>0</v>
      </c>
      <c r="Q894" s="3"/>
      <c r="R894" s="15">
        <f t="shared" si="133"/>
        <v>0</v>
      </c>
      <c r="S894" s="25"/>
      <c r="T894" s="17">
        <f t="shared" si="125"/>
        <v>0</v>
      </c>
      <c r="U894" s="17">
        <f t="shared" si="126"/>
        <v>0</v>
      </c>
      <c r="V894" s="25"/>
      <c r="W894" s="17">
        <f t="shared" si="127"/>
        <v>0</v>
      </c>
      <c r="X894" s="17">
        <f t="shared" si="128"/>
        <v>0</v>
      </c>
      <c r="Y894" s="25"/>
      <c r="Z894" s="17">
        <f t="shared" si="129"/>
        <v>0</v>
      </c>
      <c r="AA894" s="17">
        <f t="shared" si="130"/>
        <v>0</v>
      </c>
    </row>
    <row r="895" spans="1:27" x14ac:dyDescent="0.2">
      <c r="A895" s="14" t="str">
        <f>IF(AND(INTRO!$E$37="Non-endemic",INTRO!$E$41="Non-endemic")," ",IF(COUNTRY_INFO!A895=0," ",COUNTRY_INFO!A895))</f>
        <v>Ethiopia</v>
      </c>
      <c r="B895" s="14" t="str">
        <f>IF(AND(INTRO!$E$37="Non-endemic",INTRO!$E$41="Non-endemic")," ",IF(COUNTRY_INFO!B895=0," ",COUNTRY_INFO!B895))</f>
        <v>TigraySouth Tigray</v>
      </c>
      <c r="C895" s="14" t="str">
        <f>IF(AND(INTRO!$E$37="Non-endemic",INTRO!$E$41="Non-endemic")," ",IF(COUNTRY_INFO!C895=0," ",COUNTRY_INFO!C895))</f>
        <v>Alaje</v>
      </c>
      <c r="D895" s="15">
        <f>IF(AND(INTRO!$E$37="Non-endemic",INTRO!$E$41="Non-endemic"),0,IF(AND(OR(COUNTRY_INFO!$H895=0,COUNTRY_INFO!$H895=4,COUNTRY_INFO!$H895=99),OR(COUNTRY_INFO!$J895=0,COUNTRY_INFO!$J895=4)),0,COUNTRY_INFO!$E895))</f>
        <v>21216.595551479993</v>
      </c>
      <c r="E895" s="15">
        <f>IF(AND(INTRO!$E$37="Non-endemic",INTRO!$E$41="Non-endemic"),0,IF(AND(OR(COUNTRY_INFO!$H895=0,COUNTRY_INFO!$H895=4,COUNTRY_INFO!$H895=99),OR(COUNTRY_INFO!$J895=0,COUNTRY_INFO!$J895=4)),0,COUNTRY_INFO!$F895))</f>
        <v>42223.180855809987</v>
      </c>
      <c r="F895" s="15">
        <f t="shared" si="131"/>
        <v>63439.776407289981</v>
      </c>
      <c r="G895" s="16">
        <f>IF(AND(INTRO!$E$37="Non-endemic",INTRO!$E$41="Non-endemic"),0,COUNTRY_INFO!P895)</f>
        <v>0</v>
      </c>
      <c r="H895" s="16">
        <f>IF(AND(INTRO!$E$37="Non-endemic",INTRO!$E$41="Non-endemic"),0,COUNTRY_INFO!R895)</f>
        <v>0</v>
      </c>
      <c r="I895" s="15">
        <f>IF(INTRO!$E$39="Non-endemic",IF($G895=1,DEC!I895,0),IF($G895=1,IVM!G895,0))</f>
        <v>0</v>
      </c>
      <c r="J895" s="197"/>
      <c r="K895" s="42">
        <f>IF($J895="ALB", IF(INTRO!$E$39="Non-endemic", IF($H895&lt;&gt;0, IF($I895=0, $D895*$H895, $D895*($H895-$G895)), 0), $D895*$H895), 0)</f>
        <v>0</v>
      </c>
      <c r="L895" s="15">
        <f t="shared" si="123"/>
        <v>0</v>
      </c>
      <c r="M895" s="3"/>
      <c r="N895" s="15">
        <f t="shared" si="132"/>
        <v>0</v>
      </c>
      <c r="O895" s="42">
        <f>IF($J895="MBD", IF(INTRO!$E$39="Non-endemic", IF($H895&lt;&gt;0, IF($I895=0, $D895*$H895, $D895*($H895-$G895)), 0), $D895*$H895), 0)</f>
        <v>0</v>
      </c>
      <c r="P895" s="15">
        <f t="shared" si="124"/>
        <v>0</v>
      </c>
      <c r="Q895" s="3"/>
      <c r="R895" s="15">
        <f t="shared" si="133"/>
        <v>0</v>
      </c>
      <c r="S895" s="25"/>
      <c r="T895" s="17">
        <f t="shared" si="125"/>
        <v>0</v>
      </c>
      <c r="U895" s="17">
        <f t="shared" si="126"/>
        <v>0</v>
      </c>
      <c r="V895" s="25"/>
      <c r="W895" s="17">
        <f t="shared" si="127"/>
        <v>0</v>
      </c>
      <c r="X895" s="17">
        <f t="shared" si="128"/>
        <v>0</v>
      </c>
      <c r="Y895" s="25"/>
      <c r="Z895" s="17">
        <f t="shared" si="129"/>
        <v>0</v>
      </c>
      <c r="AA895" s="17">
        <f t="shared" si="130"/>
        <v>0</v>
      </c>
    </row>
    <row r="896" spans="1:27" x14ac:dyDescent="0.2">
      <c r="A896" s="14" t="str">
        <f>IF(AND(INTRO!$E$37="Non-endemic",INTRO!$E$41="Non-endemic")," ",IF(COUNTRY_INFO!A896=0," ",COUNTRY_INFO!A896))</f>
        <v>Ethiopia</v>
      </c>
      <c r="B896" s="14" t="str">
        <f>IF(AND(INTRO!$E$37="Non-endemic",INTRO!$E$41="Non-endemic")," ",IF(COUNTRY_INFO!B896=0," ",COUNTRY_INFO!B896))</f>
        <v>TigraySouth Tigray</v>
      </c>
      <c r="C896" s="14" t="str">
        <f>IF(AND(INTRO!$E$37="Non-endemic",INTRO!$E$41="Non-endemic")," ",IF(COUNTRY_INFO!C896=0," ",COUNTRY_INFO!C896))</f>
        <v>Alamata Town</v>
      </c>
      <c r="D896" s="15">
        <f>IF(AND(INTRO!$E$37="Non-endemic",INTRO!$E$41="Non-endemic"),0,IF(AND(OR(COUNTRY_INFO!$H896=0,COUNTRY_INFO!$H896=4,COUNTRY_INFO!$H896=99),OR(COUNTRY_INFO!$J896=0,COUNTRY_INFO!$J896=4)),0,COUNTRY_INFO!$E896))</f>
        <v>6524.4731088599992</v>
      </c>
      <c r="E896" s="15">
        <f>IF(AND(INTRO!$E$37="Non-endemic",INTRO!$E$41="Non-endemic"),0,IF(AND(OR(COUNTRY_INFO!$H896=0,COUNTRY_INFO!$H896=4,COUNTRY_INFO!$H896=99),OR(COUNTRY_INFO!$J896=0,COUNTRY_INFO!$J896=4)),0,COUNTRY_INFO!$F896))</f>
        <v>12984.364404544998</v>
      </c>
      <c r="F896" s="15">
        <f t="shared" si="131"/>
        <v>19508.837513404997</v>
      </c>
      <c r="G896" s="16">
        <f>IF(AND(INTRO!$E$37="Non-endemic",INTRO!$E$41="Non-endemic"),0,COUNTRY_INFO!P896)</f>
        <v>0</v>
      </c>
      <c r="H896" s="16">
        <f>IF(AND(INTRO!$E$37="Non-endemic",INTRO!$E$41="Non-endemic"),0,COUNTRY_INFO!R896)</f>
        <v>0</v>
      </c>
      <c r="I896" s="15">
        <f>IF(INTRO!$E$39="Non-endemic",IF($G896=1,DEC!I896,0),IF($G896=1,IVM!G896,0))</f>
        <v>0</v>
      </c>
      <c r="J896" s="197"/>
      <c r="K896" s="42">
        <f>IF($J896="ALB", IF(INTRO!$E$39="Non-endemic", IF($H896&lt;&gt;0, IF($I896=0, $D896*$H896, $D896*($H896-$G896)), 0), $D896*$H896), 0)</f>
        <v>0</v>
      </c>
      <c r="L896" s="15">
        <f t="shared" si="123"/>
        <v>0</v>
      </c>
      <c r="M896" s="3"/>
      <c r="N896" s="15">
        <f t="shared" si="132"/>
        <v>0</v>
      </c>
      <c r="O896" s="42">
        <f>IF($J896="MBD", IF(INTRO!$E$39="Non-endemic", IF($H896&lt;&gt;0, IF($I896=0, $D896*$H896, $D896*($H896-$G896)), 0), $D896*$H896), 0)</f>
        <v>0</v>
      </c>
      <c r="P896" s="15">
        <f t="shared" si="124"/>
        <v>0</v>
      </c>
      <c r="Q896" s="3"/>
      <c r="R896" s="15">
        <f t="shared" si="133"/>
        <v>0</v>
      </c>
      <c r="S896" s="25"/>
      <c r="T896" s="17">
        <f t="shared" si="125"/>
        <v>0</v>
      </c>
      <c r="U896" s="17">
        <f t="shared" si="126"/>
        <v>0</v>
      </c>
      <c r="V896" s="25"/>
      <c r="W896" s="17">
        <f t="shared" si="127"/>
        <v>0</v>
      </c>
      <c r="X896" s="17">
        <f t="shared" si="128"/>
        <v>0</v>
      </c>
      <c r="Y896" s="25"/>
      <c r="Z896" s="17">
        <f t="shared" si="129"/>
        <v>0</v>
      </c>
      <c r="AA896" s="17">
        <f t="shared" si="130"/>
        <v>0</v>
      </c>
    </row>
    <row r="897" spans="1:27" x14ac:dyDescent="0.2">
      <c r="A897" s="14" t="str">
        <f>IF(AND(INTRO!$E$37="Non-endemic",INTRO!$E$41="Non-endemic")," ",IF(COUNTRY_INFO!A897=0," ",COUNTRY_INFO!A897))</f>
        <v>Ethiopia</v>
      </c>
      <c r="B897" s="14" t="str">
        <f>IF(AND(INTRO!$E$37="Non-endemic",INTRO!$E$41="Non-endemic")," ",IF(COUNTRY_INFO!B897=0," ",COUNTRY_INFO!B897))</f>
        <v>TigraySouth Tigray</v>
      </c>
      <c r="C897" s="14" t="str">
        <f>IF(AND(INTRO!$E$37="Non-endemic",INTRO!$E$41="Non-endemic")," ",IF(COUNTRY_INFO!C897=0," ",COUNTRY_INFO!C897))</f>
        <v>Endamehoni</v>
      </c>
      <c r="D897" s="15">
        <f>IF(AND(INTRO!$E$37="Non-endemic",INTRO!$E$41="Non-endemic"),0,IF(AND(OR(COUNTRY_INFO!$H897=0,COUNTRY_INFO!$H897=4,COUNTRY_INFO!$H897=99),OR(COUNTRY_INFO!$J897=0,COUNTRY_INFO!$J897=4)),0,COUNTRY_INFO!$E897))</f>
        <v>16651.501494389999</v>
      </c>
      <c r="E897" s="15">
        <f>IF(AND(INTRO!$E$37="Non-endemic",INTRO!$E$41="Non-endemic"),0,IF(AND(OR(COUNTRY_INFO!$H897=0,COUNTRY_INFO!$H897=4,COUNTRY_INFO!$H897=99),OR(COUNTRY_INFO!$J897=0,COUNTRY_INFO!$J897=4)),0,COUNTRY_INFO!$F897))</f>
        <v>33138.179846642495</v>
      </c>
      <c r="F897" s="15">
        <f t="shared" si="131"/>
        <v>49789.681341032498</v>
      </c>
      <c r="G897" s="16">
        <f>IF(AND(INTRO!$E$37="Non-endemic",INTRO!$E$41="Non-endemic"),0,COUNTRY_INFO!P897)</f>
        <v>0</v>
      </c>
      <c r="H897" s="16">
        <f>IF(AND(INTRO!$E$37="Non-endemic",INTRO!$E$41="Non-endemic"),0,COUNTRY_INFO!R897)</f>
        <v>0</v>
      </c>
      <c r="I897" s="15">
        <f>IF(INTRO!$E$39="Non-endemic",IF($G897=1,DEC!I897,0),IF($G897=1,IVM!G897,0))</f>
        <v>0</v>
      </c>
      <c r="J897" s="197"/>
      <c r="K897" s="42">
        <f>IF($J897="ALB", IF(INTRO!$E$39="Non-endemic", IF($H897&lt;&gt;0, IF($I897=0, $D897*$H897, $D897*($H897-$G897)), 0), $D897*$H897), 0)</f>
        <v>0</v>
      </c>
      <c r="L897" s="15">
        <f t="shared" si="123"/>
        <v>0</v>
      </c>
      <c r="M897" s="3"/>
      <c r="N897" s="15">
        <f t="shared" si="132"/>
        <v>0</v>
      </c>
      <c r="O897" s="42">
        <f>IF($J897="MBD", IF(INTRO!$E$39="Non-endemic", IF($H897&lt;&gt;0, IF($I897=0, $D897*$H897, $D897*($H897-$G897)), 0), $D897*$H897), 0)</f>
        <v>0</v>
      </c>
      <c r="P897" s="15">
        <f t="shared" si="124"/>
        <v>0</v>
      </c>
      <c r="Q897" s="3"/>
      <c r="R897" s="15">
        <f t="shared" si="133"/>
        <v>0</v>
      </c>
      <c r="S897" s="25"/>
      <c r="T897" s="17">
        <f t="shared" si="125"/>
        <v>0</v>
      </c>
      <c r="U897" s="17">
        <f t="shared" si="126"/>
        <v>0</v>
      </c>
      <c r="V897" s="25"/>
      <c r="W897" s="17">
        <f t="shared" si="127"/>
        <v>0</v>
      </c>
      <c r="X897" s="17">
        <f t="shared" si="128"/>
        <v>0</v>
      </c>
      <c r="Y897" s="25"/>
      <c r="Z897" s="17">
        <f t="shared" si="129"/>
        <v>0</v>
      </c>
      <c r="AA897" s="17">
        <f t="shared" si="130"/>
        <v>0</v>
      </c>
    </row>
    <row r="898" spans="1:27" x14ac:dyDescent="0.2">
      <c r="A898" s="14" t="str">
        <f>IF(AND(INTRO!$E$37="Non-endemic",INTRO!$E$41="Non-endemic")," ",IF(COUNTRY_INFO!A898=0," ",COUNTRY_INFO!A898))</f>
        <v>Ethiopia</v>
      </c>
      <c r="B898" s="14" t="str">
        <f>IF(AND(INTRO!$E$37="Non-endemic",INTRO!$E$41="Non-endemic")," ",IF(COUNTRY_INFO!B898=0," ",COUNTRY_INFO!B898))</f>
        <v>TigraySouth Tigray</v>
      </c>
      <c r="C898" s="14" t="str">
        <f>IF(AND(INTRO!$E$37="Non-endemic",INTRO!$E$41="Non-endemic")," ",IF(COUNTRY_INFO!C898=0," ",COUNTRY_INFO!C898))</f>
        <v>Korem Town</v>
      </c>
      <c r="D898" s="15">
        <f>IF(AND(INTRO!$E$37="Non-endemic",INTRO!$E$41="Non-endemic"),0,IF(AND(OR(COUNTRY_INFO!$H898=0,COUNTRY_INFO!$H898=4,COUNTRY_INFO!$H898=99),OR(COUNTRY_INFO!$J898=0,COUNTRY_INFO!$J898=4)),0,COUNTRY_INFO!$E898))</f>
        <v>3114.9947833199999</v>
      </c>
      <c r="E898" s="15">
        <f>IF(AND(INTRO!$E$37="Non-endemic",INTRO!$E$41="Non-endemic"),0,IF(AND(OR(COUNTRY_INFO!$H898=0,COUNTRY_INFO!$H898=4,COUNTRY_INFO!$H898=99),OR(COUNTRY_INFO!$J898=0,COUNTRY_INFO!$J898=4)),0,COUNTRY_INFO!$F898))</f>
        <v>6199.1561172899992</v>
      </c>
      <c r="F898" s="15">
        <f t="shared" si="131"/>
        <v>9314.1509006099986</v>
      </c>
      <c r="G898" s="16">
        <f>IF(AND(INTRO!$E$37="Non-endemic",INTRO!$E$41="Non-endemic"),0,COUNTRY_INFO!P898)</f>
        <v>0</v>
      </c>
      <c r="H898" s="16">
        <f>IF(AND(INTRO!$E$37="Non-endemic",INTRO!$E$41="Non-endemic"),0,COUNTRY_INFO!R898)</f>
        <v>0</v>
      </c>
      <c r="I898" s="15">
        <f>IF(INTRO!$E$39="Non-endemic",IF($G898=1,DEC!I898,0),IF($G898=1,IVM!G898,0))</f>
        <v>0</v>
      </c>
      <c r="J898" s="197"/>
      <c r="K898" s="42">
        <f>IF($J898="ALB", IF(INTRO!$E$39="Non-endemic", IF($H898&lt;&gt;0, IF($I898=0, $D898*$H898, $D898*($H898-$G898)), 0), $D898*$H898), 0)</f>
        <v>0</v>
      </c>
      <c r="L898" s="15">
        <f t="shared" si="123"/>
        <v>0</v>
      </c>
      <c r="M898" s="3"/>
      <c r="N898" s="15">
        <f t="shared" si="132"/>
        <v>0</v>
      </c>
      <c r="O898" s="42">
        <f>IF($J898="MBD", IF(INTRO!$E$39="Non-endemic", IF($H898&lt;&gt;0, IF($I898=0, $D898*$H898, $D898*($H898-$G898)), 0), $D898*$H898), 0)</f>
        <v>0</v>
      </c>
      <c r="P898" s="15">
        <f t="shared" si="124"/>
        <v>0</v>
      </c>
      <c r="Q898" s="3"/>
      <c r="R898" s="15">
        <f t="shared" si="133"/>
        <v>0</v>
      </c>
      <c r="S898" s="25"/>
      <c r="T898" s="17">
        <f t="shared" si="125"/>
        <v>0</v>
      </c>
      <c r="U898" s="17">
        <f t="shared" si="126"/>
        <v>0</v>
      </c>
      <c r="V898" s="25"/>
      <c r="W898" s="17">
        <f t="shared" si="127"/>
        <v>0</v>
      </c>
      <c r="X898" s="17">
        <f t="shared" si="128"/>
        <v>0</v>
      </c>
      <c r="Y898" s="25"/>
      <c r="Z898" s="17">
        <f t="shared" si="129"/>
        <v>0</v>
      </c>
      <c r="AA898" s="17">
        <f t="shared" si="130"/>
        <v>0</v>
      </c>
    </row>
    <row r="899" spans="1:27" x14ac:dyDescent="0.2">
      <c r="A899" s="14" t="str">
        <f>IF(AND(INTRO!$E$37="Non-endemic",INTRO!$E$41="Non-endemic")," ",IF(COUNTRY_INFO!A899=0," ",COUNTRY_INFO!A899))</f>
        <v>Ethiopia</v>
      </c>
      <c r="B899" s="14" t="str">
        <f>IF(AND(INTRO!$E$37="Non-endemic",INTRO!$E$41="Non-endemic")," ",IF(COUNTRY_INFO!B899=0," ",COUNTRY_INFO!B899))</f>
        <v>TigraySouth Tigray</v>
      </c>
      <c r="C899" s="14" t="str">
        <f>IF(AND(INTRO!$E$37="Non-endemic",INTRO!$E$41="Non-endemic")," ",IF(COUNTRY_INFO!C899=0," ",COUNTRY_INFO!C899))</f>
        <v>Maichew Town</v>
      </c>
      <c r="D899" s="15">
        <f>IF(AND(INTRO!$E$37="Non-endemic",INTRO!$E$41="Non-endemic"),0,IF(AND(OR(COUNTRY_INFO!$H899=0,COUNTRY_INFO!$H899=4,COUNTRY_INFO!$H899=99),OR(COUNTRY_INFO!$J899=0,COUNTRY_INFO!$J899=4)),0,COUNTRY_INFO!$E899))</f>
        <v>4615.4228822099994</v>
      </c>
      <c r="E899" s="15">
        <f>IF(AND(INTRO!$E$37="Non-endemic",INTRO!$E$41="Non-endemic"),0,IF(AND(OR(COUNTRY_INFO!$H899=0,COUNTRY_INFO!$H899=4,COUNTRY_INFO!$H899=99),OR(COUNTRY_INFO!$J899=0,COUNTRY_INFO!$J899=4)),0,COUNTRY_INFO!$F899))</f>
        <v>9185.1604848075003</v>
      </c>
      <c r="F899" s="15">
        <f t="shared" si="131"/>
        <v>13800.5833670175</v>
      </c>
      <c r="G899" s="16">
        <f>IF(AND(INTRO!$E$37="Non-endemic",INTRO!$E$41="Non-endemic"),0,COUNTRY_INFO!P899)</f>
        <v>0</v>
      </c>
      <c r="H899" s="16">
        <f>IF(AND(INTRO!$E$37="Non-endemic",INTRO!$E$41="Non-endemic"),0,COUNTRY_INFO!R899)</f>
        <v>0</v>
      </c>
      <c r="I899" s="15">
        <f>IF(INTRO!$E$39="Non-endemic",IF($G899=1,DEC!I899,0),IF($G899=1,IVM!G899,0))</f>
        <v>0</v>
      </c>
      <c r="J899" s="197"/>
      <c r="K899" s="42">
        <f>IF($J899="ALB", IF(INTRO!$E$39="Non-endemic", IF($H899&lt;&gt;0, IF($I899=0, $D899*$H899, $D899*($H899-$G899)), 0), $D899*$H899), 0)</f>
        <v>0</v>
      </c>
      <c r="L899" s="15">
        <f t="shared" si="123"/>
        <v>0</v>
      </c>
      <c r="M899" s="3"/>
      <c r="N899" s="15">
        <f t="shared" si="132"/>
        <v>0</v>
      </c>
      <c r="O899" s="42">
        <f>IF($J899="MBD", IF(INTRO!$E$39="Non-endemic", IF($H899&lt;&gt;0, IF($I899=0, $D899*$H899, $D899*($H899-$G899)), 0), $D899*$H899), 0)</f>
        <v>0</v>
      </c>
      <c r="P899" s="15">
        <f t="shared" si="124"/>
        <v>0</v>
      </c>
      <c r="Q899" s="3"/>
      <c r="R899" s="15">
        <f t="shared" si="133"/>
        <v>0</v>
      </c>
      <c r="S899" s="25"/>
      <c r="T899" s="17">
        <f t="shared" si="125"/>
        <v>0</v>
      </c>
      <c r="U899" s="17">
        <f t="shared" si="126"/>
        <v>0</v>
      </c>
      <c r="V899" s="25"/>
      <c r="W899" s="17">
        <f t="shared" si="127"/>
        <v>0</v>
      </c>
      <c r="X899" s="17">
        <f t="shared" si="128"/>
        <v>0</v>
      </c>
      <c r="Y899" s="25"/>
      <c r="Z899" s="17">
        <f t="shared" si="129"/>
        <v>0</v>
      </c>
      <c r="AA899" s="17">
        <f t="shared" si="130"/>
        <v>0</v>
      </c>
    </row>
    <row r="900" spans="1:27" x14ac:dyDescent="0.2">
      <c r="A900" s="14" t="str">
        <f>IF(AND(INTRO!$E$37="Non-endemic",INTRO!$E$41="Non-endemic")," ",IF(COUNTRY_INFO!A900=0," ",COUNTRY_INFO!A900))</f>
        <v>Ethiopia</v>
      </c>
      <c r="B900" s="14" t="str">
        <f>IF(AND(INTRO!$E$37="Non-endemic",INTRO!$E$41="Non-endemic")," ",IF(COUNTRY_INFO!B900=0," ",COUNTRY_INFO!B900))</f>
        <v>TigraySouth Tigray</v>
      </c>
      <c r="C900" s="14" t="str">
        <f>IF(AND(INTRO!$E$37="Non-endemic",INTRO!$E$41="Non-endemic")," ",IF(COUNTRY_INFO!C900=0," ",COUNTRY_INFO!C900))</f>
        <v>Ofla</v>
      </c>
      <c r="D900" s="15">
        <f>IF(AND(INTRO!$E$37="Non-endemic",INTRO!$E$41="Non-endemic"),0,IF(AND(OR(COUNTRY_INFO!$H900=0,COUNTRY_INFO!$H900=4,COUNTRY_INFO!$H900=99),OR(COUNTRY_INFO!$J900=0,COUNTRY_INFO!$J900=4)),0,COUNTRY_INFO!$E900))</f>
        <v>24950.664841409995</v>
      </c>
      <c r="E900" s="15">
        <f>IF(AND(INTRO!$E$37="Non-endemic",INTRO!$E$41="Non-endemic"),0,IF(AND(OR(COUNTRY_INFO!$H900=0,COUNTRY_INFO!$H900=4,COUNTRY_INFO!$H900=99),OR(COUNTRY_INFO!$J900=0,COUNTRY_INFO!$J900=4)),0,COUNTRY_INFO!$F900))</f>
        <v>49654.3581422075</v>
      </c>
      <c r="F900" s="15">
        <f t="shared" si="131"/>
        <v>74605.022983617499</v>
      </c>
      <c r="G900" s="16">
        <f>IF(AND(INTRO!$E$37="Non-endemic",INTRO!$E$41="Non-endemic"),0,COUNTRY_INFO!P900)</f>
        <v>0</v>
      </c>
      <c r="H900" s="16">
        <f>IF(AND(INTRO!$E$37="Non-endemic",INTRO!$E$41="Non-endemic"),0,COUNTRY_INFO!R900)</f>
        <v>0</v>
      </c>
      <c r="I900" s="15">
        <f>IF(INTRO!$E$39="Non-endemic",IF($G900=1,DEC!I900,0),IF($G900=1,IVM!G900,0))</f>
        <v>0</v>
      </c>
      <c r="J900" s="197"/>
      <c r="K900" s="42">
        <f>IF($J900="ALB", IF(INTRO!$E$39="Non-endemic", IF($H900&lt;&gt;0, IF($I900=0, $D900*$H900, $D900*($H900-$G900)), 0), $D900*$H900), 0)</f>
        <v>0</v>
      </c>
      <c r="L900" s="15">
        <f t="shared" si="123"/>
        <v>0</v>
      </c>
      <c r="M900" s="3"/>
      <c r="N900" s="15">
        <f t="shared" si="132"/>
        <v>0</v>
      </c>
      <c r="O900" s="42">
        <f>IF($J900="MBD", IF(INTRO!$E$39="Non-endemic", IF($H900&lt;&gt;0, IF($I900=0, $D900*$H900, $D900*($H900-$G900)), 0), $D900*$H900), 0)</f>
        <v>0</v>
      </c>
      <c r="P900" s="15">
        <f t="shared" si="124"/>
        <v>0</v>
      </c>
      <c r="Q900" s="3"/>
      <c r="R900" s="15">
        <f t="shared" si="133"/>
        <v>0</v>
      </c>
      <c r="S900" s="25"/>
      <c r="T900" s="17">
        <f t="shared" si="125"/>
        <v>0</v>
      </c>
      <c r="U900" s="17">
        <f t="shared" si="126"/>
        <v>0</v>
      </c>
      <c r="V900" s="25"/>
      <c r="W900" s="17">
        <f t="shared" si="127"/>
        <v>0</v>
      </c>
      <c r="X900" s="17">
        <f t="shared" si="128"/>
        <v>0</v>
      </c>
      <c r="Y900" s="25"/>
      <c r="Z900" s="17">
        <f t="shared" si="129"/>
        <v>0</v>
      </c>
      <c r="AA900" s="17">
        <f t="shared" si="130"/>
        <v>0</v>
      </c>
    </row>
    <row r="901" spans="1:27" x14ac:dyDescent="0.2">
      <c r="A901" s="14" t="str">
        <f>IF(AND(INTRO!$E$37="Non-endemic",INTRO!$E$41="Non-endemic")," ",IF(COUNTRY_INFO!A901=0," ",COUNTRY_INFO!A901))</f>
        <v>Ethiopia</v>
      </c>
      <c r="B901" s="14" t="str">
        <f>IF(AND(INTRO!$E$37="Non-endemic",INTRO!$E$41="Non-endemic")," ",IF(COUNTRY_INFO!B901=0," ",COUNTRY_INFO!B901))</f>
        <v>TigraySouth Tigray</v>
      </c>
      <c r="C901" s="14" t="str">
        <f>IF(AND(INTRO!$E$37="Non-endemic",INTRO!$E$41="Non-endemic")," ",IF(COUNTRY_INFO!C901=0," ",COUNTRY_INFO!C901))</f>
        <v>Raya Alamata</v>
      </c>
      <c r="D901" s="15">
        <f>IF(AND(INTRO!$E$37="Non-endemic",INTRO!$E$41="Non-endemic"),0,IF(AND(OR(COUNTRY_INFO!$H901=0,COUNTRY_INFO!$H901=4,COUNTRY_INFO!$H901=99),OR(COUNTRY_INFO!$J901=0,COUNTRY_INFO!$J901=4)),0,COUNTRY_INFO!$E901))</f>
        <v>16776.125251829995</v>
      </c>
      <c r="E901" s="15">
        <f>IF(AND(INTRO!$E$37="Non-endemic",INTRO!$E$41="Non-endemic"),0,IF(AND(OR(COUNTRY_INFO!$H901=0,COUNTRY_INFO!$H901=4,COUNTRY_INFO!$H901=99),OR(COUNTRY_INFO!$J901=0,COUNTRY_INFO!$J901=4)),0,COUNTRY_INFO!$F901))</f>
        <v>33386.193786322496</v>
      </c>
      <c r="F901" s="15">
        <f t="shared" si="131"/>
        <v>50162.319038152491</v>
      </c>
      <c r="G901" s="16">
        <f>IF(AND(INTRO!$E$37="Non-endemic",INTRO!$E$41="Non-endemic"),0,COUNTRY_INFO!P901)</f>
        <v>0</v>
      </c>
      <c r="H901" s="16">
        <f>IF(AND(INTRO!$E$37="Non-endemic",INTRO!$E$41="Non-endemic"),0,COUNTRY_INFO!R901)</f>
        <v>0</v>
      </c>
      <c r="I901" s="15">
        <f>IF(INTRO!$E$39="Non-endemic",IF($G901=1,DEC!I901,0),IF($G901=1,IVM!G901,0))</f>
        <v>0</v>
      </c>
      <c r="J901" s="197"/>
      <c r="K901" s="42">
        <f>IF($J901="ALB", IF(INTRO!$E$39="Non-endemic", IF($H901&lt;&gt;0, IF($I901=0, $D901*$H901, $D901*($H901-$G901)), 0), $D901*$H901), 0)</f>
        <v>0</v>
      </c>
      <c r="L901" s="15">
        <f t="shared" si="123"/>
        <v>0</v>
      </c>
      <c r="M901" s="3"/>
      <c r="N901" s="15">
        <f t="shared" si="132"/>
        <v>0</v>
      </c>
      <c r="O901" s="42">
        <f>IF($J901="MBD", IF(INTRO!$E$39="Non-endemic", IF($H901&lt;&gt;0, IF($I901=0, $D901*$H901, $D901*($H901-$G901)), 0), $D901*$H901), 0)</f>
        <v>0</v>
      </c>
      <c r="P901" s="15">
        <f t="shared" si="124"/>
        <v>0</v>
      </c>
      <c r="Q901" s="3"/>
      <c r="R901" s="15">
        <f t="shared" si="133"/>
        <v>0</v>
      </c>
      <c r="S901" s="25"/>
      <c r="T901" s="17">
        <f t="shared" si="125"/>
        <v>0</v>
      </c>
      <c r="U901" s="17">
        <f t="shared" si="126"/>
        <v>0</v>
      </c>
      <c r="V901" s="25"/>
      <c r="W901" s="17">
        <f t="shared" si="127"/>
        <v>0</v>
      </c>
      <c r="X901" s="17">
        <f t="shared" si="128"/>
        <v>0</v>
      </c>
      <c r="Y901" s="25"/>
      <c r="Z901" s="17">
        <f t="shared" si="129"/>
        <v>0</v>
      </c>
      <c r="AA901" s="17">
        <f t="shared" si="130"/>
        <v>0</v>
      </c>
    </row>
    <row r="902" spans="1:27" x14ac:dyDescent="0.2">
      <c r="A902" s="14" t="str">
        <f>IF(AND(INTRO!$E$37="Non-endemic",INTRO!$E$41="Non-endemic")," ",IF(COUNTRY_INFO!A902=0," ",COUNTRY_INFO!A902))</f>
        <v>Ethiopia</v>
      </c>
      <c r="B902" s="14" t="str">
        <f>IF(AND(INTRO!$E$37="Non-endemic",INTRO!$E$41="Non-endemic")," ",IF(COUNTRY_INFO!B902=0," ",COUNTRY_INFO!B902))</f>
        <v>TigraySouth Tigray</v>
      </c>
      <c r="C902" s="14" t="str">
        <f>IF(AND(INTRO!$E$37="Non-endemic",INTRO!$E$41="Non-endemic")," ",IF(COUNTRY_INFO!C902=0," ",COUNTRY_INFO!C902))</f>
        <v>Raya Azebo</v>
      </c>
      <c r="D902" s="15">
        <f>IF(AND(INTRO!$E$37="Non-endemic",INTRO!$E$41="Non-endemic"),0,IF(AND(OR(COUNTRY_INFO!$H902=0,COUNTRY_INFO!$H902=4,COUNTRY_INFO!$H902=99),OR(COUNTRY_INFO!$J902=0,COUNTRY_INFO!$J902=4)),0,COUNTRY_INFO!$E902))</f>
        <v>26736.439404149995</v>
      </c>
      <c r="E902" s="15">
        <f>IF(AND(INTRO!$E$37="Non-endemic",INTRO!$E$41="Non-endemic"),0,IF(AND(OR(COUNTRY_INFO!$H902=0,COUNTRY_INFO!$H902=4,COUNTRY_INFO!$H902=99),OR(COUNTRY_INFO!$J902=0,COUNTRY_INFO!$J902=4)),0,COUNTRY_INFO!$F902))</f>
        <v>53208.230965362491</v>
      </c>
      <c r="F902" s="15">
        <f t="shared" si="131"/>
        <v>79944.670369512489</v>
      </c>
      <c r="G902" s="16">
        <f>IF(AND(INTRO!$E$37="Non-endemic",INTRO!$E$41="Non-endemic"),0,COUNTRY_INFO!P902)</f>
        <v>0</v>
      </c>
      <c r="H902" s="16">
        <f>IF(AND(INTRO!$E$37="Non-endemic",INTRO!$E$41="Non-endemic"),0,COUNTRY_INFO!R902)</f>
        <v>0</v>
      </c>
      <c r="I902" s="15">
        <f>IF(INTRO!$E$39="Non-endemic",IF($G902=1,DEC!I902,0),IF($G902=1,IVM!G902,0))</f>
        <v>0</v>
      </c>
      <c r="J902" s="197"/>
      <c r="K902" s="42">
        <f>IF($J902="ALB", IF(INTRO!$E$39="Non-endemic", IF($H902&lt;&gt;0, IF($I902=0, $D902*$H902, $D902*($H902-$G902)), 0), $D902*$H902), 0)</f>
        <v>0</v>
      </c>
      <c r="L902" s="15">
        <f t="shared" si="123"/>
        <v>0</v>
      </c>
      <c r="M902" s="3"/>
      <c r="N902" s="15">
        <f t="shared" si="132"/>
        <v>0</v>
      </c>
      <c r="O902" s="42">
        <f>IF($J902="MBD", IF(INTRO!$E$39="Non-endemic", IF($H902&lt;&gt;0, IF($I902=0, $D902*$H902, $D902*($H902-$G902)), 0), $D902*$H902), 0)</f>
        <v>0</v>
      </c>
      <c r="P902" s="15">
        <f t="shared" si="124"/>
        <v>0</v>
      </c>
      <c r="Q902" s="3"/>
      <c r="R902" s="15">
        <f t="shared" si="133"/>
        <v>0</v>
      </c>
      <c r="S902" s="25"/>
      <c r="T902" s="17">
        <f t="shared" si="125"/>
        <v>0</v>
      </c>
      <c r="U902" s="17">
        <f t="shared" si="126"/>
        <v>0</v>
      </c>
      <c r="V902" s="25"/>
      <c r="W902" s="17">
        <f t="shared" si="127"/>
        <v>0</v>
      </c>
      <c r="X902" s="17">
        <f t="shared" si="128"/>
        <v>0</v>
      </c>
      <c r="Y902" s="25"/>
      <c r="Z902" s="17">
        <f t="shared" si="129"/>
        <v>0</v>
      </c>
      <c r="AA902" s="17">
        <f t="shared" si="130"/>
        <v>0</v>
      </c>
    </row>
    <row r="903" spans="1:27" x14ac:dyDescent="0.2">
      <c r="A903" s="14" t="str">
        <f>IF(AND(INTRO!$E$37="Non-endemic",INTRO!$E$41="Non-endemic")," ",IF(COUNTRY_INFO!A903=0," ",COUNTRY_INFO!A903))</f>
        <v>Ethiopia</v>
      </c>
      <c r="B903" s="14" t="str">
        <f>IF(AND(INTRO!$E$37="Non-endemic",INTRO!$E$41="Non-endemic")," ",IF(COUNTRY_INFO!B903=0," ",COUNTRY_INFO!B903))</f>
        <v>TigrayWest Tigray</v>
      </c>
      <c r="C903" s="14" t="str">
        <f>IF(AND(INTRO!$E$37="Non-endemic",INTRO!$E$41="Non-endemic")," ",IF(COUNTRY_INFO!C903=0," ",COUNTRY_INFO!C903))</f>
        <v>Kafta Humera</v>
      </c>
      <c r="D903" s="15">
        <f>IF(AND(INTRO!$E$37="Non-endemic",INTRO!$E$41="Non-endemic"),0,IF(AND(OR(COUNTRY_INFO!$H903=0,COUNTRY_INFO!$H903=4,COUNTRY_INFO!$H903=99),OR(COUNTRY_INFO!$J903=0,COUNTRY_INFO!$J903=4)),0,COUNTRY_INFO!$E903))</f>
        <v>18109.539541169997</v>
      </c>
      <c r="E903" s="15">
        <f>IF(AND(INTRO!$E$37="Non-endemic",INTRO!$E$41="Non-endemic"),0,IF(AND(OR(COUNTRY_INFO!$H903=0,COUNTRY_INFO!$H903=4,COUNTRY_INFO!$H903=99),OR(COUNTRY_INFO!$J903=0,COUNTRY_INFO!$J903=4)),0,COUNTRY_INFO!$F903))</f>
        <v>36039.823703427493</v>
      </c>
      <c r="F903" s="15">
        <f t="shared" si="131"/>
        <v>54149.363244597494</v>
      </c>
      <c r="G903" s="16">
        <f>IF(AND(INTRO!$E$37="Non-endemic",INTRO!$E$41="Non-endemic"),0,COUNTRY_INFO!P903)</f>
        <v>0</v>
      </c>
      <c r="H903" s="16">
        <f>IF(AND(INTRO!$E$37="Non-endemic",INTRO!$E$41="Non-endemic"),0,COUNTRY_INFO!R903)</f>
        <v>0</v>
      </c>
      <c r="I903" s="15">
        <f>IF(INTRO!$E$39="Non-endemic",IF($G903=1,DEC!I903,0),IF($G903=1,IVM!G903,0))</f>
        <v>0</v>
      </c>
      <c r="J903" s="197"/>
      <c r="K903" s="42">
        <f>IF($J903="ALB", IF(INTRO!$E$39="Non-endemic", IF($H903&lt;&gt;0, IF($I903=0, $D903*$H903, $D903*($H903-$G903)), 0), $D903*$H903), 0)</f>
        <v>0</v>
      </c>
      <c r="L903" s="15">
        <f t="shared" si="123"/>
        <v>0</v>
      </c>
      <c r="M903" s="3"/>
      <c r="N903" s="15">
        <f t="shared" si="132"/>
        <v>0</v>
      </c>
      <c r="O903" s="42">
        <f>IF($J903="MBD", IF(INTRO!$E$39="Non-endemic", IF($H903&lt;&gt;0, IF($I903=0, $D903*$H903, $D903*($H903-$G903)), 0), $D903*$H903), 0)</f>
        <v>0</v>
      </c>
      <c r="P903" s="15">
        <f t="shared" si="124"/>
        <v>0</v>
      </c>
      <c r="Q903" s="3"/>
      <c r="R903" s="15">
        <f t="shared" si="133"/>
        <v>0</v>
      </c>
      <c r="S903" s="25"/>
      <c r="T903" s="17">
        <f t="shared" si="125"/>
        <v>0</v>
      </c>
      <c r="U903" s="17">
        <f t="shared" si="126"/>
        <v>0</v>
      </c>
      <c r="V903" s="25"/>
      <c r="W903" s="17">
        <f t="shared" si="127"/>
        <v>0</v>
      </c>
      <c r="X903" s="17">
        <f t="shared" si="128"/>
        <v>0</v>
      </c>
      <c r="Y903" s="25"/>
      <c r="Z903" s="17">
        <f t="shared" si="129"/>
        <v>0</v>
      </c>
      <c r="AA903" s="17">
        <f t="shared" si="130"/>
        <v>0</v>
      </c>
    </row>
    <row r="904" spans="1:27" x14ac:dyDescent="0.2">
      <c r="A904" s="14" t="str">
        <f>IF(AND(INTRO!$E$37="Non-endemic",INTRO!$E$41="Non-endemic")," ",IF(COUNTRY_INFO!A904=0," ",COUNTRY_INFO!A904))</f>
        <v>Ethiopia</v>
      </c>
      <c r="B904" s="14" t="str">
        <f>IF(AND(INTRO!$E$37="Non-endemic",INTRO!$E$41="Non-endemic")," ",IF(COUNTRY_INFO!B904=0," ",COUNTRY_INFO!B904))</f>
        <v>TigrayWest Tigray</v>
      </c>
      <c r="C904" s="14" t="str">
        <f>IF(AND(INTRO!$E$37="Non-endemic",INTRO!$E$41="Non-endemic")," ",IF(COUNTRY_INFO!C904=0," ",COUNTRY_INFO!C904))</f>
        <v>Setit Humera Town</v>
      </c>
      <c r="D904" s="15">
        <f>IF(AND(INTRO!$E$37="Non-endemic",INTRO!$E$41="Non-endemic"),0,IF(AND(OR(COUNTRY_INFO!$H904=0,COUNTRY_INFO!$H904=4,COUNTRY_INFO!$H904=99),OR(COUNTRY_INFO!$J904=0,COUNTRY_INFO!$J904=4)),0,COUNTRY_INFO!$E904))</f>
        <v>4203.0560501999989</v>
      </c>
      <c r="E904" s="15">
        <f>IF(AND(INTRO!$E$37="Non-endemic",INTRO!$E$41="Non-endemic"),0,IF(AND(OR(COUNTRY_INFO!$H904=0,COUNTRY_INFO!$H904=4,COUNTRY_INFO!$H904=99),OR(COUNTRY_INFO!$J904=0,COUNTRY_INFO!$J904=4)),0,COUNTRY_INFO!$F904))</f>
        <v>8364.508590649999</v>
      </c>
      <c r="F904" s="15">
        <f t="shared" si="131"/>
        <v>12567.564640849998</v>
      </c>
      <c r="G904" s="16">
        <f>IF(AND(INTRO!$E$37="Non-endemic",INTRO!$E$41="Non-endemic"),0,COUNTRY_INFO!P904)</f>
        <v>0</v>
      </c>
      <c r="H904" s="16">
        <f>IF(AND(INTRO!$E$37="Non-endemic",INTRO!$E$41="Non-endemic"),0,COUNTRY_INFO!R904)</f>
        <v>0</v>
      </c>
      <c r="I904" s="15">
        <f>IF(INTRO!$E$39="Non-endemic",IF($G904=1,DEC!I904,0),IF($G904=1,IVM!G904,0))</f>
        <v>0</v>
      </c>
      <c r="J904" s="197"/>
      <c r="K904" s="42">
        <f>IF($J904="ALB", IF(INTRO!$E$39="Non-endemic", IF($H904&lt;&gt;0, IF($I904=0, $D904*$H904, $D904*($H904-$G904)), 0), $D904*$H904), 0)</f>
        <v>0</v>
      </c>
      <c r="L904" s="15">
        <f t="shared" ref="L904:L906" si="134">IF($J904="ALB", IF($H904&lt;&gt;0, IF($I904=0, $E904*$H904, $E904*($H904-$G904)),0), 0)</f>
        <v>0</v>
      </c>
      <c r="M904" s="3"/>
      <c r="N904" s="15">
        <f t="shared" si="132"/>
        <v>0</v>
      </c>
      <c r="O904" s="42">
        <f>IF($J904="MBD", IF(INTRO!$E$39="Non-endemic", IF($H904&lt;&gt;0, IF($I904=0, $D904*$H904, $D904*($H904-$G904)), 0), $D904*$H904), 0)</f>
        <v>0</v>
      </c>
      <c r="P904" s="15">
        <f t="shared" ref="P904:P906" si="135">IF($J904="MBD", IF($H904&lt;&gt;0,IF($I904=0, $E904*$H904, $E904*($H904-$G904)),0), 0 )</f>
        <v>0</v>
      </c>
      <c r="Q904" s="3"/>
      <c r="R904" s="15">
        <f t="shared" si="133"/>
        <v>0</v>
      </c>
      <c r="S904" s="25"/>
      <c r="T904" s="17">
        <f t="shared" ref="T904:T906" si="136">IF($I904&gt;$S904, $I904-$S904,0)</f>
        <v>0</v>
      </c>
      <c r="U904" s="17">
        <f t="shared" ref="U904:U906" si="137">ROUNDUP($I904/200,0)</f>
        <v>0</v>
      </c>
      <c r="V904" s="25"/>
      <c r="W904" s="17">
        <f t="shared" ref="W904:W906" si="138">IF($L904&gt;$V904,$L904-$V904,0)</f>
        <v>0</v>
      </c>
      <c r="X904" s="17">
        <f t="shared" ref="X904:X906" si="139">ROUNDUP($L904/200,0)</f>
        <v>0</v>
      </c>
      <c r="Y904" s="25"/>
      <c r="Z904" s="17">
        <f t="shared" ref="Z904:Z906" si="140">IF($P904&gt;$Y904,$P904-$Y904,0)</f>
        <v>0</v>
      </c>
      <c r="AA904" s="17">
        <f t="shared" ref="AA904:AA906" si="141">ROUNDUP($P904/150,0)</f>
        <v>0</v>
      </c>
    </row>
    <row r="905" spans="1:27" x14ac:dyDescent="0.2">
      <c r="A905" s="14" t="str">
        <f>IF(AND(INTRO!$E$37="Non-endemic",INTRO!$E$41="Non-endemic")," ",IF(COUNTRY_INFO!A905=0," ",COUNTRY_INFO!A905))</f>
        <v>Ethiopia</v>
      </c>
      <c r="B905" s="14" t="str">
        <f>IF(AND(INTRO!$E$37="Non-endemic",INTRO!$E$41="Non-endemic")," ",IF(COUNTRY_INFO!B905=0," ",COUNTRY_INFO!B905))</f>
        <v>TigrayWest Tigray</v>
      </c>
      <c r="C905" s="14" t="str">
        <f>IF(AND(INTRO!$E$37="Non-endemic",INTRO!$E$41="Non-endemic")," ",IF(COUNTRY_INFO!C905=0," ",COUNTRY_INFO!C905))</f>
        <v>Tsegede</v>
      </c>
      <c r="D905" s="15">
        <f>IF(AND(INTRO!$E$37="Non-endemic",INTRO!$E$41="Non-endemic"),0,IF(AND(OR(COUNTRY_INFO!$H905=0,COUNTRY_INFO!$H905=4,COUNTRY_INFO!$H905=99),OR(COUNTRY_INFO!$J905=0,COUNTRY_INFO!$J905=4)),0,COUNTRY_INFO!$E905))</f>
        <v>20442.490288919998</v>
      </c>
      <c r="E905" s="15">
        <f>IF(AND(INTRO!$E$37="Non-endemic",INTRO!$E$41="Non-endemic"),0,IF(AND(OR(COUNTRY_INFO!$H905=0,COUNTRY_INFO!$H905=4,COUNTRY_INFO!$H905=99),OR(COUNTRY_INFO!$J905=0,COUNTRY_INFO!$J905=4)),0,COUNTRY_INFO!$F905))</f>
        <v>40682.632730489997</v>
      </c>
      <c r="F905" s="15">
        <f t="shared" si="131"/>
        <v>61125.123019409992</v>
      </c>
      <c r="G905" s="16">
        <f>IF(AND(INTRO!$E$37="Non-endemic",INTRO!$E$41="Non-endemic"),0,COUNTRY_INFO!P905)</f>
        <v>0</v>
      </c>
      <c r="H905" s="16">
        <f>IF(AND(INTRO!$E$37="Non-endemic",INTRO!$E$41="Non-endemic"),0,COUNTRY_INFO!R905)</f>
        <v>0</v>
      </c>
      <c r="I905" s="15">
        <f>IF(INTRO!$E$39="Non-endemic",IF($G905=1,DEC!I905,0),IF($G905=1,IVM!G905,0))</f>
        <v>0</v>
      </c>
      <c r="J905" s="197"/>
      <c r="K905" s="42">
        <f>IF($J905="ALB", IF(INTRO!$E$39="Non-endemic", IF($H905&lt;&gt;0, IF($I905=0, $D905*$H905, $D905*($H905-$G905)), 0), $D905*$H905), 0)</f>
        <v>0</v>
      </c>
      <c r="L905" s="15">
        <f t="shared" si="134"/>
        <v>0</v>
      </c>
      <c r="M905" s="3"/>
      <c r="N905" s="15">
        <f t="shared" si="132"/>
        <v>0</v>
      </c>
      <c r="O905" s="42">
        <f>IF($J905="MBD", IF(INTRO!$E$39="Non-endemic", IF($H905&lt;&gt;0, IF($I905=0, $D905*$H905, $D905*($H905-$G905)), 0), $D905*$H905), 0)</f>
        <v>0</v>
      </c>
      <c r="P905" s="15">
        <f t="shared" si="135"/>
        <v>0</v>
      </c>
      <c r="Q905" s="3"/>
      <c r="R905" s="15">
        <f t="shared" si="133"/>
        <v>0</v>
      </c>
      <c r="S905" s="25"/>
      <c r="T905" s="17">
        <f t="shared" si="136"/>
        <v>0</v>
      </c>
      <c r="U905" s="17">
        <f t="shared" si="137"/>
        <v>0</v>
      </c>
      <c r="V905" s="25"/>
      <c r="W905" s="17">
        <f t="shared" si="138"/>
        <v>0</v>
      </c>
      <c r="X905" s="17">
        <f t="shared" si="139"/>
        <v>0</v>
      </c>
      <c r="Y905" s="25"/>
      <c r="Z905" s="17">
        <f t="shared" si="140"/>
        <v>0</v>
      </c>
      <c r="AA905" s="17">
        <f t="shared" si="141"/>
        <v>0</v>
      </c>
    </row>
    <row r="906" spans="1:27" x14ac:dyDescent="0.2">
      <c r="A906" s="14" t="str">
        <f>IF(AND(INTRO!$E$37="Non-endemic",INTRO!$E$41="Non-endemic")," ",IF(COUNTRY_INFO!A906=0," ",COUNTRY_INFO!A906))</f>
        <v>Ethiopia</v>
      </c>
      <c r="B906" s="14" t="str">
        <f>IF(AND(INTRO!$E$37="Non-endemic",INTRO!$E$41="Non-endemic")," ",IF(COUNTRY_INFO!B906=0," ",COUNTRY_INFO!B906))</f>
        <v>TigrayWest Tigray</v>
      </c>
      <c r="C906" s="14" t="str">
        <f>IF(AND(INTRO!$E$37="Non-endemic",INTRO!$E$41="Non-endemic")," ",IF(COUNTRY_INFO!C906=0," ",COUNTRY_INFO!C906))</f>
        <v>Welkait</v>
      </c>
      <c r="D906" s="15">
        <f>IF(AND(INTRO!$E$37="Non-endemic",INTRO!$E$41="Non-endemic"),0,IF(AND(OR(COUNTRY_INFO!$H906=0,COUNTRY_INFO!$H906=4,COUNTRY_INFO!$H906=99),OR(COUNTRY_INFO!$J906=0,COUNTRY_INFO!$J906=4)),0,COUNTRY_INFO!$E906))</f>
        <v>27514.439159129994</v>
      </c>
      <c r="E906" s="15">
        <f>IF(AND(INTRO!$E$37="Non-endemic",INTRO!$E$41="Non-endemic"),0,IF(AND(OR(COUNTRY_INFO!$H906=0,COUNTRY_INFO!$H906=4,COUNTRY_INFO!$H906=99),OR(COUNTRY_INFO!$J906=0,COUNTRY_INFO!$J906=4)),0,COUNTRY_INFO!$F906))</f>
        <v>54756.529526297498</v>
      </c>
      <c r="F906" s="15">
        <f t="shared" ref="F906" si="142">SUM(D906:E906)</f>
        <v>82270.968685427491</v>
      </c>
      <c r="G906" s="16">
        <f>IF(AND(INTRO!$E$37="Non-endemic",INTRO!$E$41="Non-endemic"),0,COUNTRY_INFO!P906)</f>
        <v>0</v>
      </c>
      <c r="H906" s="16">
        <f>IF(AND(INTRO!$E$37="Non-endemic",INTRO!$E$41="Non-endemic"),0,COUNTRY_INFO!R906)</f>
        <v>0</v>
      </c>
      <c r="I906" s="15">
        <f>IF(INTRO!$E$39="Non-endemic",IF($G906=1,DEC!I906,0),IF($G906=1,IVM!G906,0))</f>
        <v>0</v>
      </c>
      <c r="J906" s="197"/>
      <c r="K906" s="42">
        <f>IF($J906="ALB", IF(INTRO!$E$39="Non-endemic", IF($H906&lt;&gt;0, IF($I906=0, $D906*$H906, $D906*($H906-$G906)), 0), $D906*$H906), 0)</f>
        <v>0</v>
      </c>
      <c r="L906" s="15">
        <f t="shared" si="134"/>
        <v>0</v>
      </c>
      <c r="M906" s="3"/>
      <c r="N906" s="15">
        <f t="shared" ref="N906" si="143">SUM(K906:M906)</f>
        <v>0</v>
      </c>
      <c r="O906" s="42">
        <f>IF($J906="MBD", IF(INTRO!$E$39="Non-endemic", IF($H906&lt;&gt;0, IF($I906=0, $D906*$H906, $D906*($H906-$G906)), 0), $D906*$H906), 0)</f>
        <v>0</v>
      </c>
      <c r="P906" s="15">
        <f t="shared" si="135"/>
        <v>0</v>
      </c>
      <c r="Q906" s="3"/>
      <c r="R906" s="15">
        <f t="shared" ref="R906" si="144">SUM(O906:Q906)</f>
        <v>0</v>
      </c>
      <c r="S906" s="25"/>
      <c r="T906" s="17">
        <f t="shared" si="136"/>
        <v>0</v>
      </c>
      <c r="U906" s="17">
        <f t="shared" si="137"/>
        <v>0</v>
      </c>
      <c r="V906" s="25"/>
      <c r="W906" s="17">
        <f t="shared" si="138"/>
        <v>0</v>
      </c>
      <c r="X906" s="17">
        <f t="shared" si="139"/>
        <v>0</v>
      </c>
      <c r="Y906" s="25"/>
      <c r="Z906" s="17">
        <f t="shared" si="140"/>
        <v>0</v>
      </c>
      <c r="AA906" s="17">
        <f t="shared" si="141"/>
        <v>0</v>
      </c>
    </row>
    <row r="907" spans="1:27" x14ac:dyDescent="0.2">
      <c r="A907"/>
      <c r="B907"/>
      <c r="C907"/>
      <c r="D907"/>
      <c r="E907"/>
      <c r="F907"/>
      <c r="G907"/>
      <c r="H907"/>
      <c r="I907"/>
      <c r="J907"/>
      <c r="K907"/>
      <c r="L907"/>
      <c r="M907"/>
      <c r="N907"/>
      <c r="O907"/>
      <c r="P907"/>
      <c r="Q907"/>
      <c r="R907"/>
      <c r="S907"/>
      <c r="T907"/>
      <c r="U907"/>
      <c r="V907"/>
      <c r="W907"/>
      <c r="X907"/>
      <c r="Y907"/>
      <c r="Z907"/>
      <c r="AA907"/>
    </row>
    <row r="908" spans="1:27" x14ac:dyDescent="0.2">
      <c r="A908"/>
      <c r="B908"/>
      <c r="C908"/>
      <c r="D908"/>
      <c r="E908"/>
      <c r="F908"/>
      <c r="G908"/>
      <c r="H908"/>
      <c r="I908"/>
      <c r="J908"/>
      <c r="K908"/>
      <c r="L908"/>
      <c r="M908"/>
      <c r="N908"/>
      <c r="O908"/>
      <c r="P908"/>
      <c r="Q908"/>
      <c r="R908"/>
      <c r="S908"/>
      <c r="T908"/>
      <c r="U908"/>
      <c r="V908"/>
      <c r="W908"/>
      <c r="X908"/>
      <c r="Y908"/>
      <c r="Z908"/>
      <c r="AA908"/>
    </row>
    <row r="909" spans="1:27" x14ac:dyDescent="0.2">
      <c r="A909"/>
      <c r="B909"/>
      <c r="C909"/>
      <c r="D909"/>
      <c r="E909"/>
      <c r="F909"/>
      <c r="G909"/>
      <c r="H909"/>
      <c r="I909"/>
      <c r="J909"/>
      <c r="K909"/>
      <c r="L909"/>
      <c r="M909"/>
      <c r="N909"/>
      <c r="O909"/>
      <c r="P909"/>
      <c r="Q909"/>
      <c r="R909"/>
      <c r="S909"/>
      <c r="T909"/>
      <c r="U909"/>
      <c r="V909"/>
      <c r="W909"/>
      <c r="X909"/>
      <c r="Y909"/>
      <c r="Z909"/>
      <c r="AA909"/>
    </row>
    <row r="910" spans="1:27" x14ac:dyDescent="0.2">
      <c r="A910"/>
      <c r="B910"/>
      <c r="C910"/>
      <c r="D910"/>
      <c r="E910"/>
      <c r="F910"/>
      <c r="G910"/>
      <c r="H910"/>
      <c r="I910"/>
      <c r="J910"/>
      <c r="K910"/>
      <c r="L910"/>
      <c r="M910"/>
      <c r="N910"/>
      <c r="O910"/>
      <c r="P910"/>
      <c r="Q910"/>
      <c r="R910"/>
      <c r="S910"/>
      <c r="T910"/>
      <c r="U910"/>
      <c r="V910"/>
      <c r="W910"/>
      <c r="X910"/>
      <c r="Y910"/>
      <c r="Z910"/>
      <c r="AA910"/>
    </row>
    <row r="911" spans="1:27" x14ac:dyDescent="0.2">
      <c r="A911"/>
      <c r="B911"/>
      <c r="C911"/>
      <c r="D911"/>
      <c r="E911"/>
      <c r="F911"/>
      <c r="G911"/>
      <c r="H911"/>
      <c r="I911"/>
      <c r="J911"/>
      <c r="K911"/>
      <c r="L911"/>
      <c r="M911"/>
      <c r="N911"/>
      <c r="O911"/>
      <c r="P911"/>
      <c r="Q911"/>
      <c r="R911"/>
      <c r="S911"/>
      <c r="T911"/>
      <c r="U911"/>
      <c r="V911"/>
      <c r="W911"/>
      <c r="X911"/>
      <c r="Y911"/>
      <c r="Z911"/>
      <c r="AA911"/>
    </row>
    <row r="912" spans="1:27" x14ac:dyDescent="0.2">
      <c r="A912"/>
      <c r="B912"/>
      <c r="C912"/>
      <c r="D912"/>
      <c r="E912"/>
      <c r="F912"/>
      <c r="G912"/>
      <c r="H912"/>
      <c r="I912"/>
      <c r="J912"/>
      <c r="K912"/>
      <c r="L912"/>
      <c r="M912"/>
      <c r="N912"/>
      <c r="O912"/>
      <c r="P912"/>
      <c r="Q912"/>
      <c r="R912"/>
      <c r="S912"/>
      <c r="T912"/>
      <c r="U912"/>
      <c r="V912"/>
      <c r="W912"/>
      <c r="X912"/>
      <c r="Y912"/>
      <c r="Z912"/>
      <c r="AA912"/>
    </row>
    <row r="913" spans="1:27" x14ac:dyDescent="0.2">
      <c r="A913"/>
      <c r="B913"/>
      <c r="C913"/>
      <c r="D913"/>
      <c r="E913"/>
      <c r="F913"/>
      <c r="G913"/>
      <c r="H913"/>
      <c r="I913"/>
      <c r="J913"/>
      <c r="K913"/>
      <c r="L913"/>
      <c r="M913"/>
      <c r="N913"/>
      <c r="O913"/>
      <c r="P913"/>
      <c r="Q913"/>
      <c r="R913"/>
      <c r="S913"/>
      <c r="T913"/>
      <c r="U913"/>
      <c r="V913"/>
      <c r="W913"/>
      <c r="X913"/>
      <c r="Y913"/>
      <c r="Z913"/>
      <c r="AA913"/>
    </row>
    <row r="914" spans="1:27" x14ac:dyDescent="0.2">
      <c r="A914"/>
      <c r="B914"/>
      <c r="C914"/>
      <c r="D914"/>
      <c r="E914"/>
      <c r="F914"/>
      <c r="G914"/>
      <c r="H914"/>
      <c r="I914"/>
      <c r="J914"/>
      <c r="K914"/>
      <c r="L914"/>
      <c r="M914"/>
      <c r="N914"/>
      <c r="O914"/>
      <c r="P914"/>
      <c r="Q914"/>
      <c r="R914"/>
      <c r="S914"/>
      <c r="T914"/>
      <c r="U914"/>
      <c r="V914"/>
      <c r="W914"/>
      <c r="X914"/>
      <c r="Y914"/>
      <c r="Z914"/>
      <c r="AA914"/>
    </row>
    <row r="915" spans="1:27" x14ac:dyDescent="0.2">
      <c r="A915"/>
      <c r="B915"/>
      <c r="C915"/>
      <c r="D915"/>
      <c r="E915"/>
      <c r="F915"/>
      <c r="G915"/>
      <c r="H915"/>
      <c r="I915"/>
      <c r="J915"/>
      <c r="K915"/>
      <c r="L915"/>
      <c r="M915"/>
      <c r="N915"/>
      <c r="O915"/>
      <c r="P915"/>
      <c r="Q915"/>
      <c r="R915"/>
      <c r="S915"/>
      <c r="T915"/>
      <c r="U915"/>
      <c r="V915"/>
      <c r="W915"/>
      <c r="X915"/>
      <c r="Y915"/>
      <c r="Z915"/>
      <c r="AA915"/>
    </row>
    <row r="916" spans="1:27" x14ac:dyDescent="0.2">
      <c r="A916"/>
      <c r="B916"/>
      <c r="C916"/>
      <c r="D916"/>
      <c r="E916"/>
      <c r="F916"/>
      <c r="G916"/>
      <c r="H916"/>
      <c r="I916"/>
      <c r="J916"/>
      <c r="K916"/>
      <c r="L916"/>
      <c r="M916"/>
      <c r="N916"/>
      <c r="O916"/>
      <c r="P916"/>
      <c r="Q916"/>
      <c r="R916"/>
      <c r="S916"/>
      <c r="T916"/>
      <c r="U916"/>
      <c r="V916"/>
      <c r="W916"/>
      <c r="X916"/>
      <c r="Y916"/>
      <c r="Z916"/>
      <c r="AA916"/>
    </row>
    <row r="917" spans="1:27" x14ac:dyDescent="0.2">
      <c r="A917"/>
      <c r="B917"/>
      <c r="C917"/>
      <c r="D917"/>
      <c r="E917"/>
      <c r="F917"/>
      <c r="G917"/>
      <c r="H917"/>
      <c r="I917"/>
      <c r="J917"/>
      <c r="K917"/>
      <c r="L917"/>
      <c r="M917"/>
      <c r="N917"/>
      <c r="O917"/>
      <c r="P917"/>
      <c r="Q917"/>
      <c r="R917"/>
      <c r="S917"/>
      <c r="T917"/>
      <c r="U917"/>
      <c r="V917"/>
      <c r="W917"/>
      <c r="X917"/>
      <c r="Y917"/>
      <c r="Z917"/>
      <c r="AA917"/>
    </row>
    <row r="918" spans="1:27" x14ac:dyDescent="0.2">
      <c r="A918"/>
      <c r="B918"/>
      <c r="C918"/>
      <c r="D918"/>
      <c r="E918"/>
      <c r="F918"/>
      <c r="G918"/>
      <c r="H918"/>
      <c r="I918"/>
      <c r="J918"/>
      <c r="K918"/>
      <c r="L918"/>
      <c r="M918"/>
      <c r="N918"/>
      <c r="O918"/>
      <c r="P918"/>
      <c r="Q918"/>
      <c r="R918"/>
      <c r="S918"/>
      <c r="T918"/>
      <c r="U918"/>
      <c r="V918"/>
      <c r="W918"/>
      <c r="X918"/>
      <c r="Y918"/>
      <c r="Z918"/>
      <c r="AA918"/>
    </row>
    <row r="919" spans="1:27" x14ac:dyDescent="0.2">
      <c r="A919"/>
      <c r="B919"/>
      <c r="C919"/>
      <c r="D919"/>
      <c r="E919"/>
      <c r="F919"/>
      <c r="G919"/>
      <c r="H919"/>
      <c r="I919"/>
      <c r="J919"/>
      <c r="K919"/>
      <c r="L919"/>
      <c r="M919"/>
      <c r="N919"/>
      <c r="O919"/>
      <c r="P919"/>
      <c r="Q919"/>
      <c r="R919"/>
      <c r="S919"/>
      <c r="T919"/>
      <c r="U919"/>
      <c r="V919"/>
      <c r="W919"/>
      <c r="X919"/>
      <c r="Y919"/>
      <c r="Z919"/>
      <c r="AA919"/>
    </row>
    <row r="920" spans="1:27" x14ac:dyDescent="0.2">
      <c r="A920"/>
      <c r="B920"/>
      <c r="C920"/>
      <c r="D920"/>
      <c r="E920"/>
      <c r="F920"/>
      <c r="G920"/>
      <c r="H920"/>
      <c r="I920"/>
      <c r="J920"/>
      <c r="K920"/>
      <c r="L920"/>
      <c r="M920"/>
      <c r="N920"/>
      <c r="O920"/>
      <c r="P920"/>
      <c r="Q920"/>
      <c r="R920"/>
      <c r="S920"/>
      <c r="T920"/>
      <c r="U920"/>
      <c r="V920"/>
      <c r="W920"/>
      <c r="X920"/>
      <c r="Y920"/>
      <c r="Z920"/>
      <c r="AA920"/>
    </row>
    <row r="921" spans="1:27" x14ac:dyDescent="0.2">
      <c r="A921"/>
      <c r="B921"/>
      <c r="C921"/>
      <c r="D921"/>
      <c r="E921"/>
      <c r="F921"/>
      <c r="G921"/>
      <c r="H921"/>
      <c r="I921"/>
      <c r="J921"/>
      <c r="K921"/>
      <c r="L921"/>
      <c r="M921"/>
      <c r="N921"/>
      <c r="O921"/>
      <c r="P921"/>
      <c r="Q921"/>
      <c r="R921"/>
      <c r="S921"/>
      <c r="T921"/>
      <c r="U921"/>
      <c r="V921"/>
      <c r="W921"/>
      <c r="X921"/>
      <c r="Y921"/>
      <c r="Z921"/>
      <c r="AA921"/>
    </row>
    <row r="922" spans="1:27" x14ac:dyDescent="0.2">
      <c r="A922"/>
      <c r="B922"/>
      <c r="C922"/>
      <c r="D922"/>
      <c r="E922"/>
      <c r="F922"/>
      <c r="G922"/>
      <c r="H922"/>
      <c r="I922"/>
      <c r="J922"/>
      <c r="K922"/>
      <c r="L922"/>
      <c r="M922"/>
      <c r="N922"/>
      <c r="O922"/>
      <c r="P922"/>
      <c r="Q922"/>
      <c r="R922"/>
      <c r="S922"/>
      <c r="T922"/>
      <c r="U922"/>
      <c r="V922"/>
      <c r="W922"/>
      <c r="X922"/>
      <c r="Y922"/>
      <c r="Z922"/>
      <c r="AA922"/>
    </row>
    <row r="923" spans="1:27" x14ac:dyDescent="0.2">
      <c r="A923"/>
      <c r="B923"/>
      <c r="C923"/>
      <c r="D923"/>
      <c r="E923"/>
      <c r="F923"/>
      <c r="G923"/>
      <c r="H923"/>
      <c r="I923"/>
      <c r="J923"/>
      <c r="K923"/>
      <c r="L923"/>
      <c r="M923"/>
      <c r="N923"/>
      <c r="O923"/>
      <c r="P923"/>
      <c r="Q923"/>
      <c r="R923"/>
      <c r="S923"/>
      <c r="T923"/>
      <c r="U923"/>
      <c r="V923"/>
      <c r="W923"/>
      <c r="X923"/>
      <c r="Y923"/>
      <c r="Z923"/>
      <c r="AA923"/>
    </row>
    <row r="924" spans="1:27" x14ac:dyDescent="0.2">
      <c r="A924"/>
      <c r="B924"/>
      <c r="C924"/>
      <c r="D924"/>
      <c r="E924"/>
      <c r="F924"/>
      <c r="G924"/>
      <c r="H924"/>
      <c r="I924"/>
      <c r="J924"/>
      <c r="K924"/>
      <c r="L924"/>
      <c r="M924"/>
      <c r="N924"/>
      <c r="O924"/>
      <c r="P924"/>
      <c r="Q924"/>
      <c r="R924"/>
      <c r="S924"/>
      <c r="T924"/>
      <c r="U924"/>
      <c r="V924"/>
      <c r="W924"/>
      <c r="X924"/>
      <c r="Y924"/>
      <c r="Z924"/>
      <c r="AA924"/>
    </row>
    <row r="925" spans="1:27" x14ac:dyDescent="0.2">
      <c r="A925"/>
      <c r="B925"/>
      <c r="C925"/>
      <c r="D925"/>
      <c r="E925"/>
      <c r="F925"/>
      <c r="G925"/>
      <c r="H925"/>
      <c r="I925"/>
      <c r="J925"/>
      <c r="K925"/>
      <c r="L925"/>
      <c r="M925"/>
      <c r="N925"/>
      <c r="O925"/>
      <c r="P925"/>
      <c r="Q925"/>
      <c r="R925"/>
      <c r="S925"/>
      <c r="T925"/>
      <c r="U925"/>
      <c r="V925"/>
      <c r="W925"/>
      <c r="X925"/>
      <c r="Y925"/>
      <c r="Z925"/>
      <c r="AA925"/>
    </row>
    <row r="926" spans="1:27" x14ac:dyDescent="0.2">
      <c r="A926"/>
      <c r="B926"/>
      <c r="C926"/>
      <c r="D926"/>
      <c r="E926"/>
      <c r="F926"/>
      <c r="G926"/>
      <c r="H926"/>
      <c r="I926"/>
      <c r="J926"/>
      <c r="K926"/>
      <c r="L926"/>
      <c r="M926"/>
      <c r="N926"/>
      <c r="O926"/>
      <c r="P926"/>
      <c r="Q926"/>
      <c r="R926"/>
      <c r="S926"/>
      <c r="T926"/>
      <c r="U926"/>
      <c r="V926"/>
      <c r="W926"/>
      <c r="X926"/>
      <c r="Y926"/>
      <c r="Z926"/>
      <c r="AA926"/>
    </row>
    <row r="927" spans="1:27" x14ac:dyDescent="0.2">
      <c r="A927"/>
      <c r="B927"/>
      <c r="C927"/>
      <c r="D927"/>
      <c r="E927"/>
      <c r="F927"/>
      <c r="G927"/>
      <c r="H927"/>
      <c r="I927"/>
      <c r="J927"/>
      <c r="K927"/>
      <c r="L927"/>
      <c r="M927"/>
      <c r="N927"/>
      <c r="O927"/>
      <c r="P927"/>
      <c r="Q927"/>
      <c r="R927"/>
      <c r="S927"/>
      <c r="T927"/>
      <c r="U927"/>
      <c r="V927"/>
      <c r="W927"/>
      <c r="X927"/>
      <c r="Y927"/>
      <c r="Z927"/>
      <c r="AA927"/>
    </row>
    <row r="928" spans="1:27" x14ac:dyDescent="0.2">
      <c r="A928"/>
      <c r="B928"/>
      <c r="C928"/>
      <c r="D928"/>
      <c r="E928"/>
      <c r="F928"/>
      <c r="G928"/>
      <c r="H928"/>
      <c r="I928"/>
      <c r="J928"/>
      <c r="K928"/>
      <c r="L928"/>
      <c r="M928"/>
      <c r="N928"/>
      <c r="O928"/>
      <c r="P928"/>
      <c r="Q928"/>
      <c r="R928"/>
      <c r="S928"/>
      <c r="T928"/>
      <c r="U928"/>
      <c r="V928"/>
      <c r="W928"/>
      <c r="X928"/>
      <c r="Y928"/>
      <c r="Z928"/>
      <c r="AA928"/>
    </row>
    <row r="929" spans="1:27" x14ac:dyDescent="0.2">
      <c r="A929"/>
      <c r="B929"/>
      <c r="C929"/>
      <c r="D929"/>
      <c r="E929"/>
      <c r="F929"/>
      <c r="G929"/>
      <c r="H929"/>
      <c r="I929"/>
      <c r="J929"/>
      <c r="K929"/>
      <c r="L929"/>
      <c r="M929"/>
      <c r="N929"/>
      <c r="O929"/>
      <c r="P929"/>
      <c r="Q929"/>
      <c r="R929"/>
      <c r="S929"/>
      <c r="T929"/>
      <c r="U929"/>
      <c r="V929"/>
      <c r="W929"/>
      <c r="X929"/>
      <c r="Y929"/>
      <c r="Z929"/>
      <c r="AA929"/>
    </row>
    <row r="930" spans="1:27" x14ac:dyDescent="0.2">
      <c r="A930"/>
      <c r="B930"/>
      <c r="C930"/>
      <c r="D930"/>
      <c r="E930"/>
      <c r="F930"/>
      <c r="G930"/>
      <c r="H930"/>
      <c r="I930"/>
      <c r="J930"/>
      <c r="K930"/>
      <c r="L930"/>
      <c r="M930"/>
      <c r="N930"/>
      <c r="O930"/>
      <c r="P930"/>
      <c r="Q930"/>
      <c r="R930"/>
      <c r="S930"/>
      <c r="T930"/>
      <c r="U930"/>
      <c r="V930"/>
      <c r="W930"/>
      <c r="X930"/>
      <c r="Y930"/>
      <c r="Z930"/>
      <c r="AA930"/>
    </row>
    <row r="931" spans="1:27" x14ac:dyDescent="0.2">
      <c r="A931"/>
      <c r="B931"/>
      <c r="C931"/>
      <c r="D931"/>
      <c r="E931"/>
      <c r="F931"/>
      <c r="G931"/>
      <c r="H931"/>
      <c r="I931"/>
      <c r="J931"/>
      <c r="K931"/>
      <c r="L931"/>
      <c r="M931"/>
      <c r="N931"/>
      <c r="O931"/>
      <c r="P931"/>
      <c r="Q931"/>
      <c r="R931"/>
      <c r="S931"/>
      <c r="T931"/>
      <c r="U931"/>
      <c r="V931"/>
      <c r="W931"/>
      <c r="X931"/>
      <c r="Y931"/>
      <c r="Z931"/>
      <c r="AA931"/>
    </row>
    <row r="932" spans="1:27" x14ac:dyDescent="0.2">
      <c r="A932"/>
      <c r="B932"/>
      <c r="C932"/>
      <c r="D932"/>
      <c r="E932"/>
      <c r="F932"/>
      <c r="G932"/>
      <c r="H932"/>
      <c r="I932"/>
      <c r="J932"/>
      <c r="K932"/>
      <c r="L932"/>
      <c r="M932"/>
      <c r="N932"/>
      <c r="O932"/>
      <c r="P932"/>
      <c r="Q932"/>
      <c r="R932"/>
      <c r="S932"/>
      <c r="T932"/>
      <c r="U932"/>
      <c r="V932"/>
      <c r="W932"/>
      <c r="X932"/>
      <c r="Y932"/>
      <c r="Z932"/>
      <c r="AA932"/>
    </row>
    <row r="933" spans="1:27" x14ac:dyDescent="0.2">
      <c r="A933"/>
      <c r="B933"/>
      <c r="C933"/>
      <c r="D933"/>
      <c r="E933"/>
      <c r="F933"/>
      <c r="G933"/>
      <c r="H933"/>
      <c r="I933"/>
      <c r="J933"/>
      <c r="K933"/>
      <c r="L933"/>
      <c r="M933"/>
      <c r="N933"/>
      <c r="O933"/>
      <c r="P933"/>
      <c r="Q933"/>
      <c r="R933"/>
      <c r="S933"/>
      <c r="T933"/>
      <c r="U933"/>
      <c r="V933"/>
      <c r="W933"/>
      <c r="X933"/>
      <c r="Y933"/>
      <c r="Z933"/>
      <c r="AA933"/>
    </row>
    <row r="934" spans="1:27" x14ac:dyDescent="0.2">
      <c r="A934"/>
      <c r="B934"/>
      <c r="C934"/>
      <c r="D934"/>
      <c r="E934"/>
      <c r="F934"/>
      <c r="G934"/>
      <c r="H934"/>
      <c r="I934"/>
      <c r="J934"/>
      <c r="K934"/>
      <c r="L934"/>
      <c r="M934"/>
      <c r="N934"/>
      <c r="O934"/>
      <c r="P934"/>
      <c r="Q934"/>
      <c r="R934"/>
      <c r="S934"/>
      <c r="T934"/>
      <c r="U934"/>
      <c r="V934"/>
      <c r="W934"/>
      <c r="X934"/>
      <c r="Y934"/>
      <c r="Z934"/>
      <c r="AA934"/>
    </row>
    <row r="935" spans="1:27" x14ac:dyDescent="0.2">
      <c r="A935"/>
      <c r="B935"/>
      <c r="C935"/>
      <c r="D935"/>
      <c r="E935"/>
      <c r="F935"/>
      <c r="G935"/>
      <c r="H935"/>
      <c r="I935"/>
      <c r="J935"/>
      <c r="K935"/>
      <c r="L935"/>
      <c r="M935"/>
      <c r="N935"/>
      <c r="O935"/>
      <c r="P935"/>
      <c r="Q935"/>
      <c r="R935"/>
      <c r="S935"/>
      <c r="T935"/>
      <c r="U935"/>
      <c r="V935"/>
      <c r="W935"/>
      <c r="X935"/>
      <c r="Y935"/>
      <c r="Z935"/>
      <c r="AA935"/>
    </row>
    <row r="936" spans="1:27" x14ac:dyDescent="0.2">
      <c r="A936"/>
      <c r="B936"/>
      <c r="C936"/>
      <c r="D936"/>
      <c r="E936"/>
      <c r="F936"/>
      <c r="G936"/>
      <c r="H936"/>
      <c r="I936"/>
      <c r="J936"/>
      <c r="K936"/>
      <c r="L936"/>
      <c r="M936"/>
      <c r="N936"/>
      <c r="O936"/>
      <c r="P936"/>
      <c r="Q936"/>
      <c r="R936"/>
      <c r="S936"/>
      <c r="T936"/>
      <c r="U936"/>
      <c r="V936"/>
      <c r="W936"/>
      <c r="X936"/>
      <c r="Y936"/>
      <c r="Z936"/>
      <c r="AA936"/>
    </row>
    <row r="937" spans="1:27" x14ac:dyDescent="0.2">
      <c r="A937"/>
      <c r="B937"/>
      <c r="C937"/>
      <c r="D937"/>
      <c r="E937"/>
      <c r="F937"/>
      <c r="G937"/>
      <c r="H937"/>
      <c r="I937"/>
      <c r="J937"/>
      <c r="K937"/>
      <c r="L937"/>
      <c r="M937"/>
      <c r="N937"/>
      <c r="O937"/>
      <c r="P937"/>
      <c r="Q937"/>
      <c r="R937"/>
      <c r="S937"/>
      <c r="T937"/>
      <c r="U937"/>
      <c r="V937"/>
      <c r="W937"/>
      <c r="X937"/>
      <c r="Y937"/>
      <c r="Z937"/>
      <c r="AA937"/>
    </row>
    <row r="938" spans="1:27" x14ac:dyDescent="0.2">
      <c r="A938"/>
      <c r="B938"/>
      <c r="C938"/>
      <c r="D938"/>
      <c r="E938"/>
      <c r="F938"/>
      <c r="G938"/>
      <c r="H938"/>
      <c r="I938"/>
      <c r="J938"/>
      <c r="K938"/>
      <c r="L938"/>
      <c r="M938"/>
      <c r="N938"/>
      <c r="O938"/>
      <c r="P938"/>
      <c r="Q938"/>
      <c r="R938"/>
      <c r="S938"/>
      <c r="T938"/>
      <c r="U938"/>
      <c r="V938"/>
      <c r="W938"/>
      <c r="X938"/>
      <c r="Y938"/>
      <c r="Z938"/>
      <c r="AA938"/>
    </row>
    <row r="939" spans="1:27" x14ac:dyDescent="0.2">
      <c r="A939"/>
      <c r="B939"/>
      <c r="C939"/>
      <c r="D939"/>
      <c r="E939"/>
      <c r="F939"/>
      <c r="G939"/>
      <c r="H939"/>
      <c r="I939"/>
      <c r="J939"/>
      <c r="K939"/>
      <c r="L939"/>
      <c r="M939"/>
      <c r="N939"/>
      <c r="O939"/>
      <c r="P939"/>
      <c r="Q939"/>
      <c r="R939"/>
      <c r="S939"/>
      <c r="T939"/>
      <c r="U939"/>
      <c r="V939"/>
      <c r="W939"/>
      <c r="X939"/>
      <c r="Y939"/>
      <c r="Z939"/>
      <c r="AA939"/>
    </row>
    <row r="940" spans="1:27" x14ac:dyDescent="0.2">
      <c r="A940"/>
      <c r="B940"/>
      <c r="C940"/>
      <c r="D940"/>
      <c r="E940"/>
      <c r="F940"/>
      <c r="G940"/>
      <c r="H940"/>
      <c r="I940"/>
      <c r="J940"/>
      <c r="K940"/>
      <c r="L940"/>
      <c r="M940"/>
      <c r="N940"/>
      <c r="O940"/>
      <c r="P940"/>
      <c r="Q940"/>
      <c r="R940"/>
      <c r="S940"/>
      <c r="T940"/>
      <c r="U940"/>
      <c r="V940"/>
      <c r="W940"/>
      <c r="X940"/>
      <c r="Y940"/>
      <c r="Z940"/>
      <c r="AA940"/>
    </row>
    <row r="941" spans="1:27" x14ac:dyDescent="0.2">
      <c r="A941"/>
      <c r="B941"/>
      <c r="C941"/>
      <c r="D941"/>
      <c r="E941"/>
      <c r="F941"/>
      <c r="G941"/>
      <c r="H941"/>
      <c r="I941"/>
      <c r="J941"/>
      <c r="K941"/>
      <c r="L941"/>
      <c r="M941"/>
      <c r="N941"/>
      <c r="O941"/>
      <c r="P941"/>
      <c r="Q941"/>
      <c r="R941"/>
      <c r="S941"/>
      <c r="T941"/>
      <c r="U941"/>
      <c r="V941"/>
      <c r="W941"/>
      <c r="X941"/>
      <c r="Y941"/>
      <c r="Z941"/>
      <c r="AA941"/>
    </row>
    <row r="942" spans="1:27" x14ac:dyDescent="0.2">
      <c r="A942"/>
      <c r="B942"/>
      <c r="C942"/>
      <c r="D942"/>
      <c r="E942"/>
      <c r="F942"/>
      <c r="G942"/>
      <c r="H942"/>
      <c r="I942"/>
      <c r="J942"/>
      <c r="K942"/>
      <c r="L942"/>
      <c r="M942"/>
      <c r="N942"/>
      <c r="O942"/>
      <c r="P942"/>
      <c r="Q942"/>
      <c r="R942"/>
      <c r="S942"/>
      <c r="T942"/>
      <c r="U942"/>
      <c r="V942"/>
      <c r="W942"/>
      <c r="X942"/>
      <c r="Y942"/>
      <c r="Z942"/>
      <c r="AA942"/>
    </row>
    <row r="943" spans="1:27" x14ac:dyDescent="0.2">
      <c r="A943"/>
      <c r="B943"/>
      <c r="C943"/>
      <c r="D943"/>
      <c r="E943"/>
      <c r="F943"/>
      <c r="G943"/>
      <c r="H943"/>
      <c r="I943"/>
      <c r="J943"/>
      <c r="K943"/>
      <c r="L943"/>
      <c r="M943"/>
      <c r="N943"/>
      <c r="O943"/>
      <c r="P943"/>
      <c r="Q943"/>
      <c r="R943"/>
      <c r="S943"/>
      <c r="T943"/>
      <c r="U943"/>
      <c r="V943"/>
      <c r="W943"/>
      <c r="X943"/>
      <c r="Y943"/>
      <c r="Z943"/>
      <c r="AA943"/>
    </row>
    <row r="944" spans="1:27" x14ac:dyDescent="0.2">
      <c r="A944"/>
      <c r="B944"/>
      <c r="C944"/>
      <c r="D944"/>
      <c r="E944"/>
      <c r="F944"/>
      <c r="G944"/>
      <c r="H944"/>
      <c r="I944"/>
      <c r="J944"/>
      <c r="K944"/>
      <c r="L944"/>
      <c r="M944"/>
      <c r="N944"/>
      <c r="O944"/>
      <c r="P944"/>
      <c r="Q944"/>
      <c r="R944"/>
      <c r="S944"/>
      <c r="T944"/>
      <c r="U944"/>
      <c r="V944"/>
      <c r="W944"/>
      <c r="X944"/>
      <c r="Y944"/>
      <c r="Z944"/>
      <c r="AA944"/>
    </row>
    <row r="945" spans="1:27" x14ac:dyDescent="0.2">
      <c r="A945"/>
      <c r="B945"/>
      <c r="C945"/>
      <c r="D945"/>
      <c r="E945"/>
      <c r="F945"/>
      <c r="G945"/>
      <c r="H945"/>
      <c r="I945"/>
      <c r="J945"/>
      <c r="K945"/>
      <c r="L945"/>
      <c r="M945"/>
      <c r="N945"/>
      <c r="O945"/>
      <c r="P945"/>
      <c r="Q945"/>
      <c r="R945"/>
      <c r="S945"/>
      <c r="T945"/>
      <c r="U945"/>
      <c r="V945"/>
      <c r="W945"/>
      <c r="X945"/>
      <c r="Y945"/>
      <c r="Z945"/>
      <c r="AA945"/>
    </row>
    <row r="946" spans="1:27" x14ac:dyDescent="0.2">
      <c r="A946"/>
      <c r="B946"/>
      <c r="C946"/>
      <c r="D946"/>
      <c r="E946"/>
      <c r="F946"/>
      <c r="G946"/>
      <c r="H946"/>
      <c r="I946"/>
      <c r="J946"/>
      <c r="K946"/>
      <c r="L946"/>
      <c r="M946"/>
      <c r="N946"/>
      <c r="O946"/>
      <c r="P946"/>
      <c r="Q946"/>
      <c r="R946"/>
      <c r="S946"/>
      <c r="T946"/>
      <c r="U946"/>
      <c r="V946"/>
      <c r="W946"/>
      <c r="X946"/>
      <c r="Y946"/>
      <c r="Z946"/>
      <c r="AA946"/>
    </row>
    <row r="947" spans="1:27" x14ac:dyDescent="0.2">
      <c r="A947"/>
      <c r="B947"/>
      <c r="C947"/>
      <c r="D947"/>
      <c r="E947"/>
      <c r="F947"/>
      <c r="G947"/>
      <c r="H947"/>
      <c r="I947"/>
      <c r="J947"/>
      <c r="K947"/>
      <c r="L947"/>
      <c r="M947"/>
      <c r="N947"/>
      <c r="O947"/>
      <c r="P947"/>
      <c r="Q947"/>
      <c r="R947"/>
      <c r="S947"/>
      <c r="T947"/>
      <c r="U947"/>
      <c r="V947"/>
      <c r="W947"/>
      <c r="X947"/>
      <c r="Y947"/>
      <c r="Z947"/>
      <c r="AA947"/>
    </row>
    <row r="948" spans="1:27" x14ac:dyDescent="0.2">
      <c r="A948"/>
      <c r="B948"/>
      <c r="C948"/>
      <c r="D948"/>
      <c r="E948"/>
      <c r="F948"/>
      <c r="G948"/>
      <c r="H948"/>
      <c r="I948"/>
      <c r="J948"/>
      <c r="K948"/>
      <c r="L948"/>
      <c r="M948"/>
      <c r="N948"/>
      <c r="O948"/>
      <c r="P948"/>
      <c r="Q948"/>
      <c r="R948"/>
      <c r="S948"/>
      <c r="T948"/>
      <c r="U948"/>
      <c r="V948"/>
      <c r="W948"/>
      <c r="X948"/>
      <c r="Y948"/>
      <c r="Z948"/>
      <c r="AA948"/>
    </row>
    <row r="949" spans="1:27" x14ac:dyDescent="0.2">
      <c r="A949"/>
      <c r="B949"/>
      <c r="C949"/>
      <c r="D949"/>
      <c r="E949"/>
      <c r="F949"/>
      <c r="G949"/>
      <c r="H949"/>
      <c r="I949"/>
      <c r="J949"/>
      <c r="K949"/>
      <c r="L949"/>
      <c r="M949"/>
      <c r="N949"/>
      <c r="O949"/>
      <c r="P949"/>
      <c r="Q949"/>
      <c r="R949"/>
      <c r="S949"/>
      <c r="T949"/>
      <c r="U949"/>
      <c r="V949"/>
      <c r="W949"/>
      <c r="X949"/>
      <c r="Y949"/>
      <c r="Z949"/>
      <c r="AA949"/>
    </row>
    <row r="950" spans="1:27" x14ac:dyDescent="0.2">
      <c r="A950"/>
      <c r="B950"/>
      <c r="C950"/>
      <c r="D950"/>
      <c r="E950"/>
      <c r="F950"/>
      <c r="G950"/>
      <c r="H950"/>
      <c r="I950"/>
      <c r="J950"/>
      <c r="K950"/>
      <c r="L950"/>
      <c r="M950"/>
      <c r="N950"/>
      <c r="O950"/>
      <c r="P950"/>
      <c r="Q950"/>
      <c r="R950"/>
      <c r="S950"/>
      <c r="T950"/>
      <c r="U950"/>
      <c r="V950"/>
      <c r="W950"/>
      <c r="X950"/>
      <c r="Y950"/>
      <c r="Z950"/>
      <c r="AA950"/>
    </row>
    <row r="951" spans="1:27" x14ac:dyDescent="0.2">
      <c r="A951"/>
      <c r="B951"/>
      <c r="C951"/>
      <c r="D951"/>
      <c r="E951"/>
      <c r="F951"/>
      <c r="G951"/>
      <c r="H951"/>
      <c r="I951"/>
      <c r="J951"/>
      <c r="K951"/>
      <c r="L951"/>
      <c r="M951"/>
      <c r="N951"/>
      <c r="O951"/>
      <c r="P951"/>
      <c r="Q951"/>
      <c r="R951"/>
      <c r="S951"/>
      <c r="T951"/>
      <c r="U951"/>
      <c r="V951"/>
      <c r="W951"/>
      <c r="X951"/>
      <c r="Y951"/>
      <c r="Z951"/>
      <c r="AA951"/>
    </row>
    <row r="952" spans="1:27" x14ac:dyDescent="0.2">
      <c r="A952"/>
      <c r="B952"/>
      <c r="C952"/>
      <c r="D952"/>
      <c r="E952"/>
      <c r="F952"/>
      <c r="G952"/>
      <c r="H952"/>
      <c r="I952"/>
      <c r="J952"/>
      <c r="K952"/>
      <c r="L952"/>
      <c r="M952"/>
      <c r="N952"/>
      <c r="O952"/>
      <c r="P952"/>
      <c r="Q952"/>
      <c r="R952"/>
      <c r="S952"/>
      <c r="T952"/>
      <c r="U952"/>
      <c r="V952"/>
      <c r="W952"/>
      <c r="X952"/>
      <c r="Y952"/>
      <c r="Z952"/>
      <c r="AA952"/>
    </row>
    <row r="953" spans="1:27" x14ac:dyDescent="0.2">
      <c r="A953"/>
      <c r="B953"/>
      <c r="C953"/>
      <c r="D953"/>
      <c r="E953"/>
      <c r="F953"/>
      <c r="G953"/>
      <c r="H953"/>
      <c r="I953"/>
      <c r="J953"/>
      <c r="K953"/>
      <c r="L953"/>
      <c r="M953"/>
      <c r="N953"/>
      <c r="O953"/>
      <c r="P953"/>
      <c r="Q953"/>
      <c r="R953"/>
      <c r="S953"/>
      <c r="T953"/>
      <c r="U953"/>
      <c r="V953"/>
      <c r="W953"/>
      <c r="X953"/>
      <c r="Y953"/>
      <c r="Z953"/>
      <c r="AA953"/>
    </row>
    <row r="954" spans="1:27" x14ac:dyDescent="0.2">
      <c r="A954"/>
      <c r="B954"/>
      <c r="C954"/>
      <c r="D954"/>
      <c r="E954"/>
      <c r="F954"/>
      <c r="G954"/>
      <c r="H954"/>
      <c r="I954"/>
      <c r="J954"/>
      <c r="K954"/>
      <c r="L954"/>
      <c r="M954"/>
      <c r="N954"/>
      <c r="O954"/>
      <c r="P954"/>
      <c r="Q954"/>
      <c r="R954"/>
      <c r="S954"/>
      <c r="T954"/>
      <c r="U954"/>
      <c r="V954"/>
      <c r="W954"/>
      <c r="X954"/>
      <c r="Y954"/>
      <c r="Z954"/>
      <c r="AA954"/>
    </row>
    <row r="955" spans="1:27" x14ac:dyDescent="0.2">
      <c r="A955"/>
      <c r="B955"/>
      <c r="C955"/>
      <c r="D955"/>
      <c r="E955"/>
      <c r="F955"/>
      <c r="G955"/>
      <c r="H955"/>
      <c r="I955"/>
      <c r="J955"/>
      <c r="K955"/>
      <c r="L955"/>
      <c r="M955"/>
      <c r="N955"/>
      <c r="O955"/>
      <c r="P955"/>
      <c r="Q955"/>
      <c r="R955"/>
      <c r="S955"/>
      <c r="T955"/>
      <c r="U955"/>
      <c r="V955"/>
      <c r="W955"/>
      <c r="X955"/>
      <c r="Y955"/>
      <c r="Z955"/>
      <c r="AA955"/>
    </row>
    <row r="956" spans="1:27" x14ac:dyDescent="0.2">
      <c r="A956"/>
      <c r="B956"/>
      <c r="C956"/>
      <c r="D956"/>
      <c r="E956"/>
      <c r="F956"/>
      <c r="G956"/>
      <c r="H956"/>
      <c r="I956"/>
      <c r="J956"/>
      <c r="K956"/>
      <c r="L956"/>
      <c r="M956"/>
      <c r="N956"/>
      <c r="O956"/>
      <c r="P956"/>
      <c r="Q956"/>
      <c r="R956"/>
      <c r="S956"/>
      <c r="T956"/>
      <c r="U956"/>
      <c r="V956"/>
      <c r="W956"/>
      <c r="X956"/>
      <c r="Y956"/>
      <c r="Z956"/>
      <c r="AA956"/>
    </row>
    <row r="957" spans="1:27" x14ac:dyDescent="0.2">
      <c r="A957"/>
      <c r="B957"/>
      <c r="C957"/>
      <c r="D957"/>
      <c r="E957"/>
      <c r="F957"/>
      <c r="G957"/>
      <c r="H957"/>
      <c r="I957"/>
      <c r="J957"/>
      <c r="K957"/>
      <c r="L957"/>
      <c r="M957"/>
      <c r="N957"/>
      <c r="O957"/>
      <c r="P957"/>
      <c r="Q957"/>
      <c r="R957"/>
      <c r="S957"/>
      <c r="T957"/>
      <c r="U957"/>
      <c r="V957"/>
      <c r="W957"/>
      <c r="X957"/>
      <c r="Y957"/>
      <c r="Z957"/>
      <c r="AA957"/>
    </row>
    <row r="958" spans="1:27" x14ac:dyDescent="0.2">
      <c r="A958"/>
      <c r="B958"/>
      <c r="C958"/>
      <c r="D958"/>
      <c r="E958"/>
      <c r="F958"/>
      <c r="G958"/>
      <c r="H958"/>
      <c r="I958"/>
      <c r="J958"/>
      <c r="K958"/>
      <c r="L958"/>
      <c r="M958"/>
      <c r="N958"/>
      <c r="O958"/>
      <c r="P958"/>
      <c r="Q958"/>
      <c r="R958"/>
      <c r="S958"/>
      <c r="T958"/>
      <c r="U958"/>
      <c r="V958"/>
      <c r="W958"/>
      <c r="X958"/>
      <c r="Y958"/>
      <c r="Z958"/>
      <c r="AA958"/>
    </row>
    <row r="959" spans="1:27" x14ac:dyDescent="0.2">
      <c r="A959"/>
      <c r="B959"/>
      <c r="C959"/>
      <c r="D959"/>
      <c r="E959"/>
      <c r="F959"/>
      <c r="G959"/>
      <c r="H959"/>
      <c r="I959"/>
      <c r="J959"/>
      <c r="K959"/>
      <c r="L959"/>
      <c r="M959"/>
      <c r="N959"/>
      <c r="O959"/>
      <c r="P959"/>
      <c r="Q959"/>
      <c r="R959"/>
      <c r="S959"/>
      <c r="T959"/>
      <c r="U959"/>
      <c r="V959"/>
      <c r="W959"/>
      <c r="X959"/>
      <c r="Y959"/>
      <c r="Z959"/>
      <c r="AA959"/>
    </row>
    <row r="960" spans="1:27" x14ac:dyDescent="0.2">
      <c r="A960"/>
      <c r="B960"/>
      <c r="C960"/>
      <c r="D960"/>
      <c r="E960"/>
      <c r="F960"/>
      <c r="G960"/>
      <c r="H960"/>
      <c r="I960"/>
      <c r="J960"/>
      <c r="K960"/>
      <c r="L960"/>
      <c r="M960"/>
      <c r="N960"/>
      <c r="O960"/>
      <c r="P960"/>
      <c r="Q960"/>
      <c r="R960"/>
      <c r="S960"/>
      <c r="T960"/>
      <c r="U960"/>
      <c r="V960"/>
      <c r="W960"/>
      <c r="X960"/>
      <c r="Y960"/>
      <c r="Z960"/>
      <c r="AA960"/>
    </row>
    <row r="961" spans="1:27" x14ac:dyDescent="0.2">
      <c r="A961"/>
      <c r="B961"/>
      <c r="C961"/>
      <c r="D961"/>
      <c r="E961"/>
      <c r="F961"/>
      <c r="G961"/>
      <c r="H961"/>
      <c r="I961"/>
      <c r="J961"/>
      <c r="K961"/>
      <c r="L961"/>
      <c r="M961"/>
      <c r="N961"/>
      <c r="O961"/>
      <c r="P961"/>
      <c r="Q961"/>
      <c r="R961"/>
      <c r="S961"/>
      <c r="T961"/>
      <c r="U961"/>
      <c r="V961"/>
      <c r="W961"/>
      <c r="X961"/>
      <c r="Y961"/>
      <c r="Z961"/>
      <c r="AA961"/>
    </row>
    <row r="962" spans="1:27" x14ac:dyDescent="0.2">
      <c r="A962"/>
      <c r="B962"/>
      <c r="C962"/>
      <c r="D962"/>
      <c r="E962"/>
      <c r="F962"/>
      <c r="G962"/>
      <c r="H962"/>
      <c r="I962"/>
      <c r="J962"/>
      <c r="K962"/>
      <c r="L962"/>
      <c r="M962"/>
      <c r="N962"/>
      <c r="O962"/>
      <c r="P962"/>
      <c r="Q962"/>
      <c r="R962"/>
      <c r="S962"/>
      <c r="T962"/>
      <c r="U962"/>
      <c r="V962"/>
      <c r="W962"/>
      <c r="X962"/>
      <c r="Y962"/>
      <c r="Z962"/>
      <c r="AA962"/>
    </row>
    <row r="963" spans="1:27" x14ac:dyDescent="0.2">
      <c r="A963"/>
      <c r="B963"/>
      <c r="C963"/>
      <c r="D963"/>
      <c r="E963"/>
      <c r="F963"/>
      <c r="G963"/>
      <c r="H963"/>
      <c r="I963"/>
      <c r="J963"/>
      <c r="K963"/>
      <c r="L963"/>
      <c r="M963"/>
      <c r="N963"/>
      <c r="O963"/>
      <c r="P963"/>
      <c r="Q963"/>
      <c r="R963"/>
      <c r="S963"/>
      <c r="T963"/>
      <c r="U963"/>
      <c r="V963"/>
      <c r="W963"/>
      <c r="X963"/>
      <c r="Y963"/>
      <c r="Z963"/>
      <c r="AA963"/>
    </row>
    <row r="964" spans="1:27" x14ac:dyDescent="0.2">
      <c r="A964"/>
      <c r="B964"/>
      <c r="C964"/>
      <c r="D964"/>
      <c r="E964"/>
      <c r="F964"/>
      <c r="G964"/>
      <c r="H964"/>
      <c r="I964"/>
      <c r="J964"/>
      <c r="K964"/>
      <c r="L964"/>
      <c r="M964"/>
      <c r="N964"/>
      <c r="O964"/>
      <c r="P964"/>
      <c r="Q964"/>
      <c r="R964"/>
      <c r="S964"/>
      <c r="T964"/>
      <c r="U964"/>
      <c r="V964"/>
      <c r="W964"/>
      <c r="X964"/>
      <c r="Y964"/>
      <c r="Z964"/>
      <c r="AA964"/>
    </row>
    <row r="965" spans="1:27" x14ac:dyDescent="0.2">
      <c r="A965"/>
      <c r="B965"/>
      <c r="C965"/>
      <c r="D965"/>
      <c r="E965"/>
      <c r="F965"/>
      <c r="G965"/>
      <c r="H965"/>
      <c r="I965"/>
      <c r="J965"/>
      <c r="K965"/>
      <c r="L965"/>
      <c r="M965"/>
      <c r="N965"/>
      <c r="O965"/>
      <c r="P965"/>
      <c r="Q965"/>
      <c r="R965"/>
      <c r="S965"/>
      <c r="T965"/>
      <c r="U965"/>
      <c r="V965"/>
      <c r="W965"/>
      <c r="X965"/>
      <c r="Y965"/>
      <c r="Z965"/>
      <c r="AA965"/>
    </row>
    <row r="966" spans="1:27" x14ac:dyDescent="0.2">
      <c r="A966"/>
      <c r="B966"/>
      <c r="C966"/>
      <c r="D966"/>
      <c r="E966"/>
      <c r="F966"/>
      <c r="G966"/>
      <c r="H966"/>
      <c r="I966"/>
      <c r="J966"/>
      <c r="K966"/>
      <c r="L966"/>
      <c r="M966"/>
      <c r="N966"/>
      <c r="O966"/>
      <c r="P966"/>
      <c r="Q966"/>
      <c r="R966"/>
      <c r="S966"/>
      <c r="T966"/>
      <c r="U966"/>
      <c r="V966"/>
      <c r="W966"/>
      <c r="X966"/>
      <c r="Y966"/>
      <c r="Z966"/>
      <c r="AA966"/>
    </row>
    <row r="967" spans="1:27" x14ac:dyDescent="0.2">
      <c r="A967"/>
      <c r="B967"/>
      <c r="C967"/>
      <c r="D967"/>
      <c r="E967"/>
      <c r="F967"/>
      <c r="G967"/>
      <c r="H967"/>
      <c r="I967"/>
      <c r="J967"/>
      <c r="K967"/>
      <c r="L967"/>
      <c r="M967"/>
      <c r="N967"/>
      <c r="O967"/>
      <c r="P967"/>
      <c r="Q967"/>
      <c r="R967"/>
      <c r="S967"/>
      <c r="T967"/>
      <c r="U967"/>
      <c r="V967"/>
      <c r="W967"/>
      <c r="X967"/>
      <c r="Y967"/>
      <c r="Z967"/>
      <c r="AA967"/>
    </row>
    <row r="968" spans="1:27" x14ac:dyDescent="0.2">
      <c r="A968"/>
      <c r="B968"/>
      <c r="C968"/>
      <c r="D968"/>
      <c r="E968"/>
      <c r="F968"/>
      <c r="G968"/>
      <c r="H968"/>
      <c r="I968"/>
      <c r="J968"/>
      <c r="K968"/>
      <c r="L968"/>
      <c r="M968"/>
      <c r="N968"/>
      <c r="O968"/>
      <c r="P968"/>
      <c r="Q968"/>
      <c r="R968"/>
      <c r="S968"/>
      <c r="T968"/>
      <c r="U968"/>
      <c r="V968"/>
      <c r="W968"/>
      <c r="X968"/>
      <c r="Y968"/>
      <c r="Z968"/>
      <c r="AA968"/>
    </row>
    <row r="969" spans="1:27" x14ac:dyDescent="0.2">
      <c r="A969"/>
      <c r="B969"/>
      <c r="C969"/>
      <c r="D969"/>
      <c r="E969"/>
      <c r="F969"/>
      <c r="G969"/>
      <c r="H969"/>
      <c r="I969"/>
      <c r="J969"/>
      <c r="K969"/>
      <c r="L969"/>
      <c r="M969"/>
      <c r="N969"/>
      <c r="O969"/>
      <c r="P969"/>
      <c r="Q969"/>
      <c r="R969"/>
      <c r="S969"/>
      <c r="T969"/>
      <c r="U969"/>
      <c r="V969"/>
      <c r="W969"/>
      <c r="X969"/>
      <c r="Y969"/>
      <c r="Z969"/>
      <c r="AA969"/>
    </row>
    <row r="970" spans="1:27" x14ac:dyDescent="0.2">
      <c r="A970"/>
      <c r="B970"/>
      <c r="C970"/>
      <c r="D970"/>
      <c r="E970"/>
      <c r="F970"/>
      <c r="G970"/>
      <c r="H970"/>
      <c r="I970"/>
      <c r="J970"/>
      <c r="K970"/>
      <c r="L970"/>
      <c r="M970"/>
      <c r="N970"/>
      <c r="O970"/>
      <c r="P970"/>
      <c r="Q970"/>
      <c r="R970"/>
      <c r="S970"/>
      <c r="T970"/>
      <c r="U970"/>
      <c r="V970"/>
      <c r="W970"/>
      <c r="X970"/>
      <c r="Y970"/>
      <c r="Z970"/>
      <c r="AA970"/>
    </row>
    <row r="971" spans="1:27" x14ac:dyDescent="0.2">
      <c r="A971"/>
      <c r="B971"/>
      <c r="C971"/>
      <c r="D971"/>
      <c r="E971"/>
      <c r="F971"/>
      <c r="G971"/>
      <c r="H971"/>
      <c r="I971"/>
      <c r="J971"/>
      <c r="K971"/>
      <c r="L971"/>
      <c r="M971"/>
      <c r="N971"/>
      <c r="O971"/>
      <c r="P971"/>
      <c r="Q971"/>
      <c r="R971"/>
      <c r="S971"/>
      <c r="T971"/>
      <c r="U971"/>
      <c r="V971"/>
      <c r="W971"/>
      <c r="X971"/>
      <c r="Y971"/>
      <c r="Z971"/>
      <c r="AA971"/>
    </row>
    <row r="972" spans="1:27" x14ac:dyDescent="0.2">
      <c r="A972"/>
      <c r="B972"/>
      <c r="C972"/>
      <c r="D972"/>
      <c r="E972"/>
      <c r="F972"/>
      <c r="G972"/>
      <c r="H972"/>
      <c r="I972"/>
      <c r="J972"/>
      <c r="K972"/>
      <c r="L972"/>
      <c r="M972"/>
      <c r="N972"/>
      <c r="O972"/>
      <c r="P972"/>
      <c r="Q972"/>
      <c r="R972"/>
      <c r="S972"/>
      <c r="T972"/>
      <c r="U972"/>
      <c r="V972"/>
      <c r="W972"/>
      <c r="X972"/>
      <c r="Y972"/>
      <c r="Z972"/>
      <c r="AA972"/>
    </row>
    <row r="973" spans="1:27" x14ac:dyDescent="0.2">
      <c r="A973"/>
      <c r="B973"/>
      <c r="C973"/>
      <c r="D973"/>
      <c r="E973"/>
      <c r="F973"/>
      <c r="G973"/>
      <c r="H973"/>
      <c r="I973"/>
      <c r="J973"/>
      <c r="K973"/>
      <c r="L973"/>
      <c r="M973"/>
      <c r="N973"/>
      <c r="O973"/>
      <c r="P973"/>
      <c r="Q973"/>
      <c r="R973"/>
      <c r="S973"/>
      <c r="T973"/>
      <c r="U973"/>
      <c r="V973"/>
      <c r="W973"/>
      <c r="X973"/>
      <c r="Y973"/>
      <c r="Z973"/>
      <c r="AA973"/>
    </row>
    <row r="974" spans="1:27" x14ac:dyDescent="0.2">
      <c r="A974"/>
      <c r="B974"/>
      <c r="C974"/>
      <c r="D974"/>
      <c r="E974"/>
      <c r="F974"/>
      <c r="G974"/>
      <c r="H974"/>
      <c r="I974"/>
      <c r="J974"/>
      <c r="K974"/>
      <c r="L974"/>
      <c r="M974"/>
      <c r="N974"/>
      <c r="O974"/>
      <c r="P974"/>
      <c r="Q974"/>
      <c r="R974"/>
      <c r="S974"/>
      <c r="T974"/>
      <c r="U974"/>
      <c r="V974"/>
      <c r="W974"/>
      <c r="X974"/>
      <c r="Y974"/>
      <c r="Z974"/>
      <c r="AA974"/>
    </row>
    <row r="975" spans="1:27" x14ac:dyDescent="0.2">
      <c r="A975"/>
      <c r="B975"/>
      <c r="C975"/>
      <c r="D975"/>
      <c r="E975"/>
      <c r="F975"/>
      <c r="G975"/>
      <c r="H975"/>
      <c r="I975"/>
      <c r="J975"/>
      <c r="K975"/>
      <c r="L975"/>
      <c r="M975"/>
      <c r="N975"/>
      <c r="O975"/>
      <c r="P975"/>
      <c r="Q975"/>
      <c r="R975"/>
      <c r="S975"/>
      <c r="T975"/>
      <c r="U975"/>
      <c r="V975"/>
      <c r="W975"/>
      <c r="X975"/>
      <c r="Y975"/>
      <c r="Z975"/>
      <c r="AA975"/>
    </row>
    <row r="976" spans="1:27" x14ac:dyDescent="0.2">
      <c r="A976"/>
      <c r="B976"/>
      <c r="C976"/>
      <c r="D976"/>
      <c r="E976"/>
      <c r="F976"/>
      <c r="G976"/>
      <c r="H976"/>
      <c r="I976"/>
      <c r="J976"/>
      <c r="K976"/>
      <c r="L976"/>
      <c r="M976"/>
      <c r="N976"/>
      <c r="O976"/>
      <c r="P976"/>
      <c r="Q976"/>
      <c r="R976"/>
      <c r="S976"/>
      <c r="T976"/>
      <c r="U976"/>
      <c r="V976"/>
      <c r="W976"/>
      <c r="X976"/>
      <c r="Y976"/>
      <c r="Z976"/>
      <c r="AA976"/>
    </row>
    <row r="977" spans="1:27" x14ac:dyDescent="0.2">
      <c r="A977"/>
      <c r="B977"/>
      <c r="C977"/>
      <c r="D977"/>
      <c r="E977"/>
      <c r="F977"/>
      <c r="G977"/>
      <c r="H977"/>
      <c r="I977"/>
      <c r="J977"/>
      <c r="K977"/>
      <c r="L977"/>
      <c r="M977"/>
      <c r="N977"/>
      <c r="O977"/>
      <c r="P977"/>
      <c r="Q977"/>
      <c r="R977"/>
      <c r="S977"/>
      <c r="T977"/>
      <c r="U977"/>
      <c r="V977"/>
      <c r="W977"/>
      <c r="X977"/>
      <c r="Y977"/>
      <c r="Z977"/>
      <c r="AA977"/>
    </row>
    <row r="978" spans="1:27" x14ac:dyDescent="0.2">
      <c r="A978"/>
      <c r="B978"/>
      <c r="C978"/>
      <c r="D978"/>
      <c r="E978"/>
      <c r="F978"/>
      <c r="G978"/>
      <c r="H978"/>
      <c r="I978"/>
      <c r="J978"/>
      <c r="K978"/>
      <c r="L978"/>
      <c r="M978"/>
      <c r="N978"/>
      <c r="O978"/>
      <c r="P978"/>
      <c r="Q978"/>
      <c r="R978"/>
      <c r="S978"/>
      <c r="T978"/>
      <c r="U978"/>
      <c r="V978"/>
      <c r="W978"/>
      <c r="X978"/>
      <c r="Y978"/>
      <c r="Z978"/>
      <c r="AA978"/>
    </row>
    <row r="979" spans="1:27" x14ac:dyDescent="0.2">
      <c r="A979"/>
      <c r="B979"/>
      <c r="C979"/>
      <c r="D979"/>
      <c r="E979"/>
      <c r="F979"/>
      <c r="G979"/>
      <c r="H979"/>
      <c r="I979"/>
      <c r="J979"/>
      <c r="K979"/>
      <c r="L979"/>
      <c r="M979"/>
      <c r="N979"/>
      <c r="O979"/>
      <c r="P979"/>
      <c r="Q979"/>
      <c r="R979"/>
      <c r="S979"/>
      <c r="T979"/>
      <c r="U979"/>
      <c r="V979"/>
      <c r="W979"/>
      <c r="X979"/>
      <c r="Y979"/>
      <c r="Z979"/>
      <c r="AA979"/>
    </row>
    <row r="980" spans="1:27" x14ac:dyDescent="0.2">
      <c r="A980"/>
      <c r="B980"/>
      <c r="C980"/>
      <c r="D980"/>
      <c r="E980"/>
      <c r="F980"/>
      <c r="G980"/>
      <c r="H980"/>
      <c r="I980"/>
      <c r="J980"/>
      <c r="K980"/>
      <c r="L980"/>
      <c r="M980"/>
      <c r="N980"/>
      <c r="O980"/>
      <c r="P980"/>
      <c r="Q980"/>
      <c r="R980"/>
      <c r="S980"/>
      <c r="T980"/>
      <c r="U980"/>
      <c r="V980"/>
      <c r="W980"/>
      <c r="X980"/>
      <c r="Y980"/>
      <c r="Z980"/>
      <c r="AA980"/>
    </row>
    <row r="981" spans="1:27" x14ac:dyDescent="0.2">
      <c r="A981"/>
      <c r="B981"/>
      <c r="C981"/>
      <c r="D981"/>
      <c r="E981"/>
      <c r="F981"/>
      <c r="G981"/>
      <c r="H981"/>
      <c r="I981"/>
      <c r="J981"/>
      <c r="K981"/>
      <c r="L981"/>
      <c r="M981"/>
      <c r="N981"/>
      <c r="O981"/>
      <c r="P981"/>
      <c r="Q981"/>
      <c r="R981"/>
      <c r="S981"/>
      <c r="T981"/>
      <c r="U981"/>
      <c r="V981"/>
      <c r="W981"/>
      <c r="X981"/>
      <c r="Y981"/>
      <c r="Z981"/>
      <c r="AA981"/>
    </row>
    <row r="982" spans="1:27" x14ac:dyDescent="0.2">
      <c r="A982"/>
      <c r="B982"/>
      <c r="C982"/>
      <c r="D982"/>
      <c r="E982"/>
      <c r="F982"/>
      <c r="G982"/>
      <c r="H982"/>
      <c r="I982"/>
      <c r="J982"/>
      <c r="K982"/>
      <c r="L982"/>
      <c r="M982"/>
      <c r="N982"/>
      <c r="O982"/>
      <c r="P982"/>
      <c r="Q982"/>
      <c r="R982"/>
      <c r="S982"/>
      <c r="T982"/>
      <c r="U982"/>
      <c r="V982"/>
      <c r="W982"/>
      <c r="X982"/>
      <c r="Y982"/>
      <c r="Z982"/>
      <c r="AA982"/>
    </row>
    <row r="983" spans="1:27" x14ac:dyDescent="0.2">
      <c r="A983"/>
      <c r="B983"/>
      <c r="C983"/>
      <c r="D983"/>
      <c r="E983"/>
      <c r="F983"/>
      <c r="G983"/>
      <c r="H983"/>
      <c r="I983"/>
      <c r="J983"/>
      <c r="K983"/>
      <c r="L983"/>
      <c r="M983"/>
      <c r="N983"/>
      <c r="O983"/>
      <c r="P983"/>
      <c r="Q983"/>
      <c r="R983"/>
      <c r="S983"/>
      <c r="T983"/>
      <c r="U983"/>
      <c r="V983"/>
      <c r="W983"/>
      <c r="X983"/>
      <c r="Y983"/>
      <c r="Z983"/>
      <c r="AA983"/>
    </row>
    <row r="984" spans="1:27" x14ac:dyDescent="0.2">
      <c r="A984"/>
      <c r="B984"/>
      <c r="C984"/>
      <c r="D984"/>
      <c r="E984"/>
      <c r="F984"/>
      <c r="G984"/>
      <c r="H984"/>
      <c r="I984"/>
      <c r="J984"/>
      <c r="K984"/>
      <c r="L984"/>
      <c r="M984"/>
      <c r="N984"/>
      <c r="O984"/>
      <c r="P984"/>
      <c r="Q984"/>
      <c r="R984"/>
      <c r="S984"/>
      <c r="T984"/>
      <c r="U984"/>
      <c r="V984"/>
      <c r="W984"/>
      <c r="X984"/>
      <c r="Y984"/>
      <c r="Z984"/>
      <c r="AA984"/>
    </row>
    <row r="985" spans="1:27" x14ac:dyDescent="0.2">
      <c r="A985"/>
      <c r="B985"/>
      <c r="C985"/>
      <c r="D985"/>
      <c r="E985"/>
      <c r="F985"/>
      <c r="G985"/>
      <c r="H985"/>
      <c r="I985"/>
      <c r="J985"/>
      <c r="K985"/>
      <c r="L985"/>
      <c r="M985"/>
      <c r="N985"/>
      <c r="O985"/>
      <c r="P985"/>
      <c r="Q985"/>
      <c r="R985"/>
      <c r="S985"/>
      <c r="T985"/>
      <c r="U985"/>
      <c r="V985"/>
      <c r="W985"/>
      <c r="X985"/>
      <c r="Y985"/>
      <c r="Z985"/>
      <c r="AA985"/>
    </row>
    <row r="986" spans="1:27" x14ac:dyDescent="0.2">
      <c r="A986"/>
      <c r="B986"/>
      <c r="C986"/>
      <c r="D986"/>
      <c r="E986"/>
      <c r="F986"/>
      <c r="G986"/>
      <c r="H986"/>
      <c r="I986"/>
      <c r="J986"/>
      <c r="K986"/>
      <c r="L986"/>
      <c r="M986"/>
      <c r="N986"/>
      <c r="O986"/>
      <c r="P986"/>
      <c r="Q986"/>
      <c r="R986"/>
      <c r="S986"/>
      <c r="T986"/>
      <c r="U986"/>
      <c r="V986"/>
      <c r="W986"/>
      <c r="X986"/>
      <c r="Y986"/>
      <c r="Z986"/>
      <c r="AA986"/>
    </row>
    <row r="987" spans="1:27" x14ac:dyDescent="0.2">
      <c r="A987"/>
      <c r="B987"/>
      <c r="C987"/>
      <c r="D987"/>
      <c r="E987"/>
      <c r="F987"/>
      <c r="G987"/>
      <c r="H987"/>
      <c r="I987"/>
      <c r="J987"/>
      <c r="K987"/>
      <c r="L987"/>
      <c r="M987"/>
      <c r="N987"/>
      <c r="O987"/>
      <c r="P987"/>
      <c r="Q987"/>
      <c r="R987"/>
      <c r="S987"/>
      <c r="T987"/>
      <c r="U987"/>
      <c r="V987"/>
      <c r="W987"/>
      <c r="X987"/>
      <c r="Y987"/>
      <c r="Z987"/>
      <c r="AA987"/>
    </row>
    <row r="988" spans="1:27" x14ac:dyDescent="0.2">
      <c r="A988"/>
      <c r="B988"/>
      <c r="C988"/>
      <c r="D988"/>
      <c r="E988"/>
      <c r="F988"/>
      <c r="G988"/>
      <c r="H988"/>
      <c r="I988"/>
      <c r="J988"/>
      <c r="K988"/>
      <c r="L988"/>
      <c r="M988"/>
      <c r="N988"/>
      <c r="O988"/>
      <c r="P988"/>
      <c r="Q988"/>
      <c r="R988"/>
      <c r="S988"/>
      <c r="T988"/>
      <c r="U988"/>
      <c r="V988"/>
      <c r="W988"/>
      <c r="X988"/>
      <c r="Y988"/>
      <c r="Z988"/>
      <c r="AA988"/>
    </row>
    <row r="989" spans="1:27" x14ac:dyDescent="0.2">
      <c r="A989"/>
      <c r="B989"/>
      <c r="C989"/>
      <c r="D989"/>
      <c r="E989"/>
      <c r="F989"/>
      <c r="G989"/>
      <c r="H989"/>
      <c r="I989"/>
      <c r="J989"/>
      <c r="K989"/>
      <c r="L989"/>
      <c r="M989"/>
      <c r="N989"/>
      <c r="O989"/>
      <c r="P989"/>
      <c r="Q989"/>
      <c r="R989"/>
      <c r="S989"/>
      <c r="T989"/>
      <c r="U989"/>
      <c r="V989"/>
      <c r="W989"/>
      <c r="X989"/>
      <c r="Y989"/>
      <c r="Z989"/>
      <c r="AA989"/>
    </row>
    <row r="990" spans="1:27" x14ac:dyDescent="0.2">
      <c r="A990"/>
      <c r="B990"/>
      <c r="C990"/>
      <c r="D990"/>
      <c r="E990"/>
      <c r="F990"/>
      <c r="G990"/>
      <c r="H990"/>
      <c r="I990"/>
      <c r="J990"/>
      <c r="K990"/>
      <c r="L990"/>
      <c r="M990"/>
      <c r="N990"/>
      <c r="O990"/>
      <c r="P990"/>
      <c r="Q990"/>
      <c r="R990"/>
      <c r="S990"/>
      <c r="T990"/>
      <c r="U990"/>
      <c r="V990"/>
      <c r="W990"/>
      <c r="X990"/>
      <c r="Y990"/>
      <c r="Z990"/>
      <c r="AA990"/>
    </row>
    <row r="991" spans="1:27" x14ac:dyDescent="0.2">
      <c r="A991"/>
      <c r="B991"/>
      <c r="C991"/>
      <c r="D991"/>
      <c r="E991"/>
      <c r="F991"/>
      <c r="G991"/>
      <c r="H991"/>
      <c r="I991"/>
      <c r="J991"/>
      <c r="K991"/>
      <c r="L991"/>
      <c r="M991"/>
      <c r="N991"/>
      <c r="O991"/>
      <c r="P991"/>
      <c r="Q991"/>
      <c r="R991"/>
      <c r="S991"/>
      <c r="T991"/>
      <c r="U991"/>
      <c r="V991"/>
      <c r="W991"/>
      <c r="X991"/>
      <c r="Y991"/>
      <c r="Z991"/>
      <c r="AA991"/>
    </row>
    <row r="992" spans="1:27" x14ac:dyDescent="0.2">
      <c r="A992"/>
      <c r="B992"/>
      <c r="C992"/>
      <c r="D992"/>
      <c r="E992"/>
      <c r="F992"/>
      <c r="G992"/>
      <c r="H992"/>
      <c r="I992"/>
      <c r="J992"/>
      <c r="K992"/>
      <c r="L992"/>
      <c r="M992"/>
      <c r="N992"/>
      <c r="O992"/>
      <c r="P992"/>
      <c r="Q992"/>
      <c r="R992"/>
      <c r="S992"/>
      <c r="T992"/>
      <c r="U992"/>
      <c r="V992"/>
      <c r="W992"/>
      <c r="X992"/>
      <c r="Y992"/>
      <c r="Z992"/>
      <c r="AA992"/>
    </row>
    <row r="993" spans="1:27" x14ac:dyDescent="0.2">
      <c r="A993"/>
      <c r="B993"/>
      <c r="C993"/>
      <c r="D993"/>
      <c r="E993"/>
      <c r="F993"/>
      <c r="G993"/>
      <c r="H993"/>
      <c r="I993"/>
      <c r="J993"/>
      <c r="K993"/>
      <c r="L993"/>
      <c r="M993"/>
      <c r="N993"/>
      <c r="O993"/>
      <c r="P993"/>
      <c r="Q993"/>
      <c r="R993"/>
      <c r="S993"/>
      <c r="T993"/>
      <c r="U993"/>
      <c r="V993"/>
      <c r="W993"/>
      <c r="X993"/>
      <c r="Y993"/>
      <c r="Z993"/>
      <c r="AA993"/>
    </row>
    <row r="994" spans="1:27" x14ac:dyDescent="0.2">
      <c r="A994"/>
      <c r="B994"/>
      <c r="C994"/>
      <c r="D994"/>
      <c r="E994"/>
      <c r="F994"/>
      <c r="G994"/>
      <c r="H994"/>
      <c r="I994"/>
      <c r="J994"/>
      <c r="K994"/>
      <c r="L994"/>
      <c r="M994"/>
      <c r="N994"/>
      <c r="O994"/>
      <c r="P994"/>
      <c r="Q994"/>
      <c r="R994"/>
      <c r="S994"/>
      <c r="T994"/>
      <c r="U994"/>
      <c r="V994"/>
      <c r="W994"/>
      <c r="X994"/>
      <c r="Y994"/>
      <c r="Z994"/>
      <c r="AA994"/>
    </row>
    <row r="995" spans="1:27" x14ac:dyDescent="0.2">
      <c r="A995"/>
      <c r="B995"/>
      <c r="C995"/>
      <c r="D995"/>
      <c r="E995"/>
      <c r="F995"/>
      <c r="G995"/>
      <c r="H995"/>
      <c r="I995"/>
      <c r="J995"/>
      <c r="K995"/>
      <c r="L995"/>
      <c r="M995"/>
      <c r="N995"/>
      <c r="O995"/>
      <c r="P995"/>
      <c r="Q995"/>
      <c r="R995"/>
      <c r="S995"/>
      <c r="T995"/>
      <c r="U995"/>
      <c r="V995"/>
      <c r="W995"/>
      <c r="X995"/>
      <c r="Y995"/>
      <c r="Z995"/>
      <c r="AA995"/>
    </row>
    <row r="996" spans="1:27" x14ac:dyDescent="0.2">
      <c r="A996"/>
      <c r="B996"/>
      <c r="C996"/>
      <c r="D996"/>
      <c r="E996"/>
      <c r="F996"/>
      <c r="G996"/>
      <c r="H996"/>
      <c r="I996"/>
      <c r="J996"/>
      <c r="K996"/>
      <c r="L996"/>
      <c r="M996"/>
      <c r="N996"/>
      <c r="O996"/>
      <c r="P996"/>
      <c r="Q996"/>
      <c r="R996"/>
      <c r="S996"/>
      <c r="T996"/>
      <c r="U996"/>
      <c r="V996"/>
      <c r="W996"/>
      <c r="X996"/>
      <c r="Y996"/>
      <c r="Z996"/>
      <c r="AA996"/>
    </row>
    <row r="997" spans="1:27" x14ac:dyDescent="0.2">
      <c r="A997"/>
      <c r="B997"/>
      <c r="C997"/>
      <c r="D997"/>
      <c r="E997"/>
      <c r="F997"/>
      <c r="G997"/>
      <c r="H997"/>
      <c r="I997"/>
      <c r="J997"/>
      <c r="K997"/>
      <c r="L997"/>
      <c r="M997"/>
      <c r="N997"/>
      <c r="O997"/>
      <c r="P997"/>
      <c r="Q997"/>
      <c r="R997"/>
      <c r="S997"/>
      <c r="T997"/>
      <c r="U997"/>
      <c r="V997"/>
      <c r="W997"/>
      <c r="X997"/>
      <c r="Y997"/>
      <c r="Z997"/>
      <c r="AA997"/>
    </row>
    <row r="998" spans="1:27" x14ac:dyDescent="0.2">
      <c r="A998"/>
      <c r="B998"/>
      <c r="C998"/>
      <c r="D998"/>
      <c r="E998"/>
      <c r="F998"/>
      <c r="G998"/>
      <c r="H998"/>
      <c r="I998"/>
      <c r="J998"/>
      <c r="K998"/>
      <c r="L998"/>
      <c r="M998"/>
      <c r="N998"/>
      <c r="O998"/>
      <c r="P998"/>
      <c r="Q998"/>
      <c r="R998"/>
      <c r="S998"/>
      <c r="T998"/>
      <c r="U998"/>
      <c r="V998"/>
      <c r="W998"/>
      <c r="X998"/>
      <c r="Y998"/>
      <c r="Z998"/>
      <c r="AA998"/>
    </row>
    <row r="999" spans="1:27" x14ac:dyDescent="0.2">
      <c r="A999"/>
      <c r="B999"/>
      <c r="C999"/>
      <c r="D999"/>
      <c r="E999"/>
      <c r="F999"/>
      <c r="G999"/>
      <c r="H999"/>
      <c r="I999"/>
      <c r="J999"/>
      <c r="K999"/>
      <c r="L999"/>
      <c r="M999"/>
      <c r="N999"/>
      <c r="O999"/>
      <c r="P999"/>
      <c r="Q999"/>
      <c r="R999"/>
      <c r="S999"/>
      <c r="T999"/>
      <c r="U999"/>
      <c r="V999"/>
      <c r="W999"/>
      <c r="X999"/>
      <c r="Y999"/>
      <c r="Z999"/>
      <c r="AA999"/>
    </row>
    <row r="1000" spans="1:27" x14ac:dyDescent="0.2">
      <c r="A1000"/>
      <c r="B1000"/>
      <c r="C1000"/>
      <c r="D1000"/>
      <c r="E1000"/>
      <c r="F1000"/>
      <c r="G1000"/>
      <c r="H1000"/>
      <c r="I1000"/>
      <c r="J1000"/>
      <c r="K1000"/>
      <c r="L1000"/>
      <c r="M1000"/>
      <c r="N1000"/>
      <c r="O1000"/>
      <c r="P1000"/>
      <c r="Q1000"/>
      <c r="R1000"/>
      <c r="S1000"/>
      <c r="T1000"/>
      <c r="U1000"/>
      <c r="V1000"/>
      <c r="W1000"/>
      <c r="X1000"/>
      <c r="Y1000"/>
      <c r="Z1000"/>
      <c r="AA1000"/>
    </row>
  </sheetData>
  <sheetProtection sheet="1" objects="1" scenarios="1"/>
  <mergeCells count="29">
    <mergeCell ref="A7:A8"/>
    <mergeCell ref="B7:B8"/>
    <mergeCell ref="C7:C8"/>
    <mergeCell ref="D7:D8"/>
    <mergeCell ref="X7:X8"/>
    <mergeCell ref="V7:V8"/>
    <mergeCell ref="S7:S8"/>
    <mergeCell ref="T7:T8"/>
    <mergeCell ref="U7:U8"/>
    <mergeCell ref="E7:E8"/>
    <mergeCell ref="F7:F8"/>
    <mergeCell ref="G7:G8"/>
    <mergeCell ref="H7:H8"/>
    <mergeCell ref="O7:R7"/>
    <mergeCell ref="J6:J8"/>
    <mergeCell ref="K7:N7"/>
    <mergeCell ref="A4:C4"/>
    <mergeCell ref="G4:H4"/>
    <mergeCell ref="A6:C6"/>
    <mergeCell ref="G6:H6"/>
    <mergeCell ref="D6:F6"/>
    <mergeCell ref="K6:R6"/>
    <mergeCell ref="I6:I8"/>
    <mergeCell ref="S6:X6"/>
    <mergeCell ref="AA7:AA8"/>
    <mergeCell ref="Y6:AA6"/>
    <mergeCell ref="Y7:Y8"/>
    <mergeCell ref="Z7:Z8"/>
    <mergeCell ref="W7:W8"/>
  </mergeCells>
  <phoneticPr fontId="3" type="noConversion"/>
  <dataValidations count="1">
    <dataValidation type="list" allowBlank="1" showInputMessage="1" showErrorMessage="1" sqref="J9:J906">
      <formula1>"ALB,MBD"</formula1>
    </dataValidation>
  </dataValidations>
  <pageMargins left="0.2" right="0.19" top="0.52" bottom="0.53" header="0.5" footer="0.5"/>
  <pageSetup paperSize="9" scale="40" orientation="landscape" r:id="rId1"/>
  <headerFooter alignWithMargins="0"/>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R1000"/>
  <sheetViews>
    <sheetView zoomScaleNormal="100" workbookViewId="0">
      <pane xSplit="3" ySplit="8" topLeftCell="D48" activePane="bottomRight" state="frozen"/>
      <selection pane="topRight" activeCell="D1" sqref="D1"/>
      <selection pane="bottomLeft" activeCell="A9" sqref="A9"/>
      <selection pane="bottomRight" activeCell="G60" sqref="G60"/>
    </sheetView>
  </sheetViews>
  <sheetFormatPr defaultRowHeight="12.75" x14ac:dyDescent="0.2"/>
  <cols>
    <col min="1" max="1" width="18.28515625" style="1" customWidth="1"/>
    <col min="2" max="3" width="23.42578125" style="1" customWidth="1"/>
    <col min="4" max="6" width="11.7109375" style="1" customWidth="1"/>
    <col min="7" max="7" width="11" style="1" customWidth="1"/>
    <col min="8" max="8" width="9.85546875" style="1" customWidth="1"/>
    <col min="9" max="12" width="11.7109375" style="1" customWidth="1"/>
    <col min="13" max="17" width="12.7109375" style="1" customWidth="1"/>
    <col min="18" max="18" width="14" style="1" customWidth="1"/>
    <col min="19" max="16384" width="9.140625" style="1"/>
  </cols>
  <sheetData>
    <row r="1" spans="1:18" ht="23.25" x14ac:dyDescent="0.35">
      <c r="A1" s="4" t="s">
        <v>34</v>
      </c>
      <c r="B1" s="5"/>
      <c r="C1" s="5"/>
      <c r="D1" s="5"/>
      <c r="E1" s="5"/>
      <c r="F1" s="5"/>
      <c r="G1" s="5"/>
      <c r="H1" s="5"/>
      <c r="I1" s="5"/>
      <c r="J1" s="5"/>
      <c r="K1" s="5"/>
      <c r="L1" s="5"/>
      <c r="M1" s="5"/>
      <c r="N1" s="5"/>
      <c r="O1" s="5"/>
      <c r="P1" s="5"/>
      <c r="Q1" s="5"/>
      <c r="R1" s="5"/>
    </row>
    <row r="2" spans="1:18" x14ac:dyDescent="0.2">
      <c r="A2" s="5" t="s">
        <v>32</v>
      </c>
      <c r="B2" s="5"/>
      <c r="C2" s="5"/>
      <c r="D2" s="5"/>
      <c r="E2" s="5"/>
      <c r="F2" s="5"/>
      <c r="G2" s="5"/>
      <c r="H2" s="5"/>
      <c r="I2" s="5"/>
      <c r="J2" s="5"/>
      <c r="K2" s="5"/>
      <c r="L2" s="5"/>
      <c r="M2" s="5"/>
      <c r="N2" s="5"/>
      <c r="O2" s="5"/>
      <c r="P2" s="5"/>
      <c r="Q2" s="5"/>
      <c r="R2" s="5"/>
    </row>
    <row r="3" spans="1:18" x14ac:dyDescent="0.2">
      <c r="A3" s="5"/>
      <c r="B3" s="5"/>
      <c r="C3" s="5"/>
      <c r="D3" s="5"/>
      <c r="E3" s="5"/>
      <c r="F3" s="5"/>
      <c r="G3" s="5"/>
      <c r="H3" s="5"/>
      <c r="I3" s="5"/>
      <c r="J3" s="5"/>
      <c r="K3" s="5"/>
      <c r="L3" s="5"/>
      <c r="M3" s="5"/>
      <c r="N3" s="5"/>
      <c r="O3" s="5"/>
      <c r="P3" s="5"/>
      <c r="Q3" s="5"/>
      <c r="R3" s="5"/>
    </row>
    <row r="4" spans="1:18" x14ac:dyDescent="0.2">
      <c r="A4" s="231" t="s">
        <v>22</v>
      </c>
      <c r="B4" s="231"/>
      <c r="C4" s="231"/>
      <c r="D4" s="6">
        <f>SUM(D$9:D$1000)</f>
        <v>7287050.7918497361</v>
      </c>
      <c r="E4" s="6">
        <f>SUM(E$9:E$1000)</f>
        <v>6188873.9491557768</v>
      </c>
      <c r="F4" s="6">
        <f>SUM(F$9:F$1000)</f>
        <v>13475924.741005491</v>
      </c>
      <c r="G4" s="6"/>
      <c r="H4" s="6"/>
      <c r="I4" s="6">
        <f t="shared" ref="I4:R4" si="0">SUM(I$9:I$1000)</f>
        <v>7740846.9656694625</v>
      </c>
      <c r="J4" s="6">
        <f t="shared" si="0"/>
        <v>0</v>
      </c>
      <c r="K4" s="43">
        <f t="shared" si="0"/>
        <v>6188873.9491557768</v>
      </c>
      <c r="L4" s="43">
        <f t="shared" si="0"/>
        <v>13929720.91482524</v>
      </c>
      <c r="M4" s="6">
        <f t="shared" si="0"/>
        <v>19352117.414173666</v>
      </c>
      <c r="N4" s="43">
        <f t="shared" si="0"/>
        <v>18566621.847467344</v>
      </c>
      <c r="O4" s="6">
        <f t="shared" si="0"/>
        <v>19352117.414173666</v>
      </c>
      <c r="P4" s="6">
        <f t="shared" si="0"/>
        <v>0</v>
      </c>
      <c r="Q4" s="6">
        <f t="shared" si="0"/>
        <v>19352117.414173666</v>
      </c>
      <c r="R4" s="6">
        <f t="shared" si="0"/>
        <v>19469</v>
      </c>
    </row>
    <row r="5" spans="1:18" ht="2.25" customHeight="1" x14ac:dyDescent="0.2">
      <c r="A5" s="5"/>
      <c r="B5" s="5"/>
      <c r="C5" s="5"/>
      <c r="D5" s="5"/>
      <c r="E5" s="5"/>
      <c r="F5" s="5"/>
      <c r="G5" s="5"/>
      <c r="H5" s="5"/>
      <c r="I5" s="5"/>
      <c r="J5" s="5"/>
      <c r="K5" s="5"/>
      <c r="L5" s="5"/>
      <c r="M5" s="5"/>
      <c r="N5" s="5"/>
      <c r="O5" s="5"/>
      <c r="P5" s="5"/>
      <c r="Q5" s="5"/>
      <c r="R5" s="5"/>
    </row>
    <row r="6" spans="1:18" x14ac:dyDescent="0.2">
      <c r="A6" s="285" t="s">
        <v>67</v>
      </c>
      <c r="B6" s="285"/>
      <c r="C6" s="285"/>
      <c r="D6" s="256" t="s">
        <v>35</v>
      </c>
      <c r="E6" s="256"/>
      <c r="F6" s="256"/>
      <c r="G6" s="261" t="s">
        <v>18</v>
      </c>
      <c r="H6" s="274"/>
      <c r="I6" s="286" t="s">
        <v>21</v>
      </c>
      <c r="J6" s="286"/>
      <c r="K6" s="286"/>
      <c r="L6" s="286"/>
      <c r="M6" s="257" t="s">
        <v>34</v>
      </c>
      <c r="N6" s="258"/>
      <c r="O6" s="258"/>
      <c r="P6" s="258"/>
      <c r="Q6" s="258"/>
      <c r="R6" s="283"/>
    </row>
    <row r="7" spans="1:18" ht="12.75" customHeight="1" x14ac:dyDescent="0.2">
      <c r="A7" s="276" t="s">
        <v>0</v>
      </c>
      <c r="B7" s="276" t="s">
        <v>1</v>
      </c>
      <c r="C7" s="276" t="s">
        <v>2</v>
      </c>
      <c r="D7" s="278" t="s">
        <v>5</v>
      </c>
      <c r="E7" s="278" t="s">
        <v>6</v>
      </c>
      <c r="F7" s="278" t="s">
        <v>7</v>
      </c>
      <c r="G7" s="278" t="s">
        <v>11</v>
      </c>
      <c r="H7" s="267" t="s">
        <v>97</v>
      </c>
      <c r="I7" s="278" t="s">
        <v>5</v>
      </c>
      <c r="J7" s="284" t="s">
        <v>113</v>
      </c>
      <c r="K7" s="278" t="s">
        <v>6</v>
      </c>
      <c r="L7" s="278" t="s">
        <v>7</v>
      </c>
      <c r="M7" s="278" t="s">
        <v>5</v>
      </c>
      <c r="N7" s="278" t="s">
        <v>6</v>
      </c>
      <c r="O7" s="284" t="s">
        <v>70</v>
      </c>
      <c r="P7" s="284" t="s">
        <v>17</v>
      </c>
      <c r="Q7" s="284" t="s">
        <v>81</v>
      </c>
      <c r="R7" s="287" t="s">
        <v>107</v>
      </c>
    </row>
    <row r="8" spans="1:18" ht="12.75" customHeight="1" x14ac:dyDescent="0.2">
      <c r="A8" s="277"/>
      <c r="B8" s="277"/>
      <c r="C8" s="277"/>
      <c r="D8" s="279"/>
      <c r="E8" s="279"/>
      <c r="F8" s="279"/>
      <c r="G8" s="279"/>
      <c r="H8" s="290"/>
      <c r="I8" s="279"/>
      <c r="J8" s="279"/>
      <c r="K8" s="279"/>
      <c r="L8" s="279"/>
      <c r="M8" s="279"/>
      <c r="N8" s="279"/>
      <c r="O8" s="279"/>
      <c r="P8" s="289"/>
      <c r="Q8" s="289"/>
      <c r="R8" s="288"/>
    </row>
    <row r="9" spans="1:18" x14ac:dyDescent="0.2">
      <c r="A9" s="14" t="str">
        <f>IF(INTRO!$E$43="Non-endemic"," ", IF(COUNTRY_INFO!A9=0," ",COUNTRY_INFO!A9))</f>
        <v>Ethiopia</v>
      </c>
      <c r="B9" s="14" t="str">
        <f>IF(INTRO!$E$43="Non-endemic"," ", IF(COUNTRY_INFO!B9=0," ",COUNTRY_INFO!B9))</f>
        <v>Addis Ababa Addis Ababa</v>
      </c>
      <c r="C9" s="14" t="str">
        <f>IF(INTRO!$E$43="Non-endemic"," ", IF(COUNTRY_INFO!C9=0," ",COUNTRY_INFO!C9))</f>
        <v>Addis Ketema Subcity</v>
      </c>
      <c r="D9" s="15">
        <f>IF(INTRO!$E$43="Non-endemic", 0, IF(COUNTRY_INFO!$K9&gt;0, IF(COUNTRY_INFO!$K9=4, 0, IF(COUNTRY_INFO!$K9=1, COUNTRY_INFO!$F9*0.33, IF(COUNTRY_INFO!$K9=2, COUNTRY_INFO!$F9*0.5, COUNTRY_INFO!$F9))), 0))</f>
        <v>0</v>
      </c>
      <c r="E9" s="15">
        <f>IF(INTRO!$E$43="Non-endemic", 0, IF(COUNTRY_INFO!$K9&gt;0, IF(COUNTRY_INFO!$K9=4, 0, IF(COUNTRY_INFO!$K9=1, 0, IF(COUNTRY_INFO!$K9=2, COUNTRY_INFO!$G9*0.2, COUNTRY_INFO!$G9))), 0))</f>
        <v>0</v>
      </c>
      <c r="F9" s="15">
        <f t="shared" ref="F9" si="1">SUM(D9:E9)</f>
        <v>0</v>
      </c>
      <c r="G9" s="16">
        <f>IF(INTRO!$E$43="Non-endemic", "Not required", COUNTRY_INFO!S9)</f>
        <v>0</v>
      </c>
      <c r="H9" s="198"/>
      <c r="I9" s="15">
        <f>IF($D9=0,0,IF(AND($G9&gt;0,$H9&lt;&gt;"Yes"),D9,IF(AND($G9&gt;0,$H9="Yes"),COUNTRY_INFO!$F9,0)))</f>
        <v>0</v>
      </c>
      <c r="J9" s="3"/>
      <c r="K9" s="42">
        <f t="shared" ref="K9" si="2">IF($G9&gt;0,E9, 0)</f>
        <v>0</v>
      </c>
      <c r="L9" s="42">
        <f t="shared" ref="L9" si="3">IF($J9=0,SUM(I9,K9),SUM(J9,K9))</f>
        <v>0</v>
      </c>
      <c r="M9" s="15">
        <f t="shared" ref="M9:M263" si="4">IF($J9=0,$I9*2.5,$J9*2.5)</f>
        <v>0</v>
      </c>
      <c r="N9" s="42">
        <f t="shared" ref="N9:N263" si="5">$K9*3</f>
        <v>0</v>
      </c>
      <c r="O9" s="15">
        <f t="shared" ref="O9" si="6">M9</f>
        <v>0</v>
      </c>
      <c r="P9" s="25"/>
      <c r="Q9" s="17">
        <f t="shared" ref="Q9" si="7">IF($O9&gt;$P9,O9-P9,0)</f>
        <v>0</v>
      </c>
      <c r="R9" s="17">
        <f t="shared" ref="R9:R263" si="8">ROUNDUP($O9/1000,0)</f>
        <v>0</v>
      </c>
    </row>
    <row r="10" spans="1:18" x14ac:dyDescent="0.2">
      <c r="A10" s="14" t="str">
        <f>IF(INTRO!$E$43="Non-endemic"," ", IF(COUNTRY_INFO!A10=0," ",COUNTRY_INFO!A10))</f>
        <v>Ethiopia</v>
      </c>
      <c r="B10" s="14" t="str">
        <f>IF(INTRO!$E$43="Non-endemic"," ", IF(COUNTRY_INFO!B10=0," ",COUNTRY_INFO!B10))</f>
        <v>Addis Ababa Addis Ababa</v>
      </c>
      <c r="C10" s="14" t="str">
        <f>IF(INTRO!$E$43="Non-endemic"," ", IF(COUNTRY_INFO!C10=0," ",COUNTRY_INFO!C10))</f>
        <v>Akaki Kaliti Subcity</v>
      </c>
      <c r="D10" s="15">
        <f>IF(INTRO!$E$43="Non-endemic", 0, IF(COUNTRY_INFO!$K10&gt;0, IF(COUNTRY_INFO!$K10=4, 0, IF(COUNTRY_INFO!$K10=1, COUNTRY_INFO!$F10*0.33, IF(COUNTRY_INFO!$K10=2, COUNTRY_INFO!$F10*0.5, COUNTRY_INFO!$F10))), 0))</f>
        <v>0</v>
      </c>
      <c r="E10" s="15">
        <f>IF(INTRO!$E$43="Non-endemic", 0, IF(COUNTRY_INFO!$K10&gt;0, IF(COUNTRY_INFO!$K10=4, 0, IF(COUNTRY_INFO!$K10=1, 0, IF(COUNTRY_INFO!$K10=2, COUNTRY_INFO!$G10*0.2, COUNTRY_INFO!$G10))), 0))</f>
        <v>0</v>
      </c>
      <c r="F10" s="15">
        <f t="shared" ref="F10:F73" si="9">SUM(D10:E10)</f>
        <v>0</v>
      </c>
      <c r="G10" s="16">
        <f>IF(INTRO!$E$43="Non-endemic", "Not required", COUNTRY_INFO!S10)</f>
        <v>0</v>
      </c>
      <c r="H10" s="198"/>
      <c r="I10" s="15">
        <f>IF($D10=0,0,IF(AND($G10&gt;0,$H10&lt;&gt;"Yes"),D10,IF(AND($G10&gt;0,$H10="Yes"),COUNTRY_INFO!$F10,0)))</f>
        <v>0</v>
      </c>
      <c r="J10" s="3"/>
      <c r="K10" s="42">
        <f t="shared" ref="K10:K73" si="10">IF($G10&gt;0,E10, 0)</f>
        <v>0</v>
      </c>
      <c r="L10" s="42">
        <f t="shared" ref="L10:L73" si="11">IF($J10=0,SUM(I10,K10),SUM(J10,K10))</f>
        <v>0</v>
      </c>
      <c r="M10" s="15">
        <f t="shared" si="4"/>
        <v>0</v>
      </c>
      <c r="N10" s="42">
        <f t="shared" si="5"/>
        <v>0</v>
      </c>
      <c r="O10" s="15">
        <f t="shared" ref="O10:O73" si="12">M10</f>
        <v>0</v>
      </c>
      <c r="P10" s="25"/>
      <c r="Q10" s="17">
        <f t="shared" ref="Q10:Q73" si="13">IF($O10&gt;$P10,O10-P10,0)</f>
        <v>0</v>
      </c>
      <c r="R10" s="17">
        <f t="shared" si="8"/>
        <v>0</v>
      </c>
    </row>
    <row r="11" spans="1:18" x14ac:dyDescent="0.2">
      <c r="A11" s="14" t="str">
        <f>IF(INTRO!$E$43="Non-endemic"," ", IF(COUNTRY_INFO!A11=0," ",COUNTRY_INFO!A11))</f>
        <v>Ethiopia</v>
      </c>
      <c r="B11" s="14" t="str">
        <f>IF(INTRO!$E$43="Non-endemic"," ", IF(COUNTRY_INFO!B11=0," ",COUNTRY_INFO!B11))</f>
        <v>Addis Ababa Addis Ababa</v>
      </c>
      <c r="C11" s="14" t="str">
        <f>IF(INTRO!$E$43="Non-endemic"," ", IF(COUNTRY_INFO!C11=0," ",COUNTRY_INFO!C11))</f>
        <v>Arada Subcity</v>
      </c>
      <c r="D11" s="15">
        <f>IF(INTRO!$E$43="Non-endemic", 0, IF(COUNTRY_INFO!$K11&gt;0, IF(COUNTRY_INFO!$K11=4, 0, IF(COUNTRY_INFO!$K11=1, COUNTRY_INFO!$F11*0.33, IF(COUNTRY_INFO!$K11=2, COUNTRY_INFO!$F11*0.5, COUNTRY_INFO!$F11))), 0))</f>
        <v>0</v>
      </c>
      <c r="E11" s="15">
        <f>IF(INTRO!$E$43="Non-endemic", 0, IF(COUNTRY_INFO!$K11&gt;0, IF(COUNTRY_INFO!$K11=4, 0, IF(COUNTRY_INFO!$K11=1, 0, IF(COUNTRY_INFO!$K11=2, COUNTRY_INFO!$G11*0.2, COUNTRY_INFO!$G11))), 0))</f>
        <v>0</v>
      </c>
      <c r="F11" s="15">
        <f t="shared" si="9"/>
        <v>0</v>
      </c>
      <c r="G11" s="16">
        <f>IF(INTRO!$E$43="Non-endemic", "Not required", COUNTRY_INFO!S11)</f>
        <v>0</v>
      </c>
      <c r="H11" s="198"/>
      <c r="I11" s="15">
        <f>IF($D11=0,0,IF(AND($G11&gt;0,$H11&lt;&gt;"Yes"),D11,IF(AND($G11&gt;0,$H11="Yes"),COUNTRY_INFO!$F11,0)))</f>
        <v>0</v>
      </c>
      <c r="J11" s="3"/>
      <c r="K11" s="42">
        <f t="shared" si="10"/>
        <v>0</v>
      </c>
      <c r="L11" s="42">
        <f t="shared" si="11"/>
        <v>0</v>
      </c>
      <c r="M11" s="15">
        <f t="shared" si="4"/>
        <v>0</v>
      </c>
      <c r="N11" s="42">
        <f t="shared" si="5"/>
        <v>0</v>
      </c>
      <c r="O11" s="15">
        <f t="shared" si="12"/>
        <v>0</v>
      </c>
      <c r="P11" s="25"/>
      <c r="Q11" s="17">
        <f t="shared" si="13"/>
        <v>0</v>
      </c>
      <c r="R11" s="17">
        <f t="shared" si="8"/>
        <v>0</v>
      </c>
    </row>
    <row r="12" spans="1:18" x14ac:dyDescent="0.2">
      <c r="A12" s="14" t="str">
        <f>IF(INTRO!$E$43="Non-endemic"," ", IF(COUNTRY_INFO!A12=0," ",COUNTRY_INFO!A12))</f>
        <v>Ethiopia</v>
      </c>
      <c r="B12" s="14" t="str">
        <f>IF(INTRO!$E$43="Non-endemic"," ", IF(COUNTRY_INFO!B12=0," ",COUNTRY_INFO!B12))</f>
        <v>Addis Ababa Addis Ababa</v>
      </c>
      <c r="C12" s="14" t="str">
        <f>IF(INTRO!$E$43="Non-endemic"," ", IF(COUNTRY_INFO!C12=0," ",COUNTRY_INFO!C12))</f>
        <v>Bolle Subcity</v>
      </c>
      <c r="D12" s="15">
        <f>IF(INTRO!$E$43="Non-endemic", 0, IF(COUNTRY_INFO!$K12&gt;0, IF(COUNTRY_INFO!$K12=4, 0, IF(COUNTRY_INFO!$K12=1, COUNTRY_INFO!$F12*0.33, IF(COUNTRY_INFO!$K12=2, COUNTRY_INFO!$F12*0.5, COUNTRY_INFO!$F12))), 0))</f>
        <v>0</v>
      </c>
      <c r="E12" s="15">
        <f>IF(INTRO!$E$43="Non-endemic", 0, IF(COUNTRY_INFO!$K12&gt;0, IF(COUNTRY_INFO!$K12=4, 0, IF(COUNTRY_INFO!$K12=1, 0, IF(COUNTRY_INFO!$K12=2, COUNTRY_INFO!$G12*0.2, COUNTRY_INFO!$G12))), 0))</f>
        <v>0</v>
      </c>
      <c r="F12" s="15">
        <f t="shared" si="9"/>
        <v>0</v>
      </c>
      <c r="G12" s="16">
        <f>IF(INTRO!$E$43="Non-endemic", "Not required", COUNTRY_INFO!S12)</f>
        <v>0</v>
      </c>
      <c r="H12" s="198"/>
      <c r="I12" s="15">
        <f>IF($D12=0,0,IF(AND($G12&gt;0,$H12&lt;&gt;"Yes"),D12,IF(AND($G12&gt;0,$H12="Yes"),COUNTRY_INFO!$F12,0)))</f>
        <v>0</v>
      </c>
      <c r="J12" s="3"/>
      <c r="K12" s="42">
        <f t="shared" si="10"/>
        <v>0</v>
      </c>
      <c r="L12" s="42">
        <f t="shared" si="11"/>
        <v>0</v>
      </c>
      <c r="M12" s="15">
        <f t="shared" si="4"/>
        <v>0</v>
      </c>
      <c r="N12" s="42">
        <f t="shared" si="5"/>
        <v>0</v>
      </c>
      <c r="O12" s="15">
        <f t="shared" si="12"/>
        <v>0</v>
      </c>
      <c r="P12" s="25"/>
      <c r="Q12" s="17">
        <f t="shared" si="13"/>
        <v>0</v>
      </c>
      <c r="R12" s="17">
        <f t="shared" si="8"/>
        <v>0</v>
      </c>
    </row>
    <row r="13" spans="1:18" x14ac:dyDescent="0.2">
      <c r="A13" s="14" t="str">
        <f>IF(INTRO!$E$43="Non-endemic"," ", IF(COUNTRY_INFO!A13=0," ",COUNTRY_INFO!A13))</f>
        <v>Ethiopia</v>
      </c>
      <c r="B13" s="14" t="str">
        <f>IF(INTRO!$E$43="Non-endemic"," ", IF(COUNTRY_INFO!B13=0," ",COUNTRY_INFO!B13))</f>
        <v>Addis Ababa Addis Ababa</v>
      </c>
      <c r="C13" s="14" t="str">
        <f>IF(INTRO!$E$43="Non-endemic"," ", IF(COUNTRY_INFO!C13=0," ",COUNTRY_INFO!C13))</f>
        <v>Gulelie Subcity</v>
      </c>
      <c r="D13" s="15">
        <f>IF(INTRO!$E$43="Non-endemic", 0, IF(COUNTRY_INFO!$K13&gt;0, IF(COUNTRY_INFO!$K13=4, 0, IF(COUNTRY_INFO!$K13=1, COUNTRY_INFO!$F13*0.33, IF(COUNTRY_INFO!$K13=2, COUNTRY_INFO!$F13*0.5, COUNTRY_INFO!$F13))), 0))</f>
        <v>0</v>
      </c>
      <c r="E13" s="15">
        <f>IF(INTRO!$E$43="Non-endemic", 0, IF(COUNTRY_INFO!$K13&gt;0, IF(COUNTRY_INFO!$K13=4, 0, IF(COUNTRY_INFO!$K13=1, 0, IF(COUNTRY_INFO!$K13=2, COUNTRY_INFO!$G13*0.2, COUNTRY_INFO!$G13))), 0))</f>
        <v>0</v>
      </c>
      <c r="F13" s="15">
        <f t="shared" si="9"/>
        <v>0</v>
      </c>
      <c r="G13" s="16">
        <f>IF(INTRO!$E$43="Non-endemic", "Not required", COUNTRY_INFO!S13)</f>
        <v>0</v>
      </c>
      <c r="H13" s="198"/>
      <c r="I13" s="15">
        <f>IF($D13=0,0,IF(AND($G13&gt;0,$H13&lt;&gt;"Yes"),D13,IF(AND($G13&gt;0,$H13="Yes"),COUNTRY_INFO!$F13,0)))</f>
        <v>0</v>
      </c>
      <c r="J13" s="3"/>
      <c r="K13" s="42">
        <f t="shared" si="10"/>
        <v>0</v>
      </c>
      <c r="L13" s="42">
        <f t="shared" si="11"/>
        <v>0</v>
      </c>
      <c r="M13" s="15">
        <f t="shared" si="4"/>
        <v>0</v>
      </c>
      <c r="N13" s="42">
        <f t="shared" si="5"/>
        <v>0</v>
      </c>
      <c r="O13" s="15">
        <f t="shared" si="12"/>
        <v>0</v>
      </c>
      <c r="P13" s="25"/>
      <c r="Q13" s="17">
        <f t="shared" si="13"/>
        <v>0</v>
      </c>
      <c r="R13" s="17">
        <f t="shared" si="8"/>
        <v>0</v>
      </c>
    </row>
    <row r="14" spans="1:18" x14ac:dyDescent="0.2">
      <c r="A14" s="14" t="str">
        <f>IF(INTRO!$E$43="Non-endemic"," ", IF(COUNTRY_INFO!A14=0," ",COUNTRY_INFO!A14))</f>
        <v>Ethiopia</v>
      </c>
      <c r="B14" s="14" t="str">
        <f>IF(INTRO!$E$43="Non-endemic"," ", IF(COUNTRY_INFO!B14=0," ",COUNTRY_INFO!B14))</f>
        <v>Addis Ababa Addis Ababa</v>
      </c>
      <c r="C14" s="14" t="str">
        <f>IF(INTRO!$E$43="Non-endemic"," ", IF(COUNTRY_INFO!C14=0," ",COUNTRY_INFO!C14))</f>
        <v>Kirkose Subcity</v>
      </c>
      <c r="D14" s="15">
        <f>IF(INTRO!$E$43="Non-endemic", 0, IF(COUNTRY_INFO!$K14&gt;0, IF(COUNTRY_INFO!$K14=4, 0, IF(COUNTRY_INFO!$K14=1, COUNTRY_INFO!$F14*0.33, IF(COUNTRY_INFO!$K14=2, COUNTRY_INFO!$F14*0.5, COUNTRY_INFO!$F14))), 0))</f>
        <v>0</v>
      </c>
      <c r="E14" s="15">
        <f>IF(INTRO!$E$43="Non-endemic", 0, IF(COUNTRY_INFO!$K14&gt;0, IF(COUNTRY_INFO!$K14=4, 0, IF(COUNTRY_INFO!$K14=1, 0, IF(COUNTRY_INFO!$K14=2, COUNTRY_INFO!$G14*0.2, COUNTRY_INFO!$G14))), 0))</f>
        <v>0</v>
      </c>
      <c r="F14" s="15">
        <f t="shared" si="9"/>
        <v>0</v>
      </c>
      <c r="G14" s="16">
        <f>IF(INTRO!$E$43="Non-endemic", "Not required", COUNTRY_INFO!S14)</f>
        <v>0</v>
      </c>
      <c r="H14" s="198"/>
      <c r="I14" s="15">
        <f>IF($D14=0,0,IF(AND($G14&gt;0,$H14&lt;&gt;"Yes"),D14,IF(AND($G14&gt;0,$H14="Yes"),COUNTRY_INFO!$F14,0)))</f>
        <v>0</v>
      </c>
      <c r="J14" s="3"/>
      <c r="K14" s="42">
        <f t="shared" si="10"/>
        <v>0</v>
      </c>
      <c r="L14" s="42">
        <f t="shared" si="11"/>
        <v>0</v>
      </c>
      <c r="M14" s="15">
        <f t="shared" si="4"/>
        <v>0</v>
      </c>
      <c r="N14" s="42">
        <f t="shared" si="5"/>
        <v>0</v>
      </c>
      <c r="O14" s="15">
        <f t="shared" si="12"/>
        <v>0</v>
      </c>
      <c r="P14" s="25"/>
      <c r="Q14" s="17">
        <f t="shared" si="13"/>
        <v>0</v>
      </c>
      <c r="R14" s="17">
        <f t="shared" si="8"/>
        <v>0</v>
      </c>
    </row>
    <row r="15" spans="1:18" x14ac:dyDescent="0.2">
      <c r="A15" s="14" t="str">
        <f>IF(INTRO!$E$43="Non-endemic"," ", IF(COUNTRY_INFO!A15=0," ",COUNTRY_INFO!A15))</f>
        <v>Ethiopia</v>
      </c>
      <c r="B15" s="14" t="str">
        <f>IF(INTRO!$E$43="Non-endemic"," ", IF(COUNTRY_INFO!B15=0," ",COUNTRY_INFO!B15))</f>
        <v>Addis Ababa Addis Ababa</v>
      </c>
      <c r="C15" s="14" t="str">
        <f>IF(INTRO!$E$43="Non-endemic"," ", IF(COUNTRY_INFO!C15=0," ",COUNTRY_INFO!C15))</f>
        <v>Kolfie Keranio Subcity</v>
      </c>
      <c r="D15" s="15">
        <f>IF(INTRO!$E$43="Non-endemic", 0, IF(COUNTRY_INFO!$K15&gt;0, IF(COUNTRY_INFO!$K15=4, 0, IF(COUNTRY_INFO!$K15=1, COUNTRY_INFO!$F15*0.33, IF(COUNTRY_INFO!$K15=2, COUNTRY_INFO!$F15*0.5, COUNTRY_INFO!$F15))), 0))</f>
        <v>0</v>
      </c>
      <c r="E15" s="15">
        <f>IF(INTRO!$E$43="Non-endemic", 0, IF(COUNTRY_INFO!$K15&gt;0, IF(COUNTRY_INFO!$K15=4, 0, IF(COUNTRY_INFO!$K15=1, 0, IF(COUNTRY_INFO!$K15=2, COUNTRY_INFO!$G15*0.2, COUNTRY_INFO!$G15))), 0))</f>
        <v>0</v>
      </c>
      <c r="F15" s="15">
        <f t="shared" si="9"/>
        <v>0</v>
      </c>
      <c r="G15" s="16">
        <f>IF(INTRO!$E$43="Non-endemic", "Not required", COUNTRY_INFO!S15)</f>
        <v>0</v>
      </c>
      <c r="H15" s="198"/>
      <c r="I15" s="15">
        <f>IF($D15=0,0,IF(AND($G15&gt;0,$H15&lt;&gt;"Yes"),D15,IF(AND($G15&gt;0,$H15="Yes"),COUNTRY_INFO!$F15,0)))</f>
        <v>0</v>
      </c>
      <c r="J15" s="3"/>
      <c r="K15" s="42">
        <f t="shared" si="10"/>
        <v>0</v>
      </c>
      <c r="L15" s="42">
        <f t="shared" si="11"/>
        <v>0</v>
      </c>
      <c r="M15" s="15">
        <f t="shared" si="4"/>
        <v>0</v>
      </c>
      <c r="N15" s="42">
        <f t="shared" si="5"/>
        <v>0</v>
      </c>
      <c r="O15" s="15">
        <f t="shared" si="12"/>
        <v>0</v>
      </c>
      <c r="P15" s="25"/>
      <c r="Q15" s="17">
        <f t="shared" si="13"/>
        <v>0</v>
      </c>
      <c r="R15" s="17">
        <f t="shared" si="8"/>
        <v>0</v>
      </c>
    </row>
    <row r="16" spans="1:18" x14ac:dyDescent="0.2">
      <c r="A16" s="14" t="str">
        <f>IF(INTRO!$E$43="Non-endemic"," ", IF(COUNTRY_INFO!A16=0," ",COUNTRY_INFO!A16))</f>
        <v>Ethiopia</v>
      </c>
      <c r="B16" s="14" t="str">
        <f>IF(INTRO!$E$43="Non-endemic"," ", IF(COUNTRY_INFO!B16=0," ",COUNTRY_INFO!B16))</f>
        <v>Addis Ababa Addis Ababa</v>
      </c>
      <c r="C16" s="14" t="str">
        <f>IF(INTRO!$E$43="Non-endemic"," ", IF(COUNTRY_INFO!C16=0," ",COUNTRY_INFO!C16))</f>
        <v>Lideta Subcity</v>
      </c>
      <c r="D16" s="15">
        <f>IF(INTRO!$E$43="Non-endemic", 0, IF(COUNTRY_INFO!$K16&gt;0, IF(COUNTRY_INFO!$K16=4, 0, IF(COUNTRY_INFO!$K16=1, COUNTRY_INFO!$F16*0.33, IF(COUNTRY_INFO!$K16=2, COUNTRY_INFO!$F16*0.5, COUNTRY_INFO!$F16))), 0))</f>
        <v>0</v>
      </c>
      <c r="E16" s="15">
        <f>IF(INTRO!$E$43="Non-endemic", 0, IF(COUNTRY_INFO!$K16&gt;0, IF(COUNTRY_INFO!$K16=4, 0, IF(COUNTRY_INFO!$K16=1, 0, IF(COUNTRY_INFO!$K16=2, COUNTRY_INFO!$G16*0.2, COUNTRY_INFO!$G16))), 0))</f>
        <v>0</v>
      </c>
      <c r="F16" s="15">
        <f t="shared" si="9"/>
        <v>0</v>
      </c>
      <c r="G16" s="16">
        <f>IF(INTRO!$E$43="Non-endemic", "Not required", COUNTRY_INFO!S16)</f>
        <v>0</v>
      </c>
      <c r="H16" s="198"/>
      <c r="I16" s="15">
        <f>IF($D16=0,0,IF(AND($G16&gt;0,$H16&lt;&gt;"Yes"),D16,IF(AND($G16&gt;0,$H16="Yes"),COUNTRY_INFO!$F16,0)))</f>
        <v>0</v>
      </c>
      <c r="J16" s="3"/>
      <c r="K16" s="42">
        <f t="shared" si="10"/>
        <v>0</v>
      </c>
      <c r="L16" s="42">
        <f t="shared" si="11"/>
        <v>0</v>
      </c>
      <c r="M16" s="15">
        <f t="shared" si="4"/>
        <v>0</v>
      </c>
      <c r="N16" s="42">
        <f t="shared" si="5"/>
        <v>0</v>
      </c>
      <c r="O16" s="15">
        <f t="shared" si="12"/>
        <v>0</v>
      </c>
      <c r="P16" s="25"/>
      <c r="Q16" s="17">
        <f t="shared" si="13"/>
        <v>0</v>
      </c>
      <c r="R16" s="17">
        <f t="shared" si="8"/>
        <v>0</v>
      </c>
    </row>
    <row r="17" spans="1:18" x14ac:dyDescent="0.2">
      <c r="A17" s="14" t="str">
        <f>IF(INTRO!$E$43="Non-endemic"," ", IF(COUNTRY_INFO!A17=0," ",COUNTRY_INFO!A17))</f>
        <v>Ethiopia</v>
      </c>
      <c r="B17" s="14" t="str">
        <f>IF(INTRO!$E$43="Non-endemic"," ", IF(COUNTRY_INFO!B17=0," ",COUNTRY_INFO!B17))</f>
        <v>Addis Ababa Addis Ababa</v>
      </c>
      <c r="C17" s="14" t="str">
        <f>IF(INTRO!$E$43="Non-endemic"," ", IF(COUNTRY_INFO!C17=0," ",COUNTRY_INFO!C17))</f>
        <v>Nifase Silk Lafto Subcity</v>
      </c>
      <c r="D17" s="15">
        <f>IF(INTRO!$E$43="Non-endemic", 0, IF(COUNTRY_INFO!$K17&gt;0, IF(COUNTRY_INFO!$K17=4, 0, IF(COUNTRY_INFO!$K17=1, COUNTRY_INFO!$F17*0.33, IF(COUNTRY_INFO!$K17=2, COUNTRY_INFO!$F17*0.5, COUNTRY_INFO!$F17))), 0))</f>
        <v>0</v>
      </c>
      <c r="E17" s="15">
        <f>IF(INTRO!$E$43="Non-endemic", 0, IF(COUNTRY_INFO!$K17&gt;0, IF(COUNTRY_INFO!$K17=4, 0, IF(COUNTRY_INFO!$K17=1, 0, IF(COUNTRY_INFO!$K17=2, COUNTRY_INFO!$G17*0.2, COUNTRY_INFO!$G17))), 0))</f>
        <v>0</v>
      </c>
      <c r="F17" s="15">
        <f t="shared" si="9"/>
        <v>0</v>
      </c>
      <c r="G17" s="16">
        <f>IF(INTRO!$E$43="Non-endemic", "Not required", COUNTRY_INFO!S17)</f>
        <v>0</v>
      </c>
      <c r="H17" s="198"/>
      <c r="I17" s="15">
        <f>IF($D17=0,0,IF(AND($G17&gt;0,$H17&lt;&gt;"Yes"),D17,IF(AND($G17&gt;0,$H17="Yes"),COUNTRY_INFO!$F17,0)))</f>
        <v>0</v>
      </c>
      <c r="J17" s="3"/>
      <c r="K17" s="42">
        <f t="shared" si="10"/>
        <v>0</v>
      </c>
      <c r="L17" s="42">
        <f t="shared" si="11"/>
        <v>0</v>
      </c>
      <c r="M17" s="15">
        <f t="shared" si="4"/>
        <v>0</v>
      </c>
      <c r="N17" s="42">
        <f t="shared" si="5"/>
        <v>0</v>
      </c>
      <c r="O17" s="15">
        <f t="shared" si="12"/>
        <v>0</v>
      </c>
      <c r="P17" s="25"/>
      <c r="Q17" s="17">
        <f t="shared" si="13"/>
        <v>0</v>
      </c>
      <c r="R17" s="17">
        <f t="shared" si="8"/>
        <v>0</v>
      </c>
    </row>
    <row r="18" spans="1:18" x14ac:dyDescent="0.2">
      <c r="A18" s="14" t="str">
        <f>IF(INTRO!$E$43="Non-endemic"," ", IF(COUNTRY_INFO!A18=0," ",COUNTRY_INFO!A18))</f>
        <v>Ethiopia</v>
      </c>
      <c r="B18" s="14" t="str">
        <f>IF(INTRO!$E$43="Non-endemic"," ", IF(COUNTRY_INFO!B18=0," ",COUNTRY_INFO!B18))</f>
        <v>Addis Ababa Addis Ababa</v>
      </c>
      <c r="C18" s="14" t="str">
        <f>IF(INTRO!$E$43="Non-endemic"," ", IF(COUNTRY_INFO!C18=0," ",COUNTRY_INFO!C18))</f>
        <v>Yeka Subcity</v>
      </c>
      <c r="D18" s="15">
        <f>IF(INTRO!$E$43="Non-endemic", 0, IF(COUNTRY_INFO!$K18&gt;0, IF(COUNTRY_INFO!$K18=4, 0, IF(COUNTRY_INFO!$K18=1, COUNTRY_INFO!$F18*0.33, IF(COUNTRY_INFO!$K18=2, COUNTRY_INFO!$F18*0.5, COUNTRY_INFO!$F18))), 0))</f>
        <v>0</v>
      </c>
      <c r="E18" s="15">
        <f>IF(INTRO!$E$43="Non-endemic", 0, IF(COUNTRY_INFO!$K18&gt;0, IF(COUNTRY_INFO!$K18=4, 0, IF(COUNTRY_INFO!$K18=1, 0, IF(COUNTRY_INFO!$K18=2, COUNTRY_INFO!$G18*0.2, COUNTRY_INFO!$G18))), 0))</f>
        <v>0</v>
      </c>
      <c r="F18" s="15">
        <f t="shared" si="9"/>
        <v>0</v>
      </c>
      <c r="G18" s="16">
        <f>IF(INTRO!$E$43="Non-endemic", "Not required", COUNTRY_INFO!S18)</f>
        <v>0</v>
      </c>
      <c r="H18" s="198"/>
      <c r="I18" s="15">
        <f>IF($D18=0,0,IF(AND($G18&gt;0,$H18&lt;&gt;"Yes"),D18,IF(AND($G18&gt;0,$H18="Yes"),COUNTRY_INFO!$F18,0)))</f>
        <v>0</v>
      </c>
      <c r="J18" s="3"/>
      <c r="K18" s="42">
        <f t="shared" si="10"/>
        <v>0</v>
      </c>
      <c r="L18" s="42">
        <f t="shared" si="11"/>
        <v>0</v>
      </c>
      <c r="M18" s="15">
        <f t="shared" si="4"/>
        <v>0</v>
      </c>
      <c r="N18" s="42">
        <f t="shared" si="5"/>
        <v>0</v>
      </c>
      <c r="O18" s="15">
        <f t="shared" si="12"/>
        <v>0</v>
      </c>
      <c r="P18" s="25"/>
      <c r="Q18" s="17">
        <f t="shared" si="13"/>
        <v>0</v>
      </c>
      <c r="R18" s="17">
        <f t="shared" si="8"/>
        <v>0</v>
      </c>
    </row>
    <row r="19" spans="1:18" x14ac:dyDescent="0.2">
      <c r="A19" s="14" t="str">
        <f>IF(INTRO!$E$43="Non-endemic"," ", IF(COUNTRY_INFO!A19=0," ",COUNTRY_INFO!A19))</f>
        <v>Ethiopia</v>
      </c>
      <c r="B19" s="14" t="str">
        <f>IF(INTRO!$E$43="Non-endemic"," ", IF(COUNTRY_INFO!B19=0," ",COUNTRY_INFO!B19))</f>
        <v>Afar Awsa</v>
      </c>
      <c r="C19" s="14" t="str">
        <f>IF(INTRO!$E$43="Non-endemic"," ", IF(COUNTRY_INFO!C19=0," ",COUNTRY_INFO!C19))</f>
        <v>Abala</v>
      </c>
      <c r="D19" s="15">
        <f>IF(INTRO!$E$43="Non-endemic", 0, IF(COUNTRY_INFO!$K19&gt;0, IF(COUNTRY_INFO!$K19=4, 0, IF(COUNTRY_INFO!$K19=1, COUNTRY_INFO!$F19*0.33, IF(COUNTRY_INFO!$K19=2, COUNTRY_INFO!$F19*0.5, COUNTRY_INFO!$F19))), 0))</f>
        <v>0</v>
      </c>
      <c r="E19" s="15">
        <f>IF(INTRO!$E$43="Non-endemic", 0, IF(COUNTRY_INFO!$K19&gt;0, IF(COUNTRY_INFO!$K19=4, 0, IF(COUNTRY_INFO!$K19=1, 0, IF(COUNTRY_INFO!$K19=2, COUNTRY_INFO!$G19*0.2, COUNTRY_INFO!$G19))), 0))</f>
        <v>0</v>
      </c>
      <c r="F19" s="15">
        <f t="shared" si="9"/>
        <v>0</v>
      </c>
      <c r="G19" s="16">
        <f>IF(INTRO!$E$43="Non-endemic", "Not required", COUNTRY_INFO!S19)</f>
        <v>0</v>
      </c>
      <c r="H19" s="198"/>
      <c r="I19" s="15">
        <f>IF($D19=0,0,IF(AND($G19&gt;0,$H19&lt;&gt;"Yes"),D19,IF(AND($G19&gt;0,$H19="Yes"),COUNTRY_INFO!$F19,0)))</f>
        <v>0</v>
      </c>
      <c r="J19" s="3"/>
      <c r="K19" s="42">
        <f t="shared" si="10"/>
        <v>0</v>
      </c>
      <c r="L19" s="42">
        <f t="shared" si="11"/>
        <v>0</v>
      </c>
      <c r="M19" s="15">
        <f t="shared" si="4"/>
        <v>0</v>
      </c>
      <c r="N19" s="42">
        <f t="shared" si="5"/>
        <v>0</v>
      </c>
      <c r="O19" s="15">
        <f t="shared" si="12"/>
        <v>0</v>
      </c>
      <c r="P19" s="25"/>
      <c r="Q19" s="17">
        <f t="shared" si="13"/>
        <v>0</v>
      </c>
      <c r="R19" s="17">
        <f t="shared" si="8"/>
        <v>0</v>
      </c>
    </row>
    <row r="20" spans="1:18" x14ac:dyDescent="0.2">
      <c r="A20" s="14" t="str">
        <f>IF(INTRO!$E$43="Non-endemic"," ", IF(COUNTRY_INFO!A20=0," ",COUNTRY_INFO!A20))</f>
        <v>Ethiopia</v>
      </c>
      <c r="B20" s="14" t="str">
        <f>IF(INTRO!$E$43="Non-endemic"," ", IF(COUNTRY_INFO!B20=0," ",COUNTRY_INFO!B20))</f>
        <v>Afar Awsa</v>
      </c>
      <c r="C20" s="14" t="str">
        <f>IF(INTRO!$E$43="Non-endemic"," ", IF(COUNTRY_INFO!C20=0," ",COUNTRY_INFO!C20))</f>
        <v>Adar</v>
      </c>
      <c r="D20" s="15">
        <f>IF(INTRO!$E$43="Non-endemic", 0, IF(COUNTRY_INFO!$K20&gt;0, IF(COUNTRY_INFO!$K20=4, 0, IF(COUNTRY_INFO!$K20=1, COUNTRY_INFO!$F20*0.33, IF(COUNTRY_INFO!$K20=2, COUNTRY_INFO!$F20*0.5, COUNTRY_INFO!$F20))), 0))</f>
        <v>0</v>
      </c>
      <c r="E20" s="15">
        <f>IF(INTRO!$E$43="Non-endemic", 0, IF(COUNTRY_INFO!$K20&gt;0, IF(COUNTRY_INFO!$K20=4, 0, IF(COUNTRY_INFO!$K20=1, 0, IF(COUNTRY_INFO!$K20=2, COUNTRY_INFO!$G20*0.2, COUNTRY_INFO!$G20))), 0))</f>
        <v>0</v>
      </c>
      <c r="F20" s="15">
        <f t="shared" si="9"/>
        <v>0</v>
      </c>
      <c r="G20" s="16">
        <f>IF(INTRO!$E$43="Non-endemic", "Not required", COUNTRY_INFO!S20)</f>
        <v>0</v>
      </c>
      <c r="H20" s="198"/>
      <c r="I20" s="15">
        <f>IF($D20=0,0,IF(AND($G20&gt;0,$H20&lt;&gt;"Yes"),D20,IF(AND($G20&gt;0,$H20="Yes"),COUNTRY_INFO!$F20,0)))</f>
        <v>0</v>
      </c>
      <c r="J20" s="3"/>
      <c r="K20" s="42">
        <f t="shared" si="10"/>
        <v>0</v>
      </c>
      <c r="L20" s="42">
        <f t="shared" si="11"/>
        <v>0</v>
      </c>
      <c r="M20" s="15">
        <f t="shared" si="4"/>
        <v>0</v>
      </c>
      <c r="N20" s="42">
        <f t="shared" si="5"/>
        <v>0</v>
      </c>
      <c r="O20" s="15">
        <f t="shared" si="12"/>
        <v>0</v>
      </c>
      <c r="P20" s="25"/>
      <c r="Q20" s="17">
        <f t="shared" si="13"/>
        <v>0</v>
      </c>
      <c r="R20" s="17">
        <f t="shared" si="8"/>
        <v>0</v>
      </c>
    </row>
    <row r="21" spans="1:18" x14ac:dyDescent="0.2">
      <c r="A21" s="14" t="str">
        <f>IF(INTRO!$E$43="Non-endemic"," ", IF(COUNTRY_INFO!A21=0," ",COUNTRY_INFO!A21))</f>
        <v>Ethiopia</v>
      </c>
      <c r="B21" s="14" t="str">
        <f>IF(INTRO!$E$43="Non-endemic"," ", IF(COUNTRY_INFO!B21=0," ",COUNTRY_INFO!B21))</f>
        <v>Afar Awsa</v>
      </c>
      <c r="C21" s="14" t="str">
        <f>IF(INTRO!$E$43="Non-endemic"," ", IF(COUNTRY_INFO!C21=0," ",COUNTRY_INFO!C21))</f>
        <v>Afambo</v>
      </c>
      <c r="D21" s="15">
        <f>IF(INTRO!$E$43="Non-endemic", 0, IF(COUNTRY_INFO!$K21&gt;0, IF(COUNTRY_INFO!$K21=4, 0, IF(COUNTRY_INFO!$K21=1, COUNTRY_INFO!$F21*0.33, IF(COUNTRY_INFO!$K21=2, COUNTRY_INFO!$F21*0.5, COUNTRY_INFO!$F21))), 0))</f>
        <v>0</v>
      </c>
      <c r="E21" s="15">
        <f>IF(INTRO!$E$43="Non-endemic", 0, IF(COUNTRY_INFO!$K21&gt;0, IF(COUNTRY_INFO!$K21=4, 0, IF(COUNTRY_INFO!$K21=1, 0, IF(COUNTRY_INFO!$K21=2, COUNTRY_INFO!$G21*0.2, COUNTRY_INFO!$G21))), 0))</f>
        <v>0</v>
      </c>
      <c r="F21" s="15">
        <f t="shared" si="9"/>
        <v>0</v>
      </c>
      <c r="G21" s="16">
        <f>IF(INTRO!$E$43="Non-endemic", "Not required", COUNTRY_INFO!S21)</f>
        <v>0</v>
      </c>
      <c r="H21" s="198"/>
      <c r="I21" s="15">
        <f>IF($D21=0,0,IF(AND($G21&gt;0,$H21&lt;&gt;"Yes"),D21,IF(AND($G21&gt;0,$H21="Yes"),COUNTRY_INFO!$F21,0)))</f>
        <v>0</v>
      </c>
      <c r="J21" s="3"/>
      <c r="K21" s="42">
        <f t="shared" si="10"/>
        <v>0</v>
      </c>
      <c r="L21" s="42">
        <f t="shared" si="11"/>
        <v>0</v>
      </c>
      <c r="M21" s="15">
        <f t="shared" si="4"/>
        <v>0</v>
      </c>
      <c r="N21" s="42">
        <f t="shared" si="5"/>
        <v>0</v>
      </c>
      <c r="O21" s="15">
        <f t="shared" si="12"/>
        <v>0</v>
      </c>
      <c r="P21" s="25"/>
      <c r="Q21" s="17">
        <f t="shared" si="13"/>
        <v>0</v>
      </c>
      <c r="R21" s="17">
        <f t="shared" si="8"/>
        <v>0</v>
      </c>
    </row>
    <row r="22" spans="1:18" x14ac:dyDescent="0.2">
      <c r="A22" s="14" t="str">
        <f>IF(INTRO!$E$43="Non-endemic"," ", IF(COUNTRY_INFO!A22=0," ",COUNTRY_INFO!A22))</f>
        <v>Ethiopia</v>
      </c>
      <c r="B22" s="14" t="str">
        <f>IF(INTRO!$E$43="Non-endemic"," ", IF(COUNTRY_INFO!B22=0," ",COUNTRY_INFO!B22))</f>
        <v>Afar Awsa</v>
      </c>
      <c r="C22" s="14" t="str">
        <f>IF(INTRO!$E$43="Non-endemic"," ", IF(COUNTRY_INFO!C22=0," ",COUNTRY_INFO!C22))</f>
        <v>Afdera</v>
      </c>
      <c r="D22" s="15">
        <f>IF(INTRO!$E$43="Non-endemic", 0, IF(COUNTRY_INFO!$K22&gt;0, IF(COUNTRY_INFO!$K22=4, 0, IF(COUNTRY_INFO!$K22=1, COUNTRY_INFO!$F22*0.33, IF(COUNTRY_INFO!$K22=2, COUNTRY_INFO!$F22*0.5, COUNTRY_INFO!$F22))), 0))</f>
        <v>0</v>
      </c>
      <c r="E22" s="15">
        <f>IF(INTRO!$E$43="Non-endemic", 0, IF(COUNTRY_INFO!$K22&gt;0, IF(COUNTRY_INFO!$K22=4, 0, IF(COUNTRY_INFO!$K22=1, 0, IF(COUNTRY_INFO!$K22=2, COUNTRY_INFO!$G22*0.2, COUNTRY_INFO!$G22))), 0))</f>
        <v>0</v>
      </c>
      <c r="F22" s="15">
        <f t="shared" si="9"/>
        <v>0</v>
      </c>
      <c r="G22" s="16">
        <f>IF(INTRO!$E$43="Non-endemic", "Not required", COUNTRY_INFO!S22)</f>
        <v>0</v>
      </c>
      <c r="H22" s="198"/>
      <c r="I22" s="15">
        <f>IF($D22=0,0,IF(AND($G22&gt;0,$H22&lt;&gt;"Yes"),D22,IF(AND($G22&gt;0,$H22="Yes"),COUNTRY_INFO!$F22,0)))</f>
        <v>0</v>
      </c>
      <c r="J22" s="3"/>
      <c r="K22" s="42">
        <f t="shared" si="10"/>
        <v>0</v>
      </c>
      <c r="L22" s="42">
        <f t="shared" si="11"/>
        <v>0</v>
      </c>
      <c r="M22" s="15">
        <f t="shared" si="4"/>
        <v>0</v>
      </c>
      <c r="N22" s="42">
        <f t="shared" si="5"/>
        <v>0</v>
      </c>
      <c r="O22" s="15">
        <f t="shared" si="12"/>
        <v>0</v>
      </c>
      <c r="P22" s="25"/>
      <c r="Q22" s="17">
        <f t="shared" si="13"/>
        <v>0</v>
      </c>
      <c r="R22" s="17">
        <f t="shared" si="8"/>
        <v>0</v>
      </c>
    </row>
    <row r="23" spans="1:18" x14ac:dyDescent="0.2">
      <c r="A23" s="14" t="str">
        <f>IF(INTRO!$E$43="Non-endemic"," ", IF(COUNTRY_INFO!A23=0," ",COUNTRY_INFO!A23))</f>
        <v>Ethiopia</v>
      </c>
      <c r="B23" s="14" t="str">
        <f>IF(INTRO!$E$43="Non-endemic"," ", IF(COUNTRY_INFO!B23=0," ",COUNTRY_INFO!B23))</f>
        <v>Afar Awsa</v>
      </c>
      <c r="C23" s="14" t="str">
        <f>IF(INTRO!$E$43="Non-endemic"," ", IF(COUNTRY_INFO!C23=0," ",COUNTRY_INFO!C23))</f>
        <v>Amibara</v>
      </c>
      <c r="D23" s="15">
        <f>IF(INTRO!$E$43="Non-endemic", 0, IF(COUNTRY_INFO!$K23&gt;0, IF(COUNTRY_INFO!$K23=4, 0, IF(COUNTRY_INFO!$K23=1, COUNTRY_INFO!$F23*0.33, IF(COUNTRY_INFO!$K23=2, COUNTRY_INFO!$F23*0.5, COUNTRY_INFO!$F23))), 0))</f>
        <v>8417.6399522476804</v>
      </c>
      <c r="E23" s="15">
        <f>IF(INTRO!$E$43="Non-endemic", 0, IF(COUNTRY_INFO!$K23&gt;0, IF(COUNTRY_INFO!$K23=4, 0, IF(COUNTRY_INFO!$K23=1, 0, IF(COUNTRY_INFO!$K23=2, COUNTRY_INFO!$G23*0.2, COUNTRY_INFO!$G23))), 0))</f>
        <v>0</v>
      </c>
      <c r="F23" s="15">
        <f t="shared" si="9"/>
        <v>8417.6399522476804</v>
      </c>
      <c r="G23" s="16">
        <f>IF(INTRO!$E$43="Non-endemic", "Not required", COUNTRY_INFO!S23)</f>
        <v>0</v>
      </c>
      <c r="H23" s="198"/>
      <c r="I23" s="15">
        <f>IF($D23=0,0,IF(AND($G23&gt;0,$H23&lt;&gt;"Yes"),D23,IF(AND($G23&gt;0,$H23="Yes"),COUNTRY_INFO!$F23,0)))</f>
        <v>0</v>
      </c>
      <c r="J23" s="3"/>
      <c r="K23" s="42">
        <f t="shared" si="10"/>
        <v>0</v>
      </c>
      <c r="L23" s="42">
        <f t="shared" si="11"/>
        <v>0</v>
      </c>
      <c r="M23" s="15">
        <f t="shared" si="4"/>
        <v>0</v>
      </c>
      <c r="N23" s="42">
        <f t="shared" si="5"/>
        <v>0</v>
      </c>
      <c r="O23" s="15">
        <f t="shared" si="12"/>
        <v>0</v>
      </c>
      <c r="P23" s="25"/>
      <c r="Q23" s="17">
        <f t="shared" si="13"/>
        <v>0</v>
      </c>
      <c r="R23" s="17">
        <f t="shared" si="8"/>
        <v>0</v>
      </c>
    </row>
    <row r="24" spans="1:18" x14ac:dyDescent="0.2">
      <c r="A24" s="14" t="str">
        <f>IF(INTRO!$E$43="Non-endemic"," ", IF(COUNTRY_INFO!A24=0," ",COUNTRY_INFO!A24))</f>
        <v>Ethiopia</v>
      </c>
      <c r="B24" s="14" t="str">
        <f>IF(INTRO!$E$43="Non-endemic"," ", IF(COUNTRY_INFO!B24=0," ",COUNTRY_INFO!B24))</f>
        <v>Afar Awsa</v>
      </c>
      <c r="C24" s="14" t="str">
        <f>IF(INTRO!$E$43="Non-endemic"," ", IF(COUNTRY_INFO!C24=0," ",COUNTRY_INFO!C24))</f>
        <v>Aregoba</v>
      </c>
      <c r="D24" s="15">
        <f>IF(INTRO!$E$43="Non-endemic", 0, IF(COUNTRY_INFO!$K24&gt;0, IF(COUNTRY_INFO!$K24=4, 0, IF(COUNTRY_INFO!$K24=1, COUNTRY_INFO!$F24*0.33, IF(COUNTRY_INFO!$K24=2, COUNTRY_INFO!$F24*0.5, COUNTRY_INFO!$F24))), 0))</f>
        <v>0</v>
      </c>
      <c r="E24" s="15">
        <f>IF(INTRO!$E$43="Non-endemic", 0, IF(COUNTRY_INFO!$K24&gt;0, IF(COUNTRY_INFO!$K24=4, 0, IF(COUNTRY_INFO!$K24=1, 0, IF(COUNTRY_INFO!$K24=2, COUNTRY_INFO!$G24*0.2, COUNTRY_INFO!$G24))), 0))</f>
        <v>0</v>
      </c>
      <c r="F24" s="15">
        <f t="shared" si="9"/>
        <v>0</v>
      </c>
      <c r="G24" s="16">
        <f>IF(INTRO!$E$43="Non-endemic", "Not required", COUNTRY_INFO!S24)</f>
        <v>0</v>
      </c>
      <c r="H24" s="198"/>
      <c r="I24" s="15">
        <f>IF($D24=0,0,IF(AND($G24&gt;0,$H24&lt;&gt;"Yes"),D24,IF(AND($G24&gt;0,$H24="Yes"),COUNTRY_INFO!$F24,0)))</f>
        <v>0</v>
      </c>
      <c r="J24" s="3"/>
      <c r="K24" s="42">
        <f t="shared" si="10"/>
        <v>0</v>
      </c>
      <c r="L24" s="42">
        <f t="shared" si="11"/>
        <v>0</v>
      </c>
      <c r="M24" s="15">
        <f t="shared" si="4"/>
        <v>0</v>
      </c>
      <c r="N24" s="42">
        <f t="shared" si="5"/>
        <v>0</v>
      </c>
      <c r="O24" s="15">
        <f t="shared" si="12"/>
        <v>0</v>
      </c>
      <c r="P24" s="25"/>
      <c r="Q24" s="17">
        <f t="shared" si="13"/>
        <v>0</v>
      </c>
      <c r="R24" s="17">
        <f t="shared" si="8"/>
        <v>0</v>
      </c>
    </row>
    <row r="25" spans="1:18" x14ac:dyDescent="0.2">
      <c r="A25" s="14" t="str">
        <f>IF(INTRO!$E$43="Non-endemic"," ", IF(COUNTRY_INFO!A25=0," ",COUNTRY_INFO!A25))</f>
        <v>Ethiopia</v>
      </c>
      <c r="B25" s="14" t="str">
        <f>IF(INTRO!$E$43="Non-endemic"," ", IF(COUNTRY_INFO!B25=0," ",COUNTRY_INFO!B25))</f>
        <v>Afar Awsa</v>
      </c>
      <c r="C25" s="14" t="str">
        <f>IF(INTRO!$E$43="Non-endemic"," ", IF(COUNTRY_INFO!C25=0," ",COUNTRY_INFO!C25))</f>
        <v>Awash fentale</v>
      </c>
      <c r="D25" s="15">
        <f>IF(INTRO!$E$43="Non-endemic", 0, IF(COUNTRY_INFO!$K25&gt;0, IF(COUNTRY_INFO!$K25=4, 0, IF(COUNTRY_INFO!$K25=1, COUNTRY_INFO!$F25*0.33, IF(COUNTRY_INFO!$K25=2, COUNTRY_INFO!$F25*0.5, COUNTRY_INFO!$F25))), 0))</f>
        <v>0</v>
      </c>
      <c r="E25" s="15">
        <f>IF(INTRO!$E$43="Non-endemic", 0, IF(COUNTRY_INFO!$K25&gt;0, IF(COUNTRY_INFO!$K25=4, 0, IF(COUNTRY_INFO!$K25=1, 0, IF(COUNTRY_INFO!$K25=2, COUNTRY_INFO!$G25*0.2, COUNTRY_INFO!$G25))), 0))</f>
        <v>0</v>
      </c>
      <c r="F25" s="15">
        <f t="shared" si="9"/>
        <v>0</v>
      </c>
      <c r="G25" s="16">
        <f>IF(INTRO!$E$43="Non-endemic", "Not required", COUNTRY_INFO!S25)</f>
        <v>0</v>
      </c>
      <c r="H25" s="198"/>
      <c r="I25" s="15">
        <f>IF($D25=0,0,IF(AND($G25&gt;0,$H25&lt;&gt;"Yes"),D25,IF(AND($G25&gt;0,$H25="Yes"),COUNTRY_INFO!$F25,0)))</f>
        <v>0</v>
      </c>
      <c r="J25" s="3"/>
      <c r="K25" s="42">
        <f t="shared" si="10"/>
        <v>0</v>
      </c>
      <c r="L25" s="42">
        <f t="shared" si="11"/>
        <v>0</v>
      </c>
      <c r="M25" s="15">
        <f t="shared" si="4"/>
        <v>0</v>
      </c>
      <c r="N25" s="42">
        <f t="shared" si="5"/>
        <v>0</v>
      </c>
      <c r="O25" s="15">
        <f t="shared" si="12"/>
        <v>0</v>
      </c>
      <c r="P25" s="25"/>
      <c r="Q25" s="17">
        <f t="shared" si="13"/>
        <v>0</v>
      </c>
      <c r="R25" s="17">
        <f t="shared" si="8"/>
        <v>0</v>
      </c>
    </row>
    <row r="26" spans="1:18" x14ac:dyDescent="0.2">
      <c r="A26" s="14" t="str">
        <f>IF(INTRO!$E$43="Non-endemic"," ", IF(COUNTRY_INFO!A26=0," ",COUNTRY_INFO!A26))</f>
        <v>Ethiopia</v>
      </c>
      <c r="B26" s="14" t="str">
        <f>IF(INTRO!$E$43="Non-endemic"," ", IF(COUNTRY_INFO!B26=0," ",COUNTRY_INFO!B26))</f>
        <v>Afar Awsa</v>
      </c>
      <c r="C26" s="14" t="str">
        <f>IF(INTRO!$E$43="Non-endemic"," ", IF(COUNTRY_INFO!C26=0," ",COUNTRY_INFO!C26))</f>
        <v>Awash Town</v>
      </c>
      <c r="D26" s="15">
        <f>IF(INTRO!$E$43="Non-endemic", 0, IF(COUNTRY_INFO!$K26&gt;0, IF(COUNTRY_INFO!$K26=4, 0, IF(COUNTRY_INFO!$K26=1, COUNTRY_INFO!$F26*0.33, IF(COUNTRY_INFO!$K26=2, COUNTRY_INFO!$F26*0.5, COUNTRY_INFO!$F26))), 0))</f>
        <v>0</v>
      </c>
      <c r="E26" s="15">
        <f>IF(INTRO!$E$43="Non-endemic", 0, IF(COUNTRY_INFO!$K26&gt;0, IF(COUNTRY_INFO!$K26=4, 0, IF(COUNTRY_INFO!$K26=1, 0, IF(COUNTRY_INFO!$K26=2, COUNTRY_INFO!$G26*0.2, COUNTRY_INFO!$G26))), 0))</f>
        <v>0</v>
      </c>
      <c r="F26" s="15">
        <f t="shared" si="9"/>
        <v>0</v>
      </c>
      <c r="G26" s="16">
        <f>IF(INTRO!$E$43="Non-endemic", "Not required", COUNTRY_INFO!S26)</f>
        <v>0</v>
      </c>
      <c r="H26" s="198"/>
      <c r="I26" s="15">
        <f>IF($D26=0,0,IF(AND($G26&gt;0,$H26&lt;&gt;"Yes"),D26,IF(AND($G26&gt;0,$H26="Yes"),COUNTRY_INFO!$F26,0)))</f>
        <v>0</v>
      </c>
      <c r="J26" s="3"/>
      <c r="K26" s="42">
        <f t="shared" si="10"/>
        <v>0</v>
      </c>
      <c r="L26" s="42">
        <f t="shared" si="11"/>
        <v>0</v>
      </c>
      <c r="M26" s="15">
        <f t="shared" si="4"/>
        <v>0</v>
      </c>
      <c r="N26" s="42">
        <f t="shared" si="5"/>
        <v>0</v>
      </c>
      <c r="O26" s="15">
        <f t="shared" si="12"/>
        <v>0</v>
      </c>
      <c r="P26" s="25"/>
      <c r="Q26" s="17">
        <f t="shared" si="13"/>
        <v>0</v>
      </c>
      <c r="R26" s="17">
        <f t="shared" si="8"/>
        <v>0</v>
      </c>
    </row>
    <row r="27" spans="1:18" x14ac:dyDescent="0.2">
      <c r="A27" s="14" t="str">
        <f>IF(INTRO!$E$43="Non-endemic"," ", IF(COUNTRY_INFO!A27=0," ",COUNTRY_INFO!A27))</f>
        <v>Ethiopia</v>
      </c>
      <c r="B27" s="14" t="str">
        <f>IF(INTRO!$E$43="Non-endemic"," ", IF(COUNTRY_INFO!B27=0," ",COUNTRY_INFO!B27))</f>
        <v>Afar Awsa</v>
      </c>
      <c r="C27" s="14" t="str">
        <f>IF(INTRO!$E$43="Non-endemic"," ", IF(COUNTRY_INFO!C27=0," ",COUNTRY_INFO!C27))</f>
        <v>Awra</v>
      </c>
      <c r="D27" s="15">
        <f>IF(INTRO!$E$43="Non-endemic", 0, IF(COUNTRY_INFO!$K27&gt;0, IF(COUNTRY_INFO!$K27=4, 0, IF(COUNTRY_INFO!$K27=1, COUNTRY_INFO!$F27*0.33, IF(COUNTRY_INFO!$K27=2, COUNTRY_INFO!$F27*0.5, COUNTRY_INFO!$F27))), 0))</f>
        <v>0</v>
      </c>
      <c r="E27" s="15">
        <f>IF(INTRO!$E$43="Non-endemic", 0, IF(COUNTRY_INFO!$K27&gt;0, IF(COUNTRY_INFO!$K27=4, 0, IF(COUNTRY_INFO!$K27=1, 0, IF(COUNTRY_INFO!$K27=2, COUNTRY_INFO!$G27*0.2, COUNTRY_INFO!$G27))), 0))</f>
        <v>0</v>
      </c>
      <c r="F27" s="15">
        <f t="shared" si="9"/>
        <v>0</v>
      </c>
      <c r="G27" s="16">
        <f>IF(INTRO!$E$43="Non-endemic", "Not required", COUNTRY_INFO!S27)</f>
        <v>0</v>
      </c>
      <c r="H27" s="198"/>
      <c r="I27" s="15">
        <f>IF($D27=0,0,IF(AND($G27&gt;0,$H27&lt;&gt;"Yes"),D27,IF(AND($G27&gt;0,$H27="Yes"),COUNTRY_INFO!$F27,0)))</f>
        <v>0</v>
      </c>
      <c r="J27" s="3"/>
      <c r="K27" s="42">
        <f t="shared" si="10"/>
        <v>0</v>
      </c>
      <c r="L27" s="42">
        <f t="shared" si="11"/>
        <v>0</v>
      </c>
      <c r="M27" s="15">
        <f t="shared" si="4"/>
        <v>0</v>
      </c>
      <c r="N27" s="42">
        <f t="shared" si="5"/>
        <v>0</v>
      </c>
      <c r="O27" s="15">
        <f t="shared" si="12"/>
        <v>0</v>
      </c>
      <c r="P27" s="25"/>
      <c r="Q27" s="17">
        <f t="shared" si="13"/>
        <v>0</v>
      </c>
      <c r="R27" s="17">
        <f t="shared" si="8"/>
        <v>0</v>
      </c>
    </row>
    <row r="28" spans="1:18" x14ac:dyDescent="0.2">
      <c r="A28" s="14" t="str">
        <f>IF(INTRO!$E$43="Non-endemic"," ", IF(COUNTRY_INFO!A28=0," ",COUNTRY_INFO!A28))</f>
        <v>Ethiopia</v>
      </c>
      <c r="B28" s="14" t="str">
        <f>IF(INTRO!$E$43="Non-endemic"," ", IF(COUNTRY_INFO!B28=0," ",COUNTRY_INFO!B28))</f>
        <v>Afar Awsa</v>
      </c>
      <c r="C28" s="14" t="str">
        <f>IF(INTRO!$E$43="Non-endemic"," ", IF(COUNTRY_INFO!C28=0," ",COUNTRY_INFO!C28))</f>
        <v>Aysaeta</v>
      </c>
      <c r="D28" s="15">
        <f>IF(INTRO!$E$43="Non-endemic", 0, IF(COUNTRY_INFO!$K28&gt;0, IF(COUNTRY_INFO!$K28=4, 0, IF(COUNTRY_INFO!$K28=1, COUNTRY_INFO!$F28*0.33, IF(COUNTRY_INFO!$K28=2, COUNTRY_INFO!$F28*0.5, COUNTRY_INFO!$F28))), 0))</f>
        <v>6261.8115324386154</v>
      </c>
      <c r="E28" s="15">
        <f>IF(INTRO!$E$43="Non-endemic", 0, IF(COUNTRY_INFO!$K28&gt;0, IF(COUNTRY_INFO!$K28=4, 0, IF(COUNTRY_INFO!$K28=1, 0, IF(COUNTRY_INFO!$K28=2, COUNTRY_INFO!$G28*0.2, COUNTRY_INFO!$G28))), 0))</f>
        <v>0</v>
      </c>
      <c r="F28" s="15">
        <f t="shared" si="9"/>
        <v>6261.8115324386154</v>
      </c>
      <c r="G28" s="16">
        <f>IF(INTRO!$E$43="Non-endemic", "Not required", COUNTRY_INFO!S28)</f>
        <v>0</v>
      </c>
      <c r="H28" s="198"/>
      <c r="I28" s="15">
        <f>IF($D28=0,0,IF(AND($G28&gt;0,$H28&lt;&gt;"Yes"),D28,IF(AND($G28&gt;0,$H28="Yes"),COUNTRY_INFO!$F28,0)))</f>
        <v>0</v>
      </c>
      <c r="J28" s="3"/>
      <c r="K28" s="42">
        <f t="shared" si="10"/>
        <v>0</v>
      </c>
      <c r="L28" s="42">
        <f t="shared" si="11"/>
        <v>0</v>
      </c>
      <c r="M28" s="15">
        <f t="shared" si="4"/>
        <v>0</v>
      </c>
      <c r="N28" s="42">
        <f t="shared" si="5"/>
        <v>0</v>
      </c>
      <c r="O28" s="15">
        <f t="shared" si="12"/>
        <v>0</v>
      </c>
      <c r="P28" s="25"/>
      <c r="Q28" s="17">
        <f t="shared" si="13"/>
        <v>0</v>
      </c>
      <c r="R28" s="17">
        <f t="shared" si="8"/>
        <v>0</v>
      </c>
    </row>
    <row r="29" spans="1:18" x14ac:dyDescent="0.2">
      <c r="A29" s="14" t="str">
        <f>IF(INTRO!$E$43="Non-endemic"," ", IF(COUNTRY_INFO!A29=0," ",COUNTRY_INFO!A29))</f>
        <v>Ethiopia</v>
      </c>
      <c r="B29" s="14" t="str">
        <f>IF(INTRO!$E$43="Non-endemic"," ", IF(COUNTRY_INFO!B29=0," ",COUNTRY_INFO!B29))</f>
        <v>Afar Awsa</v>
      </c>
      <c r="C29" s="14" t="str">
        <f>IF(INTRO!$E$43="Non-endemic"," ", IF(COUNTRY_INFO!C29=0," ",COUNTRY_INFO!C29))</f>
        <v>Chifra</v>
      </c>
      <c r="D29" s="15">
        <f>IF(INTRO!$E$43="Non-endemic", 0, IF(COUNTRY_INFO!$K29&gt;0, IF(COUNTRY_INFO!$K29=4, 0, IF(COUNTRY_INFO!$K29=1, COUNTRY_INFO!$F29*0.33, IF(COUNTRY_INFO!$K29=2, COUNTRY_INFO!$F29*0.5, COUNTRY_INFO!$F29))), 0))</f>
        <v>0</v>
      </c>
      <c r="E29" s="15">
        <f>IF(INTRO!$E$43="Non-endemic", 0, IF(COUNTRY_INFO!$K29&gt;0, IF(COUNTRY_INFO!$K29=4, 0, IF(COUNTRY_INFO!$K29=1, 0, IF(COUNTRY_INFO!$K29=2, COUNTRY_INFO!$G29*0.2, COUNTRY_INFO!$G29))), 0))</f>
        <v>0</v>
      </c>
      <c r="F29" s="15">
        <f t="shared" si="9"/>
        <v>0</v>
      </c>
      <c r="G29" s="16">
        <f>IF(INTRO!$E$43="Non-endemic", "Not required", COUNTRY_INFO!S29)</f>
        <v>0</v>
      </c>
      <c r="H29" s="198"/>
      <c r="I29" s="15">
        <f>IF($D29=0,0,IF(AND($G29&gt;0,$H29&lt;&gt;"Yes"),D29,IF(AND($G29&gt;0,$H29="Yes"),COUNTRY_INFO!$F29,0)))</f>
        <v>0</v>
      </c>
      <c r="J29" s="3"/>
      <c r="K29" s="42">
        <f t="shared" si="10"/>
        <v>0</v>
      </c>
      <c r="L29" s="42">
        <f t="shared" si="11"/>
        <v>0</v>
      </c>
      <c r="M29" s="15">
        <f t="shared" si="4"/>
        <v>0</v>
      </c>
      <c r="N29" s="42">
        <f t="shared" si="5"/>
        <v>0</v>
      </c>
      <c r="O29" s="15">
        <f t="shared" si="12"/>
        <v>0</v>
      </c>
      <c r="P29" s="25"/>
      <c r="Q29" s="17">
        <f t="shared" si="13"/>
        <v>0</v>
      </c>
      <c r="R29" s="17">
        <f t="shared" si="8"/>
        <v>0</v>
      </c>
    </row>
    <row r="30" spans="1:18" x14ac:dyDescent="0.2">
      <c r="A30" s="14" t="str">
        <f>IF(INTRO!$E$43="Non-endemic"," ", IF(COUNTRY_INFO!A30=0," ",COUNTRY_INFO!A30))</f>
        <v>Ethiopia</v>
      </c>
      <c r="B30" s="14" t="str">
        <f>IF(INTRO!$E$43="Non-endemic"," ", IF(COUNTRY_INFO!B30=0," ",COUNTRY_INFO!B30))</f>
        <v>Afar Awsa</v>
      </c>
      <c r="C30" s="14" t="str">
        <f>IF(INTRO!$E$43="Non-endemic"," ", IF(COUNTRY_INFO!C30=0," ",COUNTRY_INFO!C30))</f>
        <v>Dubti</v>
      </c>
      <c r="D30" s="15">
        <f>IF(INTRO!$E$43="Non-endemic", 0, IF(COUNTRY_INFO!$K30&gt;0, IF(COUNTRY_INFO!$K30=4, 0, IF(COUNTRY_INFO!$K30=1, COUNTRY_INFO!$F30*0.33, IF(COUNTRY_INFO!$K30=2, COUNTRY_INFO!$F30*0.5, COUNTRY_INFO!$F30))), 0))</f>
        <v>0</v>
      </c>
      <c r="E30" s="15">
        <f>IF(INTRO!$E$43="Non-endemic", 0, IF(COUNTRY_INFO!$K30&gt;0, IF(COUNTRY_INFO!$K30=4, 0, IF(COUNTRY_INFO!$K30=1, 0, IF(COUNTRY_INFO!$K30=2, COUNTRY_INFO!$G30*0.2, COUNTRY_INFO!$G30))), 0))</f>
        <v>0</v>
      </c>
      <c r="F30" s="15">
        <f t="shared" si="9"/>
        <v>0</v>
      </c>
      <c r="G30" s="16">
        <f>IF(INTRO!$E$43="Non-endemic", "Not required", COUNTRY_INFO!S30)</f>
        <v>0</v>
      </c>
      <c r="H30" s="198"/>
      <c r="I30" s="15">
        <f>IF($D30=0,0,IF(AND($G30&gt;0,$H30&lt;&gt;"Yes"),D30,IF(AND($G30&gt;0,$H30="Yes"),COUNTRY_INFO!$F30,0)))</f>
        <v>0</v>
      </c>
      <c r="J30" s="3"/>
      <c r="K30" s="42">
        <f t="shared" si="10"/>
        <v>0</v>
      </c>
      <c r="L30" s="42">
        <f t="shared" si="11"/>
        <v>0</v>
      </c>
      <c r="M30" s="15">
        <f t="shared" si="4"/>
        <v>0</v>
      </c>
      <c r="N30" s="42">
        <f t="shared" si="5"/>
        <v>0</v>
      </c>
      <c r="O30" s="15">
        <f t="shared" si="12"/>
        <v>0</v>
      </c>
      <c r="P30" s="25"/>
      <c r="Q30" s="17">
        <f t="shared" si="13"/>
        <v>0</v>
      </c>
      <c r="R30" s="17">
        <f t="shared" si="8"/>
        <v>0</v>
      </c>
    </row>
    <row r="31" spans="1:18" x14ac:dyDescent="0.2">
      <c r="A31" s="14" t="str">
        <f>IF(INTRO!$E$43="Non-endemic"," ", IF(COUNTRY_INFO!A31=0," ",COUNTRY_INFO!A31))</f>
        <v>Ethiopia</v>
      </c>
      <c r="B31" s="14" t="str">
        <f>IF(INTRO!$E$43="Non-endemic"," ", IF(COUNTRY_INFO!B31=0," ",COUNTRY_INFO!B31))</f>
        <v>Afar Awsa</v>
      </c>
      <c r="C31" s="14" t="str">
        <f>IF(INTRO!$E$43="Non-endemic"," ", IF(COUNTRY_INFO!C31=0," ",COUNTRY_INFO!C31))</f>
        <v>Elidar</v>
      </c>
      <c r="D31" s="15">
        <f>IF(INTRO!$E$43="Non-endemic", 0, IF(COUNTRY_INFO!$K31&gt;0, IF(COUNTRY_INFO!$K31=4, 0, IF(COUNTRY_INFO!$K31=1, COUNTRY_INFO!$F31*0.33, IF(COUNTRY_INFO!$K31=2, COUNTRY_INFO!$F31*0.5, COUNTRY_INFO!$F31))), 0))</f>
        <v>0</v>
      </c>
      <c r="E31" s="15">
        <f>IF(INTRO!$E$43="Non-endemic", 0, IF(COUNTRY_INFO!$K31&gt;0, IF(COUNTRY_INFO!$K31=4, 0, IF(COUNTRY_INFO!$K31=1, 0, IF(COUNTRY_INFO!$K31=2, COUNTRY_INFO!$G31*0.2, COUNTRY_INFO!$G31))), 0))</f>
        <v>0</v>
      </c>
      <c r="F31" s="15">
        <f t="shared" si="9"/>
        <v>0</v>
      </c>
      <c r="G31" s="16">
        <f>IF(INTRO!$E$43="Non-endemic", "Not required", COUNTRY_INFO!S31)</f>
        <v>0</v>
      </c>
      <c r="H31" s="198"/>
      <c r="I31" s="15">
        <f>IF($D31=0,0,IF(AND($G31&gt;0,$H31&lt;&gt;"Yes"),D31,IF(AND($G31&gt;0,$H31="Yes"),COUNTRY_INFO!$F31,0)))</f>
        <v>0</v>
      </c>
      <c r="J31" s="3"/>
      <c r="K31" s="42">
        <f t="shared" si="10"/>
        <v>0</v>
      </c>
      <c r="L31" s="42">
        <f t="shared" si="11"/>
        <v>0</v>
      </c>
      <c r="M31" s="15">
        <f t="shared" si="4"/>
        <v>0</v>
      </c>
      <c r="N31" s="42">
        <f t="shared" si="5"/>
        <v>0</v>
      </c>
      <c r="O31" s="15">
        <f t="shared" si="12"/>
        <v>0</v>
      </c>
      <c r="P31" s="25"/>
      <c r="Q31" s="17">
        <f t="shared" si="13"/>
        <v>0</v>
      </c>
      <c r="R31" s="17">
        <f t="shared" si="8"/>
        <v>0</v>
      </c>
    </row>
    <row r="32" spans="1:18" x14ac:dyDescent="0.2">
      <c r="A32" s="14" t="str">
        <f>IF(INTRO!$E$43="Non-endemic"," ", IF(COUNTRY_INFO!A32=0," ",COUNTRY_INFO!A32))</f>
        <v>Ethiopia</v>
      </c>
      <c r="B32" s="14" t="str">
        <f>IF(INTRO!$E$43="Non-endemic"," ", IF(COUNTRY_INFO!B32=0," ",COUNTRY_INFO!B32))</f>
        <v>Afar Awsa</v>
      </c>
      <c r="C32" s="14" t="str">
        <f>IF(INTRO!$E$43="Non-endemic"," ", IF(COUNTRY_INFO!C32=0," ",COUNTRY_INFO!C32))</f>
        <v>Kori</v>
      </c>
      <c r="D32" s="15">
        <f>IF(INTRO!$E$43="Non-endemic", 0, IF(COUNTRY_INFO!$K32&gt;0, IF(COUNTRY_INFO!$K32=4, 0, IF(COUNTRY_INFO!$K32=1, COUNTRY_INFO!$F32*0.33, IF(COUNTRY_INFO!$K32=2, COUNTRY_INFO!$F32*0.5, COUNTRY_INFO!$F32))), 0))</f>
        <v>0</v>
      </c>
      <c r="E32" s="15">
        <f>IF(INTRO!$E$43="Non-endemic", 0, IF(COUNTRY_INFO!$K32&gt;0, IF(COUNTRY_INFO!$K32=4, 0, IF(COUNTRY_INFO!$K32=1, 0, IF(COUNTRY_INFO!$K32=2, COUNTRY_INFO!$G32*0.2, COUNTRY_INFO!$G32))), 0))</f>
        <v>0</v>
      </c>
      <c r="F32" s="15">
        <f t="shared" si="9"/>
        <v>0</v>
      </c>
      <c r="G32" s="16">
        <f>IF(INTRO!$E$43="Non-endemic", "Not required", COUNTRY_INFO!S32)</f>
        <v>0</v>
      </c>
      <c r="H32" s="198"/>
      <c r="I32" s="15">
        <f>IF($D32=0,0,IF(AND($G32&gt;0,$H32&lt;&gt;"Yes"),D32,IF(AND($G32&gt;0,$H32="Yes"),COUNTRY_INFO!$F32,0)))</f>
        <v>0</v>
      </c>
      <c r="J32" s="3"/>
      <c r="K32" s="42">
        <f t="shared" si="10"/>
        <v>0</v>
      </c>
      <c r="L32" s="42">
        <f t="shared" si="11"/>
        <v>0</v>
      </c>
      <c r="M32" s="15">
        <f t="shared" si="4"/>
        <v>0</v>
      </c>
      <c r="N32" s="42">
        <f t="shared" si="5"/>
        <v>0</v>
      </c>
      <c r="O32" s="15">
        <f t="shared" si="12"/>
        <v>0</v>
      </c>
      <c r="P32" s="25"/>
      <c r="Q32" s="17">
        <f t="shared" si="13"/>
        <v>0</v>
      </c>
      <c r="R32" s="17">
        <f t="shared" si="8"/>
        <v>0</v>
      </c>
    </row>
    <row r="33" spans="1:18" x14ac:dyDescent="0.2">
      <c r="A33" s="14" t="str">
        <f>IF(INTRO!$E$43="Non-endemic"," ", IF(COUNTRY_INFO!A33=0," ",COUNTRY_INFO!A33))</f>
        <v>Ethiopia</v>
      </c>
      <c r="B33" s="14" t="str">
        <f>IF(INTRO!$E$43="Non-endemic"," ", IF(COUNTRY_INFO!B33=0," ",COUNTRY_INFO!B33))</f>
        <v>Afar Awsa</v>
      </c>
      <c r="C33" s="14" t="str">
        <f>IF(INTRO!$E$43="Non-endemic"," ", IF(COUNTRY_INFO!C33=0," ",COUNTRY_INFO!C33))</f>
        <v>Mile</v>
      </c>
      <c r="D33" s="15">
        <f>IF(INTRO!$E$43="Non-endemic", 0, IF(COUNTRY_INFO!$K33&gt;0, IF(COUNTRY_INFO!$K33=4, 0, IF(COUNTRY_INFO!$K33=1, COUNTRY_INFO!$F33*0.33, IF(COUNTRY_INFO!$K33=2, COUNTRY_INFO!$F33*0.5, COUNTRY_INFO!$F33))), 0))</f>
        <v>0</v>
      </c>
      <c r="E33" s="15">
        <f>IF(INTRO!$E$43="Non-endemic", 0, IF(COUNTRY_INFO!$K33&gt;0, IF(COUNTRY_INFO!$K33=4, 0, IF(COUNTRY_INFO!$K33=1, 0, IF(COUNTRY_INFO!$K33=2, COUNTRY_INFO!$G33*0.2, COUNTRY_INFO!$G33))), 0))</f>
        <v>0</v>
      </c>
      <c r="F33" s="15">
        <f t="shared" si="9"/>
        <v>0</v>
      </c>
      <c r="G33" s="16">
        <f>IF(INTRO!$E$43="Non-endemic", "Not required", COUNTRY_INFO!S33)</f>
        <v>0</v>
      </c>
      <c r="H33" s="198"/>
      <c r="I33" s="15">
        <f>IF($D33=0,0,IF(AND($G33&gt;0,$H33&lt;&gt;"Yes"),D33,IF(AND($G33&gt;0,$H33="Yes"),COUNTRY_INFO!$F33,0)))</f>
        <v>0</v>
      </c>
      <c r="J33" s="3"/>
      <c r="K33" s="42">
        <f t="shared" si="10"/>
        <v>0</v>
      </c>
      <c r="L33" s="42">
        <f t="shared" si="11"/>
        <v>0</v>
      </c>
      <c r="M33" s="15">
        <f t="shared" si="4"/>
        <v>0</v>
      </c>
      <c r="N33" s="42">
        <f t="shared" si="5"/>
        <v>0</v>
      </c>
      <c r="O33" s="15">
        <f t="shared" si="12"/>
        <v>0</v>
      </c>
      <c r="P33" s="25"/>
      <c r="Q33" s="17">
        <f t="shared" si="13"/>
        <v>0</v>
      </c>
      <c r="R33" s="17">
        <f t="shared" si="8"/>
        <v>0</v>
      </c>
    </row>
    <row r="34" spans="1:18" x14ac:dyDescent="0.2">
      <c r="A34" s="14" t="str">
        <f>IF(INTRO!$E$43="Non-endemic"," ", IF(COUNTRY_INFO!A34=0," ",COUNTRY_INFO!A34))</f>
        <v>Ethiopia</v>
      </c>
      <c r="B34" s="14" t="str">
        <f>IF(INTRO!$E$43="Non-endemic"," ", IF(COUNTRY_INFO!B34=0," ",COUNTRY_INFO!B34))</f>
        <v>Afar Awsa</v>
      </c>
      <c r="C34" s="14" t="str">
        <f>IF(INTRO!$E$43="Non-endemic"," ", IF(COUNTRY_INFO!C34=0," ",COUNTRY_INFO!C34))</f>
        <v>Semra Logya Town</v>
      </c>
      <c r="D34" s="15">
        <f>IF(INTRO!$E$43="Non-endemic", 0, IF(COUNTRY_INFO!$K34&gt;0, IF(COUNTRY_INFO!$K34=4, 0, IF(COUNTRY_INFO!$K34=1, COUNTRY_INFO!$F34*0.33, IF(COUNTRY_INFO!$K34=2, COUNTRY_INFO!$F34*0.5, COUNTRY_INFO!$F34))), 0))</f>
        <v>0</v>
      </c>
      <c r="E34" s="15">
        <f>IF(INTRO!$E$43="Non-endemic", 0, IF(COUNTRY_INFO!$K34&gt;0, IF(COUNTRY_INFO!$K34=4, 0, IF(COUNTRY_INFO!$K34=1, 0, IF(COUNTRY_INFO!$K34=2, COUNTRY_INFO!$G34*0.2, COUNTRY_INFO!$G34))), 0))</f>
        <v>0</v>
      </c>
      <c r="F34" s="15">
        <f t="shared" si="9"/>
        <v>0</v>
      </c>
      <c r="G34" s="16">
        <f>IF(INTRO!$E$43="Non-endemic", "Not required", COUNTRY_INFO!S34)</f>
        <v>0</v>
      </c>
      <c r="H34" s="198"/>
      <c r="I34" s="15">
        <f>IF($D34=0,0,IF(AND($G34&gt;0,$H34&lt;&gt;"Yes"),D34,IF(AND($G34&gt;0,$H34="Yes"),COUNTRY_INFO!$F34,0)))</f>
        <v>0</v>
      </c>
      <c r="J34" s="3"/>
      <c r="K34" s="42">
        <f t="shared" si="10"/>
        <v>0</v>
      </c>
      <c r="L34" s="42">
        <f t="shared" si="11"/>
        <v>0</v>
      </c>
      <c r="M34" s="15">
        <f t="shared" si="4"/>
        <v>0</v>
      </c>
      <c r="N34" s="42">
        <f t="shared" si="5"/>
        <v>0</v>
      </c>
      <c r="O34" s="15">
        <f t="shared" si="12"/>
        <v>0</v>
      </c>
      <c r="P34" s="25"/>
      <c r="Q34" s="17">
        <f t="shared" si="13"/>
        <v>0</v>
      </c>
      <c r="R34" s="17">
        <f t="shared" si="8"/>
        <v>0</v>
      </c>
    </row>
    <row r="35" spans="1:18" x14ac:dyDescent="0.2">
      <c r="A35" s="14" t="str">
        <f>IF(INTRO!$E$43="Non-endemic"," ", IF(COUNTRY_INFO!A35=0," ",COUNTRY_INFO!A35))</f>
        <v>Ethiopia</v>
      </c>
      <c r="B35" s="14" t="str">
        <f>IF(INTRO!$E$43="Non-endemic"," ", IF(COUNTRY_INFO!B35=0," ",COUNTRY_INFO!B35))</f>
        <v>Afar Fanti</v>
      </c>
      <c r="C35" s="14" t="str">
        <f>IF(INTRO!$E$43="Non-endemic"," ", IF(COUNTRY_INFO!C35=0," ",COUNTRY_INFO!C35))</f>
        <v>Bedu</v>
      </c>
      <c r="D35" s="15">
        <f>IF(INTRO!$E$43="Non-endemic", 0, IF(COUNTRY_INFO!$K35&gt;0, IF(COUNTRY_INFO!$K35=4, 0, IF(COUNTRY_INFO!$K35=1, COUNTRY_INFO!$F35*0.33, IF(COUNTRY_INFO!$K35=2, COUNTRY_INFO!$F35*0.5, COUNTRY_INFO!$F35))), 0))</f>
        <v>0</v>
      </c>
      <c r="E35" s="15">
        <f>IF(INTRO!$E$43="Non-endemic", 0, IF(COUNTRY_INFO!$K35&gt;0, IF(COUNTRY_INFO!$K35=4, 0, IF(COUNTRY_INFO!$K35=1, 0, IF(COUNTRY_INFO!$K35=2, COUNTRY_INFO!$G35*0.2, COUNTRY_INFO!$G35))), 0))</f>
        <v>0</v>
      </c>
      <c r="F35" s="15">
        <f t="shared" si="9"/>
        <v>0</v>
      </c>
      <c r="G35" s="16">
        <f>IF(INTRO!$E$43="Non-endemic", "Not required", COUNTRY_INFO!S35)</f>
        <v>0</v>
      </c>
      <c r="H35" s="198"/>
      <c r="I35" s="15">
        <f>IF($D35=0,0,IF(AND($G35&gt;0,$H35&lt;&gt;"Yes"),D35,IF(AND($G35&gt;0,$H35="Yes"),COUNTRY_INFO!$F35,0)))</f>
        <v>0</v>
      </c>
      <c r="J35" s="3"/>
      <c r="K35" s="42">
        <f t="shared" si="10"/>
        <v>0</v>
      </c>
      <c r="L35" s="42">
        <f t="shared" si="11"/>
        <v>0</v>
      </c>
      <c r="M35" s="15">
        <f t="shared" si="4"/>
        <v>0</v>
      </c>
      <c r="N35" s="42">
        <f t="shared" si="5"/>
        <v>0</v>
      </c>
      <c r="O35" s="15">
        <f t="shared" si="12"/>
        <v>0</v>
      </c>
      <c r="P35" s="25"/>
      <c r="Q35" s="17">
        <f t="shared" si="13"/>
        <v>0</v>
      </c>
      <c r="R35" s="17">
        <f t="shared" si="8"/>
        <v>0</v>
      </c>
    </row>
    <row r="36" spans="1:18" x14ac:dyDescent="0.2">
      <c r="A36" s="14" t="str">
        <f>IF(INTRO!$E$43="Non-endemic"," ", IF(COUNTRY_INFO!A36=0," ",COUNTRY_INFO!A36))</f>
        <v>Ethiopia</v>
      </c>
      <c r="B36" s="14" t="str">
        <f>IF(INTRO!$E$43="Non-endemic"," ", IF(COUNTRY_INFO!B36=0," ",COUNTRY_INFO!B36))</f>
        <v>Afar Fanti</v>
      </c>
      <c r="C36" s="14" t="str">
        <f>IF(INTRO!$E$43="Non-endemic"," ", IF(COUNTRY_INFO!C36=0," ",COUNTRY_INFO!C36))</f>
        <v>Berahle</v>
      </c>
      <c r="D36" s="15">
        <f>IF(INTRO!$E$43="Non-endemic", 0, IF(COUNTRY_INFO!$K36&gt;0, IF(COUNTRY_INFO!$K36=4, 0, IF(COUNTRY_INFO!$K36=1, COUNTRY_INFO!$F36*0.33, IF(COUNTRY_INFO!$K36=2, COUNTRY_INFO!$F36*0.5, COUNTRY_INFO!$F36))), 0))</f>
        <v>0</v>
      </c>
      <c r="E36" s="15">
        <f>IF(INTRO!$E$43="Non-endemic", 0, IF(COUNTRY_INFO!$K36&gt;0, IF(COUNTRY_INFO!$K36=4, 0, IF(COUNTRY_INFO!$K36=1, 0, IF(COUNTRY_INFO!$K36=2, COUNTRY_INFO!$G36*0.2, COUNTRY_INFO!$G36))), 0))</f>
        <v>0</v>
      </c>
      <c r="F36" s="15">
        <f t="shared" si="9"/>
        <v>0</v>
      </c>
      <c r="G36" s="16">
        <f>IF(INTRO!$E$43="Non-endemic", "Not required", COUNTRY_INFO!S36)</f>
        <v>0</v>
      </c>
      <c r="H36" s="198"/>
      <c r="I36" s="15">
        <f>IF($D36=0,0,IF(AND($G36&gt;0,$H36&lt;&gt;"Yes"),D36,IF(AND($G36&gt;0,$H36="Yes"),COUNTRY_INFO!$F36,0)))</f>
        <v>0</v>
      </c>
      <c r="J36" s="3"/>
      <c r="K36" s="42">
        <f t="shared" si="10"/>
        <v>0</v>
      </c>
      <c r="L36" s="42">
        <f t="shared" si="11"/>
        <v>0</v>
      </c>
      <c r="M36" s="15">
        <f t="shared" si="4"/>
        <v>0</v>
      </c>
      <c r="N36" s="42">
        <f t="shared" si="5"/>
        <v>0</v>
      </c>
      <c r="O36" s="15">
        <f t="shared" si="12"/>
        <v>0</v>
      </c>
      <c r="P36" s="25"/>
      <c r="Q36" s="17">
        <f t="shared" si="13"/>
        <v>0</v>
      </c>
      <c r="R36" s="17">
        <f t="shared" si="8"/>
        <v>0</v>
      </c>
    </row>
    <row r="37" spans="1:18" x14ac:dyDescent="0.2">
      <c r="A37" s="14" t="str">
        <f>IF(INTRO!$E$43="Non-endemic"," ", IF(COUNTRY_INFO!A37=0," ",COUNTRY_INFO!A37))</f>
        <v>Ethiopia</v>
      </c>
      <c r="B37" s="14" t="str">
        <f>IF(INTRO!$E$43="Non-endemic"," ", IF(COUNTRY_INFO!B37=0," ",COUNTRY_INFO!B37))</f>
        <v>Afar Fanti</v>
      </c>
      <c r="C37" s="14" t="str">
        <f>IF(INTRO!$E$43="Non-endemic"," ", IF(COUNTRY_INFO!C37=0," ",COUNTRY_INFO!C37))</f>
        <v>Buremodaytu</v>
      </c>
      <c r="D37" s="15">
        <f>IF(INTRO!$E$43="Non-endemic", 0, IF(COUNTRY_INFO!$K37&gt;0, IF(COUNTRY_INFO!$K37=4, 0, IF(COUNTRY_INFO!$K37=1, COUNTRY_INFO!$F37*0.33, IF(COUNTRY_INFO!$K37=2, COUNTRY_INFO!$F37*0.5, COUNTRY_INFO!$F37))), 0))</f>
        <v>0</v>
      </c>
      <c r="E37" s="15">
        <f>IF(INTRO!$E$43="Non-endemic", 0, IF(COUNTRY_INFO!$K37&gt;0, IF(COUNTRY_INFO!$K37=4, 0, IF(COUNTRY_INFO!$K37=1, 0, IF(COUNTRY_INFO!$K37=2, COUNTRY_INFO!$G37*0.2, COUNTRY_INFO!$G37))), 0))</f>
        <v>0</v>
      </c>
      <c r="F37" s="15">
        <f t="shared" si="9"/>
        <v>0</v>
      </c>
      <c r="G37" s="16">
        <f>IF(INTRO!$E$43="Non-endemic", "Not required", COUNTRY_INFO!S37)</f>
        <v>0</v>
      </c>
      <c r="H37" s="198"/>
      <c r="I37" s="15">
        <f>IF($D37=0,0,IF(AND($G37&gt;0,$H37&lt;&gt;"Yes"),D37,IF(AND($G37&gt;0,$H37="Yes"),COUNTRY_INFO!$F37,0)))</f>
        <v>0</v>
      </c>
      <c r="J37" s="3"/>
      <c r="K37" s="42">
        <f t="shared" si="10"/>
        <v>0</v>
      </c>
      <c r="L37" s="42">
        <f t="shared" si="11"/>
        <v>0</v>
      </c>
      <c r="M37" s="15">
        <f t="shared" si="4"/>
        <v>0</v>
      </c>
      <c r="N37" s="42">
        <f t="shared" si="5"/>
        <v>0</v>
      </c>
      <c r="O37" s="15">
        <f t="shared" si="12"/>
        <v>0</v>
      </c>
      <c r="P37" s="25"/>
      <c r="Q37" s="17">
        <f t="shared" si="13"/>
        <v>0</v>
      </c>
      <c r="R37" s="17">
        <f t="shared" si="8"/>
        <v>0</v>
      </c>
    </row>
    <row r="38" spans="1:18" x14ac:dyDescent="0.2">
      <c r="A38" s="14" t="str">
        <f>IF(INTRO!$E$43="Non-endemic"," ", IF(COUNTRY_INFO!A38=0," ",COUNTRY_INFO!A38))</f>
        <v>Ethiopia</v>
      </c>
      <c r="B38" s="14" t="str">
        <f>IF(INTRO!$E$43="Non-endemic"," ", IF(COUNTRY_INFO!B38=0," ",COUNTRY_INFO!B38))</f>
        <v>Afar Gabi</v>
      </c>
      <c r="C38" s="14" t="str">
        <f>IF(INTRO!$E$43="Non-endemic"," ", IF(COUNTRY_INFO!C38=0," ",COUNTRY_INFO!C38))</f>
        <v>Dalifage</v>
      </c>
      <c r="D38" s="15">
        <f>IF(INTRO!$E$43="Non-endemic", 0, IF(COUNTRY_INFO!$K38&gt;0, IF(COUNTRY_INFO!$K38=4, 0, IF(COUNTRY_INFO!$K38=1, COUNTRY_INFO!$F38*0.33, IF(COUNTRY_INFO!$K38=2, COUNTRY_INFO!$F38*0.5, COUNTRY_INFO!$F38))), 0))</f>
        <v>0</v>
      </c>
      <c r="E38" s="15">
        <f>IF(INTRO!$E$43="Non-endemic", 0, IF(COUNTRY_INFO!$K38&gt;0, IF(COUNTRY_INFO!$K38=4, 0, IF(COUNTRY_INFO!$K38=1, 0, IF(COUNTRY_INFO!$K38=2, COUNTRY_INFO!$G38*0.2, COUNTRY_INFO!$G38))), 0))</f>
        <v>0</v>
      </c>
      <c r="F38" s="15">
        <f t="shared" si="9"/>
        <v>0</v>
      </c>
      <c r="G38" s="16">
        <f>IF(INTRO!$E$43="Non-endemic", "Not required", COUNTRY_INFO!S38)</f>
        <v>0</v>
      </c>
      <c r="H38" s="198"/>
      <c r="I38" s="15">
        <f>IF($D38=0,0,IF(AND($G38&gt;0,$H38&lt;&gt;"Yes"),D38,IF(AND($G38&gt;0,$H38="Yes"),COUNTRY_INFO!$F38,0)))</f>
        <v>0</v>
      </c>
      <c r="J38" s="3"/>
      <c r="K38" s="42">
        <f t="shared" si="10"/>
        <v>0</v>
      </c>
      <c r="L38" s="42">
        <f t="shared" si="11"/>
        <v>0</v>
      </c>
      <c r="M38" s="15">
        <f t="shared" si="4"/>
        <v>0</v>
      </c>
      <c r="N38" s="42">
        <f t="shared" si="5"/>
        <v>0</v>
      </c>
      <c r="O38" s="15">
        <f t="shared" si="12"/>
        <v>0</v>
      </c>
      <c r="P38" s="25"/>
      <c r="Q38" s="17">
        <f t="shared" si="13"/>
        <v>0</v>
      </c>
      <c r="R38" s="17">
        <f t="shared" si="8"/>
        <v>0</v>
      </c>
    </row>
    <row r="39" spans="1:18" x14ac:dyDescent="0.2">
      <c r="A39" s="14" t="str">
        <f>IF(INTRO!$E$43="Non-endemic"," ", IF(COUNTRY_INFO!A39=0," ",COUNTRY_INFO!A39))</f>
        <v>Ethiopia</v>
      </c>
      <c r="B39" s="14" t="str">
        <f>IF(INTRO!$E$43="Non-endemic"," ", IF(COUNTRY_INFO!B39=0," ",COUNTRY_INFO!B39))</f>
        <v>Afar Gabi</v>
      </c>
      <c r="C39" s="14" t="str">
        <f>IF(INTRO!$E$43="Non-endemic"," ", IF(COUNTRY_INFO!C39=0," ",COUNTRY_INFO!C39))</f>
        <v>Dalul</v>
      </c>
      <c r="D39" s="15">
        <f>IF(INTRO!$E$43="Non-endemic", 0, IF(COUNTRY_INFO!$K39&gt;0, IF(COUNTRY_INFO!$K39=4, 0, IF(COUNTRY_INFO!$K39=1, COUNTRY_INFO!$F39*0.33, IF(COUNTRY_INFO!$K39=2, COUNTRY_INFO!$F39*0.5, COUNTRY_INFO!$F39))), 0))</f>
        <v>0</v>
      </c>
      <c r="E39" s="15">
        <f>IF(INTRO!$E$43="Non-endemic", 0, IF(COUNTRY_INFO!$K39&gt;0, IF(COUNTRY_INFO!$K39=4, 0, IF(COUNTRY_INFO!$K39=1, 0, IF(COUNTRY_INFO!$K39=2, COUNTRY_INFO!$G39*0.2, COUNTRY_INFO!$G39))), 0))</f>
        <v>0</v>
      </c>
      <c r="F39" s="15">
        <f t="shared" si="9"/>
        <v>0</v>
      </c>
      <c r="G39" s="16">
        <f>IF(INTRO!$E$43="Non-endemic", "Not required", COUNTRY_INFO!S39)</f>
        <v>0</v>
      </c>
      <c r="H39" s="198"/>
      <c r="I39" s="15">
        <f>IF($D39=0,0,IF(AND($G39&gt;0,$H39&lt;&gt;"Yes"),D39,IF(AND($G39&gt;0,$H39="Yes"),COUNTRY_INFO!$F39,0)))</f>
        <v>0</v>
      </c>
      <c r="J39" s="3"/>
      <c r="K39" s="42">
        <f t="shared" si="10"/>
        <v>0</v>
      </c>
      <c r="L39" s="42">
        <f t="shared" si="11"/>
        <v>0</v>
      </c>
      <c r="M39" s="15">
        <f t="shared" si="4"/>
        <v>0</v>
      </c>
      <c r="N39" s="42">
        <f t="shared" si="5"/>
        <v>0</v>
      </c>
      <c r="O39" s="15">
        <f t="shared" si="12"/>
        <v>0</v>
      </c>
      <c r="P39" s="25"/>
      <c r="Q39" s="17">
        <f t="shared" si="13"/>
        <v>0</v>
      </c>
      <c r="R39" s="17">
        <f t="shared" si="8"/>
        <v>0</v>
      </c>
    </row>
    <row r="40" spans="1:18" x14ac:dyDescent="0.2">
      <c r="A40" s="14" t="str">
        <f>IF(INTRO!$E$43="Non-endemic"," ", IF(COUNTRY_INFO!A40=0," ",COUNTRY_INFO!A40))</f>
        <v>Ethiopia</v>
      </c>
      <c r="B40" s="14" t="str">
        <f>IF(INTRO!$E$43="Non-endemic"," ", IF(COUNTRY_INFO!B40=0," ",COUNTRY_INFO!B40))</f>
        <v>Afar Gabi</v>
      </c>
      <c r="C40" s="14" t="str">
        <f>IF(INTRO!$E$43="Non-endemic"," ", IF(COUNTRY_INFO!C40=0," ",COUNTRY_INFO!C40))</f>
        <v>Dewe</v>
      </c>
      <c r="D40" s="15">
        <f>IF(INTRO!$E$43="Non-endemic", 0, IF(COUNTRY_INFO!$K40&gt;0, IF(COUNTRY_INFO!$K40=4, 0, IF(COUNTRY_INFO!$K40=1, COUNTRY_INFO!$F40*0.33, IF(COUNTRY_INFO!$K40=2, COUNTRY_INFO!$F40*0.5, COUNTRY_INFO!$F40))), 0))</f>
        <v>19154.733062858399</v>
      </c>
      <c r="E40" s="15">
        <f>IF(INTRO!$E$43="Non-endemic", 0, IF(COUNTRY_INFO!$K40&gt;0, IF(COUNTRY_INFO!$K40=4, 0, IF(COUNTRY_INFO!$K40=1, 0, IF(COUNTRY_INFO!$K40=2, COUNTRY_INFO!$G40*0.2, COUNTRY_INFO!$G40))), 0))</f>
        <v>31930.883243912351</v>
      </c>
      <c r="F40" s="15">
        <f t="shared" si="9"/>
        <v>51085.616306770753</v>
      </c>
      <c r="G40" s="16">
        <f>IF(INTRO!$E$43="Non-endemic", "Not required", COUNTRY_INFO!S40)</f>
        <v>1</v>
      </c>
      <c r="H40" s="198" t="s">
        <v>171</v>
      </c>
      <c r="I40" s="15">
        <f>IF($D40=0,0,IF(AND($G40&gt;0,$H40&lt;&gt;"Yes"),D40,IF(AND($G40&gt;0,$H40="Yes"),COUNTRY_INFO!$F40,0)))</f>
        <v>19154.733062858399</v>
      </c>
      <c r="J40" s="3"/>
      <c r="K40" s="42">
        <f t="shared" si="10"/>
        <v>31930.883243912351</v>
      </c>
      <c r="L40" s="42">
        <f t="shared" si="11"/>
        <v>51085.616306770753</v>
      </c>
      <c r="M40" s="15">
        <f t="shared" si="4"/>
        <v>47886.832657145998</v>
      </c>
      <c r="N40" s="42">
        <f t="shared" si="5"/>
        <v>95792.649731737052</v>
      </c>
      <c r="O40" s="15">
        <f t="shared" si="12"/>
        <v>47886.832657145998</v>
      </c>
      <c r="P40" s="25"/>
      <c r="Q40" s="17">
        <f t="shared" si="13"/>
        <v>47886.832657145998</v>
      </c>
      <c r="R40" s="17">
        <f t="shared" si="8"/>
        <v>48</v>
      </c>
    </row>
    <row r="41" spans="1:18" x14ac:dyDescent="0.2">
      <c r="A41" s="14" t="str">
        <f>IF(INTRO!$E$43="Non-endemic"," ", IF(COUNTRY_INFO!A41=0," ",COUNTRY_INFO!A41))</f>
        <v>Ethiopia</v>
      </c>
      <c r="B41" s="14" t="str">
        <f>IF(INTRO!$E$43="Non-endemic"," ", IF(COUNTRY_INFO!B41=0," ",COUNTRY_INFO!B41))</f>
        <v>Afar Gabi</v>
      </c>
      <c r="C41" s="14" t="str">
        <f>IF(INTRO!$E$43="Non-endemic"," ", IF(COUNTRY_INFO!C41=0," ",COUNTRY_INFO!C41))</f>
        <v>Dulech</v>
      </c>
      <c r="D41" s="15">
        <f>IF(INTRO!$E$43="Non-endemic", 0, IF(COUNTRY_INFO!$K41&gt;0, IF(COUNTRY_INFO!$K41=4, 0, IF(COUNTRY_INFO!$K41=1, COUNTRY_INFO!$F41*0.33, IF(COUNTRY_INFO!$K41=2, COUNTRY_INFO!$F41*0.5, COUNTRY_INFO!$F41))), 0))</f>
        <v>4189.864395325224</v>
      </c>
      <c r="E41" s="15">
        <f>IF(INTRO!$E$43="Non-endemic", 0, IF(COUNTRY_INFO!$K41&gt;0, IF(COUNTRY_INFO!$K41=4, 0, IF(COUNTRY_INFO!$K41=1, 0, IF(COUNTRY_INFO!$K41=2, COUNTRY_INFO!$G41*0.2, COUNTRY_INFO!$G41))), 0))</f>
        <v>0</v>
      </c>
      <c r="F41" s="15">
        <f t="shared" si="9"/>
        <v>4189.864395325224</v>
      </c>
      <c r="G41" s="16">
        <f>IF(INTRO!$E$43="Non-endemic", "Not required", COUNTRY_INFO!S41)</f>
        <v>0</v>
      </c>
      <c r="H41" s="198"/>
      <c r="I41" s="15">
        <f>IF($D41=0,0,IF(AND($G41&gt;0,$H41&lt;&gt;"Yes"),D41,IF(AND($G41&gt;0,$H41="Yes"),COUNTRY_INFO!$F41,0)))</f>
        <v>0</v>
      </c>
      <c r="J41" s="3"/>
      <c r="K41" s="42">
        <f t="shared" si="10"/>
        <v>0</v>
      </c>
      <c r="L41" s="42">
        <f t="shared" si="11"/>
        <v>0</v>
      </c>
      <c r="M41" s="15">
        <f t="shared" si="4"/>
        <v>0</v>
      </c>
      <c r="N41" s="42">
        <f t="shared" si="5"/>
        <v>0</v>
      </c>
      <c r="O41" s="15">
        <f t="shared" si="12"/>
        <v>0</v>
      </c>
      <c r="P41" s="25"/>
      <c r="Q41" s="17">
        <f t="shared" si="13"/>
        <v>0</v>
      </c>
      <c r="R41" s="17">
        <f t="shared" si="8"/>
        <v>0</v>
      </c>
    </row>
    <row r="42" spans="1:18" x14ac:dyDescent="0.2">
      <c r="A42" s="14" t="str">
        <f>IF(INTRO!$E$43="Non-endemic"," ", IF(COUNTRY_INFO!A42=0," ",COUNTRY_INFO!A42))</f>
        <v>Ethiopia</v>
      </c>
      <c r="B42" s="14" t="str">
        <f>IF(INTRO!$E$43="Non-endemic"," ", IF(COUNTRY_INFO!B42=0," ",COUNTRY_INFO!B42))</f>
        <v>AfarHarri</v>
      </c>
      <c r="C42" s="14" t="str">
        <f>IF(INTRO!$E$43="Non-endemic"," ", IF(COUNTRY_INFO!C42=0," ",COUNTRY_INFO!C42))</f>
        <v>Erebti</v>
      </c>
      <c r="D42" s="15">
        <f>IF(INTRO!$E$43="Non-endemic", 0, IF(COUNTRY_INFO!$K42&gt;0, IF(COUNTRY_INFO!$K42=4, 0, IF(COUNTRY_INFO!$K42=1, COUNTRY_INFO!$F42*0.33, IF(COUNTRY_INFO!$K42=2, COUNTRY_INFO!$F42*0.5, COUNTRY_INFO!$F42))), 0))</f>
        <v>0</v>
      </c>
      <c r="E42" s="15">
        <f>IF(INTRO!$E$43="Non-endemic", 0, IF(COUNTRY_INFO!$K42&gt;0, IF(COUNTRY_INFO!$K42=4, 0, IF(COUNTRY_INFO!$K42=1, 0, IF(COUNTRY_INFO!$K42=2, COUNTRY_INFO!$G42*0.2, COUNTRY_INFO!$G42))), 0))</f>
        <v>0</v>
      </c>
      <c r="F42" s="15">
        <f t="shared" si="9"/>
        <v>0</v>
      </c>
      <c r="G42" s="16">
        <f>IF(INTRO!$E$43="Non-endemic", "Not required", COUNTRY_INFO!S42)</f>
        <v>0</v>
      </c>
      <c r="H42" s="198"/>
      <c r="I42" s="15">
        <f>IF($D42=0,0,IF(AND($G42&gt;0,$H42&lt;&gt;"Yes"),D42,IF(AND($G42&gt;0,$H42="Yes"),COUNTRY_INFO!$F42,0)))</f>
        <v>0</v>
      </c>
      <c r="J42" s="3"/>
      <c r="K42" s="42">
        <f t="shared" si="10"/>
        <v>0</v>
      </c>
      <c r="L42" s="42">
        <f t="shared" si="11"/>
        <v>0</v>
      </c>
      <c r="M42" s="15">
        <f t="shared" si="4"/>
        <v>0</v>
      </c>
      <c r="N42" s="42">
        <f t="shared" si="5"/>
        <v>0</v>
      </c>
      <c r="O42" s="15">
        <f t="shared" si="12"/>
        <v>0</v>
      </c>
      <c r="P42" s="25"/>
      <c r="Q42" s="17">
        <f t="shared" si="13"/>
        <v>0</v>
      </c>
      <c r="R42" s="17">
        <f t="shared" si="8"/>
        <v>0</v>
      </c>
    </row>
    <row r="43" spans="1:18" x14ac:dyDescent="0.2">
      <c r="A43" s="14" t="str">
        <f>IF(INTRO!$E$43="Non-endemic"," ", IF(COUNTRY_INFO!A43=0," ",COUNTRY_INFO!A43))</f>
        <v>Ethiopia</v>
      </c>
      <c r="B43" s="14" t="str">
        <f>IF(INTRO!$E$43="Non-endemic"," ", IF(COUNTRY_INFO!B43=0," ",COUNTRY_INFO!B43))</f>
        <v>AfarHarri</v>
      </c>
      <c r="C43" s="14" t="str">
        <f>IF(INTRO!$E$43="Non-endemic"," ", IF(COUNTRY_INFO!C43=0," ",COUNTRY_INFO!C43))</f>
        <v>Ewa</v>
      </c>
      <c r="D43" s="15">
        <f>IF(INTRO!$E$43="Non-endemic", 0, IF(COUNTRY_INFO!$K43&gt;0, IF(COUNTRY_INFO!$K43=4, 0, IF(COUNTRY_INFO!$K43=1, COUNTRY_INFO!$F43*0.33, IF(COUNTRY_INFO!$K43=2, COUNTRY_INFO!$F43*0.5, COUNTRY_INFO!$F43))), 0))</f>
        <v>0</v>
      </c>
      <c r="E43" s="15">
        <f>IF(INTRO!$E$43="Non-endemic", 0, IF(COUNTRY_INFO!$K43&gt;0, IF(COUNTRY_INFO!$K43=4, 0, IF(COUNTRY_INFO!$K43=1, 0, IF(COUNTRY_INFO!$K43=2, COUNTRY_INFO!$G43*0.2, COUNTRY_INFO!$G43))), 0))</f>
        <v>0</v>
      </c>
      <c r="F43" s="15">
        <f t="shared" si="9"/>
        <v>0</v>
      </c>
      <c r="G43" s="16">
        <f>IF(INTRO!$E$43="Non-endemic", "Not required", COUNTRY_INFO!S43)</f>
        <v>0</v>
      </c>
      <c r="H43" s="198"/>
      <c r="I43" s="15">
        <f>IF($D43=0,0,IF(AND($G43&gt;0,$H43&lt;&gt;"Yes"),D43,IF(AND($G43&gt;0,$H43="Yes"),COUNTRY_INFO!$F43,0)))</f>
        <v>0</v>
      </c>
      <c r="J43" s="3"/>
      <c r="K43" s="42">
        <f t="shared" si="10"/>
        <v>0</v>
      </c>
      <c r="L43" s="42">
        <f t="shared" si="11"/>
        <v>0</v>
      </c>
      <c r="M43" s="15">
        <f t="shared" si="4"/>
        <v>0</v>
      </c>
      <c r="N43" s="42">
        <f t="shared" si="5"/>
        <v>0</v>
      </c>
      <c r="O43" s="15">
        <f t="shared" si="12"/>
        <v>0</v>
      </c>
      <c r="P43" s="25"/>
      <c r="Q43" s="17">
        <f t="shared" si="13"/>
        <v>0</v>
      </c>
      <c r="R43" s="17">
        <f t="shared" si="8"/>
        <v>0</v>
      </c>
    </row>
    <row r="44" spans="1:18" x14ac:dyDescent="0.2">
      <c r="A44" s="14" t="str">
        <f>IF(INTRO!$E$43="Non-endemic"," ", IF(COUNTRY_INFO!A44=0," ",COUNTRY_INFO!A44))</f>
        <v>Ethiopia</v>
      </c>
      <c r="B44" s="14" t="str">
        <f>IF(INTRO!$E$43="Non-endemic"," ", IF(COUNTRY_INFO!B44=0," ",COUNTRY_INFO!B44))</f>
        <v>AfarHarri</v>
      </c>
      <c r="C44" s="14" t="str">
        <f>IF(INTRO!$E$43="Non-endemic"," ", IF(COUNTRY_INFO!C44=0," ",COUNTRY_INFO!C44))</f>
        <v>Gewane</v>
      </c>
      <c r="D44" s="15">
        <f>IF(INTRO!$E$43="Non-endemic", 0, IF(COUNTRY_INFO!$K44&gt;0, IF(COUNTRY_INFO!$K44=4, 0, IF(COUNTRY_INFO!$K44=1, COUNTRY_INFO!$F44*0.33, IF(COUNTRY_INFO!$K44=2, COUNTRY_INFO!$F44*0.5, COUNTRY_INFO!$F44))), 0))</f>
        <v>0</v>
      </c>
      <c r="E44" s="15">
        <f>IF(INTRO!$E$43="Non-endemic", 0, IF(COUNTRY_INFO!$K44&gt;0, IF(COUNTRY_INFO!$K44=4, 0, IF(COUNTRY_INFO!$K44=1, 0, IF(COUNTRY_INFO!$K44=2, COUNTRY_INFO!$G44*0.2, COUNTRY_INFO!$G44))), 0))</f>
        <v>0</v>
      </c>
      <c r="F44" s="15">
        <f t="shared" si="9"/>
        <v>0</v>
      </c>
      <c r="G44" s="16">
        <f>IF(INTRO!$E$43="Non-endemic", "Not required", COUNTRY_INFO!S44)</f>
        <v>0</v>
      </c>
      <c r="H44" s="198"/>
      <c r="I44" s="15">
        <f>IF($D44=0,0,IF(AND($G44&gt;0,$H44&lt;&gt;"Yes"),D44,IF(AND($G44&gt;0,$H44="Yes"),COUNTRY_INFO!$F44,0)))</f>
        <v>0</v>
      </c>
      <c r="J44" s="3"/>
      <c r="K44" s="42">
        <f t="shared" si="10"/>
        <v>0</v>
      </c>
      <c r="L44" s="42">
        <f t="shared" si="11"/>
        <v>0</v>
      </c>
      <c r="M44" s="15">
        <f t="shared" si="4"/>
        <v>0</v>
      </c>
      <c r="N44" s="42">
        <f t="shared" si="5"/>
        <v>0</v>
      </c>
      <c r="O44" s="15">
        <f t="shared" si="12"/>
        <v>0</v>
      </c>
      <c r="P44" s="25"/>
      <c r="Q44" s="17">
        <f t="shared" si="13"/>
        <v>0</v>
      </c>
      <c r="R44" s="17">
        <f t="shared" si="8"/>
        <v>0</v>
      </c>
    </row>
    <row r="45" spans="1:18" x14ac:dyDescent="0.2">
      <c r="A45" s="14" t="str">
        <f>IF(INTRO!$E$43="Non-endemic"," ", IF(COUNTRY_INFO!A45=0," ",COUNTRY_INFO!A45))</f>
        <v>Ethiopia</v>
      </c>
      <c r="B45" s="14" t="str">
        <f>IF(INTRO!$E$43="Non-endemic"," ", IF(COUNTRY_INFO!B45=0," ",COUNTRY_INFO!B45))</f>
        <v>AfarHarri</v>
      </c>
      <c r="C45" s="14" t="str">
        <f>IF(INTRO!$E$43="Non-endemic"," ", IF(COUNTRY_INFO!C45=0," ",COUNTRY_INFO!C45))</f>
        <v>Gulina</v>
      </c>
      <c r="D45" s="15">
        <f>IF(INTRO!$E$43="Non-endemic", 0, IF(COUNTRY_INFO!$K45&gt;0, IF(COUNTRY_INFO!$K45=4, 0, IF(COUNTRY_INFO!$K45=1, COUNTRY_INFO!$F45*0.33, IF(COUNTRY_INFO!$K45=2, COUNTRY_INFO!$F45*0.5, COUNTRY_INFO!$F45))), 0))</f>
        <v>0</v>
      </c>
      <c r="E45" s="15">
        <f>IF(INTRO!$E$43="Non-endemic", 0, IF(COUNTRY_INFO!$K45&gt;0, IF(COUNTRY_INFO!$K45=4, 0, IF(COUNTRY_INFO!$K45=1, 0, IF(COUNTRY_INFO!$K45=2, COUNTRY_INFO!$G45*0.2, COUNTRY_INFO!$G45))), 0))</f>
        <v>0</v>
      </c>
      <c r="F45" s="15">
        <f t="shared" si="9"/>
        <v>0</v>
      </c>
      <c r="G45" s="16">
        <f>IF(INTRO!$E$43="Non-endemic", "Not required", COUNTRY_INFO!S45)</f>
        <v>0</v>
      </c>
      <c r="H45" s="198"/>
      <c r="I45" s="15">
        <f>IF($D45=0,0,IF(AND($G45&gt;0,$H45&lt;&gt;"Yes"),D45,IF(AND($G45&gt;0,$H45="Yes"),COUNTRY_INFO!$F45,0)))</f>
        <v>0</v>
      </c>
      <c r="J45" s="3"/>
      <c r="K45" s="42">
        <f t="shared" si="10"/>
        <v>0</v>
      </c>
      <c r="L45" s="42">
        <f t="shared" si="11"/>
        <v>0</v>
      </c>
      <c r="M45" s="15">
        <f t="shared" si="4"/>
        <v>0</v>
      </c>
      <c r="N45" s="42">
        <f t="shared" si="5"/>
        <v>0</v>
      </c>
      <c r="O45" s="15">
        <f t="shared" si="12"/>
        <v>0</v>
      </c>
      <c r="P45" s="25"/>
      <c r="Q45" s="17">
        <f t="shared" si="13"/>
        <v>0</v>
      </c>
      <c r="R45" s="17">
        <f t="shared" si="8"/>
        <v>0</v>
      </c>
    </row>
    <row r="46" spans="1:18" x14ac:dyDescent="0.2">
      <c r="A46" s="14" t="str">
        <f>IF(INTRO!$E$43="Non-endemic"," ", IF(COUNTRY_INFO!A46=0," ",COUNTRY_INFO!A46))</f>
        <v>Ethiopia</v>
      </c>
      <c r="B46" s="14" t="str">
        <f>IF(INTRO!$E$43="Non-endemic"," ", IF(COUNTRY_INFO!B46=0," ",COUNTRY_INFO!B46))</f>
        <v>AfarHarri</v>
      </c>
      <c r="C46" s="14" t="str">
        <f>IF(INTRO!$E$43="Non-endemic"," ", IF(COUNTRY_INFO!C46=0," ",COUNTRY_INFO!C46))</f>
        <v>Hadaleelila</v>
      </c>
      <c r="D46" s="15">
        <f>IF(INTRO!$E$43="Non-endemic", 0, IF(COUNTRY_INFO!$K46&gt;0, IF(COUNTRY_INFO!$K46=4, 0, IF(COUNTRY_INFO!$K46=1, COUNTRY_INFO!$F46*0.33, IF(COUNTRY_INFO!$K46=2, COUNTRY_INFO!$F46*0.5, COUNTRY_INFO!$F46))), 0))</f>
        <v>0</v>
      </c>
      <c r="E46" s="15">
        <f>IF(INTRO!$E$43="Non-endemic", 0, IF(COUNTRY_INFO!$K46&gt;0, IF(COUNTRY_INFO!$K46=4, 0, IF(COUNTRY_INFO!$K46=1, 0, IF(COUNTRY_INFO!$K46=2, COUNTRY_INFO!$G46*0.2, COUNTRY_INFO!$G46))), 0))</f>
        <v>0</v>
      </c>
      <c r="F46" s="15">
        <f t="shared" si="9"/>
        <v>0</v>
      </c>
      <c r="G46" s="16">
        <f>IF(INTRO!$E$43="Non-endemic", "Not required", COUNTRY_INFO!S46)</f>
        <v>0</v>
      </c>
      <c r="H46" s="198"/>
      <c r="I46" s="15">
        <f>IF($D46=0,0,IF(AND($G46&gt;0,$H46&lt;&gt;"Yes"),D46,IF(AND($G46&gt;0,$H46="Yes"),COUNTRY_INFO!$F46,0)))</f>
        <v>0</v>
      </c>
      <c r="J46" s="3"/>
      <c r="K46" s="42">
        <f t="shared" si="10"/>
        <v>0</v>
      </c>
      <c r="L46" s="42">
        <f t="shared" si="11"/>
        <v>0</v>
      </c>
      <c r="M46" s="15">
        <f t="shared" si="4"/>
        <v>0</v>
      </c>
      <c r="N46" s="42">
        <f t="shared" si="5"/>
        <v>0</v>
      </c>
      <c r="O46" s="15">
        <f t="shared" si="12"/>
        <v>0</v>
      </c>
      <c r="P46" s="25"/>
      <c r="Q46" s="17">
        <f t="shared" si="13"/>
        <v>0</v>
      </c>
      <c r="R46" s="17">
        <f t="shared" si="8"/>
        <v>0</v>
      </c>
    </row>
    <row r="47" spans="1:18" x14ac:dyDescent="0.2">
      <c r="A47" s="14" t="str">
        <f>IF(INTRO!$E$43="Non-endemic"," ", IF(COUNTRY_INFO!A47=0," ",COUNTRY_INFO!A47))</f>
        <v>Ethiopia</v>
      </c>
      <c r="B47" s="14" t="str">
        <f>IF(INTRO!$E$43="Non-endemic"," ", IF(COUNTRY_INFO!B47=0," ",COUNTRY_INFO!B47))</f>
        <v>AfarHarri</v>
      </c>
      <c r="C47" s="14" t="str">
        <f>IF(INTRO!$E$43="Non-endemic"," ", IF(COUNTRY_INFO!C47=0," ",COUNTRY_INFO!C47))</f>
        <v>Koneba</v>
      </c>
      <c r="D47" s="15">
        <f>IF(INTRO!$E$43="Non-endemic", 0, IF(COUNTRY_INFO!$K47&gt;0, IF(COUNTRY_INFO!$K47=4, 0, IF(COUNTRY_INFO!$K47=1, COUNTRY_INFO!$F47*0.33, IF(COUNTRY_INFO!$K47=2, COUNTRY_INFO!$F47*0.5, COUNTRY_INFO!$F47))), 0))</f>
        <v>0</v>
      </c>
      <c r="E47" s="15">
        <f>IF(INTRO!$E$43="Non-endemic", 0, IF(COUNTRY_INFO!$K47&gt;0, IF(COUNTRY_INFO!$K47=4, 0, IF(COUNTRY_INFO!$K47=1, 0, IF(COUNTRY_INFO!$K47=2, COUNTRY_INFO!$G47*0.2, COUNTRY_INFO!$G47))), 0))</f>
        <v>0</v>
      </c>
      <c r="F47" s="15">
        <f t="shared" si="9"/>
        <v>0</v>
      </c>
      <c r="G47" s="16">
        <f>IF(INTRO!$E$43="Non-endemic", "Not required", COUNTRY_INFO!S47)</f>
        <v>0</v>
      </c>
      <c r="H47" s="198"/>
      <c r="I47" s="15">
        <f>IF($D47=0,0,IF(AND($G47&gt;0,$H47&lt;&gt;"Yes"),D47,IF(AND($G47&gt;0,$H47="Yes"),COUNTRY_INFO!$F47,0)))</f>
        <v>0</v>
      </c>
      <c r="J47" s="3"/>
      <c r="K47" s="42">
        <f t="shared" si="10"/>
        <v>0</v>
      </c>
      <c r="L47" s="42">
        <f t="shared" si="11"/>
        <v>0</v>
      </c>
      <c r="M47" s="15">
        <f t="shared" si="4"/>
        <v>0</v>
      </c>
      <c r="N47" s="42">
        <f t="shared" si="5"/>
        <v>0</v>
      </c>
      <c r="O47" s="15">
        <f t="shared" si="12"/>
        <v>0</v>
      </c>
      <c r="P47" s="25"/>
      <c r="Q47" s="17">
        <f t="shared" si="13"/>
        <v>0</v>
      </c>
      <c r="R47" s="17">
        <f t="shared" si="8"/>
        <v>0</v>
      </c>
    </row>
    <row r="48" spans="1:18" x14ac:dyDescent="0.2">
      <c r="A48" s="14" t="str">
        <f>IF(INTRO!$E$43="Non-endemic"," ", IF(COUNTRY_INFO!A48=0," ",COUNTRY_INFO!A48))</f>
        <v>Ethiopia</v>
      </c>
      <c r="B48" s="14" t="str">
        <f>IF(INTRO!$E$43="Non-endemic"," ", IF(COUNTRY_INFO!B48=0," ",COUNTRY_INFO!B48))</f>
        <v>AfarKilbat</v>
      </c>
      <c r="C48" s="14" t="str">
        <f>IF(INTRO!$E$43="Non-endemic"," ", IF(COUNTRY_INFO!C48=0," ",COUNTRY_INFO!C48))</f>
        <v>Megalle</v>
      </c>
      <c r="D48" s="15">
        <f>IF(INTRO!$E$43="Non-endemic", 0, IF(COUNTRY_INFO!$K48&gt;0, IF(COUNTRY_INFO!$K48=4, 0, IF(COUNTRY_INFO!$K48=1, COUNTRY_INFO!$F48*0.33, IF(COUNTRY_INFO!$K48=2, COUNTRY_INFO!$F48*0.5, COUNTRY_INFO!$F48))), 0))</f>
        <v>0</v>
      </c>
      <c r="E48" s="15">
        <f>IF(INTRO!$E$43="Non-endemic", 0, IF(COUNTRY_INFO!$K48&gt;0, IF(COUNTRY_INFO!$K48=4, 0, IF(COUNTRY_INFO!$K48=1, 0, IF(COUNTRY_INFO!$K48=2, COUNTRY_INFO!$G48*0.2, COUNTRY_INFO!$G48))), 0))</f>
        <v>0</v>
      </c>
      <c r="F48" s="15">
        <f t="shared" si="9"/>
        <v>0</v>
      </c>
      <c r="G48" s="16">
        <f>IF(INTRO!$E$43="Non-endemic", "Not required", COUNTRY_INFO!S48)</f>
        <v>0</v>
      </c>
      <c r="H48" s="198"/>
      <c r="I48" s="15">
        <f>IF($D48=0,0,IF(AND($G48&gt;0,$H48&lt;&gt;"Yes"),D48,IF(AND($G48&gt;0,$H48="Yes"),COUNTRY_INFO!$F48,0)))</f>
        <v>0</v>
      </c>
      <c r="J48" s="3"/>
      <c r="K48" s="42">
        <f t="shared" si="10"/>
        <v>0</v>
      </c>
      <c r="L48" s="42">
        <f t="shared" si="11"/>
        <v>0</v>
      </c>
      <c r="M48" s="15">
        <f t="shared" si="4"/>
        <v>0</v>
      </c>
      <c r="N48" s="42">
        <f t="shared" si="5"/>
        <v>0</v>
      </c>
      <c r="O48" s="15">
        <f t="shared" si="12"/>
        <v>0</v>
      </c>
      <c r="P48" s="25"/>
      <c r="Q48" s="17">
        <f t="shared" si="13"/>
        <v>0</v>
      </c>
      <c r="R48" s="17">
        <f t="shared" si="8"/>
        <v>0</v>
      </c>
    </row>
    <row r="49" spans="1:18" x14ac:dyDescent="0.2">
      <c r="A49" s="14" t="str">
        <f>IF(INTRO!$E$43="Non-endemic"," ", IF(COUNTRY_INFO!A49=0," ",COUNTRY_INFO!A49))</f>
        <v>Ethiopia</v>
      </c>
      <c r="B49" s="14" t="str">
        <f>IF(INTRO!$E$43="Non-endemic"," ", IF(COUNTRY_INFO!B49=0," ",COUNTRY_INFO!B49))</f>
        <v>AfarKilbat</v>
      </c>
      <c r="C49" s="14" t="str">
        <f>IF(INTRO!$E$43="Non-endemic"," ", IF(COUNTRY_INFO!C49=0," ",COUNTRY_INFO!C49))</f>
        <v>Samorobigelalu</v>
      </c>
      <c r="D49" s="15">
        <f>IF(INTRO!$E$43="Non-endemic", 0, IF(COUNTRY_INFO!$K49&gt;0, IF(COUNTRY_INFO!$K49=4, 0, IF(COUNTRY_INFO!$K49=1, COUNTRY_INFO!$F49*0.33, IF(COUNTRY_INFO!$K49=2, COUNTRY_INFO!$F49*0.5, COUNTRY_INFO!$F49))), 0))</f>
        <v>0</v>
      </c>
      <c r="E49" s="15">
        <f>IF(INTRO!$E$43="Non-endemic", 0, IF(COUNTRY_INFO!$K49&gt;0, IF(COUNTRY_INFO!$K49=4, 0, IF(COUNTRY_INFO!$K49=1, 0, IF(COUNTRY_INFO!$K49=2, COUNTRY_INFO!$G49*0.2, COUNTRY_INFO!$G49))), 0))</f>
        <v>0</v>
      </c>
      <c r="F49" s="15">
        <f t="shared" si="9"/>
        <v>0</v>
      </c>
      <c r="G49" s="16">
        <f>IF(INTRO!$E$43="Non-endemic", "Not required", COUNTRY_INFO!S49)</f>
        <v>0</v>
      </c>
      <c r="H49" s="198"/>
      <c r="I49" s="15">
        <f>IF($D49=0,0,IF(AND($G49&gt;0,$H49&lt;&gt;"Yes"),D49,IF(AND($G49&gt;0,$H49="Yes"),COUNTRY_INFO!$F49,0)))</f>
        <v>0</v>
      </c>
      <c r="J49" s="3"/>
      <c r="K49" s="42">
        <f t="shared" si="10"/>
        <v>0</v>
      </c>
      <c r="L49" s="42">
        <f t="shared" si="11"/>
        <v>0</v>
      </c>
      <c r="M49" s="15">
        <f t="shared" si="4"/>
        <v>0</v>
      </c>
      <c r="N49" s="42">
        <f t="shared" si="5"/>
        <v>0</v>
      </c>
      <c r="O49" s="15">
        <f t="shared" si="12"/>
        <v>0</v>
      </c>
      <c r="P49" s="25"/>
      <c r="Q49" s="17">
        <f t="shared" si="13"/>
        <v>0</v>
      </c>
      <c r="R49" s="17">
        <f t="shared" si="8"/>
        <v>0</v>
      </c>
    </row>
    <row r="50" spans="1:18" x14ac:dyDescent="0.2">
      <c r="A50" s="14" t="str">
        <f>IF(INTRO!$E$43="Non-endemic"," ", IF(COUNTRY_INFO!A50=0," ",COUNTRY_INFO!A50))</f>
        <v>Ethiopia</v>
      </c>
      <c r="B50" s="14" t="str">
        <f>IF(INTRO!$E$43="Non-endemic"," ", IF(COUNTRY_INFO!B50=0," ",COUNTRY_INFO!B50))</f>
        <v>AfarKilbat</v>
      </c>
      <c r="C50" s="14" t="str">
        <f>IF(INTRO!$E$43="Non-endemic"," ", IF(COUNTRY_INFO!C50=0," ",COUNTRY_INFO!C50))</f>
        <v>Telalak</v>
      </c>
      <c r="D50" s="15">
        <f>IF(INTRO!$E$43="Non-endemic", 0, IF(COUNTRY_INFO!$K50&gt;0, IF(COUNTRY_INFO!$K50=4, 0, IF(COUNTRY_INFO!$K50=1, COUNTRY_INFO!$F50*0.33, IF(COUNTRY_INFO!$K50=2, COUNTRY_INFO!$F50*0.5, COUNTRY_INFO!$F50))), 0))</f>
        <v>0</v>
      </c>
      <c r="E50" s="15">
        <f>IF(INTRO!$E$43="Non-endemic", 0, IF(COUNTRY_INFO!$K50&gt;0, IF(COUNTRY_INFO!$K50=4, 0, IF(COUNTRY_INFO!$K50=1, 0, IF(COUNTRY_INFO!$K50=2, COUNTRY_INFO!$G50*0.2, COUNTRY_INFO!$G50))), 0))</f>
        <v>0</v>
      </c>
      <c r="F50" s="15">
        <f t="shared" si="9"/>
        <v>0</v>
      </c>
      <c r="G50" s="16">
        <f>IF(INTRO!$E$43="Non-endemic", "Not required", COUNTRY_INFO!S50)</f>
        <v>0</v>
      </c>
      <c r="H50" s="198"/>
      <c r="I50" s="15">
        <f>IF($D50=0,0,IF(AND($G50&gt;0,$H50&lt;&gt;"Yes"),D50,IF(AND($G50&gt;0,$H50="Yes"),COUNTRY_INFO!$F50,0)))</f>
        <v>0</v>
      </c>
      <c r="J50" s="3"/>
      <c r="K50" s="42">
        <f t="shared" si="10"/>
        <v>0</v>
      </c>
      <c r="L50" s="42">
        <f t="shared" si="11"/>
        <v>0</v>
      </c>
      <c r="M50" s="15">
        <f t="shared" si="4"/>
        <v>0</v>
      </c>
      <c r="N50" s="42">
        <f t="shared" si="5"/>
        <v>0</v>
      </c>
      <c r="O50" s="15">
        <f t="shared" si="12"/>
        <v>0</v>
      </c>
      <c r="P50" s="25"/>
      <c r="Q50" s="17">
        <f t="shared" si="13"/>
        <v>0</v>
      </c>
      <c r="R50" s="17">
        <f t="shared" si="8"/>
        <v>0</v>
      </c>
    </row>
    <row r="51" spans="1:18" x14ac:dyDescent="0.2">
      <c r="A51" s="14" t="str">
        <f>IF(INTRO!$E$43="Non-endemic"," ", IF(COUNTRY_INFO!A51=0," ",COUNTRY_INFO!A51))</f>
        <v>Ethiopia</v>
      </c>
      <c r="B51" s="14" t="str">
        <f>IF(INTRO!$E$43="Non-endemic"," ", IF(COUNTRY_INFO!B51=0," ",COUNTRY_INFO!B51))</f>
        <v>AfarKilbat</v>
      </c>
      <c r="C51" s="14" t="str">
        <f>IF(INTRO!$E$43="Non-endemic"," ", IF(COUNTRY_INFO!C51=0," ",COUNTRY_INFO!C51))</f>
        <v>Teru</v>
      </c>
      <c r="D51" s="15">
        <f>IF(INTRO!$E$43="Non-endemic", 0, IF(COUNTRY_INFO!$K51&gt;0, IF(COUNTRY_INFO!$K51=4, 0, IF(COUNTRY_INFO!$K51=1, COUNTRY_INFO!$F51*0.33, IF(COUNTRY_INFO!$K51=2, COUNTRY_INFO!$F51*0.5, COUNTRY_INFO!$F51))), 0))</f>
        <v>0</v>
      </c>
      <c r="E51" s="15">
        <f>IF(INTRO!$E$43="Non-endemic", 0, IF(COUNTRY_INFO!$K51&gt;0, IF(COUNTRY_INFO!$K51=4, 0, IF(COUNTRY_INFO!$K51=1, 0, IF(COUNTRY_INFO!$K51=2, COUNTRY_INFO!$G51*0.2, COUNTRY_INFO!$G51))), 0))</f>
        <v>0</v>
      </c>
      <c r="F51" s="15">
        <f t="shared" si="9"/>
        <v>0</v>
      </c>
      <c r="G51" s="16">
        <f>IF(INTRO!$E$43="Non-endemic", "Not required", COUNTRY_INFO!S51)</f>
        <v>0</v>
      </c>
      <c r="H51" s="198"/>
      <c r="I51" s="15">
        <f>IF($D51=0,0,IF(AND($G51&gt;0,$H51&lt;&gt;"Yes"),D51,IF(AND($G51&gt;0,$H51="Yes"),COUNTRY_INFO!$F51,0)))</f>
        <v>0</v>
      </c>
      <c r="J51" s="3"/>
      <c r="K51" s="42">
        <f t="shared" si="10"/>
        <v>0</v>
      </c>
      <c r="L51" s="42">
        <f t="shared" si="11"/>
        <v>0</v>
      </c>
      <c r="M51" s="15">
        <f t="shared" si="4"/>
        <v>0</v>
      </c>
      <c r="N51" s="42">
        <f t="shared" si="5"/>
        <v>0</v>
      </c>
      <c r="O51" s="15">
        <f t="shared" si="12"/>
        <v>0</v>
      </c>
      <c r="P51" s="25"/>
      <c r="Q51" s="17">
        <f t="shared" si="13"/>
        <v>0</v>
      </c>
      <c r="R51" s="17">
        <f t="shared" si="8"/>
        <v>0</v>
      </c>
    </row>
    <row r="52" spans="1:18" x14ac:dyDescent="0.2">
      <c r="A52" s="14" t="str">
        <f>IF(INTRO!$E$43="Non-endemic"," ", IF(COUNTRY_INFO!A52=0," ",COUNTRY_INFO!A52))</f>
        <v>Ethiopia</v>
      </c>
      <c r="B52" s="14" t="str">
        <f>IF(INTRO!$E$43="Non-endemic"," ", IF(COUNTRY_INFO!B52=0," ",COUNTRY_INFO!B52))</f>
        <v>AfarKilbat</v>
      </c>
      <c r="C52" s="14" t="str">
        <f>IF(INTRO!$E$43="Non-endemic"," ", IF(COUNTRY_INFO!C52=0," ",COUNTRY_INFO!C52))</f>
        <v>Yalo</v>
      </c>
      <c r="D52" s="15">
        <f>IF(INTRO!$E$43="Non-endemic", 0, IF(COUNTRY_INFO!$K52&gt;0, IF(COUNTRY_INFO!$K52=4, 0, IF(COUNTRY_INFO!$K52=1, COUNTRY_INFO!$F52*0.33, IF(COUNTRY_INFO!$K52=2, COUNTRY_INFO!$F52*0.5, COUNTRY_INFO!$F52))), 0))</f>
        <v>0</v>
      </c>
      <c r="E52" s="15">
        <f>IF(INTRO!$E$43="Non-endemic", 0, IF(COUNTRY_INFO!$K52&gt;0, IF(COUNTRY_INFO!$K52=4, 0, IF(COUNTRY_INFO!$K52=1, 0, IF(COUNTRY_INFO!$K52=2, COUNTRY_INFO!$G52*0.2, COUNTRY_INFO!$G52))), 0))</f>
        <v>0</v>
      </c>
      <c r="F52" s="15">
        <f t="shared" si="9"/>
        <v>0</v>
      </c>
      <c r="G52" s="16">
        <f>IF(INTRO!$E$43="Non-endemic", "Not required", COUNTRY_INFO!S52)</f>
        <v>0</v>
      </c>
      <c r="H52" s="198"/>
      <c r="I52" s="15">
        <f>IF($D52=0,0,IF(AND($G52&gt;0,$H52&lt;&gt;"Yes"),D52,IF(AND($G52&gt;0,$H52="Yes"),COUNTRY_INFO!$F52,0)))</f>
        <v>0</v>
      </c>
      <c r="J52" s="3"/>
      <c r="K52" s="42">
        <f t="shared" si="10"/>
        <v>0</v>
      </c>
      <c r="L52" s="42">
        <f t="shared" si="11"/>
        <v>0</v>
      </c>
      <c r="M52" s="15">
        <f t="shared" si="4"/>
        <v>0</v>
      </c>
      <c r="N52" s="42">
        <f t="shared" si="5"/>
        <v>0</v>
      </c>
      <c r="O52" s="15">
        <f t="shared" si="12"/>
        <v>0</v>
      </c>
      <c r="P52" s="25"/>
      <c r="Q52" s="17">
        <f t="shared" si="13"/>
        <v>0</v>
      </c>
      <c r="R52" s="17">
        <f t="shared" si="8"/>
        <v>0</v>
      </c>
    </row>
    <row r="53" spans="1:18" x14ac:dyDescent="0.2">
      <c r="A53" s="14" t="str">
        <f>IF(INTRO!$E$43="Non-endemic"," ", IF(COUNTRY_INFO!A53=0," ",COUNTRY_INFO!A53))</f>
        <v>Ethiopia</v>
      </c>
      <c r="B53" s="14" t="str">
        <f>IF(INTRO!$E$43="Non-endemic"," ", IF(COUNTRY_INFO!B53=0," ",COUNTRY_INFO!B53))</f>
        <v>AmharaAwi</v>
      </c>
      <c r="C53" s="14" t="str">
        <f>IF(INTRO!$E$43="Non-endemic"," ", IF(COUNTRY_INFO!C53=0," ",COUNTRY_INFO!C53))</f>
        <v>Ankesha</v>
      </c>
      <c r="D53" s="15">
        <f>IF(INTRO!$E$43="Non-endemic", 0, IF(COUNTRY_INFO!$K53&gt;0, IF(COUNTRY_INFO!$K53=4, 0, IF(COUNTRY_INFO!$K53=1, COUNTRY_INFO!$F53*0.33, IF(COUNTRY_INFO!$K53=2, COUNTRY_INFO!$F53*0.5, COUNTRY_INFO!$F53))), 0))</f>
        <v>0</v>
      </c>
      <c r="E53" s="15">
        <f>IF(INTRO!$E$43="Non-endemic", 0, IF(COUNTRY_INFO!$K53&gt;0, IF(COUNTRY_INFO!$K53=4, 0, IF(COUNTRY_INFO!$K53=1, 0, IF(COUNTRY_INFO!$K53=2, COUNTRY_INFO!$G53*0.2, COUNTRY_INFO!$G53))), 0))</f>
        <v>0</v>
      </c>
      <c r="F53" s="15">
        <f t="shared" si="9"/>
        <v>0</v>
      </c>
      <c r="G53" s="16">
        <f>IF(INTRO!$E$43="Non-endemic", "Not required", COUNTRY_INFO!S53)</f>
        <v>0</v>
      </c>
      <c r="H53" s="198"/>
      <c r="I53" s="15">
        <f>IF($D53=0,0,IF(AND($G53&gt;0,$H53&lt;&gt;"Yes"),D53,IF(AND($G53&gt;0,$H53="Yes"),COUNTRY_INFO!$F53,0)))</f>
        <v>0</v>
      </c>
      <c r="J53" s="3"/>
      <c r="K53" s="42">
        <f t="shared" si="10"/>
        <v>0</v>
      </c>
      <c r="L53" s="42">
        <f t="shared" si="11"/>
        <v>0</v>
      </c>
      <c r="M53" s="15">
        <f t="shared" si="4"/>
        <v>0</v>
      </c>
      <c r="N53" s="42">
        <f t="shared" si="5"/>
        <v>0</v>
      </c>
      <c r="O53" s="15">
        <f t="shared" si="12"/>
        <v>0</v>
      </c>
      <c r="P53" s="25"/>
      <c r="Q53" s="17">
        <f t="shared" si="13"/>
        <v>0</v>
      </c>
      <c r="R53" s="17">
        <f t="shared" si="8"/>
        <v>0</v>
      </c>
    </row>
    <row r="54" spans="1:18" x14ac:dyDescent="0.2">
      <c r="A54" s="14" t="str">
        <f>IF(INTRO!$E$43="Non-endemic"," ", IF(COUNTRY_INFO!A54=0," ",COUNTRY_INFO!A54))</f>
        <v>Ethiopia</v>
      </c>
      <c r="B54" s="14" t="str">
        <f>IF(INTRO!$E$43="Non-endemic"," ", IF(COUNTRY_INFO!B54=0," ",COUNTRY_INFO!B54))</f>
        <v>AmharaAwi</v>
      </c>
      <c r="C54" s="14" t="str">
        <f>IF(INTRO!$E$43="Non-endemic"," ", IF(COUNTRY_INFO!C54=0," ",COUNTRY_INFO!C54))</f>
        <v>Ayehu</v>
      </c>
      <c r="D54" s="15">
        <f>IF(INTRO!$E$43="Non-endemic", 0, IF(COUNTRY_INFO!$K54&gt;0, IF(COUNTRY_INFO!$K54=4, 0, IF(COUNTRY_INFO!$K54=1, COUNTRY_INFO!$F54*0.33, IF(COUNTRY_INFO!$K54=2, COUNTRY_INFO!$F54*0.5, COUNTRY_INFO!$F54))), 0))</f>
        <v>0</v>
      </c>
      <c r="E54" s="15">
        <f>IF(INTRO!$E$43="Non-endemic", 0, IF(COUNTRY_INFO!$K54&gt;0, IF(COUNTRY_INFO!$K54=4, 0, IF(COUNTRY_INFO!$K54=1, 0, IF(COUNTRY_INFO!$K54=2, COUNTRY_INFO!$G54*0.2, COUNTRY_INFO!$G54))), 0))</f>
        <v>0</v>
      </c>
      <c r="F54" s="15">
        <f t="shared" si="9"/>
        <v>0</v>
      </c>
      <c r="G54" s="16">
        <f>IF(INTRO!$E$43="Non-endemic", "Not required", COUNTRY_INFO!S54)</f>
        <v>0</v>
      </c>
      <c r="H54" s="198"/>
      <c r="I54" s="15">
        <f>IF($D54=0,0,IF(AND($G54&gt;0,$H54&lt;&gt;"Yes"),D54,IF(AND($G54&gt;0,$H54="Yes"),COUNTRY_INFO!$F54,0)))</f>
        <v>0</v>
      </c>
      <c r="J54" s="3"/>
      <c r="K54" s="42">
        <f t="shared" si="10"/>
        <v>0</v>
      </c>
      <c r="L54" s="42">
        <f t="shared" si="11"/>
        <v>0</v>
      </c>
      <c r="M54" s="15">
        <f t="shared" si="4"/>
        <v>0</v>
      </c>
      <c r="N54" s="42">
        <f t="shared" si="5"/>
        <v>0</v>
      </c>
      <c r="O54" s="15">
        <f t="shared" si="12"/>
        <v>0</v>
      </c>
      <c r="P54" s="25"/>
      <c r="Q54" s="17">
        <f t="shared" si="13"/>
        <v>0</v>
      </c>
      <c r="R54" s="17">
        <f t="shared" si="8"/>
        <v>0</v>
      </c>
    </row>
    <row r="55" spans="1:18" x14ac:dyDescent="0.2">
      <c r="A55" s="14" t="str">
        <f>IF(INTRO!$E$43="Non-endemic"," ", IF(COUNTRY_INFO!A55=0," ",COUNTRY_INFO!A55))</f>
        <v>Ethiopia</v>
      </c>
      <c r="B55" s="14" t="str">
        <f>IF(INTRO!$E$43="Non-endemic"," ", IF(COUNTRY_INFO!B55=0," ",COUNTRY_INFO!B55))</f>
        <v>AmharaAwi</v>
      </c>
      <c r="C55" s="14" t="str">
        <f>IF(INTRO!$E$43="Non-endemic"," ", IF(COUNTRY_INFO!C55=0," ",COUNTRY_INFO!C55))</f>
        <v>Banja Shikudad</v>
      </c>
      <c r="D55" s="15">
        <f>IF(INTRO!$E$43="Non-endemic", 0, IF(COUNTRY_INFO!$K55&gt;0, IF(COUNTRY_INFO!$K55=4, 0, IF(COUNTRY_INFO!$K55=1, COUNTRY_INFO!$F55*0.33, IF(COUNTRY_INFO!$K55=2, COUNTRY_INFO!$F55*0.5, COUNTRY_INFO!$F55))), 0))</f>
        <v>0</v>
      </c>
      <c r="E55" s="15">
        <f>IF(INTRO!$E$43="Non-endemic", 0, IF(COUNTRY_INFO!$K55&gt;0, IF(COUNTRY_INFO!$K55=4, 0, IF(COUNTRY_INFO!$K55=1, 0, IF(COUNTRY_INFO!$K55=2, COUNTRY_INFO!$G55*0.2, COUNTRY_INFO!$G55))), 0))</f>
        <v>0</v>
      </c>
      <c r="F55" s="15">
        <f t="shared" si="9"/>
        <v>0</v>
      </c>
      <c r="G55" s="16">
        <f>IF(INTRO!$E$43="Non-endemic", "Not required", COUNTRY_INFO!S55)</f>
        <v>0</v>
      </c>
      <c r="H55" s="198"/>
      <c r="I55" s="15">
        <f>IF($D55=0,0,IF(AND($G55&gt;0,$H55&lt;&gt;"Yes"),D55,IF(AND($G55&gt;0,$H55="Yes"),COUNTRY_INFO!$F55,0)))</f>
        <v>0</v>
      </c>
      <c r="J55" s="3"/>
      <c r="K55" s="42">
        <f t="shared" si="10"/>
        <v>0</v>
      </c>
      <c r="L55" s="42">
        <f t="shared" si="11"/>
        <v>0</v>
      </c>
      <c r="M55" s="15">
        <f t="shared" si="4"/>
        <v>0</v>
      </c>
      <c r="N55" s="42">
        <f t="shared" si="5"/>
        <v>0</v>
      </c>
      <c r="O55" s="15">
        <f t="shared" si="12"/>
        <v>0</v>
      </c>
      <c r="P55" s="25"/>
      <c r="Q55" s="17">
        <f t="shared" si="13"/>
        <v>0</v>
      </c>
      <c r="R55" s="17">
        <f t="shared" si="8"/>
        <v>0</v>
      </c>
    </row>
    <row r="56" spans="1:18" x14ac:dyDescent="0.2">
      <c r="A56" s="14" t="str">
        <f>IF(INTRO!$E$43="Non-endemic"," ", IF(COUNTRY_INFO!A56=0," ",COUNTRY_INFO!A56))</f>
        <v>Ethiopia</v>
      </c>
      <c r="B56" s="14" t="str">
        <f>IF(INTRO!$E$43="Non-endemic"," ", IF(COUNTRY_INFO!B56=0," ",COUNTRY_INFO!B56))</f>
        <v>AmharaAwi</v>
      </c>
      <c r="C56" s="14" t="str">
        <f>IF(INTRO!$E$43="Non-endemic"," ", IF(COUNTRY_INFO!C56=0," ",COUNTRY_INFO!C56))</f>
        <v>Chagni Town</v>
      </c>
      <c r="D56" s="15">
        <f>IF(INTRO!$E$43="Non-endemic", 0, IF(COUNTRY_INFO!$K56&gt;0, IF(COUNTRY_INFO!$K56=4, 0, IF(COUNTRY_INFO!$K56=1, COUNTRY_INFO!$F56*0.33, IF(COUNTRY_INFO!$K56=2, COUNTRY_INFO!$F56*0.5, COUNTRY_INFO!$F56))), 0))</f>
        <v>5712.1797702423301</v>
      </c>
      <c r="E56" s="15">
        <f>IF(INTRO!$E$43="Non-endemic", 0, IF(COUNTRY_INFO!$K56&gt;0, IF(COUNTRY_INFO!$K56=4, 0, IF(COUNTRY_INFO!$K56=1, 0, IF(COUNTRY_INFO!$K56=2, COUNTRY_INFO!$G56*0.2, COUNTRY_INFO!$G56))), 0))</f>
        <v>4508.2943879286495</v>
      </c>
      <c r="F56" s="15">
        <f t="shared" si="9"/>
        <v>10220.474158170979</v>
      </c>
      <c r="G56" s="16">
        <f>IF(INTRO!$E$43="Non-endemic", "Not required", COUNTRY_INFO!S56)</f>
        <v>1</v>
      </c>
      <c r="H56" s="198" t="s">
        <v>171</v>
      </c>
      <c r="I56" s="15">
        <f>IF($D56=0,0,IF(AND($G56&gt;0,$H56&lt;&gt;"Yes"),D56,IF(AND($G56&gt;0,$H56="Yes"),COUNTRY_INFO!$F56,0)))</f>
        <v>11424.35954048466</v>
      </c>
      <c r="J56" s="3"/>
      <c r="K56" s="42">
        <f t="shared" si="10"/>
        <v>4508.2943879286495</v>
      </c>
      <c r="L56" s="42">
        <f t="shared" si="11"/>
        <v>15932.65392841331</v>
      </c>
      <c r="M56" s="15">
        <f t="shared" si="4"/>
        <v>28560.898851211648</v>
      </c>
      <c r="N56" s="42">
        <f t="shared" si="5"/>
        <v>13524.883163785948</v>
      </c>
      <c r="O56" s="15">
        <f t="shared" si="12"/>
        <v>28560.898851211648</v>
      </c>
      <c r="P56" s="25"/>
      <c r="Q56" s="17">
        <f t="shared" si="13"/>
        <v>28560.898851211648</v>
      </c>
      <c r="R56" s="17">
        <f t="shared" si="8"/>
        <v>29</v>
      </c>
    </row>
    <row r="57" spans="1:18" x14ac:dyDescent="0.2">
      <c r="A57" s="14" t="str">
        <f>IF(INTRO!$E$43="Non-endemic"," ", IF(COUNTRY_INFO!A57=0," ",COUNTRY_INFO!A57))</f>
        <v>Ethiopia</v>
      </c>
      <c r="B57" s="14" t="str">
        <f>IF(INTRO!$E$43="Non-endemic"," ", IF(COUNTRY_INFO!B57=0," ",COUNTRY_INFO!B57))</f>
        <v>AmharaAwi</v>
      </c>
      <c r="C57" s="14" t="str">
        <f>IF(INTRO!$E$43="Non-endemic"," ", IF(COUNTRY_INFO!C57=0," ",COUNTRY_INFO!C57))</f>
        <v>Dangila</v>
      </c>
      <c r="D57" s="15">
        <f>IF(INTRO!$E$43="Non-endemic", 0, IF(COUNTRY_INFO!$K57&gt;0, IF(COUNTRY_INFO!$K57=4, 0, IF(COUNTRY_INFO!$K57=1, COUNTRY_INFO!$F57*0.33, IF(COUNTRY_INFO!$K57=2, COUNTRY_INFO!$F57*0.5, COUNTRY_INFO!$F57))), 0))</f>
        <v>0</v>
      </c>
      <c r="E57" s="15">
        <f>IF(INTRO!$E$43="Non-endemic", 0, IF(COUNTRY_INFO!$K57&gt;0, IF(COUNTRY_INFO!$K57=4, 0, IF(COUNTRY_INFO!$K57=1, 0, IF(COUNTRY_INFO!$K57=2, COUNTRY_INFO!$G57*0.2, COUNTRY_INFO!$G57))), 0))</f>
        <v>0</v>
      </c>
      <c r="F57" s="15">
        <f t="shared" si="9"/>
        <v>0</v>
      </c>
      <c r="G57" s="16">
        <f>IF(INTRO!$E$43="Non-endemic", "Not required", COUNTRY_INFO!S57)</f>
        <v>0</v>
      </c>
      <c r="H57" s="198"/>
      <c r="I57" s="15">
        <f>IF($D57=0,0,IF(AND($G57&gt;0,$H57&lt;&gt;"Yes"),D57,IF(AND($G57&gt;0,$H57="Yes"),COUNTRY_INFO!$F57,0)))</f>
        <v>0</v>
      </c>
      <c r="J57" s="3"/>
      <c r="K57" s="42">
        <f t="shared" si="10"/>
        <v>0</v>
      </c>
      <c r="L57" s="42">
        <f t="shared" si="11"/>
        <v>0</v>
      </c>
      <c r="M57" s="15">
        <f t="shared" si="4"/>
        <v>0</v>
      </c>
      <c r="N57" s="42">
        <f t="shared" si="5"/>
        <v>0</v>
      </c>
      <c r="O57" s="15">
        <f t="shared" si="12"/>
        <v>0</v>
      </c>
      <c r="P57" s="25"/>
      <c r="Q57" s="17">
        <f t="shared" si="13"/>
        <v>0</v>
      </c>
      <c r="R57" s="17">
        <f t="shared" si="8"/>
        <v>0</v>
      </c>
    </row>
    <row r="58" spans="1:18" x14ac:dyDescent="0.2">
      <c r="A58" s="14" t="str">
        <f>IF(INTRO!$E$43="Non-endemic"," ", IF(COUNTRY_INFO!A58=0," ",COUNTRY_INFO!A58))</f>
        <v>Ethiopia</v>
      </c>
      <c r="B58" s="14" t="str">
        <f>IF(INTRO!$E$43="Non-endemic"," ", IF(COUNTRY_INFO!B58=0," ",COUNTRY_INFO!B58))</f>
        <v>AmharaAwi</v>
      </c>
      <c r="C58" s="14" t="str">
        <f>IF(INTRO!$E$43="Non-endemic"," ", IF(COUNTRY_INFO!C58=0," ",COUNTRY_INFO!C58))</f>
        <v>Dangla Town</v>
      </c>
      <c r="D58" s="15">
        <f>IF(INTRO!$E$43="Non-endemic", 0, IF(COUNTRY_INFO!$K58&gt;0, IF(COUNTRY_INFO!$K58=4, 0, IF(COUNTRY_INFO!$K58=1, COUNTRY_INFO!$F58*0.33, IF(COUNTRY_INFO!$K58=2, COUNTRY_INFO!$F58*0.5, COUNTRY_INFO!$F58))), 0))</f>
        <v>0</v>
      </c>
      <c r="E58" s="15">
        <f>IF(INTRO!$E$43="Non-endemic", 0, IF(COUNTRY_INFO!$K58&gt;0, IF(COUNTRY_INFO!$K58=4, 0, IF(COUNTRY_INFO!$K58=1, 0, IF(COUNTRY_INFO!$K58=2, COUNTRY_INFO!$G58*0.2, COUNTRY_INFO!$G58))), 0))</f>
        <v>0</v>
      </c>
      <c r="F58" s="15">
        <f t="shared" si="9"/>
        <v>0</v>
      </c>
      <c r="G58" s="16">
        <f>IF(INTRO!$E$43="Non-endemic", "Not required", COUNTRY_INFO!S58)</f>
        <v>0</v>
      </c>
      <c r="H58" s="198"/>
      <c r="I58" s="15">
        <f>IF($D58=0,0,IF(AND($G58&gt;0,$H58&lt;&gt;"Yes"),D58,IF(AND($G58&gt;0,$H58="Yes"),COUNTRY_INFO!$F58,0)))</f>
        <v>0</v>
      </c>
      <c r="J58" s="3"/>
      <c r="K58" s="42">
        <f t="shared" si="10"/>
        <v>0</v>
      </c>
      <c r="L58" s="42">
        <f t="shared" si="11"/>
        <v>0</v>
      </c>
      <c r="M58" s="15">
        <f t="shared" si="4"/>
        <v>0</v>
      </c>
      <c r="N58" s="42">
        <f t="shared" si="5"/>
        <v>0</v>
      </c>
      <c r="O58" s="15">
        <f t="shared" si="12"/>
        <v>0</v>
      </c>
      <c r="P58" s="25"/>
      <c r="Q58" s="17">
        <f t="shared" si="13"/>
        <v>0</v>
      </c>
      <c r="R58" s="17">
        <f t="shared" si="8"/>
        <v>0</v>
      </c>
    </row>
    <row r="59" spans="1:18" x14ac:dyDescent="0.2">
      <c r="A59" s="14" t="str">
        <f>IF(INTRO!$E$43="Non-endemic"," ", IF(COUNTRY_INFO!A59=0," ",COUNTRY_INFO!A59))</f>
        <v>Ethiopia</v>
      </c>
      <c r="B59" s="14" t="str">
        <f>IF(INTRO!$E$43="Non-endemic"," ", IF(COUNTRY_INFO!B59=0," ",COUNTRY_INFO!B59))</f>
        <v>AmharaAwi</v>
      </c>
      <c r="C59" s="14" t="str">
        <f>IF(INTRO!$E$43="Non-endemic"," ", IF(COUNTRY_INFO!C59=0," ",COUNTRY_INFO!C59))</f>
        <v>Fagita Lekoma</v>
      </c>
      <c r="D59" s="15">
        <f>IF(INTRO!$E$43="Non-endemic", 0, IF(COUNTRY_INFO!$K59&gt;0, IF(COUNTRY_INFO!$K59=4, 0, IF(COUNTRY_INFO!$K59=1, COUNTRY_INFO!$F59*0.33, IF(COUNTRY_INFO!$K59=2, COUNTRY_INFO!$F59*0.5, COUNTRY_INFO!$F59))), 0))</f>
        <v>0</v>
      </c>
      <c r="E59" s="15">
        <f>IF(INTRO!$E$43="Non-endemic", 0, IF(COUNTRY_INFO!$K59&gt;0, IF(COUNTRY_INFO!$K59=4, 0, IF(COUNTRY_INFO!$K59=1, 0, IF(COUNTRY_INFO!$K59=2, COUNTRY_INFO!$G59*0.2, COUNTRY_INFO!$G59))), 0))</f>
        <v>0</v>
      </c>
      <c r="F59" s="15">
        <f t="shared" si="9"/>
        <v>0</v>
      </c>
      <c r="G59" s="16">
        <f>IF(INTRO!$E$43="Non-endemic", "Not required", COUNTRY_INFO!S59)</f>
        <v>0</v>
      </c>
      <c r="H59" s="198"/>
      <c r="I59" s="15">
        <f>IF($D59=0,0,IF(AND($G59&gt;0,$H59&lt;&gt;"Yes"),D59,IF(AND($G59&gt;0,$H59="Yes"),COUNTRY_INFO!$F59,0)))</f>
        <v>0</v>
      </c>
      <c r="J59" s="3"/>
      <c r="K59" s="42">
        <f t="shared" si="10"/>
        <v>0</v>
      </c>
      <c r="L59" s="42">
        <f t="shared" si="11"/>
        <v>0</v>
      </c>
      <c r="M59" s="15">
        <f t="shared" si="4"/>
        <v>0</v>
      </c>
      <c r="N59" s="42">
        <f t="shared" si="5"/>
        <v>0</v>
      </c>
      <c r="O59" s="15">
        <f t="shared" si="12"/>
        <v>0</v>
      </c>
      <c r="P59" s="25"/>
      <c r="Q59" s="17">
        <f t="shared" si="13"/>
        <v>0</v>
      </c>
      <c r="R59" s="17">
        <f t="shared" si="8"/>
        <v>0</v>
      </c>
    </row>
    <row r="60" spans="1:18" x14ac:dyDescent="0.2">
      <c r="A60" s="14" t="str">
        <f>IF(INTRO!$E$43="Non-endemic"," ", IF(COUNTRY_INFO!A60=0," ",COUNTRY_INFO!A60))</f>
        <v>Ethiopia</v>
      </c>
      <c r="B60" s="14" t="str">
        <f>IF(INTRO!$E$43="Non-endemic"," ", IF(COUNTRY_INFO!B60=0," ",COUNTRY_INFO!B60))</f>
        <v>AmharaAwi</v>
      </c>
      <c r="C60" s="14" t="str">
        <f>IF(INTRO!$E$43="Non-endemic"," ", IF(COUNTRY_INFO!C60=0," ",COUNTRY_INFO!C60))</f>
        <v>Guagusa Shikudad</v>
      </c>
      <c r="D60" s="15">
        <f>IF(INTRO!$E$43="Non-endemic", 0, IF(COUNTRY_INFO!$K60&gt;0, IF(COUNTRY_INFO!$K60=4, 0, IF(COUNTRY_INFO!$K60=1, COUNTRY_INFO!$F60*0.33, IF(COUNTRY_INFO!$K60=2, COUNTRY_INFO!$F60*0.5, COUNTRY_INFO!$F60))), 0))</f>
        <v>10031.687894821547</v>
      </c>
      <c r="E60" s="15">
        <f>IF(INTRO!$E$43="Non-endemic", 0, IF(COUNTRY_INFO!$K60&gt;0, IF(COUNTRY_INFO!$K60=4, 0, IF(COUNTRY_INFO!$K60=1, 0, IF(COUNTRY_INFO!$K60=2, COUNTRY_INFO!$G60*0.2, COUNTRY_INFO!$G60))), 0))</f>
        <v>0</v>
      </c>
      <c r="F60" s="15">
        <f t="shared" si="9"/>
        <v>10031.687894821547</v>
      </c>
      <c r="G60" s="16">
        <f>IF(INTRO!$E$43="Non-endemic", "Not required", COUNTRY_INFO!S60)</f>
        <v>0</v>
      </c>
      <c r="H60" s="198"/>
      <c r="I60" s="15">
        <f>IF($D60=0,0,IF(AND($G60&gt;0,$H60&lt;&gt;"Yes"),D60,IF(AND($G60&gt;0,$H60="Yes"),COUNTRY_INFO!$F60,0)))</f>
        <v>0</v>
      </c>
      <c r="J60" s="3"/>
      <c r="K60" s="42">
        <f t="shared" si="10"/>
        <v>0</v>
      </c>
      <c r="L60" s="42">
        <f t="shared" si="11"/>
        <v>0</v>
      </c>
      <c r="M60" s="15">
        <f t="shared" si="4"/>
        <v>0</v>
      </c>
      <c r="N60" s="42">
        <f t="shared" si="5"/>
        <v>0</v>
      </c>
      <c r="O60" s="15">
        <f t="shared" si="12"/>
        <v>0</v>
      </c>
      <c r="P60" s="25"/>
      <c r="Q60" s="17">
        <f t="shared" si="13"/>
        <v>0</v>
      </c>
      <c r="R60" s="17">
        <f t="shared" si="8"/>
        <v>0</v>
      </c>
    </row>
    <row r="61" spans="1:18" x14ac:dyDescent="0.2">
      <c r="A61" s="14" t="str">
        <f>IF(INTRO!$E$43="Non-endemic"," ", IF(COUNTRY_INFO!A61=0," ",COUNTRY_INFO!A61))</f>
        <v>Ethiopia</v>
      </c>
      <c r="B61" s="14" t="str">
        <f>IF(INTRO!$E$43="Non-endemic"," ", IF(COUNTRY_INFO!B61=0," ",COUNTRY_INFO!B61))</f>
        <v>AmharaAwi</v>
      </c>
      <c r="C61" s="14" t="str">
        <f>IF(INTRO!$E$43="Non-endemic"," ", IF(COUNTRY_INFO!C61=0," ",COUNTRY_INFO!C61))</f>
        <v>Guangua</v>
      </c>
      <c r="D61" s="15">
        <f>IF(INTRO!$E$43="Non-endemic", 0, IF(COUNTRY_INFO!$K61&gt;0, IF(COUNTRY_INFO!$K61=4, 0, IF(COUNTRY_INFO!$K61=1, COUNTRY_INFO!$F61*0.33, IF(COUNTRY_INFO!$K61=2, COUNTRY_INFO!$F61*0.5, COUNTRY_INFO!$F61))), 0))</f>
        <v>0</v>
      </c>
      <c r="E61" s="15">
        <f>IF(INTRO!$E$43="Non-endemic", 0, IF(COUNTRY_INFO!$K61&gt;0, IF(COUNTRY_INFO!$K61=4, 0, IF(COUNTRY_INFO!$K61=1, 0, IF(COUNTRY_INFO!$K61=2, COUNTRY_INFO!$G61*0.2, COUNTRY_INFO!$G61))), 0))</f>
        <v>0</v>
      </c>
      <c r="F61" s="15">
        <f t="shared" si="9"/>
        <v>0</v>
      </c>
      <c r="G61" s="16">
        <f>IF(INTRO!$E$43="Non-endemic", "Not required", COUNTRY_INFO!S61)</f>
        <v>0</v>
      </c>
      <c r="H61" s="198"/>
      <c r="I61" s="15">
        <f>IF($D61=0,0,IF(AND($G61&gt;0,$H61&lt;&gt;"Yes"),D61,IF(AND($G61&gt;0,$H61="Yes"),COUNTRY_INFO!$F61,0)))</f>
        <v>0</v>
      </c>
      <c r="J61" s="3"/>
      <c r="K61" s="42">
        <f t="shared" si="10"/>
        <v>0</v>
      </c>
      <c r="L61" s="42">
        <f t="shared" si="11"/>
        <v>0</v>
      </c>
      <c r="M61" s="15">
        <f t="shared" si="4"/>
        <v>0</v>
      </c>
      <c r="N61" s="42">
        <f t="shared" si="5"/>
        <v>0</v>
      </c>
      <c r="O61" s="15">
        <f t="shared" si="12"/>
        <v>0</v>
      </c>
      <c r="P61" s="25"/>
      <c r="Q61" s="17">
        <f t="shared" si="13"/>
        <v>0</v>
      </c>
      <c r="R61" s="17">
        <f t="shared" si="8"/>
        <v>0</v>
      </c>
    </row>
    <row r="62" spans="1:18" x14ac:dyDescent="0.2">
      <c r="A62" s="14" t="str">
        <f>IF(INTRO!$E$43="Non-endemic"," ", IF(COUNTRY_INFO!A62=0," ",COUNTRY_INFO!A62))</f>
        <v>Ethiopia</v>
      </c>
      <c r="B62" s="14" t="str">
        <f>IF(INTRO!$E$43="Non-endemic"," ", IF(COUNTRY_INFO!B62=0," ",COUNTRY_INFO!B62))</f>
        <v>AmharaAwi</v>
      </c>
      <c r="C62" s="14" t="str">
        <f>IF(INTRO!$E$43="Non-endemic"," ", IF(COUNTRY_INFO!C62=0," ",COUNTRY_INFO!C62))</f>
        <v>Injibara Town</v>
      </c>
      <c r="D62" s="15">
        <f>IF(INTRO!$E$43="Non-endemic", 0, IF(COUNTRY_INFO!$K62&gt;0, IF(COUNTRY_INFO!$K62=4, 0, IF(COUNTRY_INFO!$K62=1, COUNTRY_INFO!$F62*0.33, IF(COUNTRY_INFO!$K62=2, COUNTRY_INFO!$F62*0.5, COUNTRY_INFO!$F62))), 0))</f>
        <v>0</v>
      </c>
      <c r="E62" s="15">
        <f>IF(INTRO!$E$43="Non-endemic", 0, IF(COUNTRY_INFO!$K62&gt;0, IF(COUNTRY_INFO!$K62=4, 0, IF(COUNTRY_INFO!$K62=1, 0, IF(COUNTRY_INFO!$K62=2, COUNTRY_INFO!$G62*0.2, COUNTRY_INFO!$G62))), 0))</f>
        <v>0</v>
      </c>
      <c r="F62" s="15">
        <f t="shared" si="9"/>
        <v>0</v>
      </c>
      <c r="G62" s="16">
        <f>IF(INTRO!$E$43="Non-endemic", "Not required", COUNTRY_INFO!S62)</f>
        <v>0</v>
      </c>
      <c r="H62" s="198"/>
      <c r="I62" s="15">
        <f>IF($D62=0,0,IF(AND($G62&gt;0,$H62&lt;&gt;"Yes"),D62,IF(AND($G62&gt;0,$H62="Yes"),COUNTRY_INFO!$F62,0)))</f>
        <v>0</v>
      </c>
      <c r="J62" s="3"/>
      <c r="K62" s="42">
        <f t="shared" si="10"/>
        <v>0</v>
      </c>
      <c r="L62" s="42">
        <f t="shared" si="11"/>
        <v>0</v>
      </c>
      <c r="M62" s="15">
        <f t="shared" si="4"/>
        <v>0</v>
      </c>
      <c r="N62" s="42">
        <f t="shared" si="5"/>
        <v>0</v>
      </c>
      <c r="O62" s="15">
        <f t="shared" si="12"/>
        <v>0</v>
      </c>
      <c r="P62" s="25"/>
      <c r="Q62" s="17">
        <f t="shared" si="13"/>
        <v>0</v>
      </c>
      <c r="R62" s="17">
        <f t="shared" si="8"/>
        <v>0</v>
      </c>
    </row>
    <row r="63" spans="1:18" x14ac:dyDescent="0.2">
      <c r="A63" s="14" t="str">
        <f>IF(INTRO!$E$43="Non-endemic"," ", IF(COUNTRY_INFO!A63=0," ",COUNTRY_INFO!A63))</f>
        <v>Ethiopia</v>
      </c>
      <c r="B63" s="14" t="str">
        <f>IF(INTRO!$E$43="Non-endemic"," ", IF(COUNTRY_INFO!B63=0," ",COUNTRY_INFO!B63))</f>
        <v>AmharaAwi</v>
      </c>
      <c r="C63" s="14" t="str">
        <f>IF(INTRO!$E$43="Non-endemic"," ", IF(COUNTRY_INFO!C63=0," ",COUNTRY_INFO!C63))</f>
        <v>Jawi</v>
      </c>
      <c r="D63" s="15">
        <f>IF(INTRO!$E$43="Non-endemic", 0, IF(COUNTRY_INFO!$K63&gt;0, IF(COUNTRY_INFO!$K63=4, 0, IF(COUNTRY_INFO!$K63=1, COUNTRY_INFO!$F63*0.33, IF(COUNTRY_INFO!$K63=2, COUNTRY_INFO!$F63*0.5, COUNTRY_INFO!$F63))), 0))</f>
        <v>41098.560658837596</v>
      </c>
      <c r="E63" s="15">
        <f>IF(INTRO!$E$43="Non-endemic", 0, IF(COUNTRY_INFO!$K63&gt;0, IF(COUNTRY_INFO!$K63=4, 0, IF(COUNTRY_INFO!$K63=1, 0, IF(COUNTRY_INFO!$K63=2, COUNTRY_INFO!$G63*0.2, COUNTRY_INFO!$G63))), 0))</f>
        <v>81091.815131337498</v>
      </c>
      <c r="F63" s="15">
        <f t="shared" si="9"/>
        <v>122190.37579017509</v>
      </c>
      <c r="G63" s="16">
        <f>IF(INTRO!$E$43="Non-endemic", "Not required", COUNTRY_INFO!S63)</f>
        <v>1</v>
      </c>
      <c r="H63" s="198" t="s">
        <v>171</v>
      </c>
      <c r="I63" s="15">
        <f>IF($D63=0,0,IF(AND($G63&gt;0,$H63&lt;&gt;"Yes"),D63,IF(AND($G63&gt;0,$H63="Yes"),COUNTRY_INFO!$F63,0)))</f>
        <v>41098.560658837596</v>
      </c>
      <c r="J63" s="3"/>
      <c r="K63" s="42">
        <f t="shared" si="10"/>
        <v>81091.815131337498</v>
      </c>
      <c r="L63" s="42">
        <f t="shared" si="11"/>
        <v>122190.37579017509</v>
      </c>
      <c r="M63" s="15">
        <f t="shared" si="4"/>
        <v>102746.401647094</v>
      </c>
      <c r="N63" s="42">
        <f t="shared" si="5"/>
        <v>243275.44539401249</v>
      </c>
      <c r="O63" s="15">
        <f t="shared" si="12"/>
        <v>102746.401647094</v>
      </c>
      <c r="P63" s="25"/>
      <c r="Q63" s="17">
        <f t="shared" si="13"/>
        <v>102746.401647094</v>
      </c>
      <c r="R63" s="17">
        <f t="shared" si="8"/>
        <v>103</v>
      </c>
    </row>
    <row r="64" spans="1:18" x14ac:dyDescent="0.2">
      <c r="A64" s="14" t="str">
        <f>IF(INTRO!$E$43="Non-endemic"," ", IF(COUNTRY_INFO!A64=0," ",COUNTRY_INFO!A64))</f>
        <v>Ethiopia</v>
      </c>
      <c r="B64" s="14" t="str">
        <f>IF(INTRO!$E$43="Non-endemic"," ", IF(COUNTRY_INFO!B64=0," ",COUNTRY_INFO!B64))</f>
        <v>AmharaAwi</v>
      </c>
      <c r="C64" s="14" t="str">
        <f>IF(INTRO!$E$43="Non-endemic"," ", IF(COUNTRY_INFO!C64=0," ",COUNTRY_INFO!C64))</f>
        <v>Zigem</v>
      </c>
      <c r="D64" s="15">
        <f>IF(INTRO!$E$43="Non-endemic", 0, IF(COUNTRY_INFO!$K64&gt;0, IF(COUNTRY_INFO!$K64=4, 0, IF(COUNTRY_INFO!$K64=1, COUNTRY_INFO!$F64*0.33, IF(COUNTRY_INFO!$K64=2, COUNTRY_INFO!$F64*0.5, COUNTRY_INFO!$F64))), 0))</f>
        <v>0</v>
      </c>
      <c r="E64" s="15">
        <f>IF(INTRO!$E$43="Non-endemic", 0, IF(COUNTRY_INFO!$K64&gt;0, IF(COUNTRY_INFO!$K64=4, 0, IF(COUNTRY_INFO!$K64=1, 0, IF(COUNTRY_INFO!$K64=2, COUNTRY_INFO!$G64*0.2, COUNTRY_INFO!$G64))), 0))</f>
        <v>0</v>
      </c>
      <c r="F64" s="15">
        <f t="shared" si="9"/>
        <v>0</v>
      </c>
      <c r="G64" s="16">
        <f>IF(INTRO!$E$43="Non-endemic", "Not required", COUNTRY_INFO!S64)</f>
        <v>0</v>
      </c>
      <c r="H64" s="198"/>
      <c r="I64" s="15">
        <f>IF($D64=0,0,IF(AND($G64&gt;0,$H64&lt;&gt;"Yes"),D64,IF(AND($G64&gt;0,$H64="Yes"),COUNTRY_INFO!$F64,0)))</f>
        <v>0</v>
      </c>
      <c r="J64" s="3"/>
      <c r="K64" s="42">
        <f t="shared" si="10"/>
        <v>0</v>
      </c>
      <c r="L64" s="42">
        <f t="shared" si="11"/>
        <v>0</v>
      </c>
      <c r="M64" s="15">
        <f t="shared" si="4"/>
        <v>0</v>
      </c>
      <c r="N64" s="42">
        <f t="shared" si="5"/>
        <v>0</v>
      </c>
      <c r="O64" s="15">
        <f t="shared" si="12"/>
        <v>0</v>
      </c>
      <c r="P64" s="25"/>
      <c r="Q64" s="17">
        <f t="shared" si="13"/>
        <v>0</v>
      </c>
      <c r="R64" s="17">
        <f t="shared" si="8"/>
        <v>0</v>
      </c>
    </row>
    <row r="65" spans="1:18" x14ac:dyDescent="0.2">
      <c r="A65" s="14" t="str">
        <f>IF(INTRO!$E$43="Non-endemic"," ", IF(COUNTRY_INFO!A65=0," ",COUNTRY_INFO!A65))</f>
        <v>Ethiopia</v>
      </c>
      <c r="B65" s="14" t="str">
        <f>IF(INTRO!$E$43="Non-endemic"," ", IF(COUNTRY_INFO!B65=0," ",COUNTRY_INFO!B65))</f>
        <v>AmharaEast Gojam</v>
      </c>
      <c r="C65" s="14" t="str">
        <f>IF(INTRO!$E$43="Non-endemic"," ", IF(COUNTRY_INFO!C65=0," ",COUNTRY_INFO!C65))</f>
        <v>Aneded</v>
      </c>
      <c r="D65" s="15">
        <f>IF(INTRO!$E$43="Non-endemic", 0, IF(COUNTRY_INFO!$K65&gt;0, IF(COUNTRY_INFO!$K65=4, 0, IF(COUNTRY_INFO!$K65=1, COUNTRY_INFO!$F65*0.33, IF(COUNTRY_INFO!$K65=2, COUNTRY_INFO!$F65*0.5, COUNTRY_INFO!$F65))), 0))</f>
        <v>0</v>
      </c>
      <c r="E65" s="15">
        <f>IF(INTRO!$E$43="Non-endemic", 0, IF(COUNTRY_INFO!$K65&gt;0, IF(COUNTRY_INFO!$K65=4, 0, IF(COUNTRY_INFO!$K65=1, 0, IF(COUNTRY_INFO!$K65=2, COUNTRY_INFO!$G65*0.2, COUNTRY_INFO!$G65))), 0))</f>
        <v>0</v>
      </c>
      <c r="F65" s="15">
        <f t="shared" si="9"/>
        <v>0</v>
      </c>
      <c r="G65" s="16">
        <f>IF(INTRO!$E$43="Non-endemic", "Not required", COUNTRY_INFO!S65)</f>
        <v>0</v>
      </c>
      <c r="H65" s="198"/>
      <c r="I65" s="15">
        <f>IF($D65=0,0,IF(AND($G65&gt;0,$H65&lt;&gt;"Yes"),D65,IF(AND($G65&gt;0,$H65="Yes"),COUNTRY_INFO!$F65,0)))</f>
        <v>0</v>
      </c>
      <c r="J65" s="3"/>
      <c r="K65" s="42">
        <f t="shared" si="10"/>
        <v>0</v>
      </c>
      <c r="L65" s="42">
        <f t="shared" si="11"/>
        <v>0</v>
      </c>
      <c r="M65" s="15">
        <f t="shared" si="4"/>
        <v>0</v>
      </c>
      <c r="N65" s="42">
        <f t="shared" si="5"/>
        <v>0</v>
      </c>
      <c r="O65" s="15">
        <f t="shared" si="12"/>
        <v>0</v>
      </c>
      <c r="P65" s="25"/>
      <c r="Q65" s="17">
        <f t="shared" si="13"/>
        <v>0</v>
      </c>
      <c r="R65" s="17">
        <f t="shared" si="8"/>
        <v>0</v>
      </c>
    </row>
    <row r="66" spans="1:18" x14ac:dyDescent="0.2">
      <c r="A66" s="14" t="str">
        <f>IF(INTRO!$E$43="Non-endemic"," ", IF(COUNTRY_INFO!A66=0," ",COUNTRY_INFO!A66))</f>
        <v>Ethiopia</v>
      </c>
      <c r="B66" s="14" t="str">
        <f>IF(INTRO!$E$43="Non-endemic"," ", IF(COUNTRY_INFO!B66=0," ",COUNTRY_INFO!B66))</f>
        <v>AmharaEast Gojam</v>
      </c>
      <c r="C66" s="14" t="str">
        <f>IF(INTRO!$E$43="Non-endemic"," ", IF(COUNTRY_INFO!C66=0," ",COUNTRY_INFO!C66))</f>
        <v>Awabel</v>
      </c>
      <c r="D66" s="15">
        <f>IF(INTRO!$E$43="Non-endemic", 0, IF(COUNTRY_INFO!$K66&gt;0, IF(COUNTRY_INFO!$K66=4, 0, IF(COUNTRY_INFO!$K66=1, COUNTRY_INFO!$F66*0.33, IF(COUNTRY_INFO!$K66=2, COUNTRY_INFO!$F66*0.5, COUNTRY_INFO!$F66))), 0))</f>
        <v>14033.539975290762</v>
      </c>
      <c r="E66" s="15">
        <f>IF(INTRO!$E$43="Non-endemic", 0, IF(COUNTRY_INFO!$K66&gt;0, IF(COUNTRY_INFO!$K66=4, 0, IF(COUNTRY_INFO!$K66=1, 0, IF(COUNTRY_INFO!$K66=2, COUNTRY_INFO!$G66*0.2, COUNTRY_INFO!$G66))), 0))</f>
        <v>0</v>
      </c>
      <c r="F66" s="15">
        <f t="shared" si="9"/>
        <v>14033.539975290762</v>
      </c>
      <c r="G66" s="16">
        <f>IF(INTRO!$E$43="Non-endemic", "Not required", COUNTRY_INFO!S66)</f>
        <v>0</v>
      </c>
      <c r="H66" s="198"/>
      <c r="I66" s="15">
        <f>IF($D66=0,0,IF(AND($G66&gt;0,$H66&lt;&gt;"Yes"),D66,IF(AND($G66&gt;0,$H66="Yes"),COUNTRY_INFO!$F66,0)))</f>
        <v>0</v>
      </c>
      <c r="J66" s="3"/>
      <c r="K66" s="42">
        <f t="shared" si="10"/>
        <v>0</v>
      </c>
      <c r="L66" s="42">
        <f t="shared" si="11"/>
        <v>0</v>
      </c>
      <c r="M66" s="15">
        <f t="shared" si="4"/>
        <v>0</v>
      </c>
      <c r="N66" s="42">
        <f t="shared" si="5"/>
        <v>0</v>
      </c>
      <c r="O66" s="15">
        <f t="shared" si="12"/>
        <v>0</v>
      </c>
      <c r="P66" s="25"/>
      <c r="Q66" s="17">
        <f t="shared" si="13"/>
        <v>0</v>
      </c>
      <c r="R66" s="17">
        <f t="shared" si="8"/>
        <v>0</v>
      </c>
    </row>
    <row r="67" spans="1:18" x14ac:dyDescent="0.2">
      <c r="A67" s="14" t="str">
        <f>IF(INTRO!$E$43="Non-endemic"," ", IF(COUNTRY_INFO!A67=0," ",COUNTRY_INFO!A67))</f>
        <v>Ethiopia</v>
      </c>
      <c r="B67" s="14" t="str">
        <f>IF(INTRO!$E$43="Non-endemic"," ", IF(COUNTRY_INFO!B67=0," ",COUNTRY_INFO!B67))</f>
        <v>AmharaEast Gojam</v>
      </c>
      <c r="C67" s="14" t="str">
        <f>IF(INTRO!$E$43="Non-endemic"," ", IF(COUNTRY_INFO!C67=0," ",COUNTRY_INFO!C67))</f>
        <v>Basoliben</v>
      </c>
      <c r="D67" s="15">
        <f>IF(INTRO!$E$43="Non-endemic", 0, IF(COUNTRY_INFO!$K67&gt;0, IF(COUNTRY_INFO!$K67=4, 0, IF(COUNTRY_INFO!$K67=1, COUNTRY_INFO!$F67*0.33, IF(COUNTRY_INFO!$K67=2, COUNTRY_INFO!$F67*0.5, COUNTRY_INFO!$F67))), 0))</f>
        <v>16223.965820333235</v>
      </c>
      <c r="E67" s="15">
        <f>IF(INTRO!$E$43="Non-endemic", 0, IF(COUNTRY_INFO!$K67&gt;0, IF(COUNTRY_INFO!$K67=4, 0, IF(COUNTRY_INFO!$K67=1, 0, IF(COUNTRY_INFO!$K67=2, COUNTRY_INFO!$G67*0.2, COUNTRY_INFO!$G67))), 0))</f>
        <v>0</v>
      </c>
      <c r="F67" s="15">
        <f t="shared" si="9"/>
        <v>16223.965820333235</v>
      </c>
      <c r="G67" s="16">
        <f>IF(INTRO!$E$43="Non-endemic", "Not required", COUNTRY_INFO!S67)</f>
        <v>0</v>
      </c>
      <c r="H67" s="198"/>
      <c r="I67" s="15">
        <f>IF($D67=0,0,IF(AND($G67&gt;0,$H67&lt;&gt;"Yes"),D67,IF(AND($G67&gt;0,$H67="Yes"),COUNTRY_INFO!$F67,0)))</f>
        <v>0</v>
      </c>
      <c r="J67" s="3"/>
      <c r="K67" s="42">
        <f t="shared" si="10"/>
        <v>0</v>
      </c>
      <c r="L67" s="42">
        <f t="shared" si="11"/>
        <v>0</v>
      </c>
      <c r="M67" s="15">
        <f t="shared" si="4"/>
        <v>0</v>
      </c>
      <c r="N67" s="42">
        <f t="shared" si="5"/>
        <v>0</v>
      </c>
      <c r="O67" s="15">
        <f t="shared" si="12"/>
        <v>0</v>
      </c>
      <c r="P67" s="25"/>
      <c r="Q67" s="17">
        <f t="shared" si="13"/>
        <v>0</v>
      </c>
      <c r="R67" s="17">
        <f t="shared" si="8"/>
        <v>0</v>
      </c>
    </row>
    <row r="68" spans="1:18" x14ac:dyDescent="0.2">
      <c r="A68" s="14" t="str">
        <f>IF(INTRO!$E$43="Non-endemic"," ", IF(COUNTRY_INFO!A68=0," ",COUNTRY_INFO!A68))</f>
        <v>Ethiopia</v>
      </c>
      <c r="B68" s="14" t="str">
        <f>IF(INTRO!$E$43="Non-endemic"," ", IF(COUNTRY_INFO!B68=0," ",COUNTRY_INFO!B68))</f>
        <v>AmharaEast Gojam</v>
      </c>
      <c r="C68" s="14" t="str">
        <f>IF(INTRO!$E$43="Non-endemic"," ", IF(COUNTRY_INFO!C68=0," ",COUNTRY_INFO!C68))</f>
        <v>Bibugn</v>
      </c>
      <c r="D68" s="15">
        <f>IF(INTRO!$E$43="Non-endemic", 0, IF(COUNTRY_INFO!$K68&gt;0, IF(COUNTRY_INFO!$K68=4, 0, IF(COUNTRY_INFO!$K68=1, COUNTRY_INFO!$F68*0.33, IF(COUNTRY_INFO!$K68=2, COUNTRY_INFO!$F68*0.5, COUNTRY_INFO!$F68))), 0))</f>
        <v>13976.173943087319</v>
      </c>
      <c r="E68" s="15">
        <f>IF(INTRO!$E$43="Non-endemic", 0, IF(COUNTRY_INFO!$K68&gt;0, IF(COUNTRY_INFO!$K68=4, 0, IF(COUNTRY_INFO!$K68=1, 0, IF(COUNTRY_INFO!$K68=2, COUNTRY_INFO!$G68*0.2, COUNTRY_INFO!$G68))), 0))</f>
        <v>11030.588862167788</v>
      </c>
      <c r="F68" s="15">
        <f t="shared" si="9"/>
        <v>25006.762805255108</v>
      </c>
      <c r="G68" s="16">
        <f>IF(INTRO!$E$43="Non-endemic", "Not required", COUNTRY_INFO!S68)</f>
        <v>1</v>
      </c>
      <c r="H68" s="198" t="s">
        <v>171</v>
      </c>
      <c r="I68" s="15">
        <f>IF($D68=0,0,IF(AND($G68&gt;0,$H68&lt;&gt;"Yes"),D68,IF(AND($G68&gt;0,$H68="Yes"),COUNTRY_INFO!$F68,0)))</f>
        <v>27952.347886174637</v>
      </c>
      <c r="J68" s="3"/>
      <c r="K68" s="42">
        <f t="shared" si="10"/>
        <v>11030.588862167788</v>
      </c>
      <c r="L68" s="42">
        <f t="shared" si="11"/>
        <v>38982.936748342428</v>
      </c>
      <c r="M68" s="15">
        <f t="shared" si="4"/>
        <v>69880.869715436595</v>
      </c>
      <c r="N68" s="42">
        <f t="shared" si="5"/>
        <v>33091.766586503363</v>
      </c>
      <c r="O68" s="15">
        <f t="shared" si="12"/>
        <v>69880.869715436595</v>
      </c>
      <c r="P68" s="25"/>
      <c r="Q68" s="17">
        <f t="shared" si="13"/>
        <v>69880.869715436595</v>
      </c>
      <c r="R68" s="17">
        <f t="shared" si="8"/>
        <v>70</v>
      </c>
    </row>
    <row r="69" spans="1:18" x14ac:dyDescent="0.2">
      <c r="A69" s="14" t="str">
        <f>IF(INTRO!$E$43="Non-endemic"," ", IF(COUNTRY_INFO!A69=0," ",COUNTRY_INFO!A69))</f>
        <v>Ethiopia</v>
      </c>
      <c r="B69" s="14" t="str">
        <f>IF(INTRO!$E$43="Non-endemic"," ", IF(COUNTRY_INFO!B69=0," ",COUNTRY_INFO!B69))</f>
        <v>AmharaEast Gojam</v>
      </c>
      <c r="C69" s="14" t="str">
        <f>IF(INTRO!$E$43="Non-endemic"," ", IF(COUNTRY_INFO!C69=0," ",COUNTRY_INFO!C69))</f>
        <v>Debay Tilatgen</v>
      </c>
      <c r="D69" s="15">
        <f>IF(INTRO!$E$43="Non-endemic", 0, IF(COUNTRY_INFO!$K69&gt;0, IF(COUNTRY_INFO!$K69=4, 0, IF(COUNTRY_INFO!$K69=1, COUNTRY_INFO!$F69*0.33, IF(COUNTRY_INFO!$K69=2, COUNTRY_INFO!$F69*0.5, COUNTRY_INFO!$F69))), 0))</f>
        <v>14237.048373264175</v>
      </c>
      <c r="E69" s="15">
        <f>IF(INTRO!$E$43="Non-endemic", 0, IF(COUNTRY_INFO!$K69&gt;0, IF(COUNTRY_INFO!$K69=4, 0, IF(COUNTRY_INFO!$K69=1, 0, IF(COUNTRY_INFO!$K69=2, COUNTRY_INFO!$G69*0.2, COUNTRY_INFO!$G69))), 0))</f>
        <v>0</v>
      </c>
      <c r="F69" s="15">
        <f t="shared" si="9"/>
        <v>14237.048373264175</v>
      </c>
      <c r="G69" s="16">
        <f>IF(INTRO!$E$43="Non-endemic", "Not required", COUNTRY_INFO!S69)</f>
        <v>0</v>
      </c>
      <c r="H69" s="198"/>
      <c r="I69" s="15">
        <f>IF($D69=0,0,IF(AND($G69&gt;0,$H69&lt;&gt;"Yes"),D69,IF(AND($G69&gt;0,$H69="Yes"),COUNTRY_INFO!$F69,0)))</f>
        <v>0</v>
      </c>
      <c r="J69" s="3"/>
      <c r="K69" s="42">
        <f t="shared" si="10"/>
        <v>0</v>
      </c>
      <c r="L69" s="42">
        <f t="shared" si="11"/>
        <v>0</v>
      </c>
      <c r="M69" s="15">
        <f t="shared" si="4"/>
        <v>0</v>
      </c>
      <c r="N69" s="42">
        <f t="shared" si="5"/>
        <v>0</v>
      </c>
      <c r="O69" s="15">
        <f t="shared" si="12"/>
        <v>0</v>
      </c>
      <c r="P69" s="25"/>
      <c r="Q69" s="17">
        <f t="shared" si="13"/>
        <v>0</v>
      </c>
      <c r="R69" s="17">
        <f t="shared" si="8"/>
        <v>0</v>
      </c>
    </row>
    <row r="70" spans="1:18" x14ac:dyDescent="0.2">
      <c r="A70" s="14" t="str">
        <f>IF(INTRO!$E$43="Non-endemic"," ", IF(COUNTRY_INFO!A70=0," ",COUNTRY_INFO!A70))</f>
        <v>Ethiopia</v>
      </c>
      <c r="B70" s="14" t="str">
        <f>IF(INTRO!$E$43="Non-endemic"," ", IF(COUNTRY_INFO!B70=0," ",COUNTRY_INFO!B70))</f>
        <v>AmharaEast Gojam</v>
      </c>
      <c r="C70" s="14" t="str">
        <f>IF(INTRO!$E$43="Non-endemic"," ", IF(COUNTRY_INFO!C70=0," ",COUNTRY_INFO!C70))</f>
        <v>Debre Elias</v>
      </c>
      <c r="D70" s="15">
        <f>IF(INTRO!$E$43="Non-endemic", 0, IF(COUNTRY_INFO!$K70&gt;0, IF(COUNTRY_INFO!$K70=4, 0, IF(COUNTRY_INFO!$K70=1, COUNTRY_INFO!$F70*0.33, IF(COUNTRY_INFO!$K70=2, COUNTRY_INFO!$F70*0.5, COUNTRY_INFO!$F70))), 0))</f>
        <v>0</v>
      </c>
      <c r="E70" s="15">
        <f>IF(INTRO!$E$43="Non-endemic", 0, IF(COUNTRY_INFO!$K70&gt;0, IF(COUNTRY_INFO!$K70=4, 0, IF(COUNTRY_INFO!$K70=1, 0, IF(COUNTRY_INFO!$K70=2, COUNTRY_INFO!$G70*0.2, COUNTRY_INFO!$G70))), 0))</f>
        <v>0</v>
      </c>
      <c r="F70" s="15">
        <f t="shared" si="9"/>
        <v>0</v>
      </c>
      <c r="G70" s="16">
        <f>IF(INTRO!$E$43="Non-endemic", "Not required", COUNTRY_INFO!S70)</f>
        <v>0</v>
      </c>
      <c r="H70" s="198"/>
      <c r="I70" s="15">
        <f>IF($D70=0,0,IF(AND($G70&gt;0,$H70&lt;&gt;"Yes"),D70,IF(AND($G70&gt;0,$H70="Yes"),COUNTRY_INFO!$F70,0)))</f>
        <v>0</v>
      </c>
      <c r="J70" s="3"/>
      <c r="K70" s="42">
        <f t="shared" si="10"/>
        <v>0</v>
      </c>
      <c r="L70" s="42">
        <f t="shared" si="11"/>
        <v>0</v>
      </c>
      <c r="M70" s="15">
        <f t="shared" si="4"/>
        <v>0</v>
      </c>
      <c r="N70" s="42">
        <f t="shared" si="5"/>
        <v>0</v>
      </c>
      <c r="O70" s="15">
        <f t="shared" si="12"/>
        <v>0</v>
      </c>
      <c r="P70" s="25"/>
      <c r="Q70" s="17">
        <f t="shared" si="13"/>
        <v>0</v>
      </c>
      <c r="R70" s="17">
        <f t="shared" si="8"/>
        <v>0</v>
      </c>
    </row>
    <row r="71" spans="1:18" x14ac:dyDescent="0.2">
      <c r="A71" s="14" t="str">
        <f>IF(INTRO!$E$43="Non-endemic"," ", IF(COUNTRY_INFO!A71=0," ",COUNTRY_INFO!A71))</f>
        <v>Ethiopia</v>
      </c>
      <c r="B71" s="14" t="str">
        <f>IF(INTRO!$E$43="Non-endemic"," ", IF(COUNTRY_INFO!B71=0," ",COUNTRY_INFO!B71))</f>
        <v>AmharaEast Gojam</v>
      </c>
      <c r="C71" s="14" t="str">
        <f>IF(INTRO!$E$43="Non-endemic"," ", IF(COUNTRY_INFO!C71=0," ",COUNTRY_INFO!C71))</f>
        <v>Debre Markos Town</v>
      </c>
      <c r="D71" s="15">
        <f>IF(INTRO!$E$43="Non-endemic", 0, IF(COUNTRY_INFO!$K71&gt;0, IF(COUNTRY_INFO!$K71=4, 0, IF(COUNTRY_INFO!$K71=1, COUNTRY_INFO!$F71*0.33, IF(COUNTRY_INFO!$K71=2, COUNTRY_INFO!$F71*0.5, COUNTRY_INFO!$F71))), 0))</f>
        <v>0</v>
      </c>
      <c r="E71" s="15">
        <f>IF(INTRO!$E$43="Non-endemic", 0, IF(COUNTRY_INFO!$K71&gt;0, IF(COUNTRY_INFO!$K71=4, 0, IF(COUNTRY_INFO!$K71=1, 0, IF(COUNTRY_INFO!$K71=2, COUNTRY_INFO!$G71*0.2, COUNTRY_INFO!$G71))), 0))</f>
        <v>0</v>
      </c>
      <c r="F71" s="15">
        <f t="shared" si="9"/>
        <v>0</v>
      </c>
      <c r="G71" s="16">
        <f>IF(INTRO!$E$43="Non-endemic", "Not required", COUNTRY_INFO!S71)</f>
        <v>0</v>
      </c>
      <c r="H71" s="198"/>
      <c r="I71" s="15">
        <f>IF($D71=0,0,IF(AND($G71&gt;0,$H71&lt;&gt;"Yes"),D71,IF(AND($G71&gt;0,$H71="Yes"),COUNTRY_INFO!$F71,0)))</f>
        <v>0</v>
      </c>
      <c r="J71" s="3"/>
      <c r="K71" s="42">
        <f t="shared" si="10"/>
        <v>0</v>
      </c>
      <c r="L71" s="42">
        <f t="shared" si="11"/>
        <v>0</v>
      </c>
      <c r="M71" s="15">
        <f t="shared" si="4"/>
        <v>0</v>
      </c>
      <c r="N71" s="42">
        <f t="shared" si="5"/>
        <v>0</v>
      </c>
      <c r="O71" s="15">
        <f t="shared" si="12"/>
        <v>0</v>
      </c>
      <c r="P71" s="25"/>
      <c r="Q71" s="17">
        <f t="shared" si="13"/>
        <v>0</v>
      </c>
      <c r="R71" s="17">
        <f t="shared" si="8"/>
        <v>0</v>
      </c>
    </row>
    <row r="72" spans="1:18" x14ac:dyDescent="0.2">
      <c r="A72" s="14" t="str">
        <f>IF(INTRO!$E$43="Non-endemic"," ", IF(COUNTRY_INFO!A72=0," ",COUNTRY_INFO!A72))</f>
        <v>Ethiopia</v>
      </c>
      <c r="B72" s="14" t="str">
        <f>IF(INTRO!$E$43="Non-endemic"," ", IF(COUNTRY_INFO!B72=0," ",COUNTRY_INFO!B72))</f>
        <v>AmharaEast Gojam</v>
      </c>
      <c r="C72" s="14" t="str">
        <f>IF(INTRO!$E$43="Non-endemic"," ", IF(COUNTRY_INFO!C72=0," ",COUNTRY_INFO!C72))</f>
        <v>Dejen</v>
      </c>
      <c r="D72" s="15">
        <f>IF(INTRO!$E$43="Non-endemic", 0, IF(COUNTRY_INFO!$K72&gt;0, IF(COUNTRY_INFO!$K72=4, 0, IF(COUNTRY_INFO!$K72=1, COUNTRY_INFO!$F72*0.33, IF(COUNTRY_INFO!$K72=2, COUNTRY_INFO!$F72*0.5, COUNTRY_INFO!$F72))), 0))</f>
        <v>36014.993973358789</v>
      </c>
      <c r="E72" s="15">
        <f>IF(INTRO!$E$43="Non-endemic", 0, IF(COUNTRY_INFO!$K72&gt;0, IF(COUNTRY_INFO!$K72=4, 0, IF(COUNTRY_INFO!$K72=1, 0, IF(COUNTRY_INFO!$K72=2, COUNTRY_INFO!$G72*0.2, COUNTRY_INFO!$G72))), 0))</f>
        <v>71061.399387859885</v>
      </c>
      <c r="F72" s="15">
        <f t="shared" si="9"/>
        <v>107076.39336121868</v>
      </c>
      <c r="G72" s="16">
        <f>IF(INTRO!$E$43="Non-endemic", "Not required", COUNTRY_INFO!S72)</f>
        <v>1</v>
      </c>
      <c r="H72" s="198" t="s">
        <v>171</v>
      </c>
      <c r="I72" s="15">
        <f>IF($D72=0,0,IF(AND($G72&gt;0,$H72&lt;&gt;"Yes"),D72,IF(AND($G72&gt;0,$H72="Yes"),COUNTRY_INFO!$F72,0)))</f>
        <v>36014.993973358789</v>
      </c>
      <c r="J72" s="3"/>
      <c r="K72" s="42">
        <f t="shared" si="10"/>
        <v>71061.399387859885</v>
      </c>
      <c r="L72" s="42">
        <f t="shared" si="11"/>
        <v>107076.39336121868</v>
      </c>
      <c r="M72" s="15">
        <f t="shared" si="4"/>
        <v>90037.484933396976</v>
      </c>
      <c r="N72" s="42">
        <f t="shared" si="5"/>
        <v>213184.19816357965</v>
      </c>
      <c r="O72" s="15">
        <f t="shared" si="12"/>
        <v>90037.484933396976</v>
      </c>
      <c r="P72" s="25"/>
      <c r="Q72" s="17">
        <f t="shared" si="13"/>
        <v>90037.484933396976</v>
      </c>
      <c r="R72" s="17">
        <f t="shared" si="8"/>
        <v>91</v>
      </c>
    </row>
    <row r="73" spans="1:18" x14ac:dyDescent="0.2">
      <c r="A73" s="14" t="str">
        <f>IF(INTRO!$E$43="Non-endemic"," ", IF(COUNTRY_INFO!A73=0," ",COUNTRY_INFO!A73))</f>
        <v>Ethiopia</v>
      </c>
      <c r="B73" s="14" t="str">
        <f>IF(INTRO!$E$43="Non-endemic"," ", IF(COUNTRY_INFO!B73=0," ",COUNTRY_INFO!B73))</f>
        <v>AmharaEast Gojam</v>
      </c>
      <c r="C73" s="14" t="str">
        <f>IF(INTRO!$E$43="Non-endemic"," ", IF(COUNTRY_INFO!C73=0," ",COUNTRY_INFO!C73))</f>
        <v>Enarje Enawuga</v>
      </c>
      <c r="D73" s="15">
        <f>IF(INTRO!$E$43="Non-endemic", 0, IF(COUNTRY_INFO!$K73&gt;0, IF(COUNTRY_INFO!$K73=4, 0, IF(COUNTRY_INFO!$K73=1, COUNTRY_INFO!$F73*0.33, IF(COUNTRY_INFO!$K73=2, COUNTRY_INFO!$F73*0.5, COUNTRY_INFO!$F73))), 0))</f>
        <v>0</v>
      </c>
      <c r="E73" s="15">
        <f>IF(INTRO!$E$43="Non-endemic", 0, IF(COUNTRY_INFO!$K73&gt;0, IF(COUNTRY_INFO!$K73=4, 0, IF(COUNTRY_INFO!$K73=1, 0, IF(COUNTRY_INFO!$K73=2, COUNTRY_INFO!$G73*0.2, COUNTRY_INFO!$G73))), 0))</f>
        <v>0</v>
      </c>
      <c r="F73" s="15">
        <f t="shared" si="9"/>
        <v>0</v>
      </c>
      <c r="G73" s="16">
        <f>IF(INTRO!$E$43="Non-endemic", "Not required", COUNTRY_INFO!S73)</f>
        <v>0</v>
      </c>
      <c r="H73" s="198"/>
      <c r="I73" s="15">
        <f>IF($D73=0,0,IF(AND($G73&gt;0,$H73&lt;&gt;"Yes"),D73,IF(AND($G73&gt;0,$H73="Yes"),COUNTRY_INFO!$F73,0)))</f>
        <v>0</v>
      </c>
      <c r="J73" s="3"/>
      <c r="K73" s="42">
        <f t="shared" si="10"/>
        <v>0</v>
      </c>
      <c r="L73" s="42">
        <f t="shared" si="11"/>
        <v>0</v>
      </c>
      <c r="M73" s="15">
        <f t="shared" si="4"/>
        <v>0</v>
      </c>
      <c r="N73" s="42">
        <f t="shared" si="5"/>
        <v>0</v>
      </c>
      <c r="O73" s="15">
        <f t="shared" si="12"/>
        <v>0</v>
      </c>
      <c r="P73" s="25"/>
      <c r="Q73" s="17">
        <f t="shared" si="13"/>
        <v>0</v>
      </c>
      <c r="R73" s="17">
        <f t="shared" si="8"/>
        <v>0</v>
      </c>
    </row>
    <row r="74" spans="1:18" x14ac:dyDescent="0.2">
      <c r="A74" s="14" t="str">
        <f>IF(INTRO!$E$43="Non-endemic"," ", IF(COUNTRY_INFO!A74=0," ",COUNTRY_INFO!A74))</f>
        <v>Ethiopia</v>
      </c>
      <c r="B74" s="14" t="str">
        <f>IF(INTRO!$E$43="Non-endemic"," ", IF(COUNTRY_INFO!B74=0," ",COUNTRY_INFO!B74))</f>
        <v>AmharaEast Gojam</v>
      </c>
      <c r="C74" s="14" t="str">
        <f>IF(INTRO!$E$43="Non-endemic"," ", IF(COUNTRY_INFO!C74=0," ",COUNTRY_INFO!C74))</f>
        <v>Enebsie Sarmeder</v>
      </c>
      <c r="D74" s="15">
        <f>IF(INTRO!$E$43="Non-endemic", 0, IF(COUNTRY_INFO!$K74&gt;0, IF(COUNTRY_INFO!$K74=4, 0, IF(COUNTRY_INFO!$K74=1, COUNTRY_INFO!$F74*0.33, IF(COUNTRY_INFO!$K74=2, COUNTRY_INFO!$F74*0.5, COUNTRY_INFO!$F74))), 0))</f>
        <v>15579.18673764519</v>
      </c>
      <c r="E74" s="15">
        <f>IF(INTRO!$E$43="Non-endemic", 0, IF(COUNTRY_INFO!$K74&gt;0, IF(COUNTRY_INFO!$K74=4, 0, IF(COUNTRY_INFO!$K74=1, 0, IF(COUNTRY_INFO!$K74=2, COUNTRY_INFO!$G74*0.2, COUNTRY_INFO!$G74))), 0))</f>
        <v>0</v>
      </c>
      <c r="F74" s="15">
        <f t="shared" ref="F74:F137" si="14">SUM(D74:E74)</f>
        <v>15579.18673764519</v>
      </c>
      <c r="G74" s="16">
        <f>IF(INTRO!$E$43="Non-endemic", "Not required", COUNTRY_INFO!S74)</f>
        <v>0</v>
      </c>
      <c r="H74" s="198"/>
      <c r="I74" s="15">
        <f>IF($D74=0,0,IF(AND($G74&gt;0,$H74&lt;&gt;"Yes"),D74,IF(AND($G74&gt;0,$H74="Yes"),COUNTRY_INFO!$F74,0)))</f>
        <v>0</v>
      </c>
      <c r="J74" s="3"/>
      <c r="K74" s="42">
        <f t="shared" ref="K74:K137" si="15">IF($G74&gt;0,E74, 0)</f>
        <v>0</v>
      </c>
      <c r="L74" s="42">
        <f t="shared" ref="L74:L137" si="16">IF($J74=0,SUM(I74,K74),SUM(J74,K74))</f>
        <v>0</v>
      </c>
      <c r="M74" s="15">
        <f t="shared" si="4"/>
        <v>0</v>
      </c>
      <c r="N74" s="42">
        <f t="shared" si="5"/>
        <v>0</v>
      </c>
      <c r="O74" s="15">
        <f t="shared" ref="O74:O137" si="17">M74</f>
        <v>0</v>
      </c>
      <c r="P74" s="25"/>
      <c r="Q74" s="17">
        <f t="shared" ref="Q74:Q137" si="18">IF($O74&gt;$P74,O74-P74,0)</f>
        <v>0</v>
      </c>
      <c r="R74" s="17">
        <f t="shared" si="8"/>
        <v>0</v>
      </c>
    </row>
    <row r="75" spans="1:18" x14ac:dyDescent="0.2">
      <c r="A75" s="14" t="str">
        <f>IF(INTRO!$E$43="Non-endemic"," ", IF(COUNTRY_INFO!A75=0," ",COUNTRY_INFO!A75))</f>
        <v>Ethiopia</v>
      </c>
      <c r="B75" s="14" t="str">
        <f>IF(INTRO!$E$43="Non-endemic"," ", IF(COUNTRY_INFO!B75=0," ",COUNTRY_INFO!B75))</f>
        <v>AmharaEast Gojam</v>
      </c>
      <c r="C75" s="14" t="str">
        <f>IF(INTRO!$E$43="Non-endemic"," ", IF(COUNTRY_INFO!C75=0," ",COUNTRY_INFO!C75))</f>
        <v>Enemay</v>
      </c>
      <c r="D75" s="15">
        <f>IF(INTRO!$E$43="Non-endemic", 0, IF(COUNTRY_INFO!$K75&gt;0, IF(COUNTRY_INFO!$K75=4, 0, IF(COUNTRY_INFO!$K75=1, COUNTRY_INFO!$F75*0.33, IF(COUNTRY_INFO!$K75=2, COUNTRY_INFO!$F75*0.5, COUNTRY_INFO!$F75))), 0))</f>
        <v>0</v>
      </c>
      <c r="E75" s="15">
        <f>IF(INTRO!$E$43="Non-endemic", 0, IF(COUNTRY_INFO!$K75&gt;0, IF(COUNTRY_INFO!$K75=4, 0, IF(COUNTRY_INFO!$K75=1, 0, IF(COUNTRY_INFO!$K75=2, COUNTRY_INFO!$G75*0.2, COUNTRY_INFO!$G75))), 0))</f>
        <v>0</v>
      </c>
      <c r="F75" s="15">
        <f t="shared" si="14"/>
        <v>0</v>
      </c>
      <c r="G75" s="16">
        <f>IF(INTRO!$E$43="Non-endemic", "Not required", COUNTRY_INFO!S75)</f>
        <v>0</v>
      </c>
      <c r="H75" s="198"/>
      <c r="I75" s="15">
        <f>IF($D75=0,0,IF(AND($G75&gt;0,$H75&lt;&gt;"Yes"),D75,IF(AND($G75&gt;0,$H75="Yes"),COUNTRY_INFO!$F75,0)))</f>
        <v>0</v>
      </c>
      <c r="J75" s="3"/>
      <c r="K75" s="42">
        <f t="shared" si="15"/>
        <v>0</v>
      </c>
      <c r="L75" s="42">
        <f t="shared" si="16"/>
        <v>0</v>
      </c>
      <c r="M75" s="15">
        <f t="shared" si="4"/>
        <v>0</v>
      </c>
      <c r="N75" s="42">
        <f t="shared" si="5"/>
        <v>0</v>
      </c>
      <c r="O75" s="15">
        <f t="shared" si="17"/>
        <v>0</v>
      </c>
      <c r="P75" s="25"/>
      <c r="Q75" s="17">
        <f t="shared" si="18"/>
        <v>0</v>
      </c>
      <c r="R75" s="17">
        <f t="shared" si="8"/>
        <v>0</v>
      </c>
    </row>
    <row r="76" spans="1:18" x14ac:dyDescent="0.2">
      <c r="A76" s="14" t="str">
        <f>IF(INTRO!$E$43="Non-endemic"," ", IF(COUNTRY_INFO!A76=0," ",COUNTRY_INFO!A76))</f>
        <v>Ethiopia</v>
      </c>
      <c r="B76" s="14" t="str">
        <f>IF(INTRO!$E$43="Non-endemic"," ", IF(COUNTRY_INFO!B76=0," ",COUNTRY_INFO!B76))</f>
        <v>AmharaEast Gojam</v>
      </c>
      <c r="C76" s="14" t="str">
        <f>IF(INTRO!$E$43="Non-endemic"," ", IF(COUNTRY_INFO!C76=0," ",COUNTRY_INFO!C76))</f>
        <v>Gonchasieso enesie</v>
      </c>
      <c r="D76" s="15">
        <f>IF(INTRO!$E$43="Non-endemic", 0, IF(COUNTRY_INFO!$K76&gt;0, IF(COUNTRY_INFO!$K76=4, 0, IF(COUNTRY_INFO!$K76=1, COUNTRY_INFO!$F76*0.33, IF(COUNTRY_INFO!$K76=2, COUNTRY_INFO!$F76*0.5, COUNTRY_INFO!$F76))), 0))</f>
        <v>0</v>
      </c>
      <c r="E76" s="15">
        <f>IF(INTRO!$E$43="Non-endemic", 0, IF(COUNTRY_INFO!$K76&gt;0, IF(COUNTRY_INFO!$K76=4, 0, IF(COUNTRY_INFO!$K76=1, 0, IF(COUNTRY_INFO!$K76=2, COUNTRY_INFO!$G76*0.2, COUNTRY_INFO!$G76))), 0))</f>
        <v>0</v>
      </c>
      <c r="F76" s="15">
        <f t="shared" si="14"/>
        <v>0</v>
      </c>
      <c r="G76" s="16">
        <f>IF(INTRO!$E$43="Non-endemic", "Not required", COUNTRY_INFO!S76)</f>
        <v>0</v>
      </c>
      <c r="H76" s="198"/>
      <c r="I76" s="15">
        <f>IF($D76=0,0,IF(AND($G76&gt;0,$H76&lt;&gt;"Yes"),D76,IF(AND($G76&gt;0,$H76="Yes"),COUNTRY_INFO!$F76,0)))</f>
        <v>0</v>
      </c>
      <c r="J76" s="3"/>
      <c r="K76" s="42">
        <f t="shared" si="15"/>
        <v>0</v>
      </c>
      <c r="L76" s="42">
        <f t="shared" si="16"/>
        <v>0</v>
      </c>
      <c r="M76" s="15">
        <f t="shared" si="4"/>
        <v>0</v>
      </c>
      <c r="N76" s="42">
        <f t="shared" si="5"/>
        <v>0</v>
      </c>
      <c r="O76" s="15">
        <f t="shared" si="17"/>
        <v>0</v>
      </c>
      <c r="P76" s="25"/>
      <c r="Q76" s="17">
        <f t="shared" si="18"/>
        <v>0</v>
      </c>
      <c r="R76" s="17">
        <f t="shared" si="8"/>
        <v>0</v>
      </c>
    </row>
    <row r="77" spans="1:18" x14ac:dyDescent="0.2">
      <c r="A77" s="14" t="str">
        <f>IF(INTRO!$E$43="Non-endemic"," ", IF(COUNTRY_INFO!A77=0," ",COUNTRY_INFO!A77))</f>
        <v>Ethiopia</v>
      </c>
      <c r="B77" s="14" t="str">
        <f>IF(INTRO!$E$43="Non-endemic"," ", IF(COUNTRY_INFO!B77=0," ",COUNTRY_INFO!B77))</f>
        <v>AmharaEast Gojam</v>
      </c>
      <c r="C77" s="14" t="str">
        <f>IF(INTRO!$E$43="Non-endemic"," ", IF(COUNTRY_INFO!C77=0," ",COUNTRY_INFO!C77))</f>
        <v>Gozamen</v>
      </c>
      <c r="D77" s="15">
        <f>IF(INTRO!$E$43="Non-endemic", 0, IF(COUNTRY_INFO!$K77&gt;0, IF(COUNTRY_INFO!$K77=4, 0, IF(COUNTRY_INFO!$K77=1, COUNTRY_INFO!$F77*0.33, IF(COUNTRY_INFO!$K77=2, COUNTRY_INFO!$F77*0.5, COUNTRY_INFO!$F77))), 0))</f>
        <v>0</v>
      </c>
      <c r="E77" s="15">
        <f>IF(INTRO!$E$43="Non-endemic", 0, IF(COUNTRY_INFO!$K77&gt;0, IF(COUNTRY_INFO!$K77=4, 0, IF(COUNTRY_INFO!$K77=1, 0, IF(COUNTRY_INFO!$K77=2, COUNTRY_INFO!$G77*0.2, COUNTRY_INFO!$G77))), 0))</f>
        <v>0</v>
      </c>
      <c r="F77" s="15">
        <f t="shared" si="14"/>
        <v>0</v>
      </c>
      <c r="G77" s="16">
        <f>IF(INTRO!$E$43="Non-endemic", "Not required", COUNTRY_INFO!S77)</f>
        <v>0</v>
      </c>
      <c r="H77" s="198"/>
      <c r="I77" s="15">
        <f>IF($D77=0,0,IF(AND($G77&gt;0,$H77&lt;&gt;"Yes"),D77,IF(AND($G77&gt;0,$H77="Yes"),COUNTRY_INFO!$F77,0)))</f>
        <v>0</v>
      </c>
      <c r="J77" s="3"/>
      <c r="K77" s="42">
        <f t="shared" si="15"/>
        <v>0</v>
      </c>
      <c r="L77" s="42">
        <f t="shared" si="16"/>
        <v>0</v>
      </c>
      <c r="M77" s="15">
        <f t="shared" si="4"/>
        <v>0</v>
      </c>
      <c r="N77" s="42">
        <f t="shared" si="5"/>
        <v>0</v>
      </c>
      <c r="O77" s="15">
        <f t="shared" si="17"/>
        <v>0</v>
      </c>
      <c r="P77" s="25"/>
      <c r="Q77" s="17">
        <f t="shared" si="18"/>
        <v>0</v>
      </c>
      <c r="R77" s="17">
        <f t="shared" si="8"/>
        <v>0</v>
      </c>
    </row>
    <row r="78" spans="1:18" x14ac:dyDescent="0.2">
      <c r="A78" s="14" t="str">
        <f>IF(INTRO!$E$43="Non-endemic"," ", IF(COUNTRY_INFO!A78=0," ",COUNTRY_INFO!A78))</f>
        <v>Ethiopia</v>
      </c>
      <c r="B78" s="14" t="str">
        <f>IF(INTRO!$E$43="Non-endemic"," ", IF(COUNTRY_INFO!B78=0," ",COUNTRY_INFO!B78))</f>
        <v>AmharaEast Gojam</v>
      </c>
      <c r="C78" s="14" t="str">
        <f>IF(INTRO!$E$43="Non-endemic"," ", IF(COUNTRY_INFO!C78=0," ",COUNTRY_INFO!C78))</f>
        <v>Hult Eju</v>
      </c>
      <c r="D78" s="15">
        <f>IF(INTRO!$E$43="Non-endemic", 0, IF(COUNTRY_INFO!$K78&gt;0, IF(COUNTRY_INFO!$K78=4, 0, IF(COUNTRY_INFO!$K78=1, COUNTRY_INFO!$F78*0.33, IF(COUNTRY_INFO!$K78=2, COUNTRY_INFO!$F78*0.5, COUNTRY_INFO!$F78))), 0))</f>
        <v>22960.514516256819</v>
      </c>
      <c r="E78" s="15">
        <f>IF(INTRO!$E$43="Non-endemic", 0, IF(COUNTRY_INFO!$K78&gt;0, IF(COUNTRY_INFO!$K78=4, 0, IF(COUNTRY_INFO!$K78=1, 0, IF(COUNTRY_INFO!$K78=2, COUNTRY_INFO!$G78*0.2, COUNTRY_INFO!$G78))), 0))</f>
        <v>18121.411247742217</v>
      </c>
      <c r="F78" s="15">
        <f t="shared" si="14"/>
        <v>41081.925763999039</v>
      </c>
      <c r="G78" s="16">
        <f>IF(INTRO!$E$43="Non-endemic", "Not required", COUNTRY_INFO!S78)</f>
        <v>1</v>
      </c>
      <c r="H78" s="198" t="s">
        <v>171</v>
      </c>
      <c r="I78" s="15">
        <f>IF($D78=0,0,IF(AND($G78&gt;0,$H78&lt;&gt;"Yes"),D78,IF(AND($G78&gt;0,$H78="Yes"),COUNTRY_INFO!$F78,0)))</f>
        <v>45921.029032513638</v>
      </c>
      <c r="J78" s="3"/>
      <c r="K78" s="42">
        <f t="shared" si="15"/>
        <v>18121.411247742217</v>
      </c>
      <c r="L78" s="42">
        <f t="shared" si="16"/>
        <v>64042.440280255854</v>
      </c>
      <c r="M78" s="15">
        <f t="shared" si="4"/>
        <v>114802.5725812841</v>
      </c>
      <c r="N78" s="42">
        <f t="shared" si="5"/>
        <v>54364.23374322665</v>
      </c>
      <c r="O78" s="15">
        <f t="shared" si="17"/>
        <v>114802.5725812841</v>
      </c>
      <c r="P78" s="25"/>
      <c r="Q78" s="17">
        <f t="shared" si="18"/>
        <v>114802.5725812841</v>
      </c>
      <c r="R78" s="17">
        <f t="shared" si="8"/>
        <v>115</v>
      </c>
    </row>
    <row r="79" spans="1:18" x14ac:dyDescent="0.2">
      <c r="A79" s="14" t="str">
        <f>IF(INTRO!$E$43="Non-endemic"," ", IF(COUNTRY_INFO!A79=0," ",COUNTRY_INFO!A79))</f>
        <v>Ethiopia</v>
      </c>
      <c r="B79" s="14" t="str">
        <f>IF(INTRO!$E$43="Non-endemic"," ", IF(COUNTRY_INFO!B79=0," ",COUNTRY_INFO!B79))</f>
        <v>AmharaEast Gojam</v>
      </c>
      <c r="C79" s="14" t="str">
        <f>IF(INTRO!$E$43="Non-endemic"," ", IF(COUNTRY_INFO!C79=0," ",COUNTRY_INFO!C79))</f>
        <v>Machakel</v>
      </c>
      <c r="D79" s="15">
        <f>IF(INTRO!$E$43="Non-endemic", 0, IF(COUNTRY_INFO!$K79&gt;0, IF(COUNTRY_INFO!$K79=4, 0, IF(COUNTRY_INFO!$K79=1, COUNTRY_INFO!$F79*0.33, IF(COUNTRY_INFO!$K79=2, COUNTRY_INFO!$F79*0.5, COUNTRY_INFO!$F79))), 0))</f>
        <v>0</v>
      </c>
      <c r="E79" s="15">
        <f>IF(INTRO!$E$43="Non-endemic", 0, IF(COUNTRY_INFO!$K79&gt;0, IF(COUNTRY_INFO!$K79=4, 0, IF(COUNTRY_INFO!$K79=1, 0, IF(COUNTRY_INFO!$K79=2, COUNTRY_INFO!$G79*0.2, COUNTRY_INFO!$G79))), 0))</f>
        <v>0</v>
      </c>
      <c r="F79" s="15">
        <f t="shared" si="14"/>
        <v>0</v>
      </c>
      <c r="G79" s="16">
        <f>IF(INTRO!$E$43="Non-endemic", "Not required", COUNTRY_INFO!S79)</f>
        <v>0</v>
      </c>
      <c r="H79" s="198"/>
      <c r="I79" s="15">
        <f>IF($D79=0,0,IF(AND($G79&gt;0,$H79&lt;&gt;"Yes"),D79,IF(AND($G79&gt;0,$H79="Yes"),COUNTRY_INFO!$F79,0)))</f>
        <v>0</v>
      </c>
      <c r="J79" s="3"/>
      <c r="K79" s="42">
        <f t="shared" si="15"/>
        <v>0</v>
      </c>
      <c r="L79" s="42">
        <f t="shared" si="16"/>
        <v>0</v>
      </c>
      <c r="M79" s="15">
        <f t="shared" si="4"/>
        <v>0</v>
      </c>
      <c r="N79" s="42">
        <f t="shared" si="5"/>
        <v>0</v>
      </c>
      <c r="O79" s="15">
        <f t="shared" si="17"/>
        <v>0</v>
      </c>
      <c r="P79" s="25"/>
      <c r="Q79" s="17">
        <f t="shared" si="18"/>
        <v>0</v>
      </c>
      <c r="R79" s="17">
        <f t="shared" si="8"/>
        <v>0</v>
      </c>
    </row>
    <row r="80" spans="1:18" x14ac:dyDescent="0.2">
      <c r="A80" s="14" t="str">
        <f>IF(INTRO!$E$43="Non-endemic"," ", IF(COUNTRY_INFO!A80=0," ",COUNTRY_INFO!A80))</f>
        <v>Ethiopia</v>
      </c>
      <c r="B80" s="14" t="str">
        <f>IF(INTRO!$E$43="Non-endemic"," ", IF(COUNTRY_INFO!B80=0," ",COUNTRY_INFO!B80))</f>
        <v>AmharaEast Gojam</v>
      </c>
      <c r="C80" s="14" t="str">
        <f>IF(INTRO!$E$43="Non-endemic"," ", IF(COUNTRY_INFO!C80=0," ",COUNTRY_INFO!C80))</f>
        <v>Motta town</v>
      </c>
      <c r="D80" s="15">
        <f>IF(INTRO!$E$43="Non-endemic", 0, IF(COUNTRY_INFO!$K80&gt;0, IF(COUNTRY_INFO!$K80=4, 0, IF(COUNTRY_INFO!$K80=1, COUNTRY_INFO!$F80*0.33, IF(COUNTRY_INFO!$K80=2, COUNTRY_INFO!$F80*0.5, COUNTRY_INFO!$F80))), 0))</f>
        <v>5856.6851833447654</v>
      </c>
      <c r="E80" s="15">
        <f>IF(INTRO!$E$43="Non-endemic", 0, IF(COUNTRY_INFO!$K80&gt;0, IF(COUNTRY_INFO!$K80=4, 0, IF(COUNTRY_INFO!$K80=1, 0, IF(COUNTRY_INFO!$K80=2, COUNTRY_INFO!$G80*0.2, COUNTRY_INFO!$G80))), 0))</f>
        <v>4622.3441848746215</v>
      </c>
      <c r="F80" s="15">
        <f t="shared" si="14"/>
        <v>10479.029368219388</v>
      </c>
      <c r="G80" s="16">
        <f>IF(INTRO!$E$43="Non-endemic", "Not required", COUNTRY_INFO!S80)</f>
        <v>1</v>
      </c>
      <c r="H80" s="198" t="s">
        <v>171</v>
      </c>
      <c r="I80" s="15">
        <f>IF($D80=0,0,IF(AND($G80&gt;0,$H80&lt;&gt;"Yes"),D80,IF(AND($G80&gt;0,$H80="Yes"),COUNTRY_INFO!$F80,0)))</f>
        <v>11713.370366689531</v>
      </c>
      <c r="J80" s="3"/>
      <c r="K80" s="42">
        <f t="shared" si="15"/>
        <v>4622.3441848746215</v>
      </c>
      <c r="L80" s="42">
        <f t="shared" si="16"/>
        <v>16335.714551564153</v>
      </c>
      <c r="M80" s="15">
        <f t="shared" si="4"/>
        <v>29283.425916723827</v>
      </c>
      <c r="N80" s="42">
        <f t="shared" si="5"/>
        <v>13867.032554623864</v>
      </c>
      <c r="O80" s="15">
        <f t="shared" si="17"/>
        <v>29283.425916723827</v>
      </c>
      <c r="P80" s="25"/>
      <c r="Q80" s="17">
        <f t="shared" si="18"/>
        <v>29283.425916723827</v>
      </c>
      <c r="R80" s="17">
        <f t="shared" si="8"/>
        <v>30</v>
      </c>
    </row>
    <row r="81" spans="1:18" x14ac:dyDescent="0.2">
      <c r="A81" s="14" t="str">
        <f>IF(INTRO!$E$43="Non-endemic"," ", IF(COUNTRY_INFO!A81=0," ",COUNTRY_INFO!A81))</f>
        <v>Ethiopia</v>
      </c>
      <c r="B81" s="14" t="str">
        <f>IF(INTRO!$E$43="Non-endemic"," ", IF(COUNTRY_INFO!B81=0," ",COUNTRY_INFO!B81))</f>
        <v>AmharaEast Gojam</v>
      </c>
      <c r="C81" s="14" t="str">
        <f>IF(INTRO!$E$43="Non-endemic"," ", IF(COUNTRY_INFO!C81=0," ",COUNTRY_INFO!C81))</f>
        <v>Sedie</v>
      </c>
      <c r="D81" s="15">
        <f>IF(INTRO!$E$43="Non-endemic", 0, IF(COUNTRY_INFO!$K81&gt;0, IF(COUNTRY_INFO!$K81=4, 0, IF(COUNTRY_INFO!$K81=1, COUNTRY_INFO!$F81*0.33, IF(COUNTRY_INFO!$K81=2, COUNTRY_INFO!$F81*0.5, COUNTRY_INFO!$F81))), 0))</f>
        <v>0</v>
      </c>
      <c r="E81" s="15">
        <f>IF(INTRO!$E$43="Non-endemic", 0, IF(COUNTRY_INFO!$K81&gt;0, IF(COUNTRY_INFO!$K81=4, 0, IF(COUNTRY_INFO!$K81=1, 0, IF(COUNTRY_INFO!$K81=2, COUNTRY_INFO!$G81*0.2, COUNTRY_INFO!$G81))), 0))</f>
        <v>0</v>
      </c>
      <c r="F81" s="15">
        <f t="shared" si="14"/>
        <v>0</v>
      </c>
      <c r="G81" s="16">
        <f>IF(INTRO!$E$43="Non-endemic", "Not required", COUNTRY_INFO!S81)</f>
        <v>0</v>
      </c>
      <c r="H81" s="198"/>
      <c r="I81" s="15">
        <f>IF($D81=0,0,IF(AND($G81&gt;0,$H81&lt;&gt;"Yes"),D81,IF(AND($G81&gt;0,$H81="Yes"),COUNTRY_INFO!$F81,0)))</f>
        <v>0</v>
      </c>
      <c r="J81" s="3"/>
      <c r="K81" s="42">
        <f t="shared" si="15"/>
        <v>0</v>
      </c>
      <c r="L81" s="42">
        <f t="shared" si="16"/>
        <v>0</v>
      </c>
      <c r="M81" s="15">
        <f t="shared" si="4"/>
        <v>0</v>
      </c>
      <c r="N81" s="42">
        <f t="shared" si="5"/>
        <v>0</v>
      </c>
      <c r="O81" s="15">
        <f t="shared" si="17"/>
        <v>0</v>
      </c>
      <c r="P81" s="25"/>
      <c r="Q81" s="17">
        <f t="shared" si="18"/>
        <v>0</v>
      </c>
      <c r="R81" s="17">
        <f t="shared" si="8"/>
        <v>0</v>
      </c>
    </row>
    <row r="82" spans="1:18" x14ac:dyDescent="0.2">
      <c r="A82" s="14" t="str">
        <f>IF(INTRO!$E$43="Non-endemic"," ", IF(COUNTRY_INFO!A82=0," ",COUNTRY_INFO!A82))</f>
        <v>Ethiopia</v>
      </c>
      <c r="B82" s="14" t="str">
        <f>IF(INTRO!$E$43="Non-endemic"," ", IF(COUNTRY_INFO!B82=0," ",COUNTRY_INFO!B82))</f>
        <v>AmharaEast Gojam</v>
      </c>
      <c r="C82" s="14" t="str">
        <f>IF(INTRO!$E$43="Non-endemic"," ", IF(COUNTRY_INFO!C82=0," ",COUNTRY_INFO!C82))</f>
        <v>Shebel berenta</v>
      </c>
      <c r="D82" s="15">
        <f>IF(INTRO!$E$43="Non-endemic", 0, IF(COUNTRY_INFO!$K82&gt;0, IF(COUNTRY_INFO!$K82=4, 0, IF(COUNTRY_INFO!$K82=1, COUNTRY_INFO!$F82*0.33, IF(COUNTRY_INFO!$K82=2, COUNTRY_INFO!$F82*0.5, COUNTRY_INFO!$F82))), 0))</f>
        <v>19252.220675797147</v>
      </c>
      <c r="E82" s="15">
        <f>IF(INTRO!$E$43="Non-endemic", 0, IF(COUNTRY_INFO!$K82&gt;0, IF(COUNTRY_INFO!$K82=4, 0, IF(COUNTRY_INFO!$K82=1, 0, IF(COUNTRY_INFO!$K82=2, COUNTRY_INFO!$G82*0.2, COUNTRY_INFO!$G82))), 0))</f>
        <v>15194.668571185053</v>
      </c>
      <c r="F82" s="15">
        <f t="shared" si="14"/>
        <v>34446.889246982202</v>
      </c>
      <c r="G82" s="16">
        <f>IF(INTRO!$E$43="Non-endemic", "Not required", COUNTRY_INFO!S82)</f>
        <v>1</v>
      </c>
      <c r="H82" s="198" t="s">
        <v>171</v>
      </c>
      <c r="I82" s="15">
        <f>IF($D82=0,0,IF(AND($G82&gt;0,$H82&lt;&gt;"Yes"),D82,IF(AND($G82&gt;0,$H82="Yes"),COUNTRY_INFO!$F82,0)))</f>
        <v>38504.441351594294</v>
      </c>
      <c r="J82" s="3"/>
      <c r="K82" s="42">
        <f t="shared" si="15"/>
        <v>15194.668571185053</v>
      </c>
      <c r="L82" s="42">
        <f t="shared" si="16"/>
        <v>53699.109922779346</v>
      </c>
      <c r="M82" s="15">
        <f t="shared" si="4"/>
        <v>96261.103378985732</v>
      </c>
      <c r="N82" s="42">
        <f t="shared" si="5"/>
        <v>45584.005713555161</v>
      </c>
      <c r="O82" s="15">
        <f t="shared" si="17"/>
        <v>96261.103378985732</v>
      </c>
      <c r="P82" s="25"/>
      <c r="Q82" s="17">
        <f t="shared" si="18"/>
        <v>96261.103378985732</v>
      </c>
      <c r="R82" s="17">
        <f t="shared" si="8"/>
        <v>97</v>
      </c>
    </row>
    <row r="83" spans="1:18" x14ac:dyDescent="0.2">
      <c r="A83" s="14" t="str">
        <f>IF(INTRO!$E$43="Non-endemic"," ", IF(COUNTRY_INFO!A83=0," ",COUNTRY_INFO!A83))</f>
        <v>Ethiopia</v>
      </c>
      <c r="B83" s="14" t="str">
        <f>IF(INTRO!$E$43="Non-endemic"," ", IF(COUNTRY_INFO!B83=0," ",COUNTRY_INFO!B83))</f>
        <v>AmharaEast Gojam</v>
      </c>
      <c r="C83" s="14" t="str">
        <f>IF(INTRO!$E$43="Non-endemic"," ", IF(COUNTRY_INFO!C83=0," ",COUNTRY_INFO!C83))</f>
        <v>Sinan</v>
      </c>
      <c r="D83" s="15">
        <f>IF(INTRO!$E$43="Non-endemic", 0, IF(COUNTRY_INFO!$K83&gt;0, IF(COUNTRY_INFO!$K83=4, 0, IF(COUNTRY_INFO!$K83=1, COUNTRY_INFO!$F83*0.33, IF(COUNTRY_INFO!$K83=2, COUNTRY_INFO!$F83*0.5, COUNTRY_INFO!$F83))), 0))</f>
        <v>0</v>
      </c>
      <c r="E83" s="15">
        <f>IF(INTRO!$E$43="Non-endemic", 0, IF(COUNTRY_INFO!$K83&gt;0, IF(COUNTRY_INFO!$K83=4, 0, IF(COUNTRY_INFO!$K83=1, 0, IF(COUNTRY_INFO!$K83=2, COUNTRY_INFO!$G83*0.2, COUNTRY_INFO!$G83))), 0))</f>
        <v>0</v>
      </c>
      <c r="F83" s="15">
        <f t="shared" si="14"/>
        <v>0</v>
      </c>
      <c r="G83" s="16">
        <f>IF(INTRO!$E$43="Non-endemic", "Not required", COUNTRY_INFO!S83)</f>
        <v>0</v>
      </c>
      <c r="H83" s="198"/>
      <c r="I83" s="15">
        <f>IF($D83=0,0,IF(AND($G83&gt;0,$H83&lt;&gt;"Yes"),D83,IF(AND($G83&gt;0,$H83="Yes"),COUNTRY_INFO!$F83,0)))</f>
        <v>0</v>
      </c>
      <c r="J83" s="3"/>
      <c r="K83" s="42">
        <f t="shared" si="15"/>
        <v>0</v>
      </c>
      <c r="L83" s="42">
        <f t="shared" si="16"/>
        <v>0</v>
      </c>
      <c r="M83" s="15">
        <f t="shared" si="4"/>
        <v>0</v>
      </c>
      <c r="N83" s="42">
        <f t="shared" si="5"/>
        <v>0</v>
      </c>
      <c r="O83" s="15">
        <f t="shared" si="17"/>
        <v>0</v>
      </c>
      <c r="P83" s="25"/>
      <c r="Q83" s="17">
        <f t="shared" si="18"/>
        <v>0</v>
      </c>
      <c r="R83" s="17">
        <f t="shared" si="8"/>
        <v>0</v>
      </c>
    </row>
    <row r="84" spans="1:18" x14ac:dyDescent="0.2">
      <c r="A84" s="14" t="str">
        <f>IF(INTRO!$E$43="Non-endemic"," ", IF(COUNTRY_INFO!A84=0," ",COUNTRY_INFO!A84))</f>
        <v>Ethiopia</v>
      </c>
      <c r="B84" s="14" t="str">
        <f>IF(INTRO!$E$43="Non-endemic"," ", IF(COUNTRY_INFO!B84=0," ",COUNTRY_INFO!B84))</f>
        <v>AmharaNorth Gondar</v>
      </c>
      <c r="C84" s="14" t="str">
        <f>IF(INTRO!$E$43="Non-endemic"," ", IF(COUNTRY_INFO!C84=0," ",COUNTRY_INFO!C84))</f>
        <v>Adi Arkay</v>
      </c>
      <c r="D84" s="15">
        <f>IF(INTRO!$E$43="Non-endemic", 0, IF(COUNTRY_INFO!$K84&gt;0, IF(COUNTRY_INFO!$K84=4, 0, IF(COUNTRY_INFO!$K84=1, COUNTRY_INFO!$F84*0.33, IF(COUNTRY_INFO!$K84=2, COUNTRY_INFO!$F84*0.5, COUNTRY_INFO!$F84))), 0))</f>
        <v>11187.588729515432</v>
      </c>
      <c r="E84" s="15">
        <f>IF(INTRO!$E$43="Non-endemic", 0, IF(COUNTRY_INFO!$K84&gt;0, IF(COUNTRY_INFO!$K84=4, 0, IF(COUNTRY_INFO!$K84=1, 0, IF(COUNTRY_INFO!$K84=2, COUNTRY_INFO!$G84*0.2, COUNTRY_INFO!$G84))), 0))</f>
        <v>0</v>
      </c>
      <c r="F84" s="15">
        <f t="shared" si="14"/>
        <v>11187.588729515432</v>
      </c>
      <c r="G84" s="16">
        <f>IF(INTRO!$E$43="Non-endemic", "Not required", COUNTRY_INFO!S84)</f>
        <v>0</v>
      </c>
      <c r="H84" s="198"/>
      <c r="I84" s="15">
        <f>IF($D84=0,0,IF(AND($G84&gt;0,$H84&lt;&gt;"Yes"),D84,IF(AND($G84&gt;0,$H84="Yes"),COUNTRY_INFO!$F84,0)))</f>
        <v>0</v>
      </c>
      <c r="J84" s="3"/>
      <c r="K84" s="42">
        <f t="shared" si="15"/>
        <v>0</v>
      </c>
      <c r="L84" s="42">
        <f t="shared" si="16"/>
        <v>0</v>
      </c>
      <c r="M84" s="15">
        <f t="shared" si="4"/>
        <v>0</v>
      </c>
      <c r="N84" s="42">
        <f t="shared" si="5"/>
        <v>0</v>
      </c>
      <c r="O84" s="15">
        <f t="shared" si="17"/>
        <v>0</v>
      </c>
      <c r="P84" s="25"/>
      <c r="Q84" s="17">
        <f t="shared" si="18"/>
        <v>0</v>
      </c>
      <c r="R84" s="17">
        <f t="shared" si="8"/>
        <v>0</v>
      </c>
    </row>
    <row r="85" spans="1:18" x14ac:dyDescent="0.2">
      <c r="A85" s="14" t="str">
        <f>IF(INTRO!$E$43="Non-endemic"," ", IF(COUNTRY_INFO!A85=0," ",COUNTRY_INFO!A85))</f>
        <v>Ethiopia</v>
      </c>
      <c r="B85" s="14" t="str">
        <f>IF(INTRO!$E$43="Non-endemic"," ", IF(COUNTRY_INFO!B85=0," ",COUNTRY_INFO!B85))</f>
        <v>AmharaNorth Gondar</v>
      </c>
      <c r="C85" s="14" t="str">
        <f>IF(INTRO!$E$43="Non-endemic"," ", IF(COUNTRY_INFO!C85=0," ",COUNTRY_INFO!C85))</f>
        <v>Alefa</v>
      </c>
      <c r="D85" s="15">
        <f>IF(INTRO!$E$43="Non-endemic", 0, IF(COUNTRY_INFO!$K85&gt;0, IF(COUNTRY_INFO!$K85=4, 0, IF(COUNTRY_INFO!$K85=1, COUNTRY_INFO!$F85*0.33, IF(COUNTRY_INFO!$K85=2, COUNTRY_INFO!$F85*0.5, COUNTRY_INFO!$F85))), 0))</f>
        <v>21780.867691446078</v>
      </c>
      <c r="E85" s="15">
        <f>IF(INTRO!$E$43="Non-endemic", 0, IF(COUNTRY_INFO!$K85&gt;0, IF(COUNTRY_INFO!$K85=4, 0, IF(COUNTRY_INFO!$K85=1, 0, IF(COUNTRY_INFO!$K85=2, COUNTRY_INFO!$G85*0.2, COUNTRY_INFO!$G85))), 0))</f>
        <v>0</v>
      </c>
      <c r="F85" s="15">
        <f t="shared" si="14"/>
        <v>21780.867691446078</v>
      </c>
      <c r="G85" s="16">
        <f>IF(INTRO!$E$43="Non-endemic", "Not required", COUNTRY_INFO!S85)</f>
        <v>0</v>
      </c>
      <c r="H85" s="198"/>
      <c r="I85" s="15">
        <f>IF($D85=0,0,IF(AND($G85&gt;0,$H85&lt;&gt;"Yes"),D85,IF(AND($G85&gt;0,$H85="Yes"),COUNTRY_INFO!$F85,0)))</f>
        <v>0</v>
      </c>
      <c r="J85" s="3"/>
      <c r="K85" s="42">
        <f t="shared" si="15"/>
        <v>0</v>
      </c>
      <c r="L85" s="42">
        <f t="shared" si="16"/>
        <v>0</v>
      </c>
      <c r="M85" s="15">
        <f t="shared" si="4"/>
        <v>0</v>
      </c>
      <c r="N85" s="42">
        <f t="shared" si="5"/>
        <v>0</v>
      </c>
      <c r="O85" s="15">
        <f t="shared" si="17"/>
        <v>0</v>
      </c>
      <c r="P85" s="25"/>
      <c r="Q85" s="17">
        <f t="shared" si="18"/>
        <v>0</v>
      </c>
      <c r="R85" s="17">
        <f t="shared" si="8"/>
        <v>0</v>
      </c>
    </row>
    <row r="86" spans="1:18" x14ac:dyDescent="0.2">
      <c r="A86" s="14" t="str">
        <f>IF(INTRO!$E$43="Non-endemic"," ", IF(COUNTRY_INFO!A86=0," ",COUNTRY_INFO!A86))</f>
        <v>Ethiopia</v>
      </c>
      <c r="B86" s="14" t="str">
        <f>IF(INTRO!$E$43="Non-endemic"," ", IF(COUNTRY_INFO!B86=0," ",COUNTRY_INFO!B86))</f>
        <v>AmharaNorth Gondar</v>
      </c>
      <c r="C86" s="14" t="str">
        <f>IF(INTRO!$E$43="Non-endemic"," ", IF(COUNTRY_INFO!C86=0," ",COUNTRY_INFO!C86))</f>
        <v>Beyeda</v>
      </c>
      <c r="D86" s="15">
        <f>IF(INTRO!$E$43="Non-endemic", 0, IF(COUNTRY_INFO!$K86&gt;0, IF(COUNTRY_INFO!$K86=4, 0, IF(COUNTRY_INFO!$K86=1, COUNTRY_INFO!$F86*0.33, IF(COUNTRY_INFO!$K86=2, COUNTRY_INFO!$F86*0.5, COUNTRY_INFO!$F86))), 0))</f>
        <v>26415.415061910102</v>
      </c>
      <c r="E86" s="15">
        <f>IF(INTRO!$E$43="Non-endemic", 0, IF(COUNTRY_INFO!$K86&gt;0, IF(COUNTRY_INFO!$K86=4, 0, IF(COUNTRY_INFO!$K86=1, 0, IF(COUNTRY_INFO!$K86=2, COUNTRY_INFO!$G86*0.2, COUNTRY_INFO!$G86))), 0))</f>
        <v>52120.412989629665</v>
      </c>
      <c r="F86" s="15">
        <f t="shared" si="14"/>
        <v>78535.828051539764</v>
      </c>
      <c r="G86" s="16">
        <f>IF(INTRO!$E$43="Non-endemic", "Not required", COUNTRY_INFO!S86)</f>
        <v>1</v>
      </c>
      <c r="H86" s="198" t="s">
        <v>171</v>
      </c>
      <c r="I86" s="15">
        <f>IF($D86=0,0,IF(AND($G86&gt;0,$H86&lt;&gt;"Yes"),D86,IF(AND($G86&gt;0,$H86="Yes"),COUNTRY_INFO!$F86,0)))</f>
        <v>26415.415061910102</v>
      </c>
      <c r="J86" s="3"/>
      <c r="K86" s="42">
        <f t="shared" si="15"/>
        <v>52120.412989629665</v>
      </c>
      <c r="L86" s="42">
        <f t="shared" si="16"/>
        <v>78535.828051539764</v>
      </c>
      <c r="M86" s="15">
        <f t="shared" si="4"/>
        <v>66038.537654775253</v>
      </c>
      <c r="N86" s="42">
        <f t="shared" si="5"/>
        <v>156361.238968889</v>
      </c>
      <c r="O86" s="15">
        <f t="shared" si="17"/>
        <v>66038.537654775253</v>
      </c>
      <c r="P86" s="25"/>
      <c r="Q86" s="17">
        <f t="shared" si="18"/>
        <v>66038.537654775253</v>
      </c>
      <c r="R86" s="17">
        <f t="shared" si="8"/>
        <v>67</v>
      </c>
    </row>
    <row r="87" spans="1:18" x14ac:dyDescent="0.2">
      <c r="A87" s="14" t="str">
        <f>IF(INTRO!$E$43="Non-endemic"," ", IF(COUNTRY_INFO!A87=0," ",COUNTRY_INFO!A87))</f>
        <v>Ethiopia</v>
      </c>
      <c r="B87" s="14" t="str">
        <f>IF(INTRO!$E$43="Non-endemic"," ", IF(COUNTRY_INFO!B87=0," ",COUNTRY_INFO!B87))</f>
        <v>AmharaNorth Gondar</v>
      </c>
      <c r="C87" s="14" t="str">
        <f>IF(INTRO!$E$43="Non-endemic"," ", IF(COUNTRY_INFO!C87=0," ",COUNTRY_INFO!C87))</f>
        <v>Chilga</v>
      </c>
      <c r="D87" s="15">
        <f>IF(INTRO!$E$43="Non-endemic", 0, IF(COUNTRY_INFO!$K87&gt;0, IF(COUNTRY_INFO!$K87=4, 0, IF(COUNTRY_INFO!$K87=1, COUNTRY_INFO!$F87*0.33, IF(COUNTRY_INFO!$K87=2, COUNTRY_INFO!$F87*0.5, COUNTRY_INFO!$F87))), 0))</f>
        <v>38007.976577203131</v>
      </c>
      <c r="E87" s="15">
        <f>IF(INTRO!$E$43="Non-endemic", 0, IF(COUNTRY_INFO!$K87&gt;0, IF(COUNTRY_INFO!$K87=4, 0, IF(COUNTRY_INFO!$K87=1, 0, IF(COUNTRY_INFO!$K87=2, COUNTRY_INFO!$G87*0.2, COUNTRY_INFO!$G87))), 0))</f>
        <v>29997.506099542657</v>
      </c>
      <c r="F87" s="15">
        <f t="shared" si="14"/>
        <v>68005.482676745785</v>
      </c>
      <c r="G87" s="16">
        <f>IF(INTRO!$E$43="Non-endemic", "Not required", COUNTRY_INFO!S87)</f>
        <v>1</v>
      </c>
      <c r="H87" s="198" t="s">
        <v>171</v>
      </c>
      <c r="I87" s="15">
        <f>IF($D87=0,0,IF(AND($G87&gt;0,$H87&lt;&gt;"Yes"),D87,IF(AND($G87&gt;0,$H87="Yes"),COUNTRY_INFO!$F87,0)))</f>
        <v>76015.953154406263</v>
      </c>
      <c r="J87" s="3"/>
      <c r="K87" s="42">
        <f t="shared" si="15"/>
        <v>29997.506099542657</v>
      </c>
      <c r="L87" s="42">
        <f t="shared" si="16"/>
        <v>106013.45925394892</v>
      </c>
      <c r="M87" s="15">
        <f t="shared" si="4"/>
        <v>190039.88288601566</v>
      </c>
      <c r="N87" s="42">
        <f t="shared" si="5"/>
        <v>89992.518298627969</v>
      </c>
      <c r="O87" s="15">
        <f t="shared" si="17"/>
        <v>190039.88288601566</v>
      </c>
      <c r="P87" s="25"/>
      <c r="Q87" s="17">
        <f t="shared" si="18"/>
        <v>190039.88288601566</v>
      </c>
      <c r="R87" s="17">
        <f t="shared" si="8"/>
        <v>191</v>
      </c>
    </row>
    <row r="88" spans="1:18" x14ac:dyDescent="0.2">
      <c r="A88" s="14" t="str">
        <f>IF(INTRO!$E$43="Non-endemic"," ", IF(COUNTRY_INFO!A88=0," ",COUNTRY_INFO!A88))</f>
        <v>Ethiopia</v>
      </c>
      <c r="B88" s="14" t="str">
        <f>IF(INTRO!$E$43="Non-endemic"," ", IF(COUNTRY_INFO!B88=0," ",COUNTRY_INFO!B88))</f>
        <v>AmharaNorth Gondar</v>
      </c>
      <c r="C88" s="14" t="str">
        <f>IF(INTRO!$E$43="Non-endemic"," ", IF(COUNTRY_INFO!C88=0," ",COUNTRY_INFO!C88))</f>
        <v>Dabat</v>
      </c>
      <c r="D88" s="15">
        <f>IF(INTRO!$E$43="Non-endemic", 0, IF(COUNTRY_INFO!$K88&gt;0, IF(COUNTRY_INFO!$K88=4, 0, IF(COUNTRY_INFO!$K88=1, COUNTRY_INFO!$F88*0.33, IF(COUNTRY_INFO!$K88=2, COUNTRY_INFO!$F88*0.5, COUNTRY_INFO!$F88))), 0))</f>
        <v>17488.960973035501</v>
      </c>
      <c r="E88" s="15">
        <f>IF(INTRO!$E$43="Non-endemic", 0, IF(COUNTRY_INFO!$K88&gt;0, IF(COUNTRY_INFO!$K88=4, 0, IF(COUNTRY_INFO!$K88=1, 0, IF(COUNTRY_INFO!$K88=2, COUNTRY_INFO!$G88*0.2, COUNTRY_INFO!$G88))), 0))</f>
        <v>0</v>
      </c>
      <c r="F88" s="15">
        <f t="shared" si="14"/>
        <v>17488.960973035501</v>
      </c>
      <c r="G88" s="16">
        <f>IF(INTRO!$E$43="Non-endemic", "Not required", COUNTRY_INFO!S88)</f>
        <v>0</v>
      </c>
      <c r="H88" s="198"/>
      <c r="I88" s="15">
        <f>IF($D88=0,0,IF(AND($G88&gt;0,$H88&lt;&gt;"Yes"),D88,IF(AND($G88&gt;0,$H88="Yes"),COUNTRY_INFO!$F88,0)))</f>
        <v>0</v>
      </c>
      <c r="J88" s="3"/>
      <c r="K88" s="42">
        <f t="shared" si="15"/>
        <v>0</v>
      </c>
      <c r="L88" s="42">
        <f t="shared" si="16"/>
        <v>0</v>
      </c>
      <c r="M88" s="15">
        <f t="shared" si="4"/>
        <v>0</v>
      </c>
      <c r="N88" s="42">
        <f t="shared" si="5"/>
        <v>0</v>
      </c>
      <c r="O88" s="15">
        <f t="shared" si="17"/>
        <v>0</v>
      </c>
      <c r="P88" s="25"/>
      <c r="Q88" s="17">
        <f t="shared" si="18"/>
        <v>0</v>
      </c>
      <c r="R88" s="17">
        <f t="shared" si="8"/>
        <v>0</v>
      </c>
    </row>
    <row r="89" spans="1:18" x14ac:dyDescent="0.2">
      <c r="A89" s="14" t="str">
        <f>IF(INTRO!$E$43="Non-endemic"," ", IF(COUNTRY_INFO!A89=0," ",COUNTRY_INFO!A89))</f>
        <v>Ethiopia</v>
      </c>
      <c r="B89" s="14" t="str">
        <f>IF(INTRO!$E$43="Non-endemic"," ", IF(COUNTRY_INFO!B89=0," ",COUNTRY_INFO!B89))</f>
        <v>AmharaNorth Gondar</v>
      </c>
      <c r="C89" s="14" t="str">
        <f>IF(INTRO!$E$43="Non-endemic"," ", IF(COUNTRY_INFO!C89=0," ",COUNTRY_INFO!C89))</f>
        <v>Debark</v>
      </c>
      <c r="D89" s="15">
        <f>IF(INTRO!$E$43="Non-endemic", 0, IF(COUNTRY_INFO!$K89&gt;0, IF(COUNTRY_INFO!$K89=4, 0, IF(COUNTRY_INFO!$K89=1, COUNTRY_INFO!$F89*0.33, IF(COUNTRY_INFO!$K89=2, COUNTRY_INFO!$F89*0.5, COUNTRY_INFO!$F89))), 0))</f>
        <v>0</v>
      </c>
      <c r="E89" s="15">
        <f>IF(INTRO!$E$43="Non-endemic", 0, IF(COUNTRY_INFO!$K89&gt;0, IF(COUNTRY_INFO!$K89=4, 0, IF(COUNTRY_INFO!$K89=1, 0, IF(COUNTRY_INFO!$K89=2, COUNTRY_INFO!$G89*0.2, COUNTRY_INFO!$G89))), 0))</f>
        <v>0</v>
      </c>
      <c r="F89" s="15">
        <f t="shared" si="14"/>
        <v>0</v>
      </c>
      <c r="G89" s="16">
        <f>IF(INTRO!$E$43="Non-endemic", "Not required", COUNTRY_INFO!S89)</f>
        <v>0</v>
      </c>
      <c r="H89" s="198"/>
      <c r="I89" s="15">
        <f>IF($D89=0,0,IF(AND($G89&gt;0,$H89&lt;&gt;"Yes"),D89,IF(AND($G89&gt;0,$H89="Yes"),COUNTRY_INFO!$F89,0)))</f>
        <v>0</v>
      </c>
      <c r="J89" s="3"/>
      <c r="K89" s="42">
        <f t="shared" si="15"/>
        <v>0</v>
      </c>
      <c r="L89" s="42">
        <f t="shared" si="16"/>
        <v>0</v>
      </c>
      <c r="M89" s="15">
        <f t="shared" si="4"/>
        <v>0</v>
      </c>
      <c r="N89" s="42">
        <f t="shared" si="5"/>
        <v>0</v>
      </c>
      <c r="O89" s="15">
        <f t="shared" si="17"/>
        <v>0</v>
      </c>
      <c r="P89" s="25"/>
      <c r="Q89" s="17">
        <f t="shared" si="18"/>
        <v>0</v>
      </c>
      <c r="R89" s="17">
        <f t="shared" si="8"/>
        <v>0</v>
      </c>
    </row>
    <row r="90" spans="1:18" x14ac:dyDescent="0.2">
      <c r="A90" s="14" t="str">
        <f>IF(INTRO!$E$43="Non-endemic"," ", IF(COUNTRY_INFO!A90=0," ",COUNTRY_INFO!A90))</f>
        <v>Ethiopia</v>
      </c>
      <c r="B90" s="14" t="str">
        <f>IF(INTRO!$E$43="Non-endemic"," ", IF(COUNTRY_INFO!B90=0," ",COUNTRY_INFO!B90))</f>
        <v>AmharaNorth Gondar</v>
      </c>
      <c r="C90" s="14" t="str">
        <f>IF(INTRO!$E$43="Non-endemic"," ", IF(COUNTRY_INFO!C90=0," ",COUNTRY_INFO!C90))</f>
        <v>Debark town</v>
      </c>
      <c r="D90" s="15">
        <f>IF(INTRO!$E$43="Non-endemic", 0, IF(COUNTRY_INFO!$K90&gt;0, IF(COUNTRY_INFO!$K90=4, 0, IF(COUNTRY_INFO!$K90=1, COUNTRY_INFO!$F90*0.33, IF(COUNTRY_INFO!$K90=2, COUNTRY_INFO!$F90*0.5, COUNTRY_INFO!$F90))), 0))</f>
        <v>2429.6273708075523</v>
      </c>
      <c r="E90" s="15">
        <f>IF(INTRO!$E$43="Non-endemic", 0, IF(COUNTRY_INFO!$K90&gt;0, IF(COUNTRY_INFO!$K90=4, 0, IF(COUNTRY_INFO!$K90=1, 0, IF(COUNTRY_INFO!$K90=2, COUNTRY_INFO!$G90*0.2, COUNTRY_INFO!$G90))), 0))</f>
        <v>0</v>
      </c>
      <c r="F90" s="15">
        <f t="shared" si="14"/>
        <v>2429.6273708075523</v>
      </c>
      <c r="G90" s="16">
        <f>IF(INTRO!$E$43="Non-endemic", "Not required", COUNTRY_INFO!S90)</f>
        <v>0</v>
      </c>
      <c r="H90" s="198"/>
      <c r="I90" s="15">
        <f>IF($D90=0,0,IF(AND($G90&gt;0,$H90&lt;&gt;"Yes"),D90,IF(AND($G90&gt;0,$H90="Yes"),COUNTRY_INFO!$F90,0)))</f>
        <v>0</v>
      </c>
      <c r="J90" s="3"/>
      <c r="K90" s="42">
        <f t="shared" si="15"/>
        <v>0</v>
      </c>
      <c r="L90" s="42">
        <f t="shared" si="16"/>
        <v>0</v>
      </c>
      <c r="M90" s="15">
        <f t="shared" si="4"/>
        <v>0</v>
      </c>
      <c r="N90" s="42">
        <f t="shared" si="5"/>
        <v>0</v>
      </c>
      <c r="O90" s="15">
        <f t="shared" si="17"/>
        <v>0</v>
      </c>
      <c r="P90" s="25"/>
      <c r="Q90" s="17">
        <f t="shared" si="18"/>
        <v>0</v>
      </c>
      <c r="R90" s="17">
        <f t="shared" si="8"/>
        <v>0</v>
      </c>
    </row>
    <row r="91" spans="1:18" x14ac:dyDescent="0.2">
      <c r="A91" s="14" t="str">
        <f>IF(INTRO!$E$43="Non-endemic"," ", IF(COUNTRY_INFO!A91=0," ",COUNTRY_INFO!A91))</f>
        <v>Ethiopia</v>
      </c>
      <c r="B91" s="14" t="str">
        <f>IF(INTRO!$E$43="Non-endemic"," ", IF(COUNTRY_INFO!B91=0," ",COUNTRY_INFO!B91))</f>
        <v>AmharaNorth Gondar</v>
      </c>
      <c r="C91" s="14" t="str">
        <f>IF(INTRO!$E$43="Non-endemic"," ", IF(COUNTRY_INFO!C91=0," ",COUNTRY_INFO!C91))</f>
        <v>East Belesa</v>
      </c>
      <c r="D91" s="15">
        <f>IF(INTRO!$E$43="Non-endemic", 0, IF(COUNTRY_INFO!$K91&gt;0, IF(COUNTRY_INFO!$K91=4, 0, IF(COUNTRY_INFO!$K91=1, COUNTRY_INFO!$F91*0.33, IF(COUNTRY_INFO!$K91=2, COUNTRY_INFO!$F91*0.5, COUNTRY_INFO!$F91))), 0))</f>
        <v>20383.259019798097</v>
      </c>
      <c r="E91" s="15">
        <f>IF(INTRO!$E$43="Non-endemic", 0, IF(COUNTRY_INFO!$K91&gt;0, IF(COUNTRY_INFO!$K91=4, 0, IF(COUNTRY_INFO!$K91=1, 0, IF(COUNTRY_INFO!$K91=2, COUNTRY_INFO!$G91*0.2, COUNTRY_INFO!$G91))), 0))</f>
        <v>16087.331971828571</v>
      </c>
      <c r="F91" s="15">
        <f t="shared" si="14"/>
        <v>36470.590991626668</v>
      </c>
      <c r="G91" s="16">
        <f>IF(INTRO!$E$43="Non-endemic", "Not required", COUNTRY_INFO!S91)</f>
        <v>1</v>
      </c>
      <c r="H91" s="198" t="s">
        <v>171</v>
      </c>
      <c r="I91" s="15">
        <f>IF($D91=0,0,IF(AND($G91&gt;0,$H91&lt;&gt;"Yes"),D91,IF(AND($G91&gt;0,$H91="Yes"),COUNTRY_INFO!$F91,0)))</f>
        <v>40766.518039596194</v>
      </c>
      <c r="J91" s="3"/>
      <c r="K91" s="42">
        <f t="shared" si="15"/>
        <v>16087.331971828571</v>
      </c>
      <c r="L91" s="42">
        <f t="shared" si="16"/>
        <v>56853.850011424765</v>
      </c>
      <c r="M91" s="15">
        <f t="shared" si="4"/>
        <v>101916.29509899049</v>
      </c>
      <c r="N91" s="42">
        <f t="shared" si="5"/>
        <v>48261.995915485713</v>
      </c>
      <c r="O91" s="15">
        <f t="shared" si="17"/>
        <v>101916.29509899049</v>
      </c>
      <c r="P91" s="25"/>
      <c r="Q91" s="17">
        <f t="shared" si="18"/>
        <v>101916.29509899049</v>
      </c>
      <c r="R91" s="17">
        <f t="shared" si="8"/>
        <v>102</v>
      </c>
    </row>
    <row r="92" spans="1:18" x14ac:dyDescent="0.2">
      <c r="A92" s="14" t="str">
        <f>IF(INTRO!$E$43="Non-endemic"," ", IF(COUNTRY_INFO!A92=0," ",COUNTRY_INFO!A92))</f>
        <v>Ethiopia</v>
      </c>
      <c r="B92" s="14" t="str">
        <f>IF(INTRO!$E$43="Non-endemic"," ", IF(COUNTRY_INFO!B92=0," ",COUNTRY_INFO!B92))</f>
        <v>AmharaNorth Gondar</v>
      </c>
      <c r="C92" s="14" t="str">
        <f>IF(INTRO!$E$43="Non-endemic"," ", IF(COUNTRY_INFO!C92=0," ",COUNTRY_INFO!C92))</f>
        <v>East Dembia</v>
      </c>
      <c r="D92" s="15">
        <f>IF(INTRO!$E$43="Non-endemic", 0, IF(COUNTRY_INFO!$K92&gt;0, IF(COUNTRY_INFO!$K92=4, 0, IF(COUNTRY_INFO!$K92=1, COUNTRY_INFO!$F92*0.33, IF(COUNTRY_INFO!$K92=2, COUNTRY_INFO!$F92*0.5, COUNTRY_INFO!$F92))), 0))</f>
        <v>30156.855013222244</v>
      </c>
      <c r="E92" s="15">
        <f>IF(INTRO!$E$43="Non-endemic", 0, IF(COUNTRY_INFO!$K92&gt;0, IF(COUNTRY_INFO!$K92=4, 0, IF(COUNTRY_INFO!$K92=1, 0, IF(COUNTRY_INFO!$K92=2, COUNTRY_INFO!$G92*0.2, COUNTRY_INFO!$G92))), 0))</f>
        <v>23801.068188006295</v>
      </c>
      <c r="F92" s="15">
        <f t="shared" si="14"/>
        <v>53957.923201228536</v>
      </c>
      <c r="G92" s="16">
        <f>IF(INTRO!$E$43="Non-endemic", "Not required", COUNTRY_INFO!S92)</f>
        <v>1</v>
      </c>
      <c r="H92" s="198" t="s">
        <v>171</v>
      </c>
      <c r="I92" s="15">
        <f>IF($D92=0,0,IF(AND($G92&gt;0,$H92&lt;&gt;"Yes"),D92,IF(AND($G92&gt;0,$H92="Yes"),COUNTRY_INFO!$F92,0)))</f>
        <v>60313.710026444489</v>
      </c>
      <c r="J92" s="3"/>
      <c r="K92" s="42">
        <f t="shared" si="15"/>
        <v>23801.068188006295</v>
      </c>
      <c r="L92" s="42">
        <f t="shared" si="16"/>
        <v>84114.77821445078</v>
      </c>
      <c r="M92" s="15">
        <f t="shared" si="4"/>
        <v>150784.27506611124</v>
      </c>
      <c r="N92" s="42">
        <f t="shared" si="5"/>
        <v>71403.204564018888</v>
      </c>
      <c r="O92" s="15">
        <f t="shared" si="17"/>
        <v>150784.27506611124</v>
      </c>
      <c r="P92" s="25"/>
      <c r="Q92" s="17">
        <f t="shared" si="18"/>
        <v>150784.27506611124</v>
      </c>
      <c r="R92" s="17">
        <f t="shared" si="8"/>
        <v>151</v>
      </c>
    </row>
    <row r="93" spans="1:18" x14ac:dyDescent="0.2">
      <c r="A93" s="14" t="str">
        <f>IF(INTRO!$E$43="Non-endemic"," ", IF(COUNTRY_INFO!A93=0," ",COUNTRY_INFO!A93))</f>
        <v>Ethiopia</v>
      </c>
      <c r="B93" s="14" t="str">
        <f>IF(INTRO!$E$43="Non-endemic"," ", IF(COUNTRY_INFO!B93=0," ",COUNTRY_INFO!B93))</f>
        <v>AmharaNorth Gondar</v>
      </c>
      <c r="C93" s="14" t="str">
        <f>IF(INTRO!$E$43="Non-endemic"," ", IF(COUNTRY_INFO!C93=0," ",COUNTRY_INFO!C93))</f>
        <v>Gendawuha</v>
      </c>
      <c r="D93" s="15">
        <f>IF(INTRO!$E$43="Non-endemic", 0, IF(COUNTRY_INFO!$K93&gt;0, IF(COUNTRY_INFO!$K93=4, 0, IF(COUNTRY_INFO!$K93=1, COUNTRY_INFO!$F93*0.33, IF(COUNTRY_INFO!$K93=2, COUNTRY_INFO!$F93*0.5, COUNTRY_INFO!$F93))), 0))</f>
        <v>3445.4509965067496</v>
      </c>
      <c r="E93" s="15">
        <f>IF(INTRO!$E$43="Non-endemic", 0, IF(COUNTRY_INFO!$K93&gt;0, IF(COUNTRY_INFO!$K93=4, 0, IF(COUNTRY_INFO!$K93=1, 0, IF(COUNTRY_INFO!$K93=2, COUNTRY_INFO!$G93*0.2, COUNTRY_INFO!$G93))), 0))</f>
        <v>2719.2959633999035</v>
      </c>
      <c r="F93" s="15">
        <f t="shared" si="14"/>
        <v>6164.7469599066535</v>
      </c>
      <c r="G93" s="16">
        <f>IF(INTRO!$E$43="Non-endemic", "Not required", COUNTRY_INFO!S93)</f>
        <v>1</v>
      </c>
      <c r="H93" s="198" t="s">
        <v>171</v>
      </c>
      <c r="I93" s="15">
        <f>IF($D93=0,0,IF(AND($G93&gt;0,$H93&lt;&gt;"Yes"),D93,IF(AND($G93&gt;0,$H93="Yes"),COUNTRY_INFO!$F93,0)))</f>
        <v>6890.9019930134991</v>
      </c>
      <c r="J93" s="3"/>
      <c r="K93" s="42">
        <f t="shared" si="15"/>
        <v>2719.2959633999035</v>
      </c>
      <c r="L93" s="42">
        <f t="shared" si="16"/>
        <v>9610.1979564134017</v>
      </c>
      <c r="M93" s="15">
        <f t="shared" si="4"/>
        <v>17227.254982533748</v>
      </c>
      <c r="N93" s="42">
        <f t="shared" si="5"/>
        <v>8157.8878901997105</v>
      </c>
      <c r="O93" s="15">
        <f t="shared" si="17"/>
        <v>17227.254982533748</v>
      </c>
      <c r="P93" s="25"/>
      <c r="Q93" s="17">
        <f t="shared" si="18"/>
        <v>17227.254982533748</v>
      </c>
      <c r="R93" s="17">
        <f t="shared" si="8"/>
        <v>18</v>
      </c>
    </row>
    <row r="94" spans="1:18" x14ac:dyDescent="0.2">
      <c r="A94" s="14" t="str">
        <f>IF(INTRO!$E$43="Non-endemic"," ", IF(COUNTRY_INFO!A94=0," ",COUNTRY_INFO!A94))</f>
        <v>Ethiopia</v>
      </c>
      <c r="B94" s="14" t="str">
        <f>IF(INTRO!$E$43="Non-endemic"," ", IF(COUNTRY_INFO!B94=0," ",COUNTRY_INFO!B94))</f>
        <v>AmharaNorth Gondar</v>
      </c>
      <c r="C94" s="14" t="str">
        <f>IF(INTRO!$E$43="Non-endemic"," ", IF(COUNTRY_INFO!C94=0," ",COUNTRY_INFO!C94))</f>
        <v>Gondar town</v>
      </c>
      <c r="D94" s="15">
        <f>IF(INTRO!$E$43="Non-endemic", 0, IF(COUNTRY_INFO!$K94&gt;0, IF(COUNTRY_INFO!$K94=4, 0, IF(COUNTRY_INFO!$K94=1, COUNTRY_INFO!$F94*0.33, IF(COUNTRY_INFO!$K94=2, COUNTRY_INFO!$F94*0.5, COUNTRY_INFO!$F94))), 0))</f>
        <v>48425.741067062787</v>
      </c>
      <c r="E94" s="15">
        <f>IF(INTRO!$E$43="Non-endemic", 0, IF(COUNTRY_INFO!$K94&gt;0, IF(COUNTRY_INFO!$K94=4, 0, IF(COUNTRY_INFO!$K94=1, 0, IF(COUNTRY_INFO!$K94=2, COUNTRY_INFO!$G94*0.2, COUNTRY_INFO!$G94))), 0))</f>
        <v>38219.647396472494</v>
      </c>
      <c r="F94" s="15">
        <f t="shared" si="14"/>
        <v>86645.388463535288</v>
      </c>
      <c r="G94" s="16">
        <f>IF(INTRO!$E$43="Non-endemic", "Not required", COUNTRY_INFO!S94)</f>
        <v>1</v>
      </c>
      <c r="H94" s="198" t="s">
        <v>171</v>
      </c>
      <c r="I94" s="15">
        <f>IF($D94=0,0,IF(AND($G94&gt;0,$H94&lt;&gt;"Yes"),D94,IF(AND($G94&gt;0,$H94="Yes"),COUNTRY_INFO!$F94,0)))</f>
        <v>96851.482134125574</v>
      </c>
      <c r="J94" s="3"/>
      <c r="K94" s="42">
        <f t="shared" si="15"/>
        <v>38219.647396472494</v>
      </c>
      <c r="L94" s="42">
        <f t="shared" si="16"/>
        <v>135071.12953059806</v>
      </c>
      <c r="M94" s="15">
        <f t="shared" si="4"/>
        <v>242128.70533531392</v>
      </c>
      <c r="N94" s="42">
        <f t="shared" si="5"/>
        <v>114658.94218941749</v>
      </c>
      <c r="O94" s="15">
        <f t="shared" si="17"/>
        <v>242128.70533531392</v>
      </c>
      <c r="P94" s="25"/>
      <c r="Q94" s="17">
        <f t="shared" si="18"/>
        <v>242128.70533531392</v>
      </c>
      <c r="R94" s="17">
        <f t="shared" si="8"/>
        <v>243</v>
      </c>
    </row>
    <row r="95" spans="1:18" x14ac:dyDescent="0.2">
      <c r="A95" s="14" t="str">
        <f>IF(INTRO!$E$43="Non-endemic"," ", IF(COUNTRY_INFO!A95=0," ",COUNTRY_INFO!A95))</f>
        <v>Ethiopia</v>
      </c>
      <c r="B95" s="14" t="str">
        <f>IF(INTRO!$E$43="Non-endemic"," ", IF(COUNTRY_INFO!B95=0," ",COUNTRY_INFO!B95))</f>
        <v>AmharaNorth Gondar</v>
      </c>
      <c r="C95" s="14" t="str">
        <f>IF(INTRO!$E$43="Non-endemic"," ", IF(COUNTRY_INFO!C95=0," ",COUNTRY_INFO!C95))</f>
        <v>Gondar Zuriya</v>
      </c>
      <c r="D95" s="15">
        <f>IF(INTRO!$E$43="Non-endemic", 0, IF(COUNTRY_INFO!$K95&gt;0, IF(COUNTRY_INFO!$K95=4, 0, IF(COUNTRY_INFO!$K95=1, COUNTRY_INFO!$F95*0.33, IF(COUNTRY_INFO!$K95=2, COUNTRY_INFO!$F95*0.5, COUNTRY_INFO!$F95))), 0))</f>
        <v>22564.005618960939</v>
      </c>
      <c r="E95" s="15">
        <f>IF(INTRO!$E$43="Non-endemic", 0, IF(COUNTRY_INFO!$K95&gt;0, IF(COUNTRY_INFO!$K95=4, 0, IF(COUNTRY_INFO!$K95=1, 0, IF(COUNTRY_INFO!$K95=2, COUNTRY_INFO!$G95*0.2, COUNTRY_INFO!$G95))), 0))</f>
        <v>0</v>
      </c>
      <c r="F95" s="15">
        <f t="shared" si="14"/>
        <v>22564.005618960939</v>
      </c>
      <c r="G95" s="16">
        <f>IF(INTRO!$E$43="Non-endemic", "Not required", COUNTRY_INFO!S95)</f>
        <v>0</v>
      </c>
      <c r="H95" s="198"/>
      <c r="I95" s="15">
        <f>IF($D95=0,0,IF(AND($G95&gt;0,$H95&lt;&gt;"Yes"),D95,IF(AND($G95&gt;0,$H95="Yes"),COUNTRY_INFO!$F95,0)))</f>
        <v>0</v>
      </c>
      <c r="J95" s="3"/>
      <c r="K95" s="42">
        <f t="shared" si="15"/>
        <v>0</v>
      </c>
      <c r="L95" s="42">
        <f t="shared" si="16"/>
        <v>0</v>
      </c>
      <c r="M95" s="15">
        <f t="shared" si="4"/>
        <v>0</v>
      </c>
      <c r="N95" s="42">
        <f t="shared" si="5"/>
        <v>0</v>
      </c>
      <c r="O95" s="15">
        <f t="shared" si="17"/>
        <v>0</v>
      </c>
      <c r="P95" s="25"/>
      <c r="Q95" s="17">
        <f t="shared" si="18"/>
        <v>0</v>
      </c>
      <c r="R95" s="17">
        <f t="shared" si="8"/>
        <v>0</v>
      </c>
    </row>
    <row r="96" spans="1:18" x14ac:dyDescent="0.2">
      <c r="A96" s="14" t="str">
        <f>IF(INTRO!$E$43="Non-endemic"," ", IF(COUNTRY_INFO!A96=0," ",COUNTRY_INFO!A96))</f>
        <v>Ethiopia</v>
      </c>
      <c r="B96" s="14" t="str">
        <f>IF(INTRO!$E$43="Non-endemic"," ", IF(COUNTRY_INFO!B96=0," ",COUNTRY_INFO!B96))</f>
        <v>AmharaNorth Gondar</v>
      </c>
      <c r="C96" s="14" t="str">
        <f>IF(INTRO!$E$43="Non-endemic"," ", IF(COUNTRY_INFO!C96=0," ",COUNTRY_INFO!C96))</f>
        <v>Janamora</v>
      </c>
      <c r="D96" s="15">
        <f>IF(INTRO!$E$43="Non-endemic", 0, IF(COUNTRY_INFO!$K96&gt;0, IF(COUNTRY_INFO!$K96=4, 0, IF(COUNTRY_INFO!$K96=1, COUNTRY_INFO!$F96*0.33, IF(COUNTRY_INFO!$K96=2, COUNTRY_INFO!$F96*0.5, COUNTRY_INFO!$F96))), 0))</f>
        <v>0</v>
      </c>
      <c r="E96" s="15">
        <f>IF(INTRO!$E$43="Non-endemic", 0, IF(COUNTRY_INFO!$K96&gt;0, IF(COUNTRY_INFO!$K96=4, 0, IF(COUNTRY_INFO!$K96=1, 0, IF(COUNTRY_INFO!$K96=2, COUNTRY_INFO!$G96*0.2, COUNTRY_INFO!$G96))), 0))</f>
        <v>0</v>
      </c>
      <c r="F96" s="15">
        <f t="shared" si="14"/>
        <v>0</v>
      </c>
      <c r="G96" s="16">
        <f>IF(INTRO!$E$43="Non-endemic", "Not required", COUNTRY_INFO!S96)</f>
        <v>0</v>
      </c>
      <c r="H96" s="198"/>
      <c r="I96" s="15">
        <f>IF($D96=0,0,IF(AND($G96&gt;0,$H96&lt;&gt;"Yes"),D96,IF(AND($G96&gt;0,$H96="Yes"),COUNTRY_INFO!$F96,0)))</f>
        <v>0</v>
      </c>
      <c r="J96" s="3"/>
      <c r="K96" s="42">
        <f t="shared" si="15"/>
        <v>0</v>
      </c>
      <c r="L96" s="42">
        <f t="shared" si="16"/>
        <v>0</v>
      </c>
      <c r="M96" s="15">
        <f t="shared" si="4"/>
        <v>0</v>
      </c>
      <c r="N96" s="42">
        <f t="shared" si="5"/>
        <v>0</v>
      </c>
      <c r="O96" s="15">
        <f t="shared" si="17"/>
        <v>0</v>
      </c>
      <c r="P96" s="25"/>
      <c r="Q96" s="17">
        <f t="shared" si="18"/>
        <v>0</v>
      </c>
      <c r="R96" s="17">
        <f t="shared" si="8"/>
        <v>0</v>
      </c>
    </row>
    <row r="97" spans="1:18" x14ac:dyDescent="0.2">
      <c r="A97" s="14" t="str">
        <f>IF(INTRO!$E$43="Non-endemic"," ", IF(COUNTRY_INFO!A97=0," ",COUNTRY_INFO!A97))</f>
        <v>Ethiopia</v>
      </c>
      <c r="B97" s="14" t="str">
        <f>IF(INTRO!$E$43="Non-endemic"," ", IF(COUNTRY_INFO!B97=0," ",COUNTRY_INFO!B97))</f>
        <v>AmharaNorth Gondar</v>
      </c>
      <c r="C97" s="14" t="str">
        <f>IF(INTRO!$E$43="Non-endemic"," ", IF(COUNTRY_INFO!C97=0," ",COUNTRY_INFO!C97))</f>
        <v>Kinfazbegela</v>
      </c>
      <c r="D97" s="15">
        <f>IF(INTRO!$E$43="Non-endemic", 0, IF(COUNTRY_INFO!$K97&gt;0, IF(COUNTRY_INFO!$K97=4, 0, IF(COUNTRY_INFO!$K97=1, COUNTRY_INFO!$F97*0.33, IF(COUNTRY_INFO!$K97=2, COUNTRY_INFO!$F97*0.5, COUNTRY_INFO!$F97))), 0))</f>
        <v>0</v>
      </c>
      <c r="E97" s="15">
        <f>IF(INTRO!$E$43="Non-endemic", 0, IF(COUNTRY_INFO!$K97&gt;0, IF(COUNTRY_INFO!$K97=4, 0, IF(COUNTRY_INFO!$K97=1, 0, IF(COUNTRY_INFO!$K97=2, COUNTRY_INFO!$G97*0.2, COUNTRY_INFO!$G97))), 0))</f>
        <v>0</v>
      </c>
      <c r="F97" s="15">
        <f t="shared" si="14"/>
        <v>0</v>
      </c>
      <c r="G97" s="16">
        <f>IF(INTRO!$E$43="Non-endemic", "Not required", COUNTRY_INFO!S97)</f>
        <v>0</v>
      </c>
      <c r="H97" s="198"/>
      <c r="I97" s="15">
        <f>IF($D97=0,0,IF(AND($G97&gt;0,$H97&lt;&gt;"Yes"),D97,IF(AND($G97&gt;0,$H97="Yes"),COUNTRY_INFO!$F97,0)))</f>
        <v>0</v>
      </c>
      <c r="J97" s="3"/>
      <c r="K97" s="42">
        <f t="shared" si="15"/>
        <v>0</v>
      </c>
      <c r="L97" s="42">
        <f t="shared" si="16"/>
        <v>0</v>
      </c>
      <c r="M97" s="15">
        <f t="shared" si="4"/>
        <v>0</v>
      </c>
      <c r="N97" s="42">
        <f t="shared" si="5"/>
        <v>0</v>
      </c>
      <c r="O97" s="15">
        <f t="shared" si="17"/>
        <v>0</v>
      </c>
      <c r="P97" s="25"/>
      <c r="Q97" s="17">
        <f t="shared" si="18"/>
        <v>0</v>
      </c>
      <c r="R97" s="17">
        <f t="shared" si="8"/>
        <v>0</v>
      </c>
    </row>
    <row r="98" spans="1:18" x14ac:dyDescent="0.2">
      <c r="A98" s="14" t="str">
        <f>IF(INTRO!$E$43="Non-endemic"," ", IF(COUNTRY_INFO!A98=0," ",COUNTRY_INFO!A98))</f>
        <v>Ethiopia</v>
      </c>
      <c r="B98" s="14" t="str">
        <f>IF(INTRO!$E$43="Non-endemic"," ", IF(COUNTRY_INFO!B98=0," ",COUNTRY_INFO!B98))</f>
        <v>AmharaNorth Gondar</v>
      </c>
      <c r="C98" s="14" t="str">
        <f>IF(INTRO!$E$43="Non-endemic"," ", IF(COUNTRY_INFO!C98=0," ",COUNTRY_INFO!C98))</f>
        <v>Lay Armachiho</v>
      </c>
      <c r="D98" s="15">
        <f>IF(INTRO!$E$43="Non-endemic", 0, IF(COUNTRY_INFO!$K98&gt;0, IF(COUNTRY_INFO!$K98=4, 0, IF(COUNTRY_INFO!$K98=1, COUNTRY_INFO!$F98*0.33, IF(COUNTRY_INFO!$K98=2, COUNTRY_INFO!$F98*0.5, COUNTRY_INFO!$F98))), 0))</f>
        <v>41704.785581007782</v>
      </c>
      <c r="E98" s="15">
        <f>IF(INTRO!$E$43="Non-endemic", 0, IF(COUNTRY_INFO!$K98&gt;0, IF(COUNTRY_INFO!$K98=4, 0, IF(COUNTRY_INFO!$K98=1, 0, IF(COUNTRY_INFO!$K98=2, COUNTRY_INFO!$G98*0.2, COUNTRY_INFO!$G98))), 0))</f>
        <v>82287.961140554544</v>
      </c>
      <c r="F98" s="15">
        <f t="shared" si="14"/>
        <v>123992.74672156232</v>
      </c>
      <c r="G98" s="16">
        <f>IF(INTRO!$E$43="Non-endemic", "Not required", COUNTRY_INFO!S98)</f>
        <v>1</v>
      </c>
      <c r="H98" s="198" t="s">
        <v>171</v>
      </c>
      <c r="I98" s="15">
        <f>IF($D98=0,0,IF(AND($G98&gt;0,$H98&lt;&gt;"Yes"),D98,IF(AND($G98&gt;0,$H98="Yes"),COUNTRY_INFO!$F98,0)))</f>
        <v>41704.785581007782</v>
      </c>
      <c r="J98" s="3"/>
      <c r="K98" s="42">
        <f t="shared" si="15"/>
        <v>82287.961140554544</v>
      </c>
      <c r="L98" s="42">
        <f t="shared" si="16"/>
        <v>123992.74672156232</v>
      </c>
      <c r="M98" s="15">
        <f t="shared" si="4"/>
        <v>104261.96395251945</v>
      </c>
      <c r="N98" s="42">
        <f t="shared" si="5"/>
        <v>246863.88342166363</v>
      </c>
      <c r="O98" s="15">
        <f t="shared" si="17"/>
        <v>104261.96395251945</v>
      </c>
      <c r="P98" s="25"/>
      <c r="Q98" s="17">
        <f t="shared" si="18"/>
        <v>104261.96395251945</v>
      </c>
      <c r="R98" s="17">
        <f t="shared" si="8"/>
        <v>105</v>
      </c>
    </row>
    <row r="99" spans="1:18" x14ac:dyDescent="0.2">
      <c r="A99" s="14" t="str">
        <f>IF(INTRO!$E$43="Non-endemic"," ", IF(COUNTRY_INFO!A99=0," ",COUNTRY_INFO!A99))</f>
        <v>Ethiopia</v>
      </c>
      <c r="B99" s="14" t="str">
        <f>IF(INTRO!$E$43="Non-endemic"," ", IF(COUNTRY_INFO!B99=0," ",COUNTRY_INFO!B99))</f>
        <v>AmharaNorth Gondar</v>
      </c>
      <c r="C99" s="14" t="str">
        <f>IF(INTRO!$E$43="Non-endemic"," ", IF(COUNTRY_INFO!C99=0," ",COUNTRY_INFO!C99))</f>
        <v>Metema</v>
      </c>
      <c r="D99" s="15">
        <f>IF(INTRO!$E$43="Non-endemic", 0, IF(COUNTRY_INFO!$K99&gt;0, IF(COUNTRY_INFO!$K99=4, 0, IF(COUNTRY_INFO!$K99=1, COUNTRY_INFO!$F99*0.33, IF(COUNTRY_INFO!$K99=2, COUNTRY_INFO!$F99*0.5, COUNTRY_INFO!$F99))), 0))</f>
        <v>43526.077145743504</v>
      </c>
      <c r="E99" s="15">
        <f>IF(INTRO!$E$43="Non-endemic", 0, IF(COUNTRY_INFO!$K99&gt;0, IF(COUNTRY_INFO!$K99=4, 0, IF(COUNTRY_INFO!$K99=1, 0, IF(COUNTRY_INFO!$K99=2, COUNTRY_INFO!$G99*0.2, COUNTRY_INFO!$G99))), 0))</f>
        <v>85881.562388389357</v>
      </c>
      <c r="F99" s="15">
        <f t="shared" si="14"/>
        <v>129407.63953413286</v>
      </c>
      <c r="G99" s="16">
        <f>IF(INTRO!$E$43="Non-endemic", "Not required", COUNTRY_INFO!S99)</f>
        <v>1</v>
      </c>
      <c r="H99" s="198" t="s">
        <v>171</v>
      </c>
      <c r="I99" s="15">
        <f>IF($D99=0,0,IF(AND($G99&gt;0,$H99&lt;&gt;"Yes"),D99,IF(AND($G99&gt;0,$H99="Yes"),COUNTRY_INFO!$F99,0)))</f>
        <v>43526.077145743504</v>
      </c>
      <c r="J99" s="3"/>
      <c r="K99" s="42">
        <f t="shared" si="15"/>
        <v>85881.562388389357</v>
      </c>
      <c r="L99" s="42">
        <f t="shared" si="16"/>
        <v>129407.63953413286</v>
      </c>
      <c r="M99" s="15">
        <f t="shared" si="4"/>
        <v>108815.19286435876</v>
      </c>
      <c r="N99" s="42">
        <f t="shared" si="5"/>
        <v>257644.68716516806</v>
      </c>
      <c r="O99" s="15">
        <f t="shared" si="17"/>
        <v>108815.19286435876</v>
      </c>
      <c r="P99" s="25"/>
      <c r="Q99" s="17">
        <f t="shared" si="18"/>
        <v>108815.19286435876</v>
      </c>
      <c r="R99" s="17">
        <f t="shared" si="8"/>
        <v>109</v>
      </c>
    </row>
    <row r="100" spans="1:18" x14ac:dyDescent="0.2">
      <c r="A100" s="14" t="str">
        <f>IF(INTRO!$E$43="Non-endemic"," ", IF(COUNTRY_INFO!A100=0," ",COUNTRY_INFO!A100))</f>
        <v>Ethiopia</v>
      </c>
      <c r="B100" s="14" t="str">
        <f>IF(INTRO!$E$43="Non-endemic"," ", IF(COUNTRY_INFO!B100=0," ",COUNTRY_INFO!B100))</f>
        <v>AmharaNorth Gondar</v>
      </c>
      <c r="C100" s="14" t="str">
        <f>IF(INTRO!$E$43="Non-endemic"," ", IF(COUNTRY_INFO!C100=0," ",COUNTRY_INFO!C100))</f>
        <v>Mirab Belesa</v>
      </c>
      <c r="D100" s="15">
        <f>IF(INTRO!$E$43="Non-endemic", 0, IF(COUNTRY_INFO!$K100&gt;0, IF(COUNTRY_INFO!$K100=4, 0, IF(COUNTRY_INFO!$K100=1, COUNTRY_INFO!$F100*0.33, IF(COUNTRY_INFO!$K100=2, COUNTRY_INFO!$F100*0.5, COUNTRY_INFO!$F100))), 0))</f>
        <v>28925.360692909642</v>
      </c>
      <c r="E100" s="15">
        <f>IF(INTRO!$E$43="Non-endemic", 0, IF(COUNTRY_INFO!$K100&gt;0, IF(COUNTRY_INFO!$K100=4, 0, IF(COUNTRY_INFO!$K100=1, 0, IF(COUNTRY_INFO!$K100=2, COUNTRY_INFO!$G100*0.2, COUNTRY_INFO!$G100))), 0))</f>
        <v>22829.120672986861</v>
      </c>
      <c r="F100" s="15">
        <f t="shared" si="14"/>
        <v>51754.481365896499</v>
      </c>
      <c r="G100" s="16">
        <f>IF(INTRO!$E$43="Non-endemic", "Not required", COUNTRY_INFO!S100)</f>
        <v>1</v>
      </c>
      <c r="H100" s="198" t="s">
        <v>171</v>
      </c>
      <c r="I100" s="15">
        <f>IF($D100=0,0,IF(AND($G100&gt;0,$H100&lt;&gt;"Yes"),D100,IF(AND($G100&gt;0,$H100="Yes"),COUNTRY_INFO!$F100,0)))</f>
        <v>57850.721385819284</v>
      </c>
      <c r="J100" s="3"/>
      <c r="K100" s="42">
        <f t="shared" si="15"/>
        <v>22829.120672986861</v>
      </c>
      <c r="L100" s="42">
        <f t="shared" si="16"/>
        <v>80679.842058806142</v>
      </c>
      <c r="M100" s="15">
        <f t="shared" si="4"/>
        <v>144626.8034645482</v>
      </c>
      <c r="N100" s="42">
        <f t="shared" si="5"/>
        <v>68487.362018960586</v>
      </c>
      <c r="O100" s="15">
        <f t="shared" si="17"/>
        <v>144626.8034645482</v>
      </c>
      <c r="P100" s="25"/>
      <c r="Q100" s="17">
        <f t="shared" si="18"/>
        <v>144626.8034645482</v>
      </c>
      <c r="R100" s="17">
        <f t="shared" si="8"/>
        <v>145</v>
      </c>
    </row>
    <row r="101" spans="1:18" x14ac:dyDescent="0.2">
      <c r="A101" s="14" t="str">
        <f>IF(INTRO!$E$43="Non-endemic"," ", IF(COUNTRY_INFO!A101=0," ",COUNTRY_INFO!A101))</f>
        <v>Ethiopia</v>
      </c>
      <c r="B101" s="14" t="str">
        <f>IF(INTRO!$E$43="Non-endemic"," ", IF(COUNTRY_INFO!B101=0," ",COUNTRY_INFO!B101))</f>
        <v>AmharaNorth Gondar</v>
      </c>
      <c r="C101" s="14" t="str">
        <f>IF(INTRO!$E$43="Non-endemic"," ", IF(COUNTRY_INFO!C101=0," ",COUNTRY_INFO!C101))</f>
        <v>Quara</v>
      </c>
      <c r="D101" s="15">
        <f>IF(INTRO!$E$43="Non-endemic", 0, IF(COUNTRY_INFO!$K101&gt;0, IF(COUNTRY_INFO!$K101=4, 0, IF(COUNTRY_INFO!$K101=1, COUNTRY_INFO!$F101*0.33, IF(COUNTRY_INFO!$K101=2, COUNTRY_INFO!$F101*0.5, COUNTRY_INFO!$F101))), 0))</f>
        <v>20289.490416728611</v>
      </c>
      <c r="E101" s="15">
        <f>IF(INTRO!$E$43="Non-endemic", 0, IF(COUNTRY_INFO!$K101&gt;0, IF(COUNTRY_INFO!$K101=4, 0, IF(COUNTRY_INFO!$K101=1, 0, IF(COUNTRY_INFO!$K101=2, COUNTRY_INFO!$G101*0.2, COUNTRY_INFO!$G101))), 0))</f>
        <v>16013.325815862621</v>
      </c>
      <c r="F101" s="15">
        <f t="shared" si="14"/>
        <v>36302.816232591234</v>
      </c>
      <c r="G101" s="16">
        <f>IF(INTRO!$E$43="Non-endemic", "Not required", COUNTRY_INFO!S101)</f>
        <v>1</v>
      </c>
      <c r="H101" s="198" t="s">
        <v>171</v>
      </c>
      <c r="I101" s="15">
        <f>IF($D101=0,0,IF(AND($G101&gt;0,$H101&lt;&gt;"Yes"),D101,IF(AND($G101&gt;0,$H101="Yes"),COUNTRY_INFO!$F101,0)))</f>
        <v>40578.980833457223</v>
      </c>
      <c r="J101" s="3"/>
      <c r="K101" s="42">
        <f t="shared" si="15"/>
        <v>16013.325815862621</v>
      </c>
      <c r="L101" s="42">
        <f t="shared" si="16"/>
        <v>56592.306649319842</v>
      </c>
      <c r="M101" s="15">
        <f t="shared" si="4"/>
        <v>101447.45208364306</v>
      </c>
      <c r="N101" s="42">
        <f t="shared" si="5"/>
        <v>48039.977447587866</v>
      </c>
      <c r="O101" s="15">
        <f t="shared" si="17"/>
        <v>101447.45208364306</v>
      </c>
      <c r="P101" s="25"/>
      <c r="Q101" s="17">
        <f t="shared" si="18"/>
        <v>101447.45208364306</v>
      </c>
      <c r="R101" s="17">
        <f t="shared" si="8"/>
        <v>102</v>
      </c>
    </row>
    <row r="102" spans="1:18" x14ac:dyDescent="0.2">
      <c r="A102" s="14" t="str">
        <f>IF(INTRO!$E$43="Non-endemic"," ", IF(COUNTRY_INFO!A102=0," ",COUNTRY_INFO!A102))</f>
        <v>Ethiopia</v>
      </c>
      <c r="B102" s="14" t="str">
        <f>IF(INTRO!$E$43="Non-endemic"," ", IF(COUNTRY_INFO!B102=0," ",COUNTRY_INFO!B102))</f>
        <v>AmharaNorth Gondar</v>
      </c>
      <c r="C102" s="14" t="str">
        <f>IF(INTRO!$E$43="Non-endemic"," ", IF(COUNTRY_INFO!C102=0," ",COUNTRY_INFO!C102))</f>
        <v>Tach Armachiho</v>
      </c>
      <c r="D102" s="15">
        <f>IF(INTRO!$E$43="Non-endemic", 0, IF(COUNTRY_INFO!$K102&gt;0, IF(COUNTRY_INFO!$K102=4, 0, IF(COUNTRY_INFO!$K102=1, COUNTRY_INFO!$F102*0.33, IF(COUNTRY_INFO!$K102=2, COUNTRY_INFO!$F102*0.5, COUNTRY_INFO!$F102))), 0))</f>
        <v>46424.617313184499</v>
      </c>
      <c r="E102" s="15">
        <f>IF(INTRO!$E$43="Non-endemic", 0, IF(COUNTRY_INFO!$K102&gt;0, IF(COUNTRY_INFO!$K102=4, 0, IF(COUNTRY_INFO!$K102=1, 0, IF(COUNTRY_INFO!$K102=2, COUNTRY_INFO!$G102*0.2, COUNTRY_INFO!$G102))), 0))</f>
        <v>91600.68927850193</v>
      </c>
      <c r="F102" s="15">
        <f t="shared" si="14"/>
        <v>138025.30659168644</v>
      </c>
      <c r="G102" s="16">
        <f>IF(INTRO!$E$43="Non-endemic", "Not required", COUNTRY_INFO!S102)</f>
        <v>1</v>
      </c>
      <c r="H102" s="198" t="s">
        <v>171</v>
      </c>
      <c r="I102" s="15">
        <f>IF($D102=0,0,IF(AND($G102&gt;0,$H102&lt;&gt;"Yes"),D102,IF(AND($G102&gt;0,$H102="Yes"),COUNTRY_INFO!$F102,0)))</f>
        <v>46424.617313184499</v>
      </c>
      <c r="J102" s="3"/>
      <c r="K102" s="42">
        <f t="shared" si="15"/>
        <v>91600.68927850193</v>
      </c>
      <c r="L102" s="42">
        <f t="shared" si="16"/>
        <v>138025.30659168644</v>
      </c>
      <c r="M102" s="15">
        <f t="shared" si="4"/>
        <v>116061.54328296124</v>
      </c>
      <c r="N102" s="42">
        <f t="shared" si="5"/>
        <v>274802.06783550582</v>
      </c>
      <c r="O102" s="15">
        <f t="shared" si="17"/>
        <v>116061.54328296124</v>
      </c>
      <c r="P102" s="25"/>
      <c r="Q102" s="17">
        <f t="shared" si="18"/>
        <v>116061.54328296124</v>
      </c>
      <c r="R102" s="17">
        <f t="shared" si="8"/>
        <v>117</v>
      </c>
    </row>
    <row r="103" spans="1:18" x14ac:dyDescent="0.2">
      <c r="A103" s="14" t="str">
        <f>IF(INTRO!$E$43="Non-endemic"," ", IF(COUNTRY_INFO!A103=0," ",COUNTRY_INFO!A103))</f>
        <v>Ethiopia</v>
      </c>
      <c r="B103" s="14" t="str">
        <f>IF(INTRO!$E$43="Non-endemic"," ", IF(COUNTRY_INFO!B103=0," ",COUNTRY_INFO!B103))</f>
        <v>AmharaNorth Gondar</v>
      </c>
      <c r="C103" s="14" t="str">
        <f>IF(INTRO!$E$43="Non-endemic"," ", IF(COUNTRY_INFO!C103=0," ",COUNTRY_INFO!C103))</f>
        <v>Takusa</v>
      </c>
      <c r="D103" s="15">
        <f>IF(INTRO!$E$43="Non-endemic", 0, IF(COUNTRY_INFO!$K103&gt;0, IF(COUNTRY_INFO!$K103=4, 0, IF(COUNTRY_INFO!$K103=1, COUNTRY_INFO!$F103*0.33, IF(COUNTRY_INFO!$K103=2, COUNTRY_INFO!$F103*0.5, COUNTRY_INFO!$F103))), 0))</f>
        <v>51063.328300380155</v>
      </c>
      <c r="E103" s="15">
        <f>IF(INTRO!$E$43="Non-endemic", 0, IF(COUNTRY_INFO!$K103&gt;0, IF(COUNTRY_INFO!$K103=4, 0, IF(COUNTRY_INFO!$K103=1, 0, IF(COUNTRY_INFO!$K103=2, COUNTRY_INFO!$G103*0.2, COUNTRY_INFO!$G103))), 0))</f>
        <v>100753.35759075552</v>
      </c>
      <c r="F103" s="15">
        <f t="shared" si="14"/>
        <v>151816.68589113568</v>
      </c>
      <c r="G103" s="16">
        <f>IF(INTRO!$E$43="Non-endemic", "Not required", COUNTRY_INFO!S103)</f>
        <v>1</v>
      </c>
      <c r="H103" s="198" t="s">
        <v>171</v>
      </c>
      <c r="I103" s="15">
        <f>IF($D103=0,0,IF(AND($G103&gt;0,$H103&lt;&gt;"Yes"),D103,IF(AND($G103&gt;0,$H103="Yes"),COUNTRY_INFO!$F103,0)))</f>
        <v>51063.328300380155</v>
      </c>
      <c r="J103" s="3"/>
      <c r="K103" s="42">
        <f t="shared" si="15"/>
        <v>100753.35759075552</v>
      </c>
      <c r="L103" s="42">
        <f t="shared" si="16"/>
        <v>151816.68589113568</v>
      </c>
      <c r="M103" s="15">
        <f t="shared" si="4"/>
        <v>127658.32075095038</v>
      </c>
      <c r="N103" s="42">
        <f t="shared" si="5"/>
        <v>302260.07277226658</v>
      </c>
      <c r="O103" s="15">
        <f t="shared" si="17"/>
        <v>127658.32075095038</v>
      </c>
      <c r="P103" s="25"/>
      <c r="Q103" s="17">
        <f t="shared" si="18"/>
        <v>127658.32075095038</v>
      </c>
      <c r="R103" s="17">
        <f t="shared" si="8"/>
        <v>128</v>
      </c>
    </row>
    <row r="104" spans="1:18" x14ac:dyDescent="0.2">
      <c r="A104" s="14" t="str">
        <f>IF(INTRO!$E$43="Non-endemic"," ", IF(COUNTRY_INFO!A104=0," ",COUNTRY_INFO!A104))</f>
        <v>Ethiopia</v>
      </c>
      <c r="B104" s="14" t="str">
        <f>IF(INTRO!$E$43="Non-endemic"," ", IF(COUNTRY_INFO!B104=0," ",COUNTRY_INFO!B104))</f>
        <v>AmharaNorth Gondar</v>
      </c>
      <c r="C104" s="14" t="str">
        <f>IF(INTRO!$E$43="Non-endemic"," ", IF(COUNTRY_INFO!C104=0," ",COUNTRY_INFO!C104))</f>
        <v>Tegedie</v>
      </c>
      <c r="D104" s="15">
        <f>IF(INTRO!$E$43="Non-endemic", 0, IF(COUNTRY_INFO!$K104&gt;0, IF(COUNTRY_INFO!$K104=4, 0, IF(COUNTRY_INFO!$K104=1, COUNTRY_INFO!$F104*0.33, IF(COUNTRY_INFO!$K104=2, COUNTRY_INFO!$F104*0.5, COUNTRY_INFO!$F104))), 0))</f>
        <v>27254.535026122634</v>
      </c>
      <c r="E104" s="15">
        <f>IF(INTRO!$E$43="Non-endemic", 0, IF(COUNTRY_INFO!$K104&gt;0, IF(COUNTRY_INFO!$K104=4, 0, IF(COUNTRY_INFO!$K104=1, 0, IF(COUNTRY_INFO!$K104=2, COUNTRY_INFO!$G104*0.2, COUNTRY_INFO!$G104))), 0))</f>
        <v>53776.085595193406</v>
      </c>
      <c r="F104" s="15">
        <f t="shared" si="14"/>
        <v>81030.620621316048</v>
      </c>
      <c r="G104" s="16">
        <f>IF(INTRO!$E$43="Non-endemic", "Not required", COUNTRY_INFO!S104)</f>
        <v>1</v>
      </c>
      <c r="H104" s="198" t="s">
        <v>171</v>
      </c>
      <c r="I104" s="15">
        <f>IF($D104=0,0,IF(AND($G104&gt;0,$H104&lt;&gt;"Yes"),D104,IF(AND($G104&gt;0,$H104="Yes"),COUNTRY_INFO!$F104,0)))</f>
        <v>27254.535026122634</v>
      </c>
      <c r="J104" s="3"/>
      <c r="K104" s="42">
        <f t="shared" si="15"/>
        <v>53776.085595193406</v>
      </c>
      <c r="L104" s="42">
        <f t="shared" si="16"/>
        <v>81030.620621316048</v>
      </c>
      <c r="M104" s="15">
        <f t="shared" si="4"/>
        <v>68136.337565306589</v>
      </c>
      <c r="N104" s="42">
        <f t="shared" si="5"/>
        <v>161328.25678558022</v>
      </c>
      <c r="O104" s="15">
        <f t="shared" si="17"/>
        <v>68136.337565306589</v>
      </c>
      <c r="P104" s="25"/>
      <c r="Q104" s="17">
        <f t="shared" si="18"/>
        <v>68136.337565306589</v>
      </c>
      <c r="R104" s="17">
        <f t="shared" si="8"/>
        <v>69</v>
      </c>
    </row>
    <row r="105" spans="1:18" x14ac:dyDescent="0.2">
      <c r="A105" s="14" t="str">
        <f>IF(INTRO!$E$43="Non-endemic"," ", IF(COUNTRY_INFO!A105=0," ",COUNTRY_INFO!A105))</f>
        <v>Ethiopia</v>
      </c>
      <c r="B105" s="14" t="str">
        <f>IF(INTRO!$E$43="Non-endemic"," ", IF(COUNTRY_INFO!B105=0," ",COUNTRY_INFO!B105))</f>
        <v>AmharaNorth Gondar</v>
      </c>
      <c r="C105" s="14" t="str">
        <f>IF(INTRO!$E$43="Non-endemic"," ", IF(COUNTRY_INFO!C105=0," ",COUNTRY_INFO!C105))</f>
        <v>Telemt</v>
      </c>
      <c r="D105" s="15">
        <f>IF(INTRO!$E$43="Non-endemic", 0, IF(COUNTRY_INFO!$K105&gt;0, IF(COUNTRY_INFO!$K105=4, 0, IF(COUNTRY_INFO!$K105=1, COUNTRY_INFO!$F105*0.33, IF(COUNTRY_INFO!$K105=2, COUNTRY_INFO!$F105*0.5, COUNTRY_INFO!$F105))), 0))</f>
        <v>28072.720604533606</v>
      </c>
      <c r="E105" s="15">
        <f>IF(INTRO!$E$43="Non-endemic", 0, IF(COUNTRY_INFO!$K105&gt;0, IF(COUNTRY_INFO!$K105=4, 0, IF(COUNTRY_INFO!$K105=1, 0, IF(COUNTRY_INFO!$K105=2, COUNTRY_INFO!$G105*0.2, COUNTRY_INFO!$G105))), 0))</f>
        <v>55390.452439287779</v>
      </c>
      <c r="F105" s="15">
        <f t="shared" si="14"/>
        <v>83463.173043821385</v>
      </c>
      <c r="G105" s="16">
        <f>IF(INTRO!$E$43="Non-endemic", "Not required", COUNTRY_INFO!S105)</f>
        <v>1</v>
      </c>
      <c r="H105" s="198" t="s">
        <v>171</v>
      </c>
      <c r="I105" s="15">
        <f>IF($D105=0,0,IF(AND($G105&gt;0,$H105&lt;&gt;"Yes"),D105,IF(AND($G105&gt;0,$H105="Yes"),COUNTRY_INFO!$F105,0)))</f>
        <v>28072.720604533606</v>
      </c>
      <c r="J105" s="3"/>
      <c r="K105" s="42">
        <f t="shared" si="15"/>
        <v>55390.452439287779</v>
      </c>
      <c r="L105" s="42">
        <f t="shared" si="16"/>
        <v>83463.173043821385</v>
      </c>
      <c r="M105" s="15">
        <f t="shared" si="4"/>
        <v>70181.801511334023</v>
      </c>
      <c r="N105" s="42">
        <f t="shared" si="5"/>
        <v>166171.35731786332</v>
      </c>
      <c r="O105" s="15">
        <f t="shared" si="17"/>
        <v>70181.801511334023</v>
      </c>
      <c r="P105" s="25"/>
      <c r="Q105" s="17">
        <f t="shared" si="18"/>
        <v>70181.801511334023</v>
      </c>
      <c r="R105" s="17">
        <f t="shared" si="8"/>
        <v>71</v>
      </c>
    </row>
    <row r="106" spans="1:18" x14ac:dyDescent="0.2">
      <c r="A106" s="14" t="str">
        <f>IF(INTRO!$E$43="Non-endemic"," ", IF(COUNTRY_INFO!A106=0," ",COUNTRY_INFO!A106))</f>
        <v>Ethiopia</v>
      </c>
      <c r="B106" s="14" t="str">
        <f>IF(INTRO!$E$43="Non-endemic"," ", IF(COUNTRY_INFO!B106=0," ",COUNTRY_INFO!B106))</f>
        <v>AmharaNorth Gondar</v>
      </c>
      <c r="C106" s="14" t="str">
        <f>IF(INTRO!$E$43="Non-endemic"," ", IF(COUNTRY_INFO!C106=0," ",COUNTRY_INFO!C106))</f>
        <v>West Armachoho</v>
      </c>
      <c r="D106" s="15">
        <f>IF(INTRO!$E$43="Non-endemic", 0, IF(COUNTRY_INFO!$K106&gt;0, IF(COUNTRY_INFO!$K106=4, 0, IF(COUNTRY_INFO!$K106=1, COUNTRY_INFO!$F106*0.33, IF(COUNTRY_INFO!$K106=2, COUNTRY_INFO!$F106*0.5, COUNTRY_INFO!$F106))), 0))</f>
        <v>15138.759243469785</v>
      </c>
      <c r="E106" s="15">
        <f>IF(INTRO!$E$43="Non-endemic", 0, IF(COUNTRY_INFO!$K106&gt;0, IF(COUNTRY_INFO!$K106=4, 0, IF(COUNTRY_INFO!$K106=1, 0, IF(COUNTRY_INFO!$K106=2, COUNTRY_INFO!$G106*0.2, COUNTRY_INFO!$G106))), 0))</f>
        <v>29870.376144798054</v>
      </c>
      <c r="F106" s="15">
        <f t="shared" si="14"/>
        <v>45009.135388267838</v>
      </c>
      <c r="G106" s="16">
        <f>IF(INTRO!$E$43="Non-endemic", "Not required", COUNTRY_INFO!S106)</f>
        <v>1</v>
      </c>
      <c r="H106" s="198" t="s">
        <v>171</v>
      </c>
      <c r="I106" s="15">
        <f>IF($D106=0,0,IF(AND($G106&gt;0,$H106&lt;&gt;"Yes"),D106,IF(AND($G106&gt;0,$H106="Yes"),COUNTRY_INFO!$F106,0)))</f>
        <v>15138.759243469785</v>
      </c>
      <c r="J106" s="3"/>
      <c r="K106" s="42">
        <f t="shared" si="15"/>
        <v>29870.376144798054</v>
      </c>
      <c r="L106" s="42">
        <f t="shared" si="16"/>
        <v>45009.135388267838</v>
      </c>
      <c r="M106" s="15">
        <f t="shared" si="4"/>
        <v>37846.898108674461</v>
      </c>
      <c r="N106" s="42">
        <f t="shared" si="5"/>
        <v>89611.128434394166</v>
      </c>
      <c r="O106" s="15">
        <f t="shared" si="17"/>
        <v>37846.898108674461</v>
      </c>
      <c r="P106" s="25"/>
      <c r="Q106" s="17">
        <f t="shared" si="18"/>
        <v>37846.898108674461</v>
      </c>
      <c r="R106" s="17">
        <f t="shared" si="8"/>
        <v>38</v>
      </c>
    </row>
    <row r="107" spans="1:18" x14ac:dyDescent="0.2">
      <c r="A107" s="14" t="str">
        <f>IF(INTRO!$E$43="Non-endemic"," ", IF(COUNTRY_INFO!A107=0," ",COUNTRY_INFO!A107))</f>
        <v>Ethiopia</v>
      </c>
      <c r="B107" s="14" t="str">
        <f>IF(INTRO!$E$43="Non-endemic"," ", IF(COUNTRY_INFO!B107=0," ",COUNTRY_INFO!B107))</f>
        <v>AmharaNorth Gondar</v>
      </c>
      <c r="C107" s="14" t="str">
        <f>IF(INTRO!$E$43="Non-endemic"," ", IF(COUNTRY_INFO!C107=0," ",COUNTRY_INFO!C107))</f>
        <v>West Dembia</v>
      </c>
      <c r="D107" s="15">
        <f>IF(INTRO!$E$43="Non-endemic", 0, IF(COUNTRY_INFO!$K107&gt;0, IF(COUNTRY_INFO!$K107=4, 0, IF(COUNTRY_INFO!$K107=1, COUNTRY_INFO!$F107*0.33, IF(COUNTRY_INFO!$K107=2, COUNTRY_INFO!$F107*0.5, COUNTRY_INFO!$F107))), 0))</f>
        <v>19114.257258257698</v>
      </c>
      <c r="E107" s="15">
        <f>IF(INTRO!$E$43="Non-endemic", 0, IF(COUNTRY_INFO!$K107&gt;0, IF(COUNTRY_INFO!$K107=4, 0, IF(COUNTRY_INFO!$K107=1, 0, IF(COUNTRY_INFO!$K107=2, COUNTRY_INFO!$G107*0.2, COUNTRY_INFO!$G107))), 0))</f>
        <v>15085.781994422756</v>
      </c>
      <c r="F107" s="15">
        <f t="shared" si="14"/>
        <v>34200.03925268045</v>
      </c>
      <c r="G107" s="16">
        <f>IF(INTRO!$E$43="Non-endemic", "Not required", COUNTRY_INFO!S107)</f>
        <v>1</v>
      </c>
      <c r="H107" s="198" t="s">
        <v>171</v>
      </c>
      <c r="I107" s="15">
        <f>IF($D107=0,0,IF(AND($G107&gt;0,$H107&lt;&gt;"Yes"),D107,IF(AND($G107&gt;0,$H107="Yes"),COUNTRY_INFO!$F107,0)))</f>
        <v>38228.514516515395</v>
      </c>
      <c r="J107" s="3"/>
      <c r="K107" s="42">
        <f t="shared" si="15"/>
        <v>15085.781994422756</v>
      </c>
      <c r="L107" s="42">
        <f t="shared" si="16"/>
        <v>53314.296510938148</v>
      </c>
      <c r="M107" s="15">
        <f t="shared" si="4"/>
        <v>95571.286291288488</v>
      </c>
      <c r="N107" s="42">
        <f t="shared" si="5"/>
        <v>45257.345983268271</v>
      </c>
      <c r="O107" s="15">
        <f t="shared" si="17"/>
        <v>95571.286291288488</v>
      </c>
      <c r="P107" s="25"/>
      <c r="Q107" s="17">
        <f t="shared" si="18"/>
        <v>95571.286291288488</v>
      </c>
      <c r="R107" s="17">
        <f t="shared" si="8"/>
        <v>96</v>
      </c>
    </row>
    <row r="108" spans="1:18" x14ac:dyDescent="0.2">
      <c r="A108" s="14" t="str">
        <f>IF(INTRO!$E$43="Non-endemic"," ", IF(COUNTRY_INFO!A108=0," ",COUNTRY_INFO!A108))</f>
        <v>Ethiopia</v>
      </c>
      <c r="B108" s="14" t="str">
        <f>IF(INTRO!$E$43="Non-endemic"," ", IF(COUNTRY_INFO!B108=0," ",COUNTRY_INFO!B108))</f>
        <v>AmharaNorth Gondar</v>
      </c>
      <c r="C108" s="14" t="str">
        <f>IF(INTRO!$E$43="Non-endemic"," ", IF(COUNTRY_INFO!C108=0," ",COUNTRY_INFO!C108))</f>
        <v>Wogera</v>
      </c>
      <c r="D108" s="15">
        <f>IF(INTRO!$E$43="Non-endemic", 0, IF(COUNTRY_INFO!$K108&gt;0, IF(COUNTRY_INFO!$K108=4, 0, IF(COUNTRY_INFO!$K108=1, COUNTRY_INFO!$F108*0.33, IF(COUNTRY_INFO!$K108=2, COUNTRY_INFO!$F108*0.5, COUNTRY_INFO!$F108))), 0))</f>
        <v>34301.281891214414</v>
      </c>
      <c r="E108" s="15">
        <f>IF(INTRO!$E$43="Non-endemic", 0, IF(COUNTRY_INFO!$K108&gt;0, IF(COUNTRY_INFO!$K108=4, 0, IF(COUNTRY_INFO!$K108=1, 0, IF(COUNTRY_INFO!$K108=2, COUNTRY_INFO!$G108*0.2, COUNTRY_INFO!$G108))), 0))</f>
        <v>27072.02554347484</v>
      </c>
      <c r="F108" s="15">
        <f t="shared" si="14"/>
        <v>61373.307434689254</v>
      </c>
      <c r="G108" s="16">
        <f>IF(INTRO!$E$43="Non-endemic", "Not required", COUNTRY_INFO!S108)</f>
        <v>1</v>
      </c>
      <c r="H108" s="198" t="s">
        <v>171</v>
      </c>
      <c r="I108" s="15">
        <f>IF($D108=0,0,IF(AND($G108&gt;0,$H108&lt;&gt;"Yes"),D108,IF(AND($G108&gt;0,$H108="Yes"),COUNTRY_INFO!$F108,0)))</f>
        <v>68602.563782428828</v>
      </c>
      <c r="J108" s="3"/>
      <c r="K108" s="42">
        <f t="shared" si="15"/>
        <v>27072.02554347484</v>
      </c>
      <c r="L108" s="42">
        <f t="shared" si="16"/>
        <v>95674.589325903667</v>
      </c>
      <c r="M108" s="15">
        <f t="shared" si="4"/>
        <v>171506.40945607208</v>
      </c>
      <c r="N108" s="42">
        <f t="shared" si="5"/>
        <v>81216.076630424519</v>
      </c>
      <c r="O108" s="15">
        <f t="shared" si="17"/>
        <v>171506.40945607208</v>
      </c>
      <c r="P108" s="25"/>
      <c r="Q108" s="17">
        <f t="shared" si="18"/>
        <v>171506.40945607208</v>
      </c>
      <c r="R108" s="17">
        <f t="shared" si="8"/>
        <v>172</v>
      </c>
    </row>
    <row r="109" spans="1:18" x14ac:dyDescent="0.2">
      <c r="A109" s="14" t="str">
        <f>IF(INTRO!$E$43="Non-endemic"," ", IF(COUNTRY_INFO!A109=0," ",COUNTRY_INFO!A109))</f>
        <v>Ethiopia</v>
      </c>
      <c r="B109" s="14" t="str">
        <f>IF(INTRO!$E$43="Non-endemic"," ", IF(COUNTRY_INFO!B109=0," ",COUNTRY_INFO!B109))</f>
        <v>AmharaNorth Shoa</v>
      </c>
      <c r="C109" s="14" t="str">
        <f>IF(INTRO!$E$43="Non-endemic"," ", IF(COUNTRY_INFO!C109=0," ",COUNTRY_INFO!C109))</f>
        <v>Angolelna tera</v>
      </c>
      <c r="D109" s="15">
        <f>IF(INTRO!$E$43="Non-endemic", 0, IF(COUNTRY_INFO!$K109&gt;0, IF(COUNTRY_INFO!$K109=4, 0, IF(COUNTRY_INFO!$K109=1, COUNTRY_INFO!$F109*0.33, IF(COUNTRY_INFO!$K109=2, COUNTRY_INFO!$F109*0.5, COUNTRY_INFO!$F109))), 0))</f>
        <v>0</v>
      </c>
      <c r="E109" s="15">
        <f>IF(INTRO!$E$43="Non-endemic", 0, IF(COUNTRY_INFO!$K109&gt;0, IF(COUNTRY_INFO!$K109=4, 0, IF(COUNTRY_INFO!$K109=1, 0, IF(COUNTRY_INFO!$K109=2, COUNTRY_INFO!$G109*0.2, COUNTRY_INFO!$G109))), 0))</f>
        <v>0</v>
      </c>
      <c r="F109" s="15">
        <f t="shared" si="14"/>
        <v>0</v>
      </c>
      <c r="G109" s="16">
        <f>IF(INTRO!$E$43="Non-endemic", "Not required", COUNTRY_INFO!S109)</f>
        <v>0</v>
      </c>
      <c r="H109" s="198"/>
      <c r="I109" s="15">
        <f>IF($D109=0,0,IF(AND($G109&gt;0,$H109&lt;&gt;"Yes"),D109,IF(AND($G109&gt;0,$H109="Yes"),COUNTRY_INFO!$F109,0)))</f>
        <v>0</v>
      </c>
      <c r="J109" s="3"/>
      <c r="K109" s="42">
        <f t="shared" si="15"/>
        <v>0</v>
      </c>
      <c r="L109" s="42">
        <f t="shared" si="16"/>
        <v>0</v>
      </c>
      <c r="M109" s="15">
        <f t="shared" si="4"/>
        <v>0</v>
      </c>
      <c r="N109" s="42">
        <f t="shared" si="5"/>
        <v>0</v>
      </c>
      <c r="O109" s="15">
        <f t="shared" si="17"/>
        <v>0</v>
      </c>
      <c r="P109" s="25"/>
      <c r="Q109" s="17">
        <f t="shared" si="18"/>
        <v>0</v>
      </c>
      <c r="R109" s="17">
        <f t="shared" si="8"/>
        <v>0</v>
      </c>
    </row>
    <row r="110" spans="1:18" x14ac:dyDescent="0.2">
      <c r="A110" s="14" t="str">
        <f>IF(INTRO!$E$43="Non-endemic"," ", IF(COUNTRY_INFO!A110=0," ",COUNTRY_INFO!A110))</f>
        <v>Ethiopia</v>
      </c>
      <c r="B110" s="14" t="str">
        <f>IF(INTRO!$E$43="Non-endemic"," ", IF(COUNTRY_INFO!B110=0," ",COUNTRY_INFO!B110))</f>
        <v>AmharaNorth Shoa</v>
      </c>
      <c r="C110" s="14" t="str">
        <f>IF(INTRO!$E$43="Non-endemic"," ", IF(COUNTRY_INFO!C110=0," ",COUNTRY_INFO!C110))</f>
        <v>Ankober</v>
      </c>
      <c r="D110" s="15">
        <f>IF(INTRO!$E$43="Non-endemic", 0, IF(COUNTRY_INFO!$K110&gt;0, IF(COUNTRY_INFO!$K110=4, 0, IF(COUNTRY_INFO!$K110=1, COUNTRY_INFO!$F110*0.33, IF(COUNTRY_INFO!$K110=2, COUNTRY_INFO!$F110*0.5, COUNTRY_INFO!$F110))), 0))</f>
        <v>13217.447835459945</v>
      </c>
      <c r="E110" s="15">
        <f>IF(INTRO!$E$43="Non-endemic", 0, IF(COUNTRY_INFO!$K110&gt;0, IF(COUNTRY_INFO!$K110=4, 0, IF(COUNTRY_INFO!$K110=1, 0, IF(COUNTRY_INFO!$K110=2, COUNTRY_INFO!$G110*0.2, COUNTRY_INFO!$G110))), 0))</f>
        <v>10431.770059088289</v>
      </c>
      <c r="F110" s="15">
        <f t="shared" si="14"/>
        <v>23649.217894548234</v>
      </c>
      <c r="G110" s="16">
        <f>IF(INTRO!$E$43="Non-endemic", "Not required", COUNTRY_INFO!S110)</f>
        <v>1</v>
      </c>
      <c r="H110" s="198" t="s">
        <v>171</v>
      </c>
      <c r="I110" s="15">
        <f>IF($D110=0,0,IF(AND($G110&gt;0,$H110&lt;&gt;"Yes"),D110,IF(AND($G110&gt;0,$H110="Yes"),COUNTRY_INFO!$F110,0)))</f>
        <v>26434.89567091989</v>
      </c>
      <c r="J110" s="3"/>
      <c r="K110" s="42">
        <f t="shared" si="15"/>
        <v>10431.770059088289</v>
      </c>
      <c r="L110" s="42">
        <f t="shared" si="16"/>
        <v>36866.665730008179</v>
      </c>
      <c r="M110" s="15">
        <f t="shared" si="4"/>
        <v>66087.239177299722</v>
      </c>
      <c r="N110" s="42">
        <f t="shared" si="5"/>
        <v>31295.310177264866</v>
      </c>
      <c r="O110" s="15">
        <f t="shared" si="17"/>
        <v>66087.239177299722</v>
      </c>
      <c r="P110" s="25"/>
      <c r="Q110" s="17">
        <f t="shared" si="18"/>
        <v>66087.239177299722</v>
      </c>
      <c r="R110" s="17">
        <f t="shared" si="8"/>
        <v>67</v>
      </c>
    </row>
    <row r="111" spans="1:18" x14ac:dyDescent="0.2">
      <c r="A111" s="14" t="str">
        <f>IF(INTRO!$E$43="Non-endemic"," ", IF(COUNTRY_INFO!A111=0," ",COUNTRY_INFO!A111))</f>
        <v>Ethiopia</v>
      </c>
      <c r="B111" s="14" t="str">
        <f>IF(INTRO!$E$43="Non-endemic"," ", IF(COUNTRY_INFO!B111=0," ",COUNTRY_INFO!B111))</f>
        <v>AmharaNorth Shoa</v>
      </c>
      <c r="C111" s="14" t="str">
        <f>IF(INTRO!$E$43="Non-endemic"," ", IF(COUNTRY_INFO!C111=0," ",COUNTRY_INFO!C111))</f>
        <v>Antsokiagemza</v>
      </c>
      <c r="D111" s="15">
        <f>IF(INTRO!$E$43="Non-endemic", 0, IF(COUNTRY_INFO!$K111&gt;0, IF(COUNTRY_INFO!$K111=4, 0, IF(COUNTRY_INFO!$K111=1, COUNTRY_INFO!$F111*0.33, IF(COUNTRY_INFO!$K111=2, COUNTRY_INFO!$F111*0.5, COUNTRY_INFO!$F111))), 0))</f>
        <v>6073.4927314093384</v>
      </c>
      <c r="E111" s="15">
        <f>IF(INTRO!$E$43="Non-endemic", 0, IF(COUNTRY_INFO!$K111&gt;0, IF(COUNTRY_INFO!$K111=4, 0, IF(COUNTRY_INFO!$K111=1, 0, IF(COUNTRY_INFO!$K111=2, COUNTRY_INFO!$G111*0.2, COUNTRY_INFO!$G111))), 0))</f>
        <v>0</v>
      </c>
      <c r="F111" s="15">
        <f t="shared" si="14"/>
        <v>6073.4927314093384</v>
      </c>
      <c r="G111" s="16">
        <f>IF(INTRO!$E$43="Non-endemic", "Not required", COUNTRY_INFO!S111)</f>
        <v>0</v>
      </c>
      <c r="H111" s="198"/>
      <c r="I111" s="15">
        <f>IF($D111=0,0,IF(AND($G111&gt;0,$H111&lt;&gt;"Yes"),D111,IF(AND($G111&gt;0,$H111="Yes"),COUNTRY_INFO!$F111,0)))</f>
        <v>0</v>
      </c>
      <c r="J111" s="3"/>
      <c r="K111" s="42">
        <f t="shared" si="15"/>
        <v>0</v>
      </c>
      <c r="L111" s="42">
        <f t="shared" si="16"/>
        <v>0</v>
      </c>
      <c r="M111" s="15">
        <f t="shared" si="4"/>
        <v>0</v>
      </c>
      <c r="N111" s="42">
        <f t="shared" si="5"/>
        <v>0</v>
      </c>
      <c r="O111" s="15">
        <f t="shared" si="17"/>
        <v>0</v>
      </c>
      <c r="P111" s="25"/>
      <c r="Q111" s="17">
        <f t="shared" si="18"/>
        <v>0</v>
      </c>
      <c r="R111" s="17">
        <f t="shared" si="8"/>
        <v>0</v>
      </c>
    </row>
    <row r="112" spans="1:18" x14ac:dyDescent="0.2">
      <c r="A112" s="14" t="str">
        <f>IF(INTRO!$E$43="Non-endemic"," ", IF(COUNTRY_INFO!A112=0," ",COUNTRY_INFO!A112))</f>
        <v>Ethiopia</v>
      </c>
      <c r="B112" s="14" t="str">
        <f>IF(INTRO!$E$43="Non-endemic"," ", IF(COUNTRY_INFO!B112=0," ",COUNTRY_INFO!B112))</f>
        <v>AmharaNorth Shoa</v>
      </c>
      <c r="C112" s="14" t="str">
        <f>IF(INTRO!$E$43="Non-endemic"," ", IF(COUNTRY_INFO!C112=0," ",COUNTRY_INFO!C112))</f>
        <v>Assagirt</v>
      </c>
      <c r="D112" s="15">
        <f>IF(INTRO!$E$43="Non-endemic", 0, IF(COUNTRY_INFO!$K112&gt;0, IF(COUNTRY_INFO!$K112=4, 0, IF(COUNTRY_INFO!$K112=1, COUNTRY_INFO!$F112*0.33, IF(COUNTRY_INFO!$K112=2, COUNTRY_INFO!$F112*0.5, COUNTRY_INFO!$F112))), 0))</f>
        <v>0</v>
      </c>
      <c r="E112" s="15">
        <f>IF(INTRO!$E$43="Non-endemic", 0, IF(COUNTRY_INFO!$K112&gt;0, IF(COUNTRY_INFO!$K112=4, 0, IF(COUNTRY_INFO!$K112=1, 0, IF(COUNTRY_INFO!$K112=2, COUNTRY_INFO!$G112*0.2, COUNTRY_INFO!$G112))), 0))</f>
        <v>0</v>
      </c>
      <c r="F112" s="15">
        <f t="shared" si="14"/>
        <v>0</v>
      </c>
      <c r="G112" s="16">
        <f>IF(INTRO!$E$43="Non-endemic", "Not required", COUNTRY_INFO!S112)</f>
        <v>0</v>
      </c>
      <c r="H112" s="198"/>
      <c r="I112" s="15">
        <f>IF($D112=0,0,IF(AND($G112&gt;0,$H112&lt;&gt;"Yes"),D112,IF(AND($G112&gt;0,$H112="Yes"),COUNTRY_INFO!$F112,0)))</f>
        <v>0</v>
      </c>
      <c r="J112" s="3"/>
      <c r="K112" s="42">
        <f t="shared" si="15"/>
        <v>0</v>
      </c>
      <c r="L112" s="42">
        <f t="shared" si="16"/>
        <v>0</v>
      </c>
      <c r="M112" s="15">
        <f t="shared" si="4"/>
        <v>0</v>
      </c>
      <c r="N112" s="42">
        <f t="shared" si="5"/>
        <v>0</v>
      </c>
      <c r="O112" s="15">
        <f t="shared" si="17"/>
        <v>0</v>
      </c>
      <c r="P112" s="25"/>
      <c r="Q112" s="17">
        <f t="shared" si="18"/>
        <v>0</v>
      </c>
      <c r="R112" s="17">
        <f t="shared" si="8"/>
        <v>0</v>
      </c>
    </row>
    <row r="113" spans="1:18" x14ac:dyDescent="0.2">
      <c r="A113" s="14" t="str">
        <f>IF(INTRO!$E$43="Non-endemic"," ", IF(COUNTRY_INFO!A113=0," ",COUNTRY_INFO!A113))</f>
        <v>Ethiopia</v>
      </c>
      <c r="B113" s="14" t="str">
        <f>IF(INTRO!$E$43="Non-endemic"," ", IF(COUNTRY_INFO!B113=0," ",COUNTRY_INFO!B113))</f>
        <v>AmharaNorth Shoa</v>
      </c>
      <c r="C113" s="14" t="str">
        <f>IF(INTRO!$E$43="Non-endemic"," ", IF(COUNTRY_INFO!C113=0," ",COUNTRY_INFO!C113))</f>
        <v>Baso Naworana</v>
      </c>
      <c r="D113" s="15">
        <f>IF(INTRO!$E$43="Non-endemic", 0, IF(COUNTRY_INFO!$K113&gt;0, IF(COUNTRY_INFO!$K113=4, 0, IF(COUNTRY_INFO!$K113=1, COUNTRY_INFO!$F113*0.33, IF(COUNTRY_INFO!$K113=2, COUNTRY_INFO!$F113*0.5, COUNTRY_INFO!$F113))), 0))</f>
        <v>0</v>
      </c>
      <c r="E113" s="15">
        <f>IF(INTRO!$E$43="Non-endemic", 0, IF(COUNTRY_INFO!$K113&gt;0, IF(COUNTRY_INFO!$K113=4, 0, IF(COUNTRY_INFO!$K113=1, 0, IF(COUNTRY_INFO!$K113=2, COUNTRY_INFO!$G113*0.2, COUNTRY_INFO!$G113))), 0))</f>
        <v>0</v>
      </c>
      <c r="F113" s="15">
        <f t="shared" si="14"/>
        <v>0</v>
      </c>
      <c r="G113" s="16">
        <f>IF(INTRO!$E$43="Non-endemic", "Not required", COUNTRY_INFO!S113)</f>
        <v>0</v>
      </c>
      <c r="H113" s="198"/>
      <c r="I113" s="15">
        <f>IF($D113=0,0,IF(AND($G113&gt;0,$H113&lt;&gt;"Yes"),D113,IF(AND($G113&gt;0,$H113="Yes"),COUNTRY_INFO!$F113,0)))</f>
        <v>0</v>
      </c>
      <c r="J113" s="3"/>
      <c r="K113" s="42">
        <f t="shared" si="15"/>
        <v>0</v>
      </c>
      <c r="L113" s="42">
        <f t="shared" si="16"/>
        <v>0</v>
      </c>
      <c r="M113" s="15">
        <f t="shared" si="4"/>
        <v>0</v>
      </c>
      <c r="N113" s="42">
        <f t="shared" si="5"/>
        <v>0</v>
      </c>
      <c r="O113" s="15">
        <f t="shared" si="17"/>
        <v>0</v>
      </c>
      <c r="P113" s="25"/>
      <c r="Q113" s="17">
        <f t="shared" si="18"/>
        <v>0</v>
      </c>
      <c r="R113" s="17">
        <f t="shared" si="8"/>
        <v>0</v>
      </c>
    </row>
    <row r="114" spans="1:18" x14ac:dyDescent="0.2">
      <c r="A114" s="14" t="str">
        <f>IF(INTRO!$E$43="Non-endemic"," ", IF(COUNTRY_INFO!A114=0," ",COUNTRY_INFO!A114))</f>
        <v>Ethiopia</v>
      </c>
      <c r="B114" s="14" t="str">
        <f>IF(INTRO!$E$43="Non-endemic"," ", IF(COUNTRY_INFO!B114=0," ",COUNTRY_INFO!B114))</f>
        <v>AmharaNorth Shoa</v>
      </c>
      <c r="C114" s="14" t="str">
        <f>IF(INTRO!$E$43="Non-endemic"," ", IF(COUNTRY_INFO!C114=0," ",COUNTRY_INFO!C114))</f>
        <v>Berehet</v>
      </c>
      <c r="D114" s="15">
        <f>IF(INTRO!$E$43="Non-endemic", 0, IF(COUNTRY_INFO!$K114&gt;0, IF(COUNTRY_INFO!$K114=4, 0, IF(COUNTRY_INFO!$K114=1, COUNTRY_INFO!$F114*0.33, IF(COUNTRY_INFO!$K114=2, COUNTRY_INFO!$F114*0.5, COUNTRY_INFO!$F114))), 0))</f>
        <v>6189.4546909820629</v>
      </c>
      <c r="E114" s="15">
        <f>IF(INTRO!$E$43="Non-endemic", 0, IF(COUNTRY_INFO!$K114&gt;0, IF(COUNTRY_INFO!$K114=4, 0, IF(COUNTRY_INFO!$K114=1, 0, IF(COUNTRY_INFO!$K114=2, COUNTRY_INFO!$G114*0.2, COUNTRY_INFO!$G114))), 0))</f>
        <v>4884.9799848840039</v>
      </c>
      <c r="F114" s="15">
        <f t="shared" si="14"/>
        <v>11074.434675866067</v>
      </c>
      <c r="G114" s="16">
        <f>IF(INTRO!$E$43="Non-endemic", "Not required", COUNTRY_INFO!S114)</f>
        <v>1</v>
      </c>
      <c r="H114" s="198" t="s">
        <v>171</v>
      </c>
      <c r="I114" s="15">
        <f>IF($D114=0,0,IF(AND($G114&gt;0,$H114&lt;&gt;"Yes"),D114,IF(AND($G114&gt;0,$H114="Yes"),COUNTRY_INFO!$F114,0)))</f>
        <v>12378.909381964126</v>
      </c>
      <c r="J114" s="3"/>
      <c r="K114" s="42">
        <f t="shared" si="15"/>
        <v>4884.9799848840039</v>
      </c>
      <c r="L114" s="42">
        <f t="shared" si="16"/>
        <v>17263.889366848129</v>
      </c>
      <c r="M114" s="15">
        <f t="shared" si="4"/>
        <v>30947.273454910315</v>
      </c>
      <c r="N114" s="42">
        <f t="shared" si="5"/>
        <v>14654.939954652011</v>
      </c>
      <c r="O114" s="15">
        <f t="shared" si="17"/>
        <v>30947.273454910315</v>
      </c>
      <c r="P114" s="25"/>
      <c r="Q114" s="17">
        <f t="shared" si="18"/>
        <v>30947.273454910315</v>
      </c>
      <c r="R114" s="17">
        <f t="shared" si="8"/>
        <v>31</v>
      </c>
    </row>
    <row r="115" spans="1:18" x14ac:dyDescent="0.2">
      <c r="A115" s="14" t="str">
        <f>IF(INTRO!$E$43="Non-endemic"," ", IF(COUNTRY_INFO!A115=0," ",COUNTRY_INFO!A115))</f>
        <v>Ethiopia</v>
      </c>
      <c r="B115" s="14" t="str">
        <f>IF(INTRO!$E$43="Non-endemic"," ", IF(COUNTRY_INFO!B115=0," ",COUNTRY_INFO!B115))</f>
        <v>AmharaNorth Shoa</v>
      </c>
      <c r="C115" s="14" t="str">
        <f>IF(INTRO!$E$43="Non-endemic"," ", IF(COUNTRY_INFO!C115=0," ",COUNTRY_INFO!C115))</f>
        <v>Debirebirhan Town</v>
      </c>
      <c r="D115" s="15">
        <f>IF(INTRO!$E$43="Non-endemic", 0, IF(COUNTRY_INFO!$K115&gt;0, IF(COUNTRY_INFO!$K115=4, 0, IF(COUNTRY_INFO!$K115=1, COUNTRY_INFO!$F115*0.33, IF(COUNTRY_INFO!$K115=2, COUNTRY_INFO!$F115*0.5, COUNTRY_INFO!$F115))), 0))</f>
        <v>0</v>
      </c>
      <c r="E115" s="15">
        <f>IF(INTRO!$E$43="Non-endemic", 0, IF(COUNTRY_INFO!$K115&gt;0, IF(COUNTRY_INFO!$K115=4, 0, IF(COUNTRY_INFO!$K115=1, 0, IF(COUNTRY_INFO!$K115=2, COUNTRY_INFO!$G115*0.2, COUNTRY_INFO!$G115))), 0))</f>
        <v>0</v>
      </c>
      <c r="F115" s="15">
        <f t="shared" si="14"/>
        <v>0</v>
      </c>
      <c r="G115" s="16">
        <f>IF(INTRO!$E$43="Non-endemic", "Not required", COUNTRY_INFO!S115)</f>
        <v>0</v>
      </c>
      <c r="H115" s="198"/>
      <c r="I115" s="15">
        <f>IF($D115=0,0,IF(AND($G115&gt;0,$H115&lt;&gt;"Yes"),D115,IF(AND($G115&gt;0,$H115="Yes"),COUNTRY_INFO!$F115,0)))</f>
        <v>0</v>
      </c>
      <c r="J115" s="3"/>
      <c r="K115" s="42">
        <f t="shared" si="15"/>
        <v>0</v>
      </c>
      <c r="L115" s="42">
        <f t="shared" si="16"/>
        <v>0</v>
      </c>
      <c r="M115" s="15">
        <f t="shared" si="4"/>
        <v>0</v>
      </c>
      <c r="N115" s="42">
        <f t="shared" si="5"/>
        <v>0</v>
      </c>
      <c r="O115" s="15">
        <f t="shared" si="17"/>
        <v>0</v>
      </c>
      <c r="P115" s="25"/>
      <c r="Q115" s="17">
        <f t="shared" si="18"/>
        <v>0</v>
      </c>
      <c r="R115" s="17">
        <f t="shared" si="8"/>
        <v>0</v>
      </c>
    </row>
    <row r="116" spans="1:18" x14ac:dyDescent="0.2">
      <c r="A116" s="14" t="str">
        <f>IF(INTRO!$E$43="Non-endemic"," ", IF(COUNTRY_INFO!A116=0," ",COUNTRY_INFO!A116))</f>
        <v>Ethiopia</v>
      </c>
      <c r="B116" s="14" t="str">
        <f>IF(INTRO!$E$43="Non-endemic"," ", IF(COUNTRY_INFO!B116=0," ",COUNTRY_INFO!B116))</f>
        <v>AmharaNorth Shoa</v>
      </c>
      <c r="C116" s="14" t="str">
        <f>IF(INTRO!$E$43="Non-endemic"," ", IF(COUNTRY_INFO!C116=0," ",COUNTRY_INFO!C116))</f>
        <v>Efratanagidem</v>
      </c>
      <c r="D116" s="15">
        <f>IF(INTRO!$E$43="Non-endemic", 0, IF(COUNTRY_INFO!$K116&gt;0, IF(COUNTRY_INFO!$K116=4, 0, IF(COUNTRY_INFO!$K116=1, COUNTRY_INFO!$F116*0.33, IF(COUNTRY_INFO!$K116=2, COUNTRY_INFO!$F116*0.5, COUNTRY_INFO!$F116))), 0))</f>
        <v>24779.625415804876</v>
      </c>
      <c r="E116" s="15">
        <f>IF(INTRO!$E$43="Non-endemic", 0, IF(COUNTRY_INFO!$K116&gt;0, IF(COUNTRY_INFO!$K116=4, 0, IF(COUNTRY_INFO!$K116=1, 0, IF(COUNTRY_INFO!$K116=2, COUNTRY_INFO!$G116*0.2, COUNTRY_INFO!$G116))), 0))</f>
        <v>19557.130673481584</v>
      </c>
      <c r="F116" s="15">
        <f t="shared" si="14"/>
        <v>44336.756089286457</v>
      </c>
      <c r="G116" s="16">
        <f>IF(INTRO!$E$43="Non-endemic", "Not required", COUNTRY_INFO!S116)</f>
        <v>1</v>
      </c>
      <c r="H116" s="198" t="s">
        <v>171</v>
      </c>
      <c r="I116" s="15">
        <f>IF($D116=0,0,IF(AND($G116&gt;0,$H116&lt;&gt;"Yes"),D116,IF(AND($G116&gt;0,$H116="Yes"),COUNTRY_INFO!$F116,0)))</f>
        <v>49559.250831609752</v>
      </c>
      <c r="J116" s="3"/>
      <c r="K116" s="42">
        <f t="shared" si="15"/>
        <v>19557.130673481584</v>
      </c>
      <c r="L116" s="42">
        <f t="shared" si="16"/>
        <v>69116.38150509134</v>
      </c>
      <c r="M116" s="15">
        <f t="shared" si="4"/>
        <v>123898.12707902439</v>
      </c>
      <c r="N116" s="42">
        <f t="shared" si="5"/>
        <v>58671.39202044475</v>
      </c>
      <c r="O116" s="15">
        <f t="shared" si="17"/>
        <v>123898.12707902439</v>
      </c>
      <c r="P116" s="25"/>
      <c r="Q116" s="17">
        <f t="shared" si="18"/>
        <v>123898.12707902439</v>
      </c>
      <c r="R116" s="17">
        <f t="shared" si="8"/>
        <v>124</v>
      </c>
    </row>
    <row r="117" spans="1:18" x14ac:dyDescent="0.2">
      <c r="A117" s="14" t="str">
        <f>IF(INTRO!$E$43="Non-endemic"," ", IF(COUNTRY_INFO!A117=0," ",COUNTRY_INFO!A117))</f>
        <v>Ethiopia</v>
      </c>
      <c r="B117" s="14" t="str">
        <f>IF(INTRO!$E$43="Non-endemic"," ", IF(COUNTRY_INFO!B117=0," ",COUNTRY_INFO!B117))</f>
        <v>AmharaNorth Shoa</v>
      </c>
      <c r="C117" s="14" t="str">
        <f>IF(INTRO!$E$43="Non-endemic"," ", IF(COUNTRY_INFO!C117=0," ",COUNTRY_INFO!C117))</f>
        <v>Ensaro</v>
      </c>
      <c r="D117" s="15">
        <f>IF(INTRO!$E$43="Non-endemic", 0, IF(COUNTRY_INFO!$K117&gt;0, IF(COUNTRY_INFO!$K117=4, 0, IF(COUNTRY_INFO!$K117=1, COUNTRY_INFO!$F117*0.33, IF(COUNTRY_INFO!$K117=2, COUNTRY_INFO!$F117*0.5, COUNTRY_INFO!$F117))), 0))</f>
        <v>0</v>
      </c>
      <c r="E117" s="15">
        <f>IF(INTRO!$E$43="Non-endemic", 0, IF(COUNTRY_INFO!$K117&gt;0, IF(COUNTRY_INFO!$K117=4, 0, IF(COUNTRY_INFO!$K117=1, 0, IF(COUNTRY_INFO!$K117=2, COUNTRY_INFO!$G117*0.2, COUNTRY_INFO!$G117))), 0))</f>
        <v>0</v>
      </c>
      <c r="F117" s="15">
        <f t="shared" si="14"/>
        <v>0</v>
      </c>
      <c r="G117" s="16">
        <f>IF(INTRO!$E$43="Non-endemic", "Not required", COUNTRY_INFO!S117)</f>
        <v>0</v>
      </c>
      <c r="H117" s="198"/>
      <c r="I117" s="15">
        <f>IF($D117=0,0,IF(AND($G117&gt;0,$H117&lt;&gt;"Yes"),D117,IF(AND($G117&gt;0,$H117="Yes"),COUNTRY_INFO!$F117,0)))</f>
        <v>0</v>
      </c>
      <c r="J117" s="3"/>
      <c r="K117" s="42">
        <f t="shared" si="15"/>
        <v>0</v>
      </c>
      <c r="L117" s="42">
        <f t="shared" si="16"/>
        <v>0</v>
      </c>
      <c r="M117" s="15">
        <f t="shared" si="4"/>
        <v>0</v>
      </c>
      <c r="N117" s="42">
        <f t="shared" si="5"/>
        <v>0</v>
      </c>
      <c r="O117" s="15">
        <f t="shared" si="17"/>
        <v>0</v>
      </c>
      <c r="P117" s="25"/>
      <c r="Q117" s="17">
        <f t="shared" si="18"/>
        <v>0</v>
      </c>
      <c r="R117" s="17">
        <f t="shared" si="8"/>
        <v>0</v>
      </c>
    </row>
    <row r="118" spans="1:18" x14ac:dyDescent="0.2">
      <c r="A118" s="14" t="str">
        <f>IF(INTRO!$E$43="Non-endemic"," ", IF(COUNTRY_INFO!A118=0," ",COUNTRY_INFO!A118))</f>
        <v>Ethiopia</v>
      </c>
      <c r="B118" s="14" t="str">
        <f>IF(INTRO!$E$43="Non-endemic"," ", IF(COUNTRY_INFO!B118=0," ",COUNTRY_INFO!B118))</f>
        <v>AmharaNorth Shoa</v>
      </c>
      <c r="C118" s="14" t="str">
        <f>IF(INTRO!$E$43="Non-endemic"," ", IF(COUNTRY_INFO!C118=0," ",COUNTRY_INFO!C118))</f>
        <v>Geshe</v>
      </c>
      <c r="D118" s="15">
        <f>IF(INTRO!$E$43="Non-endemic", 0, IF(COUNTRY_INFO!$K118&gt;0, IF(COUNTRY_INFO!$K118=4, 0, IF(COUNTRY_INFO!$K118=1, COUNTRY_INFO!$F118*0.33, IF(COUNTRY_INFO!$K118=2, COUNTRY_INFO!$F118*0.5, COUNTRY_INFO!$F118))), 0))</f>
        <v>0</v>
      </c>
      <c r="E118" s="15">
        <f>IF(INTRO!$E$43="Non-endemic", 0, IF(COUNTRY_INFO!$K118&gt;0, IF(COUNTRY_INFO!$K118=4, 0, IF(COUNTRY_INFO!$K118=1, 0, IF(COUNTRY_INFO!$K118=2, COUNTRY_INFO!$G118*0.2, COUNTRY_INFO!$G118))), 0))</f>
        <v>0</v>
      </c>
      <c r="F118" s="15">
        <f t="shared" si="14"/>
        <v>0</v>
      </c>
      <c r="G118" s="16">
        <f>IF(INTRO!$E$43="Non-endemic", "Not required", COUNTRY_INFO!S118)</f>
        <v>0</v>
      </c>
      <c r="H118" s="198"/>
      <c r="I118" s="15">
        <f>IF($D118=0,0,IF(AND($G118&gt;0,$H118&lt;&gt;"Yes"),D118,IF(AND($G118&gt;0,$H118="Yes"),COUNTRY_INFO!$F118,0)))</f>
        <v>0</v>
      </c>
      <c r="J118" s="3"/>
      <c r="K118" s="42">
        <f t="shared" si="15"/>
        <v>0</v>
      </c>
      <c r="L118" s="42">
        <f t="shared" si="16"/>
        <v>0</v>
      </c>
      <c r="M118" s="15">
        <f t="shared" si="4"/>
        <v>0</v>
      </c>
      <c r="N118" s="42">
        <f t="shared" si="5"/>
        <v>0</v>
      </c>
      <c r="O118" s="15">
        <f t="shared" si="17"/>
        <v>0</v>
      </c>
      <c r="P118" s="25"/>
      <c r="Q118" s="17">
        <f t="shared" si="18"/>
        <v>0</v>
      </c>
      <c r="R118" s="17">
        <f t="shared" si="8"/>
        <v>0</v>
      </c>
    </row>
    <row r="119" spans="1:18" x14ac:dyDescent="0.2">
      <c r="A119" s="14" t="str">
        <f>IF(INTRO!$E$43="Non-endemic"," ", IF(COUNTRY_INFO!A119=0," ",COUNTRY_INFO!A119))</f>
        <v>Ethiopia</v>
      </c>
      <c r="B119" s="14" t="str">
        <f>IF(INTRO!$E$43="Non-endemic"," ", IF(COUNTRY_INFO!B119=0," ",COUNTRY_INFO!B119))</f>
        <v>AmharaNorth Shoa</v>
      </c>
      <c r="C119" s="14" t="str">
        <f>IF(INTRO!$E$43="Non-endemic"," ", IF(COUNTRY_INFO!C119=0," ",COUNTRY_INFO!C119))</f>
        <v>Hageremariam</v>
      </c>
      <c r="D119" s="15">
        <f>IF(INTRO!$E$43="Non-endemic", 0, IF(COUNTRY_INFO!$K119&gt;0, IF(COUNTRY_INFO!$K119=4, 0, IF(COUNTRY_INFO!$K119=1, COUNTRY_INFO!$F119*0.33, IF(COUNTRY_INFO!$K119=2, COUNTRY_INFO!$F119*0.5, COUNTRY_INFO!$F119))), 0))</f>
        <v>0</v>
      </c>
      <c r="E119" s="15">
        <f>IF(INTRO!$E$43="Non-endemic", 0, IF(COUNTRY_INFO!$K119&gt;0, IF(COUNTRY_INFO!$K119=4, 0, IF(COUNTRY_INFO!$K119=1, 0, IF(COUNTRY_INFO!$K119=2, COUNTRY_INFO!$G119*0.2, COUNTRY_INFO!$G119))), 0))</f>
        <v>0</v>
      </c>
      <c r="F119" s="15">
        <f t="shared" si="14"/>
        <v>0</v>
      </c>
      <c r="G119" s="16">
        <f>IF(INTRO!$E$43="Non-endemic", "Not required", COUNTRY_INFO!S119)</f>
        <v>0</v>
      </c>
      <c r="H119" s="198"/>
      <c r="I119" s="15">
        <f>IF($D119=0,0,IF(AND($G119&gt;0,$H119&lt;&gt;"Yes"),D119,IF(AND($G119&gt;0,$H119="Yes"),COUNTRY_INFO!$F119,0)))</f>
        <v>0</v>
      </c>
      <c r="J119" s="3"/>
      <c r="K119" s="42">
        <f t="shared" si="15"/>
        <v>0</v>
      </c>
      <c r="L119" s="42">
        <f t="shared" si="16"/>
        <v>0</v>
      </c>
      <c r="M119" s="15">
        <f t="shared" si="4"/>
        <v>0</v>
      </c>
      <c r="N119" s="42">
        <f t="shared" si="5"/>
        <v>0</v>
      </c>
      <c r="O119" s="15">
        <f t="shared" si="17"/>
        <v>0</v>
      </c>
      <c r="P119" s="25"/>
      <c r="Q119" s="17">
        <f t="shared" si="18"/>
        <v>0</v>
      </c>
      <c r="R119" s="17">
        <f t="shared" si="8"/>
        <v>0</v>
      </c>
    </row>
    <row r="120" spans="1:18" x14ac:dyDescent="0.2">
      <c r="A120" s="14" t="str">
        <f>IF(INTRO!$E$43="Non-endemic"," ", IF(COUNTRY_INFO!A120=0," ",COUNTRY_INFO!A120))</f>
        <v>Ethiopia</v>
      </c>
      <c r="B120" s="14" t="str">
        <f>IF(INTRO!$E$43="Non-endemic"," ", IF(COUNTRY_INFO!B120=0," ",COUNTRY_INFO!B120))</f>
        <v>AmharaNorth Shoa</v>
      </c>
      <c r="C120" s="14" t="str">
        <f>IF(INTRO!$E$43="Non-endemic"," ", IF(COUNTRY_INFO!C120=0," ",COUNTRY_INFO!C120))</f>
        <v>Kewot</v>
      </c>
      <c r="D120" s="15">
        <f>IF(INTRO!$E$43="Non-endemic", 0, IF(COUNTRY_INFO!$K120&gt;0, IF(COUNTRY_INFO!$K120=4, 0, IF(COUNTRY_INFO!$K120=1, COUNTRY_INFO!$F120*0.33, IF(COUNTRY_INFO!$K120=2, COUNTRY_INFO!$F120*0.5, COUNTRY_INFO!$F120))), 0))</f>
        <v>26995.181246469976</v>
      </c>
      <c r="E120" s="15">
        <f>IF(INTRO!$E$43="Non-endemic", 0, IF(COUNTRY_INFO!$K120&gt;0, IF(COUNTRY_INFO!$K120=4, 0, IF(COUNTRY_INFO!$K120=1, 0, IF(COUNTRY_INFO!$K120=2, COUNTRY_INFO!$G120*0.2, COUNTRY_INFO!$G120))), 0))</f>
        <v>53264.353105878487</v>
      </c>
      <c r="F120" s="15">
        <f t="shared" si="14"/>
        <v>80259.534352348463</v>
      </c>
      <c r="G120" s="16">
        <f>IF(INTRO!$E$43="Non-endemic", "Not required", COUNTRY_INFO!S120)</f>
        <v>1</v>
      </c>
      <c r="H120" s="198" t="s">
        <v>171</v>
      </c>
      <c r="I120" s="15">
        <f>IF($D120=0,0,IF(AND($G120&gt;0,$H120&lt;&gt;"Yes"),D120,IF(AND($G120&gt;0,$H120="Yes"),COUNTRY_INFO!$F120,0)))</f>
        <v>26995.181246469976</v>
      </c>
      <c r="J120" s="3"/>
      <c r="K120" s="42">
        <f t="shared" si="15"/>
        <v>53264.353105878487</v>
      </c>
      <c r="L120" s="42">
        <f t="shared" si="16"/>
        <v>80259.534352348463</v>
      </c>
      <c r="M120" s="15">
        <f t="shared" si="4"/>
        <v>67487.953116174933</v>
      </c>
      <c r="N120" s="42">
        <f t="shared" si="5"/>
        <v>159793.05931763546</v>
      </c>
      <c r="O120" s="15">
        <f t="shared" si="17"/>
        <v>67487.953116174933</v>
      </c>
      <c r="P120" s="25"/>
      <c r="Q120" s="17">
        <f t="shared" si="18"/>
        <v>67487.953116174933</v>
      </c>
      <c r="R120" s="17">
        <f t="shared" si="8"/>
        <v>68</v>
      </c>
    </row>
    <row r="121" spans="1:18" x14ac:dyDescent="0.2">
      <c r="A121" s="14" t="str">
        <f>IF(INTRO!$E$43="Non-endemic"," ", IF(COUNTRY_INFO!A121=0," ",COUNTRY_INFO!A121))</f>
        <v>Ethiopia</v>
      </c>
      <c r="B121" s="14" t="str">
        <f>IF(INTRO!$E$43="Non-endemic"," ", IF(COUNTRY_INFO!B121=0," ",COUNTRY_INFO!B121))</f>
        <v>AmharaNorth Shoa</v>
      </c>
      <c r="C121" s="14" t="str">
        <f>IF(INTRO!$E$43="Non-endemic"," ", IF(COUNTRY_INFO!C121=0," ",COUNTRY_INFO!C121))</f>
        <v>Menzgera</v>
      </c>
      <c r="D121" s="15">
        <f>IF(INTRO!$E$43="Non-endemic", 0, IF(COUNTRY_INFO!$K121&gt;0, IF(COUNTRY_INFO!$K121=4, 0, IF(COUNTRY_INFO!$K121=1, COUNTRY_INFO!$F121*0.33, IF(COUNTRY_INFO!$K121=2, COUNTRY_INFO!$F121*0.5, COUNTRY_INFO!$F121))), 0))</f>
        <v>11684.893786892242</v>
      </c>
      <c r="E121" s="15">
        <f>IF(INTRO!$E$43="Non-endemic", 0, IF(COUNTRY_INFO!$K121&gt;0, IF(COUNTRY_INFO!$K121=4, 0, IF(COUNTRY_INFO!$K121=1, 0, IF(COUNTRY_INFO!$K121=2, COUNTRY_INFO!$G121*0.2, COUNTRY_INFO!$G121))), 0))</f>
        <v>0</v>
      </c>
      <c r="F121" s="15">
        <f t="shared" si="14"/>
        <v>11684.893786892242</v>
      </c>
      <c r="G121" s="16">
        <f>IF(INTRO!$E$43="Non-endemic", "Not required", COUNTRY_INFO!S121)</f>
        <v>0</v>
      </c>
      <c r="H121" s="198"/>
      <c r="I121" s="15">
        <f>IF($D121=0,0,IF(AND($G121&gt;0,$H121&lt;&gt;"Yes"),D121,IF(AND($G121&gt;0,$H121="Yes"),COUNTRY_INFO!$F121,0)))</f>
        <v>0</v>
      </c>
      <c r="J121" s="3"/>
      <c r="K121" s="42">
        <f t="shared" si="15"/>
        <v>0</v>
      </c>
      <c r="L121" s="42">
        <f t="shared" si="16"/>
        <v>0</v>
      </c>
      <c r="M121" s="15">
        <f t="shared" si="4"/>
        <v>0</v>
      </c>
      <c r="N121" s="42">
        <f t="shared" si="5"/>
        <v>0</v>
      </c>
      <c r="O121" s="15">
        <f t="shared" si="17"/>
        <v>0</v>
      </c>
      <c r="P121" s="25"/>
      <c r="Q121" s="17">
        <f t="shared" si="18"/>
        <v>0</v>
      </c>
      <c r="R121" s="17">
        <f t="shared" si="8"/>
        <v>0</v>
      </c>
    </row>
    <row r="122" spans="1:18" x14ac:dyDescent="0.2">
      <c r="A122" s="14" t="str">
        <f>IF(INTRO!$E$43="Non-endemic"," ", IF(COUNTRY_INFO!A122=0," ",COUNTRY_INFO!A122))</f>
        <v>Ethiopia</v>
      </c>
      <c r="B122" s="14" t="str">
        <f>IF(INTRO!$E$43="Non-endemic"," ", IF(COUNTRY_INFO!B122=0," ",COUNTRY_INFO!B122))</f>
        <v>AmharaNorth Shoa</v>
      </c>
      <c r="C122" s="14" t="str">
        <f>IF(INTRO!$E$43="Non-endemic"," ", IF(COUNTRY_INFO!C122=0," ",COUNTRY_INFO!C122))</f>
        <v>Menzkeya</v>
      </c>
      <c r="D122" s="15">
        <f>IF(INTRO!$E$43="Non-endemic", 0, IF(COUNTRY_INFO!$K122&gt;0, IF(COUNTRY_INFO!$K122=4, 0, IF(COUNTRY_INFO!$K122=1, COUNTRY_INFO!$F122*0.33, IF(COUNTRY_INFO!$K122=2, COUNTRY_INFO!$F122*0.5, COUNTRY_INFO!$F122))), 0))</f>
        <v>5486.858905285123</v>
      </c>
      <c r="E122" s="15">
        <f>IF(INTRO!$E$43="Non-endemic", 0, IF(COUNTRY_INFO!$K122&gt;0, IF(COUNTRY_INFO!$K122=4, 0, IF(COUNTRY_INFO!$K122=1, 0, IF(COUNTRY_INFO!$K122=2, COUNTRY_INFO!$G122*0.2, COUNTRY_INFO!$G122))), 0))</f>
        <v>0</v>
      </c>
      <c r="F122" s="15">
        <f t="shared" si="14"/>
        <v>5486.858905285123</v>
      </c>
      <c r="G122" s="16">
        <f>IF(INTRO!$E$43="Non-endemic", "Not required", COUNTRY_INFO!S122)</f>
        <v>0</v>
      </c>
      <c r="H122" s="198"/>
      <c r="I122" s="15">
        <f>IF($D122=0,0,IF(AND($G122&gt;0,$H122&lt;&gt;"Yes"),D122,IF(AND($G122&gt;0,$H122="Yes"),COUNTRY_INFO!$F122,0)))</f>
        <v>0</v>
      </c>
      <c r="J122" s="3"/>
      <c r="K122" s="42">
        <f t="shared" si="15"/>
        <v>0</v>
      </c>
      <c r="L122" s="42">
        <f t="shared" si="16"/>
        <v>0</v>
      </c>
      <c r="M122" s="15">
        <f t="shared" si="4"/>
        <v>0</v>
      </c>
      <c r="N122" s="42">
        <f t="shared" si="5"/>
        <v>0</v>
      </c>
      <c r="O122" s="15">
        <f t="shared" si="17"/>
        <v>0</v>
      </c>
      <c r="P122" s="25"/>
      <c r="Q122" s="17">
        <f t="shared" si="18"/>
        <v>0</v>
      </c>
      <c r="R122" s="17">
        <f t="shared" si="8"/>
        <v>0</v>
      </c>
    </row>
    <row r="123" spans="1:18" x14ac:dyDescent="0.2">
      <c r="A123" s="14" t="str">
        <f>IF(INTRO!$E$43="Non-endemic"," ", IF(COUNTRY_INFO!A123=0," ",COUNTRY_INFO!A123))</f>
        <v>Ethiopia</v>
      </c>
      <c r="B123" s="14" t="str">
        <f>IF(INTRO!$E$43="Non-endemic"," ", IF(COUNTRY_INFO!B123=0," ",COUNTRY_INFO!B123))</f>
        <v>AmharaNorth Shoa</v>
      </c>
      <c r="C123" s="14" t="str">
        <f>IF(INTRO!$E$43="Non-endemic"," ", IF(COUNTRY_INFO!C123=0," ",COUNTRY_INFO!C123))</f>
        <v>Menzlallo</v>
      </c>
      <c r="D123" s="15">
        <f>IF(INTRO!$E$43="Non-endemic", 0, IF(COUNTRY_INFO!$K123&gt;0, IF(COUNTRY_INFO!$K123=4, 0, IF(COUNTRY_INFO!$K123=1, COUNTRY_INFO!$F123*0.33, IF(COUNTRY_INFO!$K123=2, COUNTRY_INFO!$F123*0.5, COUNTRY_INFO!$F123))), 0))</f>
        <v>0</v>
      </c>
      <c r="E123" s="15">
        <f>IF(INTRO!$E$43="Non-endemic", 0, IF(COUNTRY_INFO!$K123&gt;0, IF(COUNTRY_INFO!$K123=4, 0, IF(COUNTRY_INFO!$K123=1, 0, IF(COUNTRY_INFO!$K123=2, COUNTRY_INFO!$G123*0.2, COUNTRY_INFO!$G123))), 0))</f>
        <v>0</v>
      </c>
      <c r="F123" s="15">
        <f t="shared" si="14"/>
        <v>0</v>
      </c>
      <c r="G123" s="16">
        <f>IF(INTRO!$E$43="Non-endemic", "Not required", COUNTRY_INFO!S123)</f>
        <v>0</v>
      </c>
      <c r="H123" s="198"/>
      <c r="I123" s="15">
        <f>IF($D123=0,0,IF(AND($G123&gt;0,$H123&lt;&gt;"Yes"),D123,IF(AND($G123&gt;0,$H123="Yes"),COUNTRY_INFO!$F123,0)))</f>
        <v>0</v>
      </c>
      <c r="J123" s="3"/>
      <c r="K123" s="42">
        <f t="shared" si="15"/>
        <v>0</v>
      </c>
      <c r="L123" s="42">
        <f t="shared" si="16"/>
        <v>0</v>
      </c>
      <c r="M123" s="15">
        <f t="shared" si="4"/>
        <v>0</v>
      </c>
      <c r="N123" s="42">
        <f t="shared" si="5"/>
        <v>0</v>
      </c>
      <c r="O123" s="15">
        <f t="shared" si="17"/>
        <v>0</v>
      </c>
      <c r="P123" s="25"/>
      <c r="Q123" s="17">
        <f t="shared" si="18"/>
        <v>0</v>
      </c>
      <c r="R123" s="17">
        <f t="shared" si="8"/>
        <v>0</v>
      </c>
    </row>
    <row r="124" spans="1:18" x14ac:dyDescent="0.2">
      <c r="A124" s="14" t="str">
        <f>IF(INTRO!$E$43="Non-endemic"," ", IF(COUNTRY_INFO!A124=0," ",COUNTRY_INFO!A124))</f>
        <v>Ethiopia</v>
      </c>
      <c r="B124" s="14" t="str">
        <f>IF(INTRO!$E$43="Non-endemic"," ", IF(COUNTRY_INFO!B124=0," ",COUNTRY_INFO!B124))</f>
        <v>AmharaNorth Shoa</v>
      </c>
      <c r="C124" s="14" t="str">
        <f>IF(INTRO!$E$43="Non-endemic"," ", IF(COUNTRY_INFO!C124=0," ",COUNTRY_INFO!C124))</f>
        <v>Menzmamma</v>
      </c>
      <c r="D124" s="15">
        <f>IF(INTRO!$E$43="Non-endemic", 0, IF(COUNTRY_INFO!$K124&gt;0, IF(COUNTRY_INFO!$K124=4, 0, IF(COUNTRY_INFO!$K124=1, COUNTRY_INFO!$F124*0.33, IF(COUNTRY_INFO!$K124=2, COUNTRY_INFO!$F124*0.5, COUNTRY_INFO!$F124))), 0))</f>
        <v>0</v>
      </c>
      <c r="E124" s="15">
        <f>IF(INTRO!$E$43="Non-endemic", 0, IF(COUNTRY_INFO!$K124&gt;0, IF(COUNTRY_INFO!$K124=4, 0, IF(COUNTRY_INFO!$K124=1, 0, IF(COUNTRY_INFO!$K124=2, COUNTRY_INFO!$G124*0.2, COUNTRY_INFO!$G124))), 0))</f>
        <v>0</v>
      </c>
      <c r="F124" s="15">
        <f t="shared" si="14"/>
        <v>0</v>
      </c>
      <c r="G124" s="16">
        <f>IF(INTRO!$E$43="Non-endemic", "Not required", COUNTRY_INFO!S124)</f>
        <v>0</v>
      </c>
      <c r="H124" s="198"/>
      <c r="I124" s="15">
        <f>IF($D124=0,0,IF(AND($G124&gt;0,$H124&lt;&gt;"Yes"),D124,IF(AND($G124&gt;0,$H124="Yes"),COUNTRY_INFO!$F124,0)))</f>
        <v>0</v>
      </c>
      <c r="J124" s="3"/>
      <c r="K124" s="42">
        <f t="shared" si="15"/>
        <v>0</v>
      </c>
      <c r="L124" s="42">
        <f t="shared" si="16"/>
        <v>0</v>
      </c>
      <c r="M124" s="15">
        <f t="shared" si="4"/>
        <v>0</v>
      </c>
      <c r="N124" s="42">
        <f t="shared" si="5"/>
        <v>0</v>
      </c>
      <c r="O124" s="15">
        <f t="shared" si="17"/>
        <v>0</v>
      </c>
      <c r="P124" s="25"/>
      <c r="Q124" s="17">
        <f t="shared" si="18"/>
        <v>0</v>
      </c>
      <c r="R124" s="17">
        <f t="shared" si="8"/>
        <v>0</v>
      </c>
    </row>
    <row r="125" spans="1:18" x14ac:dyDescent="0.2">
      <c r="A125" s="14" t="str">
        <f>IF(INTRO!$E$43="Non-endemic"," ", IF(COUNTRY_INFO!A125=0," ",COUNTRY_INFO!A125))</f>
        <v>Ethiopia</v>
      </c>
      <c r="B125" s="14" t="str">
        <f>IF(INTRO!$E$43="Non-endemic"," ", IF(COUNTRY_INFO!B125=0," ",COUNTRY_INFO!B125))</f>
        <v>AmharaNorth Shoa</v>
      </c>
      <c r="C125" s="14" t="str">
        <f>IF(INTRO!$E$43="Non-endemic"," ", IF(COUNTRY_INFO!C125=0," ",COUNTRY_INFO!C125))</f>
        <v>Merhabete</v>
      </c>
      <c r="D125" s="15">
        <f>IF(INTRO!$E$43="Non-endemic", 0, IF(COUNTRY_INFO!$K125&gt;0, IF(COUNTRY_INFO!$K125=4, 0, IF(COUNTRY_INFO!$K125=1, COUNTRY_INFO!$F125*0.33, IF(COUNTRY_INFO!$K125=2, COUNTRY_INFO!$F125*0.5, COUNTRY_INFO!$F125))), 0))</f>
        <v>0</v>
      </c>
      <c r="E125" s="15">
        <f>IF(INTRO!$E$43="Non-endemic", 0, IF(COUNTRY_INFO!$K125&gt;0, IF(COUNTRY_INFO!$K125=4, 0, IF(COUNTRY_INFO!$K125=1, 0, IF(COUNTRY_INFO!$K125=2, COUNTRY_INFO!$G125*0.2, COUNTRY_INFO!$G125))), 0))</f>
        <v>0</v>
      </c>
      <c r="F125" s="15">
        <f t="shared" si="14"/>
        <v>0</v>
      </c>
      <c r="G125" s="16">
        <f>IF(INTRO!$E$43="Non-endemic", "Not required", COUNTRY_INFO!S125)</f>
        <v>0</v>
      </c>
      <c r="H125" s="198"/>
      <c r="I125" s="15">
        <f>IF($D125=0,0,IF(AND($G125&gt;0,$H125&lt;&gt;"Yes"),D125,IF(AND($G125&gt;0,$H125="Yes"),COUNTRY_INFO!$F125,0)))</f>
        <v>0</v>
      </c>
      <c r="J125" s="3"/>
      <c r="K125" s="42">
        <f t="shared" si="15"/>
        <v>0</v>
      </c>
      <c r="L125" s="42">
        <f t="shared" si="16"/>
        <v>0</v>
      </c>
      <c r="M125" s="15">
        <f t="shared" si="4"/>
        <v>0</v>
      </c>
      <c r="N125" s="42">
        <f t="shared" si="5"/>
        <v>0</v>
      </c>
      <c r="O125" s="15">
        <f t="shared" si="17"/>
        <v>0</v>
      </c>
      <c r="P125" s="25"/>
      <c r="Q125" s="17">
        <f t="shared" si="18"/>
        <v>0</v>
      </c>
      <c r="R125" s="17">
        <f t="shared" si="8"/>
        <v>0</v>
      </c>
    </row>
    <row r="126" spans="1:18" x14ac:dyDescent="0.2">
      <c r="A126" s="14" t="str">
        <f>IF(INTRO!$E$43="Non-endemic"," ", IF(COUNTRY_INFO!A126=0," ",COUNTRY_INFO!A126))</f>
        <v>Ethiopia</v>
      </c>
      <c r="B126" s="14" t="str">
        <f>IF(INTRO!$E$43="Non-endemic"," ", IF(COUNTRY_INFO!B126=0," ",COUNTRY_INFO!B126))</f>
        <v>AmharaNorth Shoa</v>
      </c>
      <c r="C126" s="14" t="str">
        <f>IF(INTRO!$E$43="Non-endemic"," ", IF(COUNTRY_INFO!C126=0," ",COUNTRY_INFO!C126))</f>
        <v>Midana Worem</v>
      </c>
      <c r="D126" s="15">
        <f>IF(INTRO!$E$43="Non-endemic", 0, IF(COUNTRY_INFO!$K126&gt;0, IF(COUNTRY_INFO!$K126=4, 0, IF(COUNTRY_INFO!$K126=1, COUNTRY_INFO!$F126*0.33, IF(COUNTRY_INFO!$K126=2, COUNTRY_INFO!$F126*0.5, COUNTRY_INFO!$F126))), 0))</f>
        <v>0</v>
      </c>
      <c r="E126" s="15">
        <f>IF(INTRO!$E$43="Non-endemic", 0, IF(COUNTRY_INFO!$K126&gt;0, IF(COUNTRY_INFO!$K126=4, 0, IF(COUNTRY_INFO!$K126=1, 0, IF(COUNTRY_INFO!$K126=2, COUNTRY_INFO!$G126*0.2, COUNTRY_INFO!$G126))), 0))</f>
        <v>0</v>
      </c>
      <c r="F126" s="15">
        <f t="shared" si="14"/>
        <v>0</v>
      </c>
      <c r="G126" s="16">
        <f>IF(INTRO!$E$43="Non-endemic", "Not required", COUNTRY_INFO!S126)</f>
        <v>0</v>
      </c>
      <c r="H126" s="198"/>
      <c r="I126" s="15">
        <f>IF($D126=0,0,IF(AND($G126&gt;0,$H126&lt;&gt;"Yes"),D126,IF(AND($G126&gt;0,$H126="Yes"),COUNTRY_INFO!$F126,0)))</f>
        <v>0</v>
      </c>
      <c r="J126" s="3"/>
      <c r="K126" s="42">
        <f t="shared" si="15"/>
        <v>0</v>
      </c>
      <c r="L126" s="42">
        <f t="shared" si="16"/>
        <v>0</v>
      </c>
      <c r="M126" s="15">
        <f t="shared" si="4"/>
        <v>0</v>
      </c>
      <c r="N126" s="42">
        <f t="shared" si="5"/>
        <v>0</v>
      </c>
      <c r="O126" s="15">
        <f t="shared" si="17"/>
        <v>0</v>
      </c>
      <c r="P126" s="25"/>
      <c r="Q126" s="17">
        <f t="shared" si="18"/>
        <v>0</v>
      </c>
      <c r="R126" s="17">
        <f t="shared" si="8"/>
        <v>0</v>
      </c>
    </row>
    <row r="127" spans="1:18" x14ac:dyDescent="0.2">
      <c r="A127" s="14" t="str">
        <f>IF(INTRO!$E$43="Non-endemic"," ", IF(COUNTRY_INFO!A127=0," ",COUNTRY_INFO!A127))</f>
        <v>Ethiopia</v>
      </c>
      <c r="B127" s="14" t="str">
        <f>IF(INTRO!$E$43="Non-endemic"," ", IF(COUNTRY_INFO!B127=0," ",COUNTRY_INFO!B127))</f>
        <v>AmharaNorth Shoa</v>
      </c>
      <c r="C127" s="14" t="str">
        <f>IF(INTRO!$E$43="Non-endemic"," ", IF(COUNTRY_INFO!C127=0," ",COUNTRY_INFO!C127))</f>
        <v>Minjarshenkora</v>
      </c>
      <c r="D127" s="15">
        <f>IF(INTRO!$E$43="Non-endemic", 0, IF(COUNTRY_INFO!$K127&gt;0, IF(COUNTRY_INFO!$K127=4, 0, IF(COUNTRY_INFO!$K127=1, COUNTRY_INFO!$F127*0.33, IF(COUNTRY_INFO!$K127=2, COUNTRY_INFO!$F127*0.5, COUNTRY_INFO!$F127))), 0))</f>
        <v>0</v>
      </c>
      <c r="E127" s="15">
        <f>IF(INTRO!$E$43="Non-endemic", 0, IF(COUNTRY_INFO!$K127&gt;0, IF(COUNTRY_INFO!$K127=4, 0, IF(COUNTRY_INFO!$K127=1, 0, IF(COUNTRY_INFO!$K127=2, COUNTRY_INFO!$G127*0.2, COUNTRY_INFO!$G127))), 0))</f>
        <v>0</v>
      </c>
      <c r="F127" s="15">
        <f t="shared" si="14"/>
        <v>0</v>
      </c>
      <c r="G127" s="16">
        <f>IF(INTRO!$E$43="Non-endemic", "Not required", COUNTRY_INFO!S127)</f>
        <v>0</v>
      </c>
      <c r="H127" s="198"/>
      <c r="I127" s="15">
        <f>IF($D127=0,0,IF(AND($G127&gt;0,$H127&lt;&gt;"Yes"),D127,IF(AND($G127&gt;0,$H127="Yes"),COUNTRY_INFO!$F127,0)))</f>
        <v>0</v>
      </c>
      <c r="J127" s="3"/>
      <c r="K127" s="42">
        <f t="shared" si="15"/>
        <v>0</v>
      </c>
      <c r="L127" s="42">
        <f t="shared" si="16"/>
        <v>0</v>
      </c>
      <c r="M127" s="15">
        <f t="shared" si="4"/>
        <v>0</v>
      </c>
      <c r="N127" s="42">
        <f t="shared" si="5"/>
        <v>0</v>
      </c>
      <c r="O127" s="15">
        <f t="shared" si="17"/>
        <v>0</v>
      </c>
      <c r="P127" s="25"/>
      <c r="Q127" s="17">
        <f t="shared" si="18"/>
        <v>0</v>
      </c>
      <c r="R127" s="17">
        <f t="shared" si="8"/>
        <v>0</v>
      </c>
    </row>
    <row r="128" spans="1:18" x14ac:dyDescent="0.2">
      <c r="A128" s="14" t="str">
        <f>IF(INTRO!$E$43="Non-endemic"," ", IF(COUNTRY_INFO!A128=0," ",COUNTRY_INFO!A128))</f>
        <v>Ethiopia</v>
      </c>
      <c r="B128" s="14" t="str">
        <f>IF(INTRO!$E$43="Non-endemic"," ", IF(COUNTRY_INFO!B128=0," ",COUNTRY_INFO!B128))</f>
        <v>AmharaNorth Shoa</v>
      </c>
      <c r="C128" s="14" t="str">
        <f>IF(INTRO!$E$43="Non-endemic"," ", IF(COUNTRY_INFO!C128=0," ",COUNTRY_INFO!C128))</f>
        <v>Mojanawodera</v>
      </c>
      <c r="D128" s="15">
        <f>IF(INTRO!$E$43="Non-endemic", 0, IF(COUNTRY_INFO!$K128&gt;0, IF(COUNTRY_INFO!$K128=4, 0, IF(COUNTRY_INFO!$K128=1, COUNTRY_INFO!$F128*0.33, IF(COUNTRY_INFO!$K128=2, COUNTRY_INFO!$F128*0.5, COUNTRY_INFO!$F128))), 0))</f>
        <v>0</v>
      </c>
      <c r="E128" s="15">
        <f>IF(INTRO!$E$43="Non-endemic", 0, IF(COUNTRY_INFO!$K128&gt;0, IF(COUNTRY_INFO!$K128=4, 0, IF(COUNTRY_INFO!$K128=1, 0, IF(COUNTRY_INFO!$K128=2, COUNTRY_INFO!$G128*0.2, COUNTRY_INFO!$G128))), 0))</f>
        <v>0</v>
      </c>
      <c r="F128" s="15">
        <f t="shared" si="14"/>
        <v>0</v>
      </c>
      <c r="G128" s="16">
        <f>IF(INTRO!$E$43="Non-endemic", "Not required", COUNTRY_INFO!S128)</f>
        <v>0</v>
      </c>
      <c r="H128" s="198"/>
      <c r="I128" s="15">
        <f>IF($D128=0,0,IF(AND($G128&gt;0,$H128&lt;&gt;"Yes"),D128,IF(AND($G128&gt;0,$H128="Yes"),COUNTRY_INFO!$F128,0)))</f>
        <v>0</v>
      </c>
      <c r="J128" s="3"/>
      <c r="K128" s="42">
        <f t="shared" si="15"/>
        <v>0</v>
      </c>
      <c r="L128" s="42">
        <f t="shared" si="16"/>
        <v>0</v>
      </c>
      <c r="M128" s="15">
        <f t="shared" si="4"/>
        <v>0</v>
      </c>
      <c r="N128" s="42">
        <f t="shared" si="5"/>
        <v>0</v>
      </c>
      <c r="O128" s="15">
        <f t="shared" si="17"/>
        <v>0</v>
      </c>
      <c r="P128" s="25"/>
      <c r="Q128" s="17">
        <f t="shared" si="18"/>
        <v>0</v>
      </c>
      <c r="R128" s="17">
        <f t="shared" si="8"/>
        <v>0</v>
      </c>
    </row>
    <row r="129" spans="1:18" x14ac:dyDescent="0.2">
      <c r="A129" s="14" t="str">
        <f>IF(INTRO!$E$43="Non-endemic"," ", IF(COUNTRY_INFO!A129=0," ",COUNTRY_INFO!A129))</f>
        <v>Ethiopia</v>
      </c>
      <c r="B129" s="14" t="str">
        <f>IF(INTRO!$E$43="Non-endemic"," ", IF(COUNTRY_INFO!B129=0," ",COUNTRY_INFO!B129))</f>
        <v>AmharaNorth Shoa</v>
      </c>
      <c r="C129" s="14" t="str">
        <f>IF(INTRO!$E$43="Non-endemic"," ", IF(COUNTRY_INFO!C129=0," ",COUNTRY_INFO!C129))</f>
        <v>Moretnajiru</v>
      </c>
      <c r="D129" s="15">
        <f>IF(INTRO!$E$43="Non-endemic", 0, IF(COUNTRY_INFO!$K129&gt;0, IF(COUNTRY_INFO!$K129=4, 0, IF(COUNTRY_INFO!$K129=1, COUNTRY_INFO!$F129*0.33, IF(COUNTRY_INFO!$K129=2, COUNTRY_INFO!$F129*0.5, COUNTRY_INFO!$F129))), 0))</f>
        <v>0</v>
      </c>
      <c r="E129" s="15">
        <f>IF(INTRO!$E$43="Non-endemic", 0, IF(COUNTRY_INFO!$K129&gt;0, IF(COUNTRY_INFO!$K129=4, 0, IF(COUNTRY_INFO!$K129=1, 0, IF(COUNTRY_INFO!$K129=2, COUNTRY_INFO!$G129*0.2, COUNTRY_INFO!$G129))), 0))</f>
        <v>0</v>
      </c>
      <c r="F129" s="15">
        <f t="shared" si="14"/>
        <v>0</v>
      </c>
      <c r="G129" s="16">
        <f>IF(INTRO!$E$43="Non-endemic", "Not required", COUNTRY_INFO!S129)</f>
        <v>0</v>
      </c>
      <c r="H129" s="198"/>
      <c r="I129" s="15">
        <f>IF($D129=0,0,IF(AND($G129&gt;0,$H129&lt;&gt;"Yes"),D129,IF(AND($G129&gt;0,$H129="Yes"),COUNTRY_INFO!$F129,0)))</f>
        <v>0</v>
      </c>
      <c r="J129" s="3"/>
      <c r="K129" s="42">
        <f t="shared" si="15"/>
        <v>0</v>
      </c>
      <c r="L129" s="42">
        <f t="shared" si="16"/>
        <v>0</v>
      </c>
      <c r="M129" s="15">
        <f t="shared" si="4"/>
        <v>0</v>
      </c>
      <c r="N129" s="42">
        <f t="shared" si="5"/>
        <v>0</v>
      </c>
      <c r="O129" s="15">
        <f t="shared" si="17"/>
        <v>0</v>
      </c>
      <c r="P129" s="25"/>
      <c r="Q129" s="17">
        <f t="shared" si="18"/>
        <v>0</v>
      </c>
      <c r="R129" s="17">
        <f t="shared" si="8"/>
        <v>0</v>
      </c>
    </row>
    <row r="130" spans="1:18" x14ac:dyDescent="0.2">
      <c r="A130" s="14" t="str">
        <f>IF(INTRO!$E$43="Non-endemic"," ", IF(COUNTRY_INFO!A130=0," ",COUNTRY_INFO!A130))</f>
        <v>Ethiopia</v>
      </c>
      <c r="B130" s="14" t="str">
        <f>IF(INTRO!$E$43="Non-endemic"," ", IF(COUNTRY_INFO!B130=0," ",COUNTRY_INFO!B130))</f>
        <v>AmharaNorth Shoa</v>
      </c>
      <c r="C130" s="14" t="str">
        <f>IF(INTRO!$E$43="Non-endemic"," ", IF(COUNTRY_INFO!C130=0," ",COUNTRY_INFO!C130))</f>
        <v>Shewarobit Town</v>
      </c>
      <c r="D130" s="15">
        <f>IF(INTRO!$E$43="Non-endemic", 0, IF(COUNTRY_INFO!$K130&gt;0, IF(COUNTRY_INFO!$K130=4, 0, IF(COUNTRY_INFO!$K130=1, COUNTRY_INFO!$F130*0.33, IF(COUNTRY_INFO!$K130=2, COUNTRY_INFO!$F130*0.5, COUNTRY_INFO!$F130))), 0))</f>
        <v>15789.760490826629</v>
      </c>
      <c r="E130" s="15">
        <f>IF(INTRO!$E$43="Non-endemic", 0, IF(COUNTRY_INFO!$K130&gt;0, IF(COUNTRY_INFO!$K130=4, 0, IF(COUNTRY_INFO!$K130=1, 0, IF(COUNTRY_INFO!$K130=2, COUNTRY_INFO!$G130*0.2, COUNTRY_INFO!$G130))), 0))</f>
        <v>31154.870588269019</v>
      </c>
      <c r="F130" s="15">
        <f t="shared" si="14"/>
        <v>46944.631079095649</v>
      </c>
      <c r="G130" s="16">
        <f>IF(INTRO!$E$43="Non-endemic", "Not required", COUNTRY_INFO!S130)</f>
        <v>1</v>
      </c>
      <c r="H130" s="198" t="s">
        <v>171</v>
      </c>
      <c r="I130" s="15">
        <f>IF($D130=0,0,IF(AND($G130&gt;0,$H130&lt;&gt;"Yes"),D130,IF(AND($G130&gt;0,$H130="Yes"),COUNTRY_INFO!$F130,0)))</f>
        <v>15789.760490826629</v>
      </c>
      <c r="J130" s="3"/>
      <c r="K130" s="42">
        <f t="shared" si="15"/>
        <v>31154.870588269019</v>
      </c>
      <c r="L130" s="42">
        <f t="shared" si="16"/>
        <v>46944.631079095649</v>
      </c>
      <c r="M130" s="15">
        <f t="shared" si="4"/>
        <v>39474.40122706657</v>
      </c>
      <c r="N130" s="42">
        <f t="shared" si="5"/>
        <v>93464.61176480705</v>
      </c>
      <c r="O130" s="15">
        <f t="shared" si="17"/>
        <v>39474.40122706657</v>
      </c>
      <c r="P130" s="25"/>
      <c r="Q130" s="17">
        <f t="shared" si="18"/>
        <v>39474.40122706657</v>
      </c>
      <c r="R130" s="17">
        <f t="shared" si="8"/>
        <v>40</v>
      </c>
    </row>
    <row r="131" spans="1:18" x14ac:dyDescent="0.2">
      <c r="A131" s="14" t="str">
        <f>IF(INTRO!$E$43="Non-endemic"," ", IF(COUNTRY_INFO!A131=0," ",COUNTRY_INFO!A131))</f>
        <v>Ethiopia</v>
      </c>
      <c r="B131" s="14" t="str">
        <f>IF(INTRO!$E$43="Non-endemic"," ", IF(COUNTRY_INFO!B131=0," ",COUNTRY_INFO!B131))</f>
        <v>AmharaNorth Shoa</v>
      </c>
      <c r="C131" s="14" t="str">
        <f>IF(INTRO!$E$43="Non-endemic"," ", IF(COUNTRY_INFO!C131=0," ",COUNTRY_INFO!C131))</f>
        <v>Siyadebirnawayu</v>
      </c>
      <c r="D131" s="15">
        <f>IF(INTRO!$E$43="Non-endemic", 0, IF(COUNTRY_INFO!$K131&gt;0, IF(COUNTRY_INFO!$K131=4, 0, IF(COUNTRY_INFO!$K131=1, COUNTRY_INFO!$F131*0.33, IF(COUNTRY_INFO!$K131=2, COUNTRY_INFO!$F131*0.5, COUNTRY_INFO!$F131))), 0))</f>
        <v>10664.179656065513</v>
      </c>
      <c r="E131" s="15">
        <f>IF(INTRO!$E$43="Non-endemic", 0, IF(COUNTRY_INFO!$K131&gt;0, IF(COUNTRY_INFO!$K131=4, 0, IF(COUNTRY_INFO!$K131=1, 0, IF(COUNTRY_INFO!$K131=2, COUNTRY_INFO!$G131*0.2, COUNTRY_INFO!$G131))), 0))</f>
        <v>8416.6225905147639</v>
      </c>
      <c r="F131" s="15">
        <f t="shared" si="14"/>
        <v>19080.802246580279</v>
      </c>
      <c r="G131" s="16">
        <f>IF(INTRO!$E$43="Non-endemic", "Not required", COUNTRY_INFO!S131)</f>
        <v>1</v>
      </c>
      <c r="H131" s="198" t="s">
        <v>171</v>
      </c>
      <c r="I131" s="15">
        <f>IF($D131=0,0,IF(AND($G131&gt;0,$H131&lt;&gt;"Yes"),D131,IF(AND($G131&gt;0,$H131="Yes"),COUNTRY_INFO!$F131,0)))</f>
        <v>21328.359312131026</v>
      </c>
      <c r="J131" s="3"/>
      <c r="K131" s="42">
        <f t="shared" si="15"/>
        <v>8416.6225905147639</v>
      </c>
      <c r="L131" s="42">
        <f t="shared" si="16"/>
        <v>29744.981902645792</v>
      </c>
      <c r="M131" s="15">
        <f t="shared" si="4"/>
        <v>53320.898280327565</v>
      </c>
      <c r="N131" s="42">
        <f t="shared" si="5"/>
        <v>25249.86777154429</v>
      </c>
      <c r="O131" s="15">
        <f t="shared" si="17"/>
        <v>53320.898280327565</v>
      </c>
      <c r="P131" s="25"/>
      <c r="Q131" s="17">
        <f t="shared" si="18"/>
        <v>53320.898280327565</v>
      </c>
      <c r="R131" s="17">
        <f t="shared" si="8"/>
        <v>54</v>
      </c>
    </row>
    <row r="132" spans="1:18" x14ac:dyDescent="0.2">
      <c r="A132" s="14" t="str">
        <f>IF(INTRO!$E$43="Non-endemic"," ", IF(COUNTRY_INFO!A132=0," ",COUNTRY_INFO!A132))</f>
        <v>Ethiopia</v>
      </c>
      <c r="B132" s="14" t="str">
        <f>IF(INTRO!$E$43="Non-endemic"," ", IF(COUNTRY_INFO!B132=0," ",COUNTRY_INFO!B132))</f>
        <v>AmharaNorth Shoa</v>
      </c>
      <c r="C132" s="14" t="str">
        <f>IF(INTRO!$E$43="Non-endemic"," ", IF(COUNTRY_INFO!C132=0," ",COUNTRY_INFO!C132))</f>
        <v>Tarmaber</v>
      </c>
      <c r="D132" s="15">
        <f>IF(INTRO!$E$43="Non-endemic", 0, IF(COUNTRY_INFO!$K132&gt;0, IF(COUNTRY_INFO!$K132=4, 0, IF(COUNTRY_INFO!$K132=1, COUNTRY_INFO!$F132*0.33, IF(COUNTRY_INFO!$K132=2, COUNTRY_INFO!$F132*0.5, COUNTRY_INFO!$F132))), 0))</f>
        <v>10240.761350353878</v>
      </c>
      <c r="E132" s="15">
        <f>IF(INTRO!$E$43="Non-endemic", 0, IF(COUNTRY_INFO!$K132&gt;0, IF(COUNTRY_INFO!$K132=4, 0, IF(COUNTRY_INFO!$K132=1, 0, IF(COUNTRY_INFO!$K132=2, COUNTRY_INFO!$G132*0.2, COUNTRY_INFO!$G132))), 0))</f>
        <v>0</v>
      </c>
      <c r="F132" s="15">
        <f t="shared" si="14"/>
        <v>10240.761350353878</v>
      </c>
      <c r="G132" s="16">
        <f>IF(INTRO!$E$43="Non-endemic", "Not required", COUNTRY_INFO!S132)</f>
        <v>0</v>
      </c>
      <c r="H132" s="198"/>
      <c r="I132" s="15">
        <f>IF($D132=0,0,IF(AND($G132&gt;0,$H132&lt;&gt;"Yes"),D132,IF(AND($G132&gt;0,$H132="Yes"),COUNTRY_INFO!$F132,0)))</f>
        <v>0</v>
      </c>
      <c r="J132" s="3"/>
      <c r="K132" s="42">
        <f t="shared" si="15"/>
        <v>0</v>
      </c>
      <c r="L132" s="42">
        <f t="shared" si="16"/>
        <v>0</v>
      </c>
      <c r="M132" s="15">
        <f t="shared" si="4"/>
        <v>0</v>
      </c>
      <c r="N132" s="42">
        <f t="shared" si="5"/>
        <v>0</v>
      </c>
      <c r="O132" s="15">
        <f t="shared" si="17"/>
        <v>0</v>
      </c>
      <c r="P132" s="25"/>
      <c r="Q132" s="17">
        <f t="shared" si="18"/>
        <v>0</v>
      </c>
      <c r="R132" s="17">
        <f t="shared" si="8"/>
        <v>0</v>
      </c>
    </row>
    <row r="133" spans="1:18" x14ac:dyDescent="0.2">
      <c r="A133" s="14" t="str">
        <f>IF(INTRO!$E$43="Non-endemic"," ", IF(COUNTRY_INFO!A133=0," ",COUNTRY_INFO!A133))</f>
        <v>Ethiopia</v>
      </c>
      <c r="B133" s="14" t="str">
        <f>IF(INTRO!$E$43="Non-endemic"," ", IF(COUNTRY_INFO!B133=0," ",COUNTRY_INFO!B133))</f>
        <v>AmharaNorth Wello</v>
      </c>
      <c r="C133" s="14" t="str">
        <f>IF(INTRO!$E$43="Non-endemic"," ", IF(COUNTRY_INFO!C133=0," ",COUNTRY_INFO!C133))</f>
        <v>Angot</v>
      </c>
      <c r="D133" s="15">
        <f>IF(INTRO!$E$43="Non-endemic", 0, IF(COUNTRY_INFO!$K133&gt;0, IF(COUNTRY_INFO!$K133=4, 0, IF(COUNTRY_INFO!$K133=1, COUNTRY_INFO!$F133*0.33, IF(COUNTRY_INFO!$K133=2, COUNTRY_INFO!$F133*0.5, COUNTRY_INFO!$F133))), 0))</f>
        <v>0</v>
      </c>
      <c r="E133" s="15">
        <f>IF(INTRO!$E$43="Non-endemic", 0, IF(COUNTRY_INFO!$K133&gt;0, IF(COUNTRY_INFO!$K133=4, 0, IF(COUNTRY_INFO!$K133=1, 0, IF(COUNTRY_INFO!$K133=2, COUNTRY_INFO!$G133*0.2, COUNTRY_INFO!$G133))), 0))</f>
        <v>0</v>
      </c>
      <c r="F133" s="15">
        <f t="shared" si="14"/>
        <v>0</v>
      </c>
      <c r="G133" s="16">
        <f>IF(INTRO!$E$43="Non-endemic", "Not required", COUNTRY_INFO!S133)</f>
        <v>0</v>
      </c>
      <c r="H133" s="198"/>
      <c r="I133" s="15">
        <f>IF($D133=0,0,IF(AND($G133&gt;0,$H133&lt;&gt;"Yes"),D133,IF(AND($G133&gt;0,$H133="Yes"),COUNTRY_INFO!$F133,0)))</f>
        <v>0</v>
      </c>
      <c r="J133" s="3"/>
      <c r="K133" s="42">
        <f t="shared" si="15"/>
        <v>0</v>
      </c>
      <c r="L133" s="42">
        <f t="shared" si="16"/>
        <v>0</v>
      </c>
      <c r="M133" s="15">
        <f t="shared" si="4"/>
        <v>0</v>
      </c>
      <c r="N133" s="42">
        <f t="shared" si="5"/>
        <v>0</v>
      </c>
      <c r="O133" s="15">
        <f t="shared" si="17"/>
        <v>0</v>
      </c>
      <c r="P133" s="25"/>
      <c r="Q133" s="17">
        <f t="shared" si="18"/>
        <v>0</v>
      </c>
      <c r="R133" s="17">
        <f t="shared" si="8"/>
        <v>0</v>
      </c>
    </row>
    <row r="134" spans="1:18" x14ac:dyDescent="0.2">
      <c r="A134" s="14" t="str">
        <f>IF(INTRO!$E$43="Non-endemic"," ", IF(COUNTRY_INFO!A134=0," ",COUNTRY_INFO!A134))</f>
        <v>Ethiopia</v>
      </c>
      <c r="B134" s="14" t="str">
        <f>IF(INTRO!$E$43="Non-endemic"," ", IF(COUNTRY_INFO!B134=0," ",COUNTRY_INFO!B134))</f>
        <v>AmharaNorth Wello</v>
      </c>
      <c r="C134" s="14" t="str">
        <f>IF(INTRO!$E$43="Non-endemic"," ", IF(COUNTRY_INFO!C134=0," ",COUNTRY_INFO!C134))</f>
        <v>Bugna</v>
      </c>
      <c r="D134" s="15">
        <f>IF(INTRO!$E$43="Non-endemic", 0, IF(COUNTRY_INFO!$K134&gt;0, IF(COUNTRY_INFO!$K134=4, 0, IF(COUNTRY_INFO!$K134=1, COUNTRY_INFO!$F134*0.33, IF(COUNTRY_INFO!$K134=2, COUNTRY_INFO!$F134*0.5, COUNTRY_INFO!$F134))), 0))</f>
        <v>9183.4963634283431</v>
      </c>
      <c r="E134" s="15">
        <f>IF(INTRO!$E$43="Non-endemic", 0, IF(COUNTRY_INFO!$K134&gt;0, IF(COUNTRY_INFO!$K134=4, 0, IF(COUNTRY_INFO!$K134=1, 0, IF(COUNTRY_INFO!$K134=2, COUNTRY_INFO!$G134*0.2, COUNTRY_INFO!$G134))), 0))</f>
        <v>0</v>
      </c>
      <c r="F134" s="15">
        <f t="shared" si="14"/>
        <v>9183.4963634283431</v>
      </c>
      <c r="G134" s="16">
        <f>IF(INTRO!$E$43="Non-endemic", "Not required", COUNTRY_INFO!S134)</f>
        <v>0</v>
      </c>
      <c r="H134" s="198"/>
      <c r="I134" s="15">
        <f>IF($D134=0,0,IF(AND($G134&gt;0,$H134&lt;&gt;"Yes"),D134,IF(AND($G134&gt;0,$H134="Yes"),COUNTRY_INFO!$F134,0)))</f>
        <v>0</v>
      </c>
      <c r="J134" s="3"/>
      <c r="K134" s="42">
        <f t="shared" si="15"/>
        <v>0</v>
      </c>
      <c r="L134" s="42">
        <f t="shared" si="16"/>
        <v>0</v>
      </c>
      <c r="M134" s="15">
        <f t="shared" si="4"/>
        <v>0</v>
      </c>
      <c r="N134" s="42">
        <f t="shared" si="5"/>
        <v>0</v>
      </c>
      <c r="O134" s="15">
        <f t="shared" si="17"/>
        <v>0</v>
      </c>
      <c r="P134" s="25"/>
      <c r="Q134" s="17">
        <f t="shared" si="18"/>
        <v>0</v>
      </c>
      <c r="R134" s="17">
        <f t="shared" si="8"/>
        <v>0</v>
      </c>
    </row>
    <row r="135" spans="1:18" x14ac:dyDescent="0.2">
      <c r="A135" s="14" t="str">
        <f>IF(INTRO!$E$43="Non-endemic"," ", IF(COUNTRY_INFO!A135=0," ",COUNTRY_INFO!A135))</f>
        <v>Ethiopia</v>
      </c>
      <c r="B135" s="14" t="str">
        <f>IF(INTRO!$E$43="Non-endemic"," ", IF(COUNTRY_INFO!B135=0," ",COUNTRY_INFO!B135))</f>
        <v>AmharaNorth Wello</v>
      </c>
      <c r="C135" s="14" t="str">
        <f>IF(INTRO!$E$43="Non-endemic"," ", IF(COUNTRY_INFO!C135=0," ",COUNTRY_INFO!C135))</f>
        <v>Dawunt</v>
      </c>
      <c r="D135" s="15">
        <f>IF(INTRO!$E$43="Non-endemic", 0, IF(COUNTRY_INFO!$K135&gt;0, IF(COUNTRY_INFO!$K135=4, 0, IF(COUNTRY_INFO!$K135=1, COUNTRY_INFO!$F135*0.33, IF(COUNTRY_INFO!$K135=2, COUNTRY_INFO!$F135*0.5, COUNTRY_INFO!$F135))), 0))</f>
        <v>7758.4578312731501</v>
      </c>
      <c r="E135" s="15">
        <f>IF(INTRO!$E$43="Non-endemic", 0, IF(COUNTRY_INFO!$K135&gt;0, IF(COUNTRY_INFO!$K135=4, 0, IF(COUNTRY_INFO!$K135=1, 0, IF(COUNTRY_INFO!$K135=2, COUNTRY_INFO!$G135*0.2, COUNTRY_INFO!$G135))), 0))</f>
        <v>0</v>
      </c>
      <c r="F135" s="15">
        <f t="shared" si="14"/>
        <v>7758.4578312731501</v>
      </c>
      <c r="G135" s="16">
        <f>IF(INTRO!$E$43="Non-endemic", "Not required", COUNTRY_INFO!S135)</f>
        <v>0</v>
      </c>
      <c r="H135" s="198"/>
      <c r="I135" s="15">
        <f>IF($D135=0,0,IF(AND($G135&gt;0,$H135&lt;&gt;"Yes"),D135,IF(AND($G135&gt;0,$H135="Yes"),COUNTRY_INFO!$F135,0)))</f>
        <v>0</v>
      </c>
      <c r="J135" s="3"/>
      <c r="K135" s="42">
        <f t="shared" si="15"/>
        <v>0</v>
      </c>
      <c r="L135" s="42">
        <f t="shared" si="16"/>
        <v>0</v>
      </c>
      <c r="M135" s="15">
        <f t="shared" si="4"/>
        <v>0</v>
      </c>
      <c r="N135" s="42">
        <f t="shared" si="5"/>
        <v>0</v>
      </c>
      <c r="O135" s="15">
        <f t="shared" si="17"/>
        <v>0</v>
      </c>
      <c r="P135" s="25"/>
      <c r="Q135" s="17">
        <f t="shared" si="18"/>
        <v>0</v>
      </c>
      <c r="R135" s="17">
        <f t="shared" si="8"/>
        <v>0</v>
      </c>
    </row>
    <row r="136" spans="1:18" x14ac:dyDescent="0.2">
      <c r="A136" s="14" t="str">
        <f>IF(INTRO!$E$43="Non-endemic"," ", IF(COUNTRY_INFO!A136=0," ",COUNTRY_INFO!A136))</f>
        <v>Ethiopia</v>
      </c>
      <c r="B136" s="14" t="str">
        <f>IF(INTRO!$E$43="Non-endemic"," ", IF(COUNTRY_INFO!B136=0," ",COUNTRY_INFO!B136))</f>
        <v>AmharaNorth Wello</v>
      </c>
      <c r="C136" s="14" t="str">
        <f>IF(INTRO!$E$43="Non-endemic"," ", IF(COUNTRY_INFO!C136=0," ",COUNTRY_INFO!C136))</f>
        <v>Gazo</v>
      </c>
      <c r="D136" s="15">
        <f>IF(INTRO!$E$43="Non-endemic", 0, IF(COUNTRY_INFO!$K136&gt;0, IF(COUNTRY_INFO!$K136=4, 0, IF(COUNTRY_INFO!$K136=1, COUNTRY_INFO!$F136*0.33, IF(COUNTRY_INFO!$K136=2, COUNTRY_INFO!$F136*0.5, COUNTRY_INFO!$F136))), 0))</f>
        <v>0</v>
      </c>
      <c r="E136" s="15">
        <f>IF(INTRO!$E$43="Non-endemic", 0, IF(COUNTRY_INFO!$K136&gt;0, IF(COUNTRY_INFO!$K136=4, 0, IF(COUNTRY_INFO!$K136=1, 0, IF(COUNTRY_INFO!$K136=2, COUNTRY_INFO!$G136*0.2, COUNTRY_INFO!$G136))), 0))</f>
        <v>0</v>
      </c>
      <c r="F136" s="15">
        <f t="shared" si="14"/>
        <v>0</v>
      </c>
      <c r="G136" s="16">
        <f>IF(INTRO!$E$43="Non-endemic", "Not required", COUNTRY_INFO!S136)</f>
        <v>0</v>
      </c>
      <c r="H136" s="198"/>
      <c r="I136" s="15">
        <f>IF($D136=0,0,IF(AND($G136&gt;0,$H136&lt;&gt;"Yes"),D136,IF(AND($G136&gt;0,$H136="Yes"),COUNTRY_INFO!$F136,0)))</f>
        <v>0</v>
      </c>
      <c r="J136" s="3"/>
      <c r="K136" s="42">
        <f t="shared" si="15"/>
        <v>0</v>
      </c>
      <c r="L136" s="42">
        <f t="shared" si="16"/>
        <v>0</v>
      </c>
      <c r="M136" s="15">
        <f t="shared" si="4"/>
        <v>0</v>
      </c>
      <c r="N136" s="42">
        <f t="shared" si="5"/>
        <v>0</v>
      </c>
      <c r="O136" s="15">
        <f t="shared" si="17"/>
        <v>0</v>
      </c>
      <c r="P136" s="25"/>
      <c r="Q136" s="17">
        <f t="shared" si="18"/>
        <v>0</v>
      </c>
      <c r="R136" s="17">
        <f t="shared" si="8"/>
        <v>0</v>
      </c>
    </row>
    <row r="137" spans="1:18" x14ac:dyDescent="0.2">
      <c r="A137" s="14" t="str">
        <f>IF(INTRO!$E$43="Non-endemic"," ", IF(COUNTRY_INFO!A137=0," ",COUNTRY_INFO!A137))</f>
        <v>Ethiopia</v>
      </c>
      <c r="B137" s="14" t="str">
        <f>IF(INTRO!$E$43="Non-endemic"," ", IF(COUNTRY_INFO!B137=0," ",COUNTRY_INFO!B137))</f>
        <v>AmharaNorth Wello</v>
      </c>
      <c r="C137" s="14" t="str">
        <f>IF(INTRO!$E$43="Non-endemic"," ", IF(COUNTRY_INFO!C137=0," ",COUNTRY_INFO!C137))</f>
        <v>Gidan</v>
      </c>
      <c r="D137" s="15">
        <f>IF(INTRO!$E$43="Non-endemic", 0, IF(COUNTRY_INFO!$K137&gt;0, IF(COUNTRY_INFO!$K137=4, 0, IF(COUNTRY_INFO!$K137=1, COUNTRY_INFO!$F137*0.33, IF(COUNTRY_INFO!$K137=2, COUNTRY_INFO!$F137*0.5, COUNTRY_INFO!$F137))), 0))</f>
        <v>0</v>
      </c>
      <c r="E137" s="15">
        <f>IF(INTRO!$E$43="Non-endemic", 0, IF(COUNTRY_INFO!$K137&gt;0, IF(COUNTRY_INFO!$K137=4, 0, IF(COUNTRY_INFO!$K137=1, 0, IF(COUNTRY_INFO!$K137=2, COUNTRY_INFO!$G137*0.2, COUNTRY_INFO!$G137))), 0))</f>
        <v>0</v>
      </c>
      <c r="F137" s="15">
        <f t="shared" si="14"/>
        <v>0</v>
      </c>
      <c r="G137" s="16">
        <f>IF(INTRO!$E$43="Non-endemic", "Not required", COUNTRY_INFO!S137)</f>
        <v>0</v>
      </c>
      <c r="H137" s="198"/>
      <c r="I137" s="15">
        <f>IF($D137=0,0,IF(AND($G137&gt;0,$H137&lt;&gt;"Yes"),D137,IF(AND($G137&gt;0,$H137="Yes"),COUNTRY_INFO!$F137,0)))</f>
        <v>0</v>
      </c>
      <c r="J137" s="3"/>
      <c r="K137" s="42">
        <f t="shared" si="15"/>
        <v>0</v>
      </c>
      <c r="L137" s="42">
        <f t="shared" si="16"/>
        <v>0</v>
      </c>
      <c r="M137" s="15">
        <f t="shared" si="4"/>
        <v>0</v>
      </c>
      <c r="N137" s="42">
        <f t="shared" si="5"/>
        <v>0</v>
      </c>
      <c r="O137" s="15">
        <f t="shared" si="17"/>
        <v>0</v>
      </c>
      <c r="P137" s="25"/>
      <c r="Q137" s="17">
        <f t="shared" si="18"/>
        <v>0</v>
      </c>
      <c r="R137" s="17">
        <f t="shared" si="8"/>
        <v>0</v>
      </c>
    </row>
    <row r="138" spans="1:18" x14ac:dyDescent="0.2">
      <c r="A138" s="14" t="str">
        <f>IF(INTRO!$E$43="Non-endemic"," ", IF(COUNTRY_INFO!A138=0," ",COUNTRY_INFO!A138))</f>
        <v>Ethiopia</v>
      </c>
      <c r="B138" s="14" t="str">
        <f>IF(INTRO!$E$43="Non-endemic"," ", IF(COUNTRY_INFO!B138=0," ",COUNTRY_INFO!B138))</f>
        <v>AmharaNorth Wello</v>
      </c>
      <c r="C138" s="14" t="str">
        <f>IF(INTRO!$E$43="Non-endemic"," ", IF(COUNTRY_INFO!C138=0," ",COUNTRY_INFO!C138))</f>
        <v>Gubalafto</v>
      </c>
      <c r="D138" s="15">
        <f>IF(INTRO!$E$43="Non-endemic", 0, IF(COUNTRY_INFO!$K138&gt;0, IF(COUNTRY_INFO!$K138=4, 0, IF(COUNTRY_INFO!$K138=1, COUNTRY_INFO!$F138*0.33, IF(COUNTRY_INFO!$K138=2, COUNTRY_INFO!$F138*0.5, COUNTRY_INFO!$F138))), 0))</f>
        <v>0</v>
      </c>
      <c r="E138" s="15">
        <f>IF(INTRO!$E$43="Non-endemic", 0, IF(COUNTRY_INFO!$K138&gt;0, IF(COUNTRY_INFO!$K138=4, 0, IF(COUNTRY_INFO!$K138=1, 0, IF(COUNTRY_INFO!$K138=2, COUNTRY_INFO!$G138*0.2, COUNTRY_INFO!$G138))), 0))</f>
        <v>0</v>
      </c>
      <c r="F138" s="15">
        <f t="shared" ref="F138:F201" si="19">SUM(D138:E138)</f>
        <v>0</v>
      </c>
      <c r="G138" s="16">
        <f>IF(INTRO!$E$43="Non-endemic", "Not required", COUNTRY_INFO!S138)</f>
        <v>0</v>
      </c>
      <c r="H138" s="198"/>
      <c r="I138" s="15">
        <f>IF($D138=0,0,IF(AND($G138&gt;0,$H138&lt;&gt;"Yes"),D138,IF(AND($G138&gt;0,$H138="Yes"),COUNTRY_INFO!$F138,0)))</f>
        <v>0</v>
      </c>
      <c r="J138" s="3"/>
      <c r="K138" s="42">
        <f t="shared" ref="K138:K201" si="20">IF($G138&gt;0,E138, 0)</f>
        <v>0</v>
      </c>
      <c r="L138" s="42">
        <f t="shared" ref="L138:L201" si="21">IF($J138=0,SUM(I138,K138),SUM(J138,K138))</f>
        <v>0</v>
      </c>
      <c r="M138" s="15">
        <f t="shared" si="4"/>
        <v>0</v>
      </c>
      <c r="N138" s="42">
        <f t="shared" si="5"/>
        <v>0</v>
      </c>
      <c r="O138" s="15">
        <f t="shared" ref="O138:O201" si="22">M138</f>
        <v>0</v>
      </c>
      <c r="P138" s="25"/>
      <c r="Q138" s="17">
        <f t="shared" ref="Q138:Q201" si="23">IF($O138&gt;$P138,O138-P138,0)</f>
        <v>0</v>
      </c>
      <c r="R138" s="17">
        <f t="shared" si="8"/>
        <v>0</v>
      </c>
    </row>
    <row r="139" spans="1:18" x14ac:dyDescent="0.2">
      <c r="A139" s="14" t="str">
        <f>IF(INTRO!$E$43="Non-endemic"," ", IF(COUNTRY_INFO!A139=0," ",COUNTRY_INFO!A139))</f>
        <v>Ethiopia</v>
      </c>
      <c r="B139" s="14" t="str">
        <f>IF(INTRO!$E$43="Non-endemic"," ", IF(COUNTRY_INFO!B139=0," ",COUNTRY_INFO!B139))</f>
        <v>AmharaNorth Wello</v>
      </c>
      <c r="C139" s="14" t="str">
        <f>IF(INTRO!$E$43="Non-endemic"," ", IF(COUNTRY_INFO!C139=0," ",COUNTRY_INFO!C139))</f>
        <v>Habru</v>
      </c>
      <c r="D139" s="15">
        <f>IF(INTRO!$E$43="Non-endemic", 0, IF(COUNTRY_INFO!$K139&gt;0, IF(COUNTRY_INFO!$K139=4, 0, IF(COUNTRY_INFO!$K139=1, COUNTRY_INFO!$F139*0.33, IF(COUNTRY_INFO!$K139=2, COUNTRY_INFO!$F139*0.5, COUNTRY_INFO!$F139))), 0))</f>
        <v>0</v>
      </c>
      <c r="E139" s="15">
        <f>IF(INTRO!$E$43="Non-endemic", 0, IF(COUNTRY_INFO!$K139&gt;0, IF(COUNTRY_INFO!$K139=4, 0, IF(COUNTRY_INFO!$K139=1, 0, IF(COUNTRY_INFO!$K139=2, COUNTRY_INFO!$G139*0.2, COUNTRY_INFO!$G139))), 0))</f>
        <v>0</v>
      </c>
      <c r="F139" s="15">
        <f t="shared" si="19"/>
        <v>0</v>
      </c>
      <c r="G139" s="16">
        <f>IF(INTRO!$E$43="Non-endemic", "Not required", COUNTRY_INFO!S139)</f>
        <v>0</v>
      </c>
      <c r="H139" s="198"/>
      <c r="I139" s="15">
        <f>IF($D139=0,0,IF(AND($G139&gt;0,$H139&lt;&gt;"Yes"),D139,IF(AND($G139&gt;0,$H139="Yes"),COUNTRY_INFO!$F139,0)))</f>
        <v>0</v>
      </c>
      <c r="J139" s="3"/>
      <c r="K139" s="42">
        <f t="shared" si="20"/>
        <v>0</v>
      </c>
      <c r="L139" s="42">
        <f t="shared" si="21"/>
        <v>0</v>
      </c>
      <c r="M139" s="15">
        <f t="shared" si="4"/>
        <v>0</v>
      </c>
      <c r="N139" s="42">
        <f t="shared" si="5"/>
        <v>0</v>
      </c>
      <c r="O139" s="15">
        <f t="shared" si="22"/>
        <v>0</v>
      </c>
      <c r="P139" s="25"/>
      <c r="Q139" s="17">
        <f t="shared" si="23"/>
        <v>0</v>
      </c>
      <c r="R139" s="17">
        <f t="shared" si="8"/>
        <v>0</v>
      </c>
    </row>
    <row r="140" spans="1:18" x14ac:dyDescent="0.2">
      <c r="A140" s="14" t="str">
        <f>IF(INTRO!$E$43="Non-endemic"," ", IF(COUNTRY_INFO!A140=0," ",COUNTRY_INFO!A140))</f>
        <v>Ethiopia</v>
      </c>
      <c r="B140" s="14" t="str">
        <f>IF(INTRO!$E$43="Non-endemic"," ", IF(COUNTRY_INFO!B140=0," ",COUNTRY_INFO!B140))</f>
        <v>AmharaNorth Wello</v>
      </c>
      <c r="C140" s="14" t="str">
        <f>IF(INTRO!$E$43="Non-endemic"," ", IF(COUNTRY_INFO!C140=0," ",COUNTRY_INFO!C140))</f>
        <v>Kobo Town</v>
      </c>
      <c r="D140" s="15">
        <f>IF(INTRO!$E$43="Non-endemic", 0, IF(COUNTRY_INFO!$K140&gt;0, IF(COUNTRY_INFO!$K140=4, 0, IF(COUNTRY_INFO!$K140=1, COUNTRY_INFO!$F140*0.33, IF(COUNTRY_INFO!$K140=2, COUNTRY_INFO!$F140*0.5, COUNTRY_INFO!$F140))), 0))</f>
        <v>0</v>
      </c>
      <c r="E140" s="15">
        <f>IF(INTRO!$E$43="Non-endemic", 0, IF(COUNTRY_INFO!$K140&gt;0, IF(COUNTRY_INFO!$K140=4, 0, IF(COUNTRY_INFO!$K140=1, 0, IF(COUNTRY_INFO!$K140=2, COUNTRY_INFO!$G140*0.2, COUNTRY_INFO!$G140))), 0))</f>
        <v>0</v>
      </c>
      <c r="F140" s="15">
        <f t="shared" si="19"/>
        <v>0</v>
      </c>
      <c r="G140" s="16">
        <f>IF(INTRO!$E$43="Non-endemic", "Not required", COUNTRY_INFO!S140)</f>
        <v>0</v>
      </c>
      <c r="H140" s="198"/>
      <c r="I140" s="15">
        <f>IF($D140=0,0,IF(AND($G140&gt;0,$H140&lt;&gt;"Yes"),D140,IF(AND($G140&gt;0,$H140="Yes"),COUNTRY_INFO!$F140,0)))</f>
        <v>0</v>
      </c>
      <c r="J140" s="3"/>
      <c r="K140" s="42">
        <f t="shared" si="20"/>
        <v>0</v>
      </c>
      <c r="L140" s="42">
        <f t="shared" si="21"/>
        <v>0</v>
      </c>
      <c r="M140" s="15">
        <f t="shared" si="4"/>
        <v>0</v>
      </c>
      <c r="N140" s="42">
        <f t="shared" si="5"/>
        <v>0</v>
      </c>
      <c r="O140" s="15">
        <f t="shared" si="22"/>
        <v>0</v>
      </c>
      <c r="P140" s="25"/>
      <c r="Q140" s="17">
        <f t="shared" si="23"/>
        <v>0</v>
      </c>
      <c r="R140" s="17">
        <f t="shared" si="8"/>
        <v>0</v>
      </c>
    </row>
    <row r="141" spans="1:18" x14ac:dyDescent="0.2">
      <c r="A141" s="14" t="str">
        <f>IF(INTRO!$E$43="Non-endemic"," ", IF(COUNTRY_INFO!A141=0," ",COUNTRY_INFO!A141))</f>
        <v>Ethiopia</v>
      </c>
      <c r="B141" s="14" t="str">
        <f>IF(INTRO!$E$43="Non-endemic"," ", IF(COUNTRY_INFO!B141=0," ",COUNTRY_INFO!B141))</f>
        <v>AmharaNorth Wello</v>
      </c>
      <c r="C141" s="14" t="str">
        <f>IF(INTRO!$E$43="Non-endemic"," ", IF(COUNTRY_INFO!C141=0," ",COUNTRY_INFO!C141))</f>
        <v>Lalibella Town</v>
      </c>
      <c r="D141" s="15">
        <f>IF(INTRO!$E$43="Non-endemic", 0, IF(COUNTRY_INFO!$K141&gt;0, IF(COUNTRY_INFO!$K141=4, 0, IF(COUNTRY_INFO!$K141=1, COUNTRY_INFO!$F141*0.33, IF(COUNTRY_INFO!$K141=2, COUNTRY_INFO!$F141*0.5, COUNTRY_INFO!$F141))), 0))</f>
        <v>3186.5711480882087</v>
      </c>
      <c r="E141" s="15">
        <f>IF(INTRO!$E$43="Non-endemic", 0, IF(COUNTRY_INFO!$K141&gt;0, IF(COUNTRY_INFO!$K141=4, 0, IF(COUNTRY_INFO!$K141=1, 0, IF(COUNTRY_INFO!$K141=2, COUNTRY_INFO!$G141*0.2, COUNTRY_INFO!$G141))), 0))</f>
        <v>0</v>
      </c>
      <c r="F141" s="15">
        <f t="shared" si="19"/>
        <v>3186.5711480882087</v>
      </c>
      <c r="G141" s="16">
        <f>IF(INTRO!$E$43="Non-endemic", "Not required", COUNTRY_INFO!S141)</f>
        <v>0</v>
      </c>
      <c r="H141" s="198"/>
      <c r="I141" s="15">
        <f>IF($D141=0,0,IF(AND($G141&gt;0,$H141&lt;&gt;"Yes"),D141,IF(AND($G141&gt;0,$H141="Yes"),COUNTRY_INFO!$F141,0)))</f>
        <v>0</v>
      </c>
      <c r="J141" s="3"/>
      <c r="K141" s="42">
        <f t="shared" si="20"/>
        <v>0</v>
      </c>
      <c r="L141" s="42">
        <f t="shared" si="21"/>
        <v>0</v>
      </c>
      <c r="M141" s="15">
        <f t="shared" si="4"/>
        <v>0</v>
      </c>
      <c r="N141" s="42">
        <f t="shared" si="5"/>
        <v>0</v>
      </c>
      <c r="O141" s="15">
        <f t="shared" si="22"/>
        <v>0</v>
      </c>
      <c r="P141" s="25"/>
      <c r="Q141" s="17">
        <f t="shared" si="23"/>
        <v>0</v>
      </c>
      <c r="R141" s="17">
        <f t="shared" si="8"/>
        <v>0</v>
      </c>
    </row>
    <row r="142" spans="1:18" x14ac:dyDescent="0.2">
      <c r="A142" s="14" t="str">
        <f>IF(INTRO!$E$43="Non-endemic"," ", IF(COUNTRY_INFO!A142=0," ",COUNTRY_INFO!A142))</f>
        <v>Ethiopia</v>
      </c>
      <c r="B142" s="14" t="str">
        <f>IF(INTRO!$E$43="Non-endemic"," ", IF(COUNTRY_INFO!B142=0," ",COUNTRY_INFO!B142))</f>
        <v>AmharaNorth Wello</v>
      </c>
      <c r="C142" s="14" t="str">
        <f>IF(INTRO!$E$43="Non-endemic"," ", IF(COUNTRY_INFO!C142=0," ",COUNTRY_INFO!C142))</f>
        <v>Lasta</v>
      </c>
      <c r="D142" s="15">
        <f>IF(INTRO!$E$43="Non-endemic", 0, IF(COUNTRY_INFO!$K142&gt;0, IF(COUNTRY_INFO!$K142=4, 0, IF(COUNTRY_INFO!$K142=1, COUNTRY_INFO!$F142*0.33, IF(COUNTRY_INFO!$K142=2, COUNTRY_INFO!$F142*0.5, COUNTRY_INFO!$F142))), 0))</f>
        <v>0</v>
      </c>
      <c r="E142" s="15">
        <f>IF(INTRO!$E$43="Non-endemic", 0, IF(COUNTRY_INFO!$K142&gt;0, IF(COUNTRY_INFO!$K142=4, 0, IF(COUNTRY_INFO!$K142=1, 0, IF(COUNTRY_INFO!$K142=2, COUNTRY_INFO!$G142*0.2, COUNTRY_INFO!$G142))), 0))</f>
        <v>0</v>
      </c>
      <c r="F142" s="15">
        <f t="shared" si="19"/>
        <v>0</v>
      </c>
      <c r="G142" s="16">
        <f>IF(INTRO!$E$43="Non-endemic", "Not required", COUNTRY_INFO!S142)</f>
        <v>0</v>
      </c>
      <c r="H142" s="198"/>
      <c r="I142" s="15">
        <f>IF($D142=0,0,IF(AND($G142&gt;0,$H142&lt;&gt;"Yes"),D142,IF(AND($G142&gt;0,$H142="Yes"),COUNTRY_INFO!$F142,0)))</f>
        <v>0</v>
      </c>
      <c r="J142" s="3"/>
      <c r="K142" s="42">
        <f t="shared" si="20"/>
        <v>0</v>
      </c>
      <c r="L142" s="42">
        <f t="shared" si="21"/>
        <v>0</v>
      </c>
      <c r="M142" s="15">
        <f t="shared" si="4"/>
        <v>0</v>
      </c>
      <c r="N142" s="42">
        <f t="shared" si="5"/>
        <v>0</v>
      </c>
      <c r="O142" s="15">
        <f t="shared" si="22"/>
        <v>0</v>
      </c>
      <c r="P142" s="25"/>
      <c r="Q142" s="17">
        <f t="shared" si="23"/>
        <v>0</v>
      </c>
      <c r="R142" s="17">
        <f t="shared" si="8"/>
        <v>0</v>
      </c>
    </row>
    <row r="143" spans="1:18" x14ac:dyDescent="0.2">
      <c r="A143" s="14" t="str">
        <f>IF(INTRO!$E$43="Non-endemic"," ", IF(COUNTRY_INFO!A143=0," ",COUNTRY_INFO!A143))</f>
        <v>Ethiopia</v>
      </c>
      <c r="B143" s="14" t="str">
        <f>IF(INTRO!$E$43="Non-endemic"," ", IF(COUNTRY_INFO!B143=0," ",COUNTRY_INFO!B143))</f>
        <v>AmharaNorth Wello</v>
      </c>
      <c r="C143" s="14" t="str">
        <f>IF(INTRO!$E$43="Non-endemic"," ", IF(COUNTRY_INFO!C143=0," ",COUNTRY_INFO!C143))</f>
        <v>Meket</v>
      </c>
      <c r="D143" s="15">
        <f>IF(INTRO!$E$43="Non-endemic", 0, IF(COUNTRY_INFO!$K143&gt;0, IF(COUNTRY_INFO!$K143=4, 0, IF(COUNTRY_INFO!$K143=1, COUNTRY_INFO!$F143*0.33, IF(COUNTRY_INFO!$K143=2, COUNTRY_INFO!$F143*0.5, COUNTRY_INFO!$F143))), 0))</f>
        <v>0</v>
      </c>
      <c r="E143" s="15">
        <f>IF(INTRO!$E$43="Non-endemic", 0, IF(COUNTRY_INFO!$K143&gt;0, IF(COUNTRY_INFO!$K143=4, 0, IF(COUNTRY_INFO!$K143=1, 0, IF(COUNTRY_INFO!$K143=2, COUNTRY_INFO!$G143*0.2, COUNTRY_INFO!$G143))), 0))</f>
        <v>0</v>
      </c>
      <c r="F143" s="15">
        <f t="shared" si="19"/>
        <v>0</v>
      </c>
      <c r="G143" s="16">
        <f>IF(INTRO!$E$43="Non-endemic", "Not required", COUNTRY_INFO!S143)</f>
        <v>0</v>
      </c>
      <c r="H143" s="198"/>
      <c r="I143" s="15">
        <f>IF($D143=0,0,IF(AND($G143&gt;0,$H143&lt;&gt;"Yes"),D143,IF(AND($G143&gt;0,$H143="Yes"),COUNTRY_INFO!$F143,0)))</f>
        <v>0</v>
      </c>
      <c r="J143" s="3"/>
      <c r="K143" s="42">
        <f t="shared" si="20"/>
        <v>0</v>
      </c>
      <c r="L143" s="42">
        <f t="shared" si="21"/>
        <v>0</v>
      </c>
      <c r="M143" s="15">
        <f t="shared" si="4"/>
        <v>0</v>
      </c>
      <c r="N143" s="42">
        <f t="shared" si="5"/>
        <v>0</v>
      </c>
      <c r="O143" s="15">
        <f t="shared" si="22"/>
        <v>0</v>
      </c>
      <c r="P143" s="25"/>
      <c r="Q143" s="17">
        <f t="shared" si="23"/>
        <v>0</v>
      </c>
      <c r="R143" s="17">
        <f t="shared" si="8"/>
        <v>0</v>
      </c>
    </row>
    <row r="144" spans="1:18" x14ac:dyDescent="0.2">
      <c r="A144" s="14" t="str">
        <f>IF(INTRO!$E$43="Non-endemic"," ", IF(COUNTRY_INFO!A144=0," ",COUNTRY_INFO!A144))</f>
        <v>Ethiopia</v>
      </c>
      <c r="B144" s="14" t="str">
        <f>IF(INTRO!$E$43="Non-endemic"," ", IF(COUNTRY_INFO!B144=0," ",COUNTRY_INFO!B144))</f>
        <v>AmharaNorth Wello</v>
      </c>
      <c r="C144" s="14" t="str">
        <f>IF(INTRO!$E$43="Non-endemic"," ", IF(COUNTRY_INFO!C144=0," ",COUNTRY_INFO!C144))</f>
        <v>Raya Kobo</v>
      </c>
      <c r="D144" s="15">
        <f>IF(INTRO!$E$43="Non-endemic", 0, IF(COUNTRY_INFO!$K144&gt;0, IF(COUNTRY_INFO!$K144=4, 0, IF(COUNTRY_INFO!$K144=1, COUNTRY_INFO!$F144*0.33, IF(COUNTRY_INFO!$K144=2, COUNTRY_INFO!$F144*0.5, COUNTRY_INFO!$F144))), 0))</f>
        <v>0</v>
      </c>
      <c r="E144" s="15">
        <f>IF(INTRO!$E$43="Non-endemic", 0, IF(COUNTRY_INFO!$K144&gt;0, IF(COUNTRY_INFO!$K144=4, 0, IF(COUNTRY_INFO!$K144=1, 0, IF(COUNTRY_INFO!$K144=2, COUNTRY_INFO!$G144*0.2, COUNTRY_INFO!$G144))), 0))</f>
        <v>0</v>
      </c>
      <c r="F144" s="15">
        <f t="shared" si="19"/>
        <v>0</v>
      </c>
      <c r="G144" s="16">
        <f>IF(INTRO!$E$43="Non-endemic", "Not required", COUNTRY_INFO!S144)</f>
        <v>0</v>
      </c>
      <c r="H144" s="198"/>
      <c r="I144" s="15">
        <f>IF($D144=0,0,IF(AND($G144&gt;0,$H144&lt;&gt;"Yes"),D144,IF(AND($G144&gt;0,$H144="Yes"),COUNTRY_INFO!$F144,0)))</f>
        <v>0</v>
      </c>
      <c r="J144" s="3"/>
      <c r="K144" s="42">
        <f t="shared" si="20"/>
        <v>0</v>
      </c>
      <c r="L144" s="42">
        <f t="shared" si="21"/>
        <v>0</v>
      </c>
      <c r="M144" s="15">
        <f t="shared" si="4"/>
        <v>0</v>
      </c>
      <c r="N144" s="42">
        <f t="shared" si="5"/>
        <v>0</v>
      </c>
      <c r="O144" s="15">
        <f t="shared" si="22"/>
        <v>0</v>
      </c>
      <c r="P144" s="25"/>
      <c r="Q144" s="17">
        <f t="shared" si="23"/>
        <v>0</v>
      </c>
      <c r="R144" s="17">
        <f t="shared" si="8"/>
        <v>0</v>
      </c>
    </row>
    <row r="145" spans="1:18" x14ac:dyDescent="0.2">
      <c r="A145" s="14" t="str">
        <f>IF(INTRO!$E$43="Non-endemic"," ", IF(COUNTRY_INFO!A145=0," ",COUNTRY_INFO!A145))</f>
        <v>Ethiopia</v>
      </c>
      <c r="B145" s="14" t="str">
        <f>IF(INTRO!$E$43="Non-endemic"," ", IF(COUNTRY_INFO!B145=0," ",COUNTRY_INFO!B145))</f>
        <v>AmharaNorth Wello</v>
      </c>
      <c r="C145" s="14" t="str">
        <f>IF(INTRO!$E$43="Non-endemic"," ", IF(COUNTRY_INFO!C145=0," ",COUNTRY_INFO!C145))</f>
        <v>Wadlla</v>
      </c>
      <c r="D145" s="15">
        <f>IF(INTRO!$E$43="Non-endemic", 0, IF(COUNTRY_INFO!$K145&gt;0, IF(COUNTRY_INFO!$K145=4, 0, IF(COUNTRY_INFO!$K145=1, COUNTRY_INFO!$F145*0.33, IF(COUNTRY_INFO!$K145=2, COUNTRY_INFO!$F145*0.5, COUNTRY_INFO!$F145))), 0))</f>
        <v>0</v>
      </c>
      <c r="E145" s="15">
        <f>IF(INTRO!$E$43="Non-endemic", 0, IF(COUNTRY_INFO!$K145&gt;0, IF(COUNTRY_INFO!$K145=4, 0, IF(COUNTRY_INFO!$K145=1, 0, IF(COUNTRY_INFO!$K145=2, COUNTRY_INFO!$G145*0.2, COUNTRY_INFO!$G145))), 0))</f>
        <v>0</v>
      </c>
      <c r="F145" s="15">
        <f t="shared" si="19"/>
        <v>0</v>
      </c>
      <c r="G145" s="16">
        <f>IF(INTRO!$E$43="Non-endemic", "Not required", COUNTRY_INFO!S145)</f>
        <v>0</v>
      </c>
      <c r="H145" s="198"/>
      <c r="I145" s="15">
        <f>IF($D145=0,0,IF(AND($G145&gt;0,$H145&lt;&gt;"Yes"),D145,IF(AND($G145&gt;0,$H145="Yes"),COUNTRY_INFO!$F145,0)))</f>
        <v>0</v>
      </c>
      <c r="J145" s="3"/>
      <c r="K145" s="42">
        <f t="shared" si="20"/>
        <v>0</v>
      </c>
      <c r="L145" s="42">
        <f t="shared" si="21"/>
        <v>0</v>
      </c>
      <c r="M145" s="15">
        <f t="shared" si="4"/>
        <v>0</v>
      </c>
      <c r="N145" s="42">
        <f t="shared" si="5"/>
        <v>0</v>
      </c>
      <c r="O145" s="15">
        <f t="shared" si="22"/>
        <v>0</v>
      </c>
      <c r="P145" s="25"/>
      <c r="Q145" s="17">
        <f t="shared" si="23"/>
        <v>0</v>
      </c>
      <c r="R145" s="17">
        <f t="shared" si="8"/>
        <v>0</v>
      </c>
    </row>
    <row r="146" spans="1:18" x14ac:dyDescent="0.2">
      <c r="A146" s="14" t="str">
        <f>IF(INTRO!$E$43="Non-endemic"," ", IF(COUNTRY_INFO!A146=0," ",COUNTRY_INFO!A146))</f>
        <v>Ethiopia</v>
      </c>
      <c r="B146" s="14" t="str">
        <f>IF(INTRO!$E$43="Non-endemic"," ", IF(COUNTRY_INFO!B146=0," ",COUNTRY_INFO!B146))</f>
        <v>AmharaNorth Wello</v>
      </c>
      <c r="C146" s="14" t="str">
        <f>IF(INTRO!$E$43="Non-endemic"," ", IF(COUNTRY_INFO!C146=0," ",COUNTRY_INFO!C146))</f>
        <v>Woldia Town</v>
      </c>
      <c r="D146" s="15">
        <f>IF(INTRO!$E$43="Non-endemic", 0, IF(COUNTRY_INFO!$K146&gt;0, IF(COUNTRY_INFO!$K146=4, 0, IF(COUNTRY_INFO!$K146=1, COUNTRY_INFO!$F146*0.33, IF(COUNTRY_INFO!$K146=2, COUNTRY_INFO!$F146*0.5, COUNTRY_INFO!$F146))), 0))</f>
        <v>6856.534709655939</v>
      </c>
      <c r="E146" s="15">
        <f>IF(INTRO!$E$43="Non-endemic", 0, IF(COUNTRY_INFO!$K146&gt;0, IF(COUNTRY_INFO!$K146=4, 0, IF(COUNTRY_INFO!$K146=1, 0, IF(COUNTRY_INFO!$K146=2, COUNTRY_INFO!$G146*0.2, COUNTRY_INFO!$G146))), 0))</f>
        <v>0</v>
      </c>
      <c r="F146" s="15">
        <f t="shared" si="19"/>
        <v>6856.534709655939</v>
      </c>
      <c r="G146" s="16">
        <f>IF(INTRO!$E$43="Non-endemic", "Not required", COUNTRY_INFO!S146)</f>
        <v>0</v>
      </c>
      <c r="H146" s="198"/>
      <c r="I146" s="15">
        <f>IF($D146=0,0,IF(AND($G146&gt;0,$H146&lt;&gt;"Yes"),D146,IF(AND($G146&gt;0,$H146="Yes"),COUNTRY_INFO!$F146,0)))</f>
        <v>0</v>
      </c>
      <c r="J146" s="3"/>
      <c r="K146" s="42">
        <f t="shared" si="20"/>
        <v>0</v>
      </c>
      <c r="L146" s="42">
        <f t="shared" si="21"/>
        <v>0</v>
      </c>
      <c r="M146" s="15">
        <f t="shared" si="4"/>
        <v>0</v>
      </c>
      <c r="N146" s="42">
        <f t="shared" si="5"/>
        <v>0</v>
      </c>
      <c r="O146" s="15">
        <f t="shared" si="22"/>
        <v>0</v>
      </c>
      <c r="P146" s="25"/>
      <c r="Q146" s="17">
        <f t="shared" si="23"/>
        <v>0</v>
      </c>
      <c r="R146" s="17">
        <f t="shared" si="8"/>
        <v>0</v>
      </c>
    </row>
    <row r="147" spans="1:18" x14ac:dyDescent="0.2">
      <c r="A147" s="14" t="str">
        <f>IF(INTRO!$E$43="Non-endemic"," ", IF(COUNTRY_INFO!A147=0," ",COUNTRY_INFO!A147))</f>
        <v>Ethiopia</v>
      </c>
      <c r="B147" s="14" t="str">
        <f>IF(INTRO!$E$43="Non-endemic"," ", IF(COUNTRY_INFO!B147=0," ",COUNTRY_INFO!B147))</f>
        <v>AmharaOromiya</v>
      </c>
      <c r="C147" s="14" t="str">
        <f>IF(INTRO!$E$43="Non-endemic"," ", IF(COUNTRY_INFO!C147=0," ",COUNTRY_INFO!C147))</f>
        <v>Artuma Fursi</v>
      </c>
      <c r="D147" s="15">
        <f>IF(INTRO!$E$43="Non-endemic", 0, IF(COUNTRY_INFO!$K147&gt;0, IF(COUNTRY_INFO!$K147=4, 0, IF(COUNTRY_INFO!$K147=1, COUNTRY_INFO!$F147*0.33, IF(COUNTRY_INFO!$K147=2, COUNTRY_INFO!$F147*0.5, COUNTRY_INFO!$F147))), 0))</f>
        <v>29632.332346749823</v>
      </c>
      <c r="E147" s="15">
        <f>IF(INTRO!$E$43="Non-endemic", 0, IF(COUNTRY_INFO!$K147&gt;0, IF(COUNTRY_INFO!$K147=4, 0, IF(COUNTRY_INFO!$K147=1, 0, IF(COUNTRY_INFO!$K147=2, COUNTRY_INFO!$G147*0.2, COUNTRY_INFO!$G147))), 0))</f>
        <v>58467.731668755514</v>
      </c>
      <c r="F147" s="15">
        <f t="shared" si="19"/>
        <v>88100.064015505341</v>
      </c>
      <c r="G147" s="16">
        <f>IF(INTRO!$E$43="Non-endemic", "Not required", COUNTRY_INFO!S147)</f>
        <v>1</v>
      </c>
      <c r="H147" s="198" t="s">
        <v>171</v>
      </c>
      <c r="I147" s="15">
        <f>IF($D147=0,0,IF(AND($G147&gt;0,$H147&lt;&gt;"Yes"),D147,IF(AND($G147&gt;0,$H147="Yes"),COUNTRY_INFO!$F147,0)))</f>
        <v>29632.332346749823</v>
      </c>
      <c r="J147" s="3"/>
      <c r="K147" s="42">
        <f t="shared" si="20"/>
        <v>58467.731668755514</v>
      </c>
      <c r="L147" s="42">
        <f t="shared" si="21"/>
        <v>88100.064015505341</v>
      </c>
      <c r="M147" s="15">
        <f t="shared" si="4"/>
        <v>74080.830866874559</v>
      </c>
      <c r="N147" s="42">
        <f t="shared" si="5"/>
        <v>175403.19500626653</v>
      </c>
      <c r="O147" s="15">
        <f t="shared" si="22"/>
        <v>74080.830866874559</v>
      </c>
      <c r="P147" s="25"/>
      <c r="Q147" s="17">
        <f t="shared" si="23"/>
        <v>74080.830866874559</v>
      </c>
      <c r="R147" s="17">
        <f t="shared" si="8"/>
        <v>75</v>
      </c>
    </row>
    <row r="148" spans="1:18" x14ac:dyDescent="0.2">
      <c r="A148" s="14" t="str">
        <f>IF(INTRO!$E$43="Non-endemic"," ", IF(COUNTRY_INFO!A148=0," ",COUNTRY_INFO!A148))</f>
        <v>Ethiopia</v>
      </c>
      <c r="B148" s="14" t="str">
        <f>IF(INTRO!$E$43="Non-endemic"," ", IF(COUNTRY_INFO!B148=0," ",COUNTRY_INFO!B148))</f>
        <v>AmharaOromiya</v>
      </c>
      <c r="C148" s="14" t="str">
        <f>IF(INTRO!$E$43="Non-endemic"," ", IF(COUNTRY_INFO!C148=0," ",COUNTRY_INFO!C148))</f>
        <v>Bati</v>
      </c>
      <c r="D148" s="15">
        <f>IF(INTRO!$E$43="Non-endemic", 0, IF(COUNTRY_INFO!$K148&gt;0, IF(COUNTRY_INFO!$K148=4, 0, IF(COUNTRY_INFO!$K148=1, COUNTRY_INFO!$F148*0.33, IF(COUNTRY_INFO!$K148=2, COUNTRY_INFO!$F148*0.5, COUNTRY_INFO!$F148))), 0))</f>
        <v>14249.774735299372</v>
      </c>
      <c r="E148" s="15">
        <f>IF(INTRO!$E$43="Non-endemic", 0, IF(COUNTRY_INFO!$K148&gt;0, IF(COUNTRY_INFO!$K148=4, 0, IF(COUNTRY_INFO!$K148=1, 0, IF(COUNTRY_INFO!$K148=2, COUNTRY_INFO!$G148*0.2, COUNTRY_INFO!$G148))), 0))</f>
        <v>11246.526204071524</v>
      </c>
      <c r="F148" s="15">
        <f t="shared" si="19"/>
        <v>25496.300939370896</v>
      </c>
      <c r="G148" s="16">
        <f>IF(INTRO!$E$43="Non-endemic", "Not required", COUNTRY_INFO!S148)</f>
        <v>1</v>
      </c>
      <c r="H148" s="198" t="s">
        <v>171</v>
      </c>
      <c r="I148" s="15">
        <f>IF($D148=0,0,IF(AND($G148&gt;0,$H148&lt;&gt;"Yes"),D148,IF(AND($G148&gt;0,$H148="Yes"),COUNTRY_INFO!$F148,0)))</f>
        <v>28499.549470598744</v>
      </c>
      <c r="J148" s="3"/>
      <c r="K148" s="42">
        <f t="shared" si="20"/>
        <v>11246.526204071524</v>
      </c>
      <c r="L148" s="42">
        <f t="shared" si="21"/>
        <v>39746.075674670268</v>
      </c>
      <c r="M148" s="15">
        <f t="shared" si="4"/>
        <v>71248.873676496863</v>
      </c>
      <c r="N148" s="42">
        <f t="shared" si="5"/>
        <v>33739.578612214573</v>
      </c>
      <c r="O148" s="15">
        <f t="shared" si="22"/>
        <v>71248.873676496863</v>
      </c>
      <c r="P148" s="25"/>
      <c r="Q148" s="17">
        <f t="shared" si="23"/>
        <v>71248.873676496863</v>
      </c>
      <c r="R148" s="17">
        <f t="shared" si="8"/>
        <v>72</v>
      </c>
    </row>
    <row r="149" spans="1:18" x14ac:dyDescent="0.2">
      <c r="A149" s="14" t="str">
        <f>IF(INTRO!$E$43="Non-endemic"," ", IF(COUNTRY_INFO!A149=0," ",COUNTRY_INFO!A149))</f>
        <v>Ethiopia</v>
      </c>
      <c r="B149" s="14" t="str">
        <f>IF(INTRO!$E$43="Non-endemic"," ", IF(COUNTRY_INFO!B149=0," ",COUNTRY_INFO!B149))</f>
        <v>AmharaOromiya</v>
      </c>
      <c r="C149" s="14" t="str">
        <f>IF(INTRO!$E$43="Non-endemic"," ", IF(COUNTRY_INFO!C149=0," ",COUNTRY_INFO!C149))</f>
        <v>Bati Town</v>
      </c>
      <c r="D149" s="15">
        <f>IF(INTRO!$E$43="Non-endemic", 0, IF(COUNTRY_INFO!$K149&gt;0, IF(COUNTRY_INFO!$K149=4, 0, IF(COUNTRY_INFO!$K149=1, COUNTRY_INFO!$F149*0.33, IF(COUNTRY_INFO!$K149=2, COUNTRY_INFO!$F149*0.5, COUNTRY_INFO!$F149))), 0))</f>
        <v>5286.3685479314327</v>
      </c>
      <c r="E149" s="15">
        <f>IF(INTRO!$E$43="Non-endemic", 0, IF(COUNTRY_INFO!$K149&gt;0, IF(COUNTRY_INFO!$K149=4, 0, IF(COUNTRY_INFO!$K149=1, 0, IF(COUNTRY_INFO!$K149=2, COUNTRY_INFO!$G149*0.2, COUNTRY_INFO!$G149))), 0))</f>
        <v>4172.2261230848389</v>
      </c>
      <c r="F149" s="15">
        <f t="shared" si="19"/>
        <v>9458.5946710162716</v>
      </c>
      <c r="G149" s="16">
        <f>IF(INTRO!$E$43="Non-endemic", "Not required", COUNTRY_INFO!S149)</f>
        <v>1</v>
      </c>
      <c r="H149" s="198" t="s">
        <v>171</v>
      </c>
      <c r="I149" s="15">
        <f>IF($D149=0,0,IF(AND($G149&gt;0,$H149&lt;&gt;"Yes"),D149,IF(AND($G149&gt;0,$H149="Yes"),COUNTRY_INFO!$F149,0)))</f>
        <v>10572.737095862865</v>
      </c>
      <c r="J149" s="3"/>
      <c r="K149" s="42">
        <f t="shared" si="20"/>
        <v>4172.2261230848389</v>
      </c>
      <c r="L149" s="42">
        <f t="shared" si="21"/>
        <v>14744.963218947705</v>
      </c>
      <c r="M149" s="15">
        <f t="shared" si="4"/>
        <v>26431.842739657164</v>
      </c>
      <c r="N149" s="42">
        <f t="shared" si="5"/>
        <v>12516.678369254518</v>
      </c>
      <c r="O149" s="15">
        <f t="shared" si="22"/>
        <v>26431.842739657164</v>
      </c>
      <c r="P149" s="25"/>
      <c r="Q149" s="17">
        <f t="shared" si="23"/>
        <v>26431.842739657164</v>
      </c>
      <c r="R149" s="17">
        <f t="shared" si="8"/>
        <v>27</v>
      </c>
    </row>
    <row r="150" spans="1:18" x14ac:dyDescent="0.2">
      <c r="A150" s="14" t="str">
        <f>IF(INTRO!$E$43="Non-endemic"," ", IF(COUNTRY_INFO!A150=0," ",COUNTRY_INFO!A150))</f>
        <v>Ethiopia</v>
      </c>
      <c r="B150" s="14" t="str">
        <f>IF(INTRO!$E$43="Non-endemic"," ", IF(COUNTRY_INFO!B150=0," ",COUNTRY_INFO!B150))</f>
        <v>AmharaOromiya</v>
      </c>
      <c r="C150" s="14" t="str">
        <f>IF(INTRO!$E$43="Non-endemic"," ", IF(COUNTRY_INFO!C150=0," ",COUNTRY_INFO!C150))</f>
        <v>Dawa chefa</v>
      </c>
      <c r="D150" s="15">
        <f>IF(INTRO!$E$43="Non-endemic", 0, IF(COUNTRY_INFO!$K150&gt;0, IF(COUNTRY_INFO!$K150=4, 0, IF(COUNTRY_INFO!$K150=1, COUNTRY_INFO!$F150*0.33, IF(COUNTRY_INFO!$K150=2, COUNTRY_INFO!$F150*0.5, COUNTRY_INFO!$F150))), 0))</f>
        <v>44091.596317743977</v>
      </c>
      <c r="E150" s="15">
        <f>IF(INTRO!$E$43="Non-endemic", 0, IF(COUNTRY_INFO!$K150&gt;0, IF(COUNTRY_INFO!$K150=4, 0, IF(COUNTRY_INFO!$K150=1, 0, IF(COUNTRY_INFO!$K150=2, COUNTRY_INFO!$G150*0.2, COUNTRY_INFO!$G150))), 0))</f>
        <v>86997.391639193738</v>
      </c>
      <c r="F150" s="15">
        <f t="shared" si="19"/>
        <v>131088.98795693772</v>
      </c>
      <c r="G150" s="16">
        <f>IF(INTRO!$E$43="Non-endemic", "Not required", COUNTRY_INFO!S150)</f>
        <v>1</v>
      </c>
      <c r="H150" s="198" t="s">
        <v>171</v>
      </c>
      <c r="I150" s="15">
        <f>IF($D150=0,0,IF(AND($G150&gt;0,$H150&lt;&gt;"Yes"),D150,IF(AND($G150&gt;0,$H150="Yes"),COUNTRY_INFO!$F150,0)))</f>
        <v>44091.596317743977</v>
      </c>
      <c r="J150" s="3"/>
      <c r="K150" s="42">
        <f t="shared" si="20"/>
        <v>86997.391639193738</v>
      </c>
      <c r="L150" s="42">
        <f t="shared" si="21"/>
        <v>131088.98795693772</v>
      </c>
      <c r="M150" s="15">
        <f t="shared" si="4"/>
        <v>110228.99079435994</v>
      </c>
      <c r="N150" s="42">
        <f t="shared" si="5"/>
        <v>260992.1749175812</v>
      </c>
      <c r="O150" s="15">
        <f t="shared" si="22"/>
        <v>110228.99079435994</v>
      </c>
      <c r="P150" s="25"/>
      <c r="Q150" s="17">
        <f t="shared" si="23"/>
        <v>110228.99079435994</v>
      </c>
      <c r="R150" s="17">
        <f t="shared" si="8"/>
        <v>111</v>
      </c>
    </row>
    <row r="151" spans="1:18" x14ac:dyDescent="0.2">
      <c r="A151" s="14" t="str">
        <f>IF(INTRO!$E$43="Non-endemic"," ", IF(COUNTRY_INFO!A151=0," ",COUNTRY_INFO!A151))</f>
        <v>Ethiopia</v>
      </c>
      <c r="B151" s="14" t="str">
        <f>IF(INTRO!$E$43="Non-endemic"," ", IF(COUNTRY_INFO!B151=0," ",COUNTRY_INFO!B151))</f>
        <v>AmharaOromiya</v>
      </c>
      <c r="C151" s="14" t="str">
        <f>IF(INTRO!$E$43="Non-endemic"," ", IF(COUNTRY_INFO!C151=0," ",COUNTRY_INFO!C151))</f>
        <v>Dawe Harwa</v>
      </c>
      <c r="D151" s="15">
        <f>IF(INTRO!$E$43="Non-endemic", 0, IF(COUNTRY_INFO!$K151&gt;0, IF(COUNTRY_INFO!$K151=4, 0, IF(COUNTRY_INFO!$K151=1, COUNTRY_INFO!$F151*0.33, IF(COUNTRY_INFO!$K151=2, COUNTRY_INFO!$F151*0.5, COUNTRY_INFO!$F151))), 0))</f>
        <v>14701.463184503866</v>
      </c>
      <c r="E151" s="15">
        <f>IF(INTRO!$E$43="Non-endemic", 0, IF(COUNTRY_INFO!$K151&gt;0, IF(COUNTRY_INFO!$K151=4, 0, IF(COUNTRY_INFO!$K151=1, 0, IF(COUNTRY_INFO!$K151=2, COUNTRY_INFO!$G151*0.2, COUNTRY_INFO!$G151))), 0))</f>
        <v>29007.544682993524</v>
      </c>
      <c r="F151" s="15">
        <f t="shared" si="19"/>
        <v>43709.007867497392</v>
      </c>
      <c r="G151" s="16">
        <f>IF(INTRO!$E$43="Non-endemic", "Not required", COUNTRY_INFO!S151)</f>
        <v>1</v>
      </c>
      <c r="H151" s="198" t="s">
        <v>171</v>
      </c>
      <c r="I151" s="15">
        <f>IF($D151=0,0,IF(AND($G151&gt;0,$H151&lt;&gt;"Yes"),D151,IF(AND($G151&gt;0,$H151="Yes"),COUNTRY_INFO!$F151,0)))</f>
        <v>14701.463184503866</v>
      </c>
      <c r="J151" s="3"/>
      <c r="K151" s="42">
        <f t="shared" si="20"/>
        <v>29007.544682993524</v>
      </c>
      <c r="L151" s="42">
        <f t="shared" si="21"/>
        <v>43709.007867497392</v>
      </c>
      <c r="M151" s="15">
        <f t="shared" si="4"/>
        <v>36753.657961259662</v>
      </c>
      <c r="N151" s="42">
        <f t="shared" si="5"/>
        <v>87022.634048980573</v>
      </c>
      <c r="O151" s="15">
        <f t="shared" si="22"/>
        <v>36753.657961259662</v>
      </c>
      <c r="P151" s="25"/>
      <c r="Q151" s="17">
        <f t="shared" si="23"/>
        <v>36753.657961259662</v>
      </c>
      <c r="R151" s="17">
        <f t="shared" si="8"/>
        <v>37</v>
      </c>
    </row>
    <row r="152" spans="1:18" x14ac:dyDescent="0.2">
      <c r="A152" s="14" t="str">
        <f>IF(INTRO!$E$43="Non-endemic"," ", IF(COUNTRY_INFO!A152=0," ",COUNTRY_INFO!A152))</f>
        <v>Ethiopia</v>
      </c>
      <c r="B152" s="14" t="str">
        <f>IF(INTRO!$E$43="Non-endemic"," ", IF(COUNTRY_INFO!B152=0," ",COUNTRY_INFO!B152))</f>
        <v>AmharaOromiya</v>
      </c>
      <c r="C152" s="14" t="str">
        <f>IF(INTRO!$E$43="Non-endemic"," ", IF(COUNTRY_INFO!C152=0," ",COUNTRY_INFO!C152))</f>
        <v>Jille Timuga</v>
      </c>
      <c r="D152" s="15">
        <f>IF(INTRO!$E$43="Non-endemic", 0, IF(COUNTRY_INFO!$K152&gt;0, IF(COUNTRY_INFO!$K152=4, 0, IF(COUNTRY_INFO!$K152=1, COUNTRY_INFO!$F152*0.33, IF(COUNTRY_INFO!$K152=2, COUNTRY_INFO!$F152*0.5, COUNTRY_INFO!$F152))), 0))</f>
        <v>26058.36748185016</v>
      </c>
      <c r="E152" s="15">
        <f>IF(INTRO!$E$43="Non-endemic", 0, IF(COUNTRY_INFO!$K152&gt;0, IF(COUNTRY_INFO!$K152=4, 0, IF(COUNTRY_INFO!$K152=1, 0, IF(COUNTRY_INFO!$K152=2, COUNTRY_INFO!$G152*0.2, COUNTRY_INFO!$G152))), 0))</f>
        <v>51415.920280124381</v>
      </c>
      <c r="F152" s="15">
        <f t="shared" si="19"/>
        <v>77474.287761974541</v>
      </c>
      <c r="G152" s="16">
        <f>IF(INTRO!$E$43="Non-endemic", "Not required", COUNTRY_INFO!S152)</f>
        <v>1</v>
      </c>
      <c r="H152" s="198" t="s">
        <v>171</v>
      </c>
      <c r="I152" s="15">
        <f>IF($D152=0,0,IF(AND($G152&gt;0,$H152&lt;&gt;"Yes"),D152,IF(AND($G152&gt;0,$H152="Yes"),COUNTRY_INFO!$F152,0)))</f>
        <v>26058.36748185016</v>
      </c>
      <c r="J152" s="3"/>
      <c r="K152" s="42">
        <f t="shared" si="20"/>
        <v>51415.920280124381</v>
      </c>
      <c r="L152" s="42">
        <f t="shared" si="21"/>
        <v>77474.287761974541</v>
      </c>
      <c r="M152" s="15">
        <f t="shared" si="4"/>
        <v>65145.918704625401</v>
      </c>
      <c r="N152" s="42">
        <f t="shared" si="5"/>
        <v>154247.76084037314</v>
      </c>
      <c r="O152" s="15">
        <f t="shared" si="22"/>
        <v>65145.918704625401</v>
      </c>
      <c r="P152" s="25"/>
      <c r="Q152" s="17">
        <f t="shared" si="23"/>
        <v>65145.918704625401</v>
      </c>
      <c r="R152" s="17">
        <f t="shared" si="8"/>
        <v>66</v>
      </c>
    </row>
    <row r="153" spans="1:18" x14ac:dyDescent="0.2">
      <c r="A153" s="14" t="str">
        <f>IF(INTRO!$E$43="Non-endemic"," ", IF(COUNTRY_INFO!A153=0," ",COUNTRY_INFO!A153))</f>
        <v>Ethiopia</v>
      </c>
      <c r="B153" s="14" t="str">
        <f>IF(INTRO!$E$43="Non-endemic"," ", IF(COUNTRY_INFO!B153=0," ",COUNTRY_INFO!B153))</f>
        <v>AmharaOromiya</v>
      </c>
      <c r="C153" s="14" t="str">
        <f>IF(INTRO!$E$43="Non-endemic"," ", IF(COUNTRY_INFO!C153=0," ",COUNTRY_INFO!C153))</f>
        <v>Kemissie</v>
      </c>
      <c r="D153" s="15">
        <f>IF(INTRO!$E$43="Non-endemic", 0, IF(COUNTRY_INFO!$K153&gt;0, IF(COUNTRY_INFO!$K153=4, 0, IF(COUNTRY_INFO!$K153=1, COUNTRY_INFO!$F153*0.33, IF(COUNTRY_INFO!$K153=2, COUNTRY_INFO!$F153*0.5, COUNTRY_INFO!$F153))), 0))</f>
        <v>11398.482313591065</v>
      </c>
      <c r="E153" s="15">
        <f>IF(INTRO!$E$43="Non-endemic", 0, IF(COUNTRY_INFO!$K153&gt;0, IF(COUNTRY_INFO!$K153=4, 0, IF(COUNTRY_INFO!$K153=1, 0, IF(COUNTRY_INFO!$K153=2, COUNTRY_INFO!$G153*0.2, COUNTRY_INFO!$G153))), 0))</f>
        <v>22490.413428938064</v>
      </c>
      <c r="F153" s="15">
        <f t="shared" si="19"/>
        <v>33888.89574252913</v>
      </c>
      <c r="G153" s="16">
        <f>IF(INTRO!$E$43="Non-endemic", "Not required", COUNTRY_INFO!S153)</f>
        <v>1</v>
      </c>
      <c r="H153" s="198" t="s">
        <v>171</v>
      </c>
      <c r="I153" s="15">
        <f>IF($D153=0,0,IF(AND($G153&gt;0,$H153&lt;&gt;"Yes"),D153,IF(AND($G153&gt;0,$H153="Yes"),COUNTRY_INFO!$F153,0)))</f>
        <v>11398.482313591065</v>
      </c>
      <c r="J153" s="3"/>
      <c r="K153" s="42">
        <f t="shared" si="20"/>
        <v>22490.413428938064</v>
      </c>
      <c r="L153" s="42">
        <f t="shared" si="21"/>
        <v>33888.89574252913</v>
      </c>
      <c r="M153" s="15">
        <f t="shared" si="4"/>
        <v>28496.205783977661</v>
      </c>
      <c r="N153" s="42">
        <f t="shared" si="5"/>
        <v>67471.240286814194</v>
      </c>
      <c r="O153" s="15">
        <f t="shared" si="22"/>
        <v>28496.205783977661</v>
      </c>
      <c r="P153" s="25"/>
      <c r="Q153" s="17">
        <f t="shared" si="23"/>
        <v>28496.205783977661</v>
      </c>
      <c r="R153" s="17">
        <f t="shared" si="8"/>
        <v>29</v>
      </c>
    </row>
    <row r="154" spans="1:18" x14ac:dyDescent="0.2">
      <c r="A154" s="14" t="str">
        <f>IF(INTRO!$E$43="Non-endemic"," ", IF(COUNTRY_INFO!A154=0," ",COUNTRY_INFO!A154))</f>
        <v>Ethiopia</v>
      </c>
      <c r="B154" s="14" t="str">
        <f>IF(INTRO!$E$43="Non-endemic"," ", IF(COUNTRY_INFO!B154=0," ",COUNTRY_INFO!B154))</f>
        <v>AmharaSouth Gondar</v>
      </c>
      <c r="C154" s="14" t="str">
        <f>IF(INTRO!$E$43="Non-endemic"," ", IF(COUNTRY_INFO!C154=0," ",COUNTRY_INFO!C154))</f>
        <v>Andabet (West Estie)</v>
      </c>
      <c r="D154" s="15">
        <f>IF(INTRO!$E$43="Non-endemic", 0, IF(COUNTRY_INFO!$K154&gt;0, IF(COUNTRY_INFO!$K154=4, 0, IF(COUNTRY_INFO!$K154=1, COUNTRY_INFO!$F154*0.33, IF(COUNTRY_INFO!$K154=2, COUNTRY_INFO!$F154*0.5, COUNTRY_INFO!$F154))), 0))</f>
        <v>21121.923007698977</v>
      </c>
      <c r="E154" s="15">
        <f>IF(INTRO!$E$43="Non-endemic", 0, IF(COUNTRY_INFO!$K154&gt;0, IF(COUNTRY_INFO!$K154=4, 0, IF(COUNTRY_INFO!$K154=1, 0, IF(COUNTRY_INFO!$K154=2, COUNTRY_INFO!$G154*0.2, COUNTRY_INFO!$G154))), 0))</f>
        <v>16670.316899678142</v>
      </c>
      <c r="F154" s="15">
        <f t="shared" si="19"/>
        <v>37792.239907377123</v>
      </c>
      <c r="G154" s="16">
        <f>IF(INTRO!$E$43="Non-endemic", "Not required", COUNTRY_INFO!S154)</f>
        <v>1</v>
      </c>
      <c r="H154" s="198" t="s">
        <v>171</v>
      </c>
      <c r="I154" s="15">
        <f>IF($D154=0,0,IF(AND($G154&gt;0,$H154&lt;&gt;"Yes"),D154,IF(AND($G154&gt;0,$H154="Yes"),COUNTRY_INFO!$F154,0)))</f>
        <v>42243.846015397954</v>
      </c>
      <c r="J154" s="3"/>
      <c r="K154" s="42">
        <f t="shared" si="20"/>
        <v>16670.316899678142</v>
      </c>
      <c r="L154" s="42">
        <f t="shared" si="21"/>
        <v>58914.1629150761</v>
      </c>
      <c r="M154" s="15">
        <f t="shared" si="4"/>
        <v>105609.61503849489</v>
      </c>
      <c r="N154" s="42">
        <f t="shared" si="5"/>
        <v>50010.950699034423</v>
      </c>
      <c r="O154" s="15">
        <f t="shared" si="22"/>
        <v>105609.61503849489</v>
      </c>
      <c r="P154" s="25"/>
      <c r="Q154" s="17">
        <f t="shared" si="23"/>
        <v>105609.61503849489</v>
      </c>
      <c r="R154" s="17">
        <f t="shared" si="8"/>
        <v>106</v>
      </c>
    </row>
    <row r="155" spans="1:18" x14ac:dyDescent="0.2">
      <c r="A155" s="14" t="str">
        <f>IF(INTRO!$E$43="Non-endemic"," ", IF(COUNTRY_INFO!A155=0," ",COUNTRY_INFO!A155))</f>
        <v>Ethiopia</v>
      </c>
      <c r="B155" s="14" t="str">
        <f>IF(INTRO!$E$43="Non-endemic"," ", IF(COUNTRY_INFO!B155=0," ",COUNTRY_INFO!B155))</f>
        <v>AmharaSouth Gondar</v>
      </c>
      <c r="C155" s="14" t="str">
        <f>IF(INTRO!$E$43="Non-endemic"," ", IF(COUNTRY_INFO!C155=0," ",COUNTRY_INFO!C155))</f>
        <v>Debre Tabor Town</v>
      </c>
      <c r="D155" s="15">
        <f>IF(INTRO!$E$43="Non-endemic", 0, IF(COUNTRY_INFO!$K155&gt;0, IF(COUNTRY_INFO!$K155=4, 0, IF(COUNTRY_INFO!$K155=1, COUNTRY_INFO!$F155*0.33, IF(COUNTRY_INFO!$K155=2, COUNTRY_INFO!$F155*0.5, COUNTRY_INFO!$F155))), 0))</f>
        <v>7963.7892653434501</v>
      </c>
      <c r="E155" s="15">
        <f>IF(INTRO!$E$43="Non-endemic", 0, IF(COUNTRY_INFO!$K155&gt;0, IF(COUNTRY_INFO!$K155=4, 0, IF(COUNTRY_INFO!$K155=1, 0, IF(COUNTRY_INFO!$K155=2, COUNTRY_INFO!$G155*0.2, COUNTRY_INFO!$G155))), 0))</f>
        <v>0</v>
      </c>
      <c r="F155" s="15">
        <f t="shared" si="19"/>
        <v>7963.7892653434501</v>
      </c>
      <c r="G155" s="16">
        <f>IF(INTRO!$E$43="Non-endemic", "Not required", COUNTRY_INFO!S155)</f>
        <v>0</v>
      </c>
      <c r="H155" s="198"/>
      <c r="I155" s="15">
        <f>IF($D155=0,0,IF(AND($G155&gt;0,$H155&lt;&gt;"Yes"),D155,IF(AND($G155&gt;0,$H155="Yes"),COUNTRY_INFO!$F155,0)))</f>
        <v>0</v>
      </c>
      <c r="J155" s="3"/>
      <c r="K155" s="42">
        <f t="shared" si="20"/>
        <v>0</v>
      </c>
      <c r="L155" s="42">
        <f t="shared" si="21"/>
        <v>0</v>
      </c>
      <c r="M155" s="15">
        <f t="shared" si="4"/>
        <v>0</v>
      </c>
      <c r="N155" s="42">
        <f t="shared" si="5"/>
        <v>0</v>
      </c>
      <c r="O155" s="15">
        <f t="shared" si="22"/>
        <v>0</v>
      </c>
      <c r="P155" s="25"/>
      <c r="Q155" s="17">
        <f t="shared" si="23"/>
        <v>0</v>
      </c>
      <c r="R155" s="17">
        <f t="shared" si="8"/>
        <v>0</v>
      </c>
    </row>
    <row r="156" spans="1:18" x14ac:dyDescent="0.2">
      <c r="A156" s="14" t="str">
        <f>IF(INTRO!$E$43="Non-endemic"," ", IF(COUNTRY_INFO!A156=0," ",COUNTRY_INFO!A156))</f>
        <v>Ethiopia</v>
      </c>
      <c r="B156" s="14" t="str">
        <f>IF(INTRO!$E$43="Non-endemic"," ", IF(COUNTRY_INFO!B156=0," ",COUNTRY_INFO!B156))</f>
        <v>AmharaSouth Gondar</v>
      </c>
      <c r="C156" s="14" t="str">
        <f>IF(INTRO!$E$43="Non-endemic"," ", IF(COUNTRY_INFO!C156=0," ",COUNTRY_INFO!C156))</f>
        <v>Dera</v>
      </c>
      <c r="D156" s="15">
        <f>IF(INTRO!$E$43="Non-endemic", 0, IF(COUNTRY_INFO!$K156&gt;0, IF(COUNTRY_INFO!$K156=4, 0, IF(COUNTRY_INFO!$K156=1, COUNTRY_INFO!$F156*0.33, IF(COUNTRY_INFO!$K156=2, COUNTRY_INFO!$F156*0.5, COUNTRY_INFO!$F156))), 0))</f>
        <v>42728.680575454906</v>
      </c>
      <c r="E156" s="15">
        <f>IF(INTRO!$E$43="Non-endemic", 0, IF(COUNTRY_INFO!$K156&gt;0, IF(COUNTRY_INFO!$K156=4, 0, IF(COUNTRY_INFO!$K156=1, 0, IF(COUNTRY_INFO!$K156=2, COUNTRY_INFO!$G156*0.2, COUNTRY_INFO!$G156))), 0))</f>
        <v>33723.285784079431</v>
      </c>
      <c r="F156" s="15">
        <f t="shared" si="19"/>
        <v>76451.96635953433</v>
      </c>
      <c r="G156" s="16">
        <f>IF(INTRO!$E$43="Non-endemic", "Not required", COUNTRY_INFO!S156)</f>
        <v>1</v>
      </c>
      <c r="H156" s="198" t="s">
        <v>171</v>
      </c>
      <c r="I156" s="15">
        <f>IF($D156=0,0,IF(AND($G156&gt;0,$H156&lt;&gt;"Yes"),D156,IF(AND($G156&gt;0,$H156="Yes"),COUNTRY_INFO!$F156,0)))</f>
        <v>85457.361150909812</v>
      </c>
      <c r="J156" s="3"/>
      <c r="K156" s="42">
        <f t="shared" si="20"/>
        <v>33723.285784079431</v>
      </c>
      <c r="L156" s="42">
        <f t="shared" si="21"/>
        <v>119180.64693498924</v>
      </c>
      <c r="M156" s="15">
        <f t="shared" si="4"/>
        <v>213643.40287727452</v>
      </c>
      <c r="N156" s="42">
        <f t="shared" si="5"/>
        <v>101169.85735223829</v>
      </c>
      <c r="O156" s="15">
        <f t="shared" si="22"/>
        <v>213643.40287727452</v>
      </c>
      <c r="P156" s="25"/>
      <c r="Q156" s="17">
        <f t="shared" si="23"/>
        <v>213643.40287727452</v>
      </c>
      <c r="R156" s="17">
        <f t="shared" si="8"/>
        <v>214</v>
      </c>
    </row>
    <row r="157" spans="1:18" x14ac:dyDescent="0.2">
      <c r="A157" s="14" t="str">
        <f>IF(INTRO!$E$43="Non-endemic"," ", IF(COUNTRY_INFO!A157=0," ",COUNTRY_INFO!A157))</f>
        <v>Ethiopia</v>
      </c>
      <c r="B157" s="14" t="str">
        <f>IF(INTRO!$E$43="Non-endemic"," ", IF(COUNTRY_INFO!B157=0," ",COUNTRY_INFO!B157))</f>
        <v>AmharaSouth Gondar</v>
      </c>
      <c r="C157" s="14" t="str">
        <f>IF(INTRO!$E$43="Non-endemic"," ", IF(COUNTRY_INFO!C157=0," ",COUNTRY_INFO!C157))</f>
        <v>Ebinat</v>
      </c>
      <c r="D157" s="15">
        <f>IF(INTRO!$E$43="Non-endemic", 0, IF(COUNTRY_INFO!$K157&gt;0, IF(COUNTRY_INFO!$K157=4, 0, IF(COUNTRY_INFO!$K157=1, COUNTRY_INFO!$F157*0.33, IF(COUNTRY_INFO!$K157=2, COUNTRY_INFO!$F157*0.5, COUNTRY_INFO!$F157))), 0))</f>
        <v>18946.046560788578</v>
      </c>
      <c r="E157" s="15">
        <f>IF(INTRO!$E$43="Non-endemic", 0, IF(COUNTRY_INFO!$K157&gt;0, IF(COUNTRY_INFO!$K157=4, 0, IF(COUNTRY_INFO!$K157=1, 0, IF(COUNTRY_INFO!$K157=2, COUNTRY_INFO!$G157*0.2, COUNTRY_INFO!$G157))), 0))</f>
        <v>0</v>
      </c>
      <c r="F157" s="15">
        <f t="shared" si="19"/>
        <v>18946.046560788578</v>
      </c>
      <c r="G157" s="16">
        <f>IF(INTRO!$E$43="Non-endemic", "Not required", COUNTRY_INFO!S157)</f>
        <v>0</v>
      </c>
      <c r="H157" s="198"/>
      <c r="I157" s="15">
        <f>IF($D157=0,0,IF(AND($G157&gt;0,$H157&lt;&gt;"Yes"),D157,IF(AND($G157&gt;0,$H157="Yes"),COUNTRY_INFO!$F157,0)))</f>
        <v>0</v>
      </c>
      <c r="J157" s="3"/>
      <c r="K157" s="42">
        <f t="shared" si="20"/>
        <v>0</v>
      </c>
      <c r="L157" s="42">
        <f t="shared" si="21"/>
        <v>0</v>
      </c>
      <c r="M157" s="15">
        <f t="shared" si="4"/>
        <v>0</v>
      </c>
      <c r="N157" s="42">
        <f t="shared" si="5"/>
        <v>0</v>
      </c>
      <c r="O157" s="15">
        <f t="shared" si="22"/>
        <v>0</v>
      </c>
      <c r="P157" s="25"/>
      <c r="Q157" s="17">
        <f t="shared" si="23"/>
        <v>0</v>
      </c>
      <c r="R157" s="17">
        <f t="shared" si="8"/>
        <v>0</v>
      </c>
    </row>
    <row r="158" spans="1:18" x14ac:dyDescent="0.2">
      <c r="A158" s="14" t="str">
        <f>IF(INTRO!$E$43="Non-endemic"," ", IF(COUNTRY_INFO!A158=0," ",COUNTRY_INFO!A158))</f>
        <v>Ethiopia</v>
      </c>
      <c r="B158" s="14" t="str">
        <f>IF(INTRO!$E$43="Non-endemic"," ", IF(COUNTRY_INFO!B158=0," ",COUNTRY_INFO!B158))</f>
        <v>AmharaSouth Gondar</v>
      </c>
      <c r="C158" s="14" t="str">
        <f>IF(INTRO!$E$43="Non-endemic"," ", IF(COUNTRY_INFO!C158=0," ",COUNTRY_INFO!C158))</f>
        <v>Estie (East Estie)</v>
      </c>
      <c r="D158" s="15">
        <f>IF(INTRO!$E$43="Non-endemic", 0, IF(COUNTRY_INFO!$K158&gt;0, IF(COUNTRY_INFO!$K158=4, 0, IF(COUNTRY_INFO!$K158=1, COUNTRY_INFO!$F158*0.33, IF(COUNTRY_INFO!$K158=2, COUNTRY_INFO!$F158*0.5, COUNTRY_INFO!$F158))), 0))</f>
        <v>24445.378870947134</v>
      </c>
      <c r="E158" s="15">
        <f>IF(INTRO!$E$43="Non-endemic", 0, IF(COUNTRY_INFO!$K158&gt;0, IF(COUNTRY_INFO!$K158=4, 0, IF(COUNTRY_INFO!$K158=1, 0, IF(COUNTRY_INFO!$K158=2, COUNTRY_INFO!$G158*0.2, COUNTRY_INFO!$G158))), 0))</f>
        <v>0</v>
      </c>
      <c r="F158" s="15">
        <f t="shared" si="19"/>
        <v>24445.378870947134</v>
      </c>
      <c r="G158" s="16">
        <f>IF(INTRO!$E$43="Non-endemic", "Not required", COUNTRY_INFO!S158)</f>
        <v>0</v>
      </c>
      <c r="H158" s="198"/>
      <c r="I158" s="15">
        <f>IF($D158=0,0,IF(AND($G158&gt;0,$H158&lt;&gt;"Yes"),D158,IF(AND($G158&gt;0,$H158="Yes"),COUNTRY_INFO!$F158,0)))</f>
        <v>0</v>
      </c>
      <c r="J158" s="3"/>
      <c r="K158" s="42">
        <f t="shared" si="20"/>
        <v>0</v>
      </c>
      <c r="L158" s="42">
        <f t="shared" si="21"/>
        <v>0</v>
      </c>
      <c r="M158" s="15">
        <f t="shared" si="4"/>
        <v>0</v>
      </c>
      <c r="N158" s="42">
        <f t="shared" si="5"/>
        <v>0</v>
      </c>
      <c r="O158" s="15">
        <f t="shared" si="22"/>
        <v>0</v>
      </c>
      <c r="P158" s="25"/>
      <c r="Q158" s="17">
        <f t="shared" si="23"/>
        <v>0</v>
      </c>
      <c r="R158" s="17">
        <f t="shared" si="8"/>
        <v>0</v>
      </c>
    </row>
    <row r="159" spans="1:18" x14ac:dyDescent="0.2">
      <c r="A159" s="14" t="str">
        <f>IF(INTRO!$E$43="Non-endemic"," ", IF(COUNTRY_INFO!A159=0," ",COUNTRY_INFO!A159))</f>
        <v>Ethiopia</v>
      </c>
      <c r="B159" s="14" t="str">
        <f>IF(INTRO!$E$43="Non-endemic"," ", IF(COUNTRY_INFO!B159=0," ",COUNTRY_INFO!B159))</f>
        <v>AmharaSouth Gondar</v>
      </c>
      <c r="C159" s="14" t="str">
        <f>IF(INTRO!$E$43="Non-endemic"," ", IF(COUNTRY_INFO!C159=0," ",COUNTRY_INFO!C159))</f>
        <v>Farta</v>
      </c>
      <c r="D159" s="15">
        <f>IF(INTRO!$E$43="Non-endemic", 0, IF(COUNTRY_INFO!$K159&gt;0, IF(COUNTRY_INFO!$K159=4, 0, IF(COUNTRY_INFO!$K159=1, COUNTRY_INFO!$F159*0.33, IF(COUNTRY_INFO!$K159=2, COUNTRY_INFO!$F159*0.5, COUNTRY_INFO!$F159))), 0))</f>
        <v>0</v>
      </c>
      <c r="E159" s="15">
        <f>IF(INTRO!$E$43="Non-endemic", 0, IF(COUNTRY_INFO!$K159&gt;0, IF(COUNTRY_INFO!$K159=4, 0, IF(COUNTRY_INFO!$K159=1, 0, IF(COUNTRY_INFO!$K159=2, COUNTRY_INFO!$G159*0.2, COUNTRY_INFO!$G159))), 0))</f>
        <v>0</v>
      </c>
      <c r="F159" s="15">
        <f t="shared" si="19"/>
        <v>0</v>
      </c>
      <c r="G159" s="16">
        <f>IF(INTRO!$E$43="Non-endemic", "Not required", COUNTRY_INFO!S159)</f>
        <v>0</v>
      </c>
      <c r="H159" s="198"/>
      <c r="I159" s="15">
        <f>IF($D159=0,0,IF(AND($G159&gt;0,$H159&lt;&gt;"Yes"),D159,IF(AND($G159&gt;0,$H159="Yes"),COUNTRY_INFO!$F159,0)))</f>
        <v>0</v>
      </c>
      <c r="J159" s="3"/>
      <c r="K159" s="42">
        <f t="shared" si="20"/>
        <v>0</v>
      </c>
      <c r="L159" s="42">
        <f t="shared" si="21"/>
        <v>0</v>
      </c>
      <c r="M159" s="15">
        <f t="shared" si="4"/>
        <v>0</v>
      </c>
      <c r="N159" s="42">
        <f t="shared" si="5"/>
        <v>0</v>
      </c>
      <c r="O159" s="15">
        <f t="shared" si="22"/>
        <v>0</v>
      </c>
      <c r="P159" s="25"/>
      <c r="Q159" s="17">
        <f t="shared" si="23"/>
        <v>0</v>
      </c>
      <c r="R159" s="17">
        <f t="shared" si="8"/>
        <v>0</v>
      </c>
    </row>
    <row r="160" spans="1:18" x14ac:dyDescent="0.2">
      <c r="A160" s="14" t="str">
        <f>IF(INTRO!$E$43="Non-endemic"," ", IF(COUNTRY_INFO!A160=0," ",COUNTRY_INFO!A160))</f>
        <v>Ethiopia</v>
      </c>
      <c r="B160" s="14" t="str">
        <f>IF(INTRO!$E$43="Non-endemic"," ", IF(COUNTRY_INFO!B160=0," ",COUNTRY_INFO!B160))</f>
        <v>AmharaSouth Gondar</v>
      </c>
      <c r="C160" s="14" t="str">
        <f>IF(INTRO!$E$43="Non-endemic"," ", IF(COUNTRY_INFO!C160=0," ",COUNTRY_INFO!C160))</f>
        <v>Fogera</v>
      </c>
      <c r="D160" s="15">
        <f>IF(INTRO!$E$43="Non-endemic", 0, IF(COUNTRY_INFO!$K160&gt;0, IF(COUNTRY_INFO!$K160=4, 0, IF(COUNTRY_INFO!$K160=1, COUNTRY_INFO!$F160*0.33, IF(COUNTRY_INFO!$K160=2, COUNTRY_INFO!$F160*0.5, COUNTRY_INFO!$F160))), 0))</f>
        <v>0</v>
      </c>
      <c r="E160" s="15">
        <f>IF(INTRO!$E$43="Non-endemic", 0, IF(COUNTRY_INFO!$K160&gt;0, IF(COUNTRY_INFO!$K160=4, 0, IF(COUNTRY_INFO!$K160=1, 0, IF(COUNTRY_INFO!$K160=2, COUNTRY_INFO!$G160*0.2, COUNTRY_INFO!$G160))), 0))</f>
        <v>0</v>
      </c>
      <c r="F160" s="15">
        <f t="shared" si="19"/>
        <v>0</v>
      </c>
      <c r="G160" s="16">
        <f>IF(INTRO!$E$43="Non-endemic", "Not required", COUNTRY_INFO!S160)</f>
        <v>0</v>
      </c>
      <c r="H160" s="198"/>
      <c r="I160" s="15">
        <f>IF($D160=0,0,IF(AND($G160&gt;0,$H160&lt;&gt;"Yes"),D160,IF(AND($G160&gt;0,$H160="Yes"),COUNTRY_INFO!$F160,0)))</f>
        <v>0</v>
      </c>
      <c r="J160" s="3"/>
      <c r="K160" s="42">
        <f t="shared" si="20"/>
        <v>0</v>
      </c>
      <c r="L160" s="42">
        <f t="shared" si="21"/>
        <v>0</v>
      </c>
      <c r="M160" s="15">
        <f t="shared" si="4"/>
        <v>0</v>
      </c>
      <c r="N160" s="42">
        <f t="shared" si="5"/>
        <v>0</v>
      </c>
      <c r="O160" s="15">
        <f t="shared" si="22"/>
        <v>0</v>
      </c>
      <c r="P160" s="25"/>
      <c r="Q160" s="17">
        <f t="shared" si="23"/>
        <v>0</v>
      </c>
      <c r="R160" s="17">
        <f t="shared" si="8"/>
        <v>0</v>
      </c>
    </row>
    <row r="161" spans="1:18" x14ac:dyDescent="0.2">
      <c r="A161" s="14" t="str">
        <f>IF(INTRO!$E$43="Non-endemic"," ", IF(COUNTRY_INFO!A161=0," ",COUNTRY_INFO!A161))</f>
        <v>Ethiopia</v>
      </c>
      <c r="B161" s="14" t="str">
        <f>IF(INTRO!$E$43="Non-endemic"," ", IF(COUNTRY_INFO!B161=0," ",COUNTRY_INFO!B161))</f>
        <v>AmharaSouth Gondar</v>
      </c>
      <c r="C161" s="14" t="str">
        <f>IF(INTRO!$E$43="Non-endemic"," ", IF(COUNTRY_INFO!C161=0," ",COUNTRY_INFO!C161))</f>
        <v>Gunabegemidir</v>
      </c>
      <c r="D161" s="15">
        <f>IF(INTRO!$E$43="Non-endemic", 0, IF(COUNTRY_INFO!$K161&gt;0, IF(COUNTRY_INFO!$K161=4, 0, IF(COUNTRY_INFO!$K161=1, COUNTRY_INFO!$F161*0.33, IF(COUNTRY_INFO!$K161=2, COUNTRY_INFO!$F161*0.5, COUNTRY_INFO!$F161))), 0))</f>
        <v>0</v>
      </c>
      <c r="E161" s="15">
        <f>IF(INTRO!$E$43="Non-endemic", 0, IF(COUNTRY_INFO!$K161&gt;0, IF(COUNTRY_INFO!$K161=4, 0, IF(COUNTRY_INFO!$K161=1, 0, IF(COUNTRY_INFO!$K161=2, COUNTRY_INFO!$G161*0.2, COUNTRY_INFO!$G161))), 0))</f>
        <v>0</v>
      </c>
      <c r="F161" s="15">
        <f t="shared" si="19"/>
        <v>0</v>
      </c>
      <c r="G161" s="16">
        <f>IF(INTRO!$E$43="Non-endemic", "Not required", COUNTRY_INFO!S161)</f>
        <v>0</v>
      </c>
      <c r="H161" s="198"/>
      <c r="I161" s="15">
        <f>IF($D161=0,0,IF(AND($G161&gt;0,$H161&lt;&gt;"Yes"),D161,IF(AND($G161&gt;0,$H161="Yes"),COUNTRY_INFO!$F161,0)))</f>
        <v>0</v>
      </c>
      <c r="J161" s="3"/>
      <c r="K161" s="42">
        <f t="shared" si="20"/>
        <v>0</v>
      </c>
      <c r="L161" s="42">
        <f t="shared" si="21"/>
        <v>0</v>
      </c>
      <c r="M161" s="15">
        <f t="shared" si="4"/>
        <v>0</v>
      </c>
      <c r="N161" s="42">
        <f t="shared" si="5"/>
        <v>0</v>
      </c>
      <c r="O161" s="15">
        <f t="shared" si="22"/>
        <v>0</v>
      </c>
      <c r="P161" s="25"/>
      <c r="Q161" s="17">
        <f t="shared" si="23"/>
        <v>0</v>
      </c>
      <c r="R161" s="17">
        <f t="shared" si="8"/>
        <v>0</v>
      </c>
    </row>
    <row r="162" spans="1:18" x14ac:dyDescent="0.2">
      <c r="A162" s="14" t="str">
        <f>IF(INTRO!$E$43="Non-endemic"," ", IF(COUNTRY_INFO!A162=0," ",COUNTRY_INFO!A162))</f>
        <v>Ethiopia</v>
      </c>
      <c r="B162" s="14" t="str">
        <f>IF(INTRO!$E$43="Non-endemic"," ", IF(COUNTRY_INFO!B162=0," ",COUNTRY_INFO!B162))</f>
        <v>AmharaSouth Gondar</v>
      </c>
      <c r="C162" s="14" t="str">
        <f>IF(INTRO!$E$43="Non-endemic"," ", IF(COUNTRY_INFO!C162=0," ",COUNTRY_INFO!C162))</f>
        <v>Lay Gaint</v>
      </c>
      <c r="D162" s="15">
        <f>IF(INTRO!$E$43="Non-endemic", 0, IF(COUNTRY_INFO!$K162&gt;0, IF(COUNTRY_INFO!$K162=4, 0, IF(COUNTRY_INFO!$K162=1, COUNTRY_INFO!$F162*0.33, IF(COUNTRY_INFO!$K162=2, COUNTRY_INFO!$F162*0.5, COUNTRY_INFO!$F162))), 0))</f>
        <v>0</v>
      </c>
      <c r="E162" s="15">
        <f>IF(INTRO!$E$43="Non-endemic", 0, IF(COUNTRY_INFO!$K162&gt;0, IF(COUNTRY_INFO!$K162=4, 0, IF(COUNTRY_INFO!$K162=1, 0, IF(COUNTRY_INFO!$K162=2, COUNTRY_INFO!$G162*0.2, COUNTRY_INFO!$G162))), 0))</f>
        <v>0</v>
      </c>
      <c r="F162" s="15">
        <f t="shared" si="19"/>
        <v>0</v>
      </c>
      <c r="G162" s="16">
        <f>IF(INTRO!$E$43="Non-endemic", "Not required", COUNTRY_INFO!S162)</f>
        <v>0</v>
      </c>
      <c r="H162" s="198"/>
      <c r="I162" s="15">
        <f>IF($D162=0,0,IF(AND($G162&gt;0,$H162&lt;&gt;"Yes"),D162,IF(AND($G162&gt;0,$H162="Yes"),COUNTRY_INFO!$F162,0)))</f>
        <v>0</v>
      </c>
      <c r="J162" s="3"/>
      <c r="K162" s="42">
        <f t="shared" si="20"/>
        <v>0</v>
      </c>
      <c r="L162" s="42">
        <f t="shared" si="21"/>
        <v>0</v>
      </c>
      <c r="M162" s="15">
        <f t="shared" si="4"/>
        <v>0</v>
      </c>
      <c r="N162" s="42">
        <f t="shared" si="5"/>
        <v>0</v>
      </c>
      <c r="O162" s="15">
        <f t="shared" si="22"/>
        <v>0</v>
      </c>
      <c r="P162" s="25"/>
      <c r="Q162" s="17">
        <f t="shared" si="23"/>
        <v>0</v>
      </c>
      <c r="R162" s="17">
        <f t="shared" si="8"/>
        <v>0</v>
      </c>
    </row>
    <row r="163" spans="1:18" x14ac:dyDescent="0.2">
      <c r="A163" s="14" t="str">
        <f>IF(INTRO!$E$43="Non-endemic"," ", IF(COUNTRY_INFO!A163=0," ",COUNTRY_INFO!A163))</f>
        <v>Ethiopia</v>
      </c>
      <c r="B163" s="14" t="str">
        <f>IF(INTRO!$E$43="Non-endemic"," ", IF(COUNTRY_INFO!B163=0," ",COUNTRY_INFO!B163))</f>
        <v>AmharaSouth Gondar</v>
      </c>
      <c r="C163" s="14" t="str">
        <f>IF(INTRO!$E$43="Non-endemic"," ", IF(COUNTRY_INFO!C163=0," ",COUNTRY_INFO!C163))</f>
        <v>Libo Kemkem</v>
      </c>
      <c r="D163" s="15">
        <f>IF(INTRO!$E$43="Non-endemic", 0, IF(COUNTRY_INFO!$K163&gt;0, IF(COUNTRY_INFO!$K163=4, 0, IF(COUNTRY_INFO!$K163=1, COUNTRY_INFO!$F163*0.33, IF(COUNTRY_INFO!$K163=2, COUNTRY_INFO!$F163*0.5, COUNTRY_INFO!$F163))), 0))</f>
        <v>25475.298316419379</v>
      </c>
      <c r="E163" s="15">
        <f>IF(INTRO!$E$43="Non-endemic", 0, IF(COUNTRY_INFO!$K163&gt;0, IF(COUNTRY_INFO!$K163=4, 0, IF(COUNTRY_INFO!$K163=1, 0, IF(COUNTRY_INFO!$K163=2, COUNTRY_INFO!$G163*0.2, COUNTRY_INFO!$G163))), 0))</f>
        <v>0</v>
      </c>
      <c r="F163" s="15">
        <f t="shared" si="19"/>
        <v>25475.298316419379</v>
      </c>
      <c r="G163" s="16">
        <f>IF(INTRO!$E$43="Non-endemic", "Not required", COUNTRY_INFO!S163)</f>
        <v>0</v>
      </c>
      <c r="H163" s="198"/>
      <c r="I163" s="15">
        <f>IF($D163=0,0,IF(AND($G163&gt;0,$H163&lt;&gt;"Yes"),D163,IF(AND($G163&gt;0,$H163="Yes"),COUNTRY_INFO!$F163,0)))</f>
        <v>0</v>
      </c>
      <c r="J163" s="3"/>
      <c r="K163" s="42">
        <f t="shared" si="20"/>
        <v>0</v>
      </c>
      <c r="L163" s="42">
        <f t="shared" si="21"/>
        <v>0</v>
      </c>
      <c r="M163" s="15">
        <f t="shared" si="4"/>
        <v>0</v>
      </c>
      <c r="N163" s="42">
        <f t="shared" si="5"/>
        <v>0</v>
      </c>
      <c r="O163" s="15">
        <f t="shared" si="22"/>
        <v>0</v>
      </c>
      <c r="P163" s="25"/>
      <c r="Q163" s="17">
        <f t="shared" si="23"/>
        <v>0</v>
      </c>
      <c r="R163" s="17">
        <f t="shared" si="8"/>
        <v>0</v>
      </c>
    </row>
    <row r="164" spans="1:18" x14ac:dyDescent="0.2">
      <c r="A164" s="14" t="str">
        <f>IF(INTRO!$E$43="Non-endemic"," ", IF(COUNTRY_INFO!A164=0," ",COUNTRY_INFO!A164))</f>
        <v>Ethiopia</v>
      </c>
      <c r="B164" s="14" t="str">
        <f>IF(INTRO!$E$43="Non-endemic"," ", IF(COUNTRY_INFO!B164=0," ",COUNTRY_INFO!B164))</f>
        <v>AmharaSouth Gondar</v>
      </c>
      <c r="C164" s="14" t="str">
        <f>IF(INTRO!$E$43="Non-endemic"," ", IF(COUNTRY_INFO!C164=0," ",COUNTRY_INFO!C164))</f>
        <v>Meketewa</v>
      </c>
      <c r="D164" s="15">
        <f>IF(INTRO!$E$43="Non-endemic", 0, IF(COUNTRY_INFO!$K164&gt;0, IF(COUNTRY_INFO!$K164=4, 0, IF(COUNTRY_INFO!$K164=1, COUNTRY_INFO!$F164*0.33, IF(COUNTRY_INFO!$K164=2, COUNTRY_INFO!$F164*0.5, COUNTRY_INFO!$F164))), 0))</f>
        <v>0</v>
      </c>
      <c r="E164" s="15">
        <f>IF(INTRO!$E$43="Non-endemic", 0, IF(COUNTRY_INFO!$K164&gt;0, IF(COUNTRY_INFO!$K164=4, 0, IF(COUNTRY_INFO!$K164=1, 0, IF(COUNTRY_INFO!$K164=2, COUNTRY_INFO!$G164*0.2, COUNTRY_INFO!$G164))), 0))</f>
        <v>0</v>
      </c>
      <c r="F164" s="15">
        <f t="shared" si="19"/>
        <v>0</v>
      </c>
      <c r="G164" s="16">
        <f>IF(INTRO!$E$43="Non-endemic", "Not required", COUNTRY_INFO!S164)</f>
        <v>0</v>
      </c>
      <c r="H164" s="198"/>
      <c r="I164" s="15">
        <f>IF($D164=0,0,IF(AND($G164&gt;0,$H164&lt;&gt;"Yes"),D164,IF(AND($G164&gt;0,$H164="Yes"),COUNTRY_INFO!$F164,0)))</f>
        <v>0</v>
      </c>
      <c r="J164" s="3"/>
      <c r="K164" s="42">
        <f t="shared" si="20"/>
        <v>0</v>
      </c>
      <c r="L164" s="42">
        <f t="shared" si="21"/>
        <v>0</v>
      </c>
      <c r="M164" s="15">
        <f t="shared" si="4"/>
        <v>0</v>
      </c>
      <c r="N164" s="42">
        <f t="shared" si="5"/>
        <v>0</v>
      </c>
      <c r="O164" s="15">
        <f t="shared" si="22"/>
        <v>0</v>
      </c>
      <c r="P164" s="25"/>
      <c r="Q164" s="17">
        <f t="shared" si="23"/>
        <v>0</v>
      </c>
      <c r="R164" s="17">
        <f t="shared" si="8"/>
        <v>0</v>
      </c>
    </row>
    <row r="165" spans="1:18" x14ac:dyDescent="0.2">
      <c r="A165" s="14" t="str">
        <f>IF(INTRO!$E$43="Non-endemic"," ", IF(COUNTRY_INFO!A165=0," ",COUNTRY_INFO!A165))</f>
        <v>Ethiopia</v>
      </c>
      <c r="B165" s="14" t="str">
        <f>IF(INTRO!$E$43="Non-endemic"," ", IF(COUNTRY_INFO!B165=0," ",COUNTRY_INFO!B165))</f>
        <v>AmharaSouth Gondar</v>
      </c>
      <c r="C165" s="14" t="str">
        <f>IF(INTRO!$E$43="Non-endemic"," ", IF(COUNTRY_INFO!C165=0," ",COUNTRY_INFO!C165))</f>
        <v>Sediemuja</v>
      </c>
      <c r="D165" s="15">
        <f>IF(INTRO!$E$43="Non-endemic", 0, IF(COUNTRY_INFO!$K165&gt;0, IF(COUNTRY_INFO!$K165=4, 0, IF(COUNTRY_INFO!$K165=1, COUNTRY_INFO!$F165*0.33, IF(COUNTRY_INFO!$K165=2, COUNTRY_INFO!$F165*0.5, COUNTRY_INFO!$F165))), 0))</f>
        <v>0</v>
      </c>
      <c r="E165" s="15">
        <f>IF(INTRO!$E$43="Non-endemic", 0, IF(COUNTRY_INFO!$K165&gt;0, IF(COUNTRY_INFO!$K165=4, 0, IF(COUNTRY_INFO!$K165=1, 0, IF(COUNTRY_INFO!$K165=2, COUNTRY_INFO!$G165*0.2, COUNTRY_INFO!$G165))), 0))</f>
        <v>0</v>
      </c>
      <c r="F165" s="15">
        <f t="shared" si="19"/>
        <v>0</v>
      </c>
      <c r="G165" s="16">
        <f>IF(INTRO!$E$43="Non-endemic", "Not required", COUNTRY_INFO!S165)</f>
        <v>0</v>
      </c>
      <c r="H165" s="198"/>
      <c r="I165" s="15">
        <f>IF($D165=0,0,IF(AND($G165&gt;0,$H165&lt;&gt;"Yes"),D165,IF(AND($G165&gt;0,$H165="Yes"),COUNTRY_INFO!$F165,0)))</f>
        <v>0</v>
      </c>
      <c r="J165" s="3"/>
      <c r="K165" s="42">
        <f t="shared" si="20"/>
        <v>0</v>
      </c>
      <c r="L165" s="42">
        <f t="shared" si="21"/>
        <v>0</v>
      </c>
      <c r="M165" s="15">
        <f t="shared" si="4"/>
        <v>0</v>
      </c>
      <c r="N165" s="42">
        <f t="shared" si="5"/>
        <v>0</v>
      </c>
      <c r="O165" s="15">
        <f t="shared" si="22"/>
        <v>0</v>
      </c>
      <c r="P165" s="25"/>
      <c r="Q165" s="17">
        <f t="shared" si="23"/>
        <v>0</v>
      </c>
      <c r="R165" s="17">
        <f t="shared" si="8"/>
        <v>0</v>
      </c>
    </row>
    <row r="166" spans="1:18" x14ac:dyDescent="0.2">
      <c r="A166" s="14" t="str">
        <f>IF(INTRO!$E$43="Non-endemic"," ", IF(COUNTRY_INFO!A166=0," ",COUNTRY_INFO!A166))</f>
        <v>Ethiopia</v>
      </c>
      <c r="B166" s="14" t="str">
        <f>IF(INTRO!$E$43="Non-endemic"," ", IF(COUNTRY_INFO!B166=0," ",COUNTRY_INFO!B166))</f>
        <v>AmharaSouth Gondar</v>
      </c>
      <c r="C166" s="14" t="str">
        <f>IF(INTRO!$E$43="Non-endemic"," ", IF(COUNTRY_INFO!C166=0," ",COUNTRY_INFO!C166))</f>
        <v>Simada</v>
      </c>
      <c r="D166" s="15">
        <f>IF(INTRO!$E$43="Non-endemic", 0, IF(COUNTRY_INFO!$K166&gt;0, IF(COUNTRY_INFO!$K166=4, 0, IF(COUNTRY_INFO!$K166=1, COUNTRY_INFO!$F166*0.33, IF(COUNTRY_INFO!$K166=2, COUNTRY_INFO!$F166*0.5, COUNTRY_INFO!$F166))), 0))</f>
        <v>0</v>
      </c>
      <c r="E166" s="15">
        <f>IF(INTRO!$E$43="Non-endemic", 0, IF(COUNTRY_INFO!$K166&gt;0, IF(COUNTRY_INFO!$K166=4, 0, IF(COUNTRY_INFO!$K166=1, 0, IF(COUNTRY_INFO!$K166=2, COUNTRY_INFO!$G166*0.2, COUNTRY_INFO!$G166))), 0))</f>
        <v>0</v>
      </c>
      <c r="F166" s="15">
        <f t="shared" si="19"/>
        <v>0</v>
      </c>
      <c r="G166" s="16">
        <f>IF(INTRO!$E$43="Non-endemic", "Not required", COUNTRY_INFO!S166)</f>
        <v>0</v>
      </c>
      <c r="H166" s="198"/>
      <c r="I166" s="15">
        <f>IF($D166=0,0,IF(AND($G166&gt;0,$H166&lt;&gt;"Yes"),D166,IF(AND($G166&gt;0,$H166="Yes"),COUNTRY_INFO!$F166,0)))</f>
        <v>0</v>
      </c>
      <c r="J166" s="3"/>
      <c r="K166" s="42">
        <f t="shared" si="20"/>
        <v>0</v>
      </c>
      <c r="L166" s="42">
        <f t="shared" si="21"/>
        <v>0</v>
      </c>
      <c r="M166" s="15">
        <f t="shared" si="4"/>
        <v>0</v>
      </c>
      <c r="N166" s="42">
        <f t="shared" si="5"/>
        <v>0</v>
      </c>
      <c r="O166" s="15">
        <f t="shared" si="22"/>
        <v>0</v>
      </c>
      <c r="P166" s="25"/>
      <c r="Q166" s="17">
        <f t="shared" si="23"/>
        <v>0</v>
      </c>
      <c r="R166" s="17">
        <f t="shared" si="8"/>
        <v>0</v>
      </c>
    </row>
    <row r="167" spans="1:18" x14ac:dyDescent="0.2">
      <c r="A167" s="14" t="str">
        <f>IF(INTRO!$E$43="Non-endemic"," ", IF(COUNTRY_INFO!A167=0," ",COUNTRY_INFO!A167))</f>
        <v>Ethiopia</v>
      </c>
      <c r="B167" s="14" t="str">
        <f>IF(INTRO!$E$43="Non-endemic"," ", IF(COUNTRY_INFO!B167=0," ",COUNTRY_INFO!B167))</f>
        <v>AmharaSouth Gondar</v>
      </c>
      <c r="C167" s="14" t="str">
        <f>IF(INTRO!$E$43="Non-endemic"," ", IF(COUNTRY_INFO!C167=0," ",COUNTRY_INFO!C167))</f>
        <v>Tach Gaint</v>
      </c>
      <c r="D167" s="15">
        <f>IF(INTRO!$E$43="Non-endemic", 0, IF(COUNTRY_INFO!$K167&gt;0, IF(COUNTRY_INFO!$K167=4, 0, IF(COUNTRY_INFO!$K167=1, COUNTRY_INFO!$F167*0.33, IF(COUNTRY_INFO!$K167=2, COUNTRY_INFO!$F167*0.5, COUNTRY_INFO!$F167))), 0))</f>
        <v>0</v>
      </c>
      <c r="E167" s="15">
        <f>IF(INTRO!$E$43="Non-endemic", 0, IF(COUNTRY_INFO!$K167&gt;0, IF(COUNTRY_INFO!$K167=4, 0, IF(COUNTRY_INFO!$K167=1, 0, IF(COUNTRY_INFO!$K167=2, COUNTRY_INFO!$G167*0.2, COUNTRY_INFO!$G167))), 0))</f>
        <v>0</v>
      </c>
      <c r="F167" s="15">
        <f t="shared" si="19"/>
        <v>0</v>
      </c>
      <c r="G167" s="16">
        <f>IF(INTRO!$E$43="Non-endemic", "Not required", COUNTRY_INFO!S167)</f>
        <v>0</v>
      </c>
      <c r="H167" s="198"/>
      <c r="I167" s="15">
        <f>IF($D167=0,0,IF(AND($G167&gt;0,$H167&lt;&gt;"Yes"),D167,IF(AND($G167&gt;0,$H167="Yes"),COUNTRY_INFO!$F167,0)))</f>
        <v>0</v>
      </c>
      <c r="J167" s="3"/>
      <c r="K167" s="42">
        <f t="shared" si="20"/>
        <v>0</v>
      </c>
      <c r="L167" s="42">
        <f t="shared" si="21"/>
        <v>0</v>
      </c>
      <c r="M167" s="15">
        <f t="shared" si="4"/>
        <v>0</v>
      </c>
      <c r="N167" s="42">
        <f t="shared" si="5"/>
        <v>0</v>
      </c>
      <c r="O167" s="15">
        <f t="shared" si="22"/>
        <v>0</v>
      </c>
      <c r="P167" s="25"/>
      <c r="Q167" s="17">
        <f t="shared" si="23"/>
        <v>0</v>
      </c>
      <c r="R167" s="17">
        <f t="shared" si="8"/>
        <v>0</v>
      </c>
    </row>
    <row r="168" spans="1:18" x14ac:dyDescent="0.2">
      <c r="A168" s="14" t="str">
        <f>IF(INTRO!$E$43="Non-endemic"," ", IF(COUNTRY_INFO!A168=0," ",COUNTRY_INFO!A168))</f>
        <v>Ethiopia</v>
      </c>
      <c r="B168" s="14" t="str">
        <f>IF(INTRO!$E$43="Non-endemic"," ", IF(COUNTRY_INFO!B168=0," ",COUNTRY_INFO!B168))</f>
        <v>AmharaSouth Gondar</v>
      </c>
      <c r="C168" s="14" t="str">
        <f>IF(INTRO!$E$43="Non-endemic"," ", IF(COUNTRY_INFO!C168=0," ",COUNTRY_INFO!C168))</f>
        <v>Woreta Town</v>
      </c>
      <c r="D168" s="15">
        <f>IF(INTRO!$E$43="Non-endemic", 0, IF(COUNTRY_INFO!$K168&gt;0, IF(COUNTRY_INFO!$K168=4, 0, IF(COUNTRY_INFO!$K168=1, COUNTRY_INFO!$F168*0.33, IF(COUNTRY_INFO!$K168=2, COUNTRY_INFO!$F168*0.5, COUNTRY_INFO!$F168))), 0))</f>
        <v>0</v>
      </c>
      <c r="E168" s="15">
        <f>IF(INTRO!$E$43="Non-endemic", 0, IF(COUNTRY_INFO!$K168&gt;0, IF(COUNTRY_INFO!$K168=4, 0, IF(COUNTRY_INFO!$K168=1, 0, IF(COUNTRY_INFO!$K168=2, COUNTRY_INFO!$G168*0.2, COUNTRY_INFO!$G168))), 0))</f>
        <v>0</v>
      </c>
      <c r="F168" s="15">
        <f t="shared" si="19"/>
        <v>0</v>
      </c>
      <c r="G168" s="16">
        <f>IF(INTRO!$E$43="Non-endemic", "Not required", COUNTRY_INFO!S168)</f>
        <v>0</v>
      </c>
      <c r="H168" s="198"/>
      <c r="I168" s="15">
        <f>IF($D168=0,0,IF(AND($G168&gt;0,$H168&lt;&gt;"Yes"),D168,IF(AND($G168&gt;0,$H168="Yes"),COUNTRY_INFO!$F168,0)))</f>
        <v>0</v>
      </c>
      <c r="J168" s="3"/>
      <c r="K168" s="42">
        <f t="shared" si="20"/>
        <v>0</v>
      </c>
      <c r="L168" s="42">
        <f t="shared" si="21"/>
        <v>0</v>
      </c>
      <c r="M168" s="15">
        <f t="shared" si="4"/>
        <v>0</v>
      </c>
      <c r="N168" s="42">
        <f t="shared" si="5"/>
        <v>0</v>
      </c>
      <c r="O168" s="15">
        <f t="shared" si="22"/>
        <v>0</v>
      </c>
      <c r="P168" s="25"/>
      <c r="Q168" s="17">
        <f t="shared" si="23"/>
        <v>0</v>
      </c>
      <c r="R168" s="17">
        <f t="shared" si="8"/>
        <v>0</v>
      </c>
    </row>
    <row r="169" spans="1:18" x14ac:dyDescent="0.2">
      <c r="A169" s="14" t="str">
        <f>IF(INTRO!$E$43="Non-endemic"," ", IF(COUNTRY_INFO!A169=0," ",COUNTRY_INFO!A169))</f>
        <v>Ethiopia</v>
      </c>
      <c r="B169" s="14" t="str">
        <f>IF(INTRO!$E$43="Non-endemic"," ", IF(COUNTRY_INFO!B169=0," ",COUNTRY_INFO!B169))</f>
        <v>AmharaSouth Wello</v>
      </c>
      <c r="C169" s="14" t="str">
        <f>IF(INTRO!$E$43="Non-endemic"," ", IF(COUNTRY_INFO!C169=0," ",COUNTRY_INFO!C169))</f>
        <v>Albuko</v>
      </c>
      <c r="D169" s="15">
        <f>IF(INTRO!$E$43="Non-endemic", 0, IF(COUNTRY_INFO!$K169&gt;0, IF(COUNTRY_INFO!$K169=4, 0, IF(COUNTRY_INFO!$K169=1, COUNTRY_INFO!$F169*0.33, IF(COUNTRY_INFO!$K169=2, COUNTRY_INFO!$F169*0.5, COUNTRY_INFO!$F169))), 0))</f>
        <v>0</v>
      </c>
      <c r="E169" s="15">
        <f>IF(INTRO!$E$43="Non-endemic", 0, IF(COUNTRY_INFO!$K169&gt;0, IF(COUNTRY_INFO!$K169=4, 0, IF(COUNTRY_INFO!$K169=1, 0, IF(COUNTRY_INFO!$K169=2, COUNTRY_INFO!$G169*0.2, COUNTRY_INFO!$G169))), 0))</f>
        <v>0</v>
      </c>
      <c r="F169" s="15">
        <f t="shared" si="19"/>
        <v>0</v>
      </c>
      <c r="G169" s="16">
        <f>IF(INTRO!$E$43="Non-endemic", "Not required", COUNTRY_INFO!S169)</f>
        <v>0</v>
      </c>
      <c r="H169" s="198"/>
      <c r="I169" s="15">
        <f>IF($D169=0,0,IF(AND($G169&gt;0,$H169&lt;&gt;"Yes"),D169,IF(AND($G169&gt;0,$H169="Yes"),COUNTRY_INFO!$F169,0)))</f>
        <v>0</v>
      </c>
      <c r="J169" s="3"/>
      <c r="K169" s="42">
        <f t="shared" si="20"/>
        <v>0</v>
      </c>
      <c r="L169" s="42">
        <f t="shared" si="21"/>
        <v>0</v>
      </c>
      <c r="M169" s="15">
        <f t="shared" si="4"/>
        <v>0</v>
      </c>
      <c r="N169" s="42">
        <f t="shared" si="5"/>
        <v>0</v>
      </c>
      <c r="O169" s="15">
        <f t="shared" si="22"/>
        <v>0</v>
      </c>
      <c r="P169" s="25"/>
      <c r="Q169" s="17">
        <f t="shared" si="23"/>
        <v>0</v>
      </c>
      <c r="R169" s="17">
        <f t="shared" si="8"/>
        <v>0</v>
      </c>
    </row>
    <row r="170" spans="1:18" x14ac:dyDescent="0.2">
      <c r="A170" s="14" t="str">
        <f>IF(INTRO!$E$43="Non-endemic"," ", IF(COUNTRY_INFO!A170=0," ",COUNTRY_INFO!A170))</f>
        <v>Ethiopia</v>
      </c>
      <c r="B170" s="14" t="str">
        <f>IF(INTRO!$E$43="Non-endemic"," ", IF(COUNTRY_INFO!B170=0," ",COUNTRY_INFO!B170))</f>
        <v>AmharaSouth Wello</v>
      </c>
      <c r="C170" s="14" t="str">
        <f>IF(INTRO!$E$43="Non-endemic"," ", IF(COUNTRY_INFO!C170=0," ",COUNTRY_INFO!C170))</f>
        <v>Ambasel</v>
      </c>
      <c r="D170" s="15">
        <f>IF(INTRO!$E$43="Non-endemic", 0, IF(COUNTRY_INFO!$K170&gt;0, IF(COUNTRY_INFO!$K170=4, 0, IF(COUNTRY_INFO!$K170=1, COUNTRY_INFO!$F170*0.33, IF(COUNTRY_INFO!$K170=2, COUNTRY_INFO!$F170*0.5, COUNTRY_INFO!$F170))), 0))</f>
        <v>20716.028527435392</v>
      </c>
      <c r="E170" s="15">
        <f>IF(INTRO!$E$43="Non-endemic", 0, IF(COUNTRY_INFO!$K170&gt;0, IF(COUNTRY_INFO!$K170=4, 0, IF(COUNTRY_INFO!$K170=1, 0, IF(COUNTRY_INFO!$K170=2, COUNTRY_INFO!$G170*0.2, COUNTRY_INFO!$G170))), 0))</f>
        <v>16349.967771837952</v>
      </c>
      <c r="F170" s="15">
        <f t="shared" si="19"/>
        <v>37065.996299273342</v>
      </c>
      <c r="G170" s="16">
        <f>IF(INTRO!$E$43="Non-endemic", "Not required", COUNTRY_INFO!S170)</f>
        <v>1</v>
      </c>
      <c r="H170" s="198" t="s">
        <v>171</v>
      </c>
      <c r="I170" s="15">
        <f>IF($D170=0,0,IF(AND($G170&gt;0,$H170&lt;&gt;"Yes"),D170,IF(AND($G170&gt;0,$H170="Yes"),COUNTRY_INFO!$F170,0)))</f>
        <v>41432.057054870784</v>
      </c>
      <c r="J170" s="3"/>
      <c r="K170" s="42">
        <f t="shared" si="20"/>
        <v>16349.967771837952</v>
      </c>
      <c r="L170" s="42">
        <f t="shared" si="21"/>
        <v>57782.024826708737</v>
      </c>
      <c r="M170" s="15">
        <f t="shared" si="4"/>
        <v>103580.14263717696</v>
      </c>
      <c r="N170" s="42">
        <f t="shared" si="5"/>
        <v>49049.903315513853</v>
      </c>
      <c r="O170" s="15">
        <f t="shared" si="22"/>
        <v>103580.14263717696</v>
      </c>
      <c r="P170" s="25"/>
      <c r="Q170" s="17">
        <f t="shared" si="23"/>
        <v>103580.14263717696</v>
      </c>
      <c r="R170" s="17">
        <f t="shared" si="8"/>
        <v>104</v>
      </c>
    </row>
    <row r="171" spans="1:18" x14ac:dyDescent="0.2">
      <c r="A171" s="14" t="str">
        <f>IF(INTRO!$E$43="Non-endemic"," ", IF(COUNTRY_INFO!A171=0," ",COUNTRY_INFO!A171))</f>
        <v>Ethiopia</v>
      </c>
      <c r="B171" s="14" t="str">
        <f>IF(INTRO!$E$43="Non-endemic"," ", IF(COUNTRY_INFO!B171=0," ",COUNTRY_INFO!B171))</f>
        <v>AmharaSouth Wello</v>
      </c>
      <c r="C171" s="14" t="str">
        <f>IF(INTRO!$E$43="Non-endemic"," ", IF(COUNTRY_INFO!C171=0," ",COUNTRY_INFO!C171))</f>
        <v>Argoba</v>
      </c>
      <c r="D171" s="15">
        <f>IF(INTRO!$E$43="Non-endemic", 0, IF(COUNTRY_INFO!$K171&gt;0, IF(COUNTRY_INFO!$K171=4, 0, IF(COUNTRY_INFO!$K171=1, COUNTRY_INFO!$F171*0.33, IF(COUNTRY_INFO!$K171=2, COUNTRY_INFO!$F171*0.5, COUNTRY_INFO!$F171))), 0))</f>
        <v>3957.7154170709232</v>
      </c>
      <c r="E171" s="15">
        <f>IF(INTRO!$E$43="Non-endemic", 0, IF(COUNTRY_INFO!$K171&gt;0, IF(COUNTRY_INFO!$K171=4, 0, IF(COUNTRY_INFO!$K171=1, 0, IF(COUNTRY_INFO!$K171=2, COUNTRY_INFO!$G171*0.2, COUNTRY_INFO!$G171))), 0))</f>
        <v>0</v>
      </c>
      <c r="F171" s="15">
        <f t="shared" si="19"/>
        <v>3957.7154170709232</v>
      </c>
      <c r="G171" s="16">
        <f>IF(INTRO!$E$43="Non-endemic", "Not required", COUNTRY_INFO!S171)</f>
        <v>0</v>
      </c>
      <c r="H171" s="198"/>
      <c r="I171" s="15">
        <f>IF($D171=0,0,IF(AND($G171&gt;0,$H171&lt;&gt;"Yes"),D171,IF(AND($G171&gt;0,$H171="Yes"),COUNTRY_INFO!$F171,0)))</f>
        <v>0</v>
      </c>
      <c r="J171" s="3"/>
      <c r="K171" s="42">
        <f t="shared" si="20"/>
        <v>0</v>
      </c>
      <c r="L171" s="42">
        <f t="shared" si="21"/>
        <v>0</v>
      </c>
      <c r="M171" s="15">
        <f t="shared" si="4"/>
        <v>0</v>
      </c>
      <c r="N171" s="42">
        <f t="shared" si="5"/>
        <v>0</v>
      </c>
      <c r="O171" s="15">
        <f t="shared" si="22"/>
        <v>0</v>
      </c>
      <c r="P171" s="25"/>
      <c r="Q171" s="17">
        <f t="shared" si="23"/>
        <v>0</v>
      </c>
      <c r="R171" s="17">
        <f t="shared" si="8"/>
        <v>0</v>
      </c>
    </row>
    <row r="172" spans="1:18" x14ac:dyDescent="0.2">
      <c r="A172" s="14" t="str">
        <f>IF(INTRO!$E$43="Non-endemic"," ", IF(COUNTRY_INFO!A172=0," ",COUNTRY_INFO!A172))</f>
        <v>Ethiopia</v>
      </c>
      <c r="B172" s="14" t="str">
        <f>IF(INTRO!$E$43="Non-endemic"," ", IF(COUNTRY_INFO!B172=0," ",COUNTRY_INFO!B172))</f>
        <v>AmharaSouth Wello</v>
      </c>
      <c r="C172" s="14" t="str">
        <f>IF(INTRO!$E$43="Non-endemic"," ", IF(COUNTRY_INFO!C172=0," ",COUNTRY_INFO!C172))</f>
        <v>Borena</v>
      </c>
      <c r="D172" s="15">
        <f>IF(INTRO!$E$43="Non-endemic", 0, IF(COUNTRY_INFO!$K172&gt;0, IF(COUNTRY_INFO!$K172=4, 0, IF(COUNTRY_INFO!$K172=1, COUNTRY_INFO!$F172*0.33, IF(COUNTRY_INFO!$K172=2, COUNTRY_INFO!$F172*0.5, COUNTRY_INFO!$F172))), 0))</f>
        <v>26838.464108316628</v>
      </c>
      <c r="E172" s="15">
        <f>IF(INTRO!$E$43="Non-endemic", 0, IF(COUNTRY_INFO!$K172&gt;0, IF(COUNTRY_INFO!$K172=4, 0, IF(COUNTRY_INFO!$K172=1, 0, IF(COUNTRY_INFO!$K172=2, COUNTRY_INFO!$G172*0.2, COUNTRY_INFO!$G172))), 0))</f>
        <v>21182.053434395908</v>
      </c>
      <c r="F172" s="15">
        <f t="shared" si="19"/>
        <v>48020.517542712536</v>
      </c>
      <c r="G172" s="16">
        <f>IF(INTRO!$E$43="Non-endemic", "Not required", COUNTRY_INFO!S172)</f>
        <v>1</v>
      </c>
      <c r="H172" s="198" t="s">
        <v>171</v>
      </c>
      <c r="I172" s="15">
        <f>IF($D172=0,0,IF(AND($G172&gt;0,$H172&lt;&gt;"Yes"),D172,IF(AND($G172&gt;0,$H172="Yes"),COUNTRY_INFO!$F172,0)))</f>
        <v>53676.928216633256</v>
      </c>
      <c r="J172" s="3"/>
      <c r="K172" s="42">
        <f t="shared" si="20"/>
        <v>21182.053434395908</v>
      </c>
      <c r="L172" s="42">
        <f t="shared" si="21"/>
        <v>74858.981651029171</v>
      </c>
      <c r="M172" s="15">
        <f t="shared" si="4"/>
        <v>134192.32054158315</v>
      </c>
      <c r="N172" s="42">
        <f t="shared" si="5"/>
        <v>63546.160303187724</v>
      </c>
      <c r="O172" s="15">
        <f t="shared" si="22"/>
        <v>134192.32054158315</v>
      </c>
      <c r="P172" s="25"/>
      <c r="Q172" s="17">
        <f t="shared" si="23"/>
        <v>134192.32054158315</v>
      </c>
      <c r="R172" s="17">
        <f t="shared" si="8"/>
        <v>135</v>
      </c>
    </row>
    <row r="173" spans="1:18" x14ac:dyDescent="0.2">
      <c r="A173" s="14" t="str">
        <f>IF(INTRO!$E$43="Non-endemic"," ", IF(COUNTRY_INFO!A173=0," ",COUNTRY_INFO!A173))</f>
        <v>Ethiopia</v>
      </c>
      <c r="B173" s="14" t="str">
        <f>IF(INTRO!$E$43="Non-endemic"," ", IF(COUNTRY_INFO!B173=0," ",COUNTRY_INFO!B173))</f>
        <v>AmharaSouth Wello</v>
      </c>
      <c r="C173" s="14" t="str">
        <f>IF(INTRO!$E$43="Non-endemic"," ", IF(COUNTRY_INFO!C173=0," ",COUNTRY_INFO!C173))</f>
        <v>Dalanta</v>
      </c>
      <c r="D173" s="15">
        <f>IF(INTRO!$E$43="Non-endemic", 0, IF(COUNTRY_INFO!$K173&gt;0, IF(COUNTRY_INFO!$K173=4, 0, IF(COUNTRY_INFO!$K173=1, COUNTRY_INFO!$F173*0.33, IF(COUNTRY_INFO!$K173=2, COUNTRY_INFO!$F173*0.5, COUNTRY_INFO!$F173))), 0))</f>
        <v>13971.940545069669</v>
      </c>
      <c r="E173" s="15">
        <f>IF(INTRO!$E$43="Non-endemic", 0, IF(COUNTRY_INFO!$K173&gt;0, IF(COUNTRY_INFO!$K173=4, 0, IF(COUNTRY_INFO!$K173=1, 0, IF(COUNTRY_INFO!$K173=2, COUNTRY_INFO!$G173*0.2, COUNTRY_INFO!$G173))), 0))</f>
        <v>0</v>
      </c>
      <c r="F173" s="15">
        <f t="shared" si="19"/>
        <v>13971.940545069669</v>
      </c>
      <c r="G173" s="16">
        <f>IF(INTRO!$E$43="Non-endemic", "Not required", COUNTRY_INFO!S173)</f>
        <v>0</v>
      </c>
      <c r="H173" s="198"/>
      <c r="I173" s="15">
        <f>IF($D173=0,0,IF(AND($G173&gt;0,$H173&lt;&gt;"Yes"),D173,IF(AND($G173&gt;0,$H173="Yes"),COUNTRY_INFO!$F173,0)))</f>
        <v>0</v>
      </c>
      <c r="J173" s="3"/>
      <c r="K173" s="42">
        <f t="shared" si="20"/>
        <v>0</v>
      </c>
      <c r="L173" s="42">
        <f t="shared" si="21"/>
        <v>0</v>
      </c>
      <c r="M173" s="15">
        <f t="shared" si="4"/>
        <v>0</v>
      </c>
      <c r="N173" s="42">
        <f t="shared" si="5"/>
        <v>0</v>
      </c>
      <c r="O173" s="15">
        <f t="shared" si="22"/>
        <v>0</v>
      </c>
      <c r="P173" s="25"/>
      <c r="Q173" s="17">
        <f t="shared" si="23"/>
        <v>0</v>
      </c>
      <c r="R173" s="17">
        <f t="shared" si="8"/>
        <v>0</v>
      </c>
    </row>
    <row r="174" spans="1:18" x14ac:dyDescent="0.2">
      <c r="A174" s="14" t="str">
        <f>IF(INTRO!$E$43="Non-endemic"," ", IF(COUNTRY_INFO!A174=0," ",COUNTRY_INFO!A174))</f>
        <v>Ethiopia</v>
      </c>
      <c r="B174" s="14" t="str">
        <f>IF(INTRO!$E$43="Non-endemic"," ", IF(COUNTRY_INFO!B174=0," ",COUNTRY_INFO!B174))</f>
        <v>AmharaSouth Wello</v>
      </c>
      <c r="C174" s="14" t="str">
        <f>IF(INTRO!$E$43="Non-endemic"," ", IF(COUNTRY_INFO!C174=0," ",COUNTRY_INFO!C174))</f>
        <v>Dessie Town</v>
      </c>
      <c r="D174" s="15">
        <f>IF(INTRO!$E$43="Non-endemic", 0, IF(COUNTRY_INFO!$K174&gt;0, IF(COUNTRY_INFO!$K174=4, 0, IF(COUNTRY_INFO!$K174=1, COUNTRY_INFO!$F174*0.33, IF(COUNTRY_INFO!$K174=2, COUNTRY_INFO!$F174*0.5, COUNTRY_INFO!$F174))), 0))</f>
        <v>0</v>
      </c>
      <c r="E174" s="15">
        <f>IF(INTRO!$E$43="Non-endemic", 0, IF(COUNTRY_INFO!$K174&gt;0, IF(COUNTRY_INFO!$K174=4, 0, IF(COUNTRY_INFO!$K174=1, 0, IF(COUNTRY_INFO!$K174=2, COUNTRY_INFO!$G174*0.2, COUNTRY_INFO!$G174))), 0))</f>
        <v>0</v>
      </c>
      <c r="F174" s="15">
        <f t="shared" si="19"/>
        <v>0</v>
      </c>
      <c r="G174" s="16">
        <f>IF(INTRO!$E$43="Non-endemic", "Not required", COUNTRY_INFO!S174)</f>
        <v>0</v>
      </c>
      <c r="H174" s="198"/>
      <c r="I174" s="15">
        <f>IF($D174=0,0,IF(AND($G174&gt;0,$H174&lt;&gt;"Yes"),D174,IF(AND($G174&gt;0,$H174="Yes"),COUNTRY_INFO!$F174,0)))</f>
        <v>0</v>
      </c>
      <c r="J174" s="3"/>
      <c r="K174" s="42">
        <f t="shared" si="20"/>
        <v>0</v>
      </c>
      <c r="L174" s="42">
        <f t="shared" si="21"/>
        <v>0</v>
      </c>
      <c r="M174" s="15">
        <f t="shared" si="4"/>
        <v>0</v>
      </c>
      <c r="N174" s="42">
        <f t="shared" si="5"/>
        <v>0</v>
      </c>
      <c r="O174" s="15">
        <f t="shared" si="22"/>
        <v>0</v>
      </c>
      <c r="P174" s="25"/>
      <c r="Q174" s="17">
        <f t="shared" si="23"/>
        <v>0</v>
      </c>
      <c r="R174" s="17">
        <f t="shared" si="8"/>
        <v>0</v>
      </c>
    </row>
    <row r="175" spans="1:18" x14ac:dyDescent="0.2">
      <c r="A175" s="14" t="str">
        <f>IF(INTRO!$E$43="Non-endemic"," ", IF(COUNTRY_INFO!A175=0," ",COUNTRY_INFO!A175))</f>
        <v>Ethiopia</v>
      </c>
      <c r="B175" s="14" t="str">
        <f>IF(INTRO!$E$43="Non-endemic"," ", IF(COUNTRY_INFO!B175=0," ",COUNTRY_INFO!B175))</f>
        <v>AmharaSouth Wello</v>
      </c>
      <c r="C175" s="14" t="str">
        <f>IF(INTRO!$E$43="Non-endemic"," ", IF(COUNTRY_INFO!C175=0," ",COUNTRY_INFO!C175))</f>
        <v>Dessie zuria</v>
      </c>
      <c r="D175" s="15">
        <f>IF(INTRO!$E$43="Non-endemic", 0, IF(COUNTRY_INFO!$K175&gt;0, IF(COUNTRY_INFO!$K175=4, 0, IF(COUNTRY_INFO!$K175=1, COUNTRY_INFO!$F175*0.33, IF(COUNTRY_INFO!$K175=2, COUNTRY_INFO!$F175*0.5, COUNTRY_INFO!$F175))), 0))</f>
        <v>0</v>
      </c>
      <c r="E175" s="15">
        <f>IF(INTRO!$E$43="Non-endemic", 0, IF(COUNTRY_INFO!$K175&gt;0, IF(COUNTRY_INFO!$K175=4, 0, IF(COUNTRY_INFO!$K175=1, 0, IF(COUNTRY_INFO!$K175=2, COUNTRY_INFO!$G175*0.2, COUNTRY_INFO!$G175))), 0))</f>
        <v>0</v>
      </c>
      <c r="F175" s="15">
        <f t="shared" si="19"/>
        <v>0</v>
      </c>
      <c r="G175" s="16">
        <f>IF(INTRO!$E$43="Non-endemic", "Not required", COUNTRY_INFO!S175)</f>
        <v>0</v>
      </c>
      <c r="H175" s="198"/>
      <c r="I175" s="15">
        <f>IF($D175=0,0,IF(AND($G175&gt;0,$H175&lt;&gt;"Yes"),D175,IF(AND($G175&gt;0,$H175="Yes"),COUNTRY_INFO!$F175,0)))</f>
        <v>0</v>
      </c>
      <c r="J175" s="3"/>
      <c r="K175" s="42">
        <f t="shared" si="20"/>
        <v>0</v>
      </c>
      <c r="L175" s="42">
        <f t="shared" si="21"/>
        <v>0</v>
      </c>
      <c r="M175" s="15">
        <f t="shared" si="4"/>
        <v>0</v>
      </c>
      <c r="N175" s="42">
        <f t="shared" si="5"/>
        <v>0</v>
      </c>
      <c r="O175" s="15">
        <f t="shared" si="22"/>
        <v>0</v>
      </c>
      <c r="P175" s="25"/>
      <c r="Q175" s="17">
        <f t="shared" si="23"/>
        <v>0</v>
      </c>
      <c r="R175" s="17">
        <f t="shared" si="8"/>
        <v>0</v>
      </c>
    </row>
    <row r="176" spans="1:18" x14ac:dyDescent="0.2">
      <c r="A176" s="14" t="str">
        <f>IF(INTRO!$E$43="Non-endemic"," ", IF(COUNTRY_INFO!A176=0," ",COUNTRY_INFO!A176))</f>
        <v>Ethiopia</v>
      </c>
      <c r="B176" s="14" t="str">
        <f>IF(INTRO!$E$43="Non-endemic"," ", IF(COUNTRY_INFO!B176=0," ",COUNTRY_INFO!B176))</f>
        <v>AmharaSouth Wello</v>
      </c>
      <c r="C176" s="14" t="str">
        <f>IF(INTRO!$E$43="Non-endemic"," ", IF(COUNTRY_INFO!C176=0," ",COUNTRY_INFO!C176))</f>
        <v>Jama</v>
      </c>
      <c r="D176" s="15">
        <f>IF(INTRO!$E$43="Non-endemic", 0, IF(COUNTRY_INFO!$K176&gt;0, IF(COUNTRY_INFO!$K176=4, 0, IF(COUNTRY_INFO!$K176=1, COUNTRY_INFO!$F176*0.33, IF(COUNTRY_INFO!$K176=2, COUNTRY_INFO!$F176*0.5, COUNTRY_INFO!$F176))), 0))</f>
        <v>14199.340310839116</v>
      </c>
      <c r="E176" s="15">
        <f>IF(INTRO!$E$43="Non-endemic", 0, IF(COUNTRY_INFO!$K176&gt;0, IF(COUNTRY_INFO!$K176=4, 0, IF(COUNTRY_INFO!$K176=1, 0, IF(COUNTRY_INFO!$K176=2, COUNTRY_INFO!$G176*0.2, COUNTRY_INFO!$G176))), 0))</f>
        <v>0</v>
      </c>
      <c r="F176" s="15">
        <f t="shared" si="19"/>
        <v>14199.340310839116</v>
      </c>
      <c r="G176" s="16">
        <f>IF(INTRO!$E$43="Non-endemic", "Not required", COUNTRY_INFO!S176)</f>
        <v>0</v>
      </c>
      <c r="H176" s="198"/>
      <c r="I176" s="15">
        <f>IF($D176=0,0,IF(AND($G176&gt;0,$H176&lt;&gt;"Yes"),D176,IF(AND($G176&gt;0,$H176="Yes"),COUNTRY_INFO!$F176,0)))</f>
        <v>0</v>
      </c>
      <c r="J176" s="3"/>
      <c r="K176" s="42">
        <f t="shared" si="20"/>
        <v>0</v>
      </c>
      <c r="L176" s="42">
        <f t="shared" si="21"/>
        <v>0</v>
      </c>
      <c r="M176" s="15">
        <f t="shared" si="4"/>
        <v>0</v>
      </c>
      <c r="N176" s="42">
        <f t="shared" si="5"/>
        <v>0</v>
      </c>
      <c r="O176" s="15">
        <f t="shared" si="22"/>
        <v>0</v>
      </c>
      <c r="P176" s="25"/>
      <c r="Q176" s="17">
        <f t="shared" si="23"/>
        <v>0</v>
      </c>
      <c r="R176" s="17">
        <f t="shared" si="8"/>
        <v>0</v>
      </c>
    </row>
    <row r="177" spans="1:18" x14ac:dyDescent="0.2">
      <c r="A177" s="14" t="str">
        <f>IF(INTRO!$E$43="Non-endemic"," ", IF(COUNTRY_INFO!A177=0," ",COUNTRY_INFO!A177))</f>
        <v>Ethiopia</v>
      </c>
      <c r="B177" s="14" t="str">
        <f>IF(INTRO!$E$43="Non-endemic"," ", IF(COUNTRY_INFO!B177=0," ",COUNTRY_INFO!B177))</f>
        <v>AmharaSouth Wello</v>
      </c>
      <c r="C177" s="14" t="str">
        <f>IF(INTRO!$E$43="Non-endemic"," ", IF(COUNTRY_INFO!C177=0," ",COUNTRY_INFO!C177))</f>
        <v>Kallu</v>
      </c>
      <c r="D177" s="15">
        <f>IF(INTRO!$E$43="Non-endemic", 0, IF(COUNTRY_INFO!$K177&gt;0, IF(COUNTRY_INFO!$K177=4, 0, IF(COUNTRY_INFO!$K177=1, COUNTRY_INFO!$F177*0.33, IF(COUNTRY_INFO!$K177=2, COUNTRY_INFO!$F177*0.5, COUNTRY_INFO!$F177))), 0))</f>
        <v>21883.341509944716</v>
      </c>
      <c r="E177" s="15">
        <f>IF(INTRO!$E$43="Non-endemic", 0, IF(COUNTRY_INFO!$K177&gt;0, IF(COUNTRY_INFO!$K177=4, 0, IF(COUNTRY_INFO!$K177=1, 0, IF(COUNTRY_INFO!$K177=2, COUNTRY_INFO!$G177*0.2, COUNTRY_INFO!$G177))), 0))</f>
        <v>0</v>
      </c>
      <c r="F177" s="15">
        <f t="shared" si="19"/>
        <v>21883.341509944716</v>
      </c>
      <c r="G177" s="16">
        <f>IF(INTRO!$E$43="Non-endemic", "Not required", COUNTRY_INFO!S177)</f>
        <v>0</v>
      </c>
      <c r="H177" s="198"/>
      <c r="I177" s="15">
        <f>IF($D177=0,0,IF(AND($G177&gt;0,$H177&lt;&gt;"Yes"),D177,IF(AND($G177&gt;0,$H177="Yes"),COUNTRY_INFO!$F177,0)))</f>
        <v>0</v>
      </c>
      <c r="J177" s="3"/>
      <c r="K177" s="42">
        <f t="shared" si="20"/>
        <v>0</v>
      </c>
      <c r="L177" s="42">
        <f t="shared" si="21"/>
        <v>0</v>
      </c>
      <c r="M177" s="15">
        <f t="shared" si="4"/>
        <v>0</v>
      </c>
      <c r="N177" s="42">
        <f t="shared" si="5"/>
        <v>0</v>
      </c>
      <c r="O177" s="15">
        <f t="shared" si="22"/>
        <v>0</v>
      </c>
      <c r="P177" s="25"/>
      <c r="Q177" s="17">
        <f t="shared" si="23"/>
        <v>0</v>
      </c>
      <c r="R177" s="17">
        <f t="shared" si="8"/>
        <v>0</v>
      </c>
    </row>
    <row r="178" spans="1:18" x14ac:dyDescent="0.2">
      <c r="A178" s="14" t="str">
        <f>IF(INTRO!$E$43="Non-endemic"," ", IF(COUNTRY_INFO!A178=0," ",COUNTRY_INFO!A178))</f>
        <v>Ethiopia</v>
      </c>
      <c r="B178" s="14" t="str">
        <f>IF(INTRO!$E$43="Non-endemic"," ", IF(COUNTRY_INFO!B178=0," ",COUNTRY_INFO!B178))</f>
        <v>AmharaSouth Wello</v>
      </c>
      <c r="C178" s="14" t="str">
        <f>IF(INTRO!$E$43="Non-endemic"," ", IF(COUNTRY_INFO!C178=0," ",COUNTRY_INFO!C178))</f>
        <v>Kelala</v>
      </c>
      <c r="D178" s="15">
        <f>IF(INTRO!$E$43="Non-endemic", 0, IF(COUNTRY_INFO!$K178&gt;0, IF(COUNTRY_INFO!$K178=4, 0, IF(COUNTRY_INFO!$K178=1, COUNTRY_INFO!$F178*0.33, IF(COUNTRY_INFO!$K178=2, COUNTRY_INFO!$F178*0.5, COUNTRY_INFO!$F178))), 0))</f>
        <v>23577.352009006947</v>
      </c>
      <c r="E178" s="15">
        <f>IF(INTRO!$E$43="Non-endemic", 0, IF(COUNTRY_INFO!$K178&gt;0, IF(COUNTRY_INFO!$K178=4, 0, IF(COUNTRY_INFO!$K178=1, 0, IF(COUNTRY_INFO!$K178=2, COUNTRY_INFO!$G178*0.2, COUNTRY_INFO!$G178))), 0))</f>
        <v>18608.245541949214</v>
      </c>
      <c r="F178" s="15">
        <f t="shared" si="19"/>
        <v>42185.597550956161</v>
      </c>
      <c r="G178" s="16">
        <f>IF(INTRO!$E$43="Non-endemic", "Not required", COUNTRY_INFO!S178)</f>
        <v>1</v>
      </c>
      <c r="H178" s="198" t="s">
        <v>171</v>
      </c>
      <c r="I178" s="15">
        <f>IF($D178=0,0,IF(AND($G178&gt;0,$H178&lt;&gt;"Yes"),D178,IF(AND($G178&gt;0,$H178="Yes"),COUNTRY_INFO!$F178,0)))</f>
        <v>47154.704018013894</v>
      </c>
      <c r="J178" s="3"/>
      <c r="K178" s="42">
        <f t="shared" si="20"/>
        <v>18608.245541949214</v>
      </c>
      <c r="L178" s="42">
        <f t="shared" si="21"/>
        <v>65762.949559963105</v>
      </c>
      <c r="M178" s="15">
        <f t="shared" si="4"/>
        <v>117886.76004503474</v>
      </c>
      <c r="N178" s="42">
        <f t="shared" si="5"/>
        <v>55824.73662584764</v>
      </c>
      <c r="O178" s="15">
        <f t="shared" si="22"/>
        <v>117886.76004503474</v>
      </c>
      <c r="P178" s="25"/>
      <c r="Q178" s="17">
        <f t="shared" si="23"/>
        <v>117886.76004503474</v>
      </c>
      <c r="R178" s="17">
        <f t="shared" si="8"/>
        <v>118</v>
      </c>
    </row>
    <row r="179" spans="1:18" x14ac:dyDescent="0.2">
      <c r="A179" s="14" t="str">
        <f>IF(INTRO!$E$43="Non-endemic"," ", IF(COUNTRY_INFO!A179=0," ",COUNTRY_INFO!A179))</f>
        <v>Ethiopia</v>
      </c>
      <c r="B179" s="14" t="str">
        <f>IF(INTRO!$E$43="Non-endemic"," ", IF(COUNTRY_INFO!B179=0," ",COUNTRY_INFO!B179))</f>
        <v>AmharaSouth Wello</v>
      </c>
      <c r="C179" s="14" t="str">
        <f>IF(INTRO!$E$43="Non-endemic"," ", IF(COUNTRY_INFO!C179=0," ",COUNTRY_INFO!C179))</f>
        <v>Kombolcha</v>
      </c>
      <c r="D179" s="15">
        <f>IF(INTRO!$E$43="Non-endemic", 0, IF(COUNTRY_INFO!$K179&gt;0, IF(COUNTRY_INFO!$K179=4, 0, IF(COUNTRY_INFO!$K179=1, COUNTRY_INFO!$F179*0.33, IF(COUNTRY_INFO!$K179=2, COUNTRY_INFO!$F179*0.5, COUNTRY_INFO!$F179))), 0))</f>
        <v>13781.865044652257</v>
      </c>
      <c r="E179" s="15">
        <f>IF(INTRO!$E$43="Non-endemic", 0, IF(COUNTRY_INFO!$K179&gt;0, IF(COUNTRY_INFO!$K179=4, 0, IF(COUNTRY_INFO!$K179=1, 0, IF(COUNTRY_INFO!$K179=2, COUNTRY_INFO!$G179*0.2, COUNTRY_INFO!$G179))), 0))</f>
        <v>0</v>
      </c>
      <c r="F179" s="15">
        <f t="shared" si="19"/>
        <v>13781.865044652257</v>
      </c>
      <c r="G179" s="16">
        <f>IF(INTRO!$E$43="Non-endemic", "Not required", COUNTRY_INFO!S179)</f>
        <v>0</v>
      </c>
      <c r="H179" s="198"/>
      <c r="I179" s="15">
        <f>IF($D179=0,0,IF(AND($G179&gt;0,$H179&lt;&gt;"Yes"),D179,IF(AND($G179&gt;0,$H179="Yes"),COUNTRY_INFO!$F179,0)))</f>
        <v>0</v>
      </c>
      <c r="J179" s="3"/>
      <c r="K179" s="42">
        <f t="shared" si="20"/>
        <v>0</v>
      </c>
      <c r="L179" s="42">
        <f t="shared" si="21"/>
        <v>0</v>
      </c>
      <c r="M179" s="15">
        <f t="shared" si="4"/>
        <v>0</v>
      </c>
      <c r="N179" s="42">
        <f t="shared" si="5"/>
        <v>0</v>
      </c>
      <c r="O179" s="15">
        <f t="shared" si="22"/>
        <v>0</v>
      </c>
      <c r="P179" s="25"/>
      <c r="Q179" s="17">
        <f t="shared" si="23"/>
        <v>0</v>
      </c>
      <c r="R179" s="17">
        <f t="shared" si="8"/>
        <v>0</v>
      </c>
    </row>
    <row r="180" spans="1:18" x14ac:dyDescent="0.2">
      <c r="A180" s="14" t="str">
        <f>IF(INTRO!$E$43="Non-endemic"," ", IF(COUNTRY_INFO!A180=0," ",COUNTRY_INFO!A180))</f>
        <v>Ethiopia</v>
      </c>
      <c r="B180" s="14" t="str">
        <f>IF(INTRO!$E$43="Non-endemic"," ", IF(COUNTRY_INFO!B180=0," ",COUNTRY_INFO!B180))</f>
        <v>AmharaSouth Wello</v>
      </c>
      <c r="C180" s="14" t="str">
        <f>IF(INTRO!$E$43="Non-endemic"," ", IF(COUNTRY_INFO!C180=0," ",COUNTRY_INFO!C180))</f>
        <v>Kutaber</v>
      </c>
      <c r="D180" s="15">
        <f>IF(INTRO!$E$43="Non-endemic", 0, IF(COUNTRY_INFO!$K180&gt;0, IF(COUNTRY_INFO!$K180=4, 0, IF(COUNTRY_INFO!$K180=1, COUNTRY_INFO!$F180*0.33, IF(COUNTRY_INFO!$K180=2, COUNTRY_INFO!$F180*0.5, COUNTRY_INFO!$F180))), 0))</f>
        <v>0</v>
      </c>
      <c r="E180" s="15">
        <f>IF(INTRO!$E$43="Non-endemic", 0, IF(COUNTRY_INFO!$K180&gt;0, IF(COUNTRY_INFO!$K180=4, 0, IF(COUNTRY_INFO!$K180=1, 0, IF(COUNTRY_INFO!$K180=2, COUNTRY_INFO!$G180*0.2, COUNTRY_INFO!$G180))), 0))</f>
        <v>0</v>
      </c>
      <c r="F180" s="15">
        <f t="shared" si="19"/>
        <v>0</v>
      </c>
      <c r="G180" s="16">
        <f>IF(INTRO!$E$43="Non-endemic", "Not required", COUNTRY_INFO!S180)</f>
        <v>0</v>
      </c>
      <c r="H180" s="198"/>
      <c r="I180" s="15">
        <f>IF($D180=0,0,IF(AND($G180&gt;0,$H180&lt;&gt;"Yes"),D180,IF(AND($G180&gt;0,$H180="Yes"),COUNTRY_INFO!$F180,0)))</f>
        <v>0</v>
      </c>
      <c r="J180" s="3"/>
      <c r="K180" s="42">
        <f t="shared" si="20"/>
        <v>0</v>
      </c>
      <c r="L180" s="42">
        <f t="shared" si="21"/>
        <v>0</v>
      </c>
      <c r="M180" s="15">
        <f t="shared" si="4"/>
        <v>0</v>
      </c>
      <c r="N180" s="42">
        <f t="shared" si="5"/>
        <v>0</v>
      </c>
      <c r="O180" s="15">
        <f t="shared" si="22"/>
        <v>0</v>
      </c>
      <c r="P180" s="25"/>
      <c r="Q180" s="17">
        <f t="shared" si="23"/>
        <v>0</v>
      </c>
      <c r="R180" s="17">
        <f t="shared" si="8"/>
        <v>0</v>
      </c>
    </row>
    <row r="181" spans="1:18" x14ac:dyDescent="0.2">
      <c r="A181" s="14" t="str">
        <f>IF(INTRO!$E$43="Non-endemic"," ", IF(COUNTRY_INFO!A181=0," ",COUNTRY_INFO!A181))</f>
        <v>Ethiopia</v>
      </c>
      <c r="B181" s="14" t="str">
        <f>IF(INTRO!$E$43="Non-endemic"," ", IF(COUNTRY_INFO!B181=0," ",COUNTRY_INFO!B181))</f>
        <v>AmharaSouth Wello</v>
      </c>
      <c r="C181" s="14" t="str">
        <f>IF(INTRO!$E$43="Non-endemic"," ", IF(COUNTRY_INFO!C181=0," ",COUNTRY_INFO!C181))</f>
        <v>Lagambo</v>
      </c>
      <c r="D181" s="15">
        <f>IF(INTRO!$E$43="Non-endemic", 0, IF(COUNTRY_INFO!$K181&gt;0, IF(COUNTRY_INFO!$K181=4, 0, IF(COUNTRY_INFO!$K181=1, COUNTRY_INFO!$F181*0.33, IF(COUNTRY_INFO!$K181=2, COUNTRY_INFO!$F181*0.5, COUNTRY_INFO!$F181))), 0))</f>
        <v>19222.668301173944</v>
      </c>
      <c r="E181" s="15">
        <f>IF(INTRO!$E$43="Non-endemic", 0, IF(COUNTRY_INFO!$K181&gt;0, IF(COUNTRY_INFO!$K181=4, 0, IF(COUNTRY_INFO!$K181=1, 0, IF(COUNTRY_INFO!$K181=2, COUNTRY_INFO!$G181*0.2, COUNTRY_INFO!$G181))), 0))</f>
        <v>0</v>
      </c>
      <c r="F181" s="15">
        <f t="shared" si="19"/>
        <v>19222.668301173944</v>
      </c>
      <c r="G181" s="16">
        <f>IF(INTRO!$E$43="Non-endemic", "Not required", COUNTRY_INFO!S181)</f>
        <v>0</v>
      </c>
      <c r="H181" s="198"/>
      <c r="I181" s="15">
        <f>IF($D181=0,0,IF(AND($G181&gt;0,$H181&lt;&gt;"Yes"),D181,IF(AND($G181&gt;0,$H181="Yes"),COUNTRY_INFO!$F181,0)))</f>
        <v>0</v>
      </c>
      <c r="J181" s="3"/>
      <c r="K181" s="42">
        <f t="shared" si="20"/>
        <v>0</v>
      </c>
      <c r="L181" s="42">
        <f t="shared" si="21"/>
        <v>0</v>
      </c>
      <c r="M181" s="15">
        <f t="shared" si="4"/>
        <v>0</v>
      </c>
      <c r="N181" s="42">
        <f t="shared" si="5"/>
        <v>0</v>
      </c>
      <c r="O181" s="15">
        <f t="shared" si="22"/>
        <v>0</v>
      </c>
      <c r="P181" s="25"/>
      <c r="Q181" s="17">
        <f t="shared" si="23"/>
        <v>0</v>
      </c>
      <c r="R181" s="17">
        <f t="shared" si="8"/>
        <v>0</v>
      </c>
    </row>
    <row r="182" spans="1:18" x14ac:dyDescent="0.2">
      <c r="A182" s="14" t="str">
        <f>IF(INTRO!$E$43="Non-endemic"," ", IF(COUNTRY_INFO!A182=0," ",COUNTRY_INFO!A182))</f>
        <v>Ethiopia</v>
      </c>
      <c r="B182" s="14" t="str">
        <f>IF(INTRO!$E$43="Non-endemic"," ", IF(COUNTRY_INFO!B182=0," ",COUNTRY_INFO!B182))</f>
        <v>AmharaSouth Wello</v>
      </c>
      <c r="C182" s="14" t="str">
        <f>IF(INTRO!$E$43="Non-endemic"," ", IF(COUNTRY_INFO!C182=0," ",COUNTRY_INFO!C182))</f>
        <v>Lege hida</v>
      </c>
      <c r="D182" s="15">
        <f>IF(INTRO!$E$43="Non-endemic", 0, IF(COUNTRY_INFO!$K182&gt;0, IF(COUNTRY_INFO!$K182=4, 0, IF(COUNTRY_INFO!$K182=1, COUNTRY_INFO!$F182*0.33, IF(COUNTRY_INFO!$K182=2, COUNTRY_INFO!$F182*0.5, COUNTRY_INFO!$F182))), 0))</f>
        <v>7523.8618703844168</v>
      </c>
      <c r="E182" s="15">
        <f>IF(INTRO!$E$43="Non-endemic", 0, IF(COUNTRY_INFO!$K182&gt;0, IF(COUNTRY_INFO!$K182=4, 0, IF(COUNTRY_INFO!$K182=1, 0, IF(COUNTRY_INFO!$K182=2, COUNTRY_INFO!$G182*0.2, COUNTRY_INFO!$G182))), 0))</f>
        <v>0</v>
      </c>
      <c r="F182" s="15">
        <f t="shared" si="19"/>
        <v>7523.8618703844168</v>
      </c>
      <c r="G182" s="16">
        <f>IF(INTRO!$E$43="Non-endemic", "Not required", COUNTRY_INFO!S182)</f>
        <v>0</v>
      </c>
      <c r="H182" s="198"/>
      <c r="I182" s="15">
        <f>IF($D182=0,0,IF(AND($G182&gt;0,$H182&lt;&gt;"Yes"),D182,IF(AND($G182&gt;0,$H182="Yes"),COUNTRY_INFO!$F182,0)))</f>
        <v>0</v>
      </c>
      <c r="J182" s="3"/>
      <c r="K182" s="42">
        <f t="shared" si="20"/>
        <v>0</v>
      </c>
      <c r="L182" s="42">
        <f t="shared" si="21"/>
        <v>0</v>
      </c>
      <c r="M182" s="15">
        <f t="shared" si="4"/>
        <v>0</v>
      </c>
      <c r="N182" s="42">
        <f t="shared" si="5"/>
        <v>0</v>
      </c>
      <c r="O182" s="15">
        <f t="shared" si="22"/>
        <v>0</v>
      </c>
      <c r="P182" s="25"/>
      <c r="Q182" s="17">
        <f t="shared" si="23"/>
        <v>0</v>
      </c>
      <c r="R182" s="17">
        <f t="shared" si="8"/>
        <v>0</v>
      </c>
    </row>
    <row r="183" spans="1:18" x14ac:dyDescent="0.2">
      <c r="A183" s="14" t="str">
        <f>IF(INTRO!$E$43="Non-endemic"," ", IF(COUNTRY_INFO!A183=0," ",COUNTRY_INFO!A183))</f>
        <v>Ethiopia</v>
      </c>
      <c r="B183" s="14" t="str">
        <f>IF(INTRO!$E$43="Non-endemic"," ", IF(COUNTRY_INFO!B183=0," ",COUNTRY_INFO!B183))</f>
        <v>AmharaSouth Wello</v>
      </c>
      <c r="C183" s="14" t="str">
        <f>IF(INTRO!$E$43="Non-endemic"," ", IF(COUNTRY_INFO!C183=0," ",COUNTRY_INFO!C183))</f>
        <v>Mehal Sainet</v>
      </c>
      <c r="D183" s="15">
        <f>IF(INTRO!$E$43="Non-endemic", 0, IF(COUNTRY_INFO!$K183&gt;0, IF(COUNTRY_INFO!$K183=4, 0, IF(COUNTRY_INFO!$K183=1, COUNTRY_INFO!$F183*0.33, IF(COUNTRY_INFO!$K183=2, COUNTRY_INFO!$F183*0.5, COUNTRY_INFO!$F183))), 0))</f>
        <v>0</v>
      </c>
      <c r="E183" s="15">
        <f>IF(INTRO!$E$43="Non-endemic", 0, IF(COUNTRY_INFO!$K183&gt;0, IF(COUNTRY_INFO!$K183=4, 0, IF(COUNTRY_INFO!$K183=1, 0, IF(COUNTRY_INFO!$K183=2, COUNTRY_INFO!$G183*0.2, COUNTRY_INFO!$G183))), 0))</f>
        <v>0</v>
      </c>
      <c r="F183" s="15">
        <f t="shared" si="19"/>
        <v>0</v>
      </c>
      <c r="G183" s="16">
        <f>IF(INTRO!$E$43="Non-endemic", "Not required", COUNTRY_INFO!S183)</f>
        <v>0</v>
      </c>
      <c r="H183" s="198"/>
      <c r="I183" s="15">
        <f>IF($D183=0,0,IF(AND($G183&gt;0,$H183&lt;&gt;"Yes"),D183,IF(AND($G183&gt;0,$H183="Yes"),COUNTRY_INFO!$F183,0)))</f>
        <v>0</v>
      </c>
      <c r="J183" s="3"/>
      <c r="K183" s="42">
        <f t="shared" si="20"/>
        <v>0</v>
      </c>
      <c r="L183" s="42">
        <f t="shared" si="21"/>
        <v>0</v>
      </c>
      <c r="M183" s="15">
        <f t="shared" si="4"/>
        <v>0</v>
      </c>
      <c r="N183" s="42">
        <f t="shared" si="5"/>
        <v>0</v>
      </c>
      <c r="O183" s="15">
        <f t="shared" si="22"/>
        <v>0</v>
      </c>
      <c r="P183" s="25"/>
      <c r="Q183" s="17">
        <f t="shared" si="23"/>
        <v>0</v>
      </c>
      <c r="R183" s="17">
        <f t="shared" si="8"/>
        <v>0</v>
      </c>
    </row>
    <row r="184" spans="1:18" x14ac:dyDescent="0.2">
      <c r="A184" s="14" t="str">
        <f>IF(INTRO!$E$43="Non-endemic"," ", IF(COUNTRY_INFO!A184=0," ",COUNTRY_INFO!A184))</f>
        <v>Ethiopia</v>
      </c>
      <c r="B184" s="14" t="str">
        <f>IF(INTRO!$E$43="Non-endemic"," ", IF(COUNTRY_INFO!B184=0," ",COUNTRY_INFO!B184))</f>
        <v>AmharaSouth Wello</v>
      </c>
      <c r="C184" s="14" t="str">
        <f>IF(INTRO!$E$43="Non-endemic"," ", IF(COUNTRY_INFO!C184=0," ",COUNTRY_INFO!C184))</f>
        <v>Mekdela</v>
      </c>
      <c r="D184" s="15">
        <f>IF(INTRO!$E$43="Non-endemic", 0, IF(COUNTRY_INFO!$K184&gt;0, IF(COUNTRY_INFO!$K184=4, 0, IF(COUNTRY_INFO!$K184=1, COUNTRY_INFO!$F184*0.33, IF(COUNTRY_INFO!$K184=2, COUNTRY_INFO!$F184*0.5, COUNTRY_INFO!$F184))), 0))</f>
        <v>16591.643416294635</v>
      </c>
      <c r="E184" s="15">
        <f>IF(INTRO!$E$43="Non-endemic", 0, IF(COUNTRY_INFO!$K184&gt;0, IF(COUNTRY_INFO!$K184=4, 0, IF(COUNTRY_INFO!$K184=1, 0, IF(COUNTRY_INFO!$K184=2, COUNTRY_INFO!$G184*0.2, COUNTRY_INFO!$G184))), 0))</f>
        <v>0</v>
      </c>
      <c r="F184" s="15">
        <f t="shared" si="19"/>
        <v>16591.643416294635</v>
      </c>
      <c r="G184" s="16">
        <f>IF(INTRO!$E$43="Non-endemic", "Not required", COUNTRY_INFO!S184)</f>
        <v>0</v>
      </c>
      <c r="H184" s="198"/>
      <c r="I184" s="15">
        <f>IF($D184=0,0,IF(AND($G184&gt;0,$H184&lt;&gt;"Yes"),D184,IF(AND($G184&gt;0,$H184="Yes"),COUNTRY_INFO!$F184,0)))</f>
        <v>0</v>
      </c>
      <c r="J184" s="3"/>
      <c r="K184" s="42">
        <f t="shared" si="20"/>
        <v>0</v>
      </c>
      <c r="L184" s="42">
        <f t="shared" si="21"/>
        <v>0</v>
      </c>
      <c r="M184" s="15">
        <f t="shared" si="4"/>
        <v>0</v>
      </c>
      <c r="N184" s="42">
        <f t="shared" si="5"/>
        <v>0</v>
      </c>
      <c r="O184" s="15">
        <f t="shared" si="22"/>
        <v>0</v>
      </c>
      <c r="P184" s="25"/>
      <c r="Q184" s="17">
        <f t="shared" si="23"/>
        <v>0</v>
      </c>
      <c r="R184" s="17">
        <f t="shared" si="8"/>
        <v>0</v>
      </c>
    </row>
    <row r="185" spans="1:18" x14ac:dyDescent="0.2">
      <c r="A185" s="14" t="str">
        <f>IF(INTRO!$E$43="Non-endemic"," ", IF(COUNTRY_INFO!A185=0," ",COUNTRY_INFO!A185))</f>
        <v>Ethiopia</v>
      </c>
      <c r="B185" s="14" t="str">
        <f>IF(INTRO!$E$43="Non-endemic"," ", IF(COUNTRY_INFO!B185=0," ",COUNTRY_INFO!B185))</f>
        <v>AmharaSouth Wello</v>
      </c>
      <c r="C185" s="14" t="str">
        <f>IF(INTRO!$E$43="Non-endemic"," ", IF(COUNTRY_INFO!C185=0," ",COUNTRY_INFO!C185))</f>
        <v>Sainet</v>
      </c>
      <c r="D185" s="15">
        <f>IF(INTRO!$E$43="Non-endemic", 0, IF(COUNTRY_INFO!$K185&gt;0, IF(COUNTRY_INFO!$K185=4, 0, IF(COUNTRY_INFO!$K185=1, COUNTRY_INFO!$F185*0.33, IF(COUNTRY_INFO!$K185=2, COUNTRY_INFO!$F185*0.5, COUNTRY_INFO!$F185))), 0))</f>
        <v>0</v>
      </c>
      <c r="E185" s="15">
        <f>IF(INTRO!$E$43="Non-endemic", 0, IF(COUNTRY_INFO!$K185&gt;0, IF(COUNTRY_INFO!$K185=4, 0, IF(COUNTRY_INFO!$K185=1, 0, IF(COUNTRY_INFO!$K185=2, COUNTRY_INFO!$G185*0.2, COUNTRY_INFO!$G185))), 0))</f>
        <v>0</v>
      </c>
      <c r="F185" s="15">
        <f t="shared" si="19"/>
        <v>0</v>
      </c>
      <c r="G185" s="16">
        <f>IF(INTRO!$E$43="Non-endemic", "Not required", COUNTRY_INFO!S185)</f>
        <v>0</v>
      </c>
      <c r="H185" s="198"/>
      <c r="I185" s="15">
        <f>IF($D185=0,0,IF(AND($G185&gt;0,$H185&lt;&gt;"Yes"),D185,IF(AND($G185&gt;0,$H185="Yes"),COUNTRY_INFO!$F185,0)))</f>
        <v>0</v>
      </c>
      <c r="J185" s="3"/>
      <c r="K185" s="42">
        <f t="shared" si="20"/>
        <v>0</v>
      </c>
      <c r="L185" s="42">
        <f t="shared" si="21"/>
        <v>0</v>
      </c>
      <c r="M185" s="15">
        <f t="shared" si="4"/>
        <v>0</v>
      </c>
      <c r="N185" s="42">
        <f t="shared" si="5"/>
        <v>0</v>
      </c>
      <c r="O185" s="15">
        <f t="shared" si="22"/>
        <v>0</v>
      </c>
      <c r="P185" s="25"/>
      <c r="Q185" s="17">
        <f t="shared" si="23"/>
        <v>0</v>
      </c>
      <c r="R185" s="17">
        <f t="shared" si="8"/>
        <v>0</v>
      </c>
    </row>
    <row r="186" spans="1:18" x14ac:dyDescent="0.2">
      <c r="A186" s="14" t="str">
        <f>IF(INTRO!$E$43="Non-endemic"," ", IF(COUNTRY_INFO!A186=0," ",COUNTRY_INFO!A186))</f>
        <v>Ethiopia</v>
      </c>
      <c r="B186" s="14" t="str">
        <f>IF(INTRO!$E$43="Non-endemic"," ", IF(COUNTRY_INFO!B186=0," ",COUNTRY_INFO!B186))</f>
        <v>AmharaSouth Wello</v>
      </c>
      <c r="C186" s="14" t="str">
        <f>IF(INTRO!$E$43="Non-endemic"," ", IF(COUNTRY_INFO!C186=0," ",COUNTRY_INFO!C186))</f>
        <v>Tehuledere</v>
      </c>
      <c r="D186" s="15">
        <f>IF(INTRO!$E$43="Non-endemic", 0, IF(COUNTRY_INFO!$K186&gt;0, IF(COUNTRY_INFO!$K186=4, 0, IF(COUNTRY_INFO!$K186=1, COUNTRY_INFO!$F186*0.33, IF(COUNTRY_INFO!$K186=2, COUNTRY_INFO!$F186*0.5, COUNTRY_INFO!$F186))), 0))</f>
        <v>20593.475143888762</v>
      </c>
      <c r="E186" s="15">
        <f>IF(INTRO!$E$43="Non-endemic", 0, IF(COUNTRY_INFO!$K186&gt;0, IF(COUNTRY_INFO!$K186=4, 0, IF(COUNTRY_INFO!$K186=1, 0, IF(COUNTRY_INFO!$K186=2, COUNTRY_INFO!$G186*0.2, COUNTRY_INFO!$G186))), 0))</f>
        <v>16253.243447063853</v>
      </c>
      <c r="F186" s="15">
        <f t="shared" si="19"/>
        <v>36846.718590952616</v>
      </c>
      <c r="G186" s="16">
        <f>IF(INTRO!$E$43="Non-endemic", "Not required", COUNTRY_INFO!S186)</f>
        <v>1</v>
      </c>
      <c r="H186" s="198" t="s">
        <v>171</v>
      </c>
      <c r="I186" s="15">
        <f>IF($D186=0,0,IF(AND($G186&gt;0,$H186&lt;&gt;"Yes"),D186,IF(AND($G186&gt;0,$H186="Yes"),COUNTRY_INFO!$F186,0)))</f>
        <v>41186.950287777523</v>
      </c>
      <c r="J186" s="3"/>
      <c r="K186" s="42">
        <f t="shared" si="20"/>
        <v>16253.243447063853</v>
      </c>
      <c r="L186" s="42">
        <f t="shared" si="21"/>
        <v>57440.193734841378</v>
      </c>
      <c r="M186" s="15">
        <f t="shared" si="4"/>
        <v>102967.37571944381</v>
      </c>
      <c r="N186" s="42">
        <f t="shared" si="5"/>
        <v>48759.730341191556</v>
      </c>
      <c r="O186" s="15">
        <f t="shared" si="22"/>
        <v>102967.37571944381</v>
      </c>
      <c r="P186" s="25"/>
      <c r="Q186" s="17">
        <f t="shared" si="23"/>
        <v>102967.37571944381</v>
      </c>
      <c r="R186" s="17">
        <f t="shared" si="8"/>
        <v>103</v>
      </c>
    </row>
    <row r="187" spans="1:18" x14ac:dyDescent="0.2">
      <c r="A187" s="14" t="str">
        <f>IF(INTRO!$E$43="Non-endemic"," ", IF(COUNTRY_INFO!A187=0," ",COUNTRY_INFO!A187))</f>
        <v>Ethiopia</v>
      </c>
      <c r="B187" s="14" t="str">
        <f>IF(INTRO!$E$43="Non-endemic"," ", IF(COUNTRY_INFO!B187=0," ",COUNTRY_INFO!B187))</f>
        <v>AmharaSouth Wello</v>
      </c>
      <c r="C187" s="14" t="str">
        <f>IF(INTRO!$E$43="Non-endemic"," ", IF(COUNTRY_INFO!C187=0," ",COUNTRY_INFO!C187))</f>
        <v>Tenta</v>
      </c>
      <c r="D187" s="15">
        <f>IF(INTRO!$E$43="Non-endemic", 0, IF(COUNTRY_INFO!$K187&gt;0, IF(COUNTRY_INFO!$K187=4, 0, IF(COUNTRY_INFO!$K187=1, COUNTRY_INFO!$F187*0.33, IF(COUNTRY_INFO!$K187=2, COUNTRY_INFO!$F187*0.5, COUNTRY_INFO!$F187))), 0))</f>
        <v>0</v>
      </c>
      <c r="E187" s="15">
        <f>IF(INTRO!$E$43="Non-endemic", 0, IF(COUNTRY_INFO!$K187&gt;0, IF(COUNTRY_INFO!$K187=4, 0, IF(COUNTRY_INFO!$K187=1, 0, IF(COUNTRY_INFO!$K187=2, COUNTRY_INFO!$G187*0.2, COUNTRY_INFO!$G187))), 0))</f>
        <v>0</v>
      </c>
      <c r="F187" s="15">
        <f t="shared" si="19"/>
        <v>0</v>
      </c>
      <c r="G187" s="16">
        <f>IF(INTRO!$E$43="Non-endemic", "Not required", COUNTRY_INFO!S187)</f>
        <v>0</v>
      </c>
      <c r="H187" s="198"/>
      <c r="I187" s="15">
        <f>IF($D187=0,0,IF(AND($G187&gt;0,$H187&lt;&gt;"Yes"),D187,IF(AND($G187&gt;0,$H187="Yes"),COUNTRY_INFO!$F187,0)))</f>
        <v>0</v>
      </c>
      <c r="J187" s="3"/>
      <c r="K187" s="42">
        <f t="shared" si="20"/>
        <v>0</v>
      </c>
      <c r="L187" s="42">
        <f t="shared" si="21"/>
        <v>0</v>
      </c>
      <c r="M187" s="15">
        <f t="shared" si="4"/>
        <v>0</v>
      </c>
      <c r="N187" s="42">
        <f t="shared" si="5"/>
        <v>0</v>
      </c>
      <c r="O187" s="15">
        <f t="shared" si="22"/>
        <v>0</v>
      </c>
      <c r="P187" s="25"/>
      <c r="Q187" s="17">
        <f t="shared" si="23"/>
        <v>0</v>
      </c>
      <c r="R187" s="17">
        <f t="shared" si="8"/>
        <v>0</v>
      </c>
    </row>
    <row r="188" spans="1:18" x14ac:dyDescent="0.2">
      <c r="A188" s="14" t="str">
        <f>IF(INTRO!$E$43="Non-endemic"," ", IF(COUNTRY_INFO!A188=0," ",COUNTRY_INFO!A188))</f>
        <v>Ethiopia</v>
      </c>
      <c r="B188" s="14" t="str">
        <f>IF(INTRO!$E$43="Non-endemic"," ", IF(COUNTRY_INFO!B188=0," ",COUNTRY_INFO!B188))</f>
        <v>AmharaSouth Wello</v>
      </c>
      <c r="C188" s="14" t="str">
        <f>IF(INTRO!$E$43="Non-endemic"," ", IF(COUNTRY_INFO!C188=0," ",COUNTRY_INFO!C188))</f>
        <v>Wegdy</v>
      </c>
      <c r="D188" s="15">
        <f>IF(INTRO!$E$43="Non-endemic", 0, IF(COUNTRY_INFO!$K188&gt;0, IF(COUNTRY_INFO!$K188=4, 0, IF(COUNTRY_INFO!$K188=1, COUNTRY_INFO!$F188*0.33, IF(COUNTRY_INFO!$K188=2, COUNTRY_INFO!$F188*0.5, COUNTRY_INFO!$F188))), 0))</f>
        <v>15078.235608074609</v>
      </c>
      <c r="E188" s="15">
        <f>IF(INTRO!$E$43="Non-endemic", 0, IF(COUNTRY_INFO!$K188&gt;0, IF(COUNTRY_INFO!$K188=4, 0, IF(COUNTRY_INFO!$K188=1, 0, IF(COUNTRY_INFO!$K188=2, COUNTRY_INFO!$G188*0.2, COUNTRY_INFO!$G188))), 0))</f>
        <v>0</v>
      </c>
      <c r="F188" s="15">
        <f t="shared" si="19"/>
        <v>15078.235608074609</v>
      </c>
      <c r="G188" s="16">
        <f>IF(INTRO!$E$43="Non-endemic", "Not required", COUNTRY_INFO!S188)</f>
        <v>0</v>
      </c>
      <c r="H188" s="198"/>
      <c r="I188" s="15">
        <f>IF($D188=0,0,IF(AND($G188&gt;0,$H188&lt;&gt;"Yes"),D188,IF(AND($G188&gt;0,$H188="Yes"),COUNTRY_INFO!$F188,0)))</f>
        <v>0</v>
      </c>
      <c r="J188" s="3"/>
      <c r="K188" s="42">
        <f t="shared" si="20"/>
        <v>0</v>
      </c>
      <c r="L188" s="42">
        <f t="shared" si="21"/>
        <v>0</v>
      </c>
      <c r="M188" s="15">
        <f t="shared" si="4"/>
        <v>0</v>
      </c>
      <c r="N188" s="42">
        <f t="shared" si="5"/>
        <v>0</v>
      </c>
      <c r="O188" s="15">
        <f t="shared" si="22"/>
        <v>0</v>
      </c>
      <c r="P188" s="25"/>
      <c r="Q188" s="17">
        <f t="shared" si="23"/>
        <v>0</v>
      </c>
      <c r="R188" s="17">
        <f t="shared" si="8"/>
        <v>0</v>
      </c>
    </row>
    <row r="189" spans="1:18" x14ac:dyDescent="0.2">
      <c r="A189" s="14" t="str">
        <f>IF(INTRO!$E$43="Non-endemic"," ", IF(COUNTRY_INFO!A189=0," ",COUNTRY_INFO!A189))</f>
        <v>Ethiopia</v>
      </c>
      <c r="B189" s="14" t="str">
        <f>IF(INTRO!$E$43="Non-endemic"," ", IF(COUNTRY_INFO!B189=0," ",COUNTRY_INFO!B189))</f>
        <v>AmharaSouth Wello</v>
      </c>
      <c r="C189" s="14" t="str">
        <f>IF(INTRO!$E$43="Non-endemic"," ", IF(COUNTRY_INFO!C189=0," ",COUNTRY_INFO!C189))</f>
        <v>Wereilu</v>
      </c>
      <c r="D189" s="15">
        <f>IF(INTRO!$E$43="Non-endemic", 0, IF(COUNTRY_INFO!$K189&gt;0, IF(COUNTRY_INFO!$K189=4, 0, IF(COUNTRY_INFO!$K189=1, COUNTRY_INFO!$F189*0.33, IF(COUNTRY_INFO!$K189=2, COUNTRY_INFO!$F189*0.5, COUNTRY_INFO!$F189))), 0))</f>
        <v>12291.005314472659</v>
      </c>
      <c r="E189" s="15">
        <f>IF(INTRO!$E$43="Non-endemic", 0, IF(COUNTRY_INFO!$K189&gt;0, IF(COUNTRY_INFO!$K189=4, 0, IF(COUNTRY_INFO!$K189=1, 0, IF(COUNTRY_INFO!$K189=2, COUNTRY_INFO!$G189*0.2, COUNTRY_INFO!$G189))), 0))</f>
        <v>0</v>
      </c>
      <c r="F189" s="15">
        <f t="shared" si="19"/>
        <v>12291.005314472659</v>
      </c>
      <c r="G189" s="16">
        <f>IF(INTRO!$E$43="Non-endemic", "Not required", COUNTRY_INFO!S189)</f>
        <v>0</v>
      </c>
      <c r="H189" s="198"/>
      <c r="I189" s="15">
        <f>IF($D189=0,0,IF(AND($G189&gt;0,$H189&lt;&gt;"Yes"),D189,IF(AND($G189&gt;0,$H189="Yes"),COUNTRY_INFO!$F189,0)))</f>
        <v>0</v>
      </c>
      <c r="J189" s="3"/>
      <c r="K189" s="42">
        <f t="shared" si="20"/>
        <v>0</v>
      </c>
      <c r="L189" s="42">
        <f t="shared" si="21"/>
        <v>0</v>
      </c>
      <c r="M189" s="15">
        <f t="shared" si="4"/>
        <v>0</v>
      </c>
      <c r="N189" s="42">
        <f t="shared" si="5"/>
        <v>0</v>
      </c>
      <c r="O189" s="15">
        <f t="shared" si="22"/>
        <v>0</v>
      </c>
      <c r="P189" s="25"/>
      <c r="Q189" s="17">
        <f t="shared" si="23"/>
        <v>0</v>
      </c>
      <c r="R189" s="17">
        <f t="shared" si="8"/>
        <v>0</v>
      </c>
    </row>
    <row r="190" spans="1:18" x14ac:dyDescent="0.2">
      <c r="A190" s="14" t="str">
        <f>IF(INTRO!$E$43="Non-endemic"," ", IF(COUNTRY_INFO!A190=0," ",COUNTRY_INFO!A190))</f>
        <v>Ethiopia</v>
      </c>
      <c r="B190" s="14" t="str">
        <f>IF(INTRO!$E$43="Non-endemic"," ", IF(COUNTRY_INFO!B190=0," ",COUNTRY_INFO!B190))</f>
        <v>AmharaSouth Wello</v>
      </c>
      <c r="C190" s="14" t="str">
        <f>IF(INTRO!$E$43="Non-endemic"," ", IF(COUNTRY_INFO!C190=0," ",COUNTRY_INFO!C190))</f>
        <v>Worebabo</v>
      </c>
      <c r="D190" s="15">
        <f>IF(INTRO!$E$43="Non-endemic", 0, IF(COUNTRY_INFO!$K190&gt;0, IF(COUNTRY_INFO!$K190=4, 0, IF(COUNTRY_INFO!$K190=1, COUNTRY_INFO!$F190*0.33, IF(COUNTRY_INFO!$K190=2, COUNTRY_INFO!$F190*0.5, COUNTRY_INFO!$F190))), 0))</f>
        <v>11525.3301537806</v>
      </c>
      <c r="E190" s="15">
        <f>IF(INTRO!$E$43="Non-endemic", 0, IF(COUNTRY_INFO!$K190&gt;0, IF(COUNTRY_INFO!$K190=4, 0, IF(COUNTRY_INFO!$K190=1, 0, IF(COUNTRY_INFO!$K190=2, COUNTRY_INFO!$G190*0.2, COUNTRY_INFO!$G190))), 0))</f>
        <v>0</v>
      </c>
      <c r="F190" s="15">
        <f t="shared" si="19"/>
        <v>11525.3301537806</v>
      </c>
      <c r="G190" s="16">
        <f>IF(INTRO!$E$43="Non-endemic", "Not required", COUNTRY_INFO!S190)</f>
        <v>0</v>
      </c>
      <c r="H190" s="198"/>
      <c r="I190" s="15">
        <f>IF($D190=0,0,IF(AND($G190&gt;0,$H190&lt;&gt;"Yes"),D190,IF(AND($G190&gt;0,$H190="Yes"),COUNTRY_INFO!$F190,0)))</f>
        <v>0</v>
      </c>
      <c r="J190" s="3"/>
      <c r="K190" s="42">
        <f t="shared" si="20"/>
        <v>0</v>
      </c>
      <c r="L190" s="42">
        <f t="shared" si="21"/>
        <v>0</v>
      </c>
      <c r="M190" s="15">
        <f t="shared" si="4"/>
        <v>0</v>
      </c>
      <c r="N190" s="42">
        <f t="shared" si="5"/>
        <v>0</v>
      </c>
      <c r="O190" s="15">
        <f t="shared" si="22"/>
        <v>0</v>
      </c>
      <c r="P190" s="25"/>
      <c r="Q190" s="17">
        <f t="shared" si="23"/>
        <v>0</v>
      </c>
      <c r="R190" s="17">
        <f t="shared" si="8"/>
        <v>0</v>
      </c>
    </row>
    <row r="191" spans="1:18" x14ac:dyDescent="0.2">
      <c r="A191" s="14" t="str">
        <f>IF(INTRO!$E$43="Non-endemic"," ", IF(COUNTRY_INFO!A191=0," ",COUNTRY_INFO!A191))</f>
        <v>Ethiopia</v>
      </c>
      <c r="B191" s="14" t="str">
        <f>IF(INTRO!$E$43="Non-endemic"," ", IF(COUNTRY_INFO!B191=0," ",COUNTRY_INFO!B191))</f>
        <v>AmharaWag Hemra</v>
      </c>
      <c r="C191" s="14" t="str">
        <f>IF(INTRO!$E$43="Non-endemic"," ", IF(COUNTRY_INFO!C191=0," ",COUNTRY_INFO!C191))</f>
        <v>Abergele</v>
      </c>
      <c r="D191" s="15">
        <f>IF(INTRO!$E$43="Non-endemic", 0, IF(COUNTRY_INFO!$K191&gt;0, IF(COUNTRY_INFO!$K191=4, 0, IF(COUNTRY_INFO!$K191=1, COUNTRY_INFO!$F191*0.33, IF(COUNTRY_INFO!$K191=2, COUNTRY_INFO!$F191*0.5, COUNTRY_INFO!$F191))), 0))</f>
        <v>8530.6168364565219</v>
      </c>
      <c r="E191" s="15">
        <f>IF(INTRO!$E$43="Non-endemic", 0, IF(COUNTRY_INFO!$K191&gt;0, IF(COUNTRY_INFO!$K191=4, 0, IF(COUNTRY_INFO!$K191=1, 0, IF(COUNTRY_INFO!$K191=2, COUNTRY_INFO!$G191*0.2, COUNTRY_INFO!$G191))), 0))</f>
        <v>6732.7243812802935</v>
      </c>
      <c r="F191" s="15">
        <f t="shared" si="19"/>
        <v>15263.341217736815</v>
      </c>
      <c r="G191" s="16">
        <f>IF(INTRO!$E$43="Non-endemic", "Not required", COUNTRY_INFO!S191)</f>
        <v>1</v>
      </c>
      <c r="H191" s="198" t="s">
        <v>171</v>
      </c>
      <c r="I191" s="15">
        <f>IF($D191=0,0,IF(AND($G191&gt;0,$H191&lt;&gt;"Yes"),D191,IF(AND($G191&gt;0,$H191="Yes"),COUNTRY_INFO!$F191,0)))</f>
        <v>17061.233672913044</v>
      </c>
      <c r="J191" s="3"/>
      <c r="K191" s="42">
        <f t="shared" si="20"/>
        <v>6732.7243812802935</v>
      </c>
      <c r="L191" s="42">
        <f t="shared" si="21"/>
        <v>23793.958054193339</v>
      </c>
      <c r="M191" s="15">
        <f t="shared" si="4"/>
        <v>42653.084182282611</v>
      </c>
      <c r="N191" s="42">
        <f t="shared" si="5"/>
        <v>20198.173143840882</v>
      </c>
      <c r="O191" s="15">
        <f t="shared" si="22"/>
        <v>42653.084182282611</v>
      </c>
      <c r="P191" s="25"/>
      <c r="Q191" s="17">
        <f t="shared" si="23"/>
        <v>42653.084182282611</v>
      </c>
      <c r="R191" s="17">
        <f t="shared" si="8"/>
        <v>43</v>
      </c>
    </row>
    <row r="192" spans="1:18" x14ac:dyDescent="0.2">
      <c r="A192" s="14" t="str">
        <f>IF(INTRO!$E$43="Non-endemic"," ", IF(COUNTRY_INFO!A192=0," ",COUNTRY_INFO!A192))</f>
        <v>Ethiopia</v>
      </c>
      <c r="B192" s="14" t="str">
        <f>IF(INTRO!$E$43="Non-endemic"," ", IF(COUNTRY_INFO!B192=0," ",COUNTRY_INFO!B192))</f>
        <v>AmharaWag Hemra</v>
      </c>
      <c r="C192" s="14" t="str">
        <f>IF(INTRO!$E$43="Non-endemic"," ", IF(COUNTRY_INFO!C192=0," ",COUNTRY_INFO!C192))</f>
        <v>Dehana</v>
      </c>
      <c r="D192" s="15">
        <f>IF(INTRO!$E$43="Non-endemic", 0, IF(COUNTRY_INFO!$K192&gt;0, IF(COUNTRY_INFO!$K192=4, 0, IF(COUNTRY_INFO!$K192=1, COUNTRY_INFO!$F192*0.33, IF(COUNTRY_INFO!$K192=2, COUNTRY_INFO!$F192*0.5, COUNTRY_INFO!$F192))), 0))</f>
        <v>0</v>
      </c>
      <c r="E192" s="15">
        <f>IF(INTRO!$E$43="Non-endemic", 0, IF(COUNTRY_INFO!$K192&gt;0, IF(COUNTRY_INFO!$K192=4, 0, IF(COUNTRY_INFO!$K192=1, 0, IF(COUNTRY_INFO!$K192=2, COUNTRY_INFO!$G192*0.2, COUNTRY_INFO!$G192))), 0))</f>
        <v>0</v>
      </c>
      <c r="F192" s="15">
        <f t="shared" si="19"/>
        <v>0</v>
      </c>
      <c r="G192" s="16">
        <f>IF(INTRO!$E$43="Non-endemic", "Not required", COUNTRY_INFO!S192)</f>
        <v>0</v>
      </c>
      <c r="H192" s="198"/>
      <c r="I192" s="15">
        <f>IF($D192=0,0,IF(AND($G192&gt;0,$H192&lt;&gt;"Yes"),D192,IF(AND($G192&gt;0,$H192="Yes"),COUNTRY_INFO!$F192,0)))</f>
        <v>0</v>
      </c>
      <c r="J192" s="3"/>
      <c r="K192" s="42">
        <f t="shared" si="20"/>
        <v>0</v>
      </c>
      <c r="L192" s="42">
        <f t="shared" si="21"/>
        <v>0</v>
      </c>
      <c r="M192" s="15">
        <f t="shared" si="4"/>
        <v>0</v>
      </c>
      <c r="N192" s="42">
        <f t="shared" si="5"/>
        <v>0</v>
      </c>
      <c r="O192" s="15">
        <f t="shared" si="22"/>
        <v>0</v>
      </c>
      <c r="P192" s="25"/>
      <c r="Q192" s="17">
        <f t="shared" si="23"/>
        <v>0</v>
      </c>
      <c r="R192" s="17">
        <f t="shared" si="8"/>
        <v>0</v>
      </c>
    </row>
    <row r="193" spans="1:18" x14ac:dyDescent="0.2">
      <c r="A193" s="14" t="str">
        <f>IF(INTRO!$E$43="Non-endemic"," ", IF(COUNTRY_INFO!A193=0," ",COUNTRY_INFO!A193))</f>
        <v>Ethiopia</v>
      </c>
      <c r="B193" s="14" t="str">
        <f>IF(INTRO!$E$43="Non-endemic"," ", IF(COUNTRY_INFO!B193=0," ",COUNTRY_INFO!B193))</f>
        <v>AmharaWag Hemra</v>
      </c>
      <c r="C193" s="14" t="str">
        <f>IF(INTRO!$E$43="Non-endemic"," ", IF(COUNTRY_INFO!C193=0," ",COUNTRY_INFO!C193))</f>
        <v>Gazgibla</v>
      </c>
      <c r="D193" s="15">
        <f>IF(INTRO!$E$43="Non-endemic", 0, IF(COUNTRY_INFO!$K193&gt;0, IF(COUNTRY_INFO!$K193=4, 0, IF(COUNTRY_INFO!$K193=1, COUNTRY_INFO!$F193*0.33, IF(COUNTRY_INFO!$K193=2, COUNTRY_INFO!$F193*0.5, COUNTRY_INFO!$F193))), 0))</f>
        <v>0</v>
      </c>
      <c r="E193" s="15">
        <f>IF(INTRO!$E$43="Non-endemic", 0, IF(COUNTRY_INFO!$K193&gt;0, IF(COUNTRY_INFO!$K193=4, 0, IF(COUNTRY_INFO!$K193=1, 0, IF(COUNTRY_INFO!$K193=2, COUNTRY_INFO!$G193*0.2, COUNTRY_INFO!$G193))), 0))</f>
        <v>0</v>
      </c>
      <c r="F193" s="15">
        <f t="shared" si="19"/>
        <v>0</v>
      </c>
      <c r="G193" s="16">
        <f>IF(INTRO!$E$43="Non-endemic", "Not required", COUNTRY_INFO!S193)</f>
        <v>0</v>
      </c>
      <c r="H193" s="198"/>
      <c r="I193" s="15">
        <f>IF($D193=0,0,IF(AND($G193&gt;0,$H193&lt;&gt;"Yes"),D193,IF(AND($G193&gt;0,$H193="Yes"),COUNTRY_INFO!$F193,0)))</f>
        <v>0</v>
      </c>
      <c r="J193" s="3"/>
      <c r="K193" s="42">
        <f t="shared" si="20"/>
        <v>0</v>
      </c>
      <c r="L193" s="42">
        <f t="shared" si="21"/>
        <v>0</v>
      </c>
      <c r="M193" s="15">
        <f t="shared" si="4"/>
        <v>0</v>
      </c>
      <c r="N193" s="42">
        <f t="shared" si="5"/>
        <v>0</v>
      </c>
      <c r="O193" s="15">
        <f t="shared" si="22"/>
        <v>0</v>
      </c>
      <c r="P193" s="25"/>
      <c r="Q193" s="17">
        <f t="shared" si="23"/>
        <v>0</v>
      </c>
      <c r="R193" s="17">
        <f t="shared" si="8"/>
        <v>0</v>
      </c>
    </row>
    <row r="194" spans="1:18" x14ac:dyDescent="0.2">
      <c r="A194" s="14" t="str">
        <f>IF(INTRO!$E$43="Non-endemic"," ", IF(COUNTRY_INFO!A194=0," ",COUNTRY_INFO!A194))</f>
        <v>Ethiopia</v>
      </c>
      <c r="B194" s="14" t="str">
        <f>IF(INTRO!$E$43="Non-endemic"," ", IF(COUNTRY_INFO!B194=0," ",COUNTRY_INFO!B194))</f>
        <v>AmharaWag Hemra</v>
      </c>
      <c r="C194" s="14" t="str">
        <f>IF(INTRO!$E$43="Non-endemic"," ", IF(COUNTRY_INFO!C194=0," ",COUNTRY_INFO!C194))</f>
        <v>Sahala Seyemt</v>
      </c>
      <c r="D194" s="15">
        <f>IF(INTRO!$E$43="Non-endemic", 0, IF(COUNTRY_INFO!$K194&gt;0, IF(COUNTRY_INFO!$K194=4, 0, IF(COUNTRY_INFO!$K194=1, COUNTRY_INFO!$F194*0.33, IF(COUNTRY_INFO!$K194=2, COUNTRY_INFO!$F194*0.5, COUNTRY_INFO!$F194))), 0))</f>
        <v>0</v>
      </c>
      <c r="E194" s="15">
        <f>IF(INTRO!$E$43="Non-endemic", 0, IF(COUNTRY_INFO!$K194&gt;0, IF(COUNTRY_INFO!$K194=4, 0, IF(COUNTRY_INFO!$K194=1, 0, IF(COUNTRY_INFO!$K194=2, COUNTRY_INFO!$G194*0.2, COUNTRY_INFO!$G194))), 0))</f>
        <v>0</v>
      </c>
      <c r="F194" s="15">
        <f t="shared" si="19"/>
        <v>0</v>
      </c>
      <c r="G194" s="16">
        <f>IF(INTRO!$E$43="Non-endemic", "Not required", COUNTRY_INFO!S194)</f>
        <v>0</v>
      </c>
      <c r="H194" s="198"/>
      <c r="I194" s="15">
        <f>IF($D194=0,0,IF(AND($G194&gt;0,$H194&lt;&gt;"Yes"),D194,IF(AND($G194&gt;0,$H194="Yes"),COUNTRY_INFO!$F194,0)))</f>
        <v>0</v>
      </c>
      <c r="J194" s="3"/>
      <c r="K194" s="42">
        <f t="shared" si="20"/>
        <v>0</v>
      </c>
      <c r="L194" s="42">
        <f t="shared" si="21"/>
        <v>0</v>
      </c>
      <c r="M194" s="15">
        <f t="shared" si="4"/>
        <v>0</v>
      </c>
      <c r="N194" s="42">
        <f t="shared" si="5"/>
        <v>0</v>
      </c>
      <c r="O194" s="15">
        <f t="shared" si="22"/>
        <v>0</v>
      </c>
      <c r="P194" s="25"/>
      <c r="Q194" s="17">
        <f t="shared" si="23"/>
        <v>0</v>
      </c>
      <c r="R194" s="17">
        <f t="shared" si="8"/>
        <v>0</v>
      </c>
    </row>
    <row r="195" spans="1:18" x14ac:dyDescent="0.2">
      <c r="A195" s="14" t="str">
        <f>IF(INTRO!$E$43="Non-endemic"," ", IF(COUNTRY_INFO!A195=0," ",COUNTRY_INFO!A195))</f>
        <v>Ethiopia</v>
      </c>
      <c r="B195" s="14" t="str">
        <f>IF(INTRO!$E$43="Non-endemic"," ", IF(COUNTRY_INFO!B195=0," ",COUNTRY_INFO!B195))</f>
        <v>AmharaWag Hemra</v>
      </c>
      <c r="C195" s="14" t="str">
        <f>IF(INTRO!$E$43="Non-endemic"," ", IF(COUNTRY_INFO!C195=0," ",COUNTRY_INFO!C195))</f>
        <v>Sekota town</v>
      </c>
      <c r="D195" s="15">
        <f>IF(INTRO!$E$43="Non-endemic", 0, IF(COUNTRY_INFO!$K195&gt;0, IF(COUNTRY_INFO!$K195=4, 0, IF(COUNTRY_INFO!$K195=1, COUNTRY_INFO!$F195*0.33, IF(COUNTRY_INFO!$K195=2, COUNTRY_INFO!$F195*0.5, COUNTRY_INFO!$F195))), 0))</f>
        <v>9812.4118337645414</v>
      </c>
      <c r="E195" s="15">
        <f>IF(INTRO!$E$43="Non-endemic", 0, IF(COUNTRY_INFO!$K195&gt;0, IF(COUNTRY_INFO!$K195=4, 0, IF(COUNTRY_INFO!$K195=1, 0, IF(COUNTRY_INFO!$K195=2, COUNTRY_INFO!$G195*0.2, COUNTRY_INFO!$G195))), 0))</f>
        <v>19360.928306502101</v>
      </c>
      <c r="F195" s="15">
        <f t="shared" si="19"/>
        <v>29173.340140266642</v>
      </c>
      <c r="G195" s="16">
        <f>IF(INTRO!$E$43="Non-endemic", "Not required", COUNTRY_INFO!S195)</f>
        <v>1</v>
      </c>
      <c r="H195" s="198" t="s">
        <v>171</v>
      </c>
      <c r="I195" s="15">
        <f>IF($D195=0,0,IF(AND($G195&gt;0,$H195&lt;&gt;"Yes"),D195,IF(AND($G195&gt;0,$H195="Yes"),COUNTRY_INFO!$F195,0)))</f>
        <v>9812.4118337645414</v>
      </c>
      <c r="J195" s="3"/>
      <c r="K195" s="42">
        <f t="shared" si="20"/>
        <v>19360.928306502101</v>
      </c>
      <c r="L195" s="42">
        <f t="shared" si="21"/>
        <v>29173.340140266642</v>
      </c>
      <c r="M195" s="15">
        <f t="shared" si="4"/>
        <v>24531.029584411353</v>
      </c>
      <c r="N195" s="42">
        <f t="shared" si="5"/>
        <v>58082.784919506303</v>
      </c>
      <c r="O195" s="15">
        <f t="shared" si="22"/>
        <v>24531.029584411353</v>
      </c>
      <c r="P195" s="25"/>
      <c r="Q195" s="17">
        <f t="shared" si="23"/>
        <v>24531.029584411353</v>
      </c>
      <c r="R195" s="17">
        <f t="shared" si="8"/>
        <v>25</v>
      </c>
    </row>
    <row r="196" spans="1:18" x14ac:dyDescent="0.2">
      <c r="A196" s="14" t="str">
        <f>IF(INTRO!$E$43="Non-endemic"," ", IF(COUNTRY_INFO!A196=0," ",COUNTRY_INFO!A196))</f>
        <v>Ethiopia</v>
      </c>
      <c r="B196" s="14" t="str">
        <f>IF(INTRO!$E$43="Non-endemic"," ", IF(COUNTRY_INFO!B196=0," ",COUNTRY_INFO!B196))</f>
        <v>AmharaWag Hemra</v>
      </c>
      <c r="C196" s="14" t="str">
        <f>IF(INTRO!$E$43="Non-endemic"," ", IF(COUNTRY_INFO!C196=0," ",COUNTRY_INFO!C196))</f>
        <v>Sekota Zuria</v>
      </c>
      <c r="D196" s="15">
        <f>IF(INTRO!$E$43="Non-endemic", 0, IF(COUNTRY_INFO!$K196&gt;0, IF(COUNTRY_INFO!$K196=4, 0, IF(COUNTRY_INFO!$K196=1, COUNTRY_INFO!$F196*0.33, IF(COUNTRY_INFO!$K196=2, COUNTRY_INFO!$F196*0.5, COUNTRY_INFO!$F196))), 0))</f>
        <v>29982.111042850887</v>
      </c>
      <c r="E196" s="15">
        <f>IF(INTRO!$E$43="Non-endemic", 0, IF(COUNTRY_INFO!$K196&gt;0, IF(COUNTRY_INFO!$K196=4, 0, IF(COUNTRY_INFO!$K196=1, 0, IF(COUNTRY_INFO!$K196=2, COUNTRY_INFO!$G196*0.2, COUNTRY_INFO!$G196))), 0))</f>
        <v>59157.882099972834</v>
      </c>
      <c r="F196" s="15">
        <f t="shared" si="19"/>
        <v>89139.993142823718</v>
      </c>
      <c r="G196" s="16">
        <f>IF(INTRO!$E$43="Non-endemic", "Not required", COUNTRY_INFO!S196)</f>
        <v>1</v>
      </c>
      <c r="H196" s="198" t="s">
        <v>171</v>
      </c>
      <c r="I196" s="15">
        <f>IF($D196=0,0,IF(AND($G196&gt;0,$H196&lt;&gt;"Yes"),D196,IF(AND($G196&gt;0,$H196="Yes"),COUNTRY_INFO!$F196,0)))</f>
        <v>29982.111042850887</v>
      </c>
      <c r="J196" s="3"/>
      <c r="K196" s="42">
        <f t="shared" si="20"/>
        <v>59157.882099972834</v>
      </c>
      <c r="L196" s="42">
        <f t="shared" si="21"/>
        <v>89139.993142823718</v>
      </c>
      <c r="M196" s="15">
        <f t="shared" si="4"/>
        <v>74955.277607127224</v>
      </c>
      <c r="N196" s="42">
        <f t="shared" si="5"/>
        <v>177473.6462999185</v>
      </c>
      <c r="O196" s="15">
        <f t="shared" si="22"/>
        <v>74955.277607127224</v>
      </c>
      <c r="P196" s="25"/>
      <c r="Q196" s="17">
        <f t="shared" si="23"/>
        <v>74955.277607127224</v>
      </c>
      <c r="R196" s="17">
        <f t="shared" si="8"/>
        <v>75</v>
      </c>
    </row>
    <row r="197" spans="1:18" x14ac:dyDescent="0.2">
      <c r="A197" s="14" t="str">
        <f>IF(INTRO!$E$43="Non-endemic"," ", IF(COUNTRY_INFO!A197=0," ",COUNTRY_INFO!A197))</f>
        <v>Ethiopia</v>
      </c>
      <c r="B197" s="14" t="str">
        <f>IF(INTRO!$E$43="Non-endemic"," ", IF(COUNTRY_INFO!B197=0," ",COUNTRY_INFO!B197))</f>
        <v>AmharaWag Hemra</v>
      </c>
      <c r="C197" s="14" t="str">
        <f>IF(INTRO!$E$43="Non-endemic"," ", IF(COUNTRY_INFO!C197=0," ",COUNTRY_INFO!C197))</f>
        <v>Tsagibji</v>
      </c>
      <c r="D197" s="15">
        <f>IF(INTRO!$E$43="Non-endemic", 0, IF(COUNTRY_INFO!$K197&gt;0, IF(COUNTRY_INFO!$K197=4, 0, IF(COUNTRY_INFO!$K197=1, COUNTRY_INFO!$F197*0.33, IF(COUNTRY_INFO!$K197=2, COUNTRY_INFO!$F197*0.5, COUNTRY_INFO!$F197))), 0))</f>
        <v>0</v>
      </c>
      <c r="E197" s="15">
        <f>IF(INTRO!$E$43="Non-endemic", 0, IF(COUNTRY_INFO!$K197&gt;0, IF(COUNTRY_INFO!$K197=4, 0, IF(COUNTRY_INFO!$K197=1, 0, IF(COUNTRY_INFO!$K197=2, COUNTRY_INFO!$G197*0.2, COUNTRY_INFO!$G197))), 0))</f>
        <v>0</v>
      </c>
      <c r="F197" s="15">
        <f t="shared" si="19"/>
        <v>0</v>
      </c>
      <c r="G197" s="16">
        <f>IF(INTRO!$E$43="Non-endemic", "Not required", COUNTRY_INFO!S197)</f>
        <v>0</v>
      </c>
      <c r="H197" s="198"/>
      <c r="I197" s="15">
        <f>IF($D197=0,0,IF(AND($G197&gt;0,$H197&lt;&gt;"Yes"),D197,IF(AND($G197&gt;0,$H197="Yes"),COUNTRY_INFO!$F197,0)))</f>
        <v>0</v>
      </c>
      <c r="J197" s="3"/>
      <c r="K197" s="42">
        <f t="shared" si="20"/>
        <v>0</v>
      </c>
      <c r="L197" s="42">
        <f t="shared" si="21"/>
        <v>0</v>
      </c>
      <c r="M197" s="15">
        <f t="shared" si="4"/>
        <v>0</v>
      </c>
      <c r="N197" s="42">
        <f t="shared" si="5"/>
        <v>0</v>
      </c>
      <c r="O197" s="15">
        <f t="shared" si="22"/>
        <v>0</v>
      </c>
      <c r="P197" s="25"/>
      <c r="Q197" s="17">
        <f t="shared" si="23"/>
        <v>0</v>
      </c>
      <c r="R197" s="17">
        <f t="shared" si="8"/>
        <v>0</v>
      </c>
    </row>
    <row r="198" spans="1:18" x14ac:dyDescent="0.2">
      <c r="A198" s="14" t="str">
        <f>IF(INTRO!$E$43="Non-endemic"," ", IF(COUNTRY_INFO!A198=0," ",COUNTRY_INFO!A198))</f>
        <v>Ethiopia</v>
      </c>
      <c r="B198" s="14" t="str">
        <f>IF(INTRO!$E$43="Non-endemic"," ", IF(COUNTRY_INFO!B198=0," ",COUNTRY_INFO!B198))</f>
        <v>AmharaWag Hemra</v>
      </c>
      <c r="C198" s="14" t="str">
        <f>IF(INTRO!$E$43="Non-endemic"," ", IF(COUNTRY_INFO!C198=0," ",COUNTRY_INFO!C198))</f>
        <v>Ziquala</v>
      </c>
      <c r="D198" s="15">
        <f>IF(INTRO!$E$43="Non-endemic", 0, IF(COUNTRY_INFO!$K198&gt;0, IF(COUNTRY_INFO!$K198=4, 0, IF(COUNTRY_INFO!$K198=1, COUNTRY_INFO!$F198*0.33, IF(COUNTRY_INFO!$K198=2, COUNTRY_INFO!$F198*0.5, COUNTRY_INFO!$F198))), 0))</f>
        <v>0</v>
      </c>
      <c r="E198" s="15">
        <f>IF(INTRO!$E$43="Non-endemic", 0, IF(COUNTRY_INFO!$K198&gt;0, IF(COUNTRY_INFO!$K198=4, 0, IF(COUNTRY_INFO!$K198=1, 0, IF(COUNTRY_INFO!$K198=2, COUNTRY_INFO!$G198*0.2, COUNTRY_INFO!$G198))), 0))</f>
        <v>0</v>
      </c>
      <c r="F198" s="15">
        <f t="shared" si="19"/>
        <v>0</v>
      </c>
      <c r="G198" s="16">
        <f>IF(INTRO!$E$43="Non-endemic", "Not required", COUNTRY_INFO!S198)</f>
        <v>0</v>
      </c>
      <c r="H198" s="198"/>
      <c r="I198" s="15">
        <f>IF($D198=0,0,IF(AND($G198&gt;0,$H198&lt;&gt;"Yes"),D198,IF(AND($G198&gt;0,$H198="Yes"),COUNTRY_INFO!$F198,0)))</f>
        <v>0</v>
      </c>
      <c r="J198" s="3"/>
      <c r="K198" s="42">
        <f t="shared" si="20"/>
        <v>0</v>
      </c>
      <c r="L198" s="42">
        <f t="shared" si="21"/>
        <v>0</v>
      </c>
      <c r="M198" s="15">
        <f t="shared" si="4"/>
        <v>0</v>
      </c>
      <c r="N198" s="42">
        <f t="shared" si="5"/>
        <v>0</v>
      </c>
      <c r="O198" s="15">
        <f t="shared" si="22"/>
        <v>0</v>
      </c>
      <c r="P198" s="25"/>
      <c r="Q198" s="17">
        <f t="shared" si="23"/>
        <v>0</v>
      </c>
      <c r="R198" s="17">
        <f t="shared" si="8"/>
        <v>0</v>
      </c>
    </row>
    <row r="199" spans="1:18" x14ac:dyDescent="0.2">
      <c r="A199" s="14" t="str">
        <f>IF(INTRO!$E$43="Non-endemic"," ", IF(COUNTRY_INFO!A199=0," ",COUNTRY_INFO!A199))</f>
        <v>Ethiopia</v>
      </c>
      <c r="B199" s="14" t="str">
        <f>IF(INTRO!$E$43="Non-endemic"," ", IF(COUNTRY_INFO!B199=0," ",COUNTRY_INFO!B199))</f>
        <v>AmharaWest Gojam</v>
      </c>
      <c r="C199" s="14" t="str">
        <f>IF(INTRO!$E$43="Non-endemic"," ", IF(COUNTRY_INFO!C199=0," ",COUNTRY_INFO!C199))</f>
        <v>Bahidar Zuria</v>
      </c>
      <c r="D199" s="15">
        <f>IF(INTRO!$E$43="Non-endemic", 0, IF(COUNTRY_INFO!$K199&gt;0, IF(COUNTRY_INFO!$K199=4, 0, IF(COUNTRY_INFO!$K199=1, COUNTRY_INFO!$F199*0.33, IF(COUNTRY_INFO!$K199=2, COUNTRY_INFO!$F199*0.5, COUNTRY_INFO!$F199))), 0))</f>
        <v>11114.559706157406</v>
      </c>
      <c r="E199" s="15">
        <f>IF(INTRO!$E$43="Non-endemic", 0, IF(COUNTRY_INFO!$K199&gt;0, IF(COUNTRY_INFO!$K199=4, 0, IF(COUNTRY_INFO!$K199=1, 0, IF(COUNTRY_INFO!$K199=2, COUNTRY_INFO!$G199*0.2, COUNTRY_INFO!$G199))), 0))</f>
        <v>8772.0816156039164</v>
      </c>
      <c r="F199" s="15">
        <f t="shared" si="19"/>
        <v>19886.641321761323</v>
      </c>
      <c r="G199" s="16">
        <f>IF(INTRO!$E$43="Non-endemic", "Not required", COUNTRY_INFO!S199)</f>
        <v>1</v>
      </c>
      <c r="H199" s="198" t="s">
        <v>171</v>
      </c>
      <c r="I199" s="15">
        <f>IF($D199=0,0,IF(AND($G199&gt;0,$H199&lt;&gt;"Yes"),D199,IF(AND($G199&gt;0,$H199="Yes"),COUNTRY_INFO!$F199,0)))</f>
        <v>22229.119412314813</v>
      </c>
      <c r="J199" s="3"/>
      <c r="K199" s="42">
        <f t="shared" si="20"/>
        <v>8772.0816156039164</v>
      </c>
      <c r="L199" s="42">
        <f t="shared" si="21"/>
        <v>31001.201027918731</v>
      </c>
      <c r="M199" s="15">
        <f t="shared" si="4"/>
        <v>55572.798530787033</v>
      </c>
      <c r="N199" s="42">
        <f t="shared" si="5"/>
        <v>26316.244846811751</v>
      </c>
      <c r="O199" s="15">
        <f t="shared" si="22"/>
        <v>55572.798530787033</v>
      </c>
      <c r="P199" s="25"/>
      <c r="Q199" s="17">
        <f t="shared" si="23"/>
        <v>55572.798530787033</v>
      </c>
      <c r="R199" s="17">
        <f t="shared" si="8"/>
        <v>56</v>
      </c>
    </row>
    <row r="200" spans="1:18" x14ac:dyDescent="0.2">
      <c r="A200" s="14" t="str">
        <f>IF(INTRO!$E$43="Non-endemic"," ", IF(COUNTRY_INFO!A200=0," ",COUNTRY_INFO!A200))</f>
        <v>Ethiopia</v>
      </c>
      <c r="B200" s="14" t="str">
        <f>IF(INTRO!$E$43="Non-endemic"," ", IF(COUNTRY_INFO!B200=0," ",COUNTRY_INFO!B200))</f>
        <v>AmharaWest Gojam</v>
      </c>
      <c r="C200" s="14" t="str">
        <f>IF(INTRO!$E$43="Non-endemic"," ", IF(COUNTRY_INFO!C200=0," ",COUNTRY_INFO!C200))</f>
        <v>Bahirdar City</v>
      </c>
      <c r="D200" s="15">
        <f>IF(INTRO!$E$43="Non-endemic", 0, IF(COUNTRY_INFO!$K200&gt;0, IF(COUNTRY_INFO!$K200=4, 0, IF(COUNTRY_INFO!$K200=1, COUNTRY_INFO!$F200*0.33, IF(COUNTRY_INFO!$K200=2, COUNTRY_INFO!$F200*0.5, COUNTRY_INFO!$F200))), 0))</f>
        <v>21841.603578252856</v>
      </c>
      <c r="E200" s="15">
        <f>IF(INTRO!$E$43="Non-endemic", 0, IF(COUNTRY_INFO!$K200&gt;0, IF(COUNTRY_INFO!$K200=4, 0, IF(COUNTRY_INFO!$K200=1, 0, IF(COUNTRY_INFO!$K200=2, COUNTRY_INFO!$G200*0.2, COUNTRY_INFO!$G200))), 0))</f>
        <v>0</v>
      </c>
      <c r="F200" s="15">
        <f t="shared" si="19"/>
        <v>21841.603578252856</v>
      </c>
      <c r="G200" s="16">
        <f>IF(INTRO!$E$43="Non-endemic", "Not required", COUNTRY_INFO!S200)</f>
        <v>0</v>
      </c>
      <c r="H200" s="198"/>
      <c r="I200" s="15">
        <f>IF($D200=0,0,IF(AND($G200&gt;0,$H200&lt;&gt;"Yes"),D200,IF(AND($G200&gt;0,$H200="Yes"),COUNTRY_INFO!$F200,0)))</f>
        <v>0</v>
      </c>
      <c r="J200" s="3"/>
      <c r="K200" s="42">
        <f t="shared" si="20"/>
        <v>0</v>
      </c>
      <c r="L200" s="42">
        <f t="shared" si="21"/>
        <v>0</v>
      </c>
      <c r="M200" s="15">
        <f t="shared" si="4"/>
        <v>0</v>
      </c>
      <c r="N200" s="42">
        <f t="shared" si="5"/>
        <v>0</v>
      </c>
      <c r="O200" s="15">
        <f t="shared" si="22"/>
        <v>0</v>
      </c>
      <c r="P200" s="25"/>
      <c r="Q200" s="17">
        <f t="shared" si="23"/>
        <v>0</v>
      </c>
      <c r="R200" s="17">
        <f t="shared" si="8"/>
        <v>0</v>
      </c>
    </row>
    <row r="201" spans="1:18" x14ac:dyDescent="0.2">
      <c r="A201" s="14" t="str">
        <f>IF(INTRO!$E$43="Non-endemic"," ", IF(COUNTRY_INFO!A201=0," ",COUNTRY_INFO!A201))</f>
        <v>Ethiopia</v>
      </c>
      <c r="B201" s="14" t="str">
        <f>IF(INTRO!$E$43="Non-endemic"," ", IF(COUNTRY_INFO!B201=0," ",COUNTRY_INFO!B201))</f>
        <v>AmharaWest Gojam</v>
      </c>
      <c r="C201" s="14" t="str">
        <f>IF(INTRO!$E$43="Non-endemic"," ", IF(COUNTRY_INFO!C201=0," ",COUNTRY_INFO!C201))</f>
        <v>Bure Town</v>
      </c>
      <c r="D201" s="15">
        <f>IF(INTRO!$E$43="Non-endemic", 0, IF(COUNTRY_INFO!$K201&gt;0, IF(COUNTRY_INFO!$K201=4, 0, IF(COUNTRY_INFO!$K201=1, COUNTRY_INFO!$F201*0.33, IF(COUNTRY_INFO!$K201=2, COUNTRY_INFO!$F201*0.5, COUNTRY_INFO!$F201))), 0))</f>
        <v>0</v>
      </c>
      <c r="E201" s="15">
        <f>IF(INTRO!$E$43="Non-endemic", 0, IF(COUNTRY_INFO!$K201&gt;0, IF(COUNTRY_INFO!$K201=4, 0, IF(COUNTRY_INFO!$K201=1, 0, IF(COUNTRY_INFO!$K201=2, COUNTRY_INFO!$G201*0.2, COUNTRY_INFO!$G201))), 0))</f>
        <v>0</v>
      </c>
      <c r="F201" s="15">
        <f t="shared" si="19"/>
        <v>0</v>
      </c>
      <c r="G201" s="16">
        <f>IF(INTRO!$E$43="Non-endemic", "Not required", COUNTRY_INFO!S201)</f>
        <v>0</v>
      </c>
      <c r="H201" s="198"/>
      <c r="I201" s="15">
        <f>IF($D201=0,0,IF(AND($G201&gt;0,$H201&lt;&gt;"Yes"),D201,IF(AND($G201&gt;0,$H201="Yes"),COUNTRY_INFO!$F201,0)))</f>
        <v>0</v>
      </c>
      <c r="J201" s="3"/>
      <c r="K201" s="42">
        <f t="shared" si="20"/>
        <v>0</v>
      </c>
      <c r="L201" s="42">
        <f t="shared" si="21"/>
        <v>0</v>
      </c>
      <c r="M201" s="15">
        <f t="shared" si="4"/>
        <v>0</v>
      </c>
      <c r="N201" s="42">
        <f t="shared" si="5"/>
        <v>0</v>
      </c>
      <c r="O201" s="15">
        <f t="shared" si="22"/>
        <v>0</v>
      </c>
      <c r="P201" s="25"/>
      <c r="Q201" s="17">
        <f t="shared" si="23"/>
        <v>0</v>
      </c>
      <c r="R201" s="17">
        <f t="shared" si="8"/>
        <v>0</v>
      </c>
    </row>
    <row r="202" spans="1:18" x14ac:dyDescent="0.2">
      <c r="A202" s="14" t="str">
        <f>IF(INTRO!$E$43="Non-endemic"," ", IF(COUNTRY_INFO!A202=0," ",COUNTRY_INFO!A202))</f>
        <v>Ethiopia</v>
      </c>
      <c r="B202" s="14" t="str">
        <f>IF(INTRO!$E$43="Non-endemic"," ", IF(COUNTRY_INFO!B202=0," ",COUNTRY_INFO!B202))</f>
        <v>AmharaWest Gojam</v>
      </c>
      <c r="C202" s="14" t="str">
        <f>IF(INTRO!$E$43="Non-endemic"," ", IF(COUNTRY_INFO!C202=0," ",COUNTRY_INFO!C202))</f>
        <v>Bure Zuria</v>
      </c>
      <c r="D202" s="15">
        <f>IF(INTRO!$E$43="Non-endemic", 0, IF(COUNTRY_INFO!$K202&gt;0, IF(COUNTRY_INFO!$K202=4, 0, IF(COUNTRY_INFO!$K202=1, COUNTRY_INFO!$F202*0.33, IF(COUNTRY_INFO!$K202=2, COUNTRY_INFO!$F202*0.5, COUNTRY_INFO!$F202))), 0))</f>
        <v>12516.006348535675</v>
      </c>
      <c r="E202" s="15">
        <f>IF(INTRO!$E$43="Non-endemic", 0, IF(COUNTRY_INFO!$K202&gt;0, IF(COUNTRY_INFO!$K202=4, 0, IF(COUNTRY_INFO!$K202=1, 0, IF(COUNTRY_INFO!$K202=2, COUNTRY_INFO!$G202*0.2, COUNTRY_INFO!$G202))), 0))</f>
        <v>0</v>
      </c>
      <c r="F202" s="15">
        <f t="shared" ref="F202:F265" si="24">SUM(D202:E202)</f>
        <v>12516.006348535675</v>
      </c>
      <c r="G202" s="16">
        <f>IF(INTRO!$E$43="Non-endemic", "Not required", COUNTRY_INFO!S202)</f>
        <v>0</v>
      </c>
      <c r="H202" s="198"/>
      <c r="I202" s="15">
        <f>IF($D202=0,0,IF(AND($G202&gt;0,$H202&lt;&gt;"Yes"),D202,IF(AND($G202&gt;0,$H202="Yes"),COUNTRY_INFO!$F202,0)))</f>
        <v>0</v>
      </c>
      <c r="J202" s="3"/>
      <c r="K202" s="42">
        <f t="shared" ref="K202:K265" si="25">IF($G202&gt;0,E202, 0)</f>
        <v>0</v>
      </c>
      <c r="L202" s="42">
        <f t="shared" ref="L202:L265" si="26">IF($J202=0,SUM(I202,K202),SUM(J202,K202))</f>
        <v>0</v>
      </c>
      <c r="M202" s="15">
        <f t="shared" si="4"/>
        <v>0</v>
      </c>
      <c r="N202" s="42">
        <f t="shared" si="5"/>
        <v>0</v>
      </c>
      <c r="O202" s="15">
        <f t="shared" ref="O202:O265" si="27">M202</f>
        <v>0</v>
      </c>
      <c r="P202" s="25"/>
      <c r="Q202" s="17">
        <f t="shared" ref="Q202:Q265" si="28">IF($O202&gt;$P202,O202-P202,0)</f>
        <v>0</v>
      </c>
      <c r="R202" s="17">
        <f t="shared" si="8"/>
        <v>0</v>
      </c>
    </row>
    <row r="203" spans="1:18" x14ac:dyDescent="0.2">
      <c r="A203" s="14" t="str">
        <f>IF(INTRO!$E$43="Non-endemic"," ", IF(COUNTRY_INFO!A203=0," ",COUNTRY_INFO!A203))</f>
        <v>Ethiopia</v>
      </c>
      <c r="B203" s="14" t="str">
        <f>IF(INTRO!$E$43="Non-endemic"," ", IF(COUNTRY_INFO!B203=0," ",COUNTRY_INFO!B203))</f>
        <v>AmharaWest Gojam</v>
      </c>
      <c r="C203" s="14" t="str">
        <f>IF(INTRO!$E$43="Non-endemic"," ", IF(COUNTRY_INFO!C203=0," ",COUNTRY_INFO!C203))</f>
        <v>Dega Damot</v>
      </c>
      <c r="D203" s="15">
        <f>IF(INTRO!$E$43="Non-endemic", 0, IF(COUNTRY_INFO!$K203&gt;0, IF(COUNTRY_INFO!$K203=4, 0, IF(COUNTRY_INFO!$K203=1, COUNTRY_INFO!$F203*0.33, IF(COUNTRY_INFO!$K203=2, COUNTRY_INFO!$F203*0.5, COUNTRY_INFO!$F203))), 0))</f>
        <v>0</v>
      </c>
      <c r="E203" s="15">
        <f>IF(INTRO!$E$43="Non-endemic", 0, IF(COUNTRY_INFO!$K203&gt;0, IF(COUNTRY_INFO!$K203=4, 0, IF(COUNTRY_INFO!$K203=1, 0, IF(COUNTRY_INFO!$K203=2, COUNTRY_INFO!$G203*0.2, COUNTRY_INFO!$G203))), 0))</f>
        <v>0</v>
      </c>
      <c r="F203" s="15">
        <f t="shared" si="24"/>
        <v>0</v>
      </c>
      <c r="G203" s="16">
        <f>IF(INTRO!$E$43="Non-endemic", "Not required", COUNTRY_INFO!S203)</f>
        <v>0</v>
      </c>
      <c r="H203" s="198"/>
      <c r="I203" s="15">
        <f>IF($D203=0,0,IF(AND($G203&gt;0,$H203&lt;&gt;"Yes"),D203,IF(AND($G203&gt;0,$H203="Yes"),COUNTRY_INFO!$F203,0)))</f>
        <v>0</v>
      </c>
      <c r="J203" s="3"/>
      <c r="K203" s="42">
        <f t="shared" si="25"/>
        <v>0</v>
      </c>
      <c r="L203" s="42">
        <f t="shared" si="26"/>
        <v>0</v>
      </c>
      <c r="M203" s="15">
        <f t="shared" si="4"/>
        <v>0</v>
      </c>
      <c r="N203" s="42">
        <f t="shared" si="5"/>
        <v>0</v>
      </c>
      <c r="O203" s="15">
        <f t="shared" si="27"/>
        <v>0</v>
      </c>
      <c r="P203" s="25"/>
      <c r="Q203" s="17">
        <f t="shared" si="28"/>
        <v>0</v>
      </c>
      <c r="R203" s="17">
        <f t="shared" si="8"/>
        <v>0</v>
      </c>
    </row>
    <row r="204" spans="1:18" x14ac:dyDescent="0.2">
      <c r="A204" s="14" t="str">
        <f>IF(INTRO!$E$43="Non-endemic"," ", IF(COUNTRY_INFO!A204=0," ",COUNTRY_INFO!A204))</f>
        <v>Ethiopia</v>
      </c>
      <c r="B204" s="14" t="str">
        <f>IF(INTRO!$E$43="Non-endemic"," ", IF(COUNTRY_INFO!B204=0," ",COUNTRY_INFO!B204))</f>
        <v>AmharaWest Gojam</v>
      </c>
      <c r="C204" s="14" t="str">
        <f>IF(INTRO!$E$43="Non-endemic"," ", IF(COUNTRY_INFO!C204=0," ",COUNTRY_INFO!C204))</f>
        <v>Demibecha</v>
      </c>
      <c r="D204" s="15">
        <f>IF(INTRO!$E$43="Non-endemic", 0, IF(COUNTRY_INFO!$K204&gt;0, IF(COUNTRY_INFO!$K204=4, 0, IF(COUNTRY_INFO!$K204=1, COUNTRY_INFO!$F204*0.33, IF(COUNTRY_INFO!$K204=2, COUNTRY_INFO!$F204*0.5, COUNTRY_INFO!$F204))), 0))</f>
        <v>0</v>
      </c>
      <c r="E204" s="15">
        <f>IF(INTRO!$E$43="Non-endemic", 0, IF(COUNTRY_INFO!$K204&gt;0, IF(COUNTRY_INFO!$K204=4, 0, IF(COUNTRY_INFO!$K204=1, 0, IF(COUNTRY_INFO!$K204=2, COUNTRY_INFO!$G204*0.2, COUNTRY_INFO!$G204))), 0))</f>
        <v>0</v>
      </c>
      <c r="F204" s="15">
        <f t="shared" si="24"/>
        <v>0</v>
      </c>
      <c r="G204" s="16">
        <f>IF(INTRO!$E$43="Non-endemic", "Not required", COUNTRY_INFO!S204)</f>
        <v>0</v>
      </c>
      <c r="H204" s="198"/>
      <c r="I204" s="15">
        <f>IF($D204=0,0,IF(AND($G204&gt;0,$H204&lt;&gt;"Yes"),D204,IF(AND($G204&gt;0,$H204="Yes"),COUNTRY_INFO!$F204,0)))</f>
        <v>0</v>
      </c>
      <c r="J204" s="3"/>
      <c r="K204" s="42">
        <f t="shared" si="25"/>
        <v>0</v>
      </c>
      <c r="L204" s="42">
        <f t="shared" si="26"/>
        <v>0</v>
      </c>
      <c r="M204" s="15">
        <f t="shared" si="4"/>
        <v>0</v>
      </c>
      <c r="N204" s="42">
        <f t="shared" si="5"/>
        <v>0</v>
      </c>
      <c r="O204" s="15">
        <f t="shared" si="27"/>
        <v>0</v>
      </c>
      <c r="P204" s="25"/>
      <c r="Q204" s="17">
        <f t="shared" si="28"/>
        <v>0</v>
      </c>
      <c r="R204" s="17">
        <f t="shared" si="8"/>
        <v>0</v>
      </c>
    </row>
    <row r="205" spans="1:18" x14ac:dyDescent="0.2">
      <c r="A205" s="14" t="str">
        <f>IF(INTRO!$E$43="Non-endemic"," ", IF(COUNTRY_INFO!A205=0," ",COUNTRY_INFO!A205))</f>
        <v>Ethiopia</v>
      </c>
      <c r="B205" s="14" t="str">
        <f>IF(INTRO!$E$43="Non-endemic"," ", IF(COUNTRY_INFO!B205=0," ",COUNTRY_INFO!B205))</f>
        <v>AmharaWest Gojam</v>
      </c>
      <c r="C205" s="14" t="str">
        <f>IF(INTRO!$E$43="Non-endemic"," ", IF(COUNTRY_INFO!C205=0," ",COUNTRY_INFO!C205))</f>
        <v>Finote Selam Town</v>
      </c>
      <c r="D205" s="15">
        <f>IF(INTRO!$E$43="Non-endemic", 0, IF(COUNTRY_INFO!$K205&gt;0, IF(COUNTRY_INFO!$K205=4, 0, IF(COUNTRY_INFO!$K205=1, COUNTRY_INFO!$F205*0.33, IF(COUNTRY_INFO!$K205=2, COUNTRY_INFO!$F205*0.5, COUNTRY_INFO!$F205))), 0))</f>
        <v>6069.3727279814475</v>
      </c>
      <c r="E205" s="15">
        <f>IF(INTRO!$E$43="Non-endemic", 0, IF(COUNTRY_INFO!$K205&gt;0, IF(COUNTRY_INFO!$K205=4, 0, IF(COUNTRY_INFO!$K205=1, 0, IF(COUNTRY_INFO!$K205=2, COUNTRY_INFO!$G205*0.2, COUNTRY_INFO!$G205))), 0))</f>
        <v>4790.2062099570703</v>
      </c>
      <c r="F205" s="15">
        <f t="shared" si="24"/>
        <v>10859.578937938517</v>
      </c>
      <c r="G205" s="16">
        <f>IF(INTRO!$E$43="Non-endemic", "Not required", COUNTRY_INFO!S205)</f>
        <v>1</v>
      </c>
      <c r="H205" s="198" t="s">
        <v>171</v>
      </c>
      <c r="I205" s="15">
        <f>IF($D205=0,0,IF(AND($G205&gt;0,$H205&lt;&gt;"Yes"),D205,IF(AND($G205&gt;0,$H205="Yes"),COUNTRY_INFO!$F205,0)))</f>
        <v>12138.745455962895</v>
      </c>
      <c r="J205" s="3"/>
      <c r="K205" s="42">
        <f t="shared" si="25"/>
        <v>4790.2062099570703</v>
      </c>
      <c r="L205" s="42">
        <f t="shared" si="26"/>
        <v>16928.951665919965</v>
      </c>
      <c r="M205" s="15">
        <f t="shared" si="4"/>
        <v>30346.863639907238</v>
      </c>
      <c r="N205" s="42">
        <f t="shared" si="5"/>
        <v>14370.618629871211</v>
      </c>
      <c r="O205" s="15">
        <f t="shared" si="27"/>
        <v>30346.863639907238</v>
      </c>
      <c r="P205" s="25"/>
      <c r="Q205" s="17">
        <f t="shared" si="28"/>
        <v>30346.863639907238</v>
      </c>
      <c r="R205" s="17">
        <f t="shared" si="8"/>
        <v>31</v>
      </c>
    </row>
    <row r="206" spans="1:18" x14ac:dyDescent="0.2">
      <c r="A206" s="14" t="str">
        <f>IF(INTRO!$E$43="Non-endemic"," ", IF(COUNTRY_INFO!A206=0," ",COUNTRY_INFO!A206))</f>
        <v>Ethiopia</v>
      </c>
      <c r="B206" s="14" t="str">
        <f>IF(INTRO!$E$43="Non-endemic"," ", IF(COUNTRY_INFO!B206=0," ",COUNTRY_INFO!B206))</f>
        <v>AmharaWest Gojam</v>
      </c>
      <c r="C206" s="14" t="str">
        <f>IF(INTRO!$E$43="Non-endemic"," ", IF(COUNTRY_INFO!C206=0," ",COUNTRY_INFO!C206))</f>
        <v>Gonji Kolela</v>
      </c>
      <c r="D206" s="15">
        <f>IF(INTRO!$E$43="Non-endemic", 0, IF(COUNTRY_INFO!$K206&gt;0, IF(COUNTRY_INFO!$K206=4, 0, IF(COUNTRY_INFO!$K206=1, COUNTRY_INFO!$F206*0.33, IF(COUNTRY_INFO!$K206=2, COUNTRY_INFO!$F206*0.5, COUNTRY_INFO!$F206))), 0))</f>
        <v>12128.563203313302</v>
      </c>
      <c r="E206" s="15">
        <f>IF(INTRO!$E$43="Non-endemic", 0, IF(COUNTRY_INFO!$K206&gt;0, IF(COUNTRY_INFO!$K206=4, 0, IF(COUNTRY_INFO!$K206=1, 0, IF(COUNTRY_INFO!$K206=2, COUNTRY_INFO!$G206*0.2, COUNTRY_INFO!$G206))), 0))</f>
        <v>0</v>
      </c>
      <c r="F206" s="15">
        <f t="shared" si="24"/>
        <v>12128.563203313302</v>
      </c>
      <c r="G206" s="16">
        <f>IF(INTRO!$E$43="Non-endemic", "Not required", COUNTRY_INFO!S206)</f>
        <v>0</v>
      </c>
      <c r="H206" s="198"/>
      <c r="I206" s="15">
        <f>IF($D206=0,0,IF(AND($G206&gt;0,$H206&lt;&gt;"Yes"),D206,IF(AND($G206&gt;0,$H206="Yes"),COUNTRY_INFO!$F206,0)))</f>
        <v>0</v>
      </c>
      <c r="J206" s="3"/>
      <c r="K206" s="42">
        <f t="shared" si="25"/>
        <v>0</v>
      </c>
      <c r="L206" s="42">
        <f t="shared" si="26"/>
        <v>0</v>
      </c>
      <c r="M206" s="15">
        <f t="shared" si="4"/>
        <v>0</v>
      </c>
      <c r="N206" s="42">
        <f t="shared" si="5"/>
        <v>0</v>
      </c>
      <c r="O206" s="15">
        <f t="shared" si="27"/>
        <v>0</v>
      </c>
      <c r="P206" s="25"/>
      <c r="Q206" s="17">
        <f t="shared" si="28"/>
        <v>0</v>
      </c>
      <c r="R206" s="17">
        <f t="shared" si="8"/>
        <v>0</v>
      </c>
    </row>
    <row r="207" spans="1:18" x14ac:dyDescent="0.2">
      <c r="A207" s="14" t="str">
        <f>IF(INTRO!$E$43="Non-endemic"," ", IF(COUNTRY_INFO!A207=0," ",COUNTRY_INFO!A207))</f>
        <v>Ethiopia</v>
      </c>
      <c r="B207" s="14" t="str">
        <f>IF(INTRO!$E$43="Non-endemic"," ", IF(COUNTRY_INFO!B207=0," ",COUNTRY_INFO!B207))</f>
        <v>AmharaWest Gojam</v>
      </c>
      <c r="C207" s="14" t="str">
        <f>IF(INTRO!$E$43="Non-endemic"," ", IF(COUNTRY_INFO!C207=0," ",COUNTRY_INFO!C207))</f>
        <v>Jabi Tehinan</v>
      </c>
      <c r="D207" s="15">
        <f>IF(INTRO!$E$43="Non-endemic", 0, IF(COUNTRY_INFO!$K207&gt;0, IF(COUNTRY_INFO!$K207=4, 0, IF(COUNTRY_INFO!$K207=1, COUNTRY_INFO!$F207*0.33, IF(COUNTRY_INFO!$K207=2, COUNTRY_INFO!$F207*0.5, COUNTRY_INFO!$F207))), 0))</f>
        <v>32351.331080406606</v>
      </c>
      <c r="E207" s="15">
        <f>IF(INTRO!$E$43="Non-endemic", 0, IF(COUNTRY_INFO!$K207&gt;0, IF(COUNTRY_INFO!$K207=4, 0, IF(COUNTRY_INFO!$K207=1, 0, IF(COUNTRY_INFO!$K207=2, COUNTRY_INFO!$G207*0.2, COUNTRY_INFO!$G207))), 0))</f>
        <v>25533.041714062056</v>
      </c>
      <c r="F207" s="15">
        <f t="shared" si="24"/>
        <v>57884.372794468662</v>
      </c>
      <c r="G207" s="16">
        <f>IF(INTRO!$E$43="Non-endemic", "Not required", COUNTRY_INFO!S207)</f>
        <v>1</v>
      </c>
      <c r="H207" s="198" t="s">
        <v>171</v>
      </c>
      <c r="I207" s="15">
        <f>IF($D207=0,0,IF(AND($G207&gt;0,$H207&lt;&gt;"Yes"),D207,IF(AND($G207&gt;0,$H207="Yes"),COUNTRY_INFO!$F207,0)))</f>
        <v>64702.662160813212</v>
      </c>
      <c r="J207" s="3"/>
      <c r="K207" s="42">
        <f t="shared" si="25"/>
        <v>25533.041714062056</v>
      </c>
      <c r="L207" s="42">
        <f t="shared" si="26"/>
        <v>90235.703874875268</v>
      </c>
      <c r="M207" s="15">
        <f t="shared" si="4"/>
        <v>161756.65540203304</v>
      </c>
      <c r="N207" s="42">
        <f t="shared" si="5"/>
        <v>76599.125142186167</v>
      </c>
      <c r="O207" s="15">
        <f t="shared" si="27"/>
        <v>161756.65540203304</v>
      </c>
      <c r="P207" s="25"/>
      <c r="Q207" s="17">
        <f t="shared" si="28"/>
        <v>161756.65540203304</v>
      </c>
      <c r="R207" s="17">
        <f t="shared" si="8"/>
        <v>162</v>
      </c>
    </row>
    <row r="208" spans="1:18" x14ac:dyDescent="0.2">
      <c r="A208" s="14" t="str">
        <f>IF(INTRO!$E$43="Non-endemic"," ", IF(COUNTRY_INFO!A208=0," ",COUNTRY_INFO!A208))</f>
        <v>Ethiopia</v>
      </c>
      <c r="B208" s="14" t="str">
        <f>IF(INTRO!$E$43="Non-endemic"," ", IF(COUNTRY_INFO!B208=0," ",COUNTRY_INFO!B208))</f>
        <v>AmharaWest Gojam</v>
      </c>
      <c r="C208" s="14" t="str">
        <f>IF(INTRO!$E$43="Non-endemic"," ", IF(COUNTRY_INFO!C208=0," ",COUNTRY_INFO!C208))</f>
        <v>North Achefer</v>
      </c>
      <c r="D208" s="15">
        <f>IF(INTRO!$E$43="Non-endemic", 0, IF(COUNTRY_INFO!$K208&gt;0, IF(COUNTRY_INFO!$K208=4, 0, IF(COUNTRY_INFO!$K208=1, COUNTRY_INFO!$F208*0.33, IF(COUNTRY_INFO!$K208=2, COUNTRY_INFO!$F208*0.5, COUNTRY_INFO!$F208))), 0))</f>
        <v>0</v>
      </c>
      <c r="E208" s="15">
        <f>IF(INTRO!$E$43="Non-endemic", 0, IF(COUNTRY_INFO!$K208&gt;0, IF(COUNTRY_INFO!$K208=4, 0, IF(COUNTRY_INFO!$K208=1, 0, IF(COUNTRY_INFO!$K208=2, COUNTRY_INFO!$G208*0.2, COUNTRY_INFO!$G208))), 0))</f>
        <v>0</v>
      </c>
      <c r="F208" s="15">
        <f t="shared" si="24"/>
        <v>0</v>
      </c>
      <c r="G208" s="16">
        <f>IF(INTRO!$E$43="Non-endemic", "Not required", COUNTRY_INFO!S208)</f>
        <v>0</v>
      </c>
      <c r="H208" s="198"/>
      <c r="I208" s="15">
        <f>IF($D208=0,0,IF(AND($G208&gt;0,$H208&lt;&gt;"Yes"),D208,IF(AND($G208&gt;0,$H208="Yes"),COUNTRY_INFO!$F208,0)))</f>
        <v>0</v>
      </c>
      <c r="J208" s="3"/>
      <c r="K208" s="42">
        <f t="shared" si="25"/>
        <v>0</v>
      </c>
      <c r="L208" s="42">
        <f t="shared" si="26"/>
        <v>0</v>
      </c>
      <c r="M208" s="15">
        <f t="shared" si="4"/>
        <v>0</v>
      </c>
      <c r="N208" s="42">
        <f t="shared" si="5"/>
        <v>0</v>
      </c>
      <c r="O208" s="15">
        <f t="shared" si="27"/>
        <v>0</v>
      </c>
      <c r="P208" s="25"/>
      <c r="Q208" s="17">
        <f t="shared" si="28"/>
        <v>0</v>
      </c>
      <c r="R208" s="17">
        <f t="shared" si="8"/>
        <v>0</v>
      </c>
    </row>
    <row r="209" spans="1:18" x14ac:dyDescent="0.2">
      <c r="A209" s="14" t="str">
        <f>IF(INTRO!$E$43="Non-endemic"," ", IF(COUNTRY_INFO!A209=0," ",COUNTRY_INFO!A209))</f>
        <v>Ethiopia</v>
      </c>
      <c r="B209" s="14" t="str">
        <f>IF(INTRO!$E$43="Non-endemic"," ", IF(COUNTRY_INFO!B209=0," ",COUNTRY_INFO!B209))</f>
        <v>AmharaWest Gojam</v>
      </c>
      <c r="C209" s="14" t="str">
        <f>IF(INTRO!$E$43="Non-endemic"," ", IF(COUNTRY_INFO!C209=0," ",COUNTRY_INFO!C209))</f>
        <v>North Mecha</v>
      </c>
      <c r="D209" s="15">
        <f>IF(INTRO!$E$43="Non-endemic", 0, IF(COUNTRY_INFO!$K209&gt;0, IF(COUNTRY_INFO!$K209=4, 0, IF(COUNTRY_INFO!$K209=1, COUNTRY_INFO!$F209*0.33, IF(COUNTRY_INFO!$K209=2, COUNTRY_INFO!$F209*0.5, COUNTRY_INFO!$F209))), 0))</f>
        <v>42223.92927335063</v>
      </c>
      <c r="E209" s="15">
        <f>IF(INTRO!$E$43="Non-endemic", 0, IF(COUNTRY_INFO!$K209&gt;0, IF(COUNTRY_INFO!$K209=4, 0, IF(COUNTRY_INFO!$K209=1, 0, IF(COUNTRY_INFO!$K209=2, COUNTRY_INFO!$G209*0.2, COUNTRY_INFO!$G209))), 0))</f>
        <v>33324.914662352669</v>
      </c>
      <c r="F209" s="15">
        <f t="shared" si="24"/>
        <v>75548.843935703306</v>
      </c>
      <c r="G209" s="16">
        <f>IF(INTRO!$E$43="Non-endemic", "Not required", COUNTRY_INFO!S209)</f>
        <v>1</v>
      </c>
      <c r="H209" s="198" t="s">
        <v>171</v>
      </c>
      <c r="I209" s="15">
        <f>IF($D209=0,0,IF(AND($G209&gt;0,$H209&lt;&gt;"Yes"),D209,IF(AND($G209&gt;0,$H209="Yes"),COUNTRY_INFO!$F209,0)))</f>
        <v>84447.85854670126</v>
      </c>
      <c r="J209" s="3"/>
      <c r="K209" s="42">
        <f t="shared" si="25"/>
        <v>33324.914662352669</v>
      </c>
      <c r="L209" s="42">
        <f t="shared" si="26"/>
        <v>117772.77320905394</v>
      </c>
      <c r="M209" s="15">
        <f t="shared" si="4"/>
        <v>211119.64636675315</v>
      </c>
      <c r="N209" s="42">
        <f t="shared" si="5"/>
        <v>99974.743987057998</v>
      </c>
      <c r="O209" s="15">
        <f t="shared" si="27"/>
        <v>211119.64636675315</v>
      </c>
      <c r="P209" s="25"/>
      <c r="Q209" s="17">
        <f t="shared" si="28"/>
        <v>211119.64636675315</v>
      </c>
      <c r="R209" s="17">
        <f t="shared" si="8"/>
        <v>212</v>
      </c>
    </row>
    <row r="210" spans="1:18" x14ac:dyDescent="0.2">
      <c r="A210" s="14" t="str">
        <f>IF(INTRO!$E$43="Non-endemic"," ", IF(COUNTRY_INFO!A210=0," ",COUNTRY_INFO!A210))</f>
        <v>Ethiopia</v>
      </c>
      <c r="B210" s="14" t="str">
        <f>IF(INTRO!$E$43="Non-endemic"," ", IF(COUNTRY_INFO!B210=0," ",COUNTRY_INFO!B210))</f>
        <v>AmharaWest Gojam</v>
      </c>
      <c r="C210" s="14" t="str">
        <f>IF(INTRO!$E$43="Non-endemic"," ", IF(COUNTRY_INFO!C210=0," ",COUNTRY_INFO!C210))</f>
        <v>Quarit</v>
      </c>
      <c r="D210" s="15">
        <f>IF(INTRO!$E$43="Non-endemic", 0, IF(COUNTRY_INFO!$K210&gt;0, IF(COUNTRY_INFO!$K210=4, 0, IF(COUNTRY_INFO!$K210=1, COUNTRY_INFO!$F210*0.33, IF(COUNTRY_INFO!$K210=2, COUNTRY_INFO!$F210*0.5, COUNTRY_INFO!$F210))), 0))</f>
        <v>0</v>
      </c>
      <c r="E210" s="15">
        <f>IF(INTRO!$E$43="Non-endemic", 0, IF(COUNTRY_INFO!$K210&gt;0, IF(COUNTRY_INFO!$K210=4, 0, IF(COUNTRY_INFO!$K210=1, 0, IF(COUNTRY_INFO!$K210=2, COUNTRY_INFO!$G210*0.2, COUNTRY_INFO!$G210))), 0))</f>
        <v>0</v>
      </c>
      <c r="F210" s="15">
        <f t="shared" si="24"/>
        <v>0</v>
      </c>
      <c r="G210" s="16">
        <f>IF(INTRO!$E$43="Non-endemic", "Not required", COUNTRY_INFO!S210)</f>
        <v>0</v>
      </c>
      <c r="H210" s="198"/>
      <c r="I210" s="15">
        <f>IF($D210=0,0,IF(AND($G210&gt;0,$H210&lt;&gt;"Yes"),D210,IF(AND($G210&gt;0,$H210="Yes"),COUNTRY_INFO!$F210,0)))</f>
        <v>0</v>
      </c>
      <c r="J210" s="3"/>
      <c r="K210" s="42">
        <f t="shared" si="25"/>
        <v>0</v>
      </c>
      <c r="L210" s="42">
        <f t="shared" si="26"/>
        <v>0</v>
      </c>
      <c r="M210" s="15">
        <f t="shared" si="4"/>
        <v>0</v>
      </c>
      <c r="N210" s="42">
        <f t="shared" si="5"/>
        <v>0</v>
      </c>
      <c r="O210" s="15">
        <f t="shared" si="27"/>
        <v>0</v>
      </c>
      <c r="P210" s="25"/>
      <c r="Q210" s="17">
        <f t="shared" si="28"/>
        <v>0</v>
      </c>
      <c r="R210" s="17">
        <f t="shared" si="8"/>
        <v>0</v>
      </c>
    </row>
    <row r="211" spans="1:18" x14ac:dyDescent="0.2">
      <c r="A211" s="14" t="str">
        <f>IF(INTRO!$E$43="Non-endemic"," ", IF(COUNTRY_INFO!A211=0," ",COUNTRY_INFO!A211))</f>
        <v>Ethiopia</v>
      </c>
      <c r="B211" s="14" t="str">
        <f>IF(INTRO!$E$43="Non-endemic"," ", IF(COUNTRY_INFO!B211=0," ",COUNTRY_INFO!B211))</f>
        <v>AmharaWest Gojam</v>
      </c>
      <c r="C211" s="14" t="str">
        <f>IF(INTRO!$E$43="Non-endemic"," ", IF(COUNTRY_INFO!C211=0," ",COUNTRY_INFO!C211))</f>
        <v>Sekala</v>
      </c>
      <c r="D211" s="15">
        <f>IF(INTRO!$E$43="Non-endemic", 0, IF(COUNTRY_INFO!$K211&gt;0, IF(COUNTRY_INFO!$K211=4, 0, IF(COUNTRY_INFO!$K211=1, COUNTRY_INFO!$F211*0.33, IF(COUNTRY_INFO!$K211=2, COUNTRY_INFO!$F211*0.5, COUNTRY_INFO!$F211))), 0))</f>
        <v>0</v>
      </c>
      <c r="E211" s="15">
        <f>IF(INTRO!$E$43="Non-endemic", 0, IF(COUNTRY_INFO!$K211&gt;0, IF(COUNTRY_INFO!$K211=4, 0, IF(COUNTRY_INFO!$K211=1, 0, IF(COUNTRY_INFO!$K211=2, COUNTRY_INFO!$G211*0.2, COUNTRY_INFO!$G211))), 0))</f>
        <v>0</v>
      </c>
      <c r="F211" s="15">
        <f t="shared" si="24"/>
        <v>0</v>
      </c>
      <c r="G211" s="16">
        <f>IF(INTRO!$E$43="Non-endemic", "Not required", COUNTRY_INFO!S211)</f>
        <v>0</v>
      </c>
      <c r="H211" s="198"/>
      <c r="I211" s="15">
        <f>IF($D211=0,0,IF(AND($G211&gt;0,$H211&lt;&gt;"Yes"),D211,IF(AND($G211&gt;0,$H211="Yes"),COUNTRY_INFO!$F211,0)))</f>
        <v>0</v>
      </c>
      <c r="J211" s="3"/>
      <c r="K211" s="42">
        <f t="shared" si="25"/>
        <v>0</v>
      </c>
      <c r="L211" s="42">
        <f t="shared" si="26"/>
        <v>0</v>
      </c>
      <c r="M211" s="15">
        <f t="shared" si="4"/>
        <v>0</v>
      </c>
      <c r="N211" s="42">
        <f t="shared" si="5"/>
        <v>0</v>
      </c>
      <c r="O211" s="15">
        <f t="shared" si="27"/>
        <v>0</v>
      </c>
      <c r="P211" s="25"/>
      <c r="Q211" s="17">
        <f t="shared" si="28"/>
        <v>0</v>
      </c>
      <c r="R211" s="17">
        <f t="shared" si="8"/>
        <v>0</v>
      </c>
    </row>
    <row r="212" spans="1:18" x14ac:dyDescent="0.2">
      <c r="A212" s="14" t="str">
        <f>IF(INTRO!$E$43="Non-endemic"," ", IF(COUNTRY_INFO!A212=0," ",COUNTRY_INFO!A212))</f>
        <v>Ethiopia</v>
      </c>
      <c r="B212" s="14" t="str">
        <f>IF(INTRO!$E$43="Non-endemic"," ", IF(COUNTRY_INFO!B212=0," ",COUNTRY_INFO!B212))</f>
        <v>AmharaWest Gojam</v>
      </c>
      <c r="C212" s="14" t="str">
        <f>IF(INTRO!$E$43="Non-endemic"," ", IF(COUNTRY_INFO!C212=0," ",COUNTRY_INFO!C212))</f>
        <v>South Achefer</v>
      </c>
      <c r="D212" s="15">
        <f>IF(INTRO!$E$43="Non-endemic", 0, IF(COUNTRY_INFO!$K212&gt;0, IF(COUNTRY_INFO!$K212=4, 0, IF(COUNTRY_INFO!$K212=1, COUNTRY_INFO!$F212*0.33, IF(COUNTRY_INFO!$K212=2, COUNTRY_INFO!$F212*0.5, COUNTRY_INFO!$F212))), 0))</f>
        <v>15490.625563043841</v>
      </c>
      <c r="E212" s="15">
        <f>IF(INTRO!$E$43="Non-endemic", 0, IF(COUNTRY_INFO!$K212&gt;0, IF(COUNTRY_INFO!$K212=4, 0, IF(COUNTRY_INFO!$K212=1, 0, IF(COUNTRY_INFO!$K212=2, COUNTRY_INFO!$G212*0.2, COUNTRY_INFO!$G212))), 0))</f>
        <v>0</v>
      </c>
      <c r="F212" s="15">
        <f t="shared" si="24"/>
        <v>15490.625563043841</v>
      </c>
      <c r="G212" s="16">
        <f>IF(INTRO!$E$43="Non-endemic", "Not required", COUNTRY_INFO!S212)</f>
        <v>0</v>
      </c>
      <c r="H212" s="198"/>
      <c r="I212" s="15">
        <f>IF($D212=0,0,IF(AND($G212&gt;0,$H212&lt;&gt;"Yes"),D212,IF(AND($G212&gt;0,$H212="Yes"),COUNTRY_INFO!$F212,0)))</f>
        <v>0</v>
      </c>
      <c r="J212" s="3"/>
      <c r="K212" s="42">
        <f t="shared" si="25"/>
        <v>0</v>
      </c>
      <c r="L212" s="42">
        <f t="shared" si="26"/>
        <v>0</v>
      </c>
      <c r="M212" s="15">
        <f t="shared" si="4"/>
        <v>0</v>
      </c>
      <c r="N212" s="42">
        <f t="shared" si="5"/>
        <v>0</v>
      </c>
      <c r="O212" s="15">
        <f t="shared" si="27"/>
        <v>0</v>
      </c>
      <c r="P212" s="25"/>
      <c r="Q212" s="17">
        <f t="shared" si="28"/>
        <v>0</v>
      </c>
      <c r="R212" s="17">
        <f t="shared" si="8"/>
        <v>0</v>
      </c>
    </row>
    <row r="213" spans="1:18" x14ac:dyDescent="0.2">
      <c r="A213" s="14" t="str">
        <f>IF(INTRO!$E$43="Non-endemic"," ", IF(COUNTRY_INFO!A213=0," ",COUNTRY_INFO!A213))</f>
        <v>Ethiopia</v>
      </c>
      <c r="B213" s="14" t="str">
        <f>IF(INTRO!$E$43="Non-endemic"," ", IF(COUNTRY_INFO!B213=0," ",COUNTRY_INFO!B213))</f>
        <v>AmharaWest Gojam</v>
      </c>
      <c r="C213" s="14" t="str">
        <f>IF(INTRO!$E$43="Non-endemic"," ", IF(COUNTRY_INFO!C213=0," ",COUNTRY_INFO!C213))</f>
        <v>South Mecha</v>
      </c>
      <c r="D213" s="15">
        <f>IF(INTRO!$E$43="Non-endemic", 0, IF(COUNTRY_INFO!$K213&gt;0, IF(COUNTRY_INFO!$K213=4, 0, IF(COUNTRY_INFO!$K213=1, COUNTRY_INFO!$F213*0.33, IF(COUNTRY_INFO!$K213=2, COUNTRY_INFO!$F213*0.5, COUNTRY_INFO!$F213))), 0))</f>
        <v>14492.846214884152</v>
      </c>
      <c r="E213" s="15">
        <f>IF(INTRO!$E$43="Non-endemic", 0, IF(COUNTRY_INFO!$K213&gt;0, IF(COUNTRY_INFO!$K213=4, 0, IF(COUNTRY_INFO!$K213=1, 0, IF(COUNTRY_INFO!$K213=2, COUNTRY_INFO!$G213*0.2, COUNTRY_INFO!$G213))), 0))</f>
        <v>11438.368518451469</v>
      </c>
      <c r="F213" s="15">
        <f t="shared" si="24"/>
        <v>25931.214733335619</v>
      </c>
      <c r="G213" s="16">
        <f>IF(INTRO!$E$43="Non-endemic", "Not required", COUNTRY_INFO!S213)</f>
        <v>1</v>
      </c>
      <c r="H213" s="198" t="s">
        <v>171</v>
      </c>
      <c r="I213" s="15">
        <f>IF($D213=0,0,IF(AND($G213&gt;0,$H213&lt;&gt;"Yes"),D213,IF(AND($G213&gt;0,$H213="Yes"),COUNTRY_INFO!$F213,0)))</f>
        <v>28985.692429768304</v>
      </c>
      <c r="J213" s="3"/>
      <c r="K213" s="42">
        <f t="shared" si="25"/>
        <v>11438.368518451469</v>
      </c>
      <c r="L213" s="42">
        <f t="shared" si="26"/>
        <v>40424.060948219776</v>
      </c>
      <c r="M213" s="15">
        <f t="shared" si="4"/>
        <v>72464.231074420764</v>
      </c>
      <c r="N213" s="42">
        <f t="shared" si="5"/>
        <v>34315.105555354407</v>
      </c>
      <c r="O213" s="15">
        <f t="shared" si="27"/>
        <v>72464.231074420764</v>
      </c>
      <c r="P213" s="25"/>
      <c r="Q213" s="17">
        <f t="shared" si="28"/>
        <v>72464.231074420764</v>
      </c>
      <c r="R213" s="17">
        <f t="shared" si="8"/>
        <v>73</v>
      </c>
    </row>
    <row r="214" spans="1:18" x14ac:dyDescent="0.2">
      <c r="A214" s="14" t="str">
        <f>IF(INTRO!$E$43="Non-endemic"," ", IF(COUNTRY_INFO!A214=0," ",COUNTRY_INFO!A214))</f>
        <v>Ethiopia</v>
      </c>
      <c r="B214" s="14" t="str">
        <f>IF(INTRO!$E$43="Non-endemic"," ", IF(COUNTRY_INFO!B214=0," ",COUNTRY_INFO!B214))</f>
        <v>AmharaWest Gojam</v>
      </c>
      <c r="C214" s="14" t="str">
        <f>IF(INTRO!$E$43="Non-endemic"," ", IF(COUNTRY_INFO!C214=0," ",COUNTRY_INFO!C214))</f>
        <v>Wonberma</v>
      </c>
      <c r="D214" s="15">
        <f>IF(INTRO!$E$43="Non-endemic", 0, IF(COUNTRY_INFO!$K214&gt;0, IF(COUNTRY_INFO!$K214=4, 0, IF(COUNTRY_INFO!$K214=1, COUNTRY_INFO!$F214*0.33, IF(COUNTRY_INFO!$K214=2, COUNTRY_INFO!$F214*0.5, COUNTRY_INFO!$F214))), 0))</f>
        <v>12351.837150547692</v>
      </c>
      <c r="E214" s="15">
        <f>IF(INTRO!$E$43="Non-endemic", 0, IF(COUNTRY_INFO!$K214&gt;0, IF(COUNTRY_INFO!$K214=4, 0, IF(COUNTRY_INFO!$K214=1, 0, IF(COUNTRY_INFO!$K214=2, COUNTRY_INFO!$G214*0.2, COUNTRY_INFO!$G214))), 0))</f>
        <v>0</v>
      </c>
      <c r="F214" s="15">
        <f t="shared" si="24"/>
        <v>12351.837150547692</v>
      </c>
      <c r="G214" s="16">
        <f>IF(INTRO!$E$43="Non-endemic", "Not required", COUNTRY_INFO!S214)</f>
        <v>0</v>
      </c>
      <c r="H214" s="198"/>
      <c r="I214" s="15">
        <f>IF($D214=0,0,IF(AND($G214&gt;0,$H214&lt;&gt;"Yes"),D214,IF(AND($G214&gt;0,$H214="Yes"),COUNTRY_INFO!$F214,0)))</f>
        <v>0</v>
      </c>
      <c r="J214" s="3"/>
      <c r="K214" s="42">
        <f t="shared" si="25"/>
        <v>0</v>
      </c>
      <c r="L214" s="42">
        <f t="shared" si="26"/>
        <v>0</v>
      </c>
      <c r="M214" s="15">
        <f t="shared" si="4"/>
        <v>0</v>
      </c>
      <c r="N214" s="42">
        <f t="shared" si="5"/>
        <v>0</v>
      </c>
      <c r="O214" s="15">
        <f t="shared" si="27"/>
        <v>0</v>
      </c>
      <c r="P214" s="25"/>
      <c r="Q214" s="17">
        <f t="shared" si="28"/>
        <v>0</v>
      </c>
      <c r="R214" s="17">
        <f t="shared" si="8"/>
        <v>0</v>
      </c>
    </row>
    <row r="215" spans="1:18" x14ac:dyDescent="0.2">
      <c r="A215" s="14" t="str">
        <f>IF(INTRO!$E$43="Non-endemic"," ", IF(COUNTRY_INFO!A215=0," ",COUNTRY_INFO!A215))</f>
        <v>Ethiopia</v>
      </c>
      <c r="B215" s="14" t="str">
        <f>IF(INTRO!$E$43="Non-endemic"," ", IF(COUNTRY_INFO!B215=0," ",COUNTRY_INFO!B215))</f>
        <v>AmharaWest Gojam</v>
      </c>
      <c r="C215" s="14" t="str">
        <f>IF(INTRO!$E$43="Non-endemic"," ", IF(COUNTRY_INFO!C215=0," ",COUNTRY_INFO!C215))</f>
        <v>Yilemana Denesa</v>
      </c>
      <c r="D215" s="15">
        <f>IF(INTRO!$E$43="Non-endemic", 0, IF(COUNTRY_INFO!$K215&gt;0, IF(COUNTRY_INFO!$K215=4, 0, IF(COUNTRY_INFO!$K215=1, COUNTRY_INFO!$F215*0.33, IF(COUNTRY_INFO!$K215=2, COUNTRY_INFO!$F215*0.5, COUNTRY_INFO!$F215))), 0))</f>
        <v>26403.991283880336</v>
      </c>
      <c r="E215" s="15">
        <f>IF(INTRO!$E$43="Non-endemic", 0, IF(COUNTRY_INFO!$K215&gt;0, IF(COUNTRY_INFO!$K215=4, 0, IF(COUNTRY_INFO!$K215=1, 0, IF(COUNTRY_INFO!$K215=2, COUNTRY_INFO!$G215*0.2, COUNTRY_INFO!$G215))), 0))</f>
        <v>0</v>
      </c>
      <c r="F215" s="15">
        <f t="shared" si="24"/>
        <v>26403.991283880336</v>
      </c>
      <c r="G215" s="16">
        <f>IF(INTRO!$E$43="Non-endemic", "Not required", COUNTRY_INFO!S215)</f>
        <v>0</v>
      </c>
      <c r="H215" s="198"/>
      <c r="I215" s="15">
        <f>IF($D215=0,0,IF(AND($G215&gt;0,$H215&lt;&gt;"Yes"),D215,IF(AND($G215&gt;0,$H215="Yes"),COUNTRY_INFO!$F215,0)))</f>
        <v>0</v>
      </c>
      <c r="J215" s="3"/>
      <c r="K215" s="42">
        <f t="shared" si="25"/>
        <v>0</v>
      </c>
      <c r="L215" s="42">
        <f t="shared" si="26"/>
        <v>0</v>
      </c>
      <c r="M215" s="15">
        <f t="shared" si="4"/>
        <v>0</v>
      </c>
      <c r="N215" s="42">
        <f t="shared" si="5"/>
        <v>0</v>
      </c>
      <c r="O215" s="15">
        <f t="shared" si="27"/>
        <v>0</v>
      </c>
      <c r="P215" s="25"/>
      <c r="Q215" s="17">
        <f t="shared" si="28"/>
        <v>0</v>
      </c>
      <c r="R215" s="17">
        <f t="shared" si="8"/>
        <v>0</v>
      </c>
    </row>
    <row r="216" spans="1:18" x14ac:dyDescent="0.2">
      <c r="A216" s="14" t="str">
        <f>IF(INTRO!$E$43="Non-endemic"," ", IF(COUNTRY_INFO!A216=0," ",COUNTRY_INFO!A216))</f>
        <v>Ethiopia</v>
      </c>
      <c r="B216" s="14" t="str">
        <f>IF(INTRO!$E$43="Non-endemic"," ", IF(COUNTRY_INFO!B216=0," ",COUNTRY_INFO!B216))</f>
        <v>Beneshangul GumuzAsosa</v>
      </c>
      <c r="C216" s="14" t="str">
        <f>IF(INTRO!$E$43="Non-endemic"," ", IF(COUNTRY_INFO!C216=0," ",COUNTRY_INFO!C216))</f>
        <v>Asossa</v>
      </c>
      <c r="D216" s="15">
        <f>IF(INTRO!$E$43="Non-endemic", 0, IF(COUNTRY_INFO!$K216&gt;0, IF(COUNTRY_INFO!$K216=4, 0, IF(COUNTRY_INFO!$K216=1, COUNTRY_INFO!$F216*0.33, IF(COUNTRY_INFO!$K216=2, COUNTRY_INFO!$F216*0.5, COUNTRY_INFO!$F216))), 0))</f>
        <v>16365.812069056217</v>
      </c>
      <c r="E216" s="15">
        <f>IF(INTRO!$E$43="Non-endemic", 0, IF(COUNTRY_INFO!$K216&gt;0, IF(COUNTRY_INFO!$K216=4, 0, IF(COUNTRY_INFO!$K216=1, 0, IF(COUNTRY_INFO!$K216=2, COUNTRY_INFO!$G216*0.2, COUNTRY_INFO!$G216))), 0))</f>
        <v>12252.507695020418</v>
      </c>
      <c r="F216" s="15">
        <f t="shared" si="24"/>
        <v>28618.319764076638</v>
      </c>
      <c r="G216" s="16">
        <f>IF(INTRO!$E$43="Non-endemic", "Not required", COUNTRY_INFO!S216)</f>
        <v>1</v>
      </c>
      <c r="H216" s="198" t="s">
        <v>171</v>
      </c>
      <c r="I216" s="15">
        <f>IF($D216=0,0,IF(AND($G216&gt;0,$H216&lt;&gt;"Yes"),D216,IF(AND($G216&gt;0,$H216="Yes"),COUNTRY_INFO!$F216,0)))</f>
        <v>32731.624138112435</v>
      </c>
      <c r="J216" s="3"/>
      <c r="K216" s="42">
        <f t="shared" si="25"/>
        <v>12252.507695020418</v>
      </c>
      <c r="L216" s="42">
        <f t="shared" si="26"/>
        <v>44984.131833132851</v>
      </c>
      <c r="M216" s="15">
        <f t="shared" si="4"/>
        <v>81829.06034528109</v>
      </c>
      <c r="N216" s="42">
        <f t="shared" si="5"/>
        <v>36757.523085061257</v>
      </c>
      <c r="O216" s="15">
        <f t="shared" si="27"/>
        <v>81829.06034528109</v>
      </c>
      <c r="P216" s="25"/>
      <c r="Q216" s="17">
        <f t="shared" si="28"/>
        <v>81829.06034528109</v>
      </c>
      <c r="R216" s="17">
        <f t="shared" si="8"/>
        <v>82</v>
      </c>
    </row>
    <row r="217" spans="1:18" x14ac:dyDescent="0.2">
      <c r="A217" s="14" t="str">
        <f>IF(INTRO!$E$43="Non-endemic"," ", IF(COUNTRY_INFO!A217=0," ",COUNTRY_INFO!A217))</f>
        <v>Ethiopia</v>
      </c>
      <c r="B217" s="14" t="str">
        <f>IF(INTRO!$E$43="Non-endemic"," ", IF(COUNTRY_INFO!B217=0," ",COUNTRY_INFO!B217))</f>
        <v>Beneshangul GumuzAsosa</v>
      </c>
      <c r="C217" s="14" t="str">
        <f>IF(INTRO!$E$43="Non-endemic"," ", IF(COUNTRY_INFO!C217=0," ",COUNTRY_INFO!C217))</f>
        <v>Assosa Town</v>
      </c>
      <c r="D217" s="15">
        <f>IF(INTRO!$E$43="Non-endemic", 0, IF(COUNTRY_INFO!$K217&gt;0, IF(COUNTRY_INFO!$K217=4, 0, IF(COUNTRY_INFO!$K217=1, COUNTRY_INFO!$F217*0.33, IF(COUNTRY_INFO!$K217=2, COUNTRY_INFO!$F217*0.5, COUNTRY_INFO!$F217))), 0))</f>
        <v>3276.6360143096217</v>
      </c>
      <c r="E217" s="15">
        <f>IF(INTRO!$E$43="Non-endemic", 0, IF(COUNTRY_INFO!$K217&gt;0, IF(COUNTRY_INFO!$K217=4, 0, IF(COUNTRY_INFO!$K217=1, 0, IF(COUNTRY_INFO!$K217=2, COUNTRY_INFO!$G217*0.2, COUNTRY_INFO!$G217))), 0))</f>
        <v>0</v>
      </c>
      <c r="F217" s="15">
        <f t="shared" si="24"/>
        <v>3276.6360143096217</v>
      </c>
      <c r="G217" s="16">
        <f>IF(INTRO!$E$43="Non-endemic", "Not required", COUNTRY_INFO!S217)</f>
        <v>0</v>
      </c>
      <c r="H217" s="198"/>
      <c r="I217" s="15">
        <f>IF($D217=0,0,IF(AND($G217&gt;0,$H217&lt;&gt;"Yes"),D217,IF(AND($G217&gt;0,$H217="Yes"),COUNTRY_INFO!$F217,0)))</f>
        <v>0</v>
      </c>
      <c r="J217" s="3"/>
      <c r="K217" s="42">
        <f t="shared" si="25"/>
        <v>0</v>
      </c>
      <c r="L217" s="42">
        <f t="shared" si="26"/>
        <v>0</v>
      </c>
      <c r="M217" s="15">
        <f t="shared" si="4"/>
        <v>0</v>
      </c>
      <c r="N217" s="42">
        <f t="shared" si="5"/>
        <v>0</v>
      </c>
      <c r="O217" s="15">
        <f t="shared" si="27"/>
        <v>0</v>
      </c>
      <c r="P217" s="25"/>
      <c r="Q217" s="17">
        <f t="shared" si="28"/>
        <v>0</v>
      </c>
      <c r="R217" s="17">
        <f t="shared" si="8"/>
        <v>0</v>
      </c>
    </row>
    <row r="218" spans="1:18" x14ac:dyDescent="0.2">
      <c r="A218" s="14" t="str">
        <f>IF(INTRO!$E$43="Non-endemic"," ", IF(COUNTRY_INFO!A218=0," ",COUNTRY_INFO!A218))</f>
        <v>Ethiopia</v>
      </c>
      <c r="B218" s="14" t="str">
        <f>IF(INTRO!$E$43="Non-endemic"," ", IF(COUNTRY_INFO!B218=0," ",COUNTRY_INFO!B218))</f>
        <v>Beneshangul GumuzAsosa</v>
      </c>
      <c r="C218" s="14" t="str">
        <f>IF(INTRO!$E$43="Non-endemic"," ", IF(COUNTRY_INFO!C218=0," ",COUNTRY_INFO!C218))</f>
        <v>Bambasi</v>
      </c>
      <c r="D218" s="15">
        <f>IF(INTRO!$E$43="Non-endemic", 0, IF(COUNTRY_INFO!$K218&gt;0, IF(COUNTRY_INFO!$K218=4, 0, IF(COUNTRY_INFO!$K218=1, COUNTRY_INFO!$F218*0.33, IF(COUNTRY_INFO!$K218=2, COUNTRY_INFO!$F218*0.5, COUNTRY_INFO!$F218))), 0))</f>
        <v>0</v>
      </c>
      <c r="E218" s="15">
        <f>IF(INTRO!$E$43="Non-endemic", 0, IF(COUNTRY_INFO!$K218&gt;0, IF(COUNTRY_INFO!$K218=4, 0, IF(COUNTRY_INFO!$K218=1, 0, IF(COUNTRY_INFO!$K218=2, COUNTRY_INFO!$G218*0.2, COUNTRY_INFO!$G218))), 0))</f>
        <v>0</v>
      </c>
      <c r="F218" s="15">
        <f t="shared" si="24"/>
        <v>0</v>
      </c>
      <c r="G218" s="16">
        <f>IF(INTRO!$E$43="Non-endemic", "Not required", COUNTRY_INFO!S218)</f>
        <v>0</v>
      </c>
      <c r="H218" s="198"/>
      <c r="I218" s="15">
        <f>IF($D218=0,0,IF(AND($G218&gt;0,$H218&lt;&gt;"Yes"),D218,IF(AND($G218&gt;0,$H218="Yes"),COUNTRY_INFO!$F218,0)))</f>
        <v>0</v>
      </c>
      <c r="J218" s="3"/>
      <c r="K218" s="42">
        <f t="shared" si="25"/>
        <v>0</v>
      </c>
      <c r="L218" s="42">
        <f t="shared" si="26"/>
        <v>0</v>
      </c>
      <c r="M218" s="15">
        <f t="shared" si="4"/>
        <v>0</v>
      </c>
      <c r="N218" s="42">
        <f t="shared" si="5"/>
        <v>0</v>
      </c>
      <c r="O218" s="15">
        <f t="shared" si="27"/>
        <v>0</v>
      </c>
      <c r="P218" s="25"/>
      <c r="Q218" s="17">
        <f t="shared" si="28"/>
        <v>0</v>
      </c>
      <c r="R218" s="17">
        <f t="shared" si="8"/>
        <v>0</v>
      </c>
    </row>
    <row r="219" spans="1:18" x14ac:dyDescent="0.2">
      <c r="A219" s="14" t="str">
        <f>IF(INTRO!$E$43="Non-endemic"," ", IF(COUNTRY_INFO!A219=0," ",COUNTRY_INFO!A219))</f>
        <v>Ethiopia</v>
      </c>
      <c r="B219" s="14" t="str">
        <f>IF(INTRO!$E$43="Non-endemic"," ", IF(COUNTRY_INFO!B219=0," ",COUNTRY_INFO!B219))</f>
        <v>Beneshangul GumuzAsosa</v>
      </c>
      <c r="C219" s="14" t="str">
        <f>IF(INTRO!$E$43="Non-endemic"," ", IF(COUNTRY_INFO!C219=0," ",COUNTRY_INFO!C219))</f>
        <v>Homosha</v>
      </c>
      <c r="D219" s="15">
        <f>IF(INTRO!$E$43="Non-endemic", 0, IF(COUNTRY_INFO!$K219&gt;0, IF(COUNTRY_INFO!$K219=4, 0, IF(COUNTRY_INFO!$K219=1, COUNTRY_INFO!$F219*0.33, IF(COUNTRY_INFO!$K219=2, COUNTRY_INFO!$F219*0.5, COUNTRY_INFO!$F219))), 0))</f>
        <v>2936.3292496778167</v>
      </c>
      <c r="E219" s="15">
        <f>IF(INTRO!$E$43="Non-endemic", 0, IF(COUNTRY_INFO!$K219&gt;0, IF(COUNTRY_INFO!$K219=4, 0, IF(COUNTRY_INFO!$K219=1, 0, IF(COUNTRY_INFO!$K219=2, COUNTRY_INFO!$G219*0.2, COUNTRY_INFO!$G219))), 0))</f>
        <v>0</v>
      </c>
      <c r="F219" s="15">
        <f t="shared" si="24"/>
        <v>2936.3292496778167</v>
      </c>
      <c r="G219" s="16">
        <f>IF(INTRO!$E$43="Non-endemic", "Not required", COUNTRY_INFO!S219)</f>
        <v>0</v>
      </c>
      <c r="H219" s="198"/>
      <c r="I219" s="15">
        <f>IF($D219=0,0,IF(AND($G219&gt;0,$H219&lt;&gt;"Yes"),D219,IF(AND($G219&gt;0,$H219="Yes"),COUNTRY_INFO!$F219,0)))</f>
        <v>0</v>
      </c>
      <c r="J219" s="3"/>
      <c r="K219" s="42">
        <f t="shared" si="25"/>
        <v>0</v>
      </c>
      <c r="L219" s="42">
        <f t="shared" si="26"/>
        <v>0</v>
      </c>
      <c r="M219" s="15">
        <f t="shared" si="4"/>
        <v>0</v>
      </c>
      <c r="N219" s="42">
        <f t="shared" si="5"/>
        <v>0</v>
      </c>
      <c r="O219" s="15">
        <f t="shared" si="27"/>
        <v>0</v>
      </c>
      <c r="P219" s="25"/>
      <c r="Q219" s="17">
        <f t="shared" si="28"/>
        <v>0</v>
      </c>
      <c r="R219" s="17">
        <f t="shared" si="8"/>
        <v>0</v>
      </c>
    </row>
    <row r="220" spans="1:18" x14ac:dyDescent="0.2">
      <c r="A220" s="14" t="str">
        <f>IF(INTRO!$E$43="Non-endemic"," ", IF(COUNTRY_INFO!A220=0," ",COUNTRY_INFO!A220))</f>
        <v>Ethiopia</v>
      </c>
      <c r="B220" s="14" t="str">
        <f>IF(INTRO!$E$43="Non-endemic"," ", IF(COUNTRY_INFO!B220=0," ",COUNTRY_INFO!B220))</f>
        <v>Beneshangul GumuzAsosa</v>
      </c>
      <c r="C220" s="14" t="str">
        <f>IF(INTRO!$E$43="Non-endemic"," ", IF(COUNTRY_INFO!C220=0," ",COUNTRY_INFO!C220))</f>
        <v>Kurmuke</v>
      </c>
      <c r="D220" s="15">
        <f>IF(INTRO!$E$43="Non-endemic", 0, IF(COUNTRY_INFO!$K220&gt;0, IF(COUNTRY_INFO!$K220=4, 0, IF(COUNTRY_INFO!$K220=1, COUNTRY_INFO!$F220*0.33, IF(COUNTRY_INFO!$K220=2, COUNTRY_INFO!$F220*0.5, COUNTRY_INFO!$F220))), 0))</f>
        <v>2259.8136594056919</v>
      </c>
      <c r="E220" s="15">
        <f>IF(INTRO!$E$43="Non-endemic", 0, IF(COUNTRY_INFO!$K220&gt;0, IF(COUNTRY_INFO!$K220=4, 0, IF(COUNTRY_INFO!$K220=1, 0, IF(COUNTRY_INFO!$K220=2, COUNTRY_INFO!$G220*0.2, COUNTRY_INFO!$G220))), 0))</f>
        <v>0</v>
      </c>
      <c r="F220" s="15">
        <f t="shared" si="24"/>
        <v>2259.8136594056919</v>
      </c>
      <c r="G220" s="16">
        <f>IF(INTRO!$E$43="Non-endemic", "Not required", COUNTRY_INFO!S220)</f>
        <v>0</v>
      </c>
      <c r="H220" s="198"/>
      <c r="I220" s="15">
        <f>IF($D220=0,0,IF(AND($G220&gt;0,$H220&lt;&gt;"Yes"),D220,IF(AND($G220&gt;0,$H220="Yes"),COUNTRY_INFO!$F220,0)))</f>
        <v>0</v>
      </c>
      <c r="J220" s="3"/>
      <c r="K220" s="42">
        <f t="shared" si="25"/>
        <v>0</v>
      </c>
      <c r="L220" s="42">
        <f t="shared" si="26"/>
        <v>0</v>
      </c>
      <c r="M220" s="15">
        <f t="shared" si="4"/>
        <v>0</v>
      </c>
      <c r="N220" s="42">
        <f t="shared" si="5"/>
        <v>0</v>
      </c>
      <c r="O220" s="15">
        <f t="shared" si="27"/>
        <v>0</v>
      </c>
      <c r="P220" s="25"/>
      <c r="Q220" s="17">
        <f t="shared" si="28"/>
        <v>0</v>
      </c>
      <c r="R220" s="17">
        <f t="shared" si="8"/>
        <v>0</v>
      </c>
    </row>
    <row r="221" spans="1:18" x14ac:dyDescent="0.2">
      <c r="A221" s="14" t="str">
        <f>IF(INTRO!$E$43="Non-endemic"," ", IF(COUNTRY_INFO!A221=0," ",COUNTRY_INFO!A221))</f>
        <v>Ethiopia</v>
      </c>
      <c r="B221" s="14" t="str">
        <f>IF(INTRO!$E$43="Non-endemic"," ", IF(COUNTRY_INFO!B221=0," ",COUNTRY_INFO!B221))</f>
        <v>Beneshangul GumuzAsosa</v>
      </c>
      <c r="C221" s="14" t="str">
        <f>IF(INTRO!$E$43="Non-endemic"," ", IF(COUNTRY_INFO!C221=0," ",COUNTRY_INFO!C221))</f>
        <v>Menge</v>
      </c>
      <c r="D221" s="15">
        <f>IF(INTRO!$E$43="Non-endemic", 0, IF(COUNTRY_INFO!$K221&gt;0, IF(COUNTRY_INFO!$K221=4, 0, IF(COUNTRY_INFO!$K221=1, COUNTRY_INFO!$F221*0.33, IF(COUNTRY_INFO!$K221=2, COUNTRY_INFO!$F221*0.5, COUNTRY_INFO!$F221))), 0))</f>
        <v>16467.248380808531</v>
      </c>
      <c r="E221" s="15">
        <f>IF(INTRO!$E$43="Non-endemic", 0, IF(COUNTRY_INFO!$K221&gt;0, IF(COUNTRY_INFO!$K221=4, 0, IF(COUNTRY_INFO!$K221=1, 0, IF(COUNTRY_INFO!$K221=2, COUNTRY_INFO!$G221*0.2, COUNTRY_INFO!$G221))), 0))</f>
        <v>30821.123731946955</v>
      </c>
      <c r="F221" s="15">
        <f t="shared" si="24"/>
        <v>47288.372112755489</v>
      </c>
      <c r="G221" s="16">
        <f>IF(INTRO!$E$43="Non-endemic", "Not required", COUNTRY_INFO!S221)</f>
        <v>1</v>
      </c>
      <c r="H221" s="198" t="s">
        <v>171</v>
      </c>
      <c r="I221" s="15">
        <f>IF($D221=0,0,IF(AND($G221&gt;0,$H221&lt;&gt;"Yes"),D221,IF(AND($G221&gt;0,$H221="Yes"),COUNTRY_INFO!$F221,0)))</f>
        <v>16467.248380808531</v>
      </c>
      <c r="J221" s="3"/>
      <c r="K221" s="42">
        <f t="shared" si="25"/>
        <v>30821.123731946955</v>
      </c>
      <c r="L221" s="42">
        <f t="shared" si="26"/>
        <v>47288.372112755489</v>
      </c>
      <c r="M221" s="15">
        <f t="shared" si="4"/>
        <v>41168.120952021331</v>
      </c>
      <c r="N221" s="42">
        <f t="shared" si="5"/>
        <v>92463.371195840868</v>
      </c>
      <c r="O221" s="15">
        <f t="shared" si="27"/>
        <v>41168.120952021331</v>
      </c>
      <c r="P221" s="25"/>
      <c r="Q221" s="17">
        <f t="shared" si="28"/>
        <v>41168.120952021331</v>
      </c>
      <c r="R221" s="17">
        <f t="shared" si="8"/>
        <v>42</v>
      </c>
    </row>
    <row r="222" spans="1:18" x14ac:dyDescent="0.2">
      <c r="A222" s="14" t="str">
        <f>IF(INTRO!$E$43="Non-endemic"," ", IF(COUNTRY_INFO!A222=0," ",COUNTRY_INFO!A222))</f>
        <v>Ethiopia</v>
      </c>
      <c r="B222" s="14" t="str">
        <f>IF(INTRO!$E$43="Non-endemic"," ", IF(COUNTRY_INFO!B222=0," ",COUNTRY_INFO!B222))</f>
        <v>Beneshangul GumuzAsosa</v>
      </c>
      <c r="C222" s="14" t="str">
        <f>IF(INTRO!$E$43="Non-endemic"," ", IF(COUNTRY_INFO!C222=0," ",COUNTRY_INFO!C222))</f>
        <v>Oda bildigilu</v>
      </c>
      <c r="D222" s="15">
        <f>IF(INTRO!$E$43="Non-endemic", 0, IF(COUNTRY_INFO!$K222&gt;0, IF(COUNTRY_INFO!$K222=4, 0, IF(COUNTRY_INFO!$K222=1, COUNTRY_INFO!$F222*0.33, IF(COUNTRY_INFO!$K222=2, COUNTRY_INFO!$F222*0.5, COUNTRY_INFO!$F222))), 0))</f>
        <v>11168.493274065771</v>
      </c>
      <c r="E222" s="15">
        <f>IF(INTRO!$E$43="Non-endemic", 0, IF(COUNTRY_INFO!$K222&gt;0, IF(COUNTRY_INFO!$K222=4, 0, IF(COUNTRY_INFO!$K222=1, 0, IF(COUNTRY_INFO!$K222=2, COUNTRY_INFO!$G222*0.2, COUNTRY_INFO!$G222))), 0))</f>
        <v>8361.457971340742</v>
      </c>
      <c r="F222" s="15">
        <f t="shared" si="24"/>
        <v>19529.951245406512</v>
      </c>
      <c r="G222" s="16">
        <f>IF(INTRO!$E$43="Non-endemic", "Not required", COUNTRY_INFO!S222)</f>
        <v>1</v>
      </c>
      <c r="H222" s="198" t="s">
        <v>171</v>
      </c>
      <c r="I222" s="15">
        <f>IF($D222=0,0,IF(AND($G222&gt;0,$H222&lt;&gt;"Yes"),D222,IF(AND($G222&gt;0,$H222="Yes"),COUNTRY_INFO!$F222,0)))</f>
        <v>22336.986548131543</v>
      </c>
      <c r="J222" s="3"/>
      <c r="K222" s="42">
        <f t="shared" si="25"/>
        <v>8361.457971340742</v>
      </c>
      <c r="L222" s="42">
        <f t="shared" si="26"/>
        <v>30698.444519472287</v>
      </c>
      <c r="M222" s="15">
        <f t="shared" si="4"/>
        <v>55842.466370328853</v>
      </c>
      <c r="N222" s="42">
        <f t="shared" si="5"/>
        <v>25084.373914022224</v>
      </c>
      <c r="O222" s="15">
        <f t="shared" si="27"/>
        <v>55842.466370328853</v>
      </c>
      <c r="P222" s="25"/>
      <c r="Q222" s="17">
        <f t="shared" si="28"/>
        <v>55842.466370328853</v>
      </c>
      <c r="R222" s="17">
        <f t="shared" si="8"/>
        <v>56</v>
      </c>
    </row>
    <row r="223" spans="1:18" x14ac:dyDescent="0.2">
      <c r="A223" s="14" t="str">
        <f>IF(INTRO!$E$43="Non-endemic"," ", IF(COUNTRY_INFO!A223=0," ",COUNTRY_INFO!A223))</f>
        <v>Ethiopia</v>
      </c>
      <c r="B223" s="14" t="str">
        <f>IF(INTRO!$E$43="Non-endemic"," ", IF(COUNTRY_INFO!B223=0," ",COUNTRY_INFO!B223))</f>
        <v>Beneshangul GumuzAsosa</v>
      </c>
      <c r="C223" s="14" t="str">
        <f>IF(INTRO!$E$43="Non-endemic"," ", IF(COUNTRY_INFO!C223=0," ",COUNTRY_INFO!C223))</f>
        <v>Sherkole</v>
      </c>
      <c r="D223" s="15">
        <f>IF(INTRO!$E$43="Non-endemic", 0, IF(COUNTRY_INFO!$K223&gt;0, IF(COUNTRY_INFO!$K223=4, 0, IF(COUNTRY_INFO!$K223=1, COUNTRY_INFO!$F223*0.33, IF(COUNTRY_INFO!$K223=2, COUNTRY_INFO!$F223*0.5, COUNTRY_INFO!$F223))), 0))</f>
        <v>5049.5254426761758</v>
      </c>
      <c r="E223" s="15">
        <f>IF(INTRO!$E$43="Non-endemic", 0, IF(COUNTRY_INFO!$K223&gt;0, IF(COUNTRY_INFO!$K223=4, 0, IF(COUNTRY_INFO!$K223=1, 0, IF(COUNTRY_INFO!$K223=2, COUNTRY_INFO!$G223*0.2, COUNTRY_INFO!$G223))), 0))</f>
        <v>3780.4020406400218</v>
      </c>
      <c r="F223" s="15">
        <f t="shared" si="24"/>
        <v>8829.927483316198</v>
      </c>
      <c r="G223" s="16">
        <f>IF(INTRO!$E$43="Non-endemic", "Not required", COUNTRY_INFO!S223)</f>
        <v>1</v>
      </c>
      <c r="H223" s="198" t="s">
        <v>171</v>
      </c>
      <c r="I223" s="15">
        <f>IF($D223=0,0,IF(AND($G223&gt;0,$H223&lt;&gt;"Yes"),D223,IF(AND($G223&gt;0,$H223="Yes"),COUNTRY_INFO!$F223,0)))</f>
        <v>10099.050885352352</v>
      </c>
      <c r="J223" s="3"/>
      <c r="K223" s="42">
        <f t="shared" si="25"/>
        <v>3780.4020406400218</v>
      </c>
      <c r="L223" s="42">
        <f t="shared" si="26"/>
        <v>13879.452925992373</v>
      </c>
      <c r="M223" s="15">
        <f t="shared" si="4"/>
        <v>25247.627213380878</v>
      </c>
      <c r="N223" s="42">
        <f t="shared" si="5"/>
        <v>11341.206121920066</v>
      </c>
      <c r="O223" s="15">
        <f t="shared" si="27"/>
        <v>25247.627213380878</v>
      </c>
      <c r="P223" s="25"/>
      <c r="Q223" s="17">
        <f t="shared" si="28"/>
        <v>25247.627213380878</v>
      </c>
      <c r="R223" s="17">
        <f t="shared" si="8"/>
        <v>26</v>
      </c>
    </row>
    <row r="224" spans="1:18" x14ac:dyDescent="0.2">
      <c r="A224" s="14" t="str">
        <f>IF(INTRO!$E$43="Non-endemic"," ", IF(COUNTRY_INFO!A224=0," ",COUNTRY_INFO!A224))</f>
        <v>Ethiopia</v>
      </c>
      <c r="B224" s="14" t="str">
        <f>IF(INTRO!$E$43="Non-endemic"," ", IF(COUNTRY_INFO!B224=0," ",COUNTRY_INFO!B224))</f>
        <v>Beneshangul GumuzKamashi</v>
      </c>
      <c r="C224" s="14" t="str">
        <f>IF(INTRO!$E$43="Non-endemic"," ", IF(COUNTRY_INFO!C224=0," ",COUNTRY_INFO!C224))</f>
        <v>Agalometi</v>
      </c>
      <c r="D224" s="15">
        <f>IF(INTRO!$E$43="Non-endemic", 0, IF(COUNTRY_INFO!$K224&gt;0, IF(COUNTRY_INFO!$K224=4, 0, IF(COUNTRY_INFO!$K224=1, COUNTRY_INFO!$F224*0.33, IF(COUNTRY_INFO!$K224=2, COUNTRY_INFO!$F224*0.5, COUNTRY_INFO!$F224))), 0))</f>
        <v>9319.8649492167933</v>
      </c>
      <c r="E224" s="15">
        <f>IF(INTRO!$E$43="Non-endemic", 0, IF(COUNTRY_INFO!$K224&gt;0, IF(COUNTRY_INFO!$K224=4, 0, IF(COUNTRY_INFO!$K224=1, 0, IF(COUNTRY_INFO!$K224=2, COUNTRY_INFO!$G224*0.2, COUNTRY_INFO!$G224))), 0))</f>
        <v>17443.637462808623</v>
      </c>
      <c r="F224" s="15">
        <f t="shared" si="24"/>
        <v>26763.502412025417</v>
      </c>
      <c r="G224" s="16">
        <f>IF(INTRO!$E$43="Non-endemic", "Not required", COUNTRY_INFO!S224)</f>
        <v>1</v>
      </c>
      <c r="H224" s="198" t="s">
        <v>171</v>
      </c>
      <c r="I224" s="15">
        <f>IF($D224=0,0,IF(AND($G224&gt;0,$H224&lt;&gt;"Yes"),D224,IF(AND($G224&gt;0,$H224="Yes"),COUNTRY_INFO!$F224,0)))</f>
        <v>9319.8649492167933</v>
      </c>
      <c r="J224" s="3"/>
      <c r="K224" s="42">
        <f t="shared" si="25"/>
        <v>17443.637462808623</v>
      </c>
      <c r="L224" s="42">
        <f t="shared" si="26"/>
        <v>26763.502412025417</v>
      </c>
      <c r="M224" s="15">
        <f t="shared" si="4"/>
        <v>23299.662373041981</v>
      </c>
      <c r="N224" s="42">
        <f t="shared" si="5"/>
        <v>52330.912388425873</v>
      </c>
      <c r="O224" s="15">
        <f t="shared" si="27"/>
        <v>23299.662373041981</v>
      </c>
      <c r="P224" s="25"/>
      <c r="Q224" s="17">
        <f t="shared" si="28"/>
        <v>23299.662373041981</v>
      </c>
      <c r="R224" s="17">
        <f t="shared" si="8"/>
        <v>24</v>
      </c>
    </row>
    <row r="225" spans="1:18" x14ac:dyDescent="0.2">
      <c r="A225" s="14" t="str">
        <f>IF(INTRO!$E$43="Non-endemic"," ", IF(COUNTRY_INFO!A225=0," ",COUNTRY_INFO!A225))</f>
        <v>Ethiopia</v>
      </c>
      <c r="B225" s="14" t="str">
        <f>IF(INTRO!$E$43="Non-endemic"," ", IF(COUNTRY_INFO!B225=0," ",COUNTRY_INFO!B225))</f>
        <v>Beneshangul GumuzKamashi</v>
      </c>
      <c r="C225" s="14" t="str">
        <f>IF(INTRO!$E$43="Non-endemic"," ", IF(COUNTRY_INFO!C225=0," ",COUNTRY_INFO!C225))</f>
        <v>Belo Jegonfoy</v>
      </c>
      <c r="D225" s="15">
        <f>IF(INTRO!$E$43="Non-endemic", 0, IF(COUNTRY_INFO!$K225&gt;0, IF(COUNTRY_INFO!$K225=4, 0, IF(COUNTRY_INFO!$K225=1, COUNTRY_INFO!$F225*0.33, IF(COUNTRY_INFO!$K225=2, COUNTRY_INFO!$F225*0.5, COUNTRY_INFO!$F225))), 0))</f>
        <v>6167.5861910033609</v>
      </c>
      <c r="E225" s="15">
        <f>IF(INTRO!$E$43="Non-endemic", 0, IF(COUNTRY_INFO!$K225&gt;0, IF(COUNTRY_INFO!$K225=4, 0, IF(COUNTRY_INFO!$K225=1, 0, IF(COUNTRY_INFO!$K225=2, COUNTRY_INFO!$G225*0.2, COUNTRY_INFO!$G225))), 0))</f>
        <v>4617.454785995732</v>
      </c>
      <c r="F225" s="15">
        <f t="shared" si="24"/>
        <v>10785.040976999093</v>
      </c>
      <c r="G225" s="16">
        <f>IF(INTRO!$E$43="Non-endemic", "Not required", COUNTRY_INFO!S225)</f>
        <v>1</v>
      </c>
      <c r="H225" s="198" t="s">
        <v>171</v>
      </c>
      <c r="I225" s="15">
        <f>IF($D225=0,0,IF(AND($G225&gt;0,$H225&lt;&gt;"Yes"),D225,IF(AND($G225&gt;0,$H225="Yes"),COUNTRY_INFO!$F225,0)))</f>
        <v>12335.172382006722</v>
      </c>
      <c r="J225" s="3"/>
      <c r="K225" s="42">
        <f t="shared" si="25"/>
        <v>4617.454785995732</v>
      </c>
      <c r="L225" s="42">
        <f t="shared" si="26"/>
        <v>16952.627168002455</v>
      </c>
      <c r="M225" s="15">
        <f t="shared" si="4"/>
        <v>30837.930955016804</v>
      </c>
      <c r="N225" s="42">
        <f t="shared" si="5"/>
        <v>13852.364357987197</v>
      </c>
      <c r="O225" s="15">
        <f t="shared" si="27"/>
        <v>30837.930955016804</v>
      </c>
      <c r="P225" s="25"/>
      <c r="Q225" s="17">
        <f t="shared" si="28"/>
        <v>30837.930955016804</v>
      </c>
      <c r="R225" s="17">
        <f t="shared" si="8"/>
        <v>31</v>
      </c>
    </row>
    <row r="226" spans="1:18" x14ac:dyDescent="0.2">
      <c r="A226" s="14" t="str">
        <f>IF(INTRO!$E$43="Non-endemic"," ", IF(COUNTRY_INFO!A226=0," ",COUNTRY_INFO!A226))</f>
        <v>Ethiopia</v>
      </c>
      <c r="B226" s="14" t="str">
        <f>IF(INTRO!$E$43="Non-endemic"," ", IF(COUNTRY_INFO!B226=0," ",COUNTRY_INFO!B226))</f>
        <v>Beneshangul GumuzKamashi</v>
      </c>
      <c r="C226" s="14" t="str">
        <f>IF(INTRO!$E$43="Non-endemic"," ", IF(COUNTRY_INFO!C226=0," ",COUNTRY_INFO!C226))</f>
        <v>Kamashi</v>
      </c>
      <c r="D226" s="15">
        <f>IF(INTRO!$E$43="Non-endemic", 0, IF(COUNTRY_INFO!$K226&gt;0, IF(COUNTRY_INFO!$K226=4, 0, IF(COUNTRY_INFO!$K226=1, COUNTRY_INFO!$F226*0.33, IF(COUNTRY_INFO!$K226=2, COUNTRY_INFO!$F226*0.5, COUNTRY_INFO!$F226))), 0))</f>
        <v>3659.1372713961387</v>
      </c>
      <c r="E226" s="15">
        <f>IF(INTRO!$E$43="Non-endemic", 0, IF(COUNTRY_INFO!$K226&gt;0, IF(COUNTRY_INFO!$K226=4, 0, IF(COUNTRY_INFO!$K226=1, 0, IF(COUNTRY_INFO!$K226=2, COUNTRY_INFO!$G226*0.2, COUNTRY_INFO!$G226))), 0))</f>
        <v>2739.4673350604266</v>
      </c>
      <c r="F226" s="15">
        <f t="shared" si="24"/>
        <v>6398.6046064565653</v>
      </c>
      <c r="G226" s="16">
        <f>IF(INTRO!$E$43="Non-endemic", "Not required", COUNTRY_INFO!S226)</f>
        <v>1</v>
      </c>
      <c r="H226" s="198" t="s">
        <v>171</v>
      </c>
      <c r="I226" s="15">
        <f>IF($D226=0,0,IF(AND($G226&gt;0,$H226&lt;&gt;"Yes"),D226,IF(AND($G226&gt;0,$H226="Yes"),COUNTRY_INFO!$F226,0)))</f>
        <v>7318.2745427922773</v>
      </c>
      <c r="J226" s="3"/>
      <c r="K226" s="42">
        <f t="shared" si="25"/>
        <v>2739.4673350604266</v>
      </c>
      <c r="L226" s="42">
        <f t="shared" si="26"/>
        <v>10057.741877852704</v>
      </c>
      <c r="M226" s="15">
        <f t="shared" si="4"/>
        <v>18295.686356980692</v>
      </c>
      <c r="N226" s="42">
        <f t="shared" si="5"/>
        <v>8218.4020051812804</v>
      </c>
      <c r="O226" s="15">
        <f t="shared" si="27"/>
        <v>18295.686356980692</v>
      </c>
      <c r="P226" s="25"/>
      <c r="Q226" s="17">
        <f t="shared" si="28"/>
        <v>18295.686356980692</v>
      </c>
      <c r="R226" s="17">
        <f t="shared" si="8"/>
        <v>19</v>
      </c>
    </row>
    <row r="227" spans="1:18" x14ac:dyDescent="0.2">
      <c r="A227" s="14" t="str">
        <f>IF(INTRO!$E$43="Non-endemic"," ", IF(COUNTRY_INFO!A227=0," ",COUNTRY_INFO!A227))</f>
        <v>Ethiopia</v>
      </c>
      <c r="B227" s="14" t="str">
        <f>IF(INTRO!$E$43="Non-endemic"," ", IF(COUNTRY_INFO!B227=0," ",COUNTRY_INFO!B227))</f>
        <v>Beneshangul GumuzKamashi</v>
      </c>
      <c r="C227" s="14" t="str">
        <f>IF(INTRO!$E$43="Non-endemic"," ", IF(COUNTRY_INFO!C227=0," ",COUNTRY_INFO!C227))</f>
        <v>Sedal (Sirba Abay)</v>
      </c>
      <c r="D227" s="15">
        <f>IF(INTRO!$E$43="Non-endemic", 0, IF(COUNTRY_INFO!$K227&gt;0, IF(COUNTRY_INFO!$K227=4, 0, IF(COUNTRY_INFO!$K227=1, COUNTRY_INFO!$F227*0.33, IF(COUNTRY_INFO!$K227=2, COUNTRY_INFO!$F227*0.5, COUNTRY_INFO!$F227))), 0))</f>
        <v>7364.4700605648241</v>
      </c>
      <c r="E227" s="15">
        <f>IF(INTRO!$E$43="Non-endemic", 0, IF(COUNTRY_INFO!$K227&gt;0, IF(COUNTRY_INFO!$K227=4, 0, IF(COUNTRY_INFO!$K227=1, 0, IF(COUNTRY_INFO!$K227=2, COUNTRY_INFO!$G227*0.2, COUNTRY_INFO!$G227))), 0))</f>
        <v>13783.799072431477</v>
      </c>
      <c r="F227" s="15">
        <f t="shared" si="24"/>
        <v>21148.269132996302</v>
      </c>
      <c r="G227" s="16">
        <f>IF(INTRO!$E$43="Non-endemic", "Not required", COUNTRY_INFO!S227)</f>
        <v>1</v>
      </c>
      <c r="H227" s="198" t="s">
        <v>171</v>
      </c>
      <c r="I227" s="15">
        <f>IF($D227=0,0,IF(AND($G227&gt;0,$H227&lt;&gt;"Yes"),D227,IF(AND($G227&gt;0,$H227="Yes"),COUNTRY_INFO!$F227,0)))</f>
        <v>7364.4700605648241</v>
      </c>
      <c r="J227" s="3"/>
      <c r="K227" s="42">
        <f t="shared" si="25"/>
        <v>13783.799072431477</v>
      </c>
      <c r="L227" s="42">
        <f t="shared" si="26"/>
        <v>21148.269132996302</v>
      </c>
      <c r="M227" s="15">
        <f t="shared" si="4"/>
        <v>18411.175151412059</v>
      </c>
      <c r="N227" s="42">
        <f t="shared" si="5"/>
        <v>41351.397217294434</v>
      </c>
      <c r="O227" s="15">
        <f t="shared" si="27"/>
        <v>18411.175151412059</v>
      </c>
      <c r="P227" s="25"/>
      <c r="Q227" s="17">
        <f t="shared" si="28"/>
        <v>18411.175151412059</v>
      </c>
      <c r="R227" s="17">
        <f t="shared" si="8"/>
        <v>19</v>
      </c>
    </row>
    <row r="228" spans="1:18" x14ac:dyDescent="0.2">
      <c r="A228" s="14" t="str">
        <f>IF(INTRO!$E$43="Non-endemic"," ", IF(COUNTRY_INFO!A228=0," ",COUNTRY_INFO!A228))</f>
        <v>Ethiopia</v>
      </c>
      <c r="B228" s="14" t="str">
        <f>IF(INTRO!$E$43="Non-endemic"," ", IF(COUNTRY_INFO!B228=0," ",COUNTRY_INFO!B228))</f>
        <v>Beneshangul GumuzKamashi</v>
      </c>
      <c r="C228" s="14" t="str">
        <f>IF(INTRO!$E$43="Non-endemic"," ", IF(COUNTRY_INFO!C228=0," ",COUNTRY_INFO!C228))</f>
        <v>Yasso</v>
      </c>
      <c r="D228" s="15">
        <f>IF(INTRO!$E$43="Non-endemic", 0, IF(COUNTRY_INFO!$K228&gt;0, IF(COUNTRY_INFO!$K228=4, 0, IF(COUNTRY_INFO!$K228=1, COUNTRY_INFO!$F228*0.33, IF(COUNTRY_INFO!$K228=2, COUNTRY_INFO!$F228*0.5, COUNTRY_INFO!$F228))), 0))</f>
        <v>5216.5400069307707</v>
      </c>
      <c r="E228" s="15">
        <f>IF(INTRO!$E$43="Non-endemic", 0, IF(COUNTRY_INFO!$K228&gt;0, IF(COUNTRY_INFO!$K228=4, 0, IF(COUNTRY_INFO!$K228=1, 0, IF(COUNTRY_INFO!$K228=2, COUNTRY_INFO!$G228*0.2, COUNTRY_INFO!$G228))), 0))</f>
        <v>9763.5999219907662</v>
      </c>
      <c r="F228" s="15">
        <f t="shared" si="24"/>
        <v>14980.139928921537</v>
      </c>
      <c r="G228" s="16">
        <f>IF(INTRO!$E$43="Non-endemic", "Not required", COUNTRY_INFO!S228)</f>
        <v>1</v>
      </c>
      <c r="H228" s="198" t="s">
        <v>171</v>
      </c>
      <c r="I228" s="15">
        <f>IF($D228=0,0,IF(AND($G228&gt;0,$H228&lt;&gt;"Yes"),D228,IF(AND($G228&gt;0,$H228="Yes"),COUNTRY_INFO!$F228,0)))</f>
        <v>5216.5400069307707</v>
      </c>
      <c r="J228" s="3"/>
      <c r="K228" s="42">
        <f t="shared" si="25"/>
        <v>9763.5999219907662</v>
      </c>
      <c r="L228" s="42">
        <f t="shared" si="26"/>
        <v>14980.139928921537</v>
      </c>
      <c r="M228" s="15">
        <f t="shared" si="4"/>
        <v>13041.350017326928</v>
      </c>
      <c r="N228" s="42">
        <f t="shared" si="5"/>
        <v>29290.799765972297</v>
      </c>
      <c r="O228" s="15">
        <f t="shared" si="27"/>
        <v>13041.350017326928</v>
      </c>
      <c r="P228" s="25"/>
      <c r="Q228" s="17">
        <f t="shared" si="28"/>
        <v>13041.350017326928</v>
      </c>
      <c r="R228" s="17">
        <f t="shared" si="8"/>
        <v>14</v>
      </c>
    </row>
    <row r="229" spans="1:18" x14ac:dyDescent="0.2">
      <c r="A229" s="14" t="str">
        <f>IF(INTRO!$E$43="Non-endemic"," ", IF(COUNTRY_INFO!A229=0," ",COUNTRY_INFO!A229))</f>
        <v>Ethiopia</v>
      </c>
      <c r="B229" s="14" t="str">
        <f>IF(INTRO!$E$43="Non-endemic"," ", IF(COUNTRY_INFO!B229=0," ",COUNTRY_INFO!B229))</f>
        <v>Beneshangul GumuzMetekel</v>
      </c>
      <c r="C229" s="14" t="str">
        <f>IF(INTRO!$E$43="Non-endemic"," ", IF(COUNTRY_INFO!C229=0," ",COUNTRY_INFO!C229))</f>
        <v>Bullen</v>
      </c>
      <c r="D229" s="15">
        <f>IF(INTRO!$E$43="Non-endemic", 0, IF(COUNTRY_INFO!$K229&gt;0, IF(COUNTRY_INFO!$K229=4, 0, IF(COUNTRY_INFO!$K229=1, COUNTRY_INFO!$F229*0.33, IF(COUNTRY_INFO!$K229=2, COUNTRY_INFO!$F229*0.5, COUNTRY_INFO!$F229))), 0))</f>
        <v>18629.069394332229</v>
      </c>
      <c r="E229" s="15">
        <f>IF(INTRO!$E$43="Non-endemic", 0, IF(COUNTRY_INFO!$K229&gt;0, IF(COUNTRY_INFO!$K229=4, 0, IF(COUNTRY_INFO!$K229=1, 0, IF(COUNTRY_INFO!$K229=2, COUNTRY_INFO!$G229*0.2, COUNTRY_INFO!$G229))), 0))</f>
        <v>34867.322064741245</v>
      </c>
      <c r="F229" s="15">
        <f t="shared" si="24"/>
        <v>53496.391459073478</v>
      </c>
      <c r="G229" s="16">
        <f>IF(INTRO!$E$43="Non-endemic", "Not required", COUNTRY_INFO!S229)</f>
        <v>1</v>
      </c>
      <c r="H229" s="198" t="s">
        <v>171</v>
      </c>
      <c r="I229" s="15">
        <f>IF($D229=0,0,IF(AND($G229&gt;0,$H229&lt;&gt;"Yes"),D229,IF(AND($G229&gt;0,$H229="Yes"),COUNTRY_INFO!$F229,0)))</f>
        <v>18629.069394332229</v>
      </c>
      <c r="J229" s="3"/>
      <c r="K229" s="42">
        <f t="shared" si="25"/>
        <v>34867.322064741245</v>
      </c>
      <c r="L229" s="42">
        <f t="shared" si="26"/>
        <v>53496.391459073478</v>
      </c>
      <c r="M229" s="15">
        <f t="shared" si="4"/>
        <v>46572.673485830572</v>
      </c>
      <c r="N229" s="42">
        <f t="shared" si="5"/>
        <v>104601.96619422373</v>
      </c>
      <c r="O229" s="15">
        <f t="shared" si="27"/>
        <v>46572.673485830572</v>
      </c>
      <c r="P229" s="25"/>
      <c r="Q229" s="17">
        <f t="shared" si="28"/>
        <v>46572.673485830572</v>
      </c>
      <c r="R229" s="17">
        <f t="shared" si="8"/>
        <v>47</v>
      </c>
    </row>
    <row r="230" spans="1:18" x14ac:dyDescent="0.2">
      <c r="A230" s="14" t="str">
        <f>IF(INTRO!$E$43="Non-endemic"," ", IF(COUNTRY_INFO!A230=0," ",COUNTRY_INFO!A230))</f>
        <v>Ethiopia</v>
      </c>
      <c r="B230" s="14" t="str">
        <f>IF(INTRO!$E$43="Non-endemic"," ", IF(COUNTRY_INFO!B230=0," ",COUNTRY_INFO!B230))</f>
        <v>Beneshangul GumuzMetekel</v>
      </c>
      <c r="C230" s="14" t="str">
        <f>IF(INTRO!$E$43="Non-endemic"," ", IF(COUNTRY_INFO!C230=0," ",COUNTRY_INFO!C230))</f>
        <v>Dangure</v>
      </c>
      <c r="D230" s="15">
        <f>IF(INTRO!$E$43="Non-endemic", 0, IF(COUNTRY_INFO!$K230&gt;0, IF(COUNTRY_INFO!$K230=4, 0, IF(COUNTRY_INFO!$K230=1, COUNTRY_INFO!$F230*0.33, IF(COUNTRY_INFO!$K230=2, COUNTRY_INFO!$F230*0.5, COUNTRY_INFO!$F230))), 0))</f>
        <v>9931.2287071506835</v>
      </c>
      <c r="E230" s="15">
        <f>IF(INTRO!$E$43="Non-endemic", 0, IF(COUNTRY_INFO!$K230&gt;0, IF(COUNTRY_INFO!$K230=4, 0, IF(COUNTRY_INFO!$K230=1, 0, IF(COUNTRY_INFO!$K230=2, COUNTRY_INFO!$G230*0.2, COUNTRY_INFO!$G230))), 0))</f>
        <v>7435.1615209760021</v>
      </c>
      <c r="F230" s="15">
        <f t="shared" si="24"/>
        <v>17366.390228126686</v>
      </c>
      <c r="G230" s="16">
        <f>IF(INTRO!$E$43="Non-endemic", "Not required", COUNTRY_INFO!S230)</f>
        <v>1</v>
      </c>
      <c r="H230" s="198" t="s">
        <v>171</v>
      </c>
      <c r="I230" s="15">
        <f>IF($D230=0,0,IF(AND($G230&gt;0,$H230&lt;&gt;"Yes"),D230,IF(AND($G230&gt;0,$H230="Yes"),COUNTRY_INFO!$F230,0)))</f>
        <v>19862.457414301367</v>
      </c>
      <c r="J230" s="3"/>
      <c r="K230" s="42">
        <f t="shared" si="25"/>
        <v>7435.1615209760021</v>
      </c>
      <c r="L230" s="42">
        <f t="shared" si="26"/>
        <v>27297.618935277369</v>
      </c>
      <c r="M230" s="15">
        <f t="shared" si="4"/>
        <v>49656.143535753421</v>
      </c>
      <c r="N230" s="42">
        <f t="shared" si="5"/>
        <v>22305.484562928006</v>
      </c>
      <c r="O230" s="15">
        <f t="shared" si="27"/>
        <v>49656.143535753421</v>
      </c>
      <c r="P230" s="25"/>
      <c r="Q230" s="17">
        <f t="shared" si="28"/>
        <v>49656.143535753421</v>
      </c>
      <c r="R230" s="17">
        <f t="shared" si="8"/>
        <v>50</v>
      </c>
    </row>
    <row r="231" spans="1:18" x14ac:dyDescent="0.2">
      <c r="A231" s="14" t="str">
        <f>IF(INTRO!$E$43="Non-endemic"," ", IF(COUNTRY_INFO!A231=0," ",COUNTRY_INFO!A231))</f>
        <v>Ethiopia</v>
      </c>
      <c r="B231" s="14" t="str">
        <f>IF(INTRO!$E$43="Non-endemic"," ", IF(COUNTRY_INFO!B231=0," ",COUNTRY_INFO!B231))</f>
        <v>Beneshangul GumuzMetekel</v>
      </c>
      <c r="C231" s="14" t="str">
        <f>IF(INTRO!$E$43="Non-endemic"," ", IF(COUNTRY_INFO!C231=0," ",COUNTRY_INFO!C231))</f>
        <v>Dibate</v>
      </c>
      <c r="D231" s="15">
        <f>IF(INTRO!$E$43="Non-endemic", 0, IF(COUNTRY_INFO!$K231&gt;0, IF(COUNTRY_INFO!$K231=4, 0, IF(COUNTRY_INFO!$K231=1, COUNTRY_INFO!$F231*0.33, IF(COUNTRY_INFO!$K231=2, COUNTRY_INFO!$F231*0.5, COUNTRY_INFO!$F231))), 0))</f>
        <v>13638.176724213516</v>
      </c>
      <c r="E231" s="15">
        <f>IF(INTRO!$E$43="Non-endemic", 0, IF(COUNTRY_INFO!$K231&gt;0, IF(COUNTRY_INFO!$K231=4, 0, IF(COUNTRY_INFO!$K231=1, 0, IF(COUNTRY_INFO!$K231=2, COUNTRY_INFO!$G231*0.2, COUNTRY_INFO!$G231))), 0))</f>
        <v>10210.423079183684</v>
      </c>
      <c r="F231" s="15">
        <f t="shared" si="24"/>
        <v>23848.599803397199</v>
      </c>
      <c r="G231" s="16">
        <f>IF(INTRO!$E$43="Non-endemic", "Not required", COUNTRY_INFO!S231)</f>
        <v>1</v>
      </c>
      <c r="H231" s="198" t="s">
        <v>171</v>
      </c>
      <c r="I231" s="15">
        <f>IF($D231=0,0,IF(AND($G231&gt;0,$H231&lt;&gt;"Yes"),D231,IF(AND($G231&gt;0,$H231="Yes"),COUNTRY_INFO!$F231,0)))</f>
        <v>27276.353448427031</v>
      </c>
      <c r="J231" s="3"/>
      <c r="K231" s="42">
        <f t="shared" si="25"/>
        <v>10210.423079183684</v>
      </c>
      <c r="L231" s="42">
        <f t="shared" si="26"/>
        <v>37486.776527610717</v>
      </c>
      <c r="M231" s="15">
        <f t="shared" si="4"/>
        <v>68190.88362106758</v>
      </c>
      <c r="N231" s="42">
        <f t="shared" si="5"/>
        <v>30631.269237551052</v>
      </c>
      <c r="O231" s="15">
        <f t="shared" si="27"/>
        <v>68190.88362106758</v>
      </c>
      <c r="P231" s="25"/>
      <c r="Q231" s="17">
        <f t="shared" si="28"/>
        <v>68190.88362106758</v>
      </c>
      <c r="R231" s="17">
        <f t="shared" si="8"/>
        <v>69</v>
      </c>
    </row>
    <row r="232" spans="1:18" x14ac:dyDescent="0.2">
      <c r="A232" s="14" t="str">
        <f>IF(INTRO!$E$43="Non-endemic"," ", IF(COUNTRY_INFO!A232=0," ",COUNTRY_INFO!A232))</f>
        <v>Ethiopia</v>
      </c>
      <c r="B232" s="14" t="str">
        <f>IF(INTRO!$E$43="Non-endemic"," ", IF(COUNTRY_INFO!B232=0," ",COUNTRY_INFO!B232))</f>
        <v>Beneshangul GumuzMetekel</v>
      </c>
      <c r="C232" s="14" t="str">
        <f>IF(INTRO!$E$43="Non-endemic"," ", IF(COUNTRY_INFO!C232=0," ",COUNTRY_INFO!C232))</f>
        <v>Guba</v>
      </c>
      <c r="D232" s="15">
        <f>IF(INTRO!$E$43="Non-endemic", 0, IF(COUNTRY_INFO!$K232&gt;0, IF(COUNTRY_INFO!$K232=4, 0, IF(COUNTRY_INFO!$K232=1, COUNTRY_INFO!$F232*0.33, IF(COUNTRY_INFO!$K232=2, COUNTRY_INFO!$F232*0.5, COUNTRY_INFO!$F232))), 0))</f>
        <v>3050.1963553034643</v>
      </c>
      <c r="E232" s="15">
        <f>IF(INTRO!$E$43="Non-endemic", 0, IF(COUNTRY_INFO!$K232&gt;0, IF(COUNTRY_INFO!$K232=4, 0, IF(COUNTRY_INFO!$K232=1, 0, IF(COUNTRY_INFO!$K232=2, COUNTRY_INFO!$G232*0.2, COUNTRY_INFO!$G232))), 0))</f>
        <v>2283.5746956511475</v>
      </c>
      <c r="F232" s="15">
        <f t="shared" si="24"/>
        <v>5333.7710509546123</v>
      </c>
      <c r="G232" s="16">
        <f>IF(INTRO!$E$43="Non-endemic", "Not required", COUNTRY_INFO!S232)</f>
        <v>1</v>
      </c>
      <c r="H232" s="198" t="s">
        <v>171</v>
      </c>
      <c r="I232" s="15">
        <f>IF($D232=0,0,IF(AND($G232&gt;0,$H232&lt;&gt;"Yes"),D232,IF(AND($G232&gt;0,$H232="Yes"),COUNTRY_INFO!$F232,0)))</f>
        <v>6100.3927106069286</v>
      </c>
      <c r="J232" s="3"/>
      <c r="K232" s="42">
        <f t="shared" si="25"/>
        <v>2283.5746956511475</v>
      </c>
      <c r="L232" s="42">
        <f t="shared" si="26"/>
        <v>8383.9674062580762</v>
      </c>
      <c r="M232" s="15">
        <f t="shared" si="4"/>
        <v>15250.981776517321</v>
      </c>
      <c r="N232" s="42">
        <f t="shared" si="5"/>
        <v>6850.7240869534426</v>
      </c>
      <c r="O232" s="15">
        <f t="shared" si="27"/>
        <v>15250.981776517321</v>
      </c>
      <c r="P232" s="25"/>
      <c r="Q232" s="17">
        <f t="shared" si="28"/>
        <v>15250.981776517321</v>
      </c>
      <c r="R232" s="17">
        <f t="shared" si="8"/>
        <v>16</v>
      </c>
    </row>
    <row r="233" spans="1:18" x14ac:dyDescent="0.2">
      <c r="A233" s="14" t="str">
        <f>IF(INTRO!$E$43="Non-endemic"," ", IF(COUNTRY_INFO!A233=0," ",COUNTRY_INFO!A233))</f>
        <v>Ethiopia</v>
      </c>
      <c r="B233" s="14" t="str">
        <f>IF(INTRO!$E$43="Non-endemic"," ", IF(COUNTRY_INFO!B233=0," ",COUNTRY_INFO!B233))</f>
        <v>Beneshangul GumuzMetekel</v>
      </c>
      <c r="C233" s="14" t="str">
        <f>IF(INTRO!$E$43="Non-endemic"," ", IF(COUNTRY_INFO!C233=0," ",COUNTRY_INFO!C233))</f>
        <v>Mandura</v>
      </c>
      <c r="D233" s="15">
        <f>IF(INTRO!$E$43="Non-endemic", 0, IF(COUNTRY_INFO!$K233&gt;0, IF(COUNTRY_INFO!$K233=4, 0, IF(COUNTRY_INFO!$K233=1, COUNTRY_INFO!$F233*0.33, IF(COUNTRY_INFO!$K233=2, COUNTRY_INFO!$F233*0.5, COUNTRY_INFO!$F233))), 0))</f>
        <v>16674.320596837919</v>
      </c>
      <c r="E233" s="15">
        <f>IF(INTRO!$E$43="Non-endemic", 0, IF(COUNTRY_INFO!$K233&gt;0, IF(COUNTRY_INFO!$K233=4, 0, IF(COUNTRY_INFO!$K233=1, 0, IF(COUNTRY_INFO!$K233=2, COUNTRY_INFO!$G233*0.2, COUNTRY_INFO!$G233))), 0))</f>
        <v>31208.692938659617</v>
      </c>
      <c r="F233" s="15">
        <f t="shared" si="24"/>
        <v>47883.013535497535</v>
      </c>
      <c r="G233" s="16">
        <f>IF(INTRO!$E$43="Non-endemic", "Not required", COUNTRY_INFO!S233)</f>
        <v>1</v>
      </c>
      <c r="H233" s="198" t="s">
        <v>171</v>
      </c>
      <c r="I233" s="15">
        <f>IF($D233=0,0,IF(AND($G233&gt;0,$H233&lt;&gt;"Yes"),D233,IF(AND($G233&gt;0,$H233="Yes"),COUNTRY_INFO!$F233,0)))</f>
        <v>16674.320596837919</v>
      </c>
      <c r="J233" s="3"/>
      <c r="K233" s="42">
        <f t="shared" si="25"/>
        <v>31208.692938659617</v>
      </c>
      <c r="L233" s="42">
        <f t="shared" si="26"/>
        <v>47883.013535497535</v>
      </c>
      <c r="M233" s="15">
        <f t="shared" si="4"/>
        <v>41685.801492094797</v>
      </c>
      <c r="N233" s="42">
        <f t="shared" si="5"/>
        <v>93626.07881597885</v>
      </c>
      <c r="O233" s="15">
        <f t="shared" si="27"/>
        <v>41685.801492094797</v>
      </c>
      <c r="P233" s="25"/>
      <c r="Q233" s="17">
        <f t="shared" si="28"/>
        <v>41685.801492094797</v>
      </c>
      <c r="R233" s="17">
        <f t="shared" si="8"/>
        <v>42</v>
      </c>
    </row>
    <row r="234" spans="1:18" x14ac:dyDescent="0.2">
      <c r="A234" s="14" t="str">
        <f>IF(INTRO!$E$43="Non-endemic"," ", IF(COUNTRY_INFO!A234=0," ",COUNTRY_INFO!A234))</f>
        <v>Ethiopia</v>
      </c>
      <c r="B234" s="14" t="str">
        <f>IF(INTRO!$E$43="Non-endemic"," ", IF(COUNTRY_INFO!B234=0," ",COUNTRY_INFO!B234))</f>
        <v>Beneshangul GumuzMetekel</v>
      </c>
      <c r="C234" s="14" t="str">
        <f>IF(INTRO!$E$43="Non-endemic"," ", IF(COUNTRY_INFO!C234=0," ",COUNTRY_INFO!C234))</f>
        <v>Pawe</v>
      </c>
      <c r="D234" s="15">
        <f>IF(INTRO!$E$43="Non-endemic", 0, IF(COUNTRY_INFO!$K234&gt;0, IF(COUNTRY_INFO!$K234=4, 0, IF(COUNTRY_INFO!$K234=1, COUNTRY_INFO!$F234*0.33, IF(COUNTRY_INFO!$K234=2, COUNTRY_INFO!$F234*0.5, COUNTRY_INFO!$F234))), 0))</f>
        <v>18641.022080748902</v>
      </c>
      <c r="E234" s="15">
        <f>IF(INTRO!$E$43="Non-endemic", 0, IF(COUNTRY_INFO!$K234&gt;0, IF(COUNTRY_INFO!$K234=4, 0, IF(COUNTRY_INFO!$K234=1, 0, IF(COUNTRY_INFO!$K234=2, COUNTRY_INFO!$G234*0.2, COUNTRY_INFO!$G234))), 0))</f>
        <v>34889.693454208274</v>
      </c>
      <c r="F234" s="15">
        <f t="shared" si="24"/>
        <v>53530.715534957177</v>
      </c>
      <c r="G234" s="16">
        <f>IF(INTRO!$E$43="Non-endemic", "Not required", COUNTRY_INFO!S234)</f>
        <v>1</v>
      </c>
      <c r="H234" s="198" t="s">
        <v>171</v>
      </c>
      <c r="I234" s="15">
        <f>IF($D234=0,0,IF(AND($G234&gt;0,$H234&lt;&gt;"Yes"),D234,IF(AND($G234&gt;0,$H234="Yes"),COUNTRY_INFO!$F234,0)))</f>
        <v>18641.022080748902</v>
      </c>
      <c r="J234" s="3"/>
      <c r="K234" s="42">
        <f t="shared" si="25"/>
        <v>34889.693454208274</v>
      </c>
      <c r="L234" s="42">
        <f t="shared" si="26"/>
        <v>53530.715534957177</v>
      </c>
      <c r="M234" s="15">
        <f t="shared" si="4"/>
        <v>46602.555201872252</v>
      </c>
      <c r="N234" s="42">
        <f t="shared" si="5"/>
        <v>104669.08036262482</v>
      </c>
      <c r="O234" s="15">
        <f t="shared" si="27"/>
        <v>46602.555201872252</v>
      </c>
      <c r="P234" s="25"/>
      <c r="Q234" s="17">
        <f t="shared" si="28"/>
        <v>46602.555201872252</v>
      </c>
      <c r="R234" s="17">
        <f t="shared" si="8"/>
        <v>47</v>
      </c>
    </row>
    <row r="235" spans="1:18" x14ac:dyDescent="0.2">
      <c r="A235" s="14" t="str">
        <f>IF(INTRO!$E$43="Non-endemic"," ", IF(COUNTRY_INFO!A235=0," ",COUNTRY_INFO!A235))</f>
        <v>Ethiopia</v>
      </c>
      <c r="B235" s="14" t="str">
        <f>IF(INTRO!$E$43="Non-endemic"," ", IF(COUNTRY_INFO!B235=0," ",COUNTRY_INFO!B235))</f>
        <v>Beneshangul GumuzMetekel</v>
      </c>
      <c r="C235" s="14" t="str">
        <f>IF(INTRO!$E$43="Non-endemic"," ", IF(COUNTRY_INFO!C235=0," ",COUNTRY_INFO!C235))</f>
        <v>Wombera</v>
      </c>
      <c r="D235" s="15">
        <f>IF(INTRO!$E$43="Non-endemic", 0, IF(COUNTRY_INFO!$K235&gt;0, IF(COUNTRY_INFO!$K235=4, 0, IF(COUNTRY_INFO!$K235=1, COUNTRY_INFO!$F235*0.33, IF(COUNTRY_INFO!$K235=2, COUNTRY_INFO!$F235*0.5, COUNTRY_INFO!$F235))), 0))</f>
        <v>8102.6227472775245</v>
      </c>
      <c r="E235" s="15">
        <f>IF(INTRO!$E$43="Non-endemic", 0, IF(COUNTRY_INFO!$K235&gt;0, IF(COUNTRY_INFO!$K235=4, 0, IF(COUNTRY_INFO!$K235=1, 0, IF(COUNTRY_INFO!$K235=2, COUNTRY_INFO!$G235*0.2, COUNTRY_INFO!$G235))), 0))</f>
        <v>0</v>
      </c>
      <c r="F235" s="15">
        <f t="shared" si="24"/>
        <v>8102.6227472775245</v>
      </c>
      <c r="G235" s="16">
        <f>IF(INTRO!$E$43="Non-endemic", "Not required", COUNTRY_INFO!S235)</f>
        <v>0</v>
      </c>
      <c r="H235" s="198"/>
      <c r="I235" s="15">
        <f>IF($D235=0,0,IF(AND($G235&gt;0,$H235&lt;&gt;"Yes"),D235,IF(AND($G235&gt;0,$H235="Yes"),COUNTRY_INFO!$F235,0)))</f>
        <v>0</v>
      </c>
      <c r="J235" s="3"/>
      <c r="K235" s="42">
        <f t="shared" si="25"/>
        <v>0</v>
      </c>
      <c r="L235" s="42">
        <f t="shared" si="26"/>
        <v>0</v>
      </c>
      <c r="M235" s="15">
        <f t="shared" si="4"/>
        <v>0</v>
      </c>
      <c r="N235" s="42">
        <f t="shared" si="5"/>
        <v>0</v>
      </c>
      <c r="O235" s="15">
        <f t="shared" si="27"/>
        <v>0</v>
      </c>
      <c r="P235" s="25"/>
      <c r="Q235" s="17">
        <f t="shared" si="28"/>
        <v>0</v>
      </c>
      <c r="R235" s="17">
        <f t="shared" si="8"/>
        <v>0</v>
      </c>
    </row>
    <row r="236" spans="1:18" x14ac:dyDescent="0.2">
      <c r="A236" s="14" t="str">
        <f>IF(INTRO!$E$43="Non-endemic"," ", IF(COUNTRY_INFO!A236=0," ",COUNTRY_INFO!A236))</f>
        <v>Ethiopia</v>
      </c>
      <c r="B236" s="14" t="str">
        <f>IF(INTRO!$E$43="Non-endemic"," ", IF(COUNTRY_INFO!B236=0," ",COUNTRY_INFO!B236))</f>
        <v>Beneshangul GumuzTongo</v>
      </c>
      <c r="C236" s="14" t="str">
        <f>IF(INTRO!$E$43="Non-endemic"," ", IF(COUNTRY_INFO!C236=0," ",COUNTRY_INFO!C236))</f>
        <v>MaoKomo</v>
      </c>
      <c r="D236" s="15">
        <f>IF(INTRO!$E$43="Non-endemic", 0, IF(COUNTRY_INFO!$K236&gt;0, IF(COUNTRY_INFO!$K236=4, 0, IF(COUNTRY_INFO!$K236=1, COUNTRY_INFO!$F236*0.33, IF(COUNTRY_INFO!$K236=2, COUNTRY_INFO!$F236*0.5, COUNTRY_INFO!$F236))), 0))</f>
        <v>0</v>
      </c>
      <c r="E236" s="15">
        <f>IF(INTRO!$E$43="Non-endemic", 0, IF(COUNTRY_INFO!$K236&gt;0, IF(COUNTRY_INFO!$K236=4, 0, IF(COUNTRY_INFO!$K236=1, 0, IF(COUNTRY_INFO!$K236=2, COUNTRY_INFO!$G236*0.2, COUNTRY_INFO!$G236))), 0))</f>
        <v>0</v>
      </c>
      <c r="F236" s="15">
        <f t="shared" si="24"/>
        <v>0</v>
      </c>
      <c r="G236" s="16">
        <f>IF(INTRO!$E$43="Non-endemic", "Not required", COUNTRY_INFO!S236)</f>
        <v>0</v>
      </c>
      <c r="H236" s="198"/>
      <c r="I236" s="15">
        <f>IF($D236=0,0,IF(AND($G236&gt;0,$H236&lt;&gt;"Yes"),D236,IF(AND($G236&gt;0,$H236="Yes"),COUNTRY_INFO!$F236,0)))</f>
        <v>0</v>
      </c>
      <c r="J236" s="3"/>
      <c r="K236" s="42">
        <f t="shared" si="25"/>
        <v>0</v>
      </c>
      <c r="L236" s="42">
        <f t="shared" si="26"/>
        <v>0</v>
      </c>
      <c r="M236" s="15">
        <f t="shared" si="4"/>
        <v>0</v>
      </c>
      <c r="N236" s="42">
        <f t="shared" si="5"/>
        <v>0</v>
      </c>
      <c r="O236" s="15">
        <f t="shared" si="27"/>
        <v>0</v>
      </c>
      <c r="P236" s="25"/>
      <c r="Q236" s="17">
        <f t="shared" si="28"/>
        <v>0</v>
      </c>
      <c r="R236" s="17">
        <f t="shared" si="8"/>
        <v>0</v>
      </c>
    </row>
    <row r="237" spans="1:18" x14ac:dyDescent="0.2">
      <c r="A237" s="14" t="str">
        <f>IF(INTRO!$E$43="Non-endemic"," ", IF(COUNTRY_INFO!A237=0," ",COUNTRY_INFO!A237))</f>
        <v>Ethiopia</v>
      </c>
      <c r="B237" s="14" t="str">
        <f>IF(INTRO!$E$43="Non-endemic"," ", IF(COUNTRY_INFO!B237=0," ",COUNTRY_INFO!B237))</f>
        <v>Dire DawaAddis ketema</v>
      </c>
      <c r="C237" s="14" t="str">
        <f>IF(INTRO!$E$43="Non-endemic"," ", IF(COUNTRY_INFO!C237=0," ",COUNTRY_INFO!C237))</f>
        <v>Addis Ketema</v>
      </c>
      <c r="D237" s="15">
        <f>IF(INTRO!$E$43="Non-endemic", 0, IF(COUNTRY_INFO!$K237&gt;0, IF(COUNTRY_INFO!$K237=4, 0, IF(COUNTRY_INFO!$K237=1, COUNTRY_INFO!$F237*0.33, IF(COUNTRY_INFO!$K237=2, COUNTRY_INFO!$F237*0.5, COUNTRY_INFO!$F237))), 0))</f>
        <v>6206.4080915233699</v>
      </c>
      <c r="E237" s="15">
        <f>IF(INTRO!$E$43="Non-endemic", 0, IF(COUNTRY_INFO!$K237&gt;0, IF(COUNTRY_INFO!$K237=4, 0, IF(COUNTRY_INFO!$K237=1, 0, IF(COUNTRY_INFO!$K237=2, COUNTRY_INFO!$G237*0.2, COUNTRY_INFO!$G237))), 0))</f>
        <v>6732.1977613253521</v>
      </c>
      <c r="F237" s="15">
        <f t="shared" si="24"/>
        <v>12938.605852848723</v>
      </c>
      <c r="G237" s="16">
        <f>IF(INTRO!$E$43="Non-endemic", "Not required", COUNTRY_INFO!S237)</f>
        <v>1</v>
      </c>
      <c r="H237" s="198" t="s">
        <v>171</v>
      </c>
      <c r="I237" s="15">
        <f>IF($D237=0,0,IF(AND($G237&gt;0,$H237&lt;&gt;"Yes"),D237,IF(AND($G237&gt;0,$H237="Yes"),COUNTRY_INFO!$F237,0)))</f>
        <v>12412.81618304674</v>
      </c>
      <c r="J237" s="3"/>
      <c r="K237" s="42">
        <f t="shared" si="25"/>
        <v>6732.1977613253521</v>
      </c>
      <c r="L237" s="42">
        <f t="shared" si="26"/>
        <v>19145.013944372091</v>
      </c>
      <c r="M237" s="15">
        <f t="shared" si="4"/>
        <v>31032.040457616851</v>
      </c>
      <c r="N237" s="42">
        <f t="shared" si="5"/>
        <v>20196.593283976057</v>
      </c>
      <c r="O237" s="15">
        <f t="shared" si="27"/>
        <v>31032.040457616851</v>
      </c>
      <c r="P237" s="25"/>
      <c r="Q237" s="17">
        <f t="shared" si="28"/>
        <v>31032.040457616851</v>
      </c>
      <c r="R237" s="17">
        <f t="shared" si="8"/>
        <v>32</v>
      </c>
    </row>
    <row r="238" spans="1:18" x14ac:dyDescent="0.2">
      <c r="A238" s="14" t="str">
        <f>IF(INTRO!$E$43="Non-endemic"," ", IF(COUNTRY_INFO!A238=0," ",COUNTRY_INFO!A238))</f>
        <v>Ethiopia</v>
      </c>
      <c r="B238" s="14" t="str">
        <f>IF(INTRO!$E$43="Non-endemic"," ", IF(COUNTRY_INFO!B238=0," ",COUNTRY_INFO!B238))</f>
        <v>Dire DawaBiyo Awale</v>
      </c>
      <c r="C238" s="14" t="str">
        <f>IF(INTRO!$E$43="Non-endemic"," ", IF(COUNTRY_INFO!C238=0," ",COUNTRY_INFO!C238))</f>
        <v>Biyo Awale</v>
      </c>
      <c r="D238" s="15">
        <f>IF(INTRO!$E$43="Non-endemic", 0, IF(COUNTRY_INFO!$K238&gt;0, IF(COUNTRY_INFO!$K238=4, 0, IF(COUNTRY_INFO!$K238=1, COUNTRY_INFO!$F238*0.33, IF(COUNTRY_INFO!$K238=2, COUNTRY_INFO!$F238*0.5, COUNTRY_INFO!$F238))), 0))</f>
        <v>5971.7004867391906</v>
      </c>
      <c r="E238" s="15">
        <f>IF(INTRO!$E$43="Non-endemic", 0, IF(COUNTRY_INFO!$K238&gt;0, IF(COUNTRY_INFO!$K238=4, 0, IF(COUNTRY_INFO!$K238=1, 0, IF(COUNTRY_INFO!$K238=2, COUNTRY_INFO!$G238*0.2, COUNTRY_INFO!$G238))), 0))</f>
        <v>6477.6063796126082</v>
      </c>
      <c r="F238" s="15">
        <f t="shared" si="24"/>
        <v>12449.306866351799</v>
      </c>
      <c r="G238" s="16">
        <f>IF(INTRO!$E$43="Non-endemic", "Not required", COUNTRY_INFO!S238)</f>
        <v>1</v>
      </c>
      <c r="H238" s="198" t="s">
        <v>171</v>
      </c>
      <c r="I238" s="15">
        <f>IF($D238=0,0,IF(AND($G238&gt;0,$H238&lt;&gt;"Yes"),D238,IF(AND($G238&gt;0,$H238="Yes"),COUNTRY_INFO!$F238,0)))</f>
        <v>11943.400973478381</v>
      </c>
      <c r="J238" s="3"/>
      <c r="K238" s="42">
        <f t="shared" si="25"/>
        <v>6477.6063796126082</v>
      </c>
      <c r="L238" s="42">
        <f t="shared" si="26"/>
        <v>18421.00735309099</v>
      </c>
      <c r="M238" s="15">
        <f t="shared" si="4"/>
        <v>29858.502433695954</v>
      </c>
      <c r="N238" s="42">
        <f t="shared" si="5"/>
        <v>19432.819138837825</v>
      </c>
      <c r="O238" s="15">
        <f t="shared" si="27"/>
        <v>29858.502433695954</v>
      </c>
      <c r="P238" s="25"/>
      <c r="Q238" s="17">
        <f t="shared" si="28"/>
        <v>29858.502433695954</v>
      </c>
      <c r="R238" s="17">
        <f t="shared" si="8"/>
        <v>30</v>
      </c>
    </row>
    <row r="239" spans="1:18" x14ac:dyDescent="0.2">
      <c r="A239" s="14" t="str">
        <f>IF(INTRO!$E$43="Non-endemic"," ", IF(COUNTRY_INFO!A239=0," ",COUNTRY_INFO!A239))</f>
        <v>Ethiopia</v>
      </c>
      <c r="B239" s="14" t="str">
        <f>IF(INTRO!$E$43="Non-endemic"," ", IF(COUNTRY_INFO!B239=0," ",COUNTRY_INFO!B239))</f>
        <v>Dire DawaDire Dawa</v>
      </c>
      <c r="C239" s="14" t="str">
        <f>IF(INTRO!$E$43="Non-endemic"," ", IF(COUNTRY_INFO!C239=0," ",COUNTRY_INFO!C239))</f>
        <v>Dire Dawa</v>
      </c>
      <c r="D239" s="15">
        <f>IF(INTRO!$E$43="Non-endemic", 0, IF(COUNTRY_INFO!$K239&gt;0, IF(COUNTRY_INFO!$K239=4, 0, IF(COUNTRY_INFO!$K239=1, COUNTRY_INFO!$F239*0.33, IF(COUNTRY_INFO!$K239=2, COUNTRY_INFO!$F239*0.5, COUNTRY_INFO!$F239))), 0))</f>
        <v>3683.1986982837593</v>
      </c>
      <c r="E239" s="15">
        <f>IF(INTRO!$E$43="Non-endemic", 0, IF(COUNTRY_INFO!$K239&gt;0, IF(COUNTRY_INFO!$K239=4, 0, IF(COUNTRY_INFO!$K239=1, 0, IF(COUNTRY_INFO!$K239=2, COUNTRY_INFO!$G239*0.2, COUNTRY_INFO!$G239))), 0))</f>
        <v>3995.229070574404</v>
      </c>
      <c r="F239" s="15">
        <f t="shared" si="24"/>
        <v>7678.4277688581633</v>
      </c>
      <c r="G239" s="16">
        <f>IF(INTRO!$E$43="Non-endemic", "Not required", COUNTRY_INFO!S239)</f>
        <v>1</v>
      </c>
      <c r="H239" s="198" t="s">
        <v>171</v>
      </c>
      <c r="I239" s="15">
        <f>IF($D239=0,0,IF(AND($G239&gt;0,$H239&lt;&gt;"Yes"),D239,IF(AND($G239&gt;0,$H239="Yes"),COUNTRY_INFO!$F239,0)))</f>
        <v>7366.3973965675186</v>
      </c>
      <c r="J239" s="3"/>
      <c r="K239" s="42">
        <f t="shared" si="25"/>
        <v>3995.229070574404</v>
      </c>
      <c r="L239" s="42">
        <f t="shared" si="26"/>
        <v>11361.626467141923</v>
      </c>
      <c r="M239" s="15">
        <f t="shared" si="4"/>
        <v>18415.993491418798</v>
      </c>
      <c r="N239" s="42">
        <f t="shared" si="5"/>
        <v>11985.687211723212</v>
      </c>
      <c r="O239" s="15">
        <f t="shared" si="27"/>
        <v>18415.993491418798</v>
      </c>
      <c r="P239" s="25"/>
      <c r="Q239" s="17">
        <f t="shared" si="28"/>
        <v>18415.993491418798</v>
      </c>
      <c r="R239" s="17">
        <f t="shared" si="8"/>
        <v>19</v>
      </c>
    </row>
    <row r="240" spans="1:18" x14ac:dyDescent="0.2">
      <c r="A240" s="14" t="str">
        <f>IF(INTRO!$E$43="Non-endemic"," ", IF(COUNTRY_INFO!A240=0," ",COUNTRY_INFO!A240))</f>
        <v>Ethiopia</v>
      </c>
      <c r="B240" s="14" t="str">
        <f>IF(INTRO!$E$43="Non-endemic"," ", IF(COUNTRY_INFO!B240=0," ",COUNTRY_INFO!B240))</f>
        <v>Dire DawaGendo Kore</v>
      </c>
      <c r="C240" s="14" t="str">
        <f>IF(INTRO!$E$43="Non-endemic"," ", IF(COUNTRY_INFO!C240=0," ",COUNTRY_INFO!C240))</f>
        <v>Gendo Kore</v>
      </c>
      <c r="D240" s="15">
        <f>IF(INTRO!$E$43="Non-endemic", 0, IF(COUNTRY_INFO!$K240&gt;0, IF(COUNTRY_INFO!$K240=4, 0, IF(COUNTRY_INFO!$K240=1, COUNTRY_INFO!$F240*0.33, IF(COUNTRY_INFO!$K240=2, COUNTRY_INFO!$F240*0.5, COUNTRY_INFO!$F240))), 0))</f>
        <v>6283.0473094120816</v>
      </c>
      <c r="E240" s="15">
        <f>IF(INTRO!$E$43="Non-endemic", 0, IF(COUNTRY_INFO!$K240&gt;0, IF(COUNTRY_INFO!$K240=4, 0, IF(COUNTRY_INFO!$K240=1, 0, IF(COUNTRY_INFO!$K240=2, COUNTRY_INFO!$G240*0.2, COUNTRY_INFO!$G240))), 0))</f>
        <v>6815.3296410682888</v>
      </c>
      <c r="F240" s="15">
        <f t="shared" si="24"/>
        <v>13098.376950480371</v>
      </c>
      <c r="G240" s="16">
        <f>IF(INTRO!$E$43="Non-endemic", "Not required", COUNTRY_INFO!S240)</f>
        <v>1</v>
      </c>
      <c r="H240" s="198" t="s">
        <v>171</v>
      </c>
      <c r="I240" s="15">
        <f>IF($D240=0,0,IF(AND($G240&gt;0,$H240&lt;&gt;"Yes"),D240,IF(AND($G240&gt;0,$H240="Yes"),COUNTRY_INFO!$F240,0)))</f>
        <v>12566.094618824163</v>
      </c>
      <c r="J240" s="3"/>
      <c r="K240" s="42">
        <f t="shared" si="25"/>
        <v>6815.3296410682888</v>
      </c>
      <c r="L240" s="42">
        <f t="shared" si="26"/>
        <v>19381.424259892454</v>
      </c>
      <c r="M240" s="15">
        <f t="shared" si="4"/>
        <v>31415.236547060409</v>
      </c>
      <c r="N240" s="42">
        <f t="shared" si="5"/>
        <v>20445.988923204866</v>
      </c>
      <c r="O240" s="15">
        <f t="shared" si="27"/>
        <v>31415.236547060409</v>
      </c>
      <c r="P240" s="25"/>
      <c r="Q240" s="17">
        <f t="shared" si="28"/>
        <v>31415.236547060409</v>
      </c>
      <c r="R240" s="17">
        <f t="shared" si="8"/>
        <v>32</v>
      </c>
    </row>
    <row r="241" spans="1:18" x14ac:dyDescent="0.2">
      <c r="A241" s="14" t="str">
        <f>IF(INTRO!$E$43="Non-endemic"," ", IF(COUNTRY_INFO!A241=0," ",COUNTRY_INFO!A241))</f>
        <v>Ethiopia</v>
      </c>
      <c r="B241" s="14" t="str">
        <f>IF(INTRO!$E$43="Non-endemic"," ", IF(COUNTRY_INFO!B241=0," ",COUNTRY_INFO!B241))</f>
        <v>Dire DawaJeldesa</v>
      </c>
      <c r="C241" s="14" t="str">
        <f>IF(INTRO!$E$43="Non-endemic"," ", IF(COUNTRY_INFO!C241=0," ",COUNTRY_INFO!C241))</f>
        <v>Jeldesa</v>
      </c>
      <c r="D241" s="15">
        <f>IF(INTRO!$E$43="Non-endemic", 0, IF(COUNTRY_INFO!$K241&gt;0, IF(COUNTRY_INFO!$K241=4, 0, IF(COUNTRY_INFO!$K241=1, COUNTRY_INFO!$F241*0.33, IF(COUNTRY_INFO!$K241=2, COUNTRY_INFO!$F241*0.5, COUNTRY_INFO!$F241))), 0))</f>
        <v>2961.9689156524873</v>
      </c>
      <c r="E241" s="15">
        <f>IF(INTRO!$E$43="Non-endemic", 0, IF(COUNTRY_INFO!$K241&gt;0, IF(COUNTRY_INFO!$K241=4, 0, IF(COUNTRY_INFO!$K241=1, 0, IF(COUNTRY_INFO!$K241=2, COUNTRY_INFO!$G241*0.2, COUNTRY_INFO!$G241))), 0))</f>
        <v>3212.8987022792639</v>
      </c>
      <c r="F241" s="15">
        <f t="shared" si="24"/>
        <v>6174.8676179317517</v>
      </c>
      <c r="G241" s="16">
        <f>IF(INTRO!$E$43="Non-endemic", "Not required", COUNTRY_INFO!S241)</f>
        <v>1</v>
      </c>
      <c r="H241" s="198" t="s">
        <v>171</v>
      </c>
      <c r="I241" s="15">
        <f>IF($D241=0,0,IF(AND($G241&gt;0,$H241&lt;&gt;"Yes"),D241,IF(AND($G241&gt;0,$H241="Yes"),COUNTRY_INFO!$F241,0)))</f>
        <v>5923.9378313049747</v>
      </c>
      <c r="J241" s="3"/>
      <c r="K241" s="42">
        <f t="shared" si="25"/>
        <v>3212.8987022792639</v>
      </c>
      <c r="L241" s="42">
        <f t="shared" si="26"/>
        <v>9136.8365335842391</v>
      </c>
      <c r="M241" s="15">
        <f t="shared" si="4"/>
        <v>14809.844578262437</v>
      </c>
      <c r="N241" s="42">
        <f t="shared" si="5"/>
        <v>9638.6961068377914</v>
      </c>
      <c r="O241" s="15">
        <f t="shared" si="27"/>
        <v>14809.844578262437</v>
      </c>
      <c r="P241" s="25"/>
      <c r="Q241" s="17">
        <f t="shared" si="28"/>
        <v>14809.844578262437</v>
      </c>
      <c r="R241" s="17">
        <f t="shared" si="8"/>
        <v>15</v>
      </c>
    </row>
    <row r="242" spans="1:18" x14ac:dyDescent="0.2">
      <c r="A242" s="14" t="str">
        <f>IF(INTRO!$E$43="Non-endemic"," ", IF(COUNTRY_INFO!A242=0," ",COUNTRY_INFO!A242))</f>
        <v>Ethiopia</v>
      </c>
      <c r="B242" s="14" t="str">
        <f>IF(INTRO!$E$43="Non-endemic"," ", IF(COUNTRY_INFO!B242=0," ",COUNTRY_INFO!B242))</f>
        <v>Dire DawaLegehare</v>
      </c>
      <c r="C242" s="14" t="str">
        <f>IF(INTRO!$E$43="Non-endemic"," ", IF(COUNTRY_INFO!C242=0," ",COUNTRY_INFO!C242))</f>
        <v>Legehare</v>
      </c>
      <c r="D242" s="15">
        <f>IF(INTRO!$E$43="Non-endemic", 0, IF(COUNTRY_INFO!$K242&gt;0, IF(COUNTRY_INFO!$K242=4, 0, IF(COUNTRY_INFO!$K242=1, COUNTRY_INFO!$F242*0.33, IF(COUNTRY_INFO!$K242=2, COUNTRY_INFO!$F242*0.5, COUNTRY_INFO!$F242))), 0))</f>
        <v>16350.566569318007</v>
      </c>
      <c r="E242" s="15">
        <f>IF(INTRO!$E$43="Non-endemic", 0, IF(COUNTRY_INFO!$K242&gt;0, IF(COUNTRY_INFO!$K242=4, 0, IF(COUNTRY_INFO!$K242=1, 0, IF(COUNTRY_INFO!$K242=2, COUNTRY_INFO!$G242*0.2, COUNTRY_INFO!$G242))), 0))</f>
        <v>17735.741193799866</v>
      </c>
      <c r="F242" s="15">
        <f t="shared" si="24"/>
        <v>34086.307763117875</v>
      </c>
      <c r="G242" s="16">
        <f>IF(INTRO!$E$43="Non-endemic", "Not required", COUNTRY_INFO!S242)</f>
        <v>1</v>
      </c>
      <c r="H242" s="198" t="s">
        <v>171</v>
      </c>
      <c r="I242" s="15">
        <f>IF($D242=0,0,IF(AND($G242&gt;0,$H242&lt;&gt;"Yes"),D242,IF(AND($G242&gt;0,$H242="Yes"),COUNTRY_INFO!$F242,0)))</f>
        <v>32701.133138636014</v>
      </c>
      <c r="J242" s="3"/>
      <c r="K242" s="42">
        <f t="shared" si="25"/>
        <v>17735.741193799866</v>
      </c>
      <c r="L242" s="42">
        <f t="shared" si="26"/>
        <v>50436.87433243588</v>
      </c>
      <c r="M242" s="15">
        <f t="shared" si="4"/>
        <v>81752.832846590041</v>
      </c>
      <c r="N242" s="42">
        <f t="shared" si="5"/>
        <v>53207.223581399594</v>
      </c>
      <c r="O242" s="15">
        <f t="shared" si="27"/>
        <v>81752.832846590041</v>
      </c>
      <c r="P242" s="25"/>
      <c r="Q242" s="17">
        <f t="shared" si="28"/>
        <v>81752.832846590041</v>
      </c>
      <c r="R242" s="17">
        <f t="shared" si="8"/>
        <v>82</v>
      </c>
    </row>
    <row r="243" spans="1:18" x14ac:dyDescent="0.2">
      <c r="A243" s="14" t="str">
        <f>IF(INTRO!$E$43="Non-endemic"," ", IF(COUNTRY_INFO!A243=0," ",COUNTRY_INFO!A243))</f>
        <v>Ethiopia</v>
      </c>
      <c r="B243" s="14" t="str">
        <f>IF(INTRO!$E$43="Non-endemic"," ", IF(COUNTRY_INFO!B243=0," ",COUNTRY_INFO!B243))</f>
        <v>Dire DawaMelka Jebdu</v>
      </c>
      <c r="C243" s="14" t="str">
        <f>IF(INTRO!$E$43="Non-endemic"," ", IF(COUNTRY_INFO!C243=0," ",COUNTRY_INFO!C243))</f>
        <v>Melka Jebdu</v>
      </c>
      <c r="D243" s="15">
        <f>IF(INTRO!$E$43="Non-endemic", 0, IF(COUNTRY_INFO!$K243&gt;0, IF(COUNTRY_INFO!$K243=4, 0, IF(COUNTRY_INFO!$K243=1, COUNTRY_INFO!$F243*0.33, IF(COUNTRY_INFO!$K243=2, COUNTRY_INFO!$F243*0.5, COUNTRY_INFO!$F243))), 0))</f>
        <v>3744.6469283409588</v>
      </c>
      <c r="E243" s="15">
        <f>IF(INTRO!$E$43="Non-endemic", 0, IF(COUNTRY_INFO!$K243&gt;0, IF(COUNTRY_INFO!$K243=4, 0, IF(COUNTRY_INFO!$K243=1, 0, IF(COUNTRY_INFO!$K243=2, COUNTRY_INFO!$G243*0.2, COUNTRY_INFO!$G243))), 0))</f>
        <v>4061.883024154009</v>
      </c>
      <c r="F243" s="15">
        <f t="shared" si="24"/>
        <v>7806.5299524949678</v>
      </c>
      <c r="G243" s="16">
        <f>IF(INTRO!$E$43="Non-endemic", "Not required", COUNTRY_INFO!S243)</f>
        <v>1</v>
      </c>
      <c r="H243" s="198" t="s">
        <v>171</v>
      </c>
      <c r="I243" s="15">
        <f>IF($D243=0,0,IF(AND($G243&gt;0,$H243&lt;&gt;"Yes"),D243,IF(AND($G243&gt;0,$H243="Yes"),COUNTRY_INFO!$F243,0)))</f>
        <v>7489.2938566819175</v>
      </c>
      <c r="J243" s="3"/>
      <c r="K243" s="42">
        <f t="shared" si="25"/>
        <v>4061.883024154009</v>
      </c>
      <c r="L243" s="42">
        <f t="shared" si="26"/>
        <v>11551.176880835927</v>
      </c>
      <c r="M243" s="15">
        <f t="shared" si="4"/>
        <v>18723.234641704796</v>
      </c>
      <c r="N243" s="42">
        <f t="shared" si="5"/>
        <v>12185.649072462027</v>
      </c>
      <c r="O243" s="15">
        <f t="shared" si="27"/>
        <v>18723.234641704796</v>
      </c>
      <c r="P243" s="25"/>
      <c r="Q243" s="17">
        <f t="shared" si="28"/>
        <v>18723.234641704796</v>
      </c>
      <c r="R243" s="17">
        <f t="shared" si="8"/>
        <v>19</v>
      </c>
    </row>
    <row r="244" spans="1:18" x14ac:dyDescent="0.2">
      <c r="A244" s="14" t="str">
        <f>IF(INTRO!$E$43="Non-endemic"," ", IF(COUNTRY_INFO!A244=0," ",COUNTRY_INFO!A244))</f>
        <v>Ethiopia</v>
      </c>
      <c r="B244" s="14" t="str">
        <f>IF(INTRO!$E$43="Non-endemic"," ", IF(COUNTRY_INFO!B244=0," ",COUNTRY_INFO!B244))</f>
        <v>Dire DawaSabian</v>
      </c>
      <c r="C244" s="14" t="str">
        <f>IF(INTRO!$E$43="Non-endemic"," ", IF(COUNTRY_INFO!C244=0," ",COUNTRY_INFO!C244))</f>
        <v>Sabian</v>
      </c>
      <c r="D244" s="15">
        <f>IF(INTRO!$E$43="Non-endemic", 0, IF(COUNTRY_INFO!$K244&gt;0, IF(COUNTRY_INFO!$K244=4, 0, IF(COUNTRY_INFO!$K244=1, COUNTRY_INFO!$F244*0.33, IF(COUNTRY_INFO!$K244=2, COUNTRY_INFO!$F244*0.5, COUNTRY_INFO!$F244))), 0))</f>
        <v>8139.0849397812108</v>
      </c>
      <c r="E244" s="15">
        <f>IF(INTRO!$E$43="Non-endemic", 0, IF(COUNTRY_INFO!$K244&gt;0, IF(COUNTRY_INFO!$K244=4, 0, IF(COUNTRY_INFO!$K244=1, 0, IF(COUNTRY_INFO!$K244=2, COUNTRY_INFO!$G244*0.2, COUNTRY_INFO!$G244))), 0))</f>
        <v>8828.605628699921</v>
      </c>
      <c r="F244" s="15">
        <f t="shared" si="24"/>
        <v>16967.690568481132</v>
      </c>
      <c r="G244" s="16">
        <f>IF(INTRO!$E$43="Non-endemic", "Not required", COUNTRY_INFO!S244)</f>
        <v>1</v>
      </c>
      <c r="H244" s="198" t="s">
        <v>171</v>
      </c>
      <c r="I244" s="15">
        <f>IF($D244=0,0,IF(AND($G244&gt;0,$H244&lt;&gt;"Yes"),D244,IF(AND($G244&gt;0,$H244="Yes"),COUNTRY_INFO!$F244,0)))</f>
        <v>16278.169879562422</v>
      </c>
      <c r="J244" s="3"/>
      <c r="K244" s="42">
        <f t="shared" si="25"/>
        <v>8828.605628699921</v>
      </c>
      <c r="L244" s="42">
        <f t="shared" si="26"/>
        <v>25106.775508262341</v>
      </c>
      <c r="M244" s="15">
        <f t="shared" si="4"/>
        <v>40695.424698906056</v>
      </c>
      <c r="N244" s="42">
        <f t="shared" si="5"/>
        <v>26485.816886099761</v>
      </c>
      <c r="O244" s="15">
        <f t="shared" si="27"/>
        <v>40695.424698906056</v>
      </c>
      <c r="P244" s="25"/>
      <c r="Q244" s="17">
        <f t="shared" si="28"/>
        <v>40695.424698906056</v>
      </c>
      <c r="R244" s="17">
        <f t="shared" si="8"/>
        <v>41</v>
      </c>
    </row>
    <row r="245" spans="1:18" x14ac:dyDescent="0.2">
      <c r="A245" s="14" t="str">
        <f>IF(INTRO!$E$43="Non-endemic"," ", IF(COUNTRY_INFO!A245=0," ",COUNTRY_INFO!A245))</f>
        <v>Ethiopia</v>
      </c>
      <c r="B245" s="14" t="str">
        <f>IF(INTRO!$E$43="Non-endemic"," ", IF(COUNTRY_INFO!B245=0," ",COUNTRY_INFO!B245))</f>
        <v>Dire DawaWahil</v>
      </c>
      <c r="C245" s="14" t="str">
        <f>IF(INTRO!$E$43="Non-endemic"," ", IF(COUNTRY_INFO!C245=0," ",COUNTRY_INFO!C245))</f>
        <v>Wahil</v>
      </c>
      <c r="D245" s="15">
        <f>IF(INTRO!$E$43="Non-endemic", 0, IF(COUNTRY_INFO!$K245&gt;0, IF(COUNTRY_INFO!$K245=4, 0, IF(COUNTRY_INFO!$K245=1, COUNTRY_INFO!$F245*0.33, IF(COUNTRY_INFO!$K245=2, COUNTRY_INFO!$F245*0.5, COUNTRY_INFO!$F245))), 0))</f>
        <v>3362.9562521059274</v>
      </c>
      <c r="E245" s="15">
        <f>IF(INTRO!$E$43="Non-endemic", 0, IF(COUNTRY_INFO!$K245&gt;0, IF(COUNTRY_INFO!$K245=4, 0, IF(COUNTRY_INFO!$K245=1, 0, IF(COUNTRY_INFO!$K245=2, COUNTRY_INFO!$G245*0.2, COUNTRY_INFO!$G245))), 0))</f>
        <v>3647.8565730771315</v>
      </c>
      <c r="F245" s="15">
        <f t="shared" si="24"/>
        <v>7010.8128251830585</v>
      </c>
      <c r="G245" s="16">
        <f>IF(INTRO!$E$43="Non-endemic", "Not required", COUNTRY_INFO!S245)</f>
        <v>1</v>
      </c>
      <c r="H245" s="198" t="s">
        <v>171</v>
      </c>
      <c r="I245" s="15">
        <f>IF($D245=0,0,IF(AND($G245&gt;0,$H245&lt;&gt;"Yes"),D245,IF(AND($G245&gt;0,$H245="Yes"),COUNTRY_INFO!$F245,0)))</f>
        <v>6725.9125042118549</v>
      </c>
      <c r="J245" s="3"/>
      <c r="K245" s="42">
        <f t="shared" si="25"/>
        <v>3647.8565730771315</v>
      </c>
      <c r="L245" s="42">
        <f t="shared" si="26"/>
        <v>10373.769077288987</v>
      </c>
      <c r="M245" s="15">
        <f t="shared" si="4"/>
        <v>16814.781260529639</v>
      </c>
      <c r="N245" s="42">
        <f t="shared" si="5"/>
        <v>10943.569719231395</v>
      </c>
      <c r="O245" s="15">
        <f t="shared" si="27"/>
        <v>16814.781260529639</v>
      </c>
      <c r="P245" s="25"/>
      <c r="Q245" s="17">
        <f t="shared" si="28"/>
        <v>16814.781260529639</v>
      </c>
      <c r="R245" s="17">
        <f t="shared" si="8"/>
        <v>17</v>
      </c>
    </row>
    <row r="246" spans="1:18" x14ac:dyDescent="0.2">
      <c r="A246" s="14" t="str">
        <f>IF(INTRO!$E$43="Non-endemic"," ", IF(COUNTRY_INFO!A246=0," ",COUNTRY_INFO!A246))</f>
        <v>Ethiopia</v>
      </c>
      <c r="B246" s="14" t="str">
        <f>IF(INTRO!$E$43="Non-endemic"," ", IF(COUNTRY_INFO!B246=0," ",COUNTRY_INFO!B246))</f>
        <v>GambellaAgnua II</v>
      </c>
      <c r="C246" s="14" t="str">
        <f>IF(INTRO!$E$43="Non-endemic"," ", IF(COUNTRY_INFO!C246=0," ",COUNTRY_INFO!C246))</f>
        <v>Abobo</v>
      </c>
      <c r="D246" s="15">
        <f>IF(INTRO!$E$43="Non-endemic", 0, IF(COUNTRY_INFO!$K246&gt;0, IF(COUNTRY_INFO!$K246=4, 0, IF(COUNTRY_INFO!$K246=1, COUNTRY_INFO!$F246*0.33, IF(COUNTRY_INFO!$K246=2, COUNTRY_INFO!$F246*0.5, COUNTRY_INFO!$F246))), 0))</f>
        <v>3444.3014666887907</v>
      </c>
      <c r="E246" s="15">
        <f>IF(INTRO!$E$43="Non-endemic", 0, IF(COUNTRY_INFO!$K246&gt;0, IF(COUNTRY_INFO!$K246=4, 0, IF(COUNTRY_INFO!$K246=1, 0, IF(COUNTRY_INFO!$K246=2, COUNTRY_INFO!$G246*0.2, COUNTRY_INFO!$G246))), 0))</f>
        <v>2820.0903261293279</v>
      </c>
      <c r="F246" s="15">
        <f t="shared" si="24"/>
        <v>6264.3917928181181</v>
      </c>
      <c r="G246" s="16">
        <f>IF(INTRO!$E$43="Non-endemic", "Not required", COUNTRY_INFO!S246)</f>
        <v>1</v>
      </c>
      <c r="H246" s="198" t="s">
        <v>171</v>
      </c>
      <c r="I246" s="15">
        <f>IF($D246=0,0,IF(AND($G246&gt;0,$H246&lt;&gt;"Yes"),D246,IF(AND($G246&gt;0,$H246="Yes"),COUNTRY_INFO!$F246,0)))</f>
        <v>6888.6029333775814</v>
      </c>
      <c r="J246" s="3"/>
      <c r="K246" s="42">
        <f t="shared" si="25"/>
        <v>2820.0903261293279</v>
      </c>
      <c r="L246" s="42">
        <f t="shared" si="26"/>
        <v>9708.6932595069084</v>
      </c>
      <c r="M246" s="15">
        <f t="shared" si="4"/>
        <v>17221.507333443955</v>
      </c>
      <c r="N246" s="42">
        <f t="shared" si="5"/>
        <v>8460.2709783879836</v>
      </c>
      <c r="O246" s="15">
        <f t="shared" si="27"/>
        <v>17221.507333443955</v>
      </c>
      <c r="P246" s="25"/>
      <c r="Q246" s="17">
        <f t="shared" si="28"/>
        <v>17221.507333443955</v>
      </c>
      <c r="R246" s="17">
        <f t="shared" si="8"/>
        <v>18</v>
      </c>
    </row>
    <row r="247" spans="1:18" x14ac:dyDescent="0.2">
      <c r="A247" s="14" t="str">
        <f>IF(INTRO!$E$43="Non-endemic"," ", IF(COUNTRY_INFO!A247=0," ",COUNTRY_INFO!A247))</f>
        <v>Ethiopia</v>
      </c>
      <c r="B247" s="14" t="str">
        <f>IF(INTRO!$E$43="Non-endemic"," ", IF(COUNTRY_INFO!B247=0," ",COUNTRY_INFO!B247))</f>
        <v>GambellaAgnua II</v>
      </c>
      <c r="C247" s="14" t="str">
        <f>IF(INTRO!$E$43="Non-endemic"," ", IF(COUNTRY_INFO!C247=0," ",COUNTRY_INFO!C247))</f>
        <v>Dimma</v>
      </c>
      <c r="D247" s="15">
        <f>IF(INTRO!$E$43="Non-endemic", 0, IF(COUNTRY_INFO!$K247&gt;0, IF(COUNTRY_INFO!$K247=4, 0, IF(COUNTRY_INFO!$K247=1, COUNTRY_INFO!$F247*0.33, IF(COUNTRY_INFO!$K247=2, COUNTRY_INFO!$F247*0.5, COUNTRY_INFO!$F247))), 0))</f>
        <v>0</v>
      </c>
      <c r="E247" s="15">
        <f>IF(INTRO!$E$43="Non-endemic", 0, IF(COUNTRY_INFO!$K247&gt;0, IF(COUNTRY_INFO!$K247=4, 0, IF(COUNTRY_INFO!$K247=1, 0, IF(COUNTRY_INFO!$K247=2, COUNTRY_INFO!$G247*0.2, COUNTRY_INFO!$G247))), 0))</f>
        <v>0</v>
      </c>
      <c r="F247" s="15">
        <f t="shared" si="24"/>
        <v>0</v>
      </c>
      <c r="G247" s="16">
        <f>IF(INTRO!$E$43="Non-endemic", "Not required", COUNTRY_INFO!S247)</f>
        <v>0</v>
      </c>
      <c r="H247" s="198"/>
      <c r="I247" s="15">
        <f>IF($D247=0,0,IF(AND($G247&gt;0,$H247&lt;&gt;"Yes"),D247,IF(AND($G247&gt;0,$H247="Yes"),COUNTRY_INFO!$F247,0)))</f>
        <v>0</v>
      </c>
      <c r="J247" s="3"/>
      <c r="K247" s="42">
        <f t="shared" si="25"/>
        <v>0</v>
      </c>
      <c r="L247" s="42">
        <f t="shared" si="26"/>
        <v>0</v>
      </c>
      <c r="M247" s="15">
        <f t="shared" si="4"/>
        <v>0</v>
      </c>
      <c r="N247" s="42">
        <f t="shared" si="5"/>
        <v>0</v>
      </c>
      <c r="O247" s="15">
        <f t="shared" si="27"/>
        <v>0</v>
      </c>
      <c r="P247" s="25"/>
      <c r="Q247" s="17">
        <f t="shared" si="28"/>
        <v>0</v>
      </c>
      <c r="R247" s="17">
        <f t="shared" si="8"/>
        <v>0</v>
      </c>
    </row>
    <row r="248" spans="1:18" x14ac:dyDescent="0.2">
      <c r="A248" s="14" t="str">
        <f>IF(INTRO!$E$43="Non-endemic"," ", IF(COUNTRY_INFO!A248=0," ",COUNTRY_INFO!A248))</f>
        <v>Ethiopia</v>
      </c>
      <c r="B248" s="14" t="str">
        <f>IF(INTRO!$E$43="Non-endemic"," ", IF(COUNTRY_INFO!B248=0," ",COUNTRY_INFO!B248))</f>
        <v>GambellaAgnua II</v>
      </c>
      <c r="C248" s="14" t="str">
        <f>IF(INTRO!$E$43="Non-endemic"," ", IF(COUNTRY_INFO!C248=0," ",COUNTRY_INFO!C248))</f>
        <v>Gambella</v>
      </c>
      <c r="D248" s="15">
        <f>IF(INTRO!$E$43="Non-endemic", 0, IF(COUNTRY_INFO!$K248&gt;0, IF(COUNTRY_INFO!$K248=4, 0, IF(COUNTRY_INFO!$K248=1, COUNTRY_INFO!$F248*0.33, IF(COUNTRY_INFO!$K248=2, COUNTRY_INFO!$F248*0.5, COUNTRY_INFO!$F248))), 0))</f>
        <v>5349.8940862664258</v>
      </c>
      <c r="E248" s="15">
        <f>IF(INTRO!$E$43="Non-endemic", 0, IF(COUNTRY_INFO!$K248&gt;0, IF(COUNTRY_INFO!$K248=4, 0, IF(COUNTRY_INFO!$K248=1, 0, IF(COUNTRY_INFO!$K248=2, COUNTRY_INFO!$G248*0.2, COUNTRY_INFO!$G248))), 0))</f>
        <v>0</v>
      </c>
      <c r="F248" s="15">
        <f t="shared" si="24"/>
        <v>5349.8940862664258</v>
      </c>
      <c r="G248" s="16">
        <f>IF(INTRO!$E$43="Non-endemic", "Not required", COUNTRY_INFO!S248)</f>
        <v>0</v>
      </c>
      <c r="H248" s="198"/>
      <c r="I248" s="15">
        <f>IF($D248=0,0,IF(AND($G248&gt;0,$H248&lt;&gt;"Yes"),D248,IF(AND($G248&gt;0,$H248="Yes"),COUNTRY_INFO!$F248,0)))</f>
        <v>0</v>
      </c>
      <c r="J248" s="3"/>
      <c r="K248" s="42">
        <f t="shared" si="25"/>
        <v>0</v>
      </c>
      <c r="L248" s="42">
        <f t="shared" si="26"/>
        <v>0</v>
      </c>
      <c r="M248" s="15">
        <f t="shared" si="4"/>
        <v>0</v>
      </c>
      <c r="N248" s="42">
        <f t="shared" si="5"/>
        <v>0</v>
      </c>
      <c r="O248" s="15">
        <f t="shared" si="27"/>
        <v>0</v>
      </c>
      <c r="P248" s="25"/>
      <c r="Q248" s="17">
        <f t="shared" si="28"/>
        <v>0</v>
      </c>
      <c r="R248" s="17">
        <f t="shared" si="8"/>
        <v>0</v>
      </c>
    </row>
    <row r="249" spans="1:18" x14ac:dyDescent="0.2">
      <c r="A249" s="14" t="str">
        <f>IF(INTRO!$E$43="Non-endemic"," ", IF(COUNTRY_INFO!A249=0," ",COUNTRY_INFO!A249))</f>
        <v>Ethiopia</v>
      </c>
      <c r="B249" s="14" t="str">
        <f>IF(INTRO!$E$43="Non-endemic"," ", IF(COUNTRY_INFO!B249=0," ",COUNTRY_INFO!B249))</f>
        <v>GambellaAgnua II</v>
      </c>
      <c r="C249" s="14" t="str">
        <f>IF(INTRO!$E$43="Non-endemic"," ", IF(COUNTRY_INFO!C249=0," ",COUNTRY_INFO!C249))</f>
        <v>Gog</v>
      </c>
      <c r="D249" s="15">
        <f>IF(INTRO!$E$43="Non-endemic", 0, IF(COUNTRY_INFO!$K249&gt;0, IF(COUNTRY_INFO!$K249=4, 0, IF(COUNTRY_INFO!$K249=1, COUNTRY_INFO!$F249*0.33, IF(COUNTRY_INFO!$K249=2, COUNTRY_INFO!$F249*0.5, COUNTRY_INFO!$F249))), 0))</f>
        <v>3497.0227683519233</v>
      </c>
      <c r="E249" s="15">
        <f>IF(INTRO!$E$43="Non-endemic", 0, IF(COUNTRY_INFO!$K249&gt;0, IF(COUNTRY_INFO!$K249=4, 0, IF(COUNTRY_INFO!$K249=1, 0, IF(COUNTRY_INFO!$K249=2, COUNTRY_INFO!$G249*0.2, COUNTRY_INFO!$G249))), 0))</f>
        <v>2863.2569403874227</v>
      </c>
      <c r="F249" s="15">
        <f t="shared" si="24"/>
        <v>6360.2797087393465</v>
      </c>
      <c r="G249" s="16">
        <f>IF(INTRO!$E$43="Non-endemic", "Not required", COUNTRY_INFO!S249)</f>
        <v>1</v>
      </c>
      <c r="H249" s="198" t="s">
        <v>171</v>
      </c>
      <c r="I249" s="15">
        <f>IF($D249=0,0,IF(AND($G249&gt;0,$H249&lt;&gt;"Yes"),D249,IF(AND($G249&gt;0,$H249="Yes"),COUNTRY_INFO!$F249,0)))</f>
        <v>6994.0455367038467</v>
      </c>
      <c r="J249" s="3"/>
      <c r="K249" s="42">
        <f t="shared" si="25"/>
        <v>2863.2569403874227</v>
      </c>
      <c r="L249" s="42">
        <f t="shared" si="26"/>
        <v>9857.3024770912689</v>
      </c>
      <c r="M249" s="15">
        <f t="shared" si="4"/>
        <v>17485.113841759616</v>
      </c>
      <c r="N249" s="42">
        <f t="shared" si="5"/>
        <v>8589.7708211622685</v>
      </c>
      <c r="O249" s="15">
        <f t="shared" si="27"/>
        <v>17485.113841759616</v>
      </c>
      <c r="P249" s="25"/>
      <c r="Q249" s="17">
        <f t="shared" si="28"/>
        <v>17485.113841759616</v>
      </c>
      <c r="R249" s="17">
        <f t="shared" si="8"/>
        <v>18</v>
      </c>
    </row>
    <row r="250" spans="1:18" x14ac:dyDescent="0.2">
      <c r="A250" s="14" t="str">
        <f>IF(INTRO!$E$43="Non-endemic"," ", IF(COUNTRY_INFO!A250=0," ",COUNTRY_INFO!A250))</f>
        <v>Ethiopia</v>
      </c>
      <c r="B250" s="14" t="str">
        <f>IF(INTRO!$E$43="Non-endemic"," ", IF(COUNTRY_INFO!B250=0," ",COUNTRY_INFO!B250))</f>
        <v>GambellaAgnua II</v>
      </c>
      <c r="C250" s="14" t="str">
        <f>IF(INTRO!$E$43="Non-endemic"," ", IF(COUNTRY_INFO!C250=0," ",COUNTRY_INFO!C250))</f>
        <v>Jor</v>
      </c>
      <c r="D250" s="15">
        <f>IF(INTRO!$E$43="Non-endemic", 0, IF(COUNTRY_INFO!$K250&gt;0, IF(COUNTRY_INFO!$K250=4, 0, IF(COUNTRY_INFO!$K250=1, COUNTRY_INFO!$F250*0.33, IF(COUNTRY_INFO!$K250=2, COUNTRY_INFO!$F250*0.5, COUNTRY_INFO!$F250))), 0))</f>
        <v>1842.2642941275151</v>
      </c>
      <c r="E250" s="15">
        <f>IF(INTRO!$E$43="Non-endemic", 0, IF(COUNTRY_INFO!$K250&gt;0, IF(COUNTRY_INFO!$K250=4, 0, IF(COUNTRY_INFO!$K250=1, 0, IF(COUNTRY_INFO!$K250=2, COUNTRY_INFO!$G250*0.2, COUNTRY_INFO!$G250))), 0))</f>
        <v>1508.3905297746996</v>
      </c>
      <c r="F250" s="15">
        <f t="shared" si="24"/>
        <v>3350.654823902215</v>
      </c>
      <c r="G250" s="16">
        <f>IF(INTRO!$E$43="Non-endemic", "Not required", COUNTRY_INFO!S250)</f>
        <v>1</v>
      </c>
      <c r="H250" s="198" t="s">
        <v>171</v>
      </c>
      <c r="I250" s="15">
        <f>IF($D250=0,0,IF(AND($G250&gt;0,$H250&lt;&gt;"Yes"),D250,IF(AND($G250&gt;0,$H250="Yes"),COUNTRY_INFO!$F250,0)))</f>
        <v>3684.5285882550302</v>
      </c>
      <c r="J250" s="3"/>
      <c r="K250" s="42">
        <f t="shared" si="25"/>
        <v>1508.3905297746996</v>
      </c>
      <c r="L250" s="42">
        <f t="shared" si="26"/>
        <v>5192.9191180297294</v>
      </c>
      <c r="M250" s="15">
        <f t="shared" si="4"/>
        <v>9211.3214706375747</v>
      </c>
      <c r="N250" s="42">
        <f t="shared" si="5"/>
        <v>4525.1715893240989</v>
      </c>
      <c r="O250" s="15">
        <f t="shared" si="27"/>
        <v>9211.3214706375747</v>
      </c>
      <c r="P250" s="25"/>
      <c r="Q250" s="17">
        <f t="shared" si="28"/>
        <v>9211.3214706375747</v>
      </c>
      <c r="R250" s="17">
        <f t="shared" si="8"/>
        <v>10</v>
      </c>
    </row>
    <row r="251" spans="1:18" x14ac:dyDescent="0.2">
      <c r="A251" s="14" t="str">
        <f>IF(INTRO!$E$43="Non-endemic"," ", IF(COUNTRY_INFO!A251=0," ",COUNTRY_INFO!A251))</f>
        <v>Ethiopia</v>
      </c>
      <c r="B251" s="14" t="str">
        <f>IF(INTRO!$E$43="Non-endemic"," ", IF(COUNTRY_INFO!B251=0," ",COUNTRY_INFO!B251))</f>
        <v>GambellaGambella</v>
      </c>
      <c r="C251" s="14" t="str">
        <f>IF(INTRO!$E$43="Non-endemic"," ", IF(COUNTRY_INFO!C251=0," ",COUNTRY_INFO!C251))</f>
        <v>Gambella Town</v>
      </c>
      <c r="D251" s="15">
        <f>IF(INTRO!$E$43="Non-endemic", 0, IF(COUNTRY_INFO!$K251&gt;0, IF(COUNTRY_INFO!$K251=4, 0, IF(COUNTRY_INFO!$K251=1, COUNTRY_INFO!$F251*0.33, IF(COUNTRY_INFO!$K251=2, COUNTRY_INFO!$F251*0.5, COUNTRY_INFO!$F251))), 0))</f>
        <v>1452.3212285288494</v>
      </c>
      <c r="E251" s="15">
        <f>IF(INTRO!$E$43="Non-endemic", 0, IF(COUNTRY_INFO!$K251&gt;0, IF(COUNTRY_INFO!$K251=4, 0, IF(COUNTRY_INFO!$K251=1, 0, IF(COUNTRY_INFO!$K251=2, COUNTRY_INFO!$G251*0.2, COUNTRY_INFO!$G251))), 0))</f>
        <v>0</v>
      </c>
      <c r="F251" s="15">
        <f t="shared" si="24"/>
        <v>1452.3212285288494</v>
      </c>
      <c r="G251" s="16">
        <f>IF(INTRO!$E$43="Non-endemic", "Not required", COUNTRY_INFO!S251)</f>
        <v>0</v>
      </c>
      <c r="H251" s="198"/>
      <c r="I251" s="15">
        <f>IF($D251=0,0,IF(AND($G251&gt;0,$H251&lt;&gt;"Yes"),D251,IF(AND($G251&gt;0,$H251="Yes"),COUNTRY_INFO!$F251,0)))</f>
        <v>0</v>
      </c>
      <c r="J251" s="3"/>
      <c r="K251" s="42">
        <f t="shared" si="25"/>
        <v>0</v>
      </c>
      <c r="L251" s="42">
        <f t="shared" si="26"/>
        <v>0</v>
      </c>
      <c r="M251" s="15">
        <f t="shared" si="4"/>
        <v>0</v>
      </c>
      <c r="N251" s="42">
        <f t="shared" si="5"/>
        <v>0</v>
      </c>
      <c r="O251" s="15">
        <f t="shared" si="27"/>
        <v>0</v>
      </c>
      <c r="P251" s="25"/>
      <c r="Q251" s="17">
        <f t="shared" si="28"/>
        <v>0</v>
      </c>
      <c r="R251" s="17">
        <f t="shared" si="8"/>
        <v>0</v>
      </c>
    </row>
    <row r="252" spans="1:18" x14ac:dyDescent="0.2">
      <c r="A252" s="14" t="str">
        <f>IF(INTRO!$E$43="Non-endemic"," ", IF(COUNTRY_INFO!A252=0," ",COUNTRY_INFO!A252))</f>
        <v>Ethiopia</v>
      </c>
      <c r="B252" s="14" t="str">
        <f>IF(INTRO!$E$43="Non-endemic"," ", IF(COUNTRY_INFO!B252=0," ",COUNTRY_INFO!B252))</f>
        <v>GambellaItang</v>
      </c>
      <c r="C252" s="14" t="str">
        <f>IF(INTRO!$E$43="Non-endemic"," ", IF(COUNTRY_INFO!C252=0," ",COUNTRY_INFO!C252))</f>
        <v>Itang Special</v>
      </c>
      <c r="D252" s="15">
        <f>IF(INTRO!$E$43="Non-endemic", 0, IF(COUNTRY_INFO!$K252&gt;0, IF(COUNTRY_INFO!$K252=4, 0, IF(COUNTRY_INFO!$K252=1, COUNTRY_INFO!$F252*0.33, IF(COUNTRY_INFO!$K252=2, COUNTRY_INFO!$F252*0.5, COUNTRY_INFO!$F252))), 0))</f>
        <v>4844.0049532542025</v>
      </c>
      <c r="E252" s="15">
        <f>IF(INTRO!$E$43="Non-endemic", 0, IF(COUNTRY_INFO!$K252&gt;0, IF(COUNTRY_INFO!$K252=4, 0, IF(COUNTRY_INFO!$K252=1, 0, IF(COUNTRY_INFO!$K252=2, COUNTRY_INFO!$G252*0.2, COUNTRY_INFO!$G252))), 0))</f>
        <v>0</v>
      </c>
      <c r="F252" s="15">
        <f t="shared" si="24"/>
        <v>4844.0049532542025</v>
      </c>
      <c r="G252" s="16">
        <f>IF(INTRO!$E$43="Non-endemic", "Not required", COUNTRY_INFO!S252)</f>
        <v>0</v>
      </c>
      <c r="H252" s="198"/>
      <c r="I252" s="15">
        <f>IF($D252=0,0,IF(AND($G252&gt;0,$H252&lt;&gt;"Yes"),D252,IF(AND($G252&gt;0,$H252="Yes"),COUNTRY_INFO!$F252,0)))</f>
        <v>0</v>
      </c>
      <c r="J252" s="3"/>
      <c r="K252" s="42">
        <f t="shared" si="25"/>
        <v>0</v>
      </c>
      <c r="L252" s="42">
        <f t="shared" si="26"/>
        <v>0</v>
      </c>
      <c r="M252" s="15">
        <f t="shared" si="4"/>
        <v>0</v>
      </c>
      <c r="N252" s="42">
        <f t="shared" si="5"/>
        <v>0</v>
      </c>
      <c r="O252" s="15">
        <f t="shared" si="27"/>
        <v>0</v>
      </c>
      <c r="P252" s="25"/>
      <c r="Q252" s="17">
        <f t="shared" si="28"/>
        <v>0</v>
      </c>
      <c r="R252" s="17">
        <f t="shared" si="8"/>
        <v>0</v>
      </c>
    </row>
    <row r="253" spans="1:18" x14ac:dyDescent="0.2">
      <c r="A253" s="14" t="str">
        <f>IF(INTRO!$E$43="Non-endemic"," ", IF(COUNTRY_INFO!A253=0," ",COUNTRY_INFO!A253))</f>
        <v>Ethiopia</v>
      </c>
      <c r="B253" s="14" t="str">
        <f>IF(INTRO!$E$43="Non-endemic"," ", IF(COUNTRY_INFO!B253=0," ",COUNTRY_INFO!B253))</f>
        <v>GambellaMejang</v>
      </c>
      <c r="C253" s="14" t="str">
        <f>IF(INTRO!$E$43="Non-endemic"," ", IF(COUNTRY_INFO!C253=0," ",COUNTRY_INFO!C253))</f>
        <v>Godere</v>
      </c>
      <c r="D253" s="15">
        <f>IF(INTRO!$E$43="Non-endemic", 0, IF(COUNTRY_INFO!$K253&gt;0, IF(COUNTRY_INFO!$K253=4, 0, IF(COUNTRY_INFO!$K253=1, COUNTRY_INFO!$F253*0.33, IF(COUNTRY_INFO!$K253=2, COUNTRY_INFO!$F253*0.5, COUNTRY_INFO!$F253))), 0))</f>
        <v>5318.2048181596219</v>
      </c>
      <c r="E253" s="15">
        <f>IF(INTRO!$E$43="Non-endemic", 0, IF(COUNTRY_INFO!$K253&gt;0, IF(COUNTRY_INFO!$K253=4, 0, IF(COUNTRY_INFO!$K253=1, 0, IF(COUNTRY_INFO!$K253=2, COUNTRY_INFO!$G253*0.2, COUNTRY_INFO!$G253))), 0))</f>
        <v>0</v>
      </c>
      <c r="F253" s="15">
        <f t="shared" si="24"/>
        <v>5318.2048181596219</v>
      </c>
      <c r="G253" s="16">
        <f>IF(INTRO!$E$43="Non-endemic", "Not required", COUNTRY_INFO!S253)</f>
        <v>0</v>
      </c>
      <c r="H253" s="198"/>
      <c r="I253" s="15">
        <f>IF($D253=0,0,IF(AND($G253&gt;0,$H253&lt;&gt;"Yes"),D253,IF(AND($G253&gt;0,$H253="Yes"),COUNTRY_INFO!$F253,0)))</f>
        <v>0</v>
      </c>
      <c r="J253" s="3"/>
      <c r="K253" s="42">
        <f t="shared" si="25"/>
        <v>0</v>
      </c>
      <c r="L253" s="42">
        <f t="shared" si="26"/>
        <v>0</v>
      </c>
      <c r="M253" s="15">
        <f t="shared" si="4"/>
        <v>0</v>
      </c>
      <c r="N253" s="42">
        <f t="shared" si="5"/>
        <v>0</v>
      </c>
      <c r="O253" s="15">
        <f t="shared" si="27"/>
        <v>0</v>
      </c>
      <c r="P253" s="25"/>
      <c r="Q253" s="17">
        <f t="shared" si="28"/>
        <v>0</v>
      </c>
      <c r="R253" s="17">
        <f t="shared" si="8"/>
        <v>0</v>
      </c>
    </row>
    <row r="254" spans="1:18" x14ac:dyDescent="0.2">
      <c r="A254" s="14" t="str">
        <f>IF(INTRO!$E$43="Non-endemic"," ", IF(COUNTRY_INFO!A254=0," ",COUNTRY_INFO!A254))</f>
        <v>Ethiopia</v>
      </c>
      <c r="B254" s="14" t="str">
        <f>IF(INTRO!$E$43="Non-endemic"," ", IF(COUNTRY_INFO!B254=0," ",COUNTRY_INFO!B254))</f>
        <v>GambellaMejang</v>
      </c>
      <c r="C254" s="14" t="str">
        <f>IF(INTRO!$E$43="Non-endemic"," ", IF(COUNTRY_INFO!C254=0," ",COUNTRY_INFO!C254))</f>
        <v>Mengeshi</v>
      </c>
      <c r="D254" s="15">
        <f>IF(INTRO!$E$43="Non-endemic", 0, IF(COUNTRY_INFO!$K254&gt;0, IF(COUNTRY_INFO!$K254=4, 0, IF(COUNTRY_INFO!$K254=1, COUNTRY_INFO!$F254*0.33, IF(COUNTRY_INFO!$K254=2, COUNTRY_INFO!$F254*0.5, COUNTRY_INFO!$F254))), 0))</f>
        <v>0</v>
      </c>
      <c r="E254" s="15">
        <f>IF(INTRO!$E$43="Non-endemic", 0, IF(COUNTRY_INFO!$K254&gt;0, IF(COUNTRY_INFO!$K254=4, 0, IF(COUNTRY_INFO!$K254=1, 0, IF(COUNTRY_INFO!$K254=2, COUNTRY_INFO!$G254*0.2, COUNTRY_INFO!$G254))), 0))</f>
        <v>0</v>
      </c>
      <c r="F254" s="15">
        <f t="shared" si="24"/>
        <v>0</v>
      </c>
      <c r="G254" s="16">
        <f>IF(INTRO!$E$43="Non-endemic", "Not required", COUNTRY_INFO!S254)</f>
        <v>0</v>
      </c>
      <c r="H254" s="198"/>
      <c r="I254" s="15">
        <f>IF($D254=0,0,IF(AND($G254&gt;0,$H254&lt;&gt;"Yes"),D254,IF(AND($G254&gt;0,$H254="Yes"),COUNTRY_INFO!$F254,0)))</f>
        <v>0</v>
      </c>
      <c r="J254" s="3"/>
      <c r="K254" s="42">
        <f t="shared" si="25"/>
        <v>0</v>
      </c>
      <c r="L254" s="42">
        <f t="shared" si="26"/>
        <v>0</v>
      </c>
      <c r="M254" s="15">
        <f t="shared" si="4"/>
        <v>0</v>
      </c>
      <c r="N254" s="42">
        <f t="shared" si="5"/>
        <v>0</v>
      </c>
      <c r="O254" s="15">
        <f t="shared" si="27"/>
        <v>0</v>
      </c>
      <c r="P254" s="25"/>
      <c r="Q254" s="17">
        <f t="shared" si="28"/>
        <v>0</v>
      </c>
      <c r="R254" s="17">
        <f t="shared" si="8"/>
        <v>0</v>
      </c>
    </row>
    <row r="255" spans="1:18" x14ac:dyDescent="0.2">
      <c r="A255" s="14" t="str">
        <f>IF(INTRO!$E$43="Non-endemic"," ", IF(COUNTRY_INFO!A255=0," ",COUNTRY_INFO!A255))</f>
        <v>Ethiopia</v>
      </c>
      <c r="B255" s="14" t="str">
        <f>IF(INTRO!$E$43="Non-endemic"," ", IF(COUNTRY_INFO!B255=0," ",COUNTRY_INFO!B255))</f>
        <v>GambellaNuer II</v>
      </c>
      <c r="C255" s="14" t="str">
        <f>IF(INTRO!$E$43="Non-endemic"," ", IF(COUNTRY_INFO!C255=0," ",COUNTRY_INFO!C255))</f>
        <v>Akobo</v>
      </c>
      <c r="D255" s="15">
        <f>IF(INTRO!$E$43="Non-endemic", 0, IF(COUNTRY_INFO!$K255&gt;0, IF(COUNTRY_INFO!$K255=4, 0, IF(COUNTRY_INFO!$K255=1, COUNTRY_INFO!$F255*0.33, IF(COUNTRY_INFO!$K255=2, COUNTRY_INFO!$F255*0.5, COUNTRY_INFO!$F255))), 0))</f>
        <v>5128.5587644628067</v>
      </c>
      <c r="E255" s="15">
        <f>IF(INTRO!$E$43="Non-endemic", 0, IF(COUNTRY_INFO!$K255&gt;0, IF(COUNTRY_INFO!$K255=4, 0, IF(COUNTRY_INFO!$K255=1, 0, IF(COUNTRY_INFO!$K255=2, COUNTRY_INFO!$G255*0.2, COUNTRY_INFO!$G255))), 0))</f>
        <v>4199.1094851959842</v>
      </c>
      <c r="F255" s="15">
        <f t="shared" si="24"/>
        <v>9327.668249658791</v>
      </c>
      <c r="G255" s="16">
        <f>IF(INTRO!$E$43="Non-endemic", "Not required", COUNTRY_INFO!S255)</f>
        <v>1</v>
      </c>
      <c r="H255" s="198" t="s">
        <v>171</v>
      </c>
      <c r="I255" s="15">
        <f>IF($D255=0,0,IF(AND($G255&gt;0,$H255&lt;&gt;"Yes"),D255,IF(AND($G255&gt;0,$H255="Yes"),COUNTRY_INFO!$F255,0)))</f>
        <v>10257.117528925613</v>
      </c>
      <c r="J255" s="3"/>
      <c r="K255" s="42">
        <f t="shared" si="25"/>
        <v>4199.1094851959842</v>
      </c>
      <c r="L255" s="42">
        <f t="shared" si="26"/>
        <v>14456.227014121598</v>
      </c>
      <c r="M255" s="15">
        <f t="shared" si="4"/>
        <v>25642.793822314034</v>
      </c>
      <c r="N255" s="42">
        <f t="shared" si="5"/>
        <v>12597.328455587953</v>
      </c>
      <c r="O255" s="15">
        <f t="shared" si="27"/>
        <v>25642.793822314034</v>
      </c>
      <c r="P255" s="25"/>
      <c r="Q255" s="17">
        <f t="shared" si="28"/>
        <v>25642.793822314034</v>
      </c>
      <c r="R255" s="17">
        <f t="shared" si="8"/>
        <v>26</v>
      </c>
    </row>
    <row r="256" spans="1:18" x14ac:dyDescent="0.2">
      <c r="A256" s="14" t="str">
        <f>IF(INTRO!$E$43="Non-endemic"," ", IF(COUNTRY_INFO!A256=0," ",COUNTRY_INFO!A256))</f>
        <v>Ethiopia</v>
      </c>
      <c r="B256" s="14" t="str">
        <f>IF(INTRO!$E$43="Non-endemic"," ", IF(COUNTRY_INFO!B256=0," ",COUNTRY_INFO!B256))</f>
        <v>GambellaNuer II</v>
      </c>
      <c r="C256" s="14" t="str">
        <f>IF(INTRO!$E$43="Non-endemic"," ", IF(COUNTRY_INFO!C256=0," ",COUNTRY_INFO!C256))</f>
        <v>Jikow</v>
      </c>
      <c r="D256" s="15">
        <f>IF(INTRO!$E$43="Non-endemic", 0, IF(COUNTRY_INFO!$K256&gt;0, IF(COUNTRY_INFO!$K256=4, 0, IF(COUNTRY_INFO!$K256=1, COUNTRY_INFO!$F256*0.33, IF(COUNTRY_INFO!$K256=2, COUNTRY_INFO!$F256*0.5, COUNTRY_INFO!$F256))), 0))</f>
        <v>3891.9618049177143</v>
      </c>
      <c r="E256" s="15">
        <f>IF(INTRO!$E$43="Non-endemic", 0, IF(COUNTRY_INFO!$K256&gt;0, IF(COUNTRY_INFO!$K256=4, 0, IF(COUNTRY_INFO!$K256=1, 0, IF(COUNTRY_INFO!$K256=2, COUNTRY_INFO!$G256*0.2, COUNTRY_INFO!$G256))), 0))</f>
        <v>3186.621131124406</v>
      </c>
      <c r="F256" s="15">
        <f t="shared" si="24"/>
        <v>7078.5829360421203</v>
      </c>
      <c r="G256" s="16">
        <f>IF(INTRO!$E$43="Non-endemic", "Not required", COUNTRY_INFO!S256)</f>
        <v>1</v>
      </c>
      <c r="H256" s="198" t="s">
        <v>171</v>
      </c>
      <c r="I256" s="15">
        <f>IF($D256=0,0,IF(AND($G256&gt;0,$H256&lt;&gt;"Yes"),D256,IF(AND($G256&gt;0,$H256="Yes"),COUNTRY_INFO!$F256,0)))</f>
        <v>7783.9236098354286</v>
      </c>
      <c r="J256" s="3"/>
      <c r="K256" s="42">
        <f t="shared" si="25"/>
        <v>3186.621131124406</v>
      </c>
      <c r="L256" s="42">
        <f t="shared" si="26"/>
        <v>10970.544740959835</v>
      </c>
      <c r="M256" s="15">
        <f t="shared" si="4"/>
        <v>19459.809024588572</v>
      </c>
      <c r="N256" s="42">
        <f t="shared" si="5"/>
        <v>9559.8633933732181</v>
      </c>
      <c r="O256" s="15">
        <f t="shared" si="27"/>
        <v>19459.809024588572</v>
      </c>
      <c r="P256" s="25"/>
      <c r="Q256" s="17">
        <f t="shared" si="28"/>
        <v>19459.809024588572</v>
      </c>
      <c r="R256" s="17">
        <f t="shared" si="8"/>
        <v>20</v>
      </c>
    </row>
    <row r="257" spans="1:18" x14ac:dyDescent="0.2">
      <c r="A257" s="14" t="str">
        <f>IF(INTRO!$E$43="Non-endemic"," ", IF(COUNTRY_INFO!A257=0," ",COUNTRY_INFO!A257))</f>
        <v>Ethiopia</v>
      </c>
      <c r="B257" s="14" t="str">
        <f>IF(INTRO!$E$43="Non-endemic"," ", IF(COUNTRY_INFO!B257=0," ",COUNTRY_INFO!B257))</f>
        <v>GambellaNuer II</v>
      </c>
      <c r="C257" s="14" t="str">
        <f>IF(INTRO!$E$43="Non-endemic"," ", IF(COUNTRY_INFO!C257=0," ",COUNTRY_INFO!C257))</f>
        <v>Lare</v>
      </c>
      <c r="D257" s="15">
        <f>IF(INTRO!$E$43="Non-endemic", 0, IF(COUNTRY_INFO!$K257&gt;0, IF(COUNTRY_INFO!$K257=4, 0, IF(COUNTRY_INFO!$K257=1, COUNTRY_INFO!$F257*0.33, IF(COUNTRY_INFO!$K257=2, COUNTRY_INFO!$F257*0.5, COUNTRY_INFO!$F257))), 0))</f>
        <v>6702.0385652898867</v>
      </c>
      <c r="E257" s="15">
        <f>IF(INTRO!$E$43="Non-endemic", 0, IF(COUNTRY_INFO!$K257&gt;0, IF(COUNTRY_INFO!$K257=4, 0, IF(COUNTRY_INFO!$K257=1, 0, IF(COUNTRY_INFO!$K257=2, COUNTRY_INFO!$G257*0.2, COUNTRY_INFO!$G257))), 0))</f>
        <v>5487.4273654941444</v>
      </c>
      <c r="F257" s="15">
        <f t="shared" si="24"/>
        <v>12189.46593078403</v>
      </c>
      <c r="G257" s="16">
        <f>IF(INTRO!$E$43="Non-endemic", "Not required", COUNTRY_INFO!S257)</f>
        <v>1</v>
      </c>
      <c r="H257" s="198" t="s">
        <v>171</v>
      </c>
      <c r="I257" s="15">
        <f>IF($D257=0,0,IF(AND($G257&gt;0,$H257&lt;&gt;"Yes"),D257,IF(AND($G257&gt;0,$H257="Yes"),COUNTRY_INFO!$F257,0)))</f>
        <v>13404.077130579773</v>
      </c>
      <c r="J257" s="3"/>
      <c r="K257" s="42">
        <f t="shared" si="25"/>
        <v>5487.4273654941444</v>
      </c>
      <c r="L257" s="42">
        <f t="shared" si="26"/>
        <v>18891.504496073918</v>
      </c>
      <c r="M257" s="15">
        <f t="shared" si="4"/>
        <v>33510.192826449435</v>
      </c>
      <c r="N257" s="42">
        <f t="shared" si="5"/>
        <v>16462.282096482435</v>
      </c>
      <c r="O257" s="15">
        <f t="shared" si="27"/>
        <v>33510.192826449435</v>
      </c>
      <c r="P257" s="25"/>
      <c r="Q257" s="17">
        <f t="shared" si="28"/>
        <v>33510.192826449435</v>
      </c>
      <c r="R257" s="17">
        <f t="shared" si="8"/>
        <v>34</v>
      </c>
    </row>
    <row r="258" spans="1:18" x14ac:dyDescent="0.2">
      <c r="A258" s="14" t="str">
        <f>IF(INTRO!$E$43="Non-endemic"," ", IF(COUNTRY_INFO!A258=0," ",COUNTRY_INFO!A258))</f>
        <v>Ethiopia</v>
      </c>
      <c r="B258" s="14" t="str">
        <f>IF(INTRO!$E$43="Non-endemic"," ", IF(COUNTRY_INFO!B258=0," ",COUNTRY_INFO!B258))</f>
        <v>GambellaNuer II</v>
      </c>
      <c r="C258" s="14" t="str">
        <f>IF(INTRO!$E$43="Non-endemic"," ", IF(COUNTRY_INFO!C258=0," ",COUNTRY_INFO!C258))</f>
        <v>Makuey</v>
      </c>
      <c r="D258" s="15">
        <f>IF(INTRO!$E$43="Non-endemic", 0, IF(COUNTRY_INFO!$K258&gt;0, IF(COUNTRY_INFO!$K258=4, 0, IF(COUNTRY_INFO!$K258=1, COUNTRY_INFO!$F258*0.33, IF(COUNTRY_INFO!$K258=2, COUNTRY_INFO!$F258*0.5, COUNTRY_INFO!$F258))), 0))</f>
        <v>3315.3225679771963</v>
      </c>
      <c r="E258" s="15">
        <f>IF(INTRO!$E$43="Non-endemic", 0, IF(COUNTRY_INFO!$K258&gt;0, IF(COUNTRY_INFO!$K258=4, 0, IF(COUNTRY_INFO!$K258=1, 0, IF(COUNTRY_INFO!$K258=2, COUNTRY_INFO!$G258*0.2, COUNTRY_INFO!$G258))), 0))</f>
        <v>2714.4862876764864</v>
      </c>
      <c r="F258" s="15">
        <f t="shared" si="24"/>
        <v>6029.8088556536823</v>
      </c>
      <c r="G258" s="16">
        <f>IF(INTRO!$E$43="Non-endemic", "Not required", COUNTRY_INFO!S258)</f>
        <v>1</v>
      </c>
      <c r="H258" s="198" t="s">
        <v>171</v>
      </c>
      <c r="I258" s="15">
        <f>IF($D258=0,0,IF(AND($G258&gt;0,$H258&lt;&gt;"Yes"),D258,IF(AND($G258&gt;0,$H258="Yes"),COUNTRY_INFO!$F258,0)))</f>
        <v>6630.6451359543926</v>
      </c>
      <c r="J258" s="3"/>
      <c r="K258" s="42">
        <f t="shared" si="25"/>
        <v>2714.4862876764864</v>
      </c>
      <c r="L258" s="42">
        <f t="shared" si="26"/>
        <v>9345.131423630879</v>
      </c>
      <c r="M258" s="15">
        <f t="shared" si="4"/>
        <v>16576.61283988598</v>
      </c>
      <c r="N258" s="42">
        <f t="shared" si="5"/>
        <v>8143.4588630294593</v>
      </c>
      <c r="O258" s="15">
        <f t="shared" si="27"/>
        <v>16576.61283988598</v>
      </c>
      <c r="P258" s="25"/>
      <c r="Q258" s="17">
        <f t="shared" si="28"/>
        <v>16576.61283988598</v>
      </c>
      <c r="R258" s="17">
        <f t="shared" si="8"/>
        <v>17</v>
      </c>
    </row>
    <row r="259" spans="1:18" x14ac:dyDescent="0.2">
      <c r="A259" s="14" t="str">
        <f>IF(INTRO!$E$43="Non-endemic"," ", IF(COUNTRY_INFO!A259=0," ",COUNTRY_INFO!A259))</f>
        <v>Ethiopia</v>
      </c>
      <c r="B259" s="14" t="str">
        <f>IF(INTRO!$E$43="Non-endemic"," ", IF(COUNTRY_INFO!B259=0," ",COUNTRY_INFO!B259))</f>
        <v>GambellaNuer II</v>
      </c>
      <c r="C259" s="14" t="str">
        <f>IF(INTRO!$E$43="Non-endemic"," ", IF(COUNTRY_INFO!C259=0," ",COUNTRY_INFO!C259))</f>
        <v>Wantuwa</v>
      </c>
      <c r="D259" s="15">
        <f>IF(INTRO!$E$43="Non-endemic", 0, IF(COUNTRY_INFO!$K259&gt;0, IF(COUNTRY_INFO!$K259=4, 0, IF(COUNTRY_INFO!$K259=1, COUNTRY_INFO!$F259*0.33, IF(COUNTRY_INFO!$K259=2, COUNTRY_INFO!$F259*0.5, COUNTRY_INFO!$F259))), 0))</f>
        <v>4358.9219053626075</v>
      </c>
      <c r="E259" s="15">
        <f>IF(INTRO!$E$43="Non-endemic", 0, IF(COUNTRY_INFO!$K259&gt;0, IF(COUNTRY_INFO!$K259=4, 0, IF(COUNTRY_INFO!$K259=1, 0, IF(COUNTRY_INFO!$K259=2, COUNTRY_INFO!$G259*0.2, COUNTRY_INFO!$G259))), 0))</f>
        <v>3568.9540002675371</v>
      </c>
      <c r="F259" s="15">
        <f t="shared" si="24"/>
        <v>7927.8759056301442</v>
      </c>
      <c r="G259" s="16">
        <f>IF(INTRO!$E$43="Non-endemic", "Not required", COUNTRY_INFO!S259)</f>
        <v>1</v>
      </c>
      <c r="H259" s="198" t="s">
        <v>171</v>
      </c>
      <c r="I259" s="15">
        <f>IF($D259=0,0,IF(AND($G259&gt;0,$H259&lt;&gt;"Yes"),D259,IF(AND($G259&gt;0,$H259="Yes"),COUNTRY_INFO!$F259,0)))</f>
        <v>8717.843810725215</v>
      </c>
      <c r="J259" s="3"/>
      <c r="K259" s="42">
        <f t="shared" si="25"/>
        <v>3568.9540002675371</v>
      </c>
      <c r="L259" s="42">
        <f t="shared" si="26"/>
        <v>12286.797810992752</v>
      </c>
      <c r="M259" s="15">
        <f t="shared" si="4"/>
        <v>21794.609526813038</v>
      </c>
      <c r="N259" s="42">
        <f t="shared" si="5"/>
        <v>10706.862000802612</v>
      </c>
      <c r="O259" s="15">
        <f t="shared" si="27"/>
        <v>21794.609526813038</v>
      </c>
      <c r="P259" s="25"/>
      <c r="Q259" s="17">
        <f t="shared" si="28"/>
        <v>21794.609526813038</v>
      </c>
      <c r="R259" s="17">
        <f t="shared" si="8"/>
        <v>22</v>
      </c>
    </row>
    <row r="260" spans="1:18" x14ac:dyDescent="0.2">
      <c r="A260" s="14" t="str">
        <f>IF(INTRO!$E$43="Non-endemic"," ", IF(COUNTRY_INFO!A260=0," ",COUNTRY_INFO!A260))</f>
        <v>Ethiopia</v>
      </c>
      <c r="B260" s="14" t="str">
        <f>IF(INTRO!$E$43="Non-endemic"," ", IF(COUNTRY_INFO!B260=0," ",COUNTRY_INFO!B260))</f>
        <v>HarareHarare</v>
      </c>
      <c r="C260" s="14" t="str">
        <f>IF(INTRO!$E$43="Non-endemic"," ", IF(COUNTRY_INFO!C260=0," ",COUNTRY_INFO!C260))</f>
        <v>Abadir</v>
      </c>
      <c r="D260" s="15">
        <f>IF(INTRO!$E$43="Non-endemic", 0, IF(COUNTRY_INFO!$K260&gt;0, IF(COUNTRY_INFO!$K260=4, 0, IF(COUNTRY_INFO!$K260=1, COUNTRY_INFO!$F260*0.33, IF(COUNTRY_INFO!$K260=2, COUNTRY_INFO!$F260*0.5, COUNTRY_INFO!$F260))), 0))</f>
        <v>0</v>
      </c>
      <c r="E260" s="15">
        <f>IF(INTRO!$E$43="Non-endemic", 0, IF(COUNTRY_INFO!$K260&gt;0, IF(COUNTRY_INFO!$K260=4, 0, IF(COUNTRY_INFO!$K260=1, 0, IF(COUNTRY_INFO!$K260=2, COUNTRY_INFO!$G260*0.2, COUNTRY_INFO!$G260))), 0))</f>
        <v>0</v>
      </c>
      <c r="F260" s="15">
        <f t="shared" si="24"/>
        <v>0</v>
      </c>
      <c r="G260" s="16">
        <f>IF(INTRO!$E$43="Non-endemic", "Not required", COUNTRY_INFO!S260)</f>
        <v>0</v>
      </c>
      <c r="H260" s="198"/>
      <c r="I260" s="15">
        <f>IF($D260=0,0,IF(AND($G260&gt;0,$H260&lt;&gt;"Yes"),D260,IF(AND($G260&gt;0,$H260="Yes"),COUNTRY_INFO!$F260,0)))</f>
        <v>0</v>
      </c>
      <c r="J260" s="3"/>
      <c r="K260" s="42">
        <f t="shared" si="25"/>
        <v>0</v>
      </c>
      <c r="L260" s="42">
        <f t="shared" si="26"/>
        <v>0</v>
      </c>
      <c r="M260" s="15">
        <f t="shared" si="4"/>
        <v>0</v>
      </c>
      <c r="N260" s="42">
        <f t="shared" si="5"/>
        <v>0</v>
      </c>
      <c r="O260" s="15">
        <f t="shared" si="27"/>
        <v>0</v>
      </c>
      <c r="P260" s="25"/>
      <c r="Q260" s="17">
        <f t="shared" si="28"/>
        <v>0</v>
      </c>
      <c r="R260" s="17">
        <f t="shared" si="8"/>
        <v>0</v>
      </c>
    </row>
    <row r="261" spans="1:18" x14ac:dyDescent="0.2">
      <c r="A261" s="14" t="str">
        <f>IF(INTRO!$E$43="Non-endemic"," ", IF(COUNTRY_INFO!A261=0," ",COUNTRY_INFO!A261))</f>
        <v>Ethiopia</v>
      </c>
      <c r="B261" s="14" t="str">
        <f>IF(INTRO!$E$43="Non-endemic"," ", IF(COUNTRY_INFO!B261=0," ",COUNTRY_INFO!B261))</f>
        <v>HarareHarare</v>
      </c>
      <c r="C261" s="14" t="str">
        <f>IF(INTRO!$E$43="Non-endemic"," ", IF(COUNTRY_INFO!C261=0," ",COUNTRY_INFO!C261))</f>
        <v>Aboker</v>
      </c>
      <c r="D261" s="15">
        <f>IF(INTRO!$E$43="Non-endemic", 0, IF(COUNTRY_INFO!$K261&gt;0, IF(COUNTRY_INFO!$K261=4, 0, IF(COUNTRY_INFO!$K261=1, COUNTRY_INFO!$F261*0.33, IF(COUNTRY_INFO!$K261=2, COUNTRY_INFO!$F261*0.5, COUNTRY_INFO!$F261))), 0))</f>
        <v>2455.5250781068439</v>
      </c>
      <c r="E261" s="15">
        <f>IF(INTRO!$E$43="Non-endemic", 0, IF(COUNTRY_INFO!$K261&gt;0, IF(COUNTRY_INFO!$K261=4, 0, IF(COUNTRY_INFO!$K261=1, 0, IF(COUNTRY_INFO!$K261=2, COUNTRY_INFO!$G261*0.2, COUNTRY_INFO!$G261))), 0))</f>
        <v>2454.0618673558961</v>
      </c>
      <c r="F261" s="15">
        <f t="shared" si="24"/>
        <v>4909.58694546274</v>
      </c>
      <c r="G261" s="16">
        <f>IF(INTRO!$E$43="Non-endemic", "Not required", COUNTRY_INFO!S261)</f>
        <v>1</v>
      </c>
      <c r="H261" s="198" t="s">
        <v>171</v>
      </c>
      <c r="I261" s="15">
        <f>IF($D261=0,0,IF(AND($G261&gt;0,$H261&lt;&gt;"Yes"),D261,IF(AND($G261&gt;0,$H261="Yes"),COUNTRY_INFO!$F261,0)))</f>
        <v>4911.0501562136878</v>
      </c>
      <c r="J261" s="3"/>
      <c r="K261" s="42">
        <f t="shared" si="25"/>
        <v>2454.0618673558961</v>
      </c>
      <c r="L261" s="42">
        <f t="shared" si="26"/>
        <v>7365.1120235695835</v>
      </c>
      <c r="M261" s="15">
        <f t="shared" si="4"/>
        <v>12277.62539053422</v>
      </c>
      <c r="N261" s="42">
        <f t="shared" si="5"/>
        <v>7362.1856020676878</v>
      </c>
      <c r="O261" s="15">
        <f t="shared" si="27"/>
        <v>12277.62539053422</v>
      </c>
      <c r="P261" s="25"/>
      <c r="Q261" s="17">
        <f t="shared" si="28"/>
        <v>12277.62539053422</v>
      </c>
      <c r="R261" s="17">
        <f t="shared" si="8"/>
        <v>13</v>
      </c>
    </row>
    <row r="262" spans="1:18" x14ac:dyDescent="0.2">
      <c r="A262" s="14" t="str">
        <f>IF(INTRO!$E$43="Non-endemic"," ", IF(COUNTRY_INFO!A262=0," ",COUNTRY_INFO!A262))</f>
        <v>Ethiopia</v>
      </c>
      <c r="B262" s="14" t="str">
        <f>IF(INTRO!$E$43="Non-endemic"," ", IF(COUNTRY_INFO!B262=0," ",COUNTRY_INFO!B262))</f>
        <v>HarareHarare</v>
      </c>
      <c r="C262" s="14" t="str">
        <f>IF(INTRO!$E$43="Non-endemic"," ", IF(COUNTRY_INFO!C262=0," ",COUNTRY_INFO!C262))</f>
        <v>Amir Nur</v>
      </c>
      <c r="D262" s="15">
        <f>IF(INTRO!$E$43="Non-endemic", 0, IF(COUNTRY_INFO!$K262&gt;0, IF(COUNTRY_INFO!$K262=4, 0, IF(COUNTRY_INFO!$K262=1, COUNTRY_INFO!$F262*0.33, IF(COUNTRY_INFO!$K262=2, COUNTRY_INFO!$F262*0.5, COUNTRY_INFO!$F262))), 0))</f>
        <v>6765.2705006487195</v>
      </c>
      <c r="E262" s="15">
        <f>IF(INTRO!$E$43="Non-endemic", 0, IF(COUNTRY_INFO!$K262&gt;0, IF(COUNTRY_INFO!$K262=4, 0, IF(COUNTRY_INFO!$K262=1, 0, IF(COUNTRY_INFO!$K262=2, COUNTRY_INFO!$G262*0.2, COUNTRY_INFO!$G262))), 0))</f>
        <v>16903.097942283934</v>
      </c>
      <c r="F262" s="15">
        <f t="shared" si="24"/>
        <v>23668.368442932653</v>
      </c>
      <c r="G262" s="16">
        <f>IF(INTRO!$E$43="Non-endemic", "Not required", COUNTRY_INFO!S262)</f>
        <v>1</v>
      </c>
      <c r="H262" s="198" t="s">
        <v>171</v>
      </c>
      <c r="I262" s="15">
        <f>IF($D262=0,0,IF(AND($G262&gt;0,$H262&lt;&gt;"Yes"),D262,IF(AND($G262&gt;0,$H262="Yes"),COUNTRY_INFO!$F262,0)))</f>
        <v>6765.2705006487195</v>
      </c>
      <c r="J262" s="3"/>
      <c r="K262" s="42">
        <f t="shared" si="25"/>
        <v>16903.097942283934</v>
      </c>
      <c r="L262" s="42">
        <f t="shared" si="26"/>
        <v>23668.368442932653</v>
      </c>
      <c r="M262" s="15">
        <f t="shared" si="4"/>
        <v>16913.1762516218</v>
      </c>
      <c r="N262" s="42">
        <f t="shared" si="5"/>
        <v>50709.293826851805</v>
      </c>
      <c r="O262" s="15">
        <f t="shared" si="27"/>
        <v>16913.1762516218</v>
      </c>
      <c r="P262" s="25"/>
      <c r="Q262" s="17">
        <f t="shared" si="28"/>
        <v>16913.1762516218</v>
      </c>
      <c r="R262" s="17">
        <f t="shared" si="8"/>
        <v>17</v>
      </c>
    </row>
    <row r="263" spans="1:18" x14ac:dyDescent="0.2">
      <c r="A263" s="14" t="str">
        <f>IF(INTRO!$E$43="Non-endemic"," ", IF(COUNTRY_INFO!A263=0," ",COUNTRY_INFO!A263))</f>
        <v>Ethiopia</v>
      </c>
      <c r="B263" s="14" t="str">
        <f>IF(INTRO!$E$43="Non-endemic"," ", IF(COUNTRY_INFO!B263=0," ",COUNTRY_INFO!B263))</f>
        <v>HarareHarare</v>
      </c>
      <c r="C263" s="14" t="str">
        <f>IF(INTRO!$E$43="Non-endemic"," ", IF(COUNTRY_INFO!C263=0," ",COUNTRY_INFO!C263))</f>
        <v>Dire Teyara</v>
      </c>
      <c r="D263" s="15">
        <f>IF(INTRO!$E$43="Non-endemic", 0, IF(COUNTRY_INFO!$K263&gt;0, IF(COUNTRY_INFO!$K263=4, 0, IF(COUNTRY_INFO!$K263=1, COUNTRY_INFO!$F263*0.33, IF(COUNTRY_INFO!$K263=2, COUNTRY_INFO!$F263*0.5, COUNTRY_INFO!$F263))), 0))</f>
        <v>4676.3810550541675</v>
      </c>
      <c r="E263" s="15">
        <f>IF(INTRO!$E$43="Non-endemic", 0, IF(COUNTRY_INFO!$K263&gt;0, IF(COUNTRY_INFO!$K263=4, 0, IF(COUNTRY_INFO!$K263=1, 0, IF(COUNTRY_INFO!$K263=2, COUNTRY_INFO!$G263*0.2, COUNTRY_INFO!$G263))), 0))</f>
        <v>4673.5944693677538</v>
      </c>
      <c r="F263" s="15">
        <f t="shared" si="24"/>
        <v>9349.9755244219214</v>
      </c>
      <c r="G263" s="16">
        <f>IF(INTRO!$E$43="Non-endemic", "Not required", COUNTRY_INFO!S263)</f>
        <v>1</v>
      </c>
      <c r="H263" s="198" t="s">
        <v>171</v>
      </c>
      <c r="I263" s="15">
        <f>IF($D263=0,0,IF(AND($G263&gt;0,$H263&lt;&gt;"Yes"),D263,IF(AND($G263&gt;0,$H263="Yes"),COUNTRY_INFO!$F263,0)))</f>
        <v>9352.762110108335</v>
      </c>
      <c r="J263" s="3"/>
      <c r="K263" s="42">
        <f t="shared" si="25"/>
        <v>4673.5944693677538</v>
      </c>
      <c r="L263" s="42">
        <f t="shared" si="26"/>
        <v>14026.356579476089</v>
      </c>
      <c r="M263" s="15">
        <f t="shared" si="4"/>
        <v>23381.905275270838</v>
      </c>
      <c r="N263" s="42">
        <f t="shared" si="5"/>
        <v>14020.783408103262</v>
      </c>
      <c r="O263" s="15">
        <f t="shared" si="27"/>
        <v>23381.905275270838</v>
      </c>
      <c r="P263" s="25"/>
      <c r="Q263" s="17">
        <f t="shared" si="28"/>
        <v>23381.905275270838</v>
      </c>
      <c r="R263" s="17">
        <f t="shared" si="8"/>
        <v>24</v>
      </c>
    </row>
    <row r="264" spans="1:18" x14ac:dyDescent="0.2">
      <c r="A264" s="14" t="str">
        <f>IF(INTRO!$E$43="Non-endemic"," ", IF(COUNTRY_INFO!A264=0," ",COUNTRY_INFO!A264))</f>
        <v>Ethiopia</v>
      </c>
      <c r="B264" s="14" t="str">
        <f>IF(INTRO!$E$43="Non-endemic"," ", IF(COUNTRY_INFO!B264=0," ",COUNTRY_INFO!B264))</f>
        <v>HarareHarare</v>
      </c>
      <c r="C264" s="14" t="str">
        <f>IF(INTRO!$E$43="Non-endemic"," ", IF(COUNTRY_INFO!C264=0," ",COUNTRY_INFO!C264))</f>
        <v>Erer</v>
      </c>
      <c r="D264" s="15">
        <f>IF(INTRO!$E$43="Non-endemic", 0, IF(COUNTRY_INFO!$K264&gt;0, IF(COUNTRY_INFO!$K264=4, 0, IF(COUNTRY_INFO!$K264=1, COUNTRY_INFO!$F264*0.33, IF(COUNTRY_INFO!$K264=2, COUNTRY_INFO!$F264*0.5, COUNTRY_INFO!$F264))), 0))</f>
        <v>5520.0192607666031</v>
      </c>
      <c r="E264" s="15">
        <f>IF(INTRO!$E$43="Non-endemic", 0, IF(COUNTRY_INFO!$K264&gt;0, IF(COUNTRY_INFO!$K264=4, 0, IF(COUNTRY_INFO!$K264=1, 0, IF(COUNTRY_INFO!$K264=2, COUNTRY_INFO!$G264*0.2, COUNTRY_INFO!$G264))), 0))</f>
        <v>13791.82490915694</v>
      </c>
      <c r="F264" s="15">
        <f t="shared" si="24"/>
        <v>19311.844169923541</v>
      </c>
      <c r="G264" s="16">
        <f>IF(INTRO!$E$43="Non-endemic", "Not required", COUNTRY_INFO!S264)</f>
        <v>1</v>
      </c>
      <c r="H264" s="198" t="s">
        <v>171</v>
      </c>
      <c r="I264" s="15">
        <f>IF($D264=0,0,IF(AND($G264&gt;0,$H264&lt;&gt;"Yes"),D264,IF(AND($G264&gt;0,$H264="Yes"),COUNTRY_INFO!$F264,0)))</f>
        <v>5520.0192607666031</v>
      </c>
      <c r="J264" s="3"/>
      <c r="K264" s="42">
        <f t="shared" si="25"/>
        <v>13791.82490915694</v>
      </c>
      <c r="L264" s="42">
        <f t="shared" si="26"/>
        <v>19311.844169923541</v>
      </c>
      <c r="M264" s="15">
        <f t="shared" ref="M264:M327" si="29">IF($J264=0,$I264*2.5,$J264*2.5)</f>
        <v>13800.048151916508</v>
      </c>
      <c r="N264" s="42">
        <f t="shared" ref="N264:N327" si="30">$K264*3</f>
        <v>41375.474727470821</v>
      </c>
      <c r="O264" s="15">
        <f t="shared" si="27"/>
        <v>13800.048151916508</v>
      </c>
      <c r="P264" s="25"/>
      <c r="Q264" s="17">
        <f t="shared" si="28"/>
        <v>13800.048151916508</v>
      </c>
      <c r="R264" s="17">
        <f t="shared" ref="R264:R327" si="31">ROUNDUP($O264/1000,0)</f>
        <v>14</v>
      </c>
    </row>
    <row r="265" spans="1:18" x14ac:dyDescent="0.2">
      <c r="A265" s="14" t="str">
        <f>IF(INTRO!$E$43="Non-endemic"," ", IF(COUNTRY_INFO!A265=0," ",COUNTRY_INFO!A265))</f>
        <v>Ethiopia</v>
      </c>
      <c r="B265" s="14" t="str">
        <f>IF(INTRO!$E$43="Non-endemic"," ", IF(COUNTRY_INFO!B265=0," ",COUNTRY_INFO!B265))</f>
        <v>HarareHarare</v>
      </c>
      <c r="C265" s="14" t="str">
        <f>IF(INTRO!$E$43="Non-endemic"," ", IF(COUNTRY_INFO!C265=0," ",COUNTRY_INFO!C265))</f>
        <v>Hakim</v>
      </c>
      <c r="D265" s="15">
        <f>IF(INTRO!$E$43="Non-endemic", 0, IF(COUNTRY_INFO!$K265&gt;0, IF(COUNTRY_INFO!$K265=4, 0, IF(COUNTRY_INFO!$K265=1, COUNTRY_INFO!$F265*0.33, IF(COUNTRY_INFO!$K265=2, COUNTRY_INFO!$F265*0.5, COUNTRY_INFO!$F265))), 0))</f>
        <v>2157.7656628980581</v>
      </c>
      <c r="E265" s="15">
        <f>IF(INTRO!$E$43="Non-endemic", 0, IF(COUNTRY_INFO!$K265&gt;0, IF(COUNTRY_INFO!$K265=4, 0, IF(COUNTRY_INFO!$K265=1, 0, IF(COUNTRY_INFO!$K265=2, COUNTRY_INFO!$G265*0.2, COUNTRY_INFO!$G265))), 0))</f>
        <v>0</v>
      </c>
      <c r="F265" s="15">
        <f t="shared" si="24"/>
        <v>2157.7656628980581</v>
      </c>
      <c r="G265" s="16">
        <f>IF(INTRO!$E$43="Non-endemic", "Not required", COUNTRY_INFO!S265)</f>
        <v>0</v>
      </c>
      <c r="H265" s="198"/>
      <c r="I265" s="15">
        <f>IF($D265=0,0,IF(AND($G265&gt;0,$H265&lt;&gt;"Yes"),D265,IF(AND($G265&gt;0,$H265="Yes"),COUNTRY_INFO!$F265,0)))</f>
        <v>0</v>
      </c>
      <c r="J265" s="3"/>
      <c r="K265" s="42">
        <f t="shared" si="25"/>
        <v>0</v>
      </c>
      <c r="L265" s="42">
        <f t="shared" si="26"/>
        <v>0</v>
      </c>
      <c r="M265" s="15">
        <f t="shared" si="29"/>
        <v>0</v>
      </c>
      <c r="N265" s="42">
        <f t="shared" si="30"/>
        <v>0</v>
      </c>
      <c r="O265" s="15">
        <f t="shared" si="27"/>
        <v>0</v>
      </c>
      <c r="P265" s="25"/>
      <c r="Q265" s="17">
        <f t="shared" si="28"/>
        <v>0</v>
      </c>
      <c r="R265" s="17">
        <f t="shared" si="31"/>
        <v>0</v>
      </c>
    </row>
    <row r="266" spans="1:18" x14ac:dyDescent="0.2">
      <c r="A266" s="14" t="str">
        <f>IF(INTRO!$E$43="Non-endemic"," ", IF(COUNTRY_INFO!A266=0," ",COUNTRY_INFO!A266))</f>
        <v>Ethiopia</v>
      </c>
      <c r="B266" s="14" t="str">
        <f>IF(INTRO!$E$43="Non-endemic"," ", IF(COUNTRY_INFO!B266=0," ",COUNTRY_INFO!B266))</f>
        <v>HarareHarare</v>
      </c>
      <c r="C266" s="14" t="str">
        <f>IF(INTRO!$E$43="Non-endemic"," ", IF(COUNTRY_INFO!C266=0," ",COUNTRY_INFO!C266))</f>
        <v>Jenela</v>
      </c>
      <c r="D266" s="15">
        <f>IF(INTRO!$E$43="Non-endemic", 0, IF(COUNTRY_INFO!$K266&gt;0, IF(COUNTRY_INFO!$K266=4, 0, IF(COUNTRY_INFO!$K266=1, COUNTRY_INFO!$F266*0.33, IF(COUNTRY_INFO!$K266=2, COUNTRY_INFO!$F266*0.5, COUNTRY_INFO!$F266))), 0))</f>
        <v>0</v>
      </c>
      <c r="E266" s="15">
        <f>IF(INTRO!$E$43="Non-endemic", 0, IF(COUNTRY_INFO!$K266&gt;0, IF(COUNTRY_INFO!$K266=4, 0, IF(COUNTRY_INFO!$K266=1, 0, IF(COUNTRY_INFO!$K266=2, COUNTRY_INFO!$G266*0.2, COUNTRY_INFO!$G266))), 0))</f>
        <v>0</v>
      </c>
      <c r="F266" s="15">
        <f t="shared" ref="F266:F329" si="32">SUM(D266:E266)</f>
        <v>0</v>
      </c>
      <c r="G266" s="16">
        <f>IF(INTRO!$E$43="Non-endemic", "Not required", COUNTRY_INFO!S266)</f>
        <v>0</v>
      </c>
      <c r="H266" s="198"/>
      <c r="I266" s="15">
        <f>IF($D266=0,0,IF(AND($G266&gt;0,$H266&lt;&gt;"Yes"),D266,IF(AND($G266&gt;0,$H266="Yes"),COUNTRY_INFO!$F266,0)))</f>
        <v>0</v>
      </c>
      <c r="J266" s="3"/>
      <c r="K266" s="42">
        <f t="shared" ref="K266:K329" si="33">IF($G266&gt;0,E266, 0)</f>
        <v>0</v>
      </c>
      <c r="L266" s="42">
        <f t="shared" ref="L266:L329" si="34">IF($J266=0,SUM(I266,K266),SUM(J266,K266))</f>
        <v>0</v>
      </c>
      <c r="M266" s="15">
        <f t="shared" si="29"/>
        <v>0</v>
      </c>
      <c r="N266" s="42">
        <f t="shared" si="30"/>
        <v>0</v>
      </c>
      <c r="O266" s="15">
        <f t="shared" ref="O266:O329" si="35">M266</f>
        <v>0</v>
      </c>
      <c r="P266" s="25"/>
      <c r="Q266" s="17">
        <f t="shared" ref="Q266:Q329" si="36">IF($O266&gt;$P266,O266-P266,0)</f>
        <v>0</v>
      </c>
      <c r="R266" s="17">
        <f t="shared" si="31"/>
        <v>0</v>
      </c>
    </row>
    <row r="267" spans="1:18" x14ac:dyDescent="0.2">
      <c r="A267" s="14" t="str">
        <f>IF(INTRO!$E$43="Non-endemic"," ", IF(COUNTRY_INFO!A267=0," ",COUNTRY_INFO!A267))</f>
        <v>Ethiopia</v>
      </c>
      <c r="B267" s="14" t="str">
        <f>IF(INTRO!$E$43="Non-endemic"," ", IF(COUNTRY_INFO!B267=0," ",COUNTRY_INFO!B267))</f>
        <v>HarareHarare</v>
      </c>
      <c r="C267" s="14" t="str">
        <f>IF(INTRO!$E$43="Non-endemic"," ", IF(COUNTRY_INFO!C267=0," ",COUNTRY_INFO!C267))</f>
        <v>Shenkor</v>
      </c>
      <c r="D267" s="15">
        <f>IF(INTRO!$E$43="Non-endemic", 0, IF(COUNTRY_INFO!$K267&gt;0, IF(COUNTRY_INFO!$K267=4, 0, IF(COUNTRY_INFO!$K267=1, COUNTRY_INFO!$F267*0.33, IF(COUNTRY_INFO!$K267=2, COUNTRY_INFO!$F267*0.5, COUNTRY_INFO!$F267))), 0))</f>
        <v>0</v>
      </c>
      <c r="E267" s="15">
        <f>IF(INTRO!$E$43="Non-endemic", 0, IF(COUNTRY_INFO!$K267&gt;0, IF(COUNTRY_INFO!$K267=4, 0, IF(COUNTRY_INFO!$K267=1, 0, IF(COUNTRY_INFO!$K267=2, COUNTRY_INFO!$G267*0.2, COUNTRY_INFO!$G267))), 0))</f>
        <v>0</v>
      </c>
      <c r="F267" s="15">
        <f t="shared" si="32"/>
        <v>0</v>
      </c>
      <c r="G267" s="16">
        <f>IF(INTRO!$E$43="Non-endemic", "Not required", COUNTRY_INFO!S267)</f>
        <v>0</v>
      </c>
      <c r="H267" s="198"/>
      <c r="I267" s="15">
        <f>IF($D267=0,0,IF(AND($G267&gt;0,$H267&lt;&gt;"Yes"),D267,IF(AND($G267&gt;0,$H267="Yes"),COUNTRY_INFO!$F267,0)))</f>
        <v>0</v>
      </c>
      <c r="J267" s="3"/>
      <c r="K267" s="42">
        <f t="shared" si="33"/>
        <v>0</v>
      </c>
      <c r="L267" s="42">
        <f t="shared" si="34"/>
        <v>0</v>
      </c>
      <c r="M267" s="15">
        <f t="shared" si="29"/>
        <v>0</v>
      </c>
      <c r="N267" s="42">
        <f t="shared" si="30"/>
        <v>0</v>
      </c>
      <c r="O267" s="15">
        <f t="shared" si="35"/>
        <v>0</v>
      </c>
      <c r="P267" s="25"/>
      <c r="Q267" s="17">
        <f t="shared" si="36"/>
        <v>0</v>
      </c>
      <c r="R267" s="17">
        <f t="shared" si="31"/>
        <v>0</v>
      </c>
    </row>
    <row r="268" spans="1:18" x14ac:dyDescent="0.2">
      <c r="A268" s="14" t="str">
        <f>IF(INTRO!$E$43="Non-endemic"," ", IF(COUNTRY_INFO!A268=0," ",COUNTRY_INFO!A268))</f>
        <v>Ethiopia</v>
      </c>
      <c r="B268" s="14" t="str">
        <f>IF(INTRO!$E$43="Non-endemic"," ", IF(COUNTRY_INFO!B268=0," ",COUNTRY_INFO!B268))</f>
        <v>HarareHarare</v>
      </c>
      <c r="C268" s="14" t="str">
        <f>IF(INTRO!$E$43="Non-endemic"," ", IF(COUNTRY_INFO!C268=0," ",COUNTRY_INFO!C268))</f>
        <v>Sofi</v>
      </c>
      <c r="D268" s="15">
        <f>IF(INTRO!$E$43="Non-endemic", 0, IF(COUNTRY_INFO!$K268&gt;0, IF(COUNTRY_INFO!$K268=4, 0, IF(COUNTRY_INFO!$K268=1, COUNTRY_INFO!$F268*0.33, IF(COUNTRY_INFO!$K268=2, COUNTRY_INFO!$F268*0.5, COUNTRY_INFO!$F268))), 0))</f>
        <v>5566.5628948445619</v>
      </c>
      <c r="E268" s="15">
        <f>IF(INTRO!$E$43="Non-endemic", 0, IF(COUNTRY_INFO!$K268&gt;0, IF(COUNTRY_INFO!$K268=4, 0, IF(COUNTRY_INFO!$K268=1, 0, IF(COUNTRY_INFO!$K268=2, COUNTRY_INFO!$G268*0.2, COUNTRY_INFO!$G268))), 0))</f>
        <v>5563.2458630837446</v>
      </c>
      <c r="F268" s="15">
        <f t="shared" si="32"/>
        <v>11129.808757928306</v>
      </c>
      <c r="G268" s="16">
        <f>IF(INTRO!$E$43="Non-endemic", "Not required", COUNTRY_INFO!S268)</f>
        <v>1</v>
      </c>
      <c r="H268" s="198" t="s">
        <v>171</v>
      </c>
      <c r="I268" s="15">
        <f>IF($D268=0,0,IF(AND($G268&gt;0,$H268&lt;&gt;"Yes"),D268,IF(AND($G268&gt;0,$H268="Yes"),COUNTRY_INFO!$F268,0)))</f>
        <v>11133.125789689124</v>
      </c>
      <c r="J268" s="3"/>
      <c r="K268" s="42">
        <f t="shared" si="33"/>
        <v>5563.2458630837446</v>
      </c>
      <c r="L268" s="42">
        <f t="shared" si="34"/>
        <v>16696.371652772868</v>
      </c>
      <c r="M268" s="15">
        <f t="shared" si="29"/>
        <v>27832.814474222811</v>
      </c>
      <c r="N268" s="42">
        <f t="shared" si="30"/>
        <v>16689.737589251235</v>
      </c>
      <c r="O268" s="15">
        <f t="shared" si="35"/>
        <v>27832.814474222811</v>
      </c>
      <c r="P268" s="25"/>
      <c r="Q268" s="17">
        <f t="shared" si="36"/>
        <v>27832.814474222811</v>
      </c>
      <c r="R268" s="17">
        <f t="shared" si="31"/>
        <v>28</v>
      </c>
    </row>
    <row r="269" spans="1:18" x14ac:dyDescent="0.2">
      <c r="A269" s="14" t="str">
        <f>IF(INTRO!$E$43="Non-endemic"," ", IF(COUNTRY_INFO!A269=0," ",COUNTRY_INFO!A269))</f>
        <v>Ethiopia</v>
      </c>
      <c r="B269" s="14" t="str">
        <f>IF(INTRO!$E$43="Non-endemic"," ", IF(COUNTRY_INFO!B269=0," ",COUNTRY_INFO!B269))</f>
        <v>Oromia Arsi</v>
      </c>
      <c r="C269" s="14" t="str">
        <f>IF(INTRO!$E$43="Non-endemic"," ", IF(COUNTRY_INFO!C269=0," ",COUNTRY_INFO!C269))</f>
        <v>Amigna</v>
      </c>
      <c r="D269" s="15">
        <f>IF(INTRO!$E$43="Non-endemic", 0, IF(COUNTRY_INFO!$K269&gt;0, IF(COUNTRY_INFO!$K269=4, 0, IF(COUNTRY_INFO!$K269=1, COUNTRY_INFO!$F269*0.33, IF(COUNTRY_INFO!$K269=2, COUNTRY_INFO!$F269*0.5, COUNTRY_INFO!$F269))), 0))</f>
        <v>10447.659606517056</v>
      </c>
      <c r="E269" s="15">
        <f>IF(INTRO!$E$43="Non-endemic", 0, IF(COUNTRY_INFO!$K269&gt;0, IF(COUNTRY_INFO!$K269=4, 0, IF(COUNTRY_INFO!$K269=1, 0, IF(COUNTRY_INFO!$K269=2, COUNTRY_INFO!$G269*0.2, COUNTRY_INFO!$G269))), 0))</f>
        <v>0</v>
      </c>
      <c r="F269" s="15">
        <f t="shared" si="32"/>
        <v>10447.659606517056</v>
      </c>
      <c r="G269" s="16">
        <f>IF(INTRO!$E$43="Non-endemic", "Not required", COUNTRY_INFO!S269)</f>
        <v>0</v>
      </c>
      <c r="H269" s="198"/>
      <c r="I269" s="15">
        <f>IF($D269=0,0,IF(AND($G269&gt;0,$H269&lt;&gt;"Yes"),D269,IF(AND($G269&gt;0,$H269="Yes"),COUNTRY_INFO!$F269,0)))</f>
        <v>0</v>
      </c>
      <c r="J269" s="3"/>
      <c r="K269" s="42">
        <f t="shared" si="33"/>
        <v>0</v>
      </c>
      <c r="L269" s="42">
        <f t="shared" si="34"/>
        <v>0</v>
      </c>
      <c r="M269" s="15">
        <f t="shared" si="29"/>
        <v>0</v>
      </c>
      <c r="N269" s="42">
        <f t="shared" si="30"/>
        <v>0</v>
      </c>
      <c r="O269" s="15">
        <f t="shared" si="35"/>
        <v>0</v>
      </c>
      <c r="P269" s="25"/>
      <c r="Q269" s="17">
        <f t="shared" si="36"/>
        <v>0</v>
      </c>
      <c r="R269" s="17">
        <f t="shared" si="31"/>
        <v>0</v>
      </c>
    </row>
    <row r="270" spans="1:18" x14ac:dyDescent="0.2">
      <c r="A270" s="14" t="str">
        <f>IF(INTRO!$E$43="Non-endemic"," ", IF(COUNTRY_INFO!A270=0," ",COUNTRY_INFO!A270))</f>
        <v>Ethiopia</v>
      </c>
      <c r="B270" s="14" t="str">
        <f>IF(INTRO!$E$43="Non-endemic"," ", IF(COUNTRY_INFO!B270=0," ",COUNTRY_INFO!B270))</f>
        <v>Oromia Arsi</v>
      </c>
      <c r="C270" s="14" t="str">
        <f>IF(INTRO!$E$43="Non-endemic"," ", IF(COUNTRY_INFO!C270=0," ",COUNTRY_INFO!C270))</f>
        <v>Aseko</v>
      </c>
      <c r="D270" s="15">
        <f>IF(INTRO!$E$43="Non-endemic", 0, IF(COUNTRY_INFO!$K270&gt;0, IF(COUNTRY_INFO!$K270=4, 0, IF(COUNTRY_INFO!$K270=1, COUNTRY_INFO!$F270*0.33, IF(COUNTRY_INFO!$K270=2, COUNTRY_INFO!$F270*0.5, COUNTRY_INFO!$F270))), 0))</f>
        <v>0</v>
      </c>
      <c r="E270" s="15">
        <f>IF(INTRO!$E$43="Non-endemic", 0, IF(COUNTRY_INFO!$K270&gt;0, IF(COUNTRY_INFO!$K270=4, 0, IF(COUNTRY_INFO!$K270=1, 0, IF(COUNTRY_INFO!$K270=2, COUNTRY_INFO!$G270*0.2, COUNTRY_INFO!$G270))), 0))</f>
        <v>0</v>
      </c>
      <c r="F270" s="15">
        <f t="shared" si="32"/>
        <v>0</v>
      </c>
      <c r="G270" s="16">
        <f>IF(INTRO!$E$43="Non-endemic", "Not required", COUNTRY_INFO!S270)</f>
        <v>0</v>
      </c>
      <c r="H270" s="198"/>
      <c r="I270" s="15">
        <f>IF($D270=0,0,IF(AND($G270&gt;0,$H270&lt;&gt;"Yes"),D270,IF(AND($G270&gt;0,$H270="Yes"),COUNTRY_INFO!$F270,0)))</f>
        <v>0</v>
      </c>
      <c r="J270" s="3"/>
      <c r="K270" s="42">
        <f t="shared" si="33"/>
        <v>0</v>
      </c>
      <c r="L270" s="42">
        <f t="shared" si="34"/>
        <v>0</v>
      </c>
      <c r="M270" s="15">
        <f t="shared" si="29"/>
        <v>0</v>
      </c>
      <c r="N270" s="42">
        <f t="shared" si="30"/>
        <v>0</v>
      </c>
      <c r="O270" s="15">
        <f t="shared" si="35"/>
        <v>0</v>
      </c>
      <c r="P270" s="25"/>
      <c r="Q270" s="17">
        <f t="shared" si="36"/>
        <v>0</v>
      </c>
      <c r="R270" s="17">
        <f t="shared" si="31"/>
        <v>0</v>
      </c>
    </row>
    <row r="271" spans="1:18" x14ac:dyDescent="0.2">
      <c r="A271" s="14" t="str">
        <f>IF(INTRO!$E$43="Non-endemic"," ", IF(COUNTRY_INFO!A271=0," ",COUNTRY_INFO!A271))</f>
        <v>Ethiopia</v>
      </c>
      <c r="B271" s="14" t="str">
        <f>IF(INTRO!$E$43="Non-endemic"," ", IF(COUNTRY_INFO!B271=0," ",COUNTRY_INFO!B271))</f>
        <v>Oromia Arsi</v>
      </c>
      <c r="C271" s="14" t="str">
        <f>IF(INTRO!$E$43="Non-endemic"," ", IF(COUNTRY_INFO!C271=0," ",COUNTRY_INFO!C271))</f>
        <v>Assela Town</v>
      </c>
      <c r="D271" s="15">
        <f>IF(INTRO!$E$43="Non-endemic", 0, IF(COUNTRY_INFO!$K271&gt;0, IF(COUNTRY_INFO!$K271=4, 0, IF(COUNTRY_INFO!$K271=1, COUNTRY_INFO!$F271*0.33, IF(COUNTRY_INFO!$K271=2, COUNTRY_INFO!$F271*0.5, COUNTRY_INFO!$F271))), 0))</f>
        <v>10499.499058156416</v>
      </c>
      <c r="E271" s="15">
        <f>IF(INTRO!$E$43="Non-endemic", 0, IF(COUNTRY_INFO!$K271&gt;0, IF(COUNTRY_INFO!$K271=4, 0, IF(COUNTRY_INFO!$K271=1, 0, IF(COUNTRY_INFO!$K271=2, COUNTRY_INFO!$G271*0.2, COUNTRY_INFO!$G271))), 0))</f>
        <v>0</v>
      </c>
      <c r="F271" s="15">
        <f t="shared" si="32"/>
        <v>10499.499058156416</v>
      </c>
      <c r="G271" s="16">
        <f>IF(INTRO!$E$43="Non-endemic", "Not required", COUNTRY_INFO!S271)</f>
        <v>0</v>
      </c>
      <c r="H271" s="198"/>
      <c r="I271" s="15">
        <f>IF($D271=0,0,IF(AND($G271&gt;0,$H271&lt;&gt;"Yes"),D271,IF(AND($G271&gt;0,$H271="Yes"),COUNTRY_INFO!$F271,0)))</f>
        <v>0</v>
      </c>
      <c r="J271" s="3"/>
      <c r="K271" s="42">
        <f t="shared" si="33"/>
        <v>0</v>
      </c>
      <c r="L271" s="42">
        <f t="shared" si="34"/>
        <v>0</v>
      </c>
      <c r="M271" s="15">
        <f t="shared" si="29"/>
        <v>0</v>
      </c>
      <c r="N271" s="42">
        <f t="shared" si="30"/>
        <v>0</v>
      </c>
      <c r="O271" s="15">
        <f t="shared" si="35"/>
        <v>0</v>
      </c>
      <c r="P271" s="25"/>
      <c r="Q271" s="17">
        <f t="shared" si="36"/>
        <v>0</v>
      </c>
      <c r="R271" s="17">
        <f t="shared" si="31"/>
        <v>0</v>
      </c>
    </row>
    <row r="272" spans="1:18" x14ac:dyDescent="0.2">
      <c r="A272" s="14" t="str">
        <f>IF(INTRO!$E$43="Non-endemic"," ", IF(COUNTRY_INFO!A272=0," ",COUNTRY_INFO!A272))</f>
        <v>Ethiopia</v>
      </c>
      <c r="B272" s="14" t="str">
        <f>IF(INTRO!$E$43="Non-endemic"," ", IF(COUNTRY_INFO!B272=0," ",COUNTRY_INFO!B272))</f>
        <v>Oromia Arsi</v>
      </c>
      <c r="C272" s="14" t="str">
        <f>IF(INTRO!$E$43="Non-endemic"," ", IF(COUNTRY_INFO!C272=0," ",COUNTRY_INFO!C272))</f>
        <v>Bale</v>
      </c>
      <c r="D272" s="15">
        <f>IF(INTRO!$E$43="Non-endemic", 0, IF(COUNTRY_INFO!$K272&gt;0, IF(COUNTRY_INFO!$K272=4, 0, IF(COUNTRY_INFO!$K272=1, COUNTRY_INFO!$F272*0.33, IF(COUNTRY_INFO!$K272=2, COUNTRY_INFO!$F272*0.5, COUNTRY_INFO!$F272))), 0))</f>
        <v>0</v>
      </c>
      <c r="E272" s="15">
        <f>IF(INTRO!$E$43="Non-endemic", 0, IF(COUNTRY_INFO!$K272&gt;0, IF(COUNTRY_INFO!$K272=4, 0, IF(COUNTRY_INFO!$K272=1, 0, IF(COUNTRY_INFO!$K272=2, COUNTRY_INFO!$G272*0.2, COUNTRY_INFO!$G272))), 0))</f>
        <v>0</v>
      </c>
      <c r="F272" s="15">
        <f t="shared" si="32"/>
        <v>0</v>
      </c>
      <c r="G272" s="16">
        <f>IF(INTRO!$E$43="Non-endemic", "Not required", COUNTRY_INFO!S272)</f>
        <v>0</v>
      </c>
      <c r="H272" s="198"/>
      <c r="I272" s="15">
        <f>IF($D272=0,0,IF(AND($G272&gt;0,$H272&lt;&gt;"Yes"),D272,IF(AND($G272&gt;0,$H272="Yes"),COUNTRY_INFO!$F272,0)))</f>
        <v>0</v>
      </c>
      <c r="J272" s="3"/>
      <c r="K272" s="42">
        <f t="shared" si="33"/>
        <v>0</v>
      </c>
      <c r="L272" s="42">
        <f t="shared" si="34"/>
        <v>0</v>
      </c>
      <c r="M272" s="15">
        <f t="shared" si="29"/>
        <v>0</v>
      </c>
      <c r="N272" s="42">
        <f t="shared" si="30"/>
        <v>0</v>
      </c>
      <c r="O272" s="15">
        <f t="shared" si="35"/>
        <v>0</v>
      </c>
      <c r="P272" s="25"/>
      <c r="Q272" s="17">
        <f t="shared" si="36"/>
        <v>0</v>
      </c>
      <c r="R272" s="17">
        <f t="shared" si="31"/>
        <v>0</v>
      </c>
    </row>
    <row r="273" spans="1:18" x14ac:dyDescent="0.2">
      <c r="A273" s="14" t="str">
        <f>IF(INTRO!$E$43="Non-endemic"," ", IF(COUNTRY_INFO!A273=0," ",COUNTRY_INFO!A273))</f>
        <v>Ethiopia</v>
      </c>
      <c r="B273" s="14" t="str">
        <f>IF(INTRO!$E$43="Non-endemic"," ", IF(COUNTRY_INFO!B273=0," ",COUNTRY_INFO!B273))</f>
        <v>Oromia Arsi</v>
      </c>
      <c r="C273" s="14" t="str">
        <f>IF(INTRO!$E$43="Non-endemic"," ", IF(COUNTRY_INFO!C273=0," ",COUNTRY_INFO!C273))</f>
        <v>Bekoji Town</v>
      </c>
      <c r="D273" s="15">
        <f>IF(INTRO!$E$43="Non-endemic", 0, IF(COUNTRY_INFO!$K273&gt;0, IF(COUNTRY_INFO!$K273=4, 0, IF(COUNTRY_INFO!$K273=1, COUNTRY_INFO!$F273*0.33, IF(COUNTRY_INFO!$K273=2, COUNTRY_INFO!$F273*0.5, COUNTRY_INFO!$F273))), 0))</f>
        <v>0</v>
      </c>
      <c r="E273" s="15">
        <f>IF(INTRO!$E$43="Non-endemic", 0, IF(COUNTRY_INFO!$K273&gt;0, IF(COUNTRY_INFO!$K273=4, 0, IF(COUNTRY_INFO!$K273=1, 0, IF(COUNTRY_INFO!$K273=2, COUNTRY_INFO!$G273*0.2, COUNTRY_INFO!$G273))), 0))</f>
        <v>0</v>
      </c>
      <c r="F273" s="15">
        <f t="shared" si="32"/>
        <v>0</v>
      </c>
      <c r="G273" s="16">
        <f>IF(INTRO!$E$43="Non-endemic", "Not required", COUNTRY_INFO!S273)</f>
        <v>0</v>
      </c>
      <c r="H273" s="198"/>
      <c r="I273" s="15">
        <f>IF($D273=0,0,IF(AND($G273&gt;0,$H273&lt;&gt;"Yes"),D273,IF(AND($G273&gt;0,$H273="Yes"),COUNTRY_INFO!$F273,0)))</f>
        <v>0</v>
      </c>
      <c r="J273" s="3"/>
      <c r="K273" s="42">
        <f t="shared" si="33"/>
        <v>0</v>
      </c>
      <c r="L273" s="42">
        <f t="shared" si="34"/>
        <v>0</v>
      </c>
      <c r="M273" s="15">
        <f t="shared" si="29"/>
        <v>0</v>
      </c>
      <c r="N273" s="42">
        <f t="shared" si="30"/>
        <v>0</v>
      </c>
      <c r="O273" s="15">
        <f t="shared" si="35"/>
        <v>0</v>
      </c>
      <c r="P273" s="25"/>
      <c r="Q273" s="17">
        <f t="shared" si="36"/>
        <v>0</v>
      </c>
      <c r="R273" s="17">
        <f t="shared" si="31"/>
        <v>0</v>
      </c>
    </row>
    <row r="274" spans="1:18" x14ac:dyDescent="0.2">
      <c r="A274" s="14" t="str">
        <f>IF(INTRO!$E$43="Non-endemic"," ", IF(COUNTRY_INFO!A274=0," ",COUNTRY_INFO!A274))</f>
        <v>Ethiopia</v>
      </c>
      <c r="B274" s="14" t="str">
        <f>IF(INTRO!$E$43="Non-endemic"," ", IF(COUNTRY_INFO!B274=0," ",COUNTRY_INFO!B274))</f>
        <v>Oromia Arsi</v>
      </c>
      <c r="C274" s="14" t="str">
        <f>IF(INTRO!$E$43="Non-endemic"," ", IF(COUNTRY_INFO!C274=0," ",COUNTRY_INFO!C274))</f>
        <v>Chole</v>
      </c>
      <c r="D274" s="15">
        <f>IF(INTRO!$E$43="Non-endemic", 0, IF(COUNTRY_INFO!$K274&gt;0, IF(COUNTRY_INFO!$K274=4, 0, IF(COUNTRY_INFO!$K274=1, COUNTRY_INFO!$F274*0.33, IF(COUNTRY_INFO!$K274=2, COUNTRY_INFO!$F274*0.5, COUNTRY_INFO!$F274))), 0))</f>
        <v>12716.640666332063</v>
      </c>
      <c r="E274" s="15">
        <f>IF(INTRO!$E$43="Non-endemic", 0, IF(COUNTRY_INFO!$K274&gt;0, IF(COUNTRY_INFO!$K274=4, 0, IF(COUNTRY_INFO!$K274=1, 0, IF(COUNTRY_INFO!$K274=2, COUNTRY_INFO!$G274*0.2, COUNTRY_INFO!$G274))), 0))</f>
        <v>0</v>
      </c>
      <c r="F274" s="15">
        <f t="shared" si="32"/>
        <v>12716.640666332063</v>
      </c>
      <c r="G274" s="16">
        <f>IF(INTRO!$E$43="Non-endemic", "Not required", COUNTRY_INFO!S274)</f>
        <v>0</v>
      </c>
      <c r="H274" s="198"/>
      <c r="I274" s="15">
        <f>IF($D274=0,0,IF(AND($G274&gt;0,$H274&lt;&gt;"Yes"),D274,IF(AND($G274&gt;0,$H274="Yes"),COUNTRY_INFO!$F274,0)))</f>
        <v>0</v>
      </c>
      <c r="J274" s="3"/>
      <c r="K274" s="42">
        <f t="shared" si="33"/>
        <v>0</v>
      </c>
      <c r="L274" s="42">
        <f t="shared" si="34"/>
        <v>0</v>
      </c>
      <c r="M274" s="15">
        <f t="shared" si="29"/>
        <v>0</v>
      </c>
      <c r="N274" s="42">
        <f t="shared" si="30"/>
        <v>0</v>
      </c>
      <c r="O274" s="15">
        <f t="shared" si="35"/>
        <v>0</v>
      </c>
      <c r="P274" s="25"/>
      <c r="Q274" s="17">
        <f t="shared" si="36"/>
        <v>0</v>
      </c>
      <c r="R274" s="17">
        <f t="shared" si="31"/>
        <v>0</v>
      </c>
    </row>
    <row r="275" spans="1:18" x14ac:dyDescent="0.2">
      <c r="A275" s="14" t="str">
        <f>IF(INTRO!$E$43="Non-endemic"," ", IF(COUNTRY_INFO!A275=0," ",COUNTRY_INFO!A275))</f>
        <v>Ethiopia</v>
      </c>
      <c r="B275" s="14" t="str">
        <f>IF(INTRO!$E$43="Non-endemic"," ", IF(COUNTRY_INFO!B275=0," ",COUNTRY_INFO!B275))</f>
        <v>Oromia Arsi</v>
      </c>
      <c r="C275" s="14" t="str">
        <f>IF(INTRO!$E$43="Non-endemic"," ", IF(COUNTRY_INFO!C275=0," ",COUNTRY_INFO!C275))</f>
        <v>Digeluna Tijo</v>
      </c>
      <c r="D275" s="15">
        <f>IF(INTRO!$E$43="Non-endemic", 0, IF(COUNTRY_INFO!$K275&gt;0, IF(COUNTRY_INFO!$K275=4, 0, IF(COUNTRY_INFO!$K275=1, COUNTRY_INFO!$F275*0.33, IF(COUNTRY_INFO!$K275=2, COUNTRY_INFO!$F275*0.5, COUNTRY_INFO!$F275))), 0))</f>
        <v>0</v>
      </c>
      <c r="E275" s="15">
        <f>IF(INTRO!$E$43="Non-endemic", 0, IF(COUNTRY_INFO!$K275&gt;0, IF(COUNTRY_INFO!$K275=4, 0, IF(COUNTRY_INFO!$K275=1, 0, IF(COUNTRY_INFO!$K275=2, COUNTRY_INFO!$G275*0.2, COUNTRY_INFO!$G275))), 0))</f>
        <v>0</v>
      </c>
      <c r="F275" s="15">
        <f t="shared" si="32"/>
        <v>0</v>
      </c>
      <c r="G275" s="16">
        <f>IF(INTRO!$E$43="Non-endemic", "Not required", COUNTRY_INFO!S275)</f>
        <v>0</v>
      </c>
      <c r="H275" s="198"/>
      <c r="I275" s="15">
        <f>IF($D275=0,0,IF(AND($G275&gt;0,$H275&lt;&gt;"Yes"),D275,IF(AND($G275&gt;0,$H275="Yes"),COUNTRY_INFO!$F275,0)))</f>
        <v>0</v>
      </c>
      <c r="J275" s="3"/>
      <c r="K275" s="42">
        <f t="shared" si="33"/>
        <v>0</v>
      </c>
      <c r="L275" s="42">
        <f t="shared" si="34"/>
        <v>0</v>
      </c>
      <c r="M275" s="15">
        <f t="shared" si="29"/>
        <v>0</v>
      </c>
      <c r="N275" s="42">
        <f t="shared" si="30"/>
        <v>0</v>
      </c>
      <c r="O275" s="15">
        <f t="shared" si="35"/>
        <v>0</v>
      </c>
      <c r="P275" s="25"/>
      <c r="Q275" s="17">
        <f t="shared" si="36"/>
        <v>0</v>
      </c>
      <c r="R275" s="17">
        <f t="shared" si="31"/>
        <v>0</v>
      </c>
    </row>
    <row r="276" spans="1:18" x14ac:dyDescent="0.2">
      <c r="A276" s="14" t="str">
        <f>IF(INTRO!$E$43="Non-endemic"," ", IF(COUNTRY_INFO!A276=0," ",COUNTRY_INFO!A276))</f>
        <v>Ethiopia</v>
      </c>
      <c r="B276" s="14" t="str">
        <f>IF(INTRO!$E$43="Non-endemic"," ", IF(COUNTRY_INFO!B276=0," ",COUNTRY_INFO!B276))</f>
        <v>Oromia Arsi</v>
      </c>
      <c r="C276" s="14" t="str">
        <f>IF(INTRO!$E$43="Non-endemic"," ", IF(COUNTRY_INFO!C276=0," ",COUNTRY_INFO!C276))</f>
        <v>Diksis</v>
      </c>
      <c r="D276" s="15">
        <f>IF(INTRO!$E$43="Non-endemic", 0, IF(COUNTRY_INFO!$K276&gt;0, IF(COUNTRY_INFO!$K276=4, 0, IF(COUNTRY_INFO!$K276=1, COUNTRY_INFO!$F276*0.33, IF(COUNTRY_INFO!$K276=2, COUNTRY_INFO!$F276*0.5, COUNTRY_INFO!$F276))), 0))</f>
        <v>11900.539584809567</v>
      </c>
      <c r="E276" s="15">
        <f>IF(INTRO!$E$43="Non-endemic", 0, IF(COUNTRY_INFO!$K276&gt;0, IF(COUNTRY_INFO!$K276=4, 0, IF(COUNTRY_INFO!$K276=1, 0, IF(COUNTRY_INFO!$K276=2, COUNTRY_INFO!$G276*0.2, COUNTRY_INFO!$G276))), 0))</f>
        <v>0</v>
      </c>
      <c r="F276" s="15">
        <f t="shared" si="32"/>
        <v>11900.539584809567</v>
      </c>
      <c r="G276" s="16">
        <f>IF(INTRO!$E$43="Non-endemic", "Not required", COUNTRY_INFO!S276)</f>
        <v>0</v>
      </c>
      <c r="H276" s="198"/>
      <c r="I276" s="15">
        <f>IF($D276=0,0,IF(AND($G276&gt;0,$H276&lt;&gt;"Yes"),D276,IF(AND($G276&gt;0,$H276="Yes"),COUNTRY_INFO!$F276,0)))</f>
        <v>0</v>
      </c>
      <c r="J276" s="3"/>
      <c r="K276" s="42">
        <f t="shared" si="33"/>
        <v>0</v>
      </c>
      <c r="L276" s="42">
        <f t="shared" si="34"/>
        <v>0</v>
      </c>
      <c r="M276" s="15">
        <f t="shared" si="29"/>
        <v>0</v>
      </c>
      <c r="N276" s="42">
        <f t="shared" si="30"/>
        <v>0</v>
      </c>
      <c r="O276" s="15">
        <f t="shared" si="35"/>
        <v>0</v>
      </c>
      <c r="P276" s="25"/>
      <c r="Q276" s="17">
        <f t="shared" si="36"/>
        <v>0</v>
      </c>
      <c r="R276" s="17">
        <f t="shared" si="31"/>
        <v>0</v>
      </c>
    </row>
    <row r="277" spans="1:18" x14ac:dyDescent="0.2">
      <c r="A277" s="14" t="str">
        <f>IF(INTRO!$E$43="Non-endemic"," ", IF(COUNTRY_INFO!A277=0," ",COUNTRY_INFO!A277))</f>
        <v>Ethiopia</v>
      </c>
      <c r="B277" s="14" t="str">
        <f>IF(INTRO!$E$43="Non-endemic"," ", IF(COUNTRY_INFO!B277=0," ",COUNTRY_INFO!B277))</f>
        <v>Oromia Arsi</v>
      </c>
      <c r="C277" s="14" t="str">
        <f>IF(INTRO!$E$43="Non-endemic"," ", IF(COUNTRY_INFO!C277=0," ",COUNTRY_INFO!C277))</f>
        <v>Dodota</v>
      </c>
      <c r="D277" s="15">
        <f>IF(INTRO!$E$43="Non-endemic", 0, IF(COUNTRY_INFO!$K277&gt;0, IF(COUNTRY_INFO!$K277=4, 0, IF(COUNTRY_INFO!$K277=1, COUNTRY_INFO!$F277*0.33, IF(COUNTRY_INFO!$K277=2, COUNTRY_INFO!$F277*0.5, COUNTRY_INFO!$F277))), 0))</f>
        <v>0</v>
      </c>
      <c r="E277" s="15">
        <f>IF(INTRO!$E$43="Non-endemic", 0, IF(COUNTRY_INFO!$K277&gt;0, IF(COUNTRY_INFO!$K277=4, 0, IF(COUNTRY_INFO!$K277=1, 0, IF(COUNTRY_INFO!$K277=2, COUNTRY_INFO!$G277*0.2, COUNTRY_INFO!$G277))), 0))</f>
        <v>0</v>
      </c>
      <c r="F277" s="15">
        <f t="shared" si="32"/>
        <v>0</v>
      </c>
      <c r="G277" s="16">
        <f>IF(INTRO!$E$43="Non-endemic", "Not required", COUNTRY_INFO!S277)</f>
        <v>0</v>
      </c>
      <c r="H277" s="198"/>
      <c r="I277" s="15">
        <f>IF($D277=0,0,IF(AND($G277&gt;0,$H277&lt;&gt;"Yes"),D277,IF(AND($G277&gt;0,$H277="Yes"),COUNTRY_INFO!$F277,0)))</f>
        <v>0</v>
      </c>
      <c r="J277" s="3"/>
      <c r="K277" s="42">
        <f t="shared" si="33"/>
        <v>0</v>
      </c>
      <c r="L277" s="42">
        <f t="shared" si="34"/>
        <v>0</v>
      </c>
      <c r="M277" s="15">
        <f t="shared" si="29"/>
        <v>0</v>
      </c>
      <c r="N277" s="42">
        <f t="shared" si="30"/>
        <v>0</v>
      </c>
      <c r="O277" s="15">
        <f t="shared" si="35"/>
        <v>0</v>
      </c>
      <c r="P277" s="25"/>
      <c r="Q277" s="17">
        <f t="shared" si="36"/>
        <v>0</v>
      </c>
      <c r="R277" s="17">
        <f t="shared" si="31"/>
        <v>0</v>
      </c>
    </row>
    <row r="278" spans="1:18" x14ac:dyDescent="0.2">
      <c r="A278" s="14" t="str">
        <f>IF(INTRO!$E$43="Non-endemic"," ", IF(COUNTRY_INFO!A278=0," ",COUNTRY_INFO!A278))</f>
        <v>Ethiopia</v>
      </c>
      <c r="B278" s="14" t="str">
        <f>IF(INTRO!$E$43="Non-endemic"," ", IF(COUNTRY_INFO!B278=0," ",COUNTRY_INFO!B278))</f>
        <v>Oromia Arsi</v>
      </c>
      <c r="C278" s="14" t="str">
        <f>IF(INTRO!$E$43="Non-endemic"," ", IF(COUNTRY_INFO!C278=0," ",COUNTRY_INFO!C278))</f>
        <v>Enkelo Wabe</v>
      </c>
      <c r="D278" s="15">
        <f>IF(INTRO!$E$43="Non-endemic", 0, IF(COUNTRY_INFO!$K278&gt;0, IF(COUNTRY_INFO!$K278=4, 0, IF(COUNTRY_INFO!$K278=1, COUNTRY_INFO!$F278*0.33, IF(COUNTRY_INFO!$K278=2, COUNTRY_INFO!$F278*0.5, COUNTRY_INFO!$F278))), 0))</f>
        <v>0</v>
      </c>
      <c r="E278" s="15">
        <f>IF(INTRO!$E$43="Non-endemic", 0, IF(COUNTRY_INFO!$K278&gt;0, IF(COUNTRY_INFO!$K278=4, 0, IF(COUNTRY_INFO!$K278=1, 0, IF(COUNTRY_INFO!$K278=2, COUNTRY_INFO!$G278*0.2, COUNTRY_INFO!$G278))), 0))</f>
        <v>0</v>
      </c>
      <c r="F278" s="15">
        <f t="shared" si="32"/>
        <v>0</v>
      </c>
      <c r="G278" s="16">
        <f>IF(INTRO!$E$43="Non-endemic", "Not required", COUNTRY_INFO!S278)</f>
        <v>0</v>
      </c>
      <c r="H278" s="198"/>
      <c r="I278" s="15">
        <f>IF($D278=0,0,IF(AND($G278&gt;0,$H278&lt;&gt;"Yes"),D278,IF(AND($G278&gt;0,$H278="Yes"),COUNTRY_INFO!$F278,0)))</f>
        <v>0</v>
      </c>
      <c r="J278" s="3"/>
      <c r="K278" s="42">
        <f t="shared" si="33"/>
        <v>0</v>
      </c>
      <c r="L278" s="42">
        <f t="shared" si="34"/>
        <v>0</v>
      </c>
      <c r="M278" s="15">
        <f t="shared" si="29"/>
        <v>0</v>
      </c>
      <c r="N278" s="42">
        <f t="shared" si="30"/>
        <v>0</v>
      </c>
      <c r="O278" s="15">
        <f t="shared" si="35"/>
        <v>0</v>
      </c>
      <c r="P278" s="25"/>
      <c r="Q278" s="17">
        <f t="shared" si="36"/>
        <v>0</v>
      </c>
      <c r="R278" s="17">
        <f t="shared" si="31"/>
        <v>0</v>
      </c>
    </row>
    <row r="279" spans="1:18" x14ac:dyDescent="0.2">
      <c r="A279" s="14" t="str">
        <f>IF(INTRO!$E$43="Non-endemic"," ", IF(COUNTRY_INFO!A279=0," ",COUNTRY_INFO!A279))</f>
        <v>Ethiopia</v>
      </c>
      <c r="B279" s="14" t="str">
        <f>IF(INTRO!$E$43="Non-endemic"," ", IF(COUNTRY_INFO!B279=0," ",COUNTRY_INFO!B279))</f>
        <v>Oromia Arsi</v>
      </c>
      <c r="C279" s="14" t="str">
        <f>IF(INTRO!$E$43="Non-endemic"," ", IF(COUNTRY_INFO!C279=0," ",COUNTRY_INFO!C279))</f>
        <v>Gololcha</v>
      </c>
      <c r="D279" s="15">
        <f>IF(INTRO!$E$43="Non-endemic", 0, IF(COUNTRY_INFO!$K279&gt;0, IF(COUNTRY_INFO!$K279=4, 0, IF(COUNTRY_INFO!$K279=1, COUNTRY_INFO!$F279*0.33, IF(COUNTRY_INFO!$K279=2, COUNTRY_INFO!$F279*0.5, COUNTRY_INFO!$F279))), 0))</f>
        <v>22678.878468892792</v>
      </c>
      <c r="E279" s="15">
        <f>IF(INTRO!$E$43="Non-endemic", 0, IF(COUNTRY_INFO!$K279&gt;0, IF(COUNTRY_INFO!$K279=4, 0, IF(COUNTRY_INFO!$K279=1, 0, IF(COUNTRY_INFO!$K279=2, COUNTRY_INFO!$G279*0.2, COUNTRY_INFO!$G279))), 0))</f>
        <v>15244.031949090455</v>
      </c>
      <c r="F279" s="15">
        <f t="shared" si="32"/>
        <v>37922.91041798325</v>
      </c>
      <c r="G279" s="16">
        <f>IF(INTRO!$E$43="Non-endemic", "Not required", COUNTRY_INFO!S279)</f>
        <v>1</v>
      </c>
      <c r="H279" s="198" t="s">
        <v>171</v>
      </c>
      <c r="I279" s="15">
        <f>IF($D279=0,0,IF(AND($G279&gt;0,$H279&lt;&gt;"Yes"),D279,IF(AND($G279&gt;0,$H279="Yes"),COUNTRY_INFO!$F279,0)))</f>
        <v>45357.756937785583</v>
      </c>
      <c r="J279" s="3"/>
      <c r="K279" s="42">
        <f t="shared" si="33"/>
        <v>15244.031949090455</v>
      </c>
      <c r="L279" s="42">
        <f t="shared" si="34"/>
        <v>60601.788886876035</v>
      </c>
      <c r="M279" s="15">
        <f t="shared" si="29"/>
        <v>113394.39234446397</v>
      </c>
      <c r="N279" s="42">
        <f t="shared" si="30"/>
        <v>45732.095847271368</v>
      </c>
      <c r="O279" s="15">
        <f t="shared" si="35"/>
        <v>113394.39234446397</v>
      </c>
      <c r="P279" s="25"/>
      <c r="Q279" s="17">
        <f t="shared" si="36"/>
        <v>113394.39234446397</v>
      </c>
      <c r="R279" s="17">
        <f t="shared" si="31"/>
        <v>114</v>
      </c>
    </row>
    <row r="280" spans="1:18" x14ac:dyDescent="0.2">
      <c r="A280" s="14" t="str">
        <f>IF(INTRO!$E$43="Non-endemic"," ", IF(COUNTRY_INFO!A280=0," ",COUNTRY_INFO!A280))</f>
        <v>Ethiopia</v>
      </c>
      <c r="B280" s="14" t="str">
        <f>IF(INTRO!$E$43="Non-endemic"," ", IF(COUNTRY_INFO!B280=0," ",COUNTRY_INFO!B280))</f>
        <v>Oromia Arsi</v>
      </c>
      <c r="C280" s="14" t="str">
        <f>IF(INTRO!$E$43="Non-endemic"," ", IF(COUNTRY_INFO!C280=0," ",COUNTRY_INFO!C280))</f>
        <v>Guna</v>
      </c>
      <c r="D280" s="15">
        <f>IF(INTRO!$E$43="Non-endemic", 0, IF(COUNTRY_INFO!$K280&gt;0, IF(COUNTRY_INFO!$K280=4, 0, IF(COUNTRY_INFO!$K280=1, COUNTRY_INFO!$F280*0.33, IF(COUNTRY_INFO!$K280=2, COUNTRY_INFO!$F280*0.5, COUNTRY_INFO!$F280))), 0))</f>
        <v>10871.685161967169</v>
      </c>
      <c r="E280" s="15">
        <f>IF(INTRO!$E$43="Non-endemic", 0, IF(COUNTRY_INFO!$K280&gt;0, IF(COUNTRY_INFO!$K280=4, 0, IF(COUNTRY_INFO!$K280=1, 0, IF(COUNTRY_INFO!$K280=2, COUNTRY_INFO!$G280*0.2, COUNTRY_INFO!$G280))), 0))</f>
        <v>0</v>
      </c>
      <c r="F280" s="15">
        <f t="shared" si="32"/>
        <v>10871.685161967169</v>
      </c>
      <c r="G280" s="16">
        <f>IF(INTRO!$E$43="Non-endemic", "Not required", COUNTRY_INFO!S280)</f>
        <v>0</v>
      </c>
      <c r="H280" s="198"/>
      <c r="I280" s="15">
        <f>IF($D280=0,0,IF(AND($G280&gt;0,$H280&lt;&gt;"Yes"),D280,IF(AND($G280&gt;0,$H280="Yes"),COUNTRY_INFO!$F280,0)))</f>
        <v>0</v>
      </c>
      <c r="J280" s="3"/>
      <c r="K280" s="42">
        <f t="shared" si="33"/>
        <v>0</v>
      </c>
      <c r="L280" s="42">
        <f t="shared" si="34"/>
        <v>0</v>
      </c>
      <c r="M280" s="15">
        <f t="shared" si="29"/>
        <v>0</v>
      </c>
      <c r="N280" s="42">
        <f t="shared" si="30"/>
        <v>0</v>
      </c>
      <c r="O280" s="15">
        <f t="shared" si="35"/>
        <v>0</v>
      </c>
      <c r="P280" s="25"/>
      <c r="Q280" s="17">
        <f t="shared" si="36"/>
        <v>0</v>
      </c>
      <c r="R280" s="17">
        <f t="shared" si="31"/>
        <v>0</v>
      </c>
    </row>
    <row r="281" spans="1:18" x14ac:dyDescent="0.2">
      <c r="A281" s="14" t="str">
        <f>IF(INTRO!$E$43="Non-endemic"," ", IF(COUNTRY_INFO!A281=0," ",COUNTRY_INFO!A281))</f>
        <v>Ethiopia</v>
      </c>
      <c r="B281" s="14" t="str">
        <f>IF(INTRO!$E$43="Non-endemic"," ", IF(COUNTRY_INFO!B281=0," ",COUNTRY_INFO!B281))</f>
        <v>Oromia Arsi</v>
      </c>
      <c r="C281" s="14" t="str">
        <f>IF(INTRO!$E$43="Non-endemic"," ", IF(COUNTRY_INFO!C281=0," ",COUNTRY_INFO!C281))</f>
        <v>Hetosa</v>
      </c>
      <c r="D281" s="15">
        <f>IF(INTRO!$E$43="Non-endemic", 0, IF(COUNTRY_INFO!$K281&gt;0, IF(COUNTRY_INFO!$K281=4, 0, IF(COUNTRY_INFO!$K281=1, COUNTRY_INFO!$F281*0.33, IF(COUNTRY_INFO!$K281=2, COUNTRY_INFO!$F281*0.5, COUNTRY_INFO!$F281))), 0))</f>
        <v>0</v>
      </c>
      <c r="E281" s="15">
        <f>IF(INTRO!$E$43="Non-endemic", 0, IF(COUNTRY_INFO!$K281&gt;0, IF(COUNTRY_INFO!$K281=4, 0, IF(COUNTRY_INFO!$K281=1, 0, IF(COUNTRY_INFO!$K281=2, COUNTRY_INFO!$G281*0.2, COUNTRY_INFO!$G281))), 0))</f>
        <v>0</v>
      </c>
      <c r="F281" s="15">
        <f t="shared" si="32"/>
        <v>0</v>
      </c>
      <c r="G281" s="16">
        <f>IF(INTRO!$E$43="Non-endemic", "Not required", COUNTRY_INFO!S281)</f>
        <v>0</v>
      </c>
      <c r="H281" s="198"/>
      <c r="I281" s="15">
        <f>IF($D281=0,0,IF(AND($G281&gt;0,$H281&lt;&gt;"Yes"),D281,IF(AND($G281&gt;0,$H281="Yes"),COUNTRY_INFO!$F281,0)))</f>
        <v>0</v>
      </c>
      <c r="J281" s="3"/>
      <c r="K281" s="42">
        <f t="shared" si="33"/>
        <v>0</v>
      </c>
      <c r="L281" s="42">
        <f t="shared" si="34"/>
        <v>0</v>
      </c>
      <c r="M281" s="15">
        <f t="shared" si="29"/>
        <v>0</v>
      </c>
      <c r="N281" s="42">
        <f t="shared" si="30"/>
        <v>0</v>
      </c>
      <c r="O281" s="15">
        <f t="shared" si="35"/>
        <v>0</v>
      </c>
      <c r="P281" s="25"/>
      <c r="Q281" s="17">
        <f t="shared" si="36"/>
        <v>0</v>
      </c>
      <c r="R281" s="17">
        <f t="shared" si="31"/>
        <v>0</v>
      </c>
    </row>
    <row r="282" spans="1:18" x14ac:dyDescent="0.2">
      <c r="A282" s="14" t="str">
        <f>IF(INTRO!$E$43="Non-endemic"," ", IF(COUNTRY_INFO!A282=0," ",COUNTRY_INFO!A282))</f>
        <v>Ethiopia</v>
      </c>
      <c r="B282" s="14" t="str">
        <f>IF(INTRO!$E$43="Non-endemic"," ", IF(COUNTRY_INFO!B282=0," ",COUNTRY_INFO!B282))</f>
        <v>Oromia Arsi</v>
      </c>
      <c r="C282" s="14" t="str">
        <f>IF(INTRO!$E$43="Non-endemic"," ", IF(COUNTRY_INFO!C282=0," ",COUNTRY_INFO!C282))</f>
        <v>Jeju</v>
      </c>
      <c r="D282" s="15">
        <f>IF(INTRO!$E$43="Non-endemic", 0, IF(COUNTRY_INFO!$K282&gt;0, IF(COUNTRY_INFO!$K282=4, 0, IF(COUNTRY_INFO!$K282=1, COUNTRY_INFO!$F282*0.33, IF(COUNTRY_INFO!$K282=2, COUNTRY_INFO!$F282*0.5, COUNTRY_INFO!$F282))), 0))</f>
        <v>15550.77754381536</v>
      </c>
      <c r="E282" s="15">
        <f>IF(INTRO!$E$43="Non-endemic", 0, IF(COUNTRY_INFO!$K282&gt;0, IF(COUNTRY_INFO!$K282=4, 0, IF(COUNTRY_INFO!$K282=1, 0, IF(COUNTRY_INFO!$K282=2, COUNTRY_INFO!$G282*0.2, COUNTRY_INFO!$G282))), 0))</f>
        <v>0</v>
      </c>
      <c r="F282" s="15">
        <f t="shared" si="32"/>
        <v>15550.77754381536</v>
      </c>
      <c r="G282" s="16">
        <f>IF(INTRO!$E$43="Non-endemic", "Not required", COUNTRY_INFO!S282)</f>
        <v>0</v>
      </c>
      <c r="H282" s="198"/>
      <c r="I282" s="15">
        <f>IF($D282=0,0,IF(AND($G282&gt;0,$H282&lt;&gt;"Yes"),D282,IF(AND($G282&gt;0,$H282="Yes"),COUNTRY_INFO!$F282,0)))</f>
        <v>0</v>
      </c>
      <c r="J282" s="3"/>
      <c r="K282" s="42">
        <f t="shared" si="33"/>
        <v>0</v>
      </c>
      <c r="L282" s="42">
        <f t="shared" si="34"/>
        <v>0</v>
      </c>
      <c r="M282" s="15">
        <f t="shared" si="29"/>
        <v>0</v>
      </c>
      <c r="N282" s="42">
        <f t="shared" si="30"/>
        <v>0</v>
      </c>
      <c r="O282" s="15">
        <f t="shared" si="35"/>
        <v>0</v>
      </c>
      <c r="P282" s="25"/>
      <c r="Q282" s="17">
        <f t="shared" si="36"/>
        <v>0</v>
      </c>
      <c r="R282" s="17">
        <f t="shared" si="31"/>
        <v>0</v>
      </c>
    </row>
    <row r="283" spans="1:18" x14ac:dyDescent="0.2">
      <c r="A283" s="14" t="str">
        <f>IF(INTRO!$E$43="Non-endemic"," ", IF(COUNTRY_INFO!A283=0," ",COUNTRY_INFO!A283))</f>
        <v>Ethiopia</v>
      </c>
      <c r="B283" s="14" t="str">
        <f>IF(INTRO!$E$43="Non-endemic"," ", IF(COUNTRY_INFO!B283=0," ",COUNTRY_INFO!B283))</f>
        <v>Oromia Arsi</v>
      </c>
      <c r="C283" s="14" t="str">
        <f>IF(INTRO!$E$43="Non-endemic"," ", IF(COUNTRY_INFO!C283=0," ",COUNTRY_INFO!C283))</f>
        <v>Limuna bilbilo</v>
      </c>
      <c r="D283" s="15">
        <f>IF(INTRO!$E$43="Non-endemic", 0, IF(COUNTRY_INFO!$K283&gt;0, IF(COUNTRY_INFO!$K283=4, 0, IF(COUNTRY_INFO!$K283=1, COUNTRY_INFO!$F283*0.33, IF(COUNTRY_INFO!$K283=2, COUNTRY_INFO!$F283*0.5, COUNTRY_INFO!$F283))), 0))</f>
        <v>0</v>
      </c>
      <c r="E283" s="15">
        <f>IF(INTRO!$E$43="Non-endemic", 0, IF(COUNTRY_INFO!$K283&gt;0, IF(COUNTRY_INFO!$K283=4, 0, IF(COUNTRY_INFO!$K283=1, 0, IF(COUNTRY_INFO!$K283=2, COUNTRY_INFO!$G283*0.2, COUNTRY_INFO!$G283))), 0))</f>
        <v>0</v>
      </c>
      <c r="F283" s="15">
        <f t="shared" si="32"/>
        <v>0</v>
      </c>
      <c r="G283" s="16">
        <f>IF(INTRO!$E$43="Non-endemic", "Not required", COUNTRY_INFO!S283)</f>
        <v>0</v>
      </c>
      <c r="H283" s="198"/>
      <c r="I283" s="15">
        <f>IF($D283=0,0,IF(AND($G283&gt;0,$H283&lt;&gt;"Yes"),D283,IF(AND($G283&gt;0,$H283="Yes"),COUNTRY_INFO!$F283,0)))</f>
        <v>0</v>
      </c>
      <c r="J283" s="3"/>
      <c r="K283" s="42">
        <f t="shared" si="33"/>
        <v>0</v>
      </c>
      <c r="L283" s="42">
        <f t="shared" si="34"/>
        <v>0</v>
      </c>
      <c r="M283" s="15">
        <f t="shared" si="29"/>
        <v>0</v>
      </c>
      <c r="N283" s="42">
        <f t="shared" si="30"/>
        <v>0</v>
      </c>
      <c r="O283" s="15">
        <f t="shared" si="35"/>
        <v>0</v>
      </c>
      <c r="P283" s="25"/>
      <c r="Q283" s="17">
        <f t="shared" si="36"/>
        <v>0</v>
      </c>
      <c r="R283" s="17">
        <f t="shared" si="31"/>
        <v>0</v>
      </c>
    </row>
    <row r="284" spans="1:18" x14ac:dyDescent="0.2">
      <c r="A284" s="14" t="str">
        <f>IF(INTRO!$E$43="Non-endemic"," ", IF(COUNTRY_INFO!A284=0," ",COUNTRY_INFO!A284))</f>
        <v>Ethiopia</v>
      </c>
      <c r="B284" s="14" t="str">
        <f>IF(INTRO!$E$43="Non-endemic"," ", IF(COUNTRY_INFO!B284=0," ",COUNTRY_INFO!B284))</f>
        <v>Oromia Arsi</v>
      </c>
      <c r="C284" s="14" t="str">
        <f>IF(INTRO!$E$43="Non-endemic"," ", IF(COUNTRY_INFO!C284=0," ",COUNTRY_INFO!C284))</f>
        <v>Lode hetosa</v>
      </c>
      <c r="D284" s="15">
        <f>IF(INTRO!$E$43="Non-endemic", 0, IF(COUNTRY_INFO!$K284&gt;0, IF(COUNTRY_INFO!$K284=4, 0, IF(COUNTRY_INFO!$K284=1, COUNTRY_INFO!$F284*0.33, IF(COUNTRY_INFO!$K284=2, COUNTRY_INFO!$F284*0.5, COUNTRY_INFO!$F284))), 0))</f>
        <v>0</v>
      </c>
      <c r="E284" s="15">
        <f>IF(INTRO!$E$43="Non-endemic", 0, IF(COUNTRY_INFO!$K284&gt;0, IF(COUNTRY_INFO!$K284=4, 0, IF(COUNTRY_INFO!$K284=1, 0, IF(COUNTRY_INFO!$K284=2, COUNTRY_INFO!$G284*0.2, COUNTRY_INFO!$G284))), 0))</f>
        <v>0</v>
      </c>
      <c r="F284" s="15">
        <f t="shared" si="32"/>
        <v>0</v>
      </c>
      <c r="G284" s="16">
        <f>IF(INTRO!$E$43="Non-endemic", "Not required", COUNTRY_INFO!S284)</f>
        <v>0</v>
      </c>
      <c r="H284" s="198"/>
      <c r="I284" s="15">
        <f>IF($D284=0,0,IF(AND($G284&gt;0,$H284&lt;&gt;"Yes"),D284,IF(AND($G284&gt;0,$H284="Yes"),COUNTRY_INFO!$F284,0)))</f>
        <v>0</v>
      </c>
      <c r="J284" s="3"/>
      <c r="K284" s="42">
        <f t="shared" si="33"/>
        <v>0</v>
      </c>
      <c r="L284" s="42">
        <f t="shared" si="34"/>
        <v>0</v>
      </c>
      <c r="M284" s="15">
        <f t="shared" si="29"/>
        <v>0</v>
      </c>
      <c r="N284" s="42">
        <f t="shared" si="30"/>
        <v>0</v>
      </c>
      <c r="O284" s="15">
        <f t="shared" si="35"/>
        <v>0</v>
      </c>
      <c r="P284" s="25"/>
      <c r="Q284" s="17">
        <f t="shared" si="36"/>
        <v>0</v>
      </c>
      <c r="R284" s="17">
        <f t="shared" si="31"/>
        <v>0</v>
      </c>
    </row>
    <row r="285" spans="1:18" x14ac:dyDescent="0.2">
      <c r="A285" s="14" t="str">
        <f>IF(INTRO!$E$43="Non-endemic"," ", IF(COUNTRY_INFO!A285=0," ",COUNTRY_INFO!A285))</f>
        <v>Ethiopia</v>
      </c>
      <c r="B285" s="14" t="str">
        <f>IF(INTRO!$E$43="Non-endemic"," ", IF(COUNTRY_INFO!B285=0," ",COUNTRY_INFO!B285))</f>
        <v>Oromia Arsi</v>
      </c>
      <c r="C285" s="14" t="str">
        <f>IF(INTRO!$E$43="Non-endemic"," ", IF(COUNTRY_INFO!C285=0," ",COUNTRY_INFO!C285))</f>
        <v>Merti</v>
      </c>
      <c r="D285" s="15">
        <f>IF(INTRO!$E$43="Non-endemic", 0, IF(COUNTRY_INFO!$K285&gt;0, IF(COUNTRY_INFO!$K285=4, 0, IF(COUNTRY_INFO!$K285=1, COUNTRY_INFO!$F285*0.33, IF(COUNTRY_INFO!$K285=2, COUNTRY_INFO!$F285*0.5, COUNTRY_INFO!$F285))), 0))</f>
        <v>19814.885016696</v>
      </c>
      <c r="E285" s="15">
        <f>IF(INTRO!$E$43="Non-endemic", 0, IF(COUNTRY_INFO!$K285&gt;0, IF(COUNTRY_INFO!$K285=4, 0, IF(COUNTRY_INFO!$K285=1, 0, IF(COUNTRY_INFO!$K285=2, COUNTRY_INFO!$G285*0.2, COUNTRY_INFO!$G285))), 0))</f>
        <v>13318.945232515915</v>
      </c>
      <c r="F285" s="15">
        <f t="shared" si="32"/>
        <v>33133.830249211911</v>
      </c>
      <c r="G285" s="16">
        <f>IF(INTRO!$E$43="Non-endemic", "Not required", COUNTRY_INFO!S285)</f>
        <v>1</v>
      </c>
      <c r="H285" s="198" t="s">
        <v>171</v>
      </c>
      <c r="I285" s="15">
        <f>IF($D285=0,0,IF(AND($G285&gt;0,$H285&lt;&gt;"Yes"),D285,IF(AND($G285&gt;0,$H285="Yes"),COUNTRY_INFO!$F285,0)))</f>
        <v>39629.770033392</v>
      </c>
      <c r="J285" s="3"/>
      <c r="K285" s="42">
        <f t="shared" si="33"/>
        <v>13318.945232515915</v>
      </c>
      <c r="L285" s="42">
        <f t="shared" si="34"/>
        <v>52948.715265907915</v>
      </c>
      <c r="M285" s="15">
        <f t="shared" si="29"/>
        <v>99074.425083480004</v>
      </c>
      <c r="N285" s="42">
        <f t="shared" si="30"/>
        <v>39956.835697547744</v>
      </c>
      <c r="O285" s="15">
        <f t="shared" si="35"/>
        <v>99074.425083480004</v>
      </c>
      <c r="P285" s="25"/>
      <c r="Q285" s="17">
        <f t="shared" si="36"/>
        <v>99074.425083480004</v>
      </c>
      <c r="R285" s="17">
        <f t="shared" si="31"/>
        <v>100</v>
      </c>
    </row>
    <row r="286" spans="1:18" x14ac:dyDescent="0.2">
      <c r="A286" s="14" t="str">
        <f>IF(INTRO!$E$43="Non-endemic"," ", IF(COUNTRY_INFO!A286=0," ",COUNTRY_INFO!A286))</f>
        <v>Ethiopia</v>
      </c>
      <c r="B286" s="14" t="str">
        <f>IF(INTRO!$E$43="Non-endemic"," ", IF(COUNTRY_INFO!B286=0," ",COUNTRY_INFO!B286))</f>
        <v>Oromia Arsi</v>
      </c>
      <c r="C286" s="14" t="str">
        <f>IF(INTRO!$E$43="Non-endemic"," ", IF(COUNTRY_INFO!C286=0," ",COUNTRY_INFO!C286))</f>
        <v>Munesa</v>
      </c>
      <c r="D286" s="15">
        <f>IF(INTRO!$E$43="Non-endemic", 0, IF(COUNTRY_INFO!$K286&gt;0, IF(COUNTRY_INFO!$K286=4, 0, IF(COUNTRY_INFO!$K286=1, COUNTRY_INFO!$F286*0.33, IF(COUNTRY_INFO!$K286=2, COUNTRY_INFO!$F286*0.5, COUNTRY_INFO!$F286))), 0))</f>
        <v>0</v>
      </c>
      <c r="E286" s="15">
        <f>IF(INTRO!$E$43="Non-endemic", 0, IF(COUNTRY_INFO!$K286&gt;0, IF(COUNTRY_INFO!$K286=4, 0, IF(COUNTRY_INFO!$K286=1, 0, IF(COUNTRY_INFO!$K286=2, COUNTRY_INFO!$G286*0.2, COUNTRY_INFO!$G286))), 0))</f>
        <v>0</v>
      </c>
      <c r="F286" s="15">
        <f t="shared" si="32"/>
        <v>0</v>
      </c>
      <c r="G286" s="16">
        <f>IF(INTRO!$E$43="Non-endemic", "Not required", COUNTRY_INFO!S286)</f>
        <v>0</v>
      </c>
      <c r="H286" s="198"/>
      <c r="I286" s="15">
        <f>IF($D286=0,0,IF(AND($G286&gt;0,$H286&lt;&gt;"Yes"),D286,IF(AND($G286&gt;0,$H286="Yes"),COUNTRY_INFO!$F286,0)))</f>
        <v>0</v>
      </c>
      <c r="J286" s="3"/>
      <c r="K286" s="42">
        <f t="shared" si="33"/>
        <v>0</v>
      </c>
      <c r="L286" s="42">
        <f t="shared" si="34"/>
        <v>0</v>
      </c>
      <c r="M286" s="15">
        <f t="shared" si="29"/>
        <v>0</v>
      </c>
      <c r="N286" s="42">
        <f t="shared" si="30"/>
        <v>0</v>
      </c>
      <c r="O286" s="15">
        <f t="shared" si="35"/>
        <v>0</v>
      </c>
      <c r="P286" s="25"/>
      <c r="Q286" s="17">
        <f t="shared" si="36"/>
        <v>0</v>
      </c>
      <c r="R286" s="17">
        <f t="shared" si="31"/>
        <v>0</v>
      </c>
    </row>
    <row r="287" spans="1:18" x14ac:dyDescent="0.2">
      <c r="A287" s="14" t="str">
        <f>IF(INTRO!$E$43="Non-endemic"," ", IF(COUNTRY_INFO!A287=0," ",COUNTRY_INFO!A287))</f>
        <v>Ethiopia</v>
      </c>
      <c r="B287" s="14" t="str">
        <f>IF(INTRO!$E$43="Non-endemic"," ", IF(COUNTRY_INFO!B287=0," ",COUNTRY_INFO!B287))</f>
        <v>Oromia Arsi</v>
      </c>
      <c r="C287" s="14" t="str">
        <f>IF(INTRO!$E$43="Non-endemic"," ", IF(COUNTRY_INFO!C287=0," ",COUNTRY_INFO!C287))</f>
        <v>Robe</v>
      </c>
      <c r="D287" s="15">
        <f>IF(INTRO!$E$43="Non-endemic", 0, IF(COUNTRY_INFO!$K287&gt;0, IF(COUNTRY_INFO!$K287=4, 0, IF(COUNTRY_INFO!$K287=1, COUNTRY_INFO!$F287*0.33, IF(COUNTRY_INFO!$K287=2, COUNTRY_INFO!$F287*0.5, COUNTRY_INFO!$F287))), 0))</f>
        <v>0</v>
      </c>
      <c r="E287" s="15">
        <f>IF(INTRO!$E$43="Non-endemic", 0, IF(COUNTRY_INFO!$K287&gt;0, IF(COUNTRY_INFO!$K287=4, 0, IF(COUNTRY_INFO!$K287=1, 0, IF(COUNTRY_INFO!$K287=2, COUNTRY_INFO!$G287*0.2, COUNTRY_INFO!$G287))), 0))</f>
        <v>0</v>
      </c>
      <c r="F287" s="15">
        <f t="shared" si="32"/>
        <v>0</v>
      </c>
      <c r="G287" s="16">
        <f>IF(INTRO!$E$43="Non-endemic", "Not required", COUNTRY_INFO!S287)</f>
        <v>0</v>
      </c>
      <c r="H287" s="198"/>
      <c r="I287" s="15">
        <f>IF($D287=0,0,IF(AND($G287&gt;0,$H287&lt;&gt;"Yes"),D287,IF(AND($G287&gt;0,$H287="Yes"),COUNTRY_INFO!$F287,0)))</f>
        <v>0</v>
      </c>
      <c r="J287" s="3"/>
      <c r="K287" s="42">
        <f t="shared" si="33"/>
        <v>0</v>
      </c>
      <c r="L287" s="42">
        <f t="shared" si="34"/>
        <v>0</v>
      </c>
      <c r="M287" s="15">
        <f t="shared" si="29"/>
        <v>0</v>
      </c>
      <c r="N287" s="42">
        <f t="shared" si="30"/>
        <v>0</v>
      </c>
      <c r="O287" s="15">
        <f t="shared" si="35"/>
        <v>0</v>
      </c>
      <c r="P287" s="25"/>
      <c r="Q287" s="17">
        <f t="shared" si="36"/>
        <v>0</v>
      </c>
      <c r="R287" s="17">
        <f t="shared" si="31"/>
        <v>0</v>
      </c>
    </row>
    <row r="288" spans="1:18" x14ac:dyDescent="0.2">
      <c r="A288" s="14" t="str">
        <f>IF(INTRO!$E$43="Non-endemic"," ", IF(COUNTRY_INFO!A288=0," ",COUNTRY_INFO!A288))</f>
        <v>Ethiopia</v>
      </c>
      <c r="B288" s="14" t="str">
        <f>IF(INTRO!$E$43="Non-endemic"," ", IF(COUNTRY_INFO!B288=0," ",COUNTRY_INFO!B288))</f>
        <v>Oromia Arsi</v>
      </c>
      <c r="C288" s="14" t="str">
        <f>IF(INTRO!$E$43="Non-endemic"," ", IF(COUNTRY_INFO!C288=0," ",COUNTRY_INFO!C288))</f>
        <v>Seru</v>
      </c>
      <c r="D288" s="15">
        <f>IF(INTRO!$E$43="Non-endemic", 0, IF(COUNTRY_INFO!$K288&gt;0, IF(COUNTRY_INFO!$K288=4, 0, IF(COUNTRY_INFO!$K288=1, COUNTRY_INFO!$F288*0.33, IF(COUNTRY_INFO!$K288=2, COUNTRY_INFO!$F288*0.5, COUNTRY_INFO!$F288))), 0))</f>
        <v>20754.054302889599</v>
      </c>
      <c r="E288" s="15">
        <f>IF(INTRO!$E$43="Non-endemic", 0, IF(COUNTRY_INFO!$K288&gt;0, IF(COUNTRY_INFO!$K288=4, 0, IF(COUNTRY_INFO!$K288=1, 0, IF(COUNTRY_INFO!$K288=2, COUNTRY_INFO!$G288*0.2, COUNTRY_INFO!$G288))), 0))</f>
        <v>34875.563544771372</v>
      </c>
      <c r="F288" s="15">
        <f t="shared" si="32"/>
        <v>55629.617847660971</v>
      </c>
      <c r="G288" s="16">
        <f>IF(INTRO!$E$43="Non-endemic", "Not required", COUNTRY_INFO!S288)</f>
        <v>1</v>
      </c>
      <c r="H288" s="198" t="s">
        <v>171</v>
      </c>
      <c r="I288" s="15">
        <f>IF($D288=0,0,IF(AND($G288&gt;0,$H288&lt;&gt;"Yes"),D288,IF(AND($G288&gt;0,$H288="Yes"),COUNTRY_INFO!$F288,0)))</f>
        <v>20754.054302889599</v>
      </c>
      <c r="J288" s="3"/>
      <c r="K288" s="42">
        <f t="shared" si="33"/>
        <v>34875.563544771372</v>
      </c>
      <c r="L288" s="42">
        <f t="shared" si="34"/>
        <v>55629.617847660971</v>
      </c>
      <c r="M288" s="15">
        <f t="shared" si="29"/>
        <v>51885.135757223994</v>
      </c>
      <c r="N288" s="42">
        <f t="shared" si="30"/>
        <v>104626.69063431412</v>
      </c>
      <c r="O288" s="15">
        <f t="shared" si="35"/>
        <v>51885.135757223994</v>
      </c>
      <c r="P288" s="25"/>
      <c r="Q288" s="17">
        <f t="shared" si="36"/>
        <v>51885.135757223994</v>
      </c>
      <c r="R288" s="17">
        <f t="shared" si="31"/>
        <v>52</v>
      </c>
    </row>
    <row r="289" spans="1:18" x14ac:dyDescent="0.2">
      <c r="A289" s="14" t="str">
        <f>IF(INTRO!$E$43="Non-endemic"," ", IF(COUNTRY_INFO!A289=0," ",COUNTRY_INFO!A289))</f>
        <v>Ethiopia</v>
      </c>
      <c r="B289" s="14" t="str">
        <f>IF(INTRO!$E$43="Non-endemic"," ", IF(COUNTRY_INFO!B289=0," ",COUNTRY_INFO!B289))</f>
        <v>Oromia Arsi</v>
      </c>
      <c r="C289" s="14" t="str">
        <f>IF(INTRO!$E$43="Non-endemic"," ", IF(COUNTRY_INFO!C289=0," ",COUNTRY_INFO!C289))</f>
        <v>Shanan Kolu</v>
      </c>
      <c r="D289" s="15">
        <f>IF(INTRO!$E$43="Non-endemic", 0, IF(COUNTRY_INFO!$K289&gt;0, IF(COUNTRY_INFO!$K289=4, 0, IF(COUNTRY_INFO!$K289=1, COUNTRY_INFO!$F289*0.33, IF(COUNTRY_INFO!$K289=2, COUNTRY_INFO!$F289*0.5, COUNTRY_INFO!$F289))), 0))</f>
        <v>0</v>
      </c>
      <c r="E289" s="15">
        <f>IF(INTRO!$E$43="Non-endemic", 0, IF(COUNTRY_INFO!$K289&gt;0, IF(COUNTRY_INFO!$K289=4, 0, IF(COUNTRY_INFO!$K289=1, 0, IF(COUNTRY_INFO!$K289=2, COUNTRY_INFO!$G289*0.2, COUNTRY_INFO!$G289))), 0))</f>
        <v>0</v>
      </c>
      <c r="F289" s="15">
        <f t="shared" si="32"/>
        <v>0</v>
      </c>
      <c r="G289" s="16">
        <f>IF(INTRO!$E$43="Non-endemic", "Not required", COUNTRY_INFO!S289)</f>
        <v>0</v>
      </c>
      <c r="H289" s="198"/>
      <c r="I289" s="15">
        <f>IF($D289=0,0,IF(AND($G289&gt;0,$H289&lt;&gt;"Yes"),D289,IF(AND($G289&gt;0,$H289="Yes"),COUNTRY_INFO!$F289,0)))</f>
        <v>0</v>
      </c>
      <c r="J289" s="3"/>
      <c r="K289" s="42">
        <f t="shared" si="33"/>
        <v>0</v>
      </c>
      <c r="L289" s="42">
        <f t="shared" si="34"/>
        <v>0</v>
      </c>
      <c r="M289" s="15">
        <f t="shared" si="29"/>
        <v>0</v>
      </c>
      <c r="N289" s="42">
        <f t="shared" si="30"/>
        <v>0</v>
      </c>
      <c r="O289" s="15">
        <f t="shared" si="35"/>
        <v>0</v>
      </c>
      <c r="P289" s="25"/>
      <c r="Q289" s="17">
        <f t="shared" si="36"/>
        <v>0</v>
      </c>
      <c r="R289" s="17">
        <f t="shared" si="31"/>
        <v>0</v>
      </c>
    </row>
    <row r="290" spans="1:18" x14ac:dyDescent="0.2">
      <c r="A290" s="14" t="str">
        <f>IF(INTRO!$E$43="Non-endemic"," ", IF(COUNTRY_INFO!A290=0," ",COUNTRY_INFO!A290))</f>
        <v>Ethiopia</v>
      </c>
      <c r="B290" s="14" t="str">
        <f>IF(INTRO!$E$43="Non-endemic"," ", IF(COUNTRY_INFO!B290=0," ",COUNTRY_INFO!B290))</f>
        <v>Oromia Arsi</v>
      </c>
      <c r="C290" s="14" t="str">
        <f>IF(INTRO!$E$43="Non-endemic"," ", IF(COUNTRY_INFO!C290=0," ",COUNTRY_INFO!C290))</f>
        <v>Shirka</v>
      </c>
      <c r="D290" s="15">
        <f>IF(INTRO!$E$43="Non-endemic", 0, IF(COUNTRY_INFO!$K290&gt;0, IF(COUNTRY_INFO!$K290=4, 0, IF(COUNTRY_INFO!$K290=1, COUNTRY_INFO!$F290*0.33, IF(COUNTRY_INFO!$K290=2, COUNTRY_INFO!$F290*0.5, COUNTRY_INFO!$F290))), 0))</f>
        <v>0</v>
      </c>
      <c r="E290" s="15">
        <f>IF(INTRO!$E$43="Non-endemic", 0, IF(COUNTRY_INFO!$K290&gt;0, IF(COUNTRY_INFO!$K290=4, 0, IF(COUNTRY_INFO!$K290=1, 0, IF(COUNTRY_INFO!$K290=2, COUNTRY_INFO!$G290*0.2, COUNTRY_INFO!$G290))), 0))</f>
        <v>0</v>
      </c>
      <c r="F290" s="15">
        <f t="shared" si="32"/>
        <v>0</v>
      </c>
      <c r="G290" s="16">
        <f>IF(INTRO!$E$43="Non-endemic", "Not required", COUNTRY_INFO!S290)</f>
        <v>0</v>
      </c>
      <c r="H290" s="198"/>
      <c r="I290" s="15">
        <f>IF($D290=0,0,IF(AND($G290&gt;0,$H290&lt;&gt;"Yes"),D290,IF(AND($G290&gt;0,$H290="Yes"),COUNTRY_INFO!$F290,0)))</f>
        <v>0</v>
      </c>
      <c r="J290" s="3"/>
      <c r="K290" s="42">
        <f t="shared" si="33"/>
        <v>0</v>
      </c>
      <c r="L290" s="42">
        <f t="shared" si="34"/>
        <v>0</v>
      </c>
      <c r="M290" s="15">
        <f t="shared" si="29"/>
        <v>0</v>
      </c>
      <c r="N290" s="42">
        <f t="shared" si="30"/>
        <v>0</v>
      </c>
      <c r="O290" s="15">
        <f t="shared" si="35"/>
        <v>0</v>
      </c>
      <c r="P290" s="25"/>
      <c r="Q290" s="17">
        <f t="shared" si="36"/>
        <v>0</v>
      </c>
      <c r="R290" s="17">
        <f t="shared" si="31"/>
        <v>0</v>
      </c>
    </row>
    <row r="291" spans="1:18" x14ac:dyDescent="0.2">
      <c r="A291" s="14" t="str">
        <f>IF(INTRO!$E$43="Non-endemic"," ", IF(COUNTRY_INFO!A291=0," ",COUNTRY_INFO!A291))</f>
        <v>Ethiopia</v>
      </c>
      <c r="B291" s="14" t="str">
        <f>IF(INTRO!$E$43="Non-endemic"," ", IF(COUNTRY_INFO!B291=0," ",COUNTRY_INFO!B291))</f>
        <v>Oromia Arsi</v>
      </c>
      <c r="C291" s="14" t="str">
        <f>IF(INTRO!$E$43="Non-endemic"," ", IF(COUNTRY_INFO!C291=0," ",COUNTRY_INFO!C291))</f>
        <v>Sire</v>
      </c>
      <c r="D291" s="15">
        <f>IF(INTRO!$E$43="Non-endemic", 0, IF(COUNTRY_INFO!$K291&gt;0, IF(COUNTRY_INFO!$K291=4, 0, IF(COUNTRY_INFO!$K291=1, COUNTRY_INFO!$F291*0.33, IF(COUNTRY_INFO!$K291=2, COUNTRY_INFO!$F291*0.5, COUNTRY_INFO!$F291))), 0))</f>
        <v>0</v>
      </c>
      <c r="E291" s="15">
        <f>IF(INTRO!$E$43="Non-endemic", 0, IF(COUNTRY_INFO!$K291&gt;0, IF(COUNTRY_INFO!$K291=4, 0, IF(COUNTRY_INFO!$K291=1, 0, IF(COUNTRY_INFO!$K291=2, COUNTRY_INFO!$G291*0.2, COUNTRY_INFO!$G291))), 0))</f>
        <v>0</v>
      </c>
      <c r="F291" s="15">
        <f t="shared" si="32"/>
        <v>0</v>
      </c>
      <c r="G291" s="16">
        <f>IF(INTRO!$E$43="Non-endemic", "Not required", COUNTRY_INFO!S291)</f>
        <v>0</v>
      </c>
      <c r="H291" s="198"/>
      <c r="I291" s="15">
        <f>IF($D291=0,0,IF(AND($G291&gt;0,$H291&lt;&gt;"Yes"),D291,IF(AND($G291&gt;0,$H291="Yes"),COUNTRY_INFO!$F291,0)))</f>
        <v>0</v>
      </c>
      <c r="J291" s="3"/>
      <c r="K291" s="42">
        <f t="shared" si="33"/>
        <v>0</v>
      </c>
      <c r="L291" s="42">
        <f t="shared" si="34"/>
        <v>0</v>
      </c>
      <c r="M291" s="15">
        <f t="shared" si="29"/>
        <v>0</v>
      </c>
      <c r="N291" s="42">
        <f t="shared" si="30"/>
        <v>0</v>
      </c>
      <c r="O291" s="15">
        <f t="shared" si="35"/>
        <v>0</v>
      </c>
      <c r="P291" s="25"/>
      <c r="Q291" s="17">
        <f t="shared" si="36"/>
        <v>0</v>
      </c>
      <c r="R291" s="17">
        <f t="shared" si="31"/>
        <v>0</v>
      </c>
    </row>
    <row r="292" spans="1:18" x14ac:dyDescent="0.2">
      <c r="A292" s="14" t="str">
        <f>IF(INTRO!$E$43="Non-endemic"," ", IF(COUNTRY_INFO!A292=0," ",COUNTRY_INFO!A292))</f>
        <v>Ethiopia</v>
      </c>
      <c r="B292" s="14" t="str">
        <f>IF(INTRO!$E$43="Non-endemic"," ", IF(COUNTRY_INFO!B292=0," ",COUNTRY_INFO!B292))</f>
        <v>Oromia Arsi</v>
      </c>
      <c r="C292" s="14" t="str">
        <f>IF(INTRO!$E$43="Non-endemic"," ", IF(COUNTRY_INFO!C292=0," ",COUNTRY_INFO!C292))</f>
        <v>Sude</v>
      </c>
      <c r="D292" s="15">
        <f>IF(INTRO!$E$43="Non-endemic", 0, IF(COUNTRY_INFO!$K292&gt;0, IF(COUNTRY_INFO!$K292=4, 0, IF(COUNTRY_INFO!$K292=1, COUNTRY_INFO!$F292*0.33, IF(COUNTRY_INFO!$K292=2, COUNTRY_INFO!$F292*0.5, COUNTRY_INFO!$F292))), 0))</f>
        <v>20988.418636386432</v>
      </c>
      <c r="E292" s="15">
        <f>IF(INTRO!$E$43="Non-endemic", 0, IF(COUNTRY_INFO!$K292&gt;0, IF(COUNTRY_INFO!$K292=4, 0, IF(COUNTRY_INFO!$K292=1, 0, IF(COUNTRY_INFO!$K292=2, COUNTRY_INFO!$G292*0.2, COUNTRY_INFO!$G292))), 0))</f>
        <v>0</v>
      </c>
      <c r="F292" s="15">
        <f t="shared" si="32"/>
        <v>20988.418636386432</v>
      </c>
      <c r="G292" s="16">
        <f>IF(INTRO!$E$43="Non-endemic", "Not required", COUNTRY_INFO!S292)</f>
        <v>0</v>
      </c>
      <c r="H292" s="198"/>
      <c r="I292" s="15">
        <f>IF($D292=0,0,IF(AND($G292&gt;0,$H292&lt;&gt;"Yes"),D292,IF(AND($G292&gt;0,$H292="Yes"),COUNTRY_INFO!$F292,0)))</f>
        <v>0</v>
      </c>
      <c r="J292" s="3"/>
      <c r="K292" s="42">
        <f t="shared" si="33"/>
        <v>0</v>
      </c>
      <c r="L292" s="42">
        <f t="shared" si="34"/>
        <v>0</v>
      </c>
      <c r="M292" s="15">
        <f t="shared" si="29"/>
        <v>0</v>
      </c>
      <c r="N292" s="42">
        <f t="shared" si="30"/>
        <v>0</v>
      </c>
      <c r="O292" s="15">
        <f t="shared" si="35"/>
        <v>0</v>
      </c>
      <c r="P292" s="25"/>
      <c r="Q292" s="17">
        <f t="shared" si="36"/>
        <v>0</v>
      </c>
      <c r="R292" s="17">
        <f t="shared" si="31"/>
        <v>0</v>
      </c>
    </row>
    <row r="293" spans="1:18" x14ac:dyDescent="0.2">
      <c r="A293" s="14" t="str">
        <f>IF(INTRO!$E$43="Non-endemic"," ", IF(COUNTRY_INFO!A293=0," ",COUNTRY_INFO!A293))</f>
        <v>Ethiopia</v>
      </c>
      <c r="B293" s="14" t="str">
        <f>IF(INTRO!$E$43="Non-endemic"," ", IF(COUNTRY_INFO!B293=0," ",COUNTRY_INFO!B293))</f>
        <v>Oromia Arsi</v>
      </c>
      <c r="C293" s="14" t="str">
        <f>IF(INTRO!$E$43="Non-endemic"," ", IF(COUNTRY_INFO!C293=0," ",COUNTRY_INFO!C293))</f>
        <v>Tena</v>
      </c>
      <c r="D293" s="15">
        <f>IF(INTRO!$E$43="Non-endemic", 0, IF(COUNTRY_INFO!$K293&gt;0, IF(COUNTRY_INFO!$K293=4, 0, IF(COUNTRY_INFO!$K293=1, COUNTRY_INFO!$F293*0.33, IF(COUNTRY_INFO!$K293=2, COUNTRY_INFO!$F293*0.5, COUNTRY_INFO!$F293))), 0))</f>
        <v>0</v>
      </c>
      <c r="E293" s="15">
        <f>IF(INTRO!$E$43="Non-endemic", 0, IF(COUNTRY_INFO!$K293&gt;0, IF(COUNTRY_INFO!$K293=4, 0, IF(COUNTRY_INFO!$K293=1, 0, IF(COUNTRY_INFO!$K293=2, COUNTRY_INFO!$G293*0.2, COUNTRY_INFO!$G293))), 0))</f>
        <v>0</v>
      </c>
      <c r="F293" s="15">
        <f t="shared" si="32"/>
        <v>0</v>
      </c>
      <c r="G293" s="16">
        <f>IF(INTRO!$E$43="Non-endemic", "Not required", COUNTRY_INFO!S293)</f>
        <v>0</v>
      </c>
      <c r="H293" s="198"/>
      <c r="I293" s="15">
        <f>IF($D293=0,0,IF(AND($G293&gt;0,$H293&lt;&gt;"Yes"),D293,IF(AND($G293&gt;0,$H293="Yes"),COUNTRY_INFO!$F293,0)))</f>
        <v>0</v>
      </c>
      <c r="J293" s="3"/>
      <c r="K293" s="42">
        <f t="shared" si="33"/>
        <v>0</v>
      </c>
      <c r="L293" s="42">
        <f t="shared" si="34"/>
        <v>0</v>
      </c>
      <c r="M293" s="15">
        <f t="shared" si="29"/>
        <v>0</v>
      </c>
      <c r="N293" s="42">
        <f t="shared" si="30"/>
        <v>0</v>
      </c>
      <c r="O293" s="15">
        <f t="shared" si="35"/>
        <v>0</v>
      </c>
      <c r="P293" s="25"/>
      <c r="Q293" s="17">
        <f t="shared" si="36"/>
        <v>0</v>
      </c>
      <c r="R293" s="17">
        <f t="shared" si="31"/>
        <v>0</v>
      </c>
    </row>
    <row r="294" spans="1:18" x14ac:dyDescent="0.2">
      <c r="A294" s="14" t="str">
        <f>IF(INTRO!$E$43="Non-endemic"," ", IF(COUNTRY_INFO!A294=0," ",COUNTRY_INFO!A294))</f>
        <v>Ethiopia</v>
      </c>
      <c r="B294" s="14" t="str">
        <f>IF(INTRO!$E$43="Non-endemic"," ", IF(COUNTRY_INFO!B294=0," ",COUNTRY_INFO!B294))</f>
        <v>Oromia Arsi</v>
      </c>
      <c r="C294" s="14" t="str">
        <f>IF(INTRO!$E$43="Non-endemic"," ", IF(COUNTRY_INFO!C294=0," ",COUNTRY_INFO!C294))</f>
        <v>Tiyo</v>
      </c>
      <c r="D294" s="15">
        <f>IF(INTRO!$E$43="Non-endemic", 0, IF(COUNTRY_INFO!$K294&gt;0, IF(COUNTRY_INFO!$K294=4, 0, IF(COUNTRY_INFO!$K294=1, COUNTRY_INFO!$F294*0.33, IF(COUNTRY_INFO!$K294=2, COUNTRY_INFO!$F294*0.5, COUNTRY_INFO!$F294))), 0))</f>
        <v>0</v>
      </c>
      <c r="E294" s="15">
        <f>IF(INTRO!$E$43="Non-endemic", 0, IF(COUNTRY_INFO!$K294&gt;0, IF(COUNTRY_INFO!$K294=4, 0, IF(COUNTRY_INFO!$K294=1, 0, IF(COUNTRY_INFO!$K294=2, COUNTRY_INFO!$G294*0.2, COUNTRY_INFO!$G294))), 0))</f>
        <v>0</v>
      </c>
      <c r="F294" s="15">
        <f t="shared" si="32"/>
        <v>0</v>
      </c>
      <c r="G294" s="16">
        <f>IF(INTRO!$E$43="Non-endemic", "Not required", COUNTRY_INFO!S294)</f>
        <v>0</v>
      </c>
      <c r="H294" s="198"/>
      <c r="I294" s="15">
        <f>IF($D294=0,0,IF(AND($G294&gt;0,$H294&lt;&gt;"Yes"),D294,IF(AND($G294&gt;0,$H294="Yes"),COUNTRY_INFO!$F294,0)))</f>
        <v>0</v>
      </c>
      <c r="J294" s="3"/>
      <c r="K294" s="42">
        <f t="shared" si="33"/>
        <v>0</v>
      </c>
      <c r="L294" s="42">
        <f t="shared" si="34"/>
        <v>0</v>
      </c>
      <c r="M294" s="15">
        <f t="shared" si="29"/>
        <v>0</v>
      </c>
      <c r="N294" s="42">
        <f t="shared" si="30"/>
        <v>0</v>
      </c>
      <c r="O294" s="15">
        <f t="shared" si="35"/>
        <v>0</v>
      </c>
      <c r="P294" s="25"/>
      <c r="Q294" s="17">
        <f t="shared" si="36"/>
        <v>0</v>
      </c>
      <c r="R294" s="17">
        <f t="shared" si="31"/>
        <v>0</v>
      </c>
    </row>
    <row r="295" spans="1:18" x14ac:dyDescent="0.2">
      <c r="A295" s="14" t="str">
        <f>IF(INTRO!$E$43="Non-endemic"," ", IF(COUNTRY_INFO!A295=0," ",COUNTRY_INFO!A295))</f>
        <v>Ethiopia</v>
      </c>
      <c r="B295" s="14" t="str">
        <f>IF(INTRO!$E$43="Non-endemic"," ", IF(COUNTRY_INFO!B295=0," ",COUNTRY_INFO!B295))</f>
        <v>Oromia Arsi</v>
      </c>
      <c r="C295" s="14" t="str">
        <f>IF(INTRO!$E$43="Non-endemic"," ", IF(COUNTRY_INFO!C295=0," ",COUNTRY_INFO!C295))</f>
        <v>Zeway dugda</v>
      </c>
      <c r="D295" s="15">
        <f>IF(INTRO!$E$43="Non-endemic", 0, IF(COUNTRY_INFO!$K295&gt;0, IF(COUNTRY_INFO!$K295=4, 0, IF(COUNTRY_INFO!$K295=1, COUNTRY_INFO!$F295*0.33, IF(COUNTRY_INFO!$K295=2, COUNTRY_INFO!$F295*0.5, COUNTRY_INFO!$F295))), 0))</f>
        <v>22634.797302532796</v>
      </c>
      <c r="E295" s="15">
        <f>IF(INTRO!$E$43="Non-endemic", 0, IF(COUNTRY_INFO!$K295&gt;0, IF(COUNTRY_INFO!$K295=4, 0, IF(COUNTRY_INFO!$K295=1, 0, IF(COUNTRY_INFO!$K295=2, COUNTRY_INFO!$G295*0.2, COUNTRY_INFO!$G295))), 0))</f>
        <v>15214.401969403996</v>
      </c>
      <c r="F295" s="15">
        <f t="shared" si="32"/>
        <v>37849.199271936792</v>
      </c>
      <c r="G295" s="16">
        <f>IF(INTRO!$E$43="Non-endemic", "Not required", COUNTRY_INFO!S295)</f>
        <v>1</v>
      </c>
      <c r="H295" s="198" t="s">
        <v>171</v>
      </c>
      <c r="I295" s="15">
        <f>IF($D295=0,0,IF(AND($G295&gt;0,$H295&lt;&gt;"Yes"),D295,IF(AND($G295&gt;0,$H295="Yes"),COUNTRY_INFO!$F295,0)))</f>
        <v>45269.594605065591</v>
      </c>
      <c r="J295" s="3"/>
      <c r="K295" s="42">
        <f t="shared" si="33"/>
        <v>15214.401969403996</v>
      </c>
      <c r="L295" s="42">
        <f t="shared" si="34"/>
        <v>60483.996574469587</v>
      </c>
      <c r="M295" s="15">
        <f t="shared" si="29"/>
        <v>113173.98651266398</v>
      </c>
      <c r="N295" s="42">
        <f t="shared" si="30"/>
        <v>45643.205908211989</v>
      </c>
      <c r="O295" s="15">
        <f t="shared" si="35"/>
        <v>113173.98651266398</v>
      </c>
      <c r="P295" s="25"/>
      <c r="Q295" s="17">
        <f t="shared" si="36"/>
        <v>113173.98651266398</v>
      </c>
      <c r="R295" s="17">
        <f t="shared" si="31"/>
        <v>114</v>
      </c>
    </row>
    <row r="296" spans="1:18" x14ac:dyDescent="0.2">
      <c r="A296" s="14" t="str">
        <f>IF(INTRO!$E$43="Non-endemic"," ", IF(COUNTRY_INFO!A296=0," ",COUNTRY_INFO!A296))</f>
        <v>Ethiopia</v>
      </c>
      <c r="B296" s="14" t="str">
        <f>IF(INTRO!$E$43="Non-endemic"," ", IF(COUNTRY_INFO!B296=0," ",COUNTRY_INFO!B296))</f>
        <v>Oromia Bale</v>
      </c>
      <c r="C296" s="14" t="str">
        <f>IF(INTRO!$E$43="Non-endemic"," ", IF(COUNTRY_INFO!C296=0," ",COUNTRY_INFO!C296))</f>
        <v>Agarfa</v>
      </c>
      <c r="D296" s="15">
        <f>IF(INTRO!$E$43="Non-endemic", 0, IF(COUNTRY_INFO!$K296&gt;0, IF(COUNTRY_INFO!$K296=4, 0, IF(COUNTRY_INFO!$K296=1, COUNTRY_INFO!$F296*0.33, IF(COUNTRY_INFO!$K296=2, COUNTRY_INFO!$F296*0.5, COUNTRY_INFO!$F296))), 0))</f>
        <v>21736.984165142396</v>
      </c>
      <c r="E296" s="15">
        <f>IF(INTRO!$E$43="Non-endemic", 0, IF(COUNTRY_INFO!$K296&gt;0, IF(COUNTRY_INFO!$K296=4, 0, IF(COUNTRY_INFO!$K296=1, 0, IF(COUNTRY_INFO!$K296=2, COUNTRY_INFO!$G296*0.2, COUNTRY_INFO!$G296))), 0))</f>
        <v>14610.920092226292</v>
      </c>
      <c r="F296" s="15">
        <f t="shared" si="32"/>
        <v>36347.904257368689</v>
      </c>
      <c r="G296" s="16">
        <f>IF(INTRO!$E$43="Non-endemic", "Not required", COUNTRY_INFO!S296)</f>
        <v>1</v>
      </c>
      <c r="H296" s="198" t="s">
        <v>171</v>
      </c>
      <c r="I296" s="15">
        <f>IF($D296=0,0,IF(AND($G296&gt;0,$H296&lt;&gt;"Yes"),D296,IF(AND($G296&gt;0,$H296="Yes"),COUNTRY_INFO!$F296,0)))</f>
        <v>43473.968330284792</v>
      </c>
      <c r="J296" s="3"/>
      <c r="K296" s="42">
        <f t="shared" si="33"/>
        <v>14610.920092226292</v>
      </c>
      <c r="L296" s="42">
        <f t="shared" si="34"/>
        <v>58084.888422511081</v>
      </c>
      <c r="M296" s="15">
        <f t="shared" si="29"/>
        <v>108684.92082571198</v>
      </c>
      <c r="N296" s="42">
        <f t="shared" si="30"/>
        <v>43832.760276678877</v>
      </c>
      <c r="O296" s="15">
        <f t="shared" si="35"/>
        <v>108684.92082571198</v>
      </c>
      <c r="P296" s="25"/>
      <c r="Q296" s="17">
        <f t="shared" si="36"/>
        <v>108684.92082571198</v>
      </c>
      <c r="R296" s="17">
        <f t="shared" si="31"/>
        <v>109</v>
      </c>
    </row>
    <row r="297" spans="1:18" x14ac:dyDescent="0.2">
      <c r="A297" s="14" t="str">
        <f>IF(INTRO!$E$43="Non-endemic"," ", IF(COUNTRY_INFO!A297=0," ",COUNTRY_INFO!A297))</f>
        <v>Ethiopia</v>
      </c>
      <c r="B297" s="14" t="str">
        <f>IF(INTRO!$E$43="Non-endemic"," ", IF(COUNTRY_INFO!B297=0," ",COUNTRY_INFO!B297))</f>
        <v>Oromia Bale</v>
      </c>
      <c r="C297" s="14" t="str">
        <f>IF(INTRO!$E$43="Non-endemic"," ", IF(COUNTRY_INFO!C297=0," ",COUNTRY_INFO!C297))</f>
        <v>Barbare</v>
      </c>
      <c r="D297" s="15">
        <f>IF(INTRO!$E$43="Non-endemic", 0, IF(COUNTRY_INFO!$K297&gt;0, IF(COUNTRY_INFO!$K297=4, 0, IF(COUNTRY_INFO!$K297=1, COUNTRY_INFO!$F297*0.33, IF(COUNTRY_INFO!$K297=2, COUNTRY_INFO!$F297*0.5, COUNTRY_INFO!$F297))), 0))</f>
        <v>0</v>
      </c>
      <c r="E297" s="15">
        <f>IF(INTRO!$E$43="Non-endemic", 0, IF(COUNTRY_INFO!$K297&gt;0, IF(COUNTRY_INFO!$K297=4, 0, IF(COUNTRY_INFO!$K297=1, 0, IF(COUNTRY_INFO!$K297=2, COUNTRY_INFO!$G297*0.2, COUNTRY_INFO!$G297))), 0))</f>
        <v>0</v>
      </c>
      <c r="F297" s="15">
        <f t="shared" si="32"/>
        <v>0</v>
      </c>
      <c r="G297" s="16">
        <f>IF(INTRO!$E$43="Non-endemic", "Not required", COUNTRY_INFO!S297)</f>
        <v>0</v>
      </c>
      <c r="H297" s="198"/>
      <c r="I297" s="15">
        <f>IF($D297=0,0,IF(AND($G297&gt;0,$H297&lt;&gt;"Yes"),D297,IF(AND($G297&gt;0,$H297="Yes"),COUNTRY_INFO!$F297,0)))</f>
        <v>0</v>
      </c>
      <c r="J297" s="3"/>
      <c r="K297" s="42">
        <f t="shared" si="33"/>
        <v>0</v>
      </c>
      <c r="L297" s="42">
        <f t="shared" si="34"/>
        <v>0</v>
      </c>
      <c r="M297" s="15">
        <f t="shared" si="29"/>
        <v>0</v>
      </c>
      <c r="N297" s="42">
        <f t="shared" si="30"/>
        <v>0</v>
      </c>
      <c r="O297" s="15">
        <f t="shared" si="35"/>
        <v>0</v>
      </c>
      <c r="P297" s="25"/>
      <c r="Q297" s="17">
        <f t="shared" si="36"/>
        <v>0</v>
      </c>
      <c r="R297" s="17">
        <f t="shared" si="31"/>
        <v>0</v>
      </c>
    </row>
    <row r="298" spans="1:18" x14ac:dyDescent="0.2">
      <c r="A298" s="14" t="str">
        <f>IF(INTRO!$E$43="Non-endemic"," ", IF(COUNTRY_INFO!A298=0," ",COUNTRY_INFO!A298))</f>
        <v>Ethiopia</v>
      </c>
      <c r="B298" s="14" t="str">
        <f>IF(INTRO!$E$43="Non-endemic"," ", IF(COUNTRY_INFO!B298=0," ",COUNTRY_INFO!B298))</f>
        <v>Oromia Bale</v>
      </c>
      <c r="C298" s="14" t="str">
        <f>IF(INTRO!$E$43="Non-endemic"," ", IF(COUNTRY_INFO!C298=0," ",COUNTRY_INFO!C298))</f>
        <v>Dawe Kachen</v>
      </c>
      <c r="D298" s="15">
        <f>IF(INTRO!$E$43="Non-endemic", 0, IF(COUNTRY_INFO!$K298&gt;0, IF(COUNTRY_INFO!$K298=4, 0, IF(COUNTRY_INFO!$K298=1, COUNTRY_INFO!$F298*0.33, IF(COUNTRY_INFO!$K298=2, COUNTRY_INFO!$F298*0.5, COUNTRY_INFO!$F298))), 0))</f>
        <v>4276.9663498457276</v>
      </c>
      <c r="E298" s="15">
        <f>IF(INTRO!$E$43="Non-endemic", 0, IF(COUNTRY_INFO!$K298&gt;0, IF(COUNTRY_INFO!$K298=4, 0, IF(COUNTRY_INFO!$K298=1, 0, IF(COUNTRY_INFO!$K298=2, COUNTRY_INFO!$G298*0.2, COUNTRY_INFO!$G298))), 0))</f>
        <v>0</v>
      </c>
      <c r="F298" s="15">
        <f t="shared" si="32"/>
        <v>4276.9663498457276</v>
      </c>
      <c r="G298" s="16">
        <f>IF(INTRO!$E$43="Non-endemic", "Not required", COUNTRY_INFO!S298)</f>
        <v>0</v>
      </c>
      <c r="H298" s="198"/>
      <c r="I298" s="15">
        <f>IF($D298=0,0,IF(AND($G298&gt;0,$H298&lt;&gt;"Yes"),D298,IF(AND($G298&gt;0,$H298="Yes"),COUNTRY_INFO!$F298,0)))</f>
        <v>0</v>
      </c>
      <c r="J298" s="3"/>
      <c r="K298" s="42">
        <f t="shared" si="33"/>
        <v>0</v>
      </c>
      <c r="L298" s="42">
        <f t="shared" si="34"/>
        <v>0</v>
      </c>
      <c r="M298" s="15">
        <f t="shared" si="29"/>
        <v>0</v>
      </c>
      <c r="N298" s="42">
        <f t="shared" si="30"/>
        <v>0</v>
      </c>
      <c r="O298" s="15">
        <f t="shared" si="35"/>
        <v>0</v>
      </c>
      <c r="P298" s="25"/>
      <c r="Q298" s="17">
        <f t="shared" si="36"/>
        <v>0</v>
      </c>
      <c r="R298" s="17">
        <f t="shared" si="31"/>
        <v>0</v>
      </c>
    </row>
    <row r="299" spans="1:18" x14ac:dyDescent="0.2">
      <c r="A299" s="14" t="str">
        <f>IF(INTRO!$E$43="Non-endemic"," ", IF(COUNTRY_INFO!A299=0," ",COUNTRY_INFO!A299))</f>
        <v>Ethiopia</v>
      </c>
      <c r="B299" s="14" t="str">
        <f>IF(INTRO!$E$43="Non-endemic"," ", IF(COUNTRY_INFO!B299=0," ",COUNTRY_INFO!B299))</f>
        <v>Oromia Bale</v>
      </c>
      <c r="C299" s="14" t="str">
        <f>IF(INTRO!$E$43="Non-endemic"," ", IF(COUNTRY_INFO!C299=0," ",COUNTRY_INFO!C299))</f>
        <v>Dawe sarar</v>
      </c>
      <c r="D299" s="15">
        <f>IF(INTRO!$E$43="Non-endemic", 0, IF(COUNTRY_INFO!$K299&gt;0, IF(COUNTRY_INFO!$K299=4, 0, IF(COUNTRY_INFO!$K299=1, COUNTRY_INFO!$F299*0.33, IF(COUNTRY_INFO!$K299=2, COUNTRY_INFO!$F299*0.5, COUNTRY_INFO!$F299))), 0))</f>
        <v>0</v>
      </c>
      <c r="E299" s="15">
        <f>IF(INTRO!$E$43="Non-endemic", 0, IF(COUNTRY_INFO!$K299&gt;0, IF(COUNTRY_INFO!$K299=4, 0, IF(COUNTRY_INFO!$K299=1, 0, IF(COUNTRY_INFO!$K299=2, COUNTRY_INFO!$G299*0.2, COUNTRY_INFO!$G299))), 0))</f>
        <v>0</v>
      </c>
      <c r="F299" s="15">
        <f t="shared" si="32"/>
        <v>0</v>
      </c>
      <c r="G299" s="16">
        <f>IF(INTRO!$E$43="Non-endemic", "Not required", COUNTRY_INFO!S299)</f>
        <v>0</v>
      </c>
      <c r="H299" s="198"/>
      <c r="I299" s="15">
        <f>IF($D299=0,0,IF(AND($G299&gt;0,$H299&lt;&gt;"Yes"),D299,IF(AND($G299&gt;0,$H299="Yes"),COUNTRY_INFO!$F299,0)))</f>
        <v>0</v>
      </c>
      <c r="J299" s="3"/>
      <c r="K299" s="42">
        <f t="shared" si="33"/>
        <v>0</v>
      </c>
      <c r="L299" s="42">
        <f t="shared" si="34"/>
        <v>0</v>
      </c>
      <c r="M299" s="15">
        <f t="shared" si="29"/>
        <v>0</v>
      </c>
      <c r="N299" s="42">
        <f t="shared" si="30"/>
        <v>0</v>
      </c>
      <c r="O299" s="15">
        <f t="shared" si="35"/>
        <v>0</v>
      </c>
      <c r="P299" s="25"/>
      <c r="Q299" s="17">
        <f t="shared" si="36"/>
        <v>0</v>
      </c>
      <c r="R299" s="17">
        <f t="shared" si="31"/>
        <v>0</v>
      </c>
    </row>
    <row r="300" spans="1:18" x14ac:dyDescent="0.2">
      <c r="A300" s="14" t="str">
        <f>IF(INTRO!$E$43="Non-endemic"," ", IF(COUNTRY_INFO!A300=0," ",COUNTRY_INFO!A300))</f>
        <v>Ethiopia</v>
      </c>
      <c r="B300" s="14" t="str">
        <f>IF(INTRO!$E$43="Non-endemic"," ", IF(COUNTRY_INFO!B300=0," ",COUNTRY_INFO!B300))</f>
        <v>Oromia Bale</v>
      </c>
      <c r="C300" s="14" t="str">
        <f>IF(INTRO!$E$43="Non-endemic"," ", IF(COUNTRY_INFO!C300=0," ",COUNTRY_INFO!C300))</f>
        <v>Dinsho</v>
      </c>
      <c r="D300" s="15">
        <f>IF(INTRO!$E$43="Non-endemic", 0, IF(COUNTRY_INFO!$K300&gt;0, IF(COUNTRY_INFO!$K300=4, 0, IF(COUNTRY_INFO!$K300=1, COUNTRY_INFO!$F300*0.33, IF(COUNTRY_INFO!$K300=2, COUNTRY_INFO!$F300*0.5, COUNTRY_INFO!$F300))), 0))</f>
        <v>5461.5507172047355</v>
      </c>
      <c r="E300" s="15">
        <f>IF(INTRO!$E$43="Non-endemic", 0, IF(COUNTRY_INFO!$K300&gt;0, IF(COUNTRY_INFO!$K300=4, 0, IF(COUNTRY_INFO!$K300=1, 0, IF(COUNTRY_INFO!$K300=2, COUNTRY_INFO!$G300*0.2, COUNTRY_INFO!$G300))), 0))</f>
        <v>0</v>
      </c>
      <c r="F300" s="15">
        <f t="shared" si="32"/>
        <v>5461.5507172047355</v>
      </c>
      <c r="G300" s="16">
        <f>IF(INTRO!$E$43="Non-endemic", "Not required", COUNTRY_INFO!S300)</f>
        <v>0</v>
      </c>
      <c r="H300" s="198"/>
      <c r="I300" s="15">
        <f>IF($D300=0,0,IF(AND($G300&gt;0,$H300&lt;&gt;"Yes"),D300,IF(AND($G300&gt;0,$H300="Yes"),COUNTRY_INFO!$F300,0)))</f>
        <v>0</v>
      </c>
      <c r="J300" s="3"/>
      <c r="K300" s="42">
        <f t="shared" si="33"/>
        <v>0</v>
      </c>
      <c r="L300" s="42">
        <f t="shared" si="34"/>
        <v>0</v>
      </c>
      <c r="M300" s="15">
        <f t="shared" si="29"/>
        <v>0</v>
      </c>
      <c r="N300" s="42">
        <f t="shared" si="30"/>
        <v>0</v>
      </c>
      <c r="O300" s="15">
        <f t="shared" si="35"/>
        <v>0</v>
      </c>
      <c r="P300" s="25"/>
      <c r="Q300" s="17">
        <f t="shared" si="36"/>
        <v>0</v>
      </c>
      <c r="R300" s="17">
        <f t="shared" si="31"/>
        <v>0</v>
      </c>
    </row>
    <row r="301" spans="1:18" x14ac:dyDescent="0.2">
      <c r="A301" s="14" t="str">
        <f>IF(INTRO!$E$43="Non-endemic"," ", IF(COUNTRY_INFO!A301=0," ",COUNTRY_INFO!A301))</f>
        <v>Ethiopia</v>
      </c>
      <c r="B301" s="14" t="str">
        <f>IF(INTRO!$E$43="Non-endemic"," ", IF(COUNTRY_INFO!B301=0," ",COUNTRY_INFO!B301))</f>
        <v>Oromia Bale</v>
      </c>
      <c r="C301" s="14" t="str">
        <f>IF(INTRO!$E$43="Non-endemic"," ", IF(COUNTRY_INFO!C301=0," ",COUNTRY_INFO!C301))</f>
        <v>Dollo Mena</v>
      </c>
      <c r="D301" s="15">
        <f>IF(INTRO!$E$43="Non-endemic", 0, IF(COUNTRY_INFO!$K301&gt;0, IF(COUNTRY_INFO!$K301=4, 0, IF(COUNTRY_INFO!$K301=1, COUNTRY_INFO!$F301*0.33, IF(COUNTRY_INFO!$K301=2, COUNTRY_INFO!$F301*0.5, COUNTRY_INFO!$F301))), 0))</f>
        <v>19070.474338238397</v>
      </c>
      <c r="E301" s="15">
        <f>IF(INTRO!$E$43="Non-endemic", 0, IF(COUNTRY_INFO!$K301&gt;0, IF(COUNTRY_INFO!$K301=4, 0, IF(COUNTRY_INFO!$K301=1, 0, IF(COUNTRY_INFO!$K301=2, COUNTRY_INFO!$G301*0.2, COUNTRY_INFO!$G301))), 0))</f>
        <v>12818.575684647096</v>
      </c>
      <c r="F301" s="15">
        <f t="shared" si="32"/>
        <v>31889.050022885494</v>
      </c>
      <c r="G301" s="16">
        <f>IF(INTRO!$E$43="Non-endemic", "Not required", COUNTRY_INFO!S301)</f>
        <v>1</v>
      </c>
      <c r="H301" s="198" t="s">
        <v>171</v>
      </c>
      <c r="I301" s="15">
        <f>IF($D301=0,0,IF(AND($G301&gt;0,$H301&lt;&gt;"Yes"),D301,IF(AND($G301&gt;0,$H301="Yes"),COUNTRY_INFO!$F301,0)))</f>
        <v>38140.948676476793</v>
      </c>
      <c r="J301" s="3"/>
      <c r="K301" s="42">
        <f t="shared" si="33"/>
        <v>12818.575684647096</v>
      </c>
      <c r="L301" s="42">
        <f t="shared" si="34"/>
        <v>50959.524361123891</v>
      </c>
      <c r="M301" s="15">
        <f t="shared" si="29"/>
        <v>95352.371691191976</v>
      </c>
      <c r="N301" s="42">
        <f t="shared" si="30"/>
        <v>38455.727053941286</v>
      </c>
      <c r="O301" s="15">
        <f t="shared" si="35"/>
        <v>95352.371691191976</v>
      </c>
      <c r="P301" s="25"/>
      <c r="Q301" s="17">
        <f t="shared" si="36"/>
        <v>95352.371691191976</v>
      </c>
      <c r="R301" s="17">
        <f t="shared" si="31"/>
        <v>96</v>
      </c>
    </row>
    <row r="302" spans="1:18" x14ac:dyDescent="0.2">
      <c r="A302" s="14" t="str">
        <f>IF(INTRO!$E$43="Non-endemic"," ", IF(COUNTRY_INFO!A302=0," ",COUNTRY_INFO!A302))</f>
        <v>Ethiopia</v>
      </c>
      <c r="B302" s="14" t="str">
        <f>IF(INTRO!$E$43="Non-endemic"," ", IF(COUNTRY_INFO!B302=0," ",COUNTRY_INFO!B302))</f>
        <v>Oromia Bale</v>
      </c>
      <c r="C302" s="14" t="str">
        <f>IF(INTRO!$E$43="Non-endemic"," ", IF(COUNTRY_INFO!C302=0," ",COUNTRY_INFO!C302))</f>
        <v>Gasara</v>
      </c>
      <c r="D302" s="15">
        <f>IF(INTRO!$E$43="Non-endemic", 0, IF(COUNTRY_INFO!$K302&gt;0, IF(COUNTRY_INFO!$K302=4, 0, IF(COUNTRY_INFO!$K302=1, COUNTRY_INFO!$F302*0.33, IF(COUNTRY_INFO!$K302=2, COUNTRY_INFO!$F302*0.5, COUNTRY_INFO!$F302))), 0))</f>
        <v>10898.980220177278</v>
      </c>
      <c r="E302" s="15">
        <f>IF(INTRO!$E$43="Non-endemic", 0, IF(COUNTRY_INFO!$K302&gt;0, IF(COUNTRY_INFO!$K302=4, 0, IF(COUNTRY_INFO!$K302=1, 0, IF(COUNTRY_INFO!$K302=2, COUNTRY_INFO!$G302*0.2, COUNTRY_INFO!$G302))), 0))</f>
        <v>0</v>
      </c>
      <c r="F302" s="15">
        <f t="shared" si="32"/>
        <v>10898.980220177278</v>
      </c>
      <c r="G302" s="16">
        <f>IF(INTRO!$E$43="Non-endemic", "Not required", COUNTRY_INFO!S302)</f>
        <v>0</v>
      </c>
      <c r="H302" s="198"/>
      <c r="I302" s="15">
        <f>IF($D302=0,0,IF(AND($G302&gt;0,$H302&lt;&gt;"Yes"),D302,IF(AND($G302&gt;0,$H302="Yes"),COUNTRY_INFO!$F302,0)))</f>
        <v>0</v>
      </c>
      <c r="J302" s="3"/>
      <c r="K302" s="42">
        <f t="shared" si="33"/>
        <v>0</v>
      </c>
      <c r="L302" s="42">
        <f t="shared" si="34"/>
        <v>0</v>
      </c>
      <c r="M302" s="15">
        <f t="shared" si="29"/>
        <v>0</v>
      </c>
      <c r="N302" s="42">
        <f t="shared" si="30"/>
        <v>0</v>
      </c>
      <c r="O302" s="15">
        <f t="shared" si="35"/>
        <v>0</v>
      </c>
      <c r="P302" s="25"/>
      <c r="Q302" s="17">
        <f t="shared" si="36"/>
        <v>0</v>
      </c>
      <c r="R302" s="17">
        <f t="shared" si="31"/>
        <v>0</v>
      </c>
    </row>
    <row r="303" spans="1:18" x14ac:dyDescent="0.2">
      <c r="A303" s="14" t="str">
        <f>IF(INTRO!$E$43="Non-endemic"," ", IF(COUNTRY_INFO!A303=0," ",COUNTRY_INFO!A303))</f>
        <v>Ethiopia</v>
      </c>
      <c r="B303" s="14" t="str">
        <f>IF(INTRO!$E$43="Non-endemic"," ", IF(COUNTRY_INFO!B303=0," ",COUNTRY_INFO!B303))</f>
        <v>Oromia Bale</v>
      </c>
      <c r="C303" s="14" t="str">
        <f>IF(INTRO!$E$43="Non-endemic"," ", IF(COUNTRY_INFO!C303=0," ",COUNTRY_INFO!C303))</f>
        <v>Ginnir</v>
      </c>
      <c r="D303" s="15">
        <f>IF(INTRO!$E$43="Non-endemic", 0, IF(COUNTRY_INFO!$K303&gt;0, IF(COUNTRY_INFO!$K303=4, 0, IF(COUNTRY_INFO!$K303=1, COUNTRY_INFO!$F303*0.33, IF(COUNTRY_INFO!$K303=2, COUNTRY_INFO!$F303*0.5, COUNTRY_INFO!$F303))), 0))</f>
        <v>0</v>
      </c>
      <c r="E303" s="15">
        <f>IF(INTRO!$E$43="Non-endemic", 0, IF(COUNTRY_INFO!$K303&gt;0, IF(COUNTRY_INFO!$K303=4, 0, IF(COUNTRY_INFO!$K303=1, 0, IF(COUNTRY_INFO!$K303=2, COUNTRY_INFO!$G303*0.2, COUNTRY_INFO!$G303))), 0))</f>
        <v>0</v>
      </c>
      <c r="F303" s="15">
        <f t="shared" si="32"/>
        <v>0</v>
      </c>
      <c r="G303" s="16">
        <f>IF(INTRO!$E$43="Non-endemic", "Not required", COUNTRY_INFO!S303)</f>
        <v>0</v>
      </c>
      <c r="H303" s="198"/>
      <c r="I303" s="15">
        <f>IF($D303=0,0,IF(AND($G303&gt;0,$H303&lt;&gt;"Yes"),D303,IF(AND($G303&gt;0,$H303="Yes"),COUNTRY_INFO!$F303,0)))</f>
        <v>0</v>
      </c>
      <c r="J303" s="3"/>
      <c r="K303" s="42">
        <f t="shared" si="33"/>
        <v>0</v>
      </c>
      <c r="L303" s="42">
        <f t="shared" si="34"/>
        <v>0</v>
      </c>
      <c r="M303" s="15">
        <f t="shared" si="29"/>
        <v>0</v>
      </c>
      <c r="N303" s="42">
        <f t="shared" si="30"/>
        <v>0</v>
      </c>
      <c r="O303" s="15">
        <f t="shared" si="35"/>
        <v>0</v>
      </c>
      <c r="P303" s="25"/>
      <c r="Q303" s="17">
        <f t="shared" si="36"/>
        <v>0</v>
      </c>
      <c r="R303" s="17">
        <f t="shared" si="31"/>
        <v>0</v>
      </c>
    </row>
    <row r="304" spans="1:18" x14ac:dyDescent="0.2">
      <c r="A304" s="14" t="str">
        <f>IF(INTRO!$E$43="Non-endemic"," ", IF(COUNTRY_INFO!A304=0," ",COUNTRY_INFO!A304))</f>
        <v>Ethiopia</v>
      </c>
      <c r="B304" s="14" t="str">
        <f>IF(INTRO!$E$43="Non-endemic"," ", IF(COUNTRY_INFO!B304=0," ",COUNTRY_INFO!B304))</f>
        <v>Oromia Bale</v>
      </c>
      <c r="C304" s="14" t="str">
        <f>IF(INTRO!$E$43="Non-endemic"," ", IF(COUNTRY_INFO!C304=0," ",COUNTRY_INFO!C304))</f>
        <v>Ginnir Town</v>
      </c>
      <c r="D304" s="15">
        <f>IF(INTRO!$E$43="Non-endemic", 0, IF(COUNTRY_INFO!$K304&gt;0, IF(COUNTRY_INFO!$K304=4, 0, IF(COUNTRY_INFO!$K304=1, COUNTRY_INFO!$F304*0.33, IF(COUNTRY_INFO!$K304=2, COUNTRY_INFO!$F304*0.5, COUNTRY_INFO!$F304))), 0))</f>
        <v>0</v>
      </c>
      <c r="E304" s="15">
        <f>IF(INTRO!$E$43="Non-endemic", 0, IF(COUNTRY_INFO!$K304&gt;0, IF(COUNTRY_INFO!$K304=4, 0, IF(COUNTRY_INFO!$K304=1, 0, IF(COUNTRY_INFO!$K304=2, COUNTRY_INFO!$G304*0.2, COUNTRY_INFO!$G304))), 0))</f>
        <v>0</v>
      </c>
      <c r="F304" s="15">
        <f t="shared" si="32"/>
        <v>0</v>
      </c>
      <c r="G304" s="16">
        <f>IF(INTRO!$E$43="Non-endemic", "Not required", COUNTRY_INFO!S304)</f>
        <v>0</v>
      </c>
      <c r="H304" s="198"/>
      <c r="I304" s="15">
        <f>IF($D304=0,0,IF(AND($G304&gt;0,$H304&lt;&gt;"Yes"),D304,IF(AND($G304&gt;0,$H304="Yes"),COUNTRY_INFO!$F304,0)))</f>
        <v>0</v>
      </c>
      <c r="J304" s="3"/>
      <c r="K304" s="42">
        <f t="shared" si="33"/>
        <v>0</v>
      </c>
      <c r="L304" s="42">
        <f t="shared" si="34"/>
        <v>0</v>
      </c>
      <c r="M304" s="15">
        <f t="shared" si="29"/>
        <v>0</v>
      </c>
      <c r="N304" s="42">
        <f t="shared" si="30"/>
        <v>0</v>
      </c>
      <c r="O304" s="15">
        <f t="shared" si="35"/>
        <v>0</v>
      </c>
      <c r="P304" s="25"/>
      <c r="Q304" s="17">
        <f t="shared" si="36"/>
        <v>0</v>
      </c>
      <c r="R304" s="17">
        <f t="shared" si="31"/>
        <v>0</v>
      </c>
    </row>
    <row r="305" spans="1:18" x14ac:dyDescent="0.2">
      <c r="A305" s="14" t="str">
        <f>IF(INTRO!$E$43="Non-endemic"," ", IF(COUNTRY_INFO!A305=0," ",COUNTRY_INFO!A305))</f>
        <v>Ethiopia</v>
      </c>
      <c r="B305" s="14" t="str">
        <f>IF(INTRO!$E$43="Non-endemic"," ", IF(COUNTRY_INFO!B305=0," ",COUNTRY_INFO!B305))</f>
        <v>Oromia Bale</v>
      </c>
      <c r="C305" s="14" t="str">
        <f>IF(INTRO!$E$43="Non-endemic"," ", IF(COUNTRY_INFO!C305=0," ",COUNTRY_INFO!C305))</f>
        <v>Goba</v>
      </c>
      <c r="D305" s="15">
        <f>IF(INTRO!$E$43="Non-endemic", 0, IF(COUNTRY_INFO!$K305&gt;0, IF(COUNTRY_INFO!$K305=4, 0, IF(COUNTRY_INFO!$K305=1, COUNTRY_INFO!$F305*0.33, IF(COUNTRY_INFO!$K305=2, COUNTRY_INFO!$F305*0.5, COUNTRY_INFO!$F305))), 0))</f>
        <v>0</v>
      </c>
      <c r="E305" s="15">
        <f>IF(INTRO!$E$43="Non-endemic", 0, IF(COUNTRY_INFO!$K305&gt;0, IF(COUNTRY_INFO!$K305=4, 0, IF(COUNTRY_INFO!$K305=1, 0, IF(COUNTRY_INFO!$K305=2, COUNTRY_INFO!$G305*0.2, COUNTRY_INFO!$G305))), 0))</f>
        <v>0</v>
      </c>
      <c r="F305" s="15">
        <f t="shared" si="32"/>
        <v>0</v>
      </c>
      <c r="G305" s="16">
        <f>IF(INTRO!$E$43="Non-endemic", "Not required", COUNTRY_INFO!S305)</f>
        <v>0</v>
      </c>
      <c r="H305" s="198"/>
      <c r="I305" s="15">
        <f>IF($D305=0,0,IF(AND($G305&gt;0,$H305&lt;&gt;"Yes"),D305,IF(AND($G305&gt;0,$H305="Yes"),COUNTRY_INFO!$F305,0)))</f>
        <v>0</v>
      </c>
      <c r="J305" s="3"/>
      <c r="K305" s="42">
        <f t="shared" si="33"/>
        <v>0</v>
      </c>
      <c r="L305" s="42">
        <f t="shared" si="34"/>
        <v>0</v>
      </c>
      <c r="M305" s="15">
        <f t="shared" si="29"/>
        <v>0</v>
      </c>
      <c r="N305" s="42">
        <f t="shared" si="30"/>
        <v>0</v>
      </c>
      <c r="O305" s="15">
        <f t="shared" si="35"/>
        <v>0</v>
      </c>
      <c r="P305" s="25"/>
      <c r="Q305" s="17">
        <f t="shared" si="36"/>
        <v>0</v>
      </c>
      <c r="R305" s="17">
        <f t="shared" si="31"/>
        <v>0</v>
      </c>
    </row>
    <row r="306" spans="1:18" x14ac:dyDescent="0.2">
      <c r="A306" s="14" t="str">
        <f>IF(INTRO!$E$43="Non-endemic"," ", IF(COUNTRY_INFO!A306=0," ",COUNTRY_INFO!A306))</f>
        <v>Ethiopia</v>
      </c>
      <c r="B306" s="14" t="str">
        <f>IF(INTRO!$E$43="Non-endemic"," ", IF(COUNTRY_INFO!B306=0," ",COUNTRY_INFO!B306))</f>
        <v>Oromia Bale</v>
      </c>
      <c r="C306" s="14" t="str">
        <f>IF(INTRO!$E$43="Non-endemic"," ", IF(COUNTRY_INFO!C306=0," ",COUNTRY_INFO!C306))</f>
        <v>Goba Town</v>
      </c>
      <c r="D306" s="15">
        <f>IF(INTRO!$E$43="Non-endemic", 0, IF(COUNTRY_INFO!$K306&gt;0, IF(COUNTRY_INFO!$K306=4, 0, IF(COUNTRY_INFO!$K306=1, COUNTRY_INFO!$F306*0.33, IF(COUNTRY_INFO!$K306=2, COUNTRY_INFO!$F306*0.5, COUNTRY_INFO!$F306))), 0))</f>
        <v>0</v>
      </c>
      <c r="E306" s="15">
        <f>IF(INTRO!$E$43="Non-endemic", 0, IF(COUNTRY_INFO!$K306&gt;0, IF(COUNTRY_INFO!$K306=4, 0, IF(COUNTRY_INFO!$K306=1, 0, IF(COUNTRY_INFO!$K306=2, COUNTRY_INFO!$G306*0.2, COUNTRY_INFO!$G306))), 0))</f>
        <v>0</v>
      </c>
      <c r="F306" s="15">
        <f t="shared" si="32"/>
        <v>0</v>
      </c>
      <c r="G306" s="16">
        <f>IF(INTRO!$E$43="Non-endemic", "Not required", COUNTRY_INFO!S306)</f>
        <v>0</v>
      </c>
      <c r="H306" s="198"/>
      <c r="I306" s="15">
        <f>IF($D306=0,0,IF(AND($G306&gt;0,$H306&lt;&gt;"Yes"),D306,IF(AND($G306&gt;0,$H306="Yes"),COUNTRY_INFO!$F306,0)))</f>
        <v>0</v>
      </c>
      <c r="J306" s="3"/>
      <c r="K306" s="42">
        <f t="shared" si="33"/>
        <v>0</v>
      </c>
      <c r="L306" s="42">
        <f t="shared" si="34"/>
        <v>0</v>
      </c>
      <c r="M306" s="15">
        <f t="shared" si="29"/>
        <v>0</v>
      </c>
      <c r="N306" s="42">
        <f t="shared" si="30"/>
        <v>0</v>
      </c>
      <c r="O306" s="15">
        <f t="shared" si="35"/>
        <v>0</v>
      </c>
      <c r="P306" s="25"/>
      <c r="Q306" s="17">
        <f t="shared" si="36"/>
        <v>0</v>
      </c>
      <c r="R306" s="17">
        <f t="shared" si="31"/>
        <v>0</v>
      </c>
    </row>
    <row r="307" spans="1:18" x14ac:dyDescent="0.2">
      <c r="A307" s="14" t="str">
        <f>IF(INTRO!$E$43="Non-endemic"," ", IF(COUNTRY_INFO!A307=0," ",COUNTRY_INFO!A307))</f>
        <v>Ethiopia</v>
      </c>
      <c r="B307" s="14" t="str">
        <f>IF(INTRO!$E$43="Non-endemic"," ", IF(COUNTRY_INFO!B307=0," ",COUNTRY_INFO!B307))</f>
        <v>Oromia Bale</v>
      </c>
      <c r="C307" s="14" t="str">
        <f>IF(INTRO!$E$43="Non-endemic"," ", IF(COUNTRY_INFO!C307=0," ",COUNTRY_INFO!C307))</f>
        <v>Gololcha</v>
      </c>
      <c r="D307" s="15">
        <f>IF(INTRO!$E$43="Non-endemic", 0, IF(COUNTRY_INFO!$K307&gt;0, IF(COUNTRY_INFO!$K307=4, 0, IF(COUNTRY_INFO!$K307=1, COUNTRY_INFO!$F307*0.33, IF(COUNTRY_INFO!$K307=2, COUNTRY_INFO!$F307*0.5, COUNTRY_INFO!$F307))), 0))</f>
        <v>0</v>
      </c>
      <c r="E307" s="15">
        <f>IF(INTRO!$E$43="Non-endemic", 0, IF(COUNTRY_INFO!$K307&gt;0, IF(COUNTRY_INFO!$K307=4, 0, IF(COUNTRY_INFO!$K307=1, 0, IF(COUNTRY_INFO!$K307=2, COUNTRY_INFO!$G307*0.2, COUNTRY_INFO!$G307))), 0))</f>
        <v>0</v>
      </c>
      <c r="F307" s="15">
        <f t="shared" si="32"/>
        <v>0</v>
      </c>
      <c r="G307" s="16">
        <f>IF(INTRO!$E$43="Non-endemic", "Not required", COUNTRY_INFO!S307)</f>
        <v>0</v>
      </c>
      <c r="H307" s="198"/>
      <c r="I307" s="15">
        <f>IF($D307=0,0,IF(AND($G307&gt;0,$H307&lt;&gt;"Yes"),D307,IF(AND($G307&gt;0,$H307="Yes"),COUNTRY_INFO!$F307,0)))</f>
        <v>0</v>
      </c>
      <c r="J307" s="3"/>
      <c r="K307" s="42">
        <f t="shared" si="33"/>
        <v>0</v>
      </c>
      <c r="L307" s="42">
        <f t="shared" si="34"/>
        <v>0</v>
      </c>
      <c r="M307" s="15">
        <f t="shared" si="29"/>
        <v>0</v>
      </c>
      <c r="N307" s="42">
        <f t="shared" si="30"/>
        <v>0</v>
      </c>
      <c r="O307" s="15">
        <f t="shared" si="35"/>
        <v>0</v>
      </c>
      <c r="P307" s="25"/>
      <c r="Q307" s="17">
        <f t="shared" si="36"/>
        <v>0</v>
      </c>
      <c r="R307" s="17">
        <f t="shared" si="31"/>
        <v>0</v>
      </c>
    </row>
    <row r="308" spans="1:18" x14ac:dyDescent="0.2">
      <c r="A308" s="14" t="str">
        <f>IF(INTRO!$E$43="Non-endemic"," ", IF(COUNTRY_INFO!A308=0," ",COUNTRY_INFO!A308))</f>
        <v>Ethiopia</v>
      </c>
      <c r="B308" s="14" t="str">
        <f>IF(INTRO!$E$43="Non-endemic"," ", IF(COUNTRY_INFO!B308=0," ",COUNTRY_INFO!B308))</f>
        <v>Oromia Bale</v>
      </c>
      <c r="C308" s="14" t="str">
        <f>IF(INTRO!$E$43="Non-endemic"," ", IF(COUNTRY_INFO!C308=0," ",COUNTRY_INFO!C308))</f>
        <v>Goro</v>
      </c>
      <c r="D308" s="15">
        <f>IF(INTRO!$E$43="Non-endemic", 0, IF(COUNTRY_INFO!$K308&gt;0, IF(COUNTRY_INFO!$K308=4, 0, IF(COUNTRY_INFO!$K308=1, COUNTRY_INFO!$F308*0.33, IF(COUNTRY_INFO!$K308=2, COUNTRY_INFO!$F308*0.5, COUNTRY_INFO!$F308))), 0))</f>
        <v>0</v>
      </c>
      <c r="E308" s="15">
        <f>IF(INTRO!$E$43="Non-endemic", 0, IF(COUNTRY_INFO!$K308&gt;0, IF(COUNTRY_INFO!$K308=4, 0, IF(COUNTRY_INFO!$K308=1, 0, IF(COUNTRY_INFO!$K308=2, COUNTRY_INFO!$G308*0.2, COUNTRY_INFO!$G308))), 0))</f>
        <v>0</v>
      </c>
      <c r="F308" s="15">
        <f t="shared" si="32"/>
        <v>0</v>
      </c>
      <c r="G308" s="16">
        <f>IF(INTRO!$E$43="Non-endemic", "Not required", COUNTRY_INFO!S308)</f>
        <v>0</v>
      </c>
      <c r="H308" s="198"/>
      <c r="I308" s="15">
        <f>IF($D308=0,0,IF(AND($G308&gt;0,$H308&lt;&gt;"Yes"),D308,IF(AND($G308&gt;0,$H308="Yes"),COUNTRY_INFO!$F308,0)))</f>
        <v>0</v>
      </c>
      <c r="J308" s="3"/>
      <c r="K308" s="42">
        <f t="shared" si="33"/>
        <v>0</v>
      </c>
      <c r="L308" s="42">
        <f t="shared" si="34"/>
        <v>0</v>
      </c>
      <c r="M308" s="15">
        <f t="shared" si="29"/>
        <v>0</v>
      </c>
      <c r="N308" s="42">
        <f t="shared" si="30"/>
        <v>0</v>
      </c>
      <c r="O308" s="15">
        <f t="shared" si="35"/>
        <v>0</v>
      </c>
      <c r="P308" s="25"/>
      <c r="Q308" s="17">
        <f t="shared" si="36"/>
        <v>0</v>
      </c>
      <c r="R308" s="17">
        <f t="shared" si="31"/>
        <v>0</v>
      </c>
    </row>
    <row r="309" spans="1:18" x14ac:dyDescent="0.2">
      <c r="A309" s="14" t="str">
        <f>IF(INTRO!$E$43="Non-endemic"," ", IF(COUNTRY_INFO!A309=0," ",COUNTRY_INFO!A309))</f>
        <v>Ethiopia</v>
      </c>
      <c r="B309" s="14" t="str">
        <f>IF(INTRO!$E$43="Non-endemic"," ", IF(COUNTRY_INFO!B309=0," ",COUNTRY_INFO!B309))</f>
        <v>Oromia Bale</v>
      </c>
      <c r="C309" s="14" t="str">
        <f>IF(INTRO!$E$43="Non-endemic"," ", IF(COUNTRY_INFO!C309=0," ",COUNTRY_INFO!C309))</f>
        <v>Gura Dhamole</v>
      </c>
      <c r="D309" s="15">
        <f>IF(INTRO!$E$43="Non-endemic", 0, IF(COUNTRY_INFO!$K309&gt;0, IF(COUNTRY_INFO!$K309=4, 0, IF(COUNTRY_INFO!$K309=1, COUNTRY_INFO!$F309*0.33, IF(COUNTRY_INFO!$K309=2, COUNTRY_INFO!$F309*0.5, COUNTRY_INFO!$F309))), 0))</f>
        <v>4026.3384703893121</v>
      </c>
      <c r="E309" s="15">
        <f>IF(INTRO!$E$43="Non-endemic", 0, IF(COUNTRY_INFO!$K309&gt;0, IF(COUNTRY_INFO!$K309=4, 0, IF(COUNTRY_INFO!$K309=1, 0, IF(COUNTRY_INFO!$K309=2, COUNTRY_INFO!$G309*0.2, COUNTRY_INFO!$G309))), 0))</f>
        <v>0</v>
      </c>
      <c r="F309" s="15">
        <f t="shared" si="32"/>
        <v>4026.3384703893121</v>
      </c>
      <c r="G309" s="16">
        <f>IF(INTRO!$E$43="Non-endemic", "Not required", COUNTRY_INFO!S309)</f>
        <v>0</v>
      </c>
      <c r="H309" s="198"/>
      <c r="I309" s="15">
        <f>IF($D309=0,0,IF(AND($G309&gt;0,$H309&lt;&gt;"Yes"),D309,IF(AND($G309&gt;0,$H309="Yes"),COUNTRY_INFO!$F309,0)))</f>
        <v>0</v>
      </c>
      <c r="J309" s="3"/>
      <c r="K309" s="42">
        <f t="shared" si="33"/>
        <v>0</v>
      </c>
      <c r="L309" s="42">
        <f t="shared" si="34"/>
        <v>0</v>
      </c>
      <c r="M309" s="15">
        <f t="shared" si="29"/>
        <v>0</v>
      </c>
      <c r="N309" s="42">
        <f t="shared" si="30"/>
        <v>0</v>
      </c>
      <c r="O309" s="15">
        <f t="shared" si="35"/>
        <v>0</v>
      </c>
      <c r="P309" s="25"/>
      <c r="Q309" s="17">
        <f t="shared" si="36"/>
        <v>0</v>
      </c>
      <c r="R309" s="17">
        <f t="shared" si="31"/>
        <v>0</v>
      </c>
    </row>
    <row r="310" spans="1:18" x14ac:dyDescent="0.2">
      <c r="A310" s="14" t="str">
        <f>IF(INTRO!$E$43="Non-endemic"," ", IF(COUNTRY_INFO!A310=0," ",COUNTRY_INFO!A310))</f>
        <v>Ethiopia</v>
      </c>
      <c r="B310" s="14" t="str">
        <f>IF(INTRO!$E$43="Non-endemic"," ", IF(COUNTRY_INFO!B310=0," ",COUNTRY_INFO!B310))</f>
        <v>Oromia Bale</v>
      </c>
      <c r="C310" s="14" t="str">
        <f>IF(INTRO!$E$43="Non-endemic"," ", IF(COUNTRY_INFO!C310=0," ",COUNTRY_INFO!C310))</f>
        <v>Harana Buluk</v>
      </c>
      <c r="D310" s="15">
        <f>IF(INTRO!$E$43="Non-endemic", 0, IF(COUNTRY_INFO!$K310&gt;0, IF(COUNTRY_INFO!$K310=4, 0, IF(COUNTRY_INFO!$K310=1, COUNTRY_INFO!$F310*0.33, IF(COUNTRY_INFO!$K310=2, COUNTRY_INFO!$F310*0.5, COUNTRY_INFO!$F310))), 0))</f>
        <v>17202.715245777599</v>
      </c>
      <c r="E310" s="15">
        <f>IF(INTRO!$E$43="Non-endemic", 0, IF(COUNTRY_INFO!$K310&gt;0, IF(COUNTRY_INFO!$K310=4, 0, IF(COUNTRY_INFO!$K310=1, 0, IF(COUNTRY_INFO!$K310=2, COUNTRY_INFO!$G310*0.2, COUNTRY_INFO!$G310))), 0))</f>
        <v>11563.126508986574</v>
      </c>
      <c r="F310" s="15">
        <f t="shared" si="32"/>
        <v>28765.841754764173</v>
      </c>
      <c r="G310" s="16">
        <f>IF(INTRO!$E$43="Non-endemic", "Not required", COUNTRY_INFO!S310)</f>
        <v>1</v>
      </c>
      <c r="H310" s="198" t="s">
        <v>171</v>
      </c>
      <c r="I310" s="15">
        <f>IF($D310=0,0,IF(AND($G310&gt;0,$H310&lt;&gt;"Yes"),D310,IF(AND($G310&gt;0,$H310="Yes"),COUNTRY_INFO!$F310,0)))</f>
        <v>34405.430491555198</v>
      </c>
      <c r="J310" s="3"/>
      <c r="K310" s="42">
        <f t="shared" si="33"/>
        <v>11563.126508986574</v>
      </c>
      <c r="L310" s="42">
        <f t="shared" si="34"/>
        <v>45968.557000541769</v>
      </c>
      <c r="M310" s="15">
        <f t="shared" si="29"/>
        <v>86013.576228887992</v>
      </c>
      <c r="N310" s="42">
        <f t="shared" si="30"/>
        <v>34689.379526959718</v>
      </c>
      <c r="O310" s="15">
        <f t="shared" si="35"/>
        <v>86013.576228887992</v>
      </c>
      <c r="P310" s="25"/>
      <c r="Q310" s="17">
        <f t="shared" si="36"/>
        <v>86013.576228887992</v>
      </c>
      <c r="R310" s="17">
        <f t="shared" si="31"/>
        <v>87</v>
      </c>
    </row>
    <row r="311" spans="1:18" x14ac:dyDescent="0.2">
      <c r="A311" s="14" t="str">
        <f>IF(INTRO!$E$43="Non-endemic"," ", IF(COUNTRY_INFO!A311=0," ",COUNTRY_INFO!A311))</f>
        <v>Ethiopia</v>
      </c>
      <c r="B311" s="14" t="str">
        <f>IF(INTRO!$E$43="Non-endemic"," ", IF(COUNTRY_INFO!B311=0," ",COUNTRY_INFO!B311))</f>
        <v>Oromia Bale</v>
      </c>
      <c r="C311" s="14" t="str">
        <f>IF(INTRO!$E$43="Non-endemic"," ", IF(COUNTRY_INFO!C311=0," ",COUNTRY_INFO!C311))</f>
        <v>Lega Hidha</v>
      </c>
      <c r="D311" s="15">
        <f>IF(INTRO!$E$43="Non-endemic", 0, IF(COUNTRY_INFO!$K311&gt;0, IF(COUNTRY_INFO!$K311=4, 0, IF(COUNTRY_INFO!$K311=1, COUNTRY_INFO!$F311*0.33, IF(COUNTRY_INFO!$K311=2, COUNTRY_INFO!$F311*0.5, COUNTRY_INFO!$F311))), 0))</f>
        <v>13150.133253364798</v>
      </c>
      <c r="E311" s="15">
        <f>IF(INTRO!$E$43="Non-endemic", 0, IF(COUNTRY_INFO!$K311&gt;0, IF(COUNTRY_INFO!$K311=4, 0, IF(COUNTRY_INFO!$K311=1, 0, IF(COUNTRY_INFO!$K311=2, COUNTRY_INFO!$G311*0.2, COUNTRY_INFO!$G311))), 0))</f>
        <v>8839.1077946843652</v>
      </c>
      <c r="F311" s="15">
        <f t="shared" si="32"/>
        <v>21989.241048049164</v>
      </c>
      <c r="G311" s="16">
        <f>IF(INTRO!$E$43="Non-endemic", "Not required", COUNTRY_INFO!S311)</f>
        <v>1</v>
      </c>
      <c r="H311" s="198" t="s">
        <v>171</v>
      </c>
      <c r="I311" s="15">
        <f>IF($D311=0,0,IF(AND($G311&gt;0,$H311&lt;&gt;"Yes"),D311,IF(AND($G311&gt;0,$H311="Yes"),COUNTRY_INFO!$F311,0)))</f>
        <v>26300.266506729597</v>
      </c>
      <c r="J311" s="3"/>
      <c r="K311" s="42">
        <f t="shared" si="33"/>
        <v>8839.1077946843652</v>
      </c>
      <c r="L311" s="42">
        <f t="shared" si="34"/>
        <v>35139.374301413962</v>
      </c>
      <c r="M311" s="15">
        <f t="shared" si="29"/>
        <v>65750.666266823988</v>
      </c>
      <c r="N311" s="42">
        <f t="shared" si="30"/>
        <v>26517.323384053096</v>
      </c>
      <c r="O311" s="15">
        <f t="shared" si="35"/>
        <v>65750.666266823988</v>
      </c>
      <c r="P311" s="25"/>
      <c r="Q311" s="17">
        <f t="shared" si="36"/>
        <v>65750.666266823988</v>
      </c>
      <c r="R311" s="17">
        <f t="shared" si="31"/>
        <v>66</v>
      </c>
    </row>
    <row r="312" spans="1:18" x14ac:dyDescent="0.2">
      <c r="A312" s="14" t="str">
        <f>IF(INTRO!$E$43="Non-endemic"," ", IF(COUNTRY_INFO!A312=0," ",COUNTRY_INFO!A312))</f>
        <v>Ethiopia</v>
      </c>
      <c r="B312" s="14" t="str">
        <f>IF(INTRO!$E$43="Non-endemic"," ", IF(COUNTRY_INFO!B312=0," ",COUNTRY_INFO!B312))</f>
        <v>Oromia Bale</v>
      </c>
      <c r="C312" s="14" t="str">
        <f>IF(INTRO!$E$43="Non-endemic"," ", IF(COUNTRY_INFO!C312=0," ",COUNTRY_INFO!C312))</f>
        <v>Medda Walabu</v>
      </c>
      <c r="D312" s="15">
        <f>IF(INTRO!$E$43="Non-endemic", 0, IF(COUNTRY_INFO!$K312&gt;0, IF(COUNTRY_INFO!$K312=4, 0, IF(COUNTRY_INFO!$K312=1, COUNTRY_INFO!$F312*0.33, IF(COUNTRY_INFO!$K312=2, COUNTRY_INFO!$F312*0.5, COUNTRY_INFO!$F312))), 0))</f>
        <v>20509.924788830398</v>
      </c>
      <c r="E312" s="15">
        <f>IF(INTRO!$E$43="Non-endemic", 0, IF(COUNTRY_INFO!$K312&gt;0, IF(COUNTRY_INFO!$K312=4, 0, IF(COUNTRY_INFO!$K312=1, 0, IF(COUNTRY_INFO!$K312=2, COUNTRY_INFO!$G312*0.2, COUNTRY_INFO!$G312))), 0))</f>
        <v>13786.129203135897</v>
      </c>
      <c r="F312" s="15">
        <f t="shared" si="32"/>
        <v>34296.053991966299</v>
      </c>
      <c r="G312" s="16">
        <f>IF(INTRO!$E$43="Non-endemic", "Not required", COUNTRY_INFO!S312)</f>
        <v>1</v>
      </c>
      <c r="H312" s="198" t="s">
        <v>171</v>
      </c>
      <c r="I312" s="15">
        <f>IF($D312=0,0,IF(AND($G312&gt;0,$H312&lt;&gt;"Yes"),D312,IF(AND($G312&gt;0,$H312="Yes"),COUNTRY_INFO!$F312,0)))</f>
        <v>41019.849577660796</v>
      </c>
      <c r="J312" s="3"/>
      <c r="K312" s="42">
        <f t="shared" si="33"/>
        <v>13786.129203135897</v>
      </c>
      <c r="L312" s="42">
        <f t="shared" si="34"/>
        <v>54805.978780796693</v>
      </c>
      <c r="M312" s="15">
        <f t="shared" si="29"/>
        <v>102549.62394415199</v>
      </c>
      <c r="N312" s="42">
        <f t="shared" si="30"/>
        <v>41358.387609407691</v>
      </c>
      <c r="O312" s="15">
        <f t="shared" si="35"/>
        <v>102549.62394415199</v>
      </c>
      <c r="P312" s="25"/>
      <c r="Q312" s="17">
        <f t="shared" si="36"/>
        <v>102549.62394415199</v>
      </c>
      <c r="R312" s="17">
        <f t="shared" si="31"/>
        <v>103</v>
      </c>
    </row>
    <row r="313" spans="1:18" x14ac:dyDescent="0.2">
      <c r="A313" s="14" t="str">
        <f>IF(INTRO!$E$43="Non-endemic"," ", IF(COUNTRY_INFO!A313=0," ",COUNTRY_INFO!A313))</f>
        <v>Ethiopia</v>
      </c>
      <c r="B313" s="14" t="str">
        <f>IF(INTRO!$E$43="Non-endemic"," ", IF(COUNTRY_INFO!B313=0," ",COUNTRY_INFO!B313))</f>
        <v>Oromia Bale</v>
      </c>
      <c r="C313" s="14" t="str">
        <f>IF(INTRO!$E$43="Non-endemic"," ", IF(COUNTRY_INFO!C313=0," ",COUNTRY_INFO!C313))</f>
        <v>Rayitu</v>
      </c>
      <c r="D313" s="15">
        <f>IF(INTRO!$E$43="Non-endemic", 0, IF(COUNTRY_INFO!$K313&gt;0, IF(COUNTRY_INFO!$K313=4, 0, IF(COUNTRY_INFO!$K313=1, COUNTRY_INFO!$F313*0.33, IF(COUNTRY_INFO!$K313=2, COUNTRY_INFO!$F313*0.5, COUNTRY_INFO!$F313))), 0))</f>
        <v>0</v>
      </c>
      <c r="E313" s="15">
        <f>IF(INTRO!$E$43="Non-endemic", 0, IF(COUNTRY_INFO!$K313&gt;0, IF(COUNTRY_INFO!$K313=4, 0, IF(COUNTRY_INFO!$K313=1, 0, IF(COUNTRY_INFO!$K313=2, COUNTRY_INFO!$G313*0.2, COUNTRY_INFO!$G313))), 0))</f>
        <v>0</v>
      </c>
      <c r="F313" s="15">
        <f t="shared" si="32"/>
        <v>0</v>
      </c>
      <c r="G313" s="16">
        <f>IF(INTRO!$E$43="Non-endemic", "Not required", COUNTRY_INFO!S313)</f>
        <v>0</v>
      </c>
      <c r="H313" s="198"/>
      <c r="I313" s="15">
        <f>IF($D313=0,0,IF(AND($G313&gt;0,$H313&lt;&gt;"Yes"),D313,IF(AND($G313&gt;0,$H313="Yes"),COUNTRY_INFO!$F313,0)))</f>
        <v>0</v>
      </c>
      <c r="J313" s="3"/>
      <c r="K313" s="42">
        <f t="shared" si="33"/>
        <v>0</v>
      </c>
      <c r="L313" s="42">
        <f t="shared" si="34"/>
        <v>0</v>
      </c>
      <c r="M313" s="15">
        <f t="shared" si="29"/>
        <v>0</v>
      </c>
      <c r="N313" s="42">
        <f t="shared" si="30"/>
        <v>0</v>
      </c>
      <c r="O313" s="15">
        <f t="shared" si="35"/>
        <v>0</v>
      </c>
      <c r="P313" s="25"/>
      <c r="Q313" s="17">
        <f t="shared" si="36"/>
        <v>0</v>
      </c>
      <c r="R313" s="17">
        <f t="shared" si="31"/>
        <v>0</v>
      </c>
    </row>
    <row r="314" spans="1:18" x14ac:dyDescent="0.2">
      <c r="A314" s="14" t="str">
        <f>IF(INTRO!$E$43="Non-endemic"," ", IF(COUNTRY_INFO!A314=0," ",COUNTRY_INFO!A314))</f>
        <v>Ethiopia</v>
      </c>
      <c r="B314" s="14" t="str">
        <f>IF(INTRO!$E$43="Non-endemic"," ", IF(COUNTRY_INFO!B314=0," ",COUNTRY_INFO!B314))</f>
        <v>Oromia Bale</v>
      </c>
      <c r="C314" s="14" t="str">
        <f>IF(INTRO!$E$43="Non-endemic"," ", IF(COUNTRY_INFO!C314=0," ",COUNTRY_INFO!C314))</f>
        <v>Robe Town</v>
      </c>
      <c r="D314" s="15">
        <f>IF(INTRO!$E$43="Non-endemic", 0, IF(COUNTRY_INFO!$K314&gt;0, IF(COUNTRY_INFO!$K314=4, 0, IF(COUNTRY_INFO!$K314=1, COUNTRY_INFO!$F314*0.33, IF(COUNTRY_INFO!$K314=2, COUNTRY_INFO!$F314*0.5, COUNTRY_INFO!$F314))), 0))</f>
        <v>6927.1260714089276</v>
      </c>
      <c r="E314" s="15">
        <f>IF(INTRO!$E$43="Non-endemic", 0, IF(COUNTRY_INFO!$K314&gt;0, IF(COUNTRY_INFO!$K314=4, 0, IF(COUNTRY_INFO!$K314=1, 0, IF(COUNTRY_INFO!$K314=2, COUNTRY_INFO!$G314*0.2, COUNTRY_INFO!$G314))), 0))</f>
        <v>0</v>
      </c>
      <c r="F314" s="15">
        <f t="shared" si="32"/>
        <v>6927.1260714089276</v>
      </c>
      <c r="G314" s="16">
        <f>IF(INTRO!$E$43="Non-endemic", "Not required", COUNTRY_INFO!S314)</f>
        <v>0</v>
      </c>
      <c r="H314" s="198"/>
      <c r="I314" s="15">
        <f>IF($D314=0,0,IF(AND($G314&gt;0,$H314&lt;&gt;"Yes"),D314,IF(AND($G314&gt;0,$H314="Yes"),COUNTRY_INFO!$F314,0)))</f>
        <v>0</v>
      </c>
      <c r="J314" s="3"/>
      <c r="K314" s="42">
        <f t="shared" si="33"/>
        <v>0</v>
      </c>
      <c r="L314" s="42">
        <f t="shared" si="34"/>
        <v>0</v>
      </c>
      <c r="M314" s="15">
        <f t="shared" si="29"/>
        <v>0</v>
      </c>
      <c r="N314" s="42">
        <f t="shared" si="30"/>
        <v>0</v>
      </c>
      <c r="O314" s="15">
        <f t="shared" si="35"/>
        <v>0</v>
      </c>
      <c r="P314" s="25"/>
      <c r="Q314" s="17">
        <f t="shared" si="36"/>
        <v>0</v>
      </c>
      <c r="R314" s="17">
        <f t="shared" si="31"/>
        <v>0</v>
      </c>
    </row>
    <row r="315" spans="1:18" x14ac:dyDescent="0.2">
      <c r="A315" s="14" t="str">
        <f>IF(INTRO!$E$43="Non-endemic"," ", IF(COUNTRY_INFO!A315=0," ",COUNTRY_INFO!A315))</f>
        <v>Ethiopia</v>
      </c>
      <c r="B315" s="14" t="str">
        <f>IF(INTRO!$E$43="Non-endemic"," ", IF(COUNTRY_INFO!B315=0," ",COUNTRY_INFO!B315))</f>
        <v>Oromia Bale</v>
      </c>
      <c r="C315" s="14" t="str">
        <f>IF(INTRO!$E$43="Non-endemic"," ", IF(COUNTRY_INFO!C315=0," ",COUNTRY_INFO!C315))</f>
        <v>Sawena</v>
      </c>
      <c r="D315" s="15">
        <f>IF(INTRO!$E$43="Non-endemic", 0, IF(COUNTRY_INFO!$K315&gt;0, IF(COUNTRY_INFO!$K315=4, 0, IF(COUNTRY_INFO!$K315=1, COUNTRY_INFO!$F315*0.33, IF(COUNTRY_INFO!$K315=2, COUNTRY_INFO!$F315*0.5, COUNTRY_INFO!$F315))), 0))</f>
        <v>0</v>
      </c>
      <c r="E315" s="15">
        <f>IF(INTRO!$E$43="Non-endemic", 0, IF(COUNTRY_INFO!$K315&gt;0, IF(COUNTRY_INFO!$K315=4, 0, IF(COUNTRY_INFO!$K315=1, 0, IF(COUNTRY_INFO!$K315=2, COUNTRY_INFO!$G315*0.2, COUNTRY_INFO!$G315))), 0))</f>
        <v>0</v>
      </c>
      <c r="F315" s="15">
        <f t="shared" si="32"/>
        <v>0</v>
      </c>
      <c r="G315" s="16">
        <f>IF(INTRO!$E$43="Non-endemic", "Not required", COUNTRY_INFO!S315)</f>
        <v>0</v>
      </c>
      <c r="H315" s="198"/>
      <c r="I315" s="15">
        <f>IF($D315=0,0,IF(AND($G315&gt;0,$H315&lt;&gt;"Yes"),D315,IF(AND($G315&gt;0,$H315="Yes"),COUNTRY_INFO!$F315,0)))</f>
        <v>0</v>
      </c>
      <c r="J315" s="3"/>
      <c r="K315" s="42">
        <f t="shared" si="33"/>
        <v>0</v>
      </c>
      <c r="L315" s="42">
        <f t="shared" si="34"/>
        <v>0</v>
      </c>
      <c r="M315" s="15">
        <f t="shared" si="29"/>
        <v>0</v>
      </c>
      <c r="N315" s="42">
        <f t="shared" si="30"/>
        <v>0</v>
      </c>
      <c r="O315" s="15">
        <f t="shared" si="35"/>
        <v>0</v>
      </c>
      <c r="P315" s="25"/>
      <c r="Q315" s="17">
        <f t="shared" si="36"/>
        <v>0</v>
      </c>
      <c r="R315" s="17">
        <f t="shared" si="31"/>
        <v>0</v>
      </c>
    </row>
    <row r="316" spans="1:18" x14ac:dyDescent="0.2">
      <c r="A316" s="14" t="str">
        <f>IF(INTRO!$E$43="Non-endemic"," ", IF(COUNTRY_INFO!A316=0," ",COUNTRY_INFO!A316))</f>
        <v>Ethiopia</v>
      </c>
      <c r="B316" s="14" t="str">
        <f>IF(INTRO!$E$43="Non-endemic"," ", IF(COUNTRY_INFO!B316=0," ",COUNTRY_INFO!B316))</f>
        <v>Oromia Bale</v>
      </c>
      <c r="C316" s="14" t="str">
        <f>IF(INTRO!$E$43="Non-endemic"," ", IF(COUNTRY_INFO!C316=0," ",COUNTRY_INFO!C316))</f>
        <v>Sinana</v>
      </c>
      <c r="D316" s="15">
        <f>IF(INTRO!$E$43="Non-endemic", 0, IF(COUNTRY_INFO!$K316&gt;0, IF(COUNTRY_INFO!$K316=4, 0, IF(COUNTRY_INFO!$K316=1, COUNTRY_INFO!$F316*0.33, IF(COUNTRY_INFO!$K316=2, COUNTRY_INFO!$F316*0.5, COUNTRY_INFO!$F316))), 0))</f>
        <v>16394.914247142817</v>
      </c>
      <c r="E316" s="15">
        <f>IF(INTRO!$E$43="Non-endemic", 0, IF(COUNTRY_INFO!$K316&gt;0, IF(COUNTRY_INFO!$K316=4, 0, IF(COUNTRY_INFO!$K316=1, 0, IF(COUNTRY_INFO!$K316=2, COUNTRY_INFO!$G316*0.2, COUNTRY_INFO!$G316))), 0))</f>
        <v>0</v>
      </c>
      <c r="F316" s="15">
        <f t="shared" si="32"/>
        <v>16394.914247142817</v>
      </c>
      <c r="G316" s="16">
        <f>IF(INTRO!$E$43="Non-endemic", "Not required", COUNTRY_INFO!S316)</f>
        <v>0</v>
      </c>
      <c r="H316" s="198"/>
      <c r="I316" s="15">
        <f>IF($D316=0,0,IF(AND($G316&gt;0,$H316&lt;&gt;"Yes"),D316,IF(AND($G316&gt;0,$H316="Yes"),COUNTRY_INFO!$F316,0)))</f>
        <v>0</v>
      </c>
      <c r="J316" s="3"/>
      <c r="K316" s="42">
        <f t="shared" si="33"/>
        <v>0</v>
      </c>
      <c r="L316" s="42">
        <f t="shared" si="34"/>
        <v>0</v>
      </c>
      <c r="M316" s="15">
        <f t="shared" si="29"/>
        <v>0</v>
      </c>
      <c r="N316" s="42">
        <f t="shared" si="30"/>
        <v>0</v>
      </c>
      <c r="O316" s="15">
        <f t="shared" si="35"/>
        <v>0</v>
      </c>
      <c r="P316" s="25"/>
      <c r="Q316" s="17">
        <f t="shared" si="36"/>
        <v>0</v>
      </c>
      <c r="R316" s="17">
        <f t="shared" si="31"/>
        <v>0</v>
      </c>
    </row>
    <row r="317" spans="1:18" x14ac:dyDescent="0.2">
      <c r="A317" s="14" t="str">
        <f>IF(INTRO!$E$43="Non-endemic"," ", IF(COUNTRY_INFO!A317=0," ",COUNTRY_INFO!A317))</f>
        <v>Ethiopia</v>
      </c>
      <c r="B317" s="14" t="str">
        <f>IF(INTRO!$E$43="Non-endemic"," ", IF(COUNTRY_INFO!B317=0," ",COUNTRY_INFO!B317))</f>
        <v>Oromia Borena</v>
      </c>
      <c r="C317" s="14" t="str">
        <f>IF(INTRO!$E$43="Non-endemic"," ", IF(COUNTRY_INFO!C317=0," ",COUNTRY_INFO!C317))</f>
        <v>Arero</v>
      </c>
      <c r="D317" s="15">
        <f>IF(INTRO!$E$43="Non-endemic", 0, IF(COUNTRY_INFO!$K317&gt;0, IF(COUNTRY_INFO!$K317=4, 0, IF(COUNTRY_INFO!$K317=1, COUNTRY_INFO!$F317*0.33, IF(COUNTRY_INFO!$K317=2, COUNTRY_INFO!$F317*0.5, COUNTRY_INFO!$F317))), 0))</f>
        <v>0</v>
      </c>
      <c r="E317" s="15">
        <f>IF(INTRO!$E$43="Non-endemic", 0, IF(COUNTRY_INFO!$K317&gt;0, IF(COUNTRY_INFO!$K317=4, 0, IF(COUNTRY_INFO!$K317=1, 0, IF(COUNTRY_INFO!$K317=2, COUNTRY_INFO!$G317*0.2, COUNTRY_INFO!$G317))), 0))</f>
        <v>0</v>
      </c>
      <c r="F317" s="15">
        <f t="shared" si="32"/>
        <v>0</v>
      </c>
      <c r="G317" s="16">
        <f>IF(INTRO!$E$43="Non-endemic", "Not required", COUNTRY_INFO!S317)</f>
        <v>0</v>
      </c>
      <c r="H317" s="198"/>
      <c r="I317" s="15">
        <f>IF($D317=0,0,IF(AND($G317&gt;0,$H317&lt;&gt;"Yes"),D317,IF(AND($G317&gt;0,$H317="Yes"),COUNTRY_INFO!$F317,0)))</f>
        <v>0</v>
      </c>
      <c r="J317" s="3"/>
      <c r="K317" s="42">
        <f t="shared" si="33"/>
        <v>0</v>
      </c>
      <c r="L317" s="42">
        <f t="shared" si="34"/>
        <v>0</v>
      </c>
      <c r="M317" s="15">
        <f t="shared" si="29"/>
        <v>0</v>
      </c>
      <c r="N317" s="42">
        <f t="shared" si="30"/>
        <v>0</v>
      </c>
      <c r="O317" s="15">
        <f t="shared" si="35"/>
        <v>0</v>
      </c>
      <c r="P317" s="25"/>
      <c r="Q317" s="17">
        <f t="shared" si="36"/>
        <v>0</v>
      </c>
      <c r="R317" s="17">
        <f t="shared" si="31"/>
        <v>0</v>
      </c>
    </row>
    <row r="318" spans="1:18" x14ac:dyDescent="0.2">
      <c r="A318" s="14" t="str">
        <f>IF(INTRO!$E$43="Non-endemic"," ", IF(COUNTRY_INFO!A318=0," ",COUNTRY_INFO!A318))</f>
        <v>Ethiopia</v>
      </c>
      <c r="B318" s="14" t="str">
        <f>IF(INTRO!$E$43="Non-endemic"," ", IF(COUNTRY_INFO!B318=0," ",COUNTRY_INFO!B318))</f>
        <v>Oromia Borena</v>
      </c>
      <c r="C318" s="14" t="str">
        <f>IF(INTRO!$E$43="Non-endemic"," ", IF(COUNTRY_INFO!C318=0," ",COUNTRY_INFO!C318))</f>
        <v>Dhas</v>
      </c>
      <c r="D318" s="15">
        <f>IF(INTRO!$E$43="Non-endemic", 0, IF(COUNTRY_INFO!$K318&gt;0, IF(COUNTRY_INFO!$K318=4, 0, IF(COUNTRY_INFO!$K318=1, COUNTRY_INFO!$F318*0.33, IF(COUNTRY_INFO!$K318=2, COUNTRY_INFO!$F318*0.5, COUNTRY_INFO!$F318))), 0))</f>
        <v>0</v>
      </c>
      <c r="E318" s="15">
        <f>IF(INTRO!$E$43="Non-endemic", 0, IF(COUNTRY_INFO!$K318&gt;0, IF(COUNTRY_INFO!$K318=4, 0, IF(COUNTRY_INFO!$K318=1, 0, IF(COUNTRY_INFO!$K318=2, COUNTRY_INFO!$G318*0.2, COUNTRY_INFO!$G318))), 0))</f>
        <v>0</v>
      </c>
      <c r="F318" s="15">
        <f t="shared" si="32"/>
        <v>0</v>
      </c>
      <c r="G318" s="16">
        <f>IF(INTRO!$E$43="Non-endemic", "Not required", COUNTRY_INFO!S318)</f>
        <v>0</v>
      </c>
      <c r="H318" s="198"/>
      <c r="I318" s="15">
        <f>IF($D318=0,0,IF(AND($G318&gt;0,$H318&lt;&gt;"Yes"),D318,IF(AND($G318&gt;0,$H318="Yes"),COUNTRY_INFO!$F318,0)))</f>
        <v>0</v>
      </c>
      <c r="J318" s="3"/>
      <c r="K318" s="42">
        <f t="shared" si="33"/>
        <v>0</v>
      </c>
      <c r="L318" s="42">
        <f t="shared" si="34"/>
        <v>0</v>
      </c>
      <c r="M318" s="15">
        <f t="shared" si="29"/>
        <v>0</v>
      </c>
      <c r="N318" s="42">
        <f t="shared" si="30"/>
        <v>0</v>
      </c>
      <c r="O318" s="15">
        <f t="shared" si="35"/>
        <v>0</v>
      </c>
      <c r="P318" s="25"/>
      <c r="Q318" s="17">
        <f t="shared" si="36"/>
        <v>0</v>
      </c>
      <c r="R318" s="17">
        <f t="shared" si="31"/>
        <v>0</v>
      </c>
    </row>
    <row r="319" spans="1:18" x14ac:dyDescent="0.2">
      <c r="A319" s="14" t="str">
        <f>IF(INTRO!$E$43="Non-endemic"," ", IF(COUNTRY_INFO!A319=0," ",COUNTRY_INFO!A319))</f>
        <v>Ethiopia</v>
      </c>
      <c r="B319" s="14" t="str">
        <f>IF(INTRO!$E$43="Non-endemic"," ", IF(COUNTRY_INFO!B319=0," ",COUNTRY_INFO!B319))</f>
        <v>Oromia Borena</v>
      </c>
      <c r="C319" s="14" t="str">
        <f>IF(INTRO!$E$43="Non-endemic"," ", IF(COUNTRY_INFO!C319=0," ",COUNTRY_INFO!C319))</f>
        <v>Dillo</v>
      </c>
      <c r="D319" s="15">
        <f>IF(INTRO!$E$43="Non-endemic", 0, IF(COUNTRY_INFO!$K319&gt;0, IF(COUNTRY_INFO!$K319=4, 0, IF(COUNTRY_INFO!$K319=1, COUNTRY_INFO!$F319*0.33, IF(COUNTRY_INFO!$K319=2, COUNTRY_INFO!$F319*0.5, COUNTRY_INFO!$F319))), 0))</f>
        <v>0</v>
      </c>
      <c r="E319" s="15">
        <f>IF(INTRO!$E$43="Non-endemic", 0, IF(COUNTRY_INFO!$K319&gt;0, IF(COUNTRY_INFO!$K319=4, 0, IF(COUNTRY_INFO!$K319=1, 0, IF(COUNTRY_INFO!$K319=2, COUNTRY_INFO!$G319*0.2, COUNTRY_INFO!$G319))), 0))</f>
        <v>0</v>
      </c>
      <c r="F319" s="15">
        <f t="shared" si="32"/>
        <v>0</v>
      </c>
      <c r="G319" s="16">
        <f>IF(INTRO!$E$43="Non-endemic", "Not required", COUNTRY_INFO!S319)</f>
        <v>0</v>
      </c>
      <c r="H319" s="198"/>
      <c r="I319" s="15">
        <f>IF($D319=0,0,IF(AND($G319&gt;0,$H319&lt;&gt;"Yes"),D319,IF(AND($G319&gt;0,$H319="Yes"),COUNTRY_INFO!$F319,0)))</f>
        <v>0</v>
      </c>
      <c r="J319" s="3"/>
      <c r="K319" s="42">
        <f t="shared" si="33"/>
        <v>0</v>
      </c>
      <c r="L319" s="42">
        <f t="shared" si="34"/>
        <v>0</v>
      </c>
      <c r="M319" s="15">
        <f t="shared" si="29"/>
        <v>0</v>
      </c>
      <c r="N319" s="42">
        <f t="shared" si="30"/>
        <v>0</v>
      </c>
      <c r="O319" s="15">
        <f t="shared" si="35"/>
        <v>0</v>
      </c>
      <c r="P319" s="25"/>
      <c r="Q319" s="17">
        <f t="shared" si="36"/>
        <v>0</v>
      </c>
      <c r="R319" s="17">
        <f t="shared" si="31"/>
        <v>0</v>
      </c>
    </row>
    <row r="320" spans="1:18" x14ac:dyDescent="0.2">
      <c r="A320" s="14" t="str">
        <f>IF(INTRO!$E$43="Non-endemic"," ", IF(COUNTRY_INFO!A320=0," ",COUNTRY_INFO!A320))</f>
        <v>Ethiopia</v>
      </c>
      <c r="B320" s="14" t="str">
        <f>IF(INTRO!$E$43="Non-endemic"," ", IF(COUNTRY_INFO!B320=0," ",COUNTRY_INFO!B320))</f>
        <v>Oromia Borena</v>
      </c>
      <c r="C320" s="14" t="str">
        <f>IF(INTRO!$E$43="Non-endemic"," ", IF(COUNTRY_INFO!C320=0," ",COUNTRY_INFO!C320))</f>
        <v>Dire</v>
      </c>
      <c r="D320" s="15">
        <f>IF(INTRO!$E$43="Non-endemic", 0, IF(COUNTRY_INFO!$K320&gt;0, IF(COUNTRY_INFO!$K320=4, 0, IF(COUNTRY_INFO!$K320=1, COUNTRY_INFO!$F320*0.33, IF(COUNTRY_INFO!$K320=2, COUNTRY_INFO!$F320*0.5, COUNTRY_INFO!$F320))), 0))</f>
        <v>0</v>
      </c>
      <c r="E320" s="15">
        <f>IF(INTRO!$E$43="Non-endemic", 0, IF(COUNTRY_INFO!$K320&gt;0, IF(COUNTRY_INFO!$K320=4, 0, IF(COUNTRY_INFO!$K320=1, 0, IF(COUNTRY_INFO!$K320=2, COUNTRY_INFO!$G320*0.2, COUNTRY_INFO!$G320))), 0))</f>
        <v>0</v>
      </c>
      <c r="F320" s="15">
        <f t="shared" si="32"/>
        <v>0</v>
      </c>
      <c r="G320" s="16">
        <f>IF(INTRO!$E$43="Non-endemic", "Not required", COUNTRY_INFO!S320)</f>
        <v>0</v>
      </c>
      <c r="H320" s="198"/>
      <c r="I320" s="15">
        <f>IF($D320=0,0,IF(AND($G320&gt;0,$H320&lt;&gt;"Yes"),D320,IF(AND($G320&gt;0,$H320="Yes"),COUNTRY_INFO!$F320,0)))</f>
        <v>0</v>
      </c>
      <c r="J320" s="3"/>
      <c r="K320" s="42">
        <f t="shared" si="33"/>
        <v>0</v>
      </c>
      <c r="L320" s="42">
        <f t="shared" si="34"/>
        <v>0</v>
      </c>
      <c r="M320" s="15">
        <f t="shared" si="29"/>
        <v>0</v>
      </c>
      <c r="N320" s="42">
        <f t="shared" si="30"/>
        <v>0</v>
      </c>
      <c r="O320" s="15">
        <f t="shared" si="35"/>
        <v>0</v>
      </c>
      <c r="P320" s="25"/>
      <c r="Q320" s="17">
        <f t="shared" si="36"/>
        <v>0</v>
      </c>
      <c r="R320" s="17">
        <f t="shared" si="31"/>
        <v>0</v>
      </c>
    </row>
    <row r="321" spans="1:18" x14ac:dyDescent="0.2">
      <c r="A321" s="14" t="str">
        <f>IF(INTRO!$E$43="Non-endemic"," ", IF(COUNTRY_INFO!A321=0," ",COUNTRY_INFO!A321))</f>
        <v>Ethiopia</v>
      </c>
      <c r="B321" s="14" t="str">
        <f>IF(INTRO!$E$43="Non-endemic"," ", IF(COUNTRY_INFO!B321=0," ",COUNTRY_INFO!B321))</f>
        <v>Oromia Borena</v>
      </c>
      <c r="C321" s="14" t="str">
        <f>IF(INTRO!$E$43="Non-endemic"," ", IF(COUNTRY_INFO!C321=0," ",COUNTRY_INFO!C321))</f>
        <v>Dubluk</v>
      </c>
      <c r="D321" s="15">
        <f>IF(INTRO!$E$43="Non-endemic", 0, IF(COUNTRY_INFO!$K321&gt;0, IF(COUNTRY_INFO!$K321=4, 0, IF(COUNTRY_INFO!$K321=1, COUNTRY_INFO!$F321*0.33, IF(COUNTRY_INFO!$K321=2, COUNTRY_INFO!$F321*0.5, COUNTRY_INFO!$F321))), 0))</f>
        <v>0</v>
      </c>
      <c r="E321" s="15">
        <f>IF(INTRO!$E$43="Non-endemic", 0, IF(COUNTRY_INFO!$K321&gt;0, IF(COUNTRY_INFO!$K321=4, 0, IF(COUNTRY_INFO!$K321=1, 0, IF(COUNTRY_INFO!$K321=2, COUNTRY_INFO!$G321*0.2, COUNTRY_INFO!$G321))), 0))</f>
        <v>0</v>
      </c>
      <c r="F321" s="15">
        <f t="shared" si="32"/>
        <v>0</v>
      </c>
      <c r="G321" s="16">
        <f>IF(INTRO!$E$43="Non-endemic", "Not required", COUNTRY_INFO!S321)</f>
        <v>0</v>
      </c>
      <c r="H321" s="198"/>
      <c r="I321" s="15">
        <f>IF($D321=0,0,IF(AND($G321&gt;0,$H321&lt;&gt;"Yes"),D321,IF(AND($G321&gt;0,$H321="Yes"),COUNTRY_INFO!$F321,0)))</f>
        <v>0</v>
      </c>
      <c r="J321" s="3"/>
      <c r="K321" s="42">
        <f t="shared" si="33"/>
        <v>0</v>
      </c>
      <c r="L321" s="42">
        <f t="shared" si="34"/>
        <v>0</v>
      </c>
      <c r="M321" s="15">
        <f t="shared" si="29"/>
        <v>0</v>
      </c>
      <c r="N321" s="42">
        <f t="shared" si="30"/>
        <v>0</v>
      </c>
      <c r="O321" s="15">
        <f t="shared" si="35"/>
        <v>0</v>
      </c>
      <c r="P321" s="25"/>
      <c r="Q321" s="17">
        <f t="shared" si="36"/>
        <v>0</v>
      </c>
      <c r="R321" s="17">
        <f t="shared" si="31"/>
        <v>0</v>
      </c>
    </row>
    <row r="322" spans="1:18" x14ac:dyDescent="0.2">
      <c r="A322" s="14" t="str">
        <f>IF(INTRO!$E$43="Non-endemic"," ", IF(COUNTRY_INFO!A322=0," ",COUNTRY_INFO!A322))</f>
        <v>Ethiopia</v>
      </c>
      <c r="B322" s="14" t="str">
        <f>IF(INTRO!$E$43="Non-endemic"," ", IF(COUNTRY_INFO!B322=0," ",COUNTRY_INFO!B322))</f>
        <v>Oromia Borena</v>
      </c>
      <c r="C322" s="14" t="str">
        <f>IF(INTRO!$E$43="Non-endemic"," ", IF(COUNTRY_INFO!C322=0," ",COUNTRY_INFO!C322))</f>
        <v>Eliwaye</v>
      </c>
      <c r="D322" s="15">
        <f>IF(INTRO!$E$43="Non-endemic", 0, IF(COUNTRY_INFO!$K322&gt;0, IF(COUNTRY_INFO!$K322=4, 0, IF(COUNTRY_INFO!$K322=1, COUNTRY_INFO!$F322*0.33, IF(COUNTRY_INFO!$K322=2, COUNTRY_INFO!$F322*0.5, COUNTRY_INFO!$F322))), 0))</f>
        <v>0</v>
      </c>
      <c r="E322" s="15">
        <f>IF(INTRO!$E$43="Non-endemic", 0, IF(COUNTRY_INFO!$K322&gt;0, IF(COUNTRY_INFO!$K322=4, 0, IF(COUNTRY_INFO!$K322=1, 0, IF(COUNTRY_INFO!$K322=2, COUNTRY_INFO!$G322*0.2, COUNTRY_INFO!$G322))), 0))</f>
        <v>0</v>
      </c>
      <c r="F322" s="15">
        <f t="shared" si="32"/>
        <v>0</v>
      </c>
      <c r="G322" s="16">
        <f>IF(INTRO!$E$43="Non-endemic", "Not required", COUNTRY_INFO!S322)</f>
        <v>0</v>
      </c>
      <c r="H322" s="198"/>
      <c r="I322" s="15">
        <f>IF($D322=0,0,IF(AND($G322&gt;0,$H322&lt;&gt;"Yes"),D322,IF(AND($G322&gt;0,$H322="Yes"),COUNTRY_INFO!$F322,0)))</f>
        <v>0</v>
      </c>
      <c r="J322" s="3"/>
      <c r="K322" s="42">
        <f t="shared" si="33"/>
        <v>0</v>
      </c>
      <c r="L322" s="42">
        <f t="shared" si="34"/>
        <v>0</v>
      </c>
      <c r="M322" s="15">
        <f t="shared" si="29"/>
        <v>0</v>
      </c>
      <c r="N322" s="42">
        <f t="shared" si="30"/>
        <v>0</v>
      </c>
      <c r="O322" s="15">
        <f t="shared" si="35"/>
        <v>0</v>
      </c>
      <c r="P322" s="25"/>
      <c r="Q322" s="17">
        <f t="shared" si="36"/>
        <v>0</v>
      </c>
      <c r="R322" s="17">
        <f t="shared" si="31"/>
        <v>0</v>
      </c>
    </row>
    <row r="323" spans="1:18" x14ac:dyDescent="0.2">
      <c r="A323" s="14" t="str">
        <f>IF(INTRO!$E$43="Non-endemic"," ", IF(COUNTRY_INFO!A323=0," ",COUNTRY_INFO!A323))</f>
        <v>Ethiopia</v>
      </c>
      <c r="B323" s="14" t="str">
        <f>IF(INTRO!$E$43="Non-endemic"," ", IF(COUNTRY_INFO!B323=0," ",COUNTRY_INFO!B323))</f>
        <v>Oromia Borena</v>
      </c>
      <c r="C323" s="14" t="str">
        <f>IF(INTRO!$E$43="Non-endemic"," ", IF(COUNTRY_INFO!C323=0," ",COUNTRY_INFO!C323))</f>
        <v>Gomole</v>
      </c>
      <c r="D323" s="15">
        <f>IF(INTRO!$E$43="Non-endemic", 0, IF(COUNTRY_INFO!$K323&gt;0, IF(COUNTRY_INFO!$K323=4, 0, IF(COUNTRY_INFO!$K323=1, COUNTRY_INFO!$F323*0.33, IF(COUNTRY_INFO!$K323=2, COUNTRY_INFO!$F323*0.5, COUNTRY_INFO!$F323))), 0))</f>
        <v>0</v>
      </c>
      <c r="E323" s="15">
        <f>IF(INTRO!$E$43="Non-endemic", 0, IF(COUNTRY_INFO!$K323&gt;0, IF(COUNTRY_INFO!$K323=4, 0, IF(COUNTRY_INFO!$K323=1, 0, IF(COUNTRY_INFO!$K323=2, COUNTRY_INFO!$G323*0.2, COUNTRY_INFO!$G323))), 0))</f>
        <v>0</v>
      </c>
      <c r="F323" s="15">
        <f t="shared" si="32"/>
        <v>0</v>
      </c>
      <c r="G323" s="16">
        <f>IF(INTRO!$E$43="Non-endemic", "Not required", COUNTRY_INFO!S323)</f>
        <v>0</v>
      </c>
      <c r="H323" s="198"/>
      <c r="I323" s="15">
        <f>IF($D323=0,0,IF(AND($G323&gt;0,$H323&lt;&gt;"Yes"),D323,IF(AND($G323&gt;0,$H323="Yes"),COUNTRY_INFO!$F323,0)))</f>
        <v>0</v>
      </c>
      <c r="J323" s="3"/>
      <c r="K323" s="42">
        <f t="shared" si="33"/>
        <v>0</v>
      </c>
      <c r="L323" s="42">
        <f t="shared" si="34"/>
        <v>0</v>
      </c>
      <c r="M323" s="15">
        <f t="shared" si="29"/>
        <v>0</v>
      </c>
      <c r="N323" s="42">
        <f t="shared" si="30"/>
        <v>0</v>
      </c>
      <c r="O323" s="15">
        <f t="shared" si="35"/>
        <v>0</v>
      </c>
      <c r="P323" s="25"/>
      <c r="Q323" s="17">
        <f t="shared" si="36"/>
        <v>0</v>
      </c>
      <c r="R323" s="17">
        <f t="shared" si="31"/>
        <v>0</v>
      </c>
    </row>
    <row r="324" spans="1:18" x14ac:dyDescent="0.2">
      <c r="A324" s="14" t="str">
        <f>IF(INTRO!$E$43="Non-endemic"," ", IF(COUNTRY_INFO!A324=0," ",COUNTRY_INFO!A324))</f>
        <v>Ethiopia</v>
      </c>
      <c r="B324" s="14" t="str">
        <f>IF(INTRO!$E$43="Non-endemic"," ", IF(COUNTRY_INFO!B324=0," ",COUNTRY_INFO!B324))</f>
        <v>Oromia Borena</v>
      </c>
      <c r="C324" s="14" t="str">
        <f>IF(INTRO!$E$43="Non-endemic"," ", IF(COUNTRY_INFO!C324=0," ",COUNTRY_INFO!C324))</f>
        <v>Guchi</v>
      </c>
      <c r="D324" s="15">
        <f>IF(INTRO!$E$43="Non-endemic", 0, IF(COUNTRY_INFO!$K324&gt;0, IF(COUNTRY_INFO!$K324=4, 0, IF(COUNTRY_INFO!$K324=1, COUNTRY_INFO!$F324*0.33, IF(COUNTRY_INFO!$K324=2, COUNTRY_INFO!$F324*0.5, COUNTRY_INFO!$F324))), 0))</f>
        <v>0</v>
      </c>
      <c r="E324" s="15">
        <f>IF(INTRO!$E$43="Non-endemic", 0, IF(COUNTRY_INFO!$K324&gt;0, IF(COUNTRY_INFO!$K324=4, 0, IF(COUNTRY_INFO!$K324=1, 0, IF(COUNTRY_INFO!$K324=2, COUNTRY_INFO!$G324*0.2, COUNTRY_INFO!$G324))), 0))</f>
        <v>0</v>
      </c>
      <c r="F324" s="15">
        <f t="shared" si="32"/>
        <v>0</v>
      </c>
      <c r="G324" s="16">
        <f>IF(INTRO!$E$43="Non-endemic", "Not required", COUNTRY_INFO!S324)</f>
        <v>0</v>
      </c>
      <c r="H324" s="198"/>
      <c r="I324" s="15">
        <f>IF($D324=0,0,IF(AND($G324&gt;0,$H324&lt;&gt;"Yes"),D324,IF(AND($G324&gt;0,$H324="Yes"),COUNTRY_INFO!$F324,0)))</f>
        <v>0</v>
      </c>
      <c r="J324" s="3"/>
      <c r="K324" s="42">
        <f t="shared" si="33"/>
        <v>0</v>
      </c>
      <c r="L324" s="42">
        <f t="shared" si="34"/>
        <v>0</v>
      </c>
      <c r="M324" s="15">
        <f t="shared" si="29"/>
        <v>0</v>
      </c>
      <c r="N324" s="42">
        <f t="shared" si="30"/>
        <v>0</v>
      </c>
      <c r="O324" s="15">
        <f t="shared" si="35"/>
        <v>0</v>
      </c>
      <c r="P324" s="25"/>
      <c r="Q324" s="17">
        <f t="shared" si="36"/>
        <v>0</v>
      </c>
      <c r="R324" s="17">
        <f t="shared" si="31"/>
        <v>0</v>
      </c>
    </row>
    <row r="325" spans="1:18" x14ac:dyDescent="0.2">
      <c r="A325" s="14" t="str">
        <f>IF(INTRO!$E$43="Non-endemic"," ", IF(COUNTRY_INFO!A325=0," ",COUNTRY_INFO!A325))</f>
        <v>Ethiopia</v>
      </c>
      <c r="B325" s="14" t="str">
        <f>IF(INTRO!$E$43="Non-endemic"," ", IF(COUNTRY_INFO!B325=0," ",COUNTRY_INFO!B325))</f>
        <v>Oromia Borena</v>
      </c>
      <c r="C325" s="14" t="str">
        <f>IF(INTRO!$E$43="Non-endemic"," ", IF(COUNTRY_INFO!C325=0," ",COUNTRY_INFO!C325))</f>
        <v>Miyo</v>
      </c>
      <c r="D325" s="15">
        <f>IF(INTRO!$E$43="Non-endemic", 0, IF(COUNTRY_INFO!$K325&gt;0, IF(COUNTRY_INFO!$K325=4, 0, IF(COUNTRY_INFO!$K325=1, COUNTRY_INFO!$F325*0.33, IF(COUNTRY_INFO!$K325=2, COUNTRY_INFO!$F325*0.5, COUNTRY_INFO!$F325))), 0))</f>
        <v>0</v>
      </c>
      <c r="E325" s="15">
        <f>IF(INTRO!$E$43="Non-endemic", 0, IF(COUNTRY_INFO!$K325&gt;0, IF(COUNTRY_INFO!$K325=4, 0, IF(COUNTRY_INFO!$K325=1, 0, IF(COUNTRY_INFO!$K325=2, COUNTRY_INFO!$G325*0.2, COUNTRY_INFO!$G325))), 0))</f>
        <v>0</v>
      </c>
      <c r="F325" s="15">
        <f t="shared" si="32"/>
        <v>0</v>
      </c>
      <c r="G325" s="16">
        <f>IF(INTRO!$E$43="Non-endemic", "Not required", COUNTRY_INFO!S325)</f>
        <v>0</v>
      </c>
      <c r="H325" s="198"/>
      <c r="I325" s="15">
        <f>IF($D325=0,0,IF(AND($G325&gt;0,$H325&lt;&gt;"Yes"),D325,IF(AND($G325&gt;0,$H325="Yes"),COUNTRY_INFO!$F325,0)))</f>
        <v>0</v>
      </c>
      <c r="J325" s="3"/>
      <c r="K325" s="42">
        <f t="shared" si="33"/>
        <v>0</v>
      </c>
      <c r="L325" s="42">
        <f t="shared" si="34"/>
        <v>0</v>
      </c>
      <c r="M325" s="15">
        <f t="shared" si="29"/>
        <v>0</v>
      </c>
      <c r="N325" s="42">
        <f t="shared" si="30"/>
        <v>0</v>
      </c>
      <c r="O325" s="15">
        <f t="shared" si="35"/>
        <v>0</v>
      </c>
      <c r="P325" s="25"/>
      <c r="Q325" s="17">
        <f t="shared" si="36"/>
        <v>0</v>
      </c>
      <c r="R325" s="17">
        <f t="shared" si="31"/>
        <v>0</v>
      </c>
    </row>
    <row r="326" spans="1:18" x14ac:dyDescent="0.2">
      <c r="A326" s="14" t="str">
        <f>IF(INTRO!$E$43="Non-endemic"," ", IF(COUNTRY_INFO!A326=0," ",COUNTRY_INFO!A326))</f>
        <v>Ethiopia</v>
      </c>
      <c r="B326" s="14" t="str">
        <f>IF(INTRO!$E$43="Non-endemic"," ", IF(COUNTRY_INFO!B326=0," ",COUNTRY_INFO!B326))</f>
        <v>Oromia Borena</v>
      </c>
      <c r="C326" s="14" t="str">
        <f>IF(INTRO!$E$43="Non-endemic"," ", IF(COUNTRY_INFO!C326=0," ",COUNTRY_INFO!C326))</f>
        <v>Moyale</v>
      </c>
      <c r="D326" s="15">
        <f>IF(INTRO!$E$43="Non-endemic", 0, IF(COUNTRY_INFO!$K326&gt;0, IF(COUNTRY_INFO!$K326=4, 0, IF(COUNTRY_INFO!$K326=1, COUNTRY_INFO!$F326*0.33, IF(COUNTRY_INFO!$K326=2, COUNTRY_INFO!$F326*0.5, COUNTRY_INFO!$F326))), 0))</f>
        <v>0</v>
      </c>
      <c r="E326" s="15">
        <f>IF(INTRO!$E$43="Non-endemic", 0, IF(COUNTRY_INFO!$K326&gt;0, IF(COUNTRY_INFO!$K326=4, 0, IF(COUNTRY_INFO!$K326=1, 0, IF(COUNTRY_INFO!$K326=2, COUNTRY_INFO!$G326*0.2, COUNTRY_INFO!$G326))), 0))</f>
        <v>0</v>
      </c>
      <c r="F326" s="15">
        <f t="shared" si="32"/>
        <v>0</v>
      </c>
      <c r="G326" s="16">
        <f>IF(INTRO!$E$43="Non-endemic", "Not required", COUNTRY_INFO!S326)</f>
        <v>0</v>
      </c>
      <c r="H326" s="198"/>
      <c r="I326" s="15">
        <f>IF($D326=0,0,IF(AND($G326&gt;0,$H326&lt;&gt;"Yes"),D326,IF(AND($G326&gt;0,$H326="Yes"),COUNTRY_INFO!$F326,0)))</f>
        <v>0</v>
      </c>
      <c r="J326" s="3"/>
      <c r="K326" s="42">
        <f t="shared" si="33"/>
        <v>0</v>
      </c>
      <c r="L326" s="42">
        <f t="shared" si="34"/>
        <v>0</v>
      </c>
      <c r="M326" s="15">
        <f t="shared" si="29"/>
        <v>0</v>
      </c>
      <c r="N326" s="42">
        <f t="shared" si="30"/>
        <v>0</v>
      </c>
      <c r="O326" s="15">
        <f t="shared" si="35"/>
        <v>0</v>
      </c>
      <c r="P326" s="25"/>
      <c r="Q326" s="17">
        <f t="shared" si="36"/>
        <v>0</v>
      </c>
      <c r="R326" s="17">
        <f t="shared" si="31"/>
        <v>0</v>
      </c>
    </row>
    <row r="327" spans="1:18" x14ac:dyDescent="0.2">
      <c r="A327" s="14" t="str">
        <f>IF(INTRO!$E$43="Non-endemic"," ", IF(COUNTRY_INFO!A327=0," ",COUNTRY_INFO!A327))</f>
        <v>Ethiopia</v>
      </c>
      <c r="B327" s="14" t="str">
        <f>IF(INTRO!$E$43="Non-endemic"," ", IF(COUNTRY_INFO!B327=0," ",COUNTRY_INFO!B327))</f>
        <v>Oromia Borena</v>
      </c>
      <c r="C327" s="14" t="str">
        <f>IF(INTRO!$E$43="Non-endemic"," ", IF(COUNTRY_INFO!C327=0," ",COUNTRY_INFO!C327))</f>
        <v>Teltele</v>
      </c>
      <c r="D327" s="15">
        <f>IF(INTRO!$E$43="Non-endemic", 0, IF(COUNTRY_INFO!$K327&gt;0, IF(COUNTRY_INFO!$K327=4, 0, IF(COUNTRY_INFO!$K327=1, COUNTRY_INFO!$F327*0.33, IF(COUNTRY_INFO!$K327=2, COUNTRY_INFO!$F327*0.5, COUNTRY_INFO!$F327))), 0))</f>
        <v>0</v>
      </c>
      <c r="E327" s="15">
        <f>IF(INTRO!$E$43="Non-endemic", 0, IF(COUNTRY_INFO!$K327&gt;0, IF(COUNTRY_INFO!$K327=4, 0, IF(COUNTRY_INFO!$K327=1, 0, IF(COUNTRY_INFO!$K327=2, COUNTRY_INFO!$G327*0.2, COUNTRY_INFO!$G327))), 0))</f>
        <v>0</v>
      </c>
      <c r="F327" s="15">
        <f t="shared" si="32"/>
        <v>0</v>
      </c>
      <c r="G327" s="16">
        <f>IF(INTRO!$E$43="Non-endemic", "Not required", COUNTRY_INFO!S327)</f>
        <v>0</v>
      </c>
      <c r="H327" s="198"/>
      <c r="I327" s="15">
        <f>IF($D327=0,0,IF(AND($G327&gt;0,$H327&lt;&gt;"Yes"),D327,IF(AND($G327&gt;0,$H327="Yes"),COUNTRY_INFO!$F327,0)))</f>
        <v>0</v>
      </c>
      <c r="J327" s="3"/>
      <c r="K327" s="42">
        <f t="shared" si="33"/>
        <v>0</v>
      </c>
      <c r="L327" s="42">
        <f t="shared" si="34"/>
        <v>0</v>
      </c>
      <c r="M327" s="15">
        <f t="shared" si="29"/>
        <v>0</v>
      </c>
      <c r="N327" s="42">
        <f t="shared" si="30"/>
        <v>0</v>
      </c>
      <c r="O327" s="15">
        <f t="shared" si="35"/>
        <v>0</v>
      </c>
      <c r="P327" s="25"/>
      <c r="Q327" s="17">
        <f t="shared" si="36"/>
        <v>0</v>
      </c>
      <c r="R327" s="17">
        <f t="shared" si="31"/>
        <v>0</v>
      </c>
    </row>
    <row r="328" spans="1:18" x14ac:dyDescent="0.2">
      <c r="A328" s="14" t="str">
        <f>IF(INTRO!$E$43="Non-endemic"," ", IF(COUNTRY_INFO!A328=0," ",COUNTRY_INFO!A328))</f>
        <v>Ethiopia</v>
      </c>
      <c r="B328" s="14" t="str">
        <f>IF(INTRO!$E$43="Non-endemic"," ", IF(COUNTRY_INFO!B328=0," ",COUNTRY_INFO!B328))</f>
        <v>Oromia Borena</v>
      </c>
      <c r="C328" s="14" t="str">
        <f>IF(INTRO!$E$43="Non-endemic"," ", IF(COUNTRY_INFO!C328=0," ",COUNTRY_INFO!C328))</f>
        <v>Wachile</v>
      </c>
      <c r="D328" s="15">
        <f>IF(INTRO!$E$43="Non-endemic", 0, IF(COUNTRY_INFO!$K328&gt;0, IF(COUNTRY_INFO!$K328=4, 0, IF(COUNTRY_INFO!$K328=1, COUNTRY_INFO!$F328*0.33, IF(COUNTRY_INFO!$K328=2, COUNTRY_INFO!$F328*0.5, COUNTRY_INFO!$F328))), 0))</f>
        <v>0</v>
      </c>
      <c r="E328" s="15">
        <f>IF(INTRO!$E$43="Non-endemic", 0, IF(COUNTRY_INFO!$K328&gt;0, IF(COUNTRY_INFO!$K328=4, 0, IF(COUNTRY_INFO!$K328=1, 0, IF(COUNTRY_INFO!$K328=2, COUNTRY_INFO!$G328*0.2, COUNTRY_INFO!$G328))), 0))</f>
        <v>0</v>
      </c>
      <c r="F328" s="15">
        <f t="shared" si="32"/>
        <v>0</v>
      </c>
      <c r="G328" s="16">
        <f>IF(INTRO!$E$43="Non-endemic", "Not required", COUNTRY_INFO!S328)</f>
        <v>0</v>
      </c>
      <c r="H328" s="198"/>
      <c r="I328" s="15">
        <f>IF($D328=0,0,IF(AND($G328&gt;0,$H328&lt;&gt;"Yes"),D328,IF(AND($G328&gt;0,$H328="Yes"),COUNTRY_INFO!$F328,0)))</f>
        <v>0</v>
      </c>
      <c r="J328" s="3"/>
      <c r="K328" s="42">
        <f t="shared" si="33"/>
        <v>0</v>
      </c>
      <c r="L328" s="42">
        <f t="shared" si="34"/>
        <v>0</v>
      </c>
      <c r="M328" s="15">
        <f t="shared" ref="M328:M391" si="37">IF($J328=0,$I328*2.5,$J328*2.5)</f>
        <v>0</v>
      </c>
      <c r="N328" s="42">
        <f t="shared" ref="N328:N391" si="38">$K328*3</f>
        <v>0</v>
      </c>
      <c r="O328" s="15">
        <f t="shared" si="35"/>
        <v>0</v>
      </c>
      <c r="P328" s="25"/>
      <c r="Q328" s="17">
        <f t="shared" si="36"/>
        <v>0</v>
      </c>
      <c r="R328" s="17">
        <f t="shared" ref="R328:R391" si="39">ROUNDUP($O328/1000,0)</f>
        <v>0</v>
      </c>
    </row>
    <row r="329" spans="1:18" x14ac:dyDescent="0.2">
      <c r="A329" s="14" t="str">
        <f>IF(INTRO!$E$43="Non-endemic"," ", IF(COUNTRY_INFO!A329=0," ",COUNTRY_INFO!A329))</f>
        <v>Ethiopia</v>
      </c>
      <c r="B329" s="14" t="str">
        <f>IF(INTRO!$E$43="Non-endemic"," ", IF(COUNTRY_INFO!B329=0," ",COUNTRY_INFO!B329))</f>
        <v>Oromia Borena</v>
      </c>
      <c r="C329" s="14" t="str">
        <f>IF(INTRO!$E$43="Non-endemic"," ", IF(COUNTRY_INFO!C329=0," ",COUNTRY_INFO!C329))</f>
        <v>Yabello</v>
      </c>
      <c r="D329" s="15">
        <f>IF(INTRO!$E$43="Non-endemic", 0, IF(COUNTRY_INFO!$K329&gt;0, IF(COUNTRY_INFO!$K329=4, 0, IF(COUNTRY_INFO!$K329=1, COUNTRY_INFO!$F329*0.33, IF(COUNTRY_INFO!$K329=2, COUNTRY_INFO!$F329*0.5, COUNTRY_INFO!$F329))), 0))</f>
        <v>0</v>
      </c>
      <c r="E329" s="15">
        <f>IF(INTRO!$E$43="Non-endemic", 0, IF(COUNTRY_INFO!$K329&gt;0, IF(COUNTRY_INFO!$K329=4, 0, IF(COUNTRY_INFO!$K329=1, 0, IF(COUNTRY_INFO!$K329=2, COUNTRY_INFO!$G329*0.2, COUNTRY_INFO!$G329))), 0))</f>
        <v>0</v>
      </c>
      <c r="F329" s="15">
        <f t="shared" si="32"/>
        <v>0</v>
      </c>
      <c r="G329" s="16">
        <f>IF(INTRO!$E$43="Non-endemic", "Not required", COUNTRY_INFO!S329)</f>
        <v>0</v>
      </c>
      <c r="H329" s="198"/>
      <c r="I329" s="15">
        <f>IF($D329=0,0,IF(AND($G329&gt;0,$H329&lt;&gt;"Yes"),D329,IF(AND($G329&gt;0,$H329="Yes"),COUNTRY_INFO!$F329,0)))</f>
        <v>0</v>
      </c>
      <c r="J329" s="3"/>
      <c r="K329" s="42">
        <f t="shared" si="33"/>
        <v>0</v>
      </c>
      <c r="L329" s="42">
        <f t="shared" si="34"/>
        <v>0</v>
      </c>
      <c r="M329" s="15">
        <f t="shared" si="37"/>
        <v>0</v>
      </c>
      <c r="N329" s="42">
        <f t="shared" si="38"/>
        <v>0</v>
      </c>
      <c r="O329" s="15">
        <f t="shared" si="35"/>
        <v>0</v>
      </c>
      <c r="P329" s="25"/>
      <c r="Q329" s="17">
        <f t="shared" si="36"/>
        <v>0</v>
      </c>
      <c r="R329" s="17">
        <f t="shared" si="39"/>
        <v>0</v>
      </c>
    </row>
    <row r="330" spans="1:18" x14ac:dyDescent="0.2">
      <c r="A330" s="14" t="str">
        <f>IF(INTRO!$E$43="Non-endemic"," ", IF(COUNTRY_INFO!A330=0," ",COUNTRY_INFO!A330))</f>
        <v>Ethiopia</v>
      </c>
      <c r="B330" s="14" t="str">
        <f>IF(INTRO!$E$43="Non-endemic"," ", IF(COUNTRY_INFO!B330=0," ",COUNTRY_INFO!B330))</f>
        <v>Oromia Borena</v>
      </c>
      <c r="C330" s="14" t="str">
        <f>IF(INTRO!$E$43="Non-endemic"," ", IF(COUNTRY_INFO!C330=0," ",COUNTRY_INFO!C330))</f>
        <v>Yabello Town</v>
      </c>
      <c r="D330" s="15">
        <f>IF(INTRO!$E$43="Non-endemic", 0, IF(COUNTRY_INFO!$K330&gt;0, IF(COUNTRY_INFO!$K330=4, 0, IF(COUNTRY_INFO!$K330=1, COUNTRY_INFO!$F330*0.33, IF(COUNTRY_INFO!$K330=2, COUNTRY_INFO!$F330*0.5, COUNTRY_INFO!$F330))), 0))</f>
        <v>0</v>
      </c>
      <c r="E330" s="15">
        <f>IF(INTRO!$E$43="Non-endemic", 0, IF(COUNTRY_INFO!$K330&gt;0, IF(COUNTRY_INFO!$K330=4, 0, IF(COUNTRY_INFO!$K330=1, 0, IF(COUNTRY_INFO!$K330=2, COUNTRY_INFO!$G330*0.2, COUNTRY_INFO!$G330))), 0))</f>
        <v>0</v>
      </c>
      <c r="F330" s="15">
        <f t="shared" ref="F330:F393" si="40">SUM(D330:E330)</f>
        <v>0</v>
      </c>
      <c r="G330" s="16">
        <f>IF(INTRO!$E$43="Non-endemic", "Not required", COUNTRY_INFO!S330)</f>
        <v>0</v>
      </c>
      <c r="H330" s="198"/>
      <c r="I330" s="15">
        <f>IF($D330=0,0,IF(AND($G330&gt;0,$H330&lt;&gt;"Yes"),D330,IF(AND($G330&gt;0,$H330="Yes"),COUNTRY_INFO!$F330,0)))</f>
        <v>0</v>
      </c>
      <c r="J330" s="3"/>
      <c r="K330" s="42">
        <f t="shared" ref="K330:K393" si="41">IF($G330&gt;0,E330, 0)</f>
        <v>0</v>
      </c>
      <c r="L330" s="42">
        <f t="shared" ref="L330:L393" si="42">IF($J330=0,SUM(I330,K330),SUM(J330,K330))</f>
        <v>0</v>
      </c>
      <c r="M330" s="15">
        <f t="shared" si="37"/>
        <v>0</v>
      </c>
      <c r="N330" s="42">
        <f t="shared" si="38"/>
        <v>0</v>
      </c>
      <c r="O330" s="15">
        <f t="shared" ref="O330:O393" si="43">M330</f>
        <v>0</v>
      </c>
      <c r="P330" s="25"/>
      <c r="Q330" s="17">
        <f t="shared" ref="Q330:Q393" si="44">IF($O330&gt;$P330,O330-P330,0)</f>
        <v>0</v>
      </c>
      <c r="R330" s="17">
        <f t="shared" si="39"/>
        <v>0</v>
      </c>
    </row>
    <row r="331" spans="1:18" x14ac:dyDescent="0.2">
      <c r="A331" s="14" t="str">
        <f>IF(INTRO!$E$43="Non-endemic"," ", IF(COUNTRY_INFO!A331=0," ",COUNTRY_INFO!A331))</f>
        <v>Ethiopia</v>
      </c>
      <c r="B331" s="14" t="str">
        <f>IF(INTRO!$E$43="Non-endemic"," ", IF(COUNTRY_INFO!B331=0," ",COUNTRY_INFO!B331))</f>
        <v>Oromia Buno Bedele</v>
      </c>
      <c r="C331" s="14" t="str">
        <f>IF(INTRO!$E$43="Non-endemic"," ", IF(COUNTRY_INFO!C331=0," ",COUNTRY_INFO!C331))</f>
        <v>Bedele Town</v>
      </c>
      <c r="D331" s="15">
        <f>IF(INTRO!$E$43="Non-endemic", 0, IF(COUNTRY_INFO!$K331&gt;0, IF(COUNTRY_INFO!$K331=4, 0, IF(COUNTRY_INFO!$K331=1, COUNTRY_INFO!$F331*0.33, IF(COUNTRY_INFO!$K331=2, COUNTRY_INFO!$F331*0.5, COUNTRY_INFO!$F331))), 0))</f>
        <v>0</v>
      </c>
      <c r="E331" s="15">
        <f>IF(INTRO!$E$43="Non-endemic", 0, IF(COUNTRY_INFO!$K331&gt;0, IF(COUNTRY_INFO!$K331=4, 0, IF(COUNTRY_INFO!$K331=1, 0, IF(COUNTRY_INFO!$K331=2, COUNTRY_INFO!$G331*0.2, COUNTRY_INFO!$G331))), 0))</f>
        <v>0</v>
      </c>
      <c r="F331" s="15">
        <f t="shared" si="40"/>
        <v>0</v>
      </c>
      <c r="G331" s="16">
        <f>IF(INTRO!$E$43="Non-endemic", "Not required", COUNTRY_INFO!S331)</f>
        <v>0</v>
      </c>
      <c r="H331" s="198"/>
      <c r="I331" s="15">
        <f>IF($D331=0,0,IF(AND($G331&gt;0,$H331&lt;&gt;"Yes"),D331,IF(AND($G331&gt;0,$H331="Yes"),COUNTRY_INFO!$F331,0)))</f>
        <v>0</v>
      </c>
      <c r="J331" s="3"/>
      <c r="K331" s="42">
        <f t="shared" si="41"/>
        <v>0</v>
      </c>
      <c r="L331" s="42">
        <f t="shared" si="42"/>
        <v>0</v>
      </c>
      <c r="M331" s="15">
        <f t="shared" si="37"/>
        <v>0</v>
      </c>
      <c r="N331" s="42">
        <f t="shared" si="38"/>
        <v>0</v>
      </c>
      <c r="O331" s="15">
        <f t="shared" si="43"/>
        <v>0</v>
      </c>
      <c r="P331" s="25"/>
      <c r="Q331" s="17">
        <f t="shared" si="44"/>
        <v>0</v>
      </c>
      <c r="R331" s="17">
        <f t="shared" si="39"/>
        <v>0</v>
      </c>
    </row>
    <row r="332" spans="1:18" x14ac:dyDescent="0.2">
      <c r="A332" s="14" t="str">
        <f>IF(INTRO!$E$43="Non-endemic"," ", IF(COUNTRY_INFO!A332=0," ",COUNTRY_INFO!A332))</f>
        <v>Ethiopia</v>
      </c>
      <c r="B332" s="14" t="str">
        <f>IF(INTRO!$E$43="Non-endemic"," ", IF(COUNTRY_INFO!B332=0," ",COUNTRY_INFO!B332))</f>
        <v>Oromia Buno Bedele</v>
      </c>
      <c r="C332" s="14" t="str">
        <f>IF(INTRO!$E$43="Non-endemic"," ", IF(COUNTRY_INFO!C332=0," ",COUNTRY_INFO!C332))</f>
        <v>Bedele Zuria</v>
      </c>
      <c r="D332" s="15">
        <f>IF(INTRO!$E$43="Non-endemic", 0, IF(COUNTRY_INFO!$K332&gt;0, IF(COUNTRY_INFO!$K332=4, 0, IF(COUNTRY_INFO!$K332=1, COUNTRY_INFO!$F332*0.33, IF(COUNTRY_INFO!$K332=2, COUNTRY_INFO!$F332*0.5, COUNTRY_INFO!$F332))), 0))</f>
        <v>0</v>
      </c>
      <c r="E332" s="15">
        <f>IF(INTRO!$E$43="Non-endemic", 0, IF(COUNTRY_INFO!$K332&gt;0, IF(COUNTRY_INFO!$K332=4, 0, IF(COUNTRY_INFO!$K332=1, 0, IF(COUNTRY_INFO!$K332=2, COUNTRY_INFO!$G332*0.2, COUNTRY_INFO!$G332))), 0))</f>
        <v>0</v>
      </c>
      <c r="F332" s="15">
        <f t="shared" si="40"/>
        <v>0</v>
      </c>
      <c r="G332" s="16">
        <f>IF(INTRO!$E$43="Non-endemic", "Not required", COUNTRY_INFO!S332)</f>
        <v>0</v>
      </c>
      <c r="H332" s="198"/>
      <c r="I332" s="15">
        <f>IF($D332=0,0,IF(AND($G332&gt;0,$H332&lt;&gt;"Yes"),D332,IF(AND($G332&gt;0,$H332="Yes"),COUNTRY_INFO!$F332,0)))</f>
        <v>0</v>
      </c>
      <c r="J332" s="3"/>
      <c r="K332" s="42">
        <f t="shared" si="41"/>
        <v>0</v>
      </c>
      <c r="L332" s="42">
        <f t="shared" si="42"/>
        <v>0</v>
      </c>
      <c r="M332" s="15">
        <f t="shared" si="37"/>
        <v>0</v>
      </c>
      <c r="N332" s="42">
        <f t="shared" si="38"/>
        <v>0</v>
      </c>
      <c r="O332" s="15">
        <f t="shared" si="43"/>
        <v>0</v>
      </c>
      <c r="P332" s="25"/>
      <c r="Q332" s="17">
        <f t="shared" si="44"/>
        <v>0</v>
      </c>
      <c r="R332" s="17">
        <f t="shared" si="39"/>
        <v>0</v>
      </c>
    </row>
    <row r="333" spans="1:18" x14ac:dyDescent="0.2">
      <c r="A333" s="14" t="str">
        <f>IF(INTRO!$E$43="Non-endemic"," ", IF(COUNTRY_INFO!A333=0," ",COUNTRY_INFO!A333))</f>
        <v>Ethiopia</v>
      </c>
      <c r="B333" s="14" t="str">
        <f>IF(INTRO!$E$43="Non-endemic"," ", IF(COUNTRY_INFO!B333=0," ",COUNTRY_INFO!B333))</f>
        <v>Oromia Buno Bedele</v>
      </c>
      <c r="C333" s="14" t="str">
        <f>IF(INTRO!$E$43="Non-endemic"," ", IF(COUNTRY_INFO!C333=0," ",COUNTRY_INFO!C333))</f>
        <v>Borecha</v>
      </c>
      <c r="D333" s="15">
        <f>IF(INTRO!$E$43="Non-endemic", 0, IF(COUNTRY_INFO!$K333&gt;0, IF(COUNTRY_INFO!$K333=4, 0, IF(COUNTRY_INFO!$K333=1, COUNTRY_INFO!$F333*0.33, IF(COUNTRY_INFO!$K333=2, COUNTRY_INFO!$F333*0.5, COUNTRY_INFO!$F333))), 0))</f>
        <v>15512.56317996</v>
      </c>
      <c r="E333" s="15">
        <f>IF(INTRO!$E$43="Non-endemic", 0, IF(COUNTRY_INFO!$K333&gt;0, IF(COUNTRY_INFO!$K333=4, 0, IF(COUNTRY_INFO!$K333=1, 0, IF(COUNTRY_INFO!$K333=2, COUNTRY_INFO!$G333*0.2, COUNTRY_INFO!$G333))), 0))</f>
        <v>10427.05921511732</v>
      </c>
      <c r="F333" s="15">
        <f t="shared" si="40"/>
        <v>25939.62239507732</v>
      </c>
      <c r="G333" s="16">
        <f>IF(INTRO!$E$43="Non-endemic", "Not required", COUNTRY_INFO!S333)</f>
        <v>1</v>
      </c>
      <c r="H333" s="198" t="s">
        <v>171</v>
      </c>
      <c r="I333" s="15">
        <f>IF($D333=0,0,IF(AND($G333&gt;0,$H333&lt;&gt;"Yes"),D333,IF(AND($G333&gt;0,$H333="Yes"),COUNTRY_INFO!$F333,0)))</f>
        <v>31025.126359919999</v>
      </c>
      <c r="J333" s="3"/>
      <c r="K333" s="42">
        <f t="shared" si="41"/>
        <v>10427.05921511732</v>
      </c>
      <c r="L333" s="42">
        <f t="shared" si="42"/>
        <v>41452.185575037322</v>
      </c>
      <c r="M333" s="15">
        <f t="shared" si="37"/>
        <v>77562.8158998</v>
      </c>
      <c r="N333" s="42">
        <f t="shared" si="38"/>
        <v>31281.177645351963</v>
      </c>
      <c r="O333" s="15">
        <f t="shared" si="43"/>
        <v>77562.8158998</v>
      </c>
      <c r="P333" s="25"/>
      <c r="Q333" s="17">
        <f t="shared" si="44"/>
        <v>77562.8158998</v>
      </c>
      <c r="R333" s="17">
        <f t="shared" si="39"/>
        <v>78</v>
      </c>
    </row>
    <row r="334" spans="1:18" x14ac:dyDescent="0.2">
      <c r="A334" s="14" t="str">
        <f>IF(INTRO!$E$43="Non-endemic"," ", IF(COUNTRY_INFO!A334=0," ",COUNTRY_INFO!A334))</f>
        <v>Ethiopia</v>
      </c>
      <c r="B334" s="14" t="str">
        <f>IF(INTRO!$E$43="Non-endemic"," ", IF(COUNTRY_INFO!B334=0," ",COUNTRY_INFO!B334))</f>
        <v>Oromia Buno Bedele</v>
      </c>
      <c r="C334" s="14" t="str">
        <f>IF(INTRO!$E$43="Non-endemic"," ", IF(COUNTRY_INFO!C334=0," ",COUNTRY_INFO!C334))</f>
        <v>Chewaka</v>
      </c>
      <c r="D334" s="15">
        <f>IF(INTRO!$E$43="Non-endemic", 0, IF(COUNTRY_INFO!$K334&gt;0, IF(COUNTRY_INFO!$K334=4, 0, IF(COUNTRY_INFO!$K334=1, COUNTRY_INFO!$F334*0.33, IF(COUNTRY_INFO!$K334=2, COUNTRY_INFO!$F334*0.5, COUNTRY_INFO!$F334))), 0))</f>
        <v>11780.250898046397</v>
      </c>
      <c r="E334" s="15">
        <f>IF(INTRO!$E$43="Non-endemic", 0, IF(COUNTRY_INFO!$K334&gt;0, IF(COUNTRY_INFO!$K334=4, 0, IF(COUNTRY_INFO!$K334=1, 0, IF(COUNTRY_INFO!$K334=2, COUNTRY_INFO!$G334*0.2, COUNTRY_INFO!$G334))), 0))</f>
        <v>7918.3157714098379</v>
      </c>
      <c r="F334" s="15">
        <f t="shared" si="40"/>
        <v>19698.566669456235</v>
      </c>
      <c r="G334" s="16">
        <f>IF(INTRO!$E$43="Non-endemic", "Not required", COUNTRY_INFO!S334)</f>
        <v>1</v>
      </c>
      <c r="H334" s="198" t="s">
        <v>171</v>
      </c>
      <c r="I334" s="15">
        <f>IF($D334=0,0,IF(AND($G334&gt;0,$H334&lt;&gt;"Yes"),D334,IF(AND($G334&gt;0,$H334="Yes"),COUNTRY_INFO!$F334,0)))</f>
        <v>23560.501796092794</v>
      </c>
      <c r="J334" s="3"/>
      <c r="K334" s="42">
        <f t="shared" si="41"/>
        <v>7918.3157714098379</v>
      </c>
      <c r="L334" s="42">
        <f t="shared" si="42"/>
        <v>31478.817567502632</v>
      </c>
      <c r="M334" s="15">
        <f t="shared" si="37"/>
        <v>58901.254490231986</v>
      </c>
      <c r="N334" s="42">
        <f t="shared" si="38"/>
        <v>23754.947314229514</v>
      </c>
      <c r="O334" s="15">
        <f t="shared" si="43"/>
        <v>58901.254490231986</v>
      </c>
      <c r="P334" s="25"/>
      <c r="Q334" s="17">
        <f t="shared" si="44"/>
        <v>58901.254490231986</v>
      </c>
      <c r="R334" s="17">
        <f t="shared" si="39"/>
        <v>59</v>
      </c>
    </row>
    <row r="335" spans="1:18" x14ac:dyDescent="0.2">
      <c r="A335" s="14" t="str">
        <f>IF(INTRO!$E$43="Non-endemic"," ", IF(COUNTRY_INFO!A335=0," ",COUNTRY_INFO!A335))</f>
        <v>Ethiopia</v>
      </c>
      <c r="B335" s="14" t="str">
        <f>IF(INTRO!$E$43="Non-endemic"," ", IF(COUNTRY_INFO!B335=0," ",COUNTRY_INFO!B335))</f>
        <v>Oromia Buno Bedele</v>
      </c>
      <c r="C335" s="14" t="str">
        <f>IF(INTRO!$E$43="Non-endemic"," ", IF(COUNTRY_INFO!C335=0," ",COUNTRY_INFO!C335))</f>
        <v>Chora</v>
      </c>
      <c r="D335" s="15">
        <f>IF(INTRO!$E$43="Non-endemic", 0, IF(COUNTRY_INFO!$K335&gt;0, IF(COUNTRY_INFO!$K335=4, 0, IF(COUNTRY_INFO!$K335=1, COUNTRY_INFO!$F335*0.33, IF(COUNTRY_INFO!$K335=2, COUNTRY_INFO!$F335*0.5, COUNTRY_INFO!$F335))), 0))</f>
        <v>0</v>
      </c>
      <c r="E335" s="15">
        <f>IF(INTRO!$E$43="Non-endemic", 0, IF(COUNTRY_INFO!$K335&gt;0, IF(COUNTRY_INFO!$K335=4, 0, IF(COUNTRY_INFO!$K335=1, 0, IF(COUNTRY_INFO!$K335=2, COUNTRY_INFO!$G335*0.2, COUNTRY_INFO!$G335))), 0))</f>
        <v>0</v>
      </c>
      <c r="F335" s="15">
        <f t="shared" si="40"/>
        <v>0</v>
      </c>
      <c r="G335" s="16">
        <f>IF(INTRO!$E$43="Non-endemic", "Not required", COUNTRY_INFO!S335)</f>
        <v>0</v>
      </c>
      <c r="H335" s="198"/>
      <c r="I335" s="15">
        <f>IF($D335=0,0,IF(AND($G335&gt;0,$H335&lt;&gt;"Yes"),D335,IF(AND($G335&gt;0,$H335="Yes"),COUNTRY_INFO!$F335,0)))</f>
        <v>0</v>
      </c>
      <c r="J335" s="3"/>
      <c r="K335" s="42">
        <f t="shared" si="41"/>
        <v>0</v>
      </c>
      <c r="L335" s="42">
        <f t="shared" si="42"/>
        <v>0</v>
      </c>
      <c r="M335" s="15">
        <f t="shared" si="37"/>
        <v>0</v>
      </c>
      <c r="N335" s="42">
        <f t="shared" si="38"/>
        <v>0</v>
      </c>
      <c r="O335" s="15">
        <f t="shared" si="43"/>
        <v>0</v>
      </c>
      <c r="P335" s="25"/>
      <c r="Q335" s="17">
        <f t="shared" si="44"/>
        <v>0</v>
      </c>
      <c r="R335" s="17">
        <f t="shared" si="39"/>
        <v>0</v>
      </c>
    </row>
    <row r="336" spans="1:18" x14ac:dyDescent="0.2">
      <c r="A336" s="14" t="str">
        <f>IF(INTRO!$E$43="Non-endemic"," ", IF(COUNTRY_INFO!A336=0," ",COUNTRY_INFO!A336))</f>
        <v>Ethiopia</v>
      </c>
      <c r="B336" s="14" t="str">
        <f>IF(INTRO!$E$43="Non-endemic"," ", IF(COUNTRY_INFO!B336=0," ",COUNTRY_INFO!B336))</f>
        <v>Oromia Buno Bedele</v>
      </c>
      <c r="C336" s="14" t="str">
        <f>IF(INTRO!$E$43="Non-endemic"," ", IF(COUNTRY_INFO!C336=0," ",COUNTRY_INFO!C336))</f>
        <v>Dabo Hanna</v>
      </c>
      <c r="D336" s="15">
        <f>IF(INTRO!$E$43="Non-endemic", 0, IF(COUNTRY_INFO!$K336&gt;0, IF(COUNTRY_INFO!$K336=4, 0, IF(COUNTRY_INFO!$K336=1, COUNTRY_INFO!$F336*0.33, IF(COUNTRY_INFO!$K336=2, COUNTRY_INFO!$F336*0.5, COUNTRY_INFO!$F336))), 0))</f>
        <v>8760.1299693599994</v>
      </c>
      <c r="E336" s="15">
        <f>IF(INTRO!$E$43="Non-endemic", 0, IF(COUNTRY_INFO!$K336&gt;0, IF(COUNTRY_INFO!$K336=4, 0, IF(COUNTRY_INFO!$K336=1, 0, IF(COUNTRY_INFO!$K336=2, COUNTRY_INFO!$G336*0.2, COUNTRY_INFO!$G336))), 0))</f>
        <v>5888.2850540548861</v>
      </c>
      <c r="F336" s="15">
        <f t="shared" si="40"/>
        <v>14648.415023414886</v>
      </c>
      <c r="G336" s="16">
        <f>IF(INTRO!$E$43="Non-endemic", "Not required", COUNTRY_INFO!S336)</f>
        <v>1</v>
      </c>
      <c r="H336" s="198" t="s">
        <v>171</v>
      </c>
      <c r="I336" s="15">
        <f>IF($D336=0,0,IF(AND($G336&gt;0,$H336&lt;&gt;"Yes"),D336,IF(AND($G336&gt;0,$H336="Yes"),COUNTRY_INFO!$F336,0)))</f>
        <v>17520.259938719999</v>
      </c>
      <c r="J336" s="3"/>
      <c r="K336" s="42">
        <f t="shared" si="41"/>
        <v>5888.2850540548861</v>
      </c>
      <c r="L336" s="42">
        <f t="shared" si="42"/>
        <v>23408.544992774885</v>
      </c>
      <c r="M336" s="15">
        <f t="shared" si="37"/>
        <v>43800.649846799999</v>
      </c>
      <c r="N336" s="42">
        <f t="shared" si="38"/>
        <v>17664.855162164658</v>
      </c>
      <c r="O336" s="15">
        <f t="shared" si="43"/>
        <v>43800.649846799999</v>
      </c>
      <c r="P336" s="25"/>
      <c r="Q336" s="17">
        <f t="shared" si="44"/>
        <v>43800.649846799999</v>
      </c>
      <c r="R336" s="17">
        <f t="shared" si="39"/>
        <v>44</v>
      </c>
    </row>
    <row r="337" spans="1:18" x14ac:dyDescent="0.2">
      <c r="A337" s="14" t="str">
        <f>IF(INTRO!$E$43="Non-endemic"," ", IF(COUNTRY_INFO!A337=0," ",COUNTRY_INFO!A337))</f>
        <v>Ethiopia</v>
      </c>
      <c r="B337" s="14" t="str">
        <f>IF(INTRO!$E$43="Non-endemic"," ", IF(COUNTRY_INFO!B337=0," ",COUNTRY_INFO!B337))</f>
        <v>Oromia Buno Bedele</v>
      </c>
      <c r="C337" s="14" t="str">
        <f>IF(INTRO!$E$43="Non-endemic"," ", IF(COUNTRY_INFO!C337=0," ",COUNTRY_INFO!C337))</f>
        <v>Diediesa</v>
      </c>
      <c r="D337" s="15">
        <f>IF(INTRO!$E$43="Non-endemic", 0, IF(COUNTRY_INFO!$K337&gt;0, IF(COUNTRY_INFO!$K337=4, 0, IF(COUNTRY_INFO!$K337=1, COUNTRY_INFO!$F337*0.33, IF(COUNTRY_INFO!$K337=2, COUNTRY_INFO!$F337*0.5, COUNTRY_INFO!$F337))), 0))</f>
        <v>0</v>
      </c>
      <c r="E337" s="15">
        <f>IF(INTRO!$E$43="Non-endemic", 0, IF(COUNTRY_INFO!$K337&gt;0, IF(COUNTRY_INFO!$K337=4, 0, IF(COUNTRY_INFO!$K337=1, 0, IF(COUNTRY_INFO!$K337=2, COUNTRY_INFO!$G337*0.2, COUNTRY_INFO!$G337))), 0))</f>
        <v>0</v>
      </c>
      <c r="F337" s="15">
        <f t="shared" si="40"/>
        <v>0</v>
      </c>
      <c r="G337" s="16">
        <f>IF(INTRO!$E$43="Non-endemic", "Not required", COUNTRY_INFO!S337)</f>
        <v>0</v>
      </c>
      <c r="H337" s="198"/>
      <c r="I337" s="15">
        <f>IF($D337=0,0,IF(AND($G337&gt;0,$H337&lt;&gt;"Yes"),D337,IF(AND($G337&gt;0,$H337="Yes"),COUNTRY_INFO!$F337,0)))</f>
        <v>0</v>
      </c>
      <c r="J337" s="3"/>
      <c r="K337" s="42">
        <f t="shared" si="41"/>
        <v>0</v>
      </c>
      <c r="L337" s="42">
        <f t="shared" si="42"/>
        <v>0</v>
      </c>
      <c r="M337" s="15">
        <f t="shared" si="37"/>
        <v>0</v>
      </c>
      <c r="N337" s="42">
        <f t="shared" si="38"/>
        <v>0</v>
      </c>
      <c r="O337" s="15">
        <f t="shared" si="43"/>
        <v>0</v>
      </c>
      <c r="P337" s="25"/>
      <c r="Q337" s="17">
        <f t="shared" si="44"/>
        <v>0</v>
      </c>
      <c r="R337" s="17">
        <f t="shared" si="39"/>
        <v>0</v>
      </c>
    </row>
    <row r="338" spans="1:18" x14ac:dyDescent="0.2">
      <c r="A338" s="14" t="str">
        <f>IF(INTRO!$E$43="Non-endemic"," ", IF(COUNTRY_INFO!A338=0," ",COUNTRY_INFO!A338))</f>
        <v>Ethiopia</v>
      </c>
      <c r="B338" s="14" t="str">
        <f>IF(INTRO!$E$43="Non-endemic"," ", IF(COUNTRY_INFO!B338=0," ",COUNTRY_INFO!B338))</f>
        <v>Oromia Buno Bedele</v>
      </c>
      <c r="C338" s="14" t="str">
        <f>IF(INTRO!$E$43="Non-endemic"," ", IF(COUNTRY_INFO!C338=0," ",COUNTRY_INFO!C338))</f>
        <v>Diga</v>
      </c>
      <c r="D338" s="15">
        <f>IF(INTRO!$E$43="Non-endemic", 0, IF(COUNTRY_INFO!$K338&gt;0, IF(COUNTRY_INFO!$K338=4, 0, IF(COUNTRY_INFO!$K338=1, COUNTRY_INFO!$F338*0.33, IF(COUNTRY_INFO!$K338=2, COUNTRY_INFO!$F338*0.5, COUNTRY_INFO!$F338))), 0))</f>
        <v>5509.8989404683834</v>
      </c>
      <c r="E338" s="15">
        <f>IF(INTRO!$E$43="Non-endemic", 0, IF(COUNTRY_INFO!$K338&gt;0, IF(COUNTRY_INFO!$K338=4, 0, IF(COUNTRY_INFO!$K338=1, 0, IF(COUNTRY_INFO!$K338=2, COUNTRY_INFO!$G338*0.2, COUNTRY_INFO!$G338))), 0))</f>
        <v>0</v>
      </c>
      <c r="F338" s="15">
        <f t="shared" si="40"/>
        <v>5509.8989404683834</v>
      </c>
      <c r="G338" s="16">
        <f>IF(INTRO!$E$43="Non-endemic", "Not required", COUNTRY_INFO!S338)</f>
        <v>0</v>
      </c>
      <c r="H338" s="198"/>
      <c r="I338" s="15">
        <f>IF($D338=0,0,IF(AND($G338&gt;0,$H338&lt;&gt;"Yes"),D338,IF(AND($G338&gt;0,$H338="Yes"),COUNTRY_INFO!$F338,0)))</f>
        <v>0</v>
      </c>
      <c r="J338" s="3"/>
      <c r="K338" s="42">
        <f t="shared" si="41"/>
        <v>0</v>
      </c>
      <c r="L338" s="42">
        <f t="shared" si="42"/>
        <v>0</v>
      </c>
      <c r="M338" s="15">
        <f t="shared" si="37"/>
        <v>0</v>
      </c>
      <c r="N338" s="42">
        <f t="shared" si="38"/>
        <v>0</v>
      </c>
      <c r="O338" s="15">
        <f t="shared" si="43"/>
        <v>0</v>
      </c>
      <c r="P338" s="25"/>
      <c r="Q338" s="17">
        <f t="shared" si="44"/>
        <v>0</v>
      </c>
      <c r="R338" s="17">
        <f t="shared" si="39"/>
        <v>0</v>
      </c>
    </row>
    <row r="339" spans="1:18" x14ac:dyDescent="0.2">
      <c r="A339" s="14" t="str">
        <f>IF(INTRO!$E$43="Non-endemic"," ", IF(COUNTRY_INFO!A339=0," ",COUNTRY_INFO!A339))</f>
        <v>Ethiopia</v>
      </c>
      <c r="B339" s="14" t="str">
        <f>IF(INTRO!$E$43="Non-endemic"," ", IF(COUNTRY_INFO!B339=0," ",COUNTRY_INFO!B339))</f>
        <v>Oromia Buno Bedele</v>
      </c>
      <c r="C339" s="14" t="str">
        <f>IF(INTRO!$E$43="Non-endemic"," ", IF(COUNTRY_INFO!C339=0," ",COUNTRY_INFO!C339))</f>
        <v>Gechi</v>
      </c>
      <c r="D339" s="15">
        <f>IF(INTRO!$E$43="Non-endemic", 0, IF(COUNTRY_INFO!$K339&gt;0, IF(COUNTRY_INFO!$K339=4, 0, IF(COUNTRY_INFO!$K339=1, COUNTRY_INFO!$F339*0.33, IF(COUNTRY_INFO!$K339=2, COUNTRY_INFO!$F339*0.5, COUNTRY_INFO!$F339))), 0))</f>
        <v>0</v>
      </c>
      <c r="E339" s="15">
        <f>IF(INTRO!$E$43="Non-endemic", 0, IF(COUNTRY_INFO!$K339&gt;0, IF(COUNTRY_INFO!$K339=4, 0, IF(COUNTRY_INFO!$K339=1, 0, IF(COUNTRY_INFO!$K339=2, COUNTRY_INFO!$G339*0.2, COUNTRY_INFO!$G339))), 0))</f>
        <v>0</v>
      </c>
      <c r="F339" s="15">
        <f t="shared" si="40"/>
        <v>0</v>
      </c>
      <c r="G339" s="16">
        <f>IF(INTRO!$E$43="Non-endemic", "Not required", COUNTRY_INFO!S339)</f>
        <v>0</v>
      </c>
      <c r="H339" s="198"/>
      <c r="I339" s="15">
        <f>IF($D339=0,0,IF(AND($G339&gt;0,$H339&lt;&gt;"Yes"),D339,IF(AND($G339&gt;0,$H339="Yes"),COUNTRY_INFO!$F339,0)))</f>
        <v>0</v>
      </c>
      <c r="J339" s="3"/>
      <c r="K339" s="42">
        <f t="shared" si="41"/>
        <v>0</v>
      </c>
      <c r="L339" s="42">
        <f t="shared" si="42"/>
        <v>0</v>
      </c>
      <c r="M339" s="15">
        <f t="shared" si="37"/>
        <v>0</v>
      </c>
      <c r="N339" s="42">
        <f t="shared" si="38"/>
        <v>0</v>
      </c>
      <c r="O339" s="15">
        <f t="shared" si="43"/>
        <v>0</v>
      </c>
      <c r="P339" s="25"/>
      <c r="Q339" s="17">
        <f t="shared" si="44"/>
        <v>0</v>
      </c>
      <c r="R339" s="17">
        <f t="shared" si="39"/>
        <v>0</v>
      </c>
    </row>
    <row r="340" spans="1:18" x14ac:dyDescent="0.2">
      <c r="A340" s="14" t="str">
        <f>IF(INTRO!$E$43="Non-endemic"," ", IF(COUNTRY_INFO!A340=0," ",COUNTRY_INFO!A340))</f>
        <v>Ethiopia</v>
      </c>
      <c r="B340" s="14" t="str">
        <f>IF(INTRO!$E$43="Non-endemic"," ", IF(COUNTRY_INFO!B340=0," ",COUNTRY_INFO!B340))</f>
        <v>Oromia Buno Bedele</v>
      </c>
      <c r="C340" s="14" t="str">
        <f>IF(INTRO!$E$43="Non-endemic"," ", IF(COUNTRY_INFO!C340=0," ",COUNTRY_INFO!C340))</f>
        <v>Meko</v>
      </c>
      <c r="D340" s="15">
        <f>IF(INTRO!$E$43="Non-endemic", 0, IF(COUNTRY_INFO!$K340&gt;0, IF(COUNTRY_INFO!$K340=4, 0, IF(COUNTRY_INFO!$K340=1, COUNTRY_INFO!$F340*0.33, IF(COUNTRY_INFO!$K340=2, COUNTRY_INFO!$F340*0.5, COUNTRY_INFO!$F340))), 0))</f>
        <v>0</v>
      </c>
      <c r="E340" s="15">
        <f>IF(INTRO!$E$43="Non-endemic", 0, IF(COUNTRY_INFO!$K340&gt;0, IF(COUNTRY_INFO!$K340=4, 0, IF(COUNTRY_INFO!$K340=1, 0, IF(COUNTRY_INFO!$K340=2, COUNTRY_INFO!$G340*0.2, COUNTRY_INFO!$G340))), 0))</f>
        <v>0</v>
      </c>
      <c r="F340" s="15">
        <f t="shared" si="40"/>
        <v>0</v>
      </c>
      <c r="G340" s="16">
        <f>IF(INTRO!$E$43="Non-endemic", "Not required", COUNTRY_INFO!S340)</f>
        <v>0</v>
      </c>
      <c r="H340" s="198"/>
      <c r="I340" s="15">
        <f>IF($D340=0,0,IF(AND($G340&gt;0,$H340&lt;&gt;"Yes"),D340,IF(AND($G340&gt;0,$H340="Yes"),COUNTRY_INFO!$F340,0)))</f>
        <v>0</v>
      </c>
      <c r="J340" s="3"/>
      <c r="K340" s="42">
        <f t="shared" si="41"/>
        <v>0</v>
      </c>
      <c r="L340" s="42">
        <f t="shared" si="42"/>
        <v>0</v>
      </c>
      <c r="M340" s="15">
        <f t="shared" si="37"/>
        <v>0</v>
      </c>
      <c r="N340" s="42">
        <f t="shared" si="38"/>
        <v>0</v>
      </c>
      <c r="O340" s="15">
        <f t="shared" si="43"/>
        <v>0</v>
      </c>
      <c r="P340" s="25"/>
      <c r="Q340" s="17">
        <f t="shared" si="44"/>
        <v>0</v>
      </c>
      <c r="R340" s="17">
        <f t="shared" si="39"/>
        <v>0</v>
      </c>
    </row>
    <row r="341" spans="1:18" x14ac:dyDescent="0.2">
      <c r="A341" s="14" t="str">
        <f>IF(INTRO!$E$43="Non-endemic"," ", IF(COUNTRY_INFO!A341=0," ",COUNTRY_INFO!A341))</f>
        <v>Ethiopia</v>
      </c>
      <c r="B341" s="14" t="str">
        <f>IF(INTRO!$E$43="Non-endemic"," ", IF(COUNTRY_INFO!B341=0," ",COUNTRY_INFO!B341))</f>
        <v>Oromia East Harerge</v>
      </c>
      <c r="C341" s="14" t="str">
        <f>IF(INTRO!$E$43="Non-endemic"," ", IF(COUNTRY_INFO!C341=0," ",COUNTRY_INFO!C341))</f>
        <v>Awaday Town</v>
      </c>
      <c r="D341" s="15">
        <f>IF(INTRO!$E$43="Non-endemic", 0, IF(COUNTRY_INFO!$K341&gt;0, IF(COUNTRY_INFO!$K341=4, 0, IF(COUNTRY_INFO!$K341=1, COUNTRY_INFO!$F341*0.33, IF(COUNTRY_INFO!$K341=2, COUNTRY_INFO!$F341*0.5, COUNTRY_INFO!$F341))), 0))</f>
        <v>1199.6072288544958</v>
      </c>
      <c r="E341" s="15">
        <f>IF(INTRO!$E$43="Non-endemic", 0, IF(COUNTRY_INFO!$K341&gt;0, IF(COUNTRY_INFO!$K341=4, 0, IF(COUNTRY_INFO!$K341=1, 0, IF(COUNTRY_INFO!$K341=2, COUNTRY_INFO!$G341*0.2, COUNTRY_INFO!$G341))), 0))</f>
        <v>0</v>
      </c>
      <c r="F341" s="15">
        <f t="shared" si="40"/>
        <v>1199.6072288544958</v>
      </c>
      <c r="G341" s="16">
        <f>IF(INTRO!$E$43="Non-endemic", "Not required", COUNTRY_INFO!S341)</f>
        <v>0</v>
      </c>
      <c r="H341" s="198"/>
      <c r="I341" s="15">
        <f>IF($D341=0,0,IF(AND($G341&gt;0,$H341&lt;&gt;"Yes"),D341,IF(AND($G341&gt;0,$H341="Yes"),COUNTRY_INFO!$F341,0)))</f>
        <v>0</v>
      </c>
      <c r="J341" s="3"/>
      <c r="K341" s="42">
        <f t="shared" si="41"/>
        <v>0</v>
      </c>
      <c r="L341" s="42">
        <f t="shared" si="42"/>
        <v>0</v>
      </c>
      <c r="M341" s="15">
        <f t="shared" si="37"/>
        <v>0</v>
      </c>
      <c r="N341" s="42">
        <f t="shared" si="38"/>
        <v>0</v>
      </c>
      <c r="O341" s="15">
        <f t="shared" si="43"/>
        <v>0</v>
      </c>
      <c r="P341" s="25"/>
      <c r="Q341" s="17">
        <f t="shared" si="44"/>
        <v>0</v>
      </c>
      <c r="R341" s="17">
        <f t="shared" si="39"/>
        <v>0</v>
      </c>
    </row>
    <row r="342" spans="1:18" x14ac:dyDescent="0.2">
      <c r="A342" s="14" t="str">
        <f>IF(INTRO!$E$43="Non-endemic"," ", IF(COUNTRY_INFO!A342=0," ",COUNTRY_INFO!A342))</f>
        <v>Ethiopia</v>
      </c>
      <c r="B342" s="14" t="str">
        <f>IF(INTRO!$E$43="Non-endemic"," ", IF(COUNTRY_INFO!B342=0," ",COUNTRY_INFO!B342))</f>
        <v>Oromia East Harerge</v>
      </c>
      <c r="C342" s="14" t="str">
        <f>IF(INTRO!$E$43="Non-endemic"," ", IF(COUNTRY_INFO!C342=0," ",COUNTRY_INFO!C342))</f>
        <v>Babile</v>
      </c>
      <c r="D342" s="15">
        <f>IF(INTRO!$E$43="Non-endemic", 0, IF(COUNTRY_INFO!$K342&gt;0, IF(COUNTRY_INFO!$K342=4, 0, IF(COUNTRY_INFO!$K342=1, COUNTRY_INFO!$F342*0.33, IF(COUNTRY_INFO!$K342=2, COUNTRY_INFO!$F342*0.5, COUNTRY_INFO!$F342))), 0))</f>
        <v>10591.752123114624</v>
      </c>
      <c r="E342" s="15">
        <f>IF(INTRO!$E$43="Non-endemic", 0, IF(COUNTRY_INFO!$K342&gt;0, IF(COUNTRY_INFO!$K342=4, 0, IF(COUNTRY_INFO!$K342=1, 0, IF(COUNTRY_INFO!$K342=2, COUNTRY_INFO!$G342*0.2, COUNTRY_INFO!$G342))), 0))</f>
        <v>0</v>
      </c>
      <c r="F342" s="15">
        <f t="shared" si="40"/>
        <v>10591.752123114624</v>
      </c>
      <c r="G342" s="16">
        <f>IF(INTRO!$E$43="Non-endemic", "Not required", COUNTRY_INFO!S342)</f>
        <v>0</v>
      </c>
      <c r="H342" s="198"/>
      <c r="I342" s="15">
        <f>IF($D342=0,0,IF(AND($G342&gt;0,$H342&lt;&gt;"Yes"),D342,IF(AND($G342&gt;0,$H342="Yes"),COUNTRY_INFO!$F342,0)))</f>
        <v>0</v>
      </c>
      <c r="J342" s="3"/>
      <c r="K342" s="42">
        <f t="shared" si="41"/>
        <v>0</v>
      </c>
      <c r="L342" s="42">
        <f t="shared" si="42"/>
        <v>0</v>
      </c>
      <c r="M342" s="15">
        <f t="shared" si="37"/>
        <v>0</v>
      </c>
      <c r="N342" s="42">
        <f t="shared" si="38"/>
        <v>0</v>
      </c>
      <c r="O342" s="15">
        <f t="shared" si="43"/>
        <v>0</v>
      </c>
      <c r="P342" s="25"/>
      <c r="Q342" s="17">
        <f t="shared" si="44"/>
        <v>0</v>
      </c>
      <c r="R342" s="17">
        <f t="shared" si="39"/>
        <v>0</v>
      </c>
    </row>
    <row r="343" spans="1:18" x14ac:dyDescent="0.2">
      <c r="A343" s="14" t="str">
        <f>IF(INTRO!$E$43="Non-endemic"," ", IF(COUNTRY_INFO!A343=0," ",COUNTRY_INFO!A343))</f>
        <v>Ethiopia</v>
      </c>
      <c r="B343" s="14" t="str">
        <f>IF(INTRO!$E$43="Non-endemic"," ", IF(COUNTRY_INFO!B343=0," ",COUNTRY_INFO!B343))</f>
        <v>Oromia East Harerge</v>
      </c>
      <c r="C343" s="14" t="str">
        <f>IF(INTRO!$E$43="Non-endemic"," ", IF(COUNTRY_INFO!C343=0," ",COUNTRY_INFO!C343))</f>
        <v>Babile Town</v>
      </c>
      <c r="D343" s="15">
        <f>IF(INTRO!$E$43="Non-endemic", 0, IF(COUNTRY_INFO!$K343&gt;0, IF(COUNTRY_INFO!$K343=4, 0, IF(COUNTRY_INFO!$K343=1, COUNTRY_INFO!$F343*0.33, IF(COUNTRY_INFO!$K343=2, COUNTRY_INFO!$F343*0.5, COUNTRY_INFO!$F343))), 0))</f>
        <v>0</v>
      </c>
      <c r="E343" s="15">
        <f>IF(INTRO!$E$43="Non-endemic", 0, IF(COUNTRY_INFO!$K343&gt;0, IF(COUNTRY_INFO!$K343=4, 0, IF(COUNTRY_INFO!$K343=1, 0, IF(COUNTRY_INFO!$K343=2, COUNTRY_INFO!$G343*0.2, COUNTRY_INFO!$G343))), 0))</f>
        <v>0</v>
      </c>
      <c r="F343" s="15">
        <f t="shared" si="40"/>
        <v>0</v>
      </c>
      <c r="G343" s="16">
        <f>IF(INTRO!$E$43="Non-endemic", "Not required", COUNTRY_INFO!S343)</f>
        <v>0</v>
      </c>
      <c r="H343" s="198"/>
      <c r="I343" s="15">
        <f>IF($D343=0,0,IF(AND($G343&gt;0,$H343&lt;&gt;"Yes"),D343,IF(AND($G343&gt;0,$H343="Yes"),COUNTRY_INFO!$F343,0)))</f>
        <v>0</v>
      </c>
      <c r="J343" s="3"/>
      <c r="K343" s="42">
        <f t="shared" si="41"/>
        <v>0</v>
      </c>
      <c r="L343" s="42">
        <f t="shared" si="42"/>
        <v>0</v>
      </c>
      <c r="M343" s="15">
        <f t="shared" si="37"/>
        <v>0</v>
      </c>
      <c r="N343" s="42">
        <f t="shared" si="38"/>
        <v>0</v>
      </c>
      <c r="O343" s="15">
        <f t="shared" si="43"/>
        <v>0</v>
      </c>
      <c r="P343" s="25"/>
      <c r="Q343" s="17">
        <f t="shared" si="44"/>
        <v>0</v>
      </c>
      <c r="R343" s="17">
        <f t="shared" si="39"/>
        <v>0</v>
      </c>
    </row>
    <row r="344" spans="1:18" x14ac:dyDescent="0.2">
      <c r="A344" s="14" t="str">
        <f>IF(INTRO!$E$43="Non-endemic"," ", IF(COUNTRY_INFO!A344=0," ",COUNTRY_INFO!A344))</f>
        <v>Ethiopia</v>
      </c>
      <c r="B344" s="14" t="str">
        <f>IF(INTRO!$E$43="Non-endemic"," ", IF(COUNTRY_INFO!B344=0," ",COUNTRY_INFO!B344))</f>
        <v>Oromia East Harerge</v>
      </c>
      <c r="C344" s="14" t="str">
        <f>IF(INTRO!$E$43="Non-endemic"," ", IF(COUNTRY_INFO!C344=0," ",COUNTRY_INFO!C344))</f>
        <v>Bedeno</v>
      </c>
      <c r="D344" s="15">
        <f>IF(INTRO!$E$43="Non-endemic", 0, IF(COUNTRY_INFO!$K344&gt;0, IF(COUNTRY_INFO!$K344=4, 0, IF(COUNTRY_INFO!$K344=1, COUNTRY_INFO!$F344*0.33, IF(COUNTRY_INFO!$K344=2, COUNTRY_INFO!$F344*0.5, COUNTRY_INFO!$F344))), 0))</f>
        <v>100601.23639103997</v>
      </c>
      <c r="E344" s="15">
        <f>IF(INTRO!$E$43="Non-endemic", 0, IF(COUNTRY_INFO!$K344&gt;0, IF(COUNTRY_INFO!$K344=4, 0, IF(COUNTRY_INFO!$K344=1, 0, IF(COUNTRY_INFO!$K344=2, COUNTRY_INFO!$G344*0.2, COUNTRY_INFO!$G344))), 0))</f>
        <v>169052.50228384472</v>
      </c>
      <c r="F344" s="15">
        <f t="shared" si="40"/>
        <v>269653.73867488466</v>
      </c>
      <c r="G344" s="16">
        <f>IF(INTRO!$E$43="Non-endemic", "Not required", COUNTRY_INFO!S344)</f>
        <v>1</v>
      </c>
      <c r="H344" s="198" t="s">
        <v>171</v>
      </c>
      <c r="I344" s="15">
        <f>IF($D344=0,0,IF(AND($G344&gt;0,$H344&lt;&gt;"Yes"),D344,IF(AND($G344&gt;0,$H344="Yes"),COUNTRY_INFO!$F344,0)))</f>
        <v>100601.23639103997</v>
      </c>
      <c r="J344" s="3"/>
      <c r="K344" s="42">
        <f t="shared" si="41"/>
        <v>169052.50228384472</v>
      </c>
      <c r="L344" s="42">
        <f t="shared" si="42"/>
        <v>269653.73867488466</v>
      </c>
      <c r="M344" s="15">
        <f t="shared" si="37"/>
        <v>251503.09097759993</v>
      </c>
      <c r="N344" s="42">
        <f t="shared" si="38"/>
        <v>507157.50685153413</v>
      </c>
      <c r="O344" s="15">
        <f t="shared" si="43"/>
        <v>251503.09097759993</v>
      </c>
      <c r="P344" s="25"/>
      <c r="Q344" s="17">
        <f t="shared" si="44"/>
        <v>251503.09097759993</v>
      </c>
      <c r="R344" s="17">
        <f t="shared" si="39"/>
        <v>252</v>
      </c>
    </row>
    <row r="345" spans="1:18" x14ac:dyDescent="0.2">
      <c r="A345" s="14" t="str">
        <f>IF(INTRO!$E$43="Non-endemic"," ", IF(COUNTRY_INFO!A345=0," ",COUNTRY_INFO!A345))</f>
        <v>Ethiopia</v>
      </c>
      <c r="B345" s="14" t="str">
        <f>IF(INTRO!$E$43="Non-endemic"," ", IF(COUNTRY_INFO!B345=0," ",COUNTRY_INFO!B345))</f>
        <v>Oromia East Harerge</v>
      </c>
      <c r="C345" s="14" t="str">
        <f>IF(INTRO!$E$43="Non-endemic"," ", IF(COUNTRY_INFO!C345=0," ",COUNTRY_INFO!C345))</f>
        <v>Chenaksan</v>
      </c>
      <c r="D345" s="15">
        <f>IF(INTRO!$E$43="Non-endemic", 0, IF(COUNTRY_INFO!$K345&gt;0, IF(COUNTRY_INFO!$K345=4, 0, IF(COUNTRY_INFO!$K345=1, COUNTRY_INFO!$F345*0.33, IF(COUNTRY_INFO!$K345=2, COUNTRY_INFO!$F345*0.5, COUNTRY_INFO!$F345))), 0))</f>
        <v>12254.740572745441</v>
      </c>
      <c r="E345" s="15">
        <f>IF(INTRO!$E$43="Non-endemic", 0, IF(COUNTRY_INFO!$K345&gt;0, IF(COUNTRY_INFO!$K345=4, 0, IF(COUNTRY_INFO!$K345=1, 0, IF(COUNTRY_INFO!$K345=2, COUNTRY_INFO!$G345*0.2, COUNTRY_INFO!$G345))), 0))</f>
        <v>0</v>
      </c>
      <c r="F345" s="15">
        <f t="shared" si="40"/>
        <v>12254.740572745441</v>
      </c>
      <c r="G345" s="16">
        <f>IF(INTRO!$E$43="Non-endemic", "Not required", COUNTRY_INFO!S345)</f>
        <v>0</v>
      </c>
      <c r="H345" s="198"/>
      <c r="I345" s="15">
        <f>IF($D345=0,0,IF(AND($G345&gt;0,$H345&lt;&gt;"Yes"),D345,IF(AND($G345&gt;0,$H345="Yes"),COUNTRY_INFO!$F345,0)))</f>
        <v>0</v>
      </c>
      <c r="J345" s="3"/>
      <c r="K345" s="42">
        <f t="shared" si="41"/>
        <v>0</v>
      </c>
      <c r="L345" s="42">
        <f t="shared" si="42"/>
        <v>0</v>
      </c>
      <c r="M345" s="15">
        <f t="shared" si="37"/>
        <v>0</v>
      </c>
      <c r="N345" s="42">
        <f t="shared" si="38"/>
        <v>0</v>
      </c>
      <c r="O345" s="15">
        <f t="shared" si="43"/>
        <v>0</v>
      </c>
      <c r="P345" s="25"/>
      <c r="Q345" s="17">
        <f t="shared" si="44"/>
        <v>0</v>
      </c>
      <c r="R345" s="17">
        <f t="shared" si="39"/>
        <v>0</v>
      </c>
    </row>
    <row r="346" spans="1:18" x14ac:dyDescent="0.2">
      <c r="A346" s="14" t="str">
        <f>IF(INTRO!$E$43="Non-endemic"," ", IF(COUNTRY_INFO!A346=0," ",COUNTRY_INFO!A346))</f>
        <v>Ethiopia</v>
      </c>
      <c r="B346" s="14" t="str">
        <f>IF(INTRO!$E$43="Non-endemic"," ", IF(COUNTRY_INFO!B346=0," ",COUNTRY_INFO!B346))</f>
        <v>Oromia East Harerge</v>
      </c>
      <c r="C346" s="14" t="str">
        <f>IF(INTRO!$E$43="Non-endemic"," ", IF(COUNTRY_INFO!C346=0," ",COUNTRY_INFO!C346))</f>
        <v>Deder</v>
      </c>
      <c r="D346" s="15">
        <f>IF(INTRO!$E$43="Non-endemic", 0, IF(COUNTRY_INFO!$K346&gt;0, IF(COUNTRY_INFO!$K346=4, 0, IF(COUNTRY_INFO!$K346=1, COUNTRY_INFO!$F346*0.33, IF(COUNTRY_INFO!$K346=2, COUNTRY_INFO!$F346*0.5, COUNTRY_INFO!$F346))), 0))</f>
        <v>31846.773653646338</v>
      </c>
      <c r="E346" s="15">
        <f>IF(INTRO!$E$43="Non-endemic", 0, IF(COUNTRY_INFO!$K346&gt;0, IF(COUNTRY_INFO!$K346=4, 0, IF(COUNTRY_INFO!$K346=1, 0, IF(COUNTRY_INFO!$K346=2, COUNTRY_INFO!$G346*0.2, COUNTRY_INFO!$G346))), 0))</f>
        <v>0</v>
      </c>
      <c r="F346" s="15">
        <f t="shared" si="40"/>
        <v>31846.773653646338</v>
      </c>
      <c r="G346" s="16">
        <f>IF(INTRO!$E$43="Non-endemic", "Not required", COUNTRY_INFO!S346)</f>
        <v>0</v>
      </c>
      <c r="H346" s="198"/>
      <c r="I346" s="15">
        <f>IF($D346=0,0,IF(AND($G346&gt;0,$H346&lt;&gt;"Yes"),D346,IF(AND($G346&gt;0,$H346="Yes"),COUNTRY_INFO!$F346,0)))</f>
        <v>0</v>
      </c>
      <c r="J346" s="3"/>
      <c r="K346" s="42">
        <f t="shared" si="41"/>
        <v>0</v>
      </c>
      <c r="L346" s="42">
        <f t="shared" si="42"/>
        <v>0</v>
      </c>
      <c r="M346" s="15">
        <f t="shared" si="37"/>
        <v>0</v>
      </c>
      <c r="N346" s="42">
        <f t="shared" si="38"/>
        <v>0</v>
      </c>
      <c r="O346" s="15">
        <f t="shared" si="43"/>
        <v>0</v>
      </c>
      <c r="P346" s="25"/>
      <c r="Q346" s="17">
        <f t="shared" si="44"/>
        <v>0</v>
      </c>
      <c r="R346" s="17">
        <f t="shared" si="39"/>
        <v>0</v>
      </c>
    </row>
    <row r="347" spans="1:18" x14ac:dyDescent="0.2">
      <c r="A347" s="14" t="str">
        <f>IF(INTRO!$E$43="Non-endemic"," ", IF(COUNTRY_INFO!A347=0," ",COUNTRY_INFO!A347))</f>
        <v>Ethiopia</v>
      </c>
      <c r="B347" s="14" t="str">
        <f>IF(INTRO!$E$43="Non-endemic"," ", IF(COUNTRY_INFO!B347=0," ",COUNTRY_INFO!B347))</f>
        <v>Oromia East Harerge</v>
      </c>
      <c r="C347" s="14" t="str">
        <f>IF(INTRO!$E$43="Non-endemic"," ", IF(COUNTRY_INFO!C347=0," ",COUNTRY_INFO!C347))</f>
        <v>Deder Town</v>
      </c>
      <c r="D347" s="15">
        <f>IF(INTRO!$E$43="Non-endemic", 0, IF(COUNTRY_INFO!$K347&gt;0, IF(COUNTRY_INFO!$K347=4, 0, IF(COUNTRY_INFO!$K347=1, COUNTRY_INFO!$F347*0.33, IF(COUNTRY_INFO!$K347=2, COUNTRY_INFO!$F347*0.5, COUNTRY_INFO!$F347))), 0))</f>
        <v>2023.85450992032</v>
      </c>
      <c r="E347" s="15">
        <f>IF(INTRO!$E$43="Non-endemic", 0, IF(COUNTRY_INFO!$K347&gt;0, IF(COUNTRY_INFO!$K347=4, 0, IF(COUNTRY_INFO!$K347=1, 0, IF(COUNTRY_INFO!$K347=2, COUNTRY_INFO!$G347*0.2, COUNTRY_INFO!$G347))), 0))</f>
        <v>0</v>
      </c>
      <c r="F347" s="15">
        <f t="shared" si="40"/>
        <v>2023.85450992032</v>
      </c>
      <c r="G347" s="16">
        <f>IF(INTRO!$E$43="Non-endemic", "Not required", COUNTRY_INFO!S347)</f>
        <v>0</v>
      </c>
      <c r="H347" s="198"/>
      <c r="I347" s="15">
        <f>IF($D347=0,0,IF(AND($G347&gt;0,$H347&lt;&gt;"Yes"),D347,IF(AND($G347&gt;0,$H347="Yes"),COUNTRY_INFO!$F347,0)))</f>
        <v>0</v>
      </c>
      <c r="J347" s="3"/>
      <c r="K347" s="42">
        <f t="shared" si="41"/>
        <v>0</v>
      </c>
      <c r="L347" s="42">
        <f t="shared" si="42"/>
        <v>0</v>
      </c>
      <c r="M347" s="15">
        <f t="shared" si="37"/>
        <v>0</v>
      </c>
      <c r="N347" s="42">
        <f t="shared" si="38"/>
        <v>0</v>
      </c>
      <c r="O347" s="15">
        <f t="shared" si="43"/>
        <v>0</v>
      </c>
      <c r="P347" s="25"/>
      <c r="Q347" s="17">
        <f t="shared" si="44"/>
        <v>0</v>
      </c>
      <c r="R347" s="17">
        <f t="shared" si="39"/>
        <v>0</v>
      </c>
    </row>
    <row r="348" spans="1:18" x14ac:dyDescent="0.2">
      <c r="A348" s="14" t="str">
        <f>IF(INTRO!$E$43="Non-endemic"," ", IF(COUNTRY_INFO!A348=0," ",COUNTRY_INFO!A348))</f>
        <v>Ethiopia</v>
      </c>
      <c r="B348" s="14" t="str">
        <f>IF(INTRO!$E$43="Non-endemic"," ", IF(COUNTRY_INFO!B348=0," ",COUNTRY_INFO!B348))</f>
        <v>Oromia East Harerge</v>
      </c>
      <c r="C348" s="14" t="str">
        <f>IF(INTRO!$E$43="Non-endemic"," ", IF(COUNTRY_INFO!C348=0," ",COUNTRY_INFO!C348))</f>
        <v>Fedis</v>
      </c>
      <c r="D348" s="15">
        <f>IF(INTRO!$E$43="Non-endemic", 0, IF(COUNTRY_INFO!$K348&gt;0, IF(COUNTRY_INFO!$K348=4, 0, IF(COUNTRY_INFO!$K348=1, COUNTRY_INFO!$F348*0.33, IF(COUNTRY_INFO!$K348=2, COUNTRY_INFO!$F348*0.5, COUNTRY_INFO!$F348))), 0))</f>
        <v>15718.144916251007</v>
      </c>
      <c r="E348" s="15">
        <f>IF(INTRO!$E$43="Non-endemic", 0, IF(COUNTRY_INFO!$K348&gt;0, IF(COUNTRY_INFO!$K348=4, 0, IF(COUNTRY_INFO!$K348=1, 0, IF(COUNTRY_INFO!$K348=2, COUNTRY_INFO!$G348*0.2, COUNTRY_INFO!$G348))), 0))</f>
        <v>0</v>
      </c>
      <c r="F348" s="15">
        <f t="shared" si="40"/>
        <v>15718.144916251007</v>
      </c>
      <c r="G348" s="16">
        <f>IF(INTRO!$E$43="Non-endemic", "Not required", COUNTRY_INFO!S348)</f>
        <v>0</v>
      </c>
      <c r="H348" s="198"/>
      <c r="I348" s="15">
        <f>IF($D348=0,0,IF(AND($G348&gt;0,$H348&lt;&gt;"Yes"),D348,IF(AND($G348&gt;0,$H348="Yes"),COUNTRY_INFO!$F348,0)))</f>
        <v>0</v>
      </c>
      <c r="J348" s="3"/>
      <c r="K348" s="42">
        <f t="shared" si="41"/>
        <v>0</v>
      </c>
      <c r="L348" s="42">
        <f t="shared" si="42"/>
        <v>0</v>
      </c>
      <c r="M348" s="15">
        <f t="shared" si="37"/>
        <v>0</v>
      </c>
      <c r="N348" s="42">
        <f t="shared" si="38"/>
        <v>0</v>
      </c>
      <c r="O348" s="15">
        <f t="shared" si="43"/>
        <v>0</v>
      </c>
      <c r="P348" s="25"/>
      <c r="Q348" s="17">
        <f t="shared" si="44"/>
        <v>0</v>
      </c>
      <c r="R348" s="17">
        <f t="shared" si="39"/>
        <v>0</v>
      </c>
    </row>
    <row r="349" spans="1:18" x14ac:dyDescent="0.2">
      <c r="A349" s="14" t="str">
        <f>IF(INTRO!$E$43="Non-endemic"," ", IF(COUNTRY_INFO!A349=0," ",COUNTRY_INFO!A349))</f>
        <v>Ethiopia</v>
      </c>
      <c r="B349" s="14" t="str">
        <f>IF(INTRO!$E$43="Non-endemic"," ", IF(COUNTRY_INFO!B349=0," ",COUNTRY_INFO!B349))</f>
        <v>Oromia East Harerge</v>
      </c>
      <c r="C349" s="14" t="str">
        <f>IF(INTRO!$E$43="Non-endemic"," ", IF(COUNTRY_INFO!C349=0," ",COUNTRY_INFO!C349))</f>
        <v>Goloada</v>
      </c>
      <c r="D349" s="15">
        <f>IF(INTRO!$E$43="Non-endemic", 0, IF(COUNTRY_INFO!$K349&gt;0, IF(COUNTRY_INFO!$K349=4, 0, IF(COUNTRY_INFO!$K349=1, COUNTRY_INFO!$F349*0.33, IF(COUNTRY_INFO!$K349=2, COUNTRY_INFO!$F349*0.5, COUNTRY_INFO!$F349))), 0))</f>
        <v>17293.121710603198</v>
      </c>
      <c r="E349" s="15">
        <f>IF(INTRO!$E$43="Non-endemic", 0, IF(COUNTRY_INFO!$K349&gt;0, IF(COUNTRY_INFO!$K349=4, 0, IF(COUNTRY_INFO!$K349=1, 0, IF(COUNTRY_INFO!$K349=2, COUNTRY_INFO!$G349*0.2, COUNTRY_INFO!$G349))), 0))</f>
        <v>11623.89490368899</v>
      </c>
      <c r="F349" s="15">
        <f t="shared" si="40"/>
        <v>28917.016614292188</v>
      </c>
      <c r="G349" s="16">
        <f>IF(INTRO!$E$43="Non-endemic", "Not required", COUNTRY_INFO!S349)</f>
        <v>1</v>
      </c>
      <c r="H349" s="198" t="s">
        <v>171</v>
      </c>
      <c r="I349" s="15">
        <f>IF($D349=0,0,IF(AND($G349&gt;0,$H349&lt;&gt;"Yes"),D349,IF(AND($G349&gt;0,$H349="Yes"),COUNTRY_INFO!$F349,0)))</f>
        <v>34586.243421206396</v>
      </c>
      <c r="J349" s="3"/>
      <c r="K349" s="42">
        <f t="shared" si="41"/>
        <v>11623.89490368899</v>
      </c>
      <c r="L349" s="42">
        <f t="shared" si="42"/>
        <v>46210.138324895386</v>
      </c>
      <c r="M349" s="15">
        <f t="shared" si="37"/>
        <v>86465.608553015991</v>
      </c>
      <c r="N349" s="42">
        <f t="shared" si="38"/>
        <v>34871.68471106697</v>
      </c>
      <c r="O349" s="15">
        <f t="shared" si="43"/>
        <v>86465.608553015991</v>
      </c>
      <c r="P349" s="25"/>
      <c r="Q349" s="17">
        <f t="shared" si="44"/>
        <v>86465.608553015991</v>
      </c>
      <c r="R349" s="17">
        <f t="shared" si="39"/>
        <v>87</v>
      </c>
    </row>
    <row r="350" spans="1:18" x14ac:dyDescent="0.2">
      <c r="A350" s="14" t="str">
        <f>IF(INTRO!$E$43="Non-endemic"," ", IF(COUNTRY_INFO!A350=0," ",COUNTRY_INFO!A350))</f>
        <v>Ethiopia</v>
      </c>
      <c r="B350" s="14" t="str">
        <f>IF(INTRO!$E$43="Non-endemic"," ", IF(COUNTRY_INFO!B350=0," ",COUNTRY_INFO!B350))</f>
        <v>Oromia East Harerge</v>
      </c>
      <c r="C350" s="14" t="str">
        <f>IF(INTRO!$E$43="Non-endemic"," ", IF(COUNTRY_INFO!C350=0," ",COUNTRY_INFO!C350))</f>
        <v>Goro Muti</v>
      </c>
      <c r="D350" s="15">
        <f>IF(INTRO!$E$43="Non-endemic", 0, IF(COUNTRY_INFO!$K350&gt;0, IF(COUNTRY_INFO!$K350=4, 0, IF(COUNTRY_INFO!$K350=1, COUNTRY_INFO!$F350*0.33, IF(COUNTRY_INFO!$K350=2, COUNTRY_INFO!$F350*0.5, COUNTRY_INFO!$F350))), 0))</f>
        <v>0</v>
      </c>
      <c r="E350" s="15">
        <f>IF(INTRO!$E$43="Non-endemic", 0, IF(COUNTRY_INFO!$K350&gt;0, IF(COUNTRY_INFO!$K350=4, 0, IF(COUNTRY_INFO!$K350=1, 0, IF(COUNTRY_INFO!$K350=2, COUNTRY_INFO!$G350*0.2, COUNTRY_INFO!$G350))), 0))</f>
        <v>0</v>
      </c>
      <c r="F350" s="15">
        <f t="shared" si="40"/>
        <v>0</v>
      </c>
      <c r="G350" s="16">
        <f>IF(INTRO!$E$43="Non-endemic", "Not required", COUNTRY_INFO!S350)</f>
        <v>0</v>
      </c>
      <c r="H350" s="198"/>
      <c r="I350" s="15">
        <f>IF($D350=0,0,IF(AND($G350&gt;0,$H350&lt;&gt;"Yes"),D350,IF(AND($G350&gt;0,$H350="Yes"),COUNTRY_INFO!$F350,0)))</f>
        <v>0</v>
      </c>
      <c r="J350" s="3"/>
      <c r="K350" s="42">
        <f t="shared" si="41"/>
        <v>0</v>
      </c>
      <c r="L350" s="42">
        <f t="shared" si="42"/>
        <v>0</v>
      </c>
      <c r="M350" s="15">
        <f t="shared" si="37"/>
        <v>0</v>
      </c>
      <c r="N350" s="42">
        <f t="shared" si="38"/>
        <v>0</v>
      </c>
      <c r="O350" s="15">
        <f t="shared" si="43"/>
        <v>0</v>
      </c>
      <c r="P350" s="25"/>
      <c r="Q350" s="17">
        <f t="shared" si="44"/>
        <v>0</v>
      </c>
      <c r="R350" s="17">
        <f t="shared" si="39"/>
        <v>0</v>
      </c>
    </row>
    <row r="351" spans="1:18" x14ac:dyDescent="0.2">
      <c r="A351" s="14" t="str">
        <f>IF(INTRO!$E$43="Non-endemic"," ", IF(COUNTRY_INFO!A351=0," ",COUNTRY_INFO!A351))</f>
        <v>Ethiopia</v>
      </c>
      <c r="B351" s="14" t="str">
        <f>IF(INTRO!$E$43="Non-endemic"," ", IF(COUNTRY_INFO!B351=0," ",COUNTRY_INFO!B351))</f>
        <v>Oromia East Harerge</v>
      </c>
      <c r="C351" s="14" t="str">
        <f>IF(INTRO!$E$43="Non-endemic"," ", IF(COUNTRY_INFO!C351=0," ",COUNTRY_INFO!C351))</f>
        <v>Gorogutu</v>
      </c>
      <c r="D351" s="15">
        <f>IF(INTRO!$E$43="Non-endemic", 0, IF(COUNTRY_INFO!$K351&gt;0, IF(COUNTRY_INFO!$K351=4, 0, IF(COUNTRY_INFO!$K351=1, COUNTRY_INFO!$F351*0.33, IF(COUNTRY_INFO!$K351=2, COUNTRY_INFO!$F351*0.5, COUNTRY_INFO!$F351))), 0))</f>
        <v>16714.937103110398</v>
      </c>
      <c r="E351" s="15">
        <f>IF(INTRO!$E$43="Non-endemic", 0, IF(COUNTRY_INFO!$K351&gt;0, IF(COUNTRY_INFO!$K351=4, 0, IF(COUNTRY_INFO!$K351=1, 0, IF(COUNTRY_INFO!$K351=2, COUNTRY_INFO!$G351*0.2, COUNTRY_INFO!$G351))), 0))</f>
        <v>11235.2573155833</v>
      </c>
      <c r="F351" s="15">
        <f t="shared" si="40"/>
        <v>27950.194418693696</v>
      </c>
      <c r="G351" s="16">
        <f>IF(INTRO!$E$43="Non-endemic", "Not required", COUNTRY_INFO!S351)</f>
        <v>1</v>
      </c>
      <c r="H351" s="198" t="s">
        <v>171</v>
      </c>
      <c r="I351" s="15">
        <f>IF($D351=0,0,IF(AND($G351&gt;0,$H351&lt;&gt;"Yes"),D351,IF(AND($G351&gt;0,$H351="Yes"),COUNTRY_INFO!$F351,0)))</f>
        <v>33429.874206220797</v>
      </c>
      <c r="J351" s="3"/>
      <c r="K351" s="42">
        <f t="shared" si="41"/>
        <v>11235.2573155833</v>
      </c>
      <c r="L351" s="42">
        <f t="shared" si="42"/>
        <v>44665.131521804098</v>
      </c>
      <c r="M351" s="15">
        <f t="shared" si="37"/>
        <v>83574.685515551988</v>
      </c>
      <c r="N351" s="42">
        <f t="shared" si="38"/>
        <v>33705.771946749897</v>
      </c>
      <c r="O351" s="15">
        <f t="shared" si="43"/>
        <v>83574.685515551988</v>
      </c>
      <c r="P351" s="25"/>
      <c r="Q351" s="17">
        <f t="shared" si="44"/>
        <v>83574.685515551988</v>
      </c>
      <c r="R351" s="17">
        <f t="shared" si="39"/>
        <v>84</v>
      </c>
    </row>
    <row r="352" spans="1:18" x14ac:dyDescent="0.2">
      <c r="A352" s="14" t="str">
        <f>IF(INTRO!$E$43="Non-endemic"," ", IF(COUNTRY_INFO!A352=0," ",COUNTRY_INFO!A352))</f>
        <v>Ethiopia</v>
      </c>
      <c r="B352" s="14" t="str">
        <f>IF(INTRO!$E$43="Non-endemic"," ", IF(COUNTRY_INFO!B352=0," ",COUNTRY_INFO!B352))</f>
        <v>Oromia East Harerge</v>
      </c>
      <c r="C352" s="14" t="str">
        <f>IF(INTRO!$E$43="Non-endemic"," ", IF(COUNTRY_INFO!C352=0," ",COUNTRY_INFO!C352))</f>
        <v>Gurawa</v>
      </c>
      <c r="D352" s="15">
        <f>IF(INTRO!$E$43="Non-endemic", 0, IF(COUNTRY_INFO!$K352&gt;0, IF(COUNTRY_INFO!$K352=4, 0, IF(COUNTRY_INFO!$K352=1, COUNTRY_INFO!$F352*0.33, IF(COUNTRY_INFO!$K352=2, COUNTRY_INFO!$F352*0.5, COUNTRY_INFO!$F352))), 0))</f>
        <v>50466.363381033596</v>
      </c>
      <c r="E352" s="15">
        <f>IF(INTRO!$E$43="Non-endemic", 0, IF(COUNTRY_INFO!$K352&gt;0, IF(COUNTRY_INFO!$K352=4, 0, IF(COUNTRY_INFO!$K352=1, 0, IF(COUNTRY_INFO!$K352=2, COUNTRY_INFO!$G352*0.2, COUNTRY_INFO!$G352))), 0))</f>
        <v>33921.909180390045</v>
      </c>
      <c r="F352" s="15">
        <f t="shared" si="40"/>
        <v>84388.272561423641</v>
      </c>
      <c r="G352" s="16">
        <f>IF(INTRO!$E$43="Non-endemic", "Not required", COUNTRY_INFO!S352)</f>
        <v>1</v>
      </c>
      <c r="H352" s="198" t="s">
        <v>171</v>
      </c>
      <c r="I352" s="15">
        <f>IF($D352=0,0,IF(AND($G352&gt;0,$H352&lt;&gt;"Yes"),D352,IF(AND($G352&gt;0,$H352="Yes"),COUNTRY_INFO!$F352,0)))</f>
        <v>100932.72676206719</v>
      </c>
      <c r="J352" s="3"/>
      <c r="K352" s="42">
        <f t="shared" si="41"/>
        <v>33921.909180390045</v>
      </c>
      <c r="L352" s="42">
        <f t="shared" si="42"/>
        <v>134854.63594245724</v>
      </c>
      <c r="M352" s="15">
        <f t="shared" si="37"/>
        <v>252331.81690516797</v>
      </c>
      <c r="N352" s="42">
        <f t="shared" si="38"/>
        <v>101765.72754117014</v>
      </c>
      <c r="O352" s="15">
        <f t="shared" si="43"/>
        <v>252331.81690516797</v>
      </c>
      <c r="P352" s="25"/>
      <c r="Q352" s="17">
        <f t="shared" si="44"/>
        <v>252331.81690516797</v>
      </c>
      <c r="R352" s="17">
        <f t="shared" si="39"/>
        <v>253</v>
      </c>
    </row>
    <row r="353" spans="1:18" x14ac:dyDescent="0.2">
      <c r="A353" s="14" t="str">
        <f>IF(INTRO!$E$43="Non-endemic"," ", IF(COUNTRY_INFO!A353=0," ",COUNTRY_INFO!A353))</f>
        <v>Ethiopia</v>
      </c>
      <c r="B353" s="14" t="str">
        <f>IF(INTRO!$E$43="Non-endemic"," ", IF(COUNTRY_INFO!B353=0," ",COUNTRY_INFO!B353))</f>
        <v>Oromia East Harerge</v>
      </c>
      <c r="C353" s="14" t="str">
        <f>IF(INTRO!$E$43="Non-endemic"," ", IF(COUNTRY_INFO!C353=0," ",COUNTRY_INFO!C353))</f>
        <v>Gursum</v>
      </c>
      <c r="D353" s="15">
        <f>IF(INTRO!$E$43="Non-endemic", 0, IF(COUNTRY_INFO!$K353&gt;0, IF(COUNTRY_INFO!$K353=4, 0, IF(COUNTRY_INFO!$K353=1, COUNTRY_INFO!$F353*0.33, IF(COUNTRY_INFO!$K353=2, COUNTRY_INFO!$F353*0.5, COUNTRY_INFO!$F353))), 0))</f>
        <v>21218.52232478563</v>
      </c>
      <c r="E353" s="15">
        <f>IF(INTRO!$E$43="Non-endemic", 0, IF(COUNTRY_INFO!$K353&gt;0, IF(COUNTRY_INFO!$K353=4, 0, IF(COUNTRY_INFO!$K353=1, 0, IF(COUNTRY_INFO!$K353=2, COUNTRY_INFO!$G353*0.2, COUNTRY_INFO!$G353))), 0))</f>
        <v>0</v>
      </c>
      <c r="F353" s="15">
        <f t="shared" si="40"/>
        <v>21218.52232478563</v>
      </c>
      <c r="G353" s="16">
        <f>IF(INTRO!$E$43="Non-endemic", "Not required", COUNTRY_INFO!S353)</f>
        <v>0</v>
      </c>
      <c r="H353" s="198"/>
      <c r="I353" s="15">
        <f>IF($D353=0,0,IF(AND($G353&gt;0,$H353&lt;&gt;"Yes"),D353,IF(AND($G353&gt;0,$H353="Yes"),COUNTRY_INFO!$F353,0)))</f>
        <v>0</v>
      </c>
      <c r="J353" s="3"/>
      <c r="K353" s="42">
        <f t="shared" si="41"/>
        <v>0</v>
      </c>
      <c r="L353" s="42">
        <f t="shared" si="42"/>
        <v>0</v>
      </c>
      <c r="M353" s="15">
        <f t="shared" si="37"/>
        <v>0</v>
      </c>
      <c r="N353" s="42">
        <f t="shared" si="38"/>
        <v>0</v>
      </c>
      <c r="O353" s="15">
        <f t="shared" si="43"/>
        <v>0</v>
      </c>
      <c r="P353" s="25"/>
      <c r="Q353" s="17">
        <f t="shared" si="44"/>
        <v>0</v>
      </c>
      <c r="R353" s="17">
        <f t="shared" si="39"/>
        <v>0</v>
      </c>
    </row>
    <row r="354" spans="1:18" x14ac:dyDescent="0.2">
      <c r="A354" s="14" t="str">
        <f>IF(INTRO!$E$43="Non-endemic"," ", IF(COUNTRY_INFO!A354=0," ",COUNTRY_INFO!A354))</f>
        <v>Ethiopia</v>
      </c>
      <c r="B354" s="14" t="str">
        <f>IF(INTRO!$E$43="Non-endemic"," ", IF(COUNTRY_INFO!B354=0," ",COUNTRY_INFO!B354))</f>
        <v>Oromia East Harerge</v>
      </c>
      <c r="C354" s="14" t="str">
        <f>IF(INTRO!$E$43="Non-endemic"," ", IF(COUNTRY_INFO!C354=0," ",COUNTRY_INFO!C354))</f>
        <v>Haromaya</v>
      </c>
      <c r="D354" s="15">
        <f>IF(INTRO!$E$43="Non-endemic", 0, IF(COUNTRY_INFO!$K354&gt;0, IF(COUNTRY_INFO!$K354=4, 0, IF(COUNTRY_INFO!$K354=1, COUNTRY_INFO!$F354*0.33, IF(COUNTRY_INFO!$K354=2, COUNTRY_INFO!$F354*0.5, COUNTRY_INFO!$F354))), 0))</f>
        <v>98071.137737126381</v>
      </c>
      <c r="E354" s="15">
        <f>IF(INTRO!$E$43="Non-endemic", 0, IF(COUNTRY_INFO!$K354&gt;0, IF(COUNTRY_INFO!$K354=4, 0, IF(COUNTRY_INFO!$K354=1, 0, IF(COUNTRY_INFO!$K354=2, COUNTRY_INFO!$G354*0.2, COUNTRY_INFO!$G354))), 0))</f>
        <v>164800.8695622893</v>
      </c>
      <c r="F354" s="15">
        <f t="shared" si="40"/>
        <v>262872.00729941565</v>
      </c>
      <c r="G354" s="16">
        <f>IF(INTRO!$E$43="Non-endemic", "Not required", COUNTRY_INFO!S354)</f>
        <v>1</v>
      </c>
      <c r="H354" s="198" t="s">
        <v>171</v>
      </c>
      <c r="I354" s="15">
        <f>IF($D354=0,0,IF(AND($G354&gt;0,$H354&lt;&gt;"Yes"),D354,IF(AND($G354&gt;0,$H354="Yes"),COUNTRY_INFO!$F354,0)))</f>
        <v>98071.137737126381</v>
      </c>
      <c r="J354" s="3"/>
      <c r="K354" s="42">
        <f t="shared" si="41"/>
        <v>164800.8695622893</v>
      </c>
      <c r="L354" s="42">
        <f t="shared" si="42"/>
        <v>262872.00729941565</v>
      </c>
      <c r="M354" s="15">
        <f t="shared" si="37"/>
        <v>245177.84434281595</v>
      </c>
      <c r="N354" s="42">
        <f t="shared" si="38"/>
        <v>494402.60868686787</v>
      </c>
      <c r="O354" s="15">
        <f t="shared" si="43"/>
        <v>245177.84434281595</v>
      </c>
      <c r="P354" s="25"/>
      <c r="Q354" s="17">
        <f t="shared" si="44"/>
        <v>245177.84434281595</v>
      </c>
      <c r="R354" s="17">
        <f t="shared" si="39"/>
        <v>246</v>
      </c>
    </row>
    <row r="355" spans="1:18" x14ac:dyDescent="0.2">
      <c r="A355" s="14" t="str">
        <f>IF(INTRO!$E$43="Non-endemic"," ", IF(COUNTRY_INFO!A355=0," ",COUNTRY_INFO!A355))</f>
        <v>Ethiopia</v>
      </c>
      <c r="B355" s="14" t="str">
        <f>IF(INTRO!$E$43="Non-endemic"," ", IF(COUNTRY_INFO!B355=0," ",COUNTRY_INFO!B355))</f>
        <v>Oromia East Harerge</v>
      </c>
      <c r="C355" s="14" t="str">
        <f>IF(INTRO!$E$43="Non-endemic"," ", IF(COUNTRY_INFO!C355=0," ",COUNTRY_INFO!C355))</f>
        <v>Haromaya Town</v>
      </c>
      <c r="D355" s="15">
        <f>IF(INTRO!$E$43="Non-endemic", 0, IF(COUNTRY_INFO!$K355&gt;0, IF(COUNTRY_INFO!$K355=4, 0, IF(COUNTRY_INFO!$K355=1, COUNTRY_INFO!$F355*0.33, IF(COUNTRY_INFO!$K355=2, COUNTRY_INFO!$F355*0.5, COUNTRY_INFO!$F355))), 0))</f>
        <v>14533.640696467199</v>
      </c>
      <c r="E355" s="15">
        <f>IF(INTRO!$E$43="Non-endemic", 0, IF(COUNTRY_INFO!$K355&gt;0, IF(COUNTRY_INFO!$K355=4, 0, IF(COUNTRY_INFO!$K355=1, 0, IF(COUNTRY_INFO!$K355=2, COUNTRY_INFO!$G355*0.2, COUNTRY_INFO!$G355))), 0))</f>
        <v>24422.645438291322</v>
      </c>
      <c r="F355" s="15">
        <f t="shared" si="40"/>
        <v>38956.28613475852</v>
      </c>
      <c r="G355" s="16">
        <f>IF(INTRO!$E$43="Non-endemic", "Not required", COUNTRY_INFO!S355)</f>
        <v>1</v>
      </c>
      <c r="H355" s="198" t="s">
        <v>171</v>
      </c>
      <c r="I355" s="15">
        <f>IF($D355=0,0,IF(AND($G355&gt;0,$H355&lt;&gt;"Yes"),D355,IF(AND($G355&gt;0,$H355="Yes"),COUNTRY_INFO!$F355,0)))</f>
        <v>14533.640696467199</v>
      </c>
      <c r="J355" s="3"/>
      <c r="K355" s="42">
        <f t="shared" si="41"/>
        <v>24422.645438291322</v>
      </c>
      <c r="L355" s="42">
        <f t="shared" si="42"/>
        <v>38956.28613475852</v>
      </c>
      <c r="M355" s="15">
        <f t="shared" si="37"/>
        <v>36334.101741167993</v>
      </c>
      <c r="N355" s="42">
        <f t="shared" si="38"/>
        <v>73267.936314873965</v>
      </c>
      <c r="O355" s="15">
        <f t="shared" si="43"/>
        <v>36334.101741167993</v>
      </c>
      <c r="P355" s="25"/>
      <c r="Q355" s="17">
        <f t="shared" si="44"/>
        <v>36334.101741167993</v>
      </c>
      <c r="R355" s="17">
        <f t="shared" si="39"/>
        <v>37</v>
      </c>
    </row>
    <row r="356" spans="1:18" x14ac:dyDescent="0.2">
      <c r="A356" s="14" t="str">
        <f>IF(INTRO!$E$43="Non-endemic"," ", IF(COUNTRY_INFO!A356=0," ",COUNTRY_INFO!A356))</f>
        <v>Ethiopia</v>
      </c>
      <c r="B356" s="14" t="str">
        <f>IF(INTRO!$E$43="Non-endemic"," ", IF(COUNTRY_INFO!B356=0," ",COUNTRY_INFO!B356))</f>
        <v>Oromia East Harerge</v>
      </c>
      <c r="C356" s="14" t="str">
        <f>IF(INTRO!$E$43="Non-endemic"," ", IF(COUNTRY_INFO!C356=0," ",COUNTRY_INFO!C356))</f>
        <v>Jarso</v>
      </c>
      <c r="D356" s="15">
        <f>IF(INTRO!$E$43="Non-endemic", 0, IF(COUNTRY_INFO!$K356&gt;0, IF(COUNTRY_INFO!$K356=4, 0, IF(COUNTRY_INFO!$K356=1, COUNTRY_INFO!$F356*0.33, IF(COUNTRY_INFO!$K356=2, COUNTRY_INFO!$F356*0.5, COUNTRY_INFO!$F356))), 0))</f>
        <v>24537.340442630397</v>
      </c>
      <c r="E356" s="15">
        <f>IF(INTRO!$E$43="Non-endemic", 0, IF(COUNTRY_INFO!$K356&gt;0, IF(COUNTRY_INFO!$K356=4, 0, IF(COUNTRY_INFO!$K356=1, 0, IF(COUNTRY_INFO!$K356=2, COUNTRY_INFO!$G356*0.2, COUNTRY_INFO!$G356))), 0))</f>
        <v>16493.231892671651</v>
      </c>
      <c r="F356" s="15">
        <f t="shared" si="40"/>
        <v>41030.572335302044</v>
      </c>
      <c r="G356" s="16">
        <f>IF(INTRO!$E$43="Non-endemic", "Not required", COUNTRY_INFO!S356)</f>
        <v>1</v>
      </c>
      <c r="H356" s="198" t="s">
        <v>171</v>
      </c>
      <c r="I356" s="15">
        <f>IF($D356=0,0,IF(AND($G356&gt;0,$H356&lt;&gt;"Yes"),D356,IF(AND($G356&gt;0,$H356="Yes"),COUNTRY_INFO!$F356,0)))</f>
        <v>49074.680885260794</v>
      </c>
      <c r="J356" s="3"/>
      <c r="K356" s="42">
        <f t="shared" si="41"/>
        <v>16493.231892671651</v>
      </c>
      <c r="L356" s="42">
        <f t="shared" si="42"/>
        <v>65567.912777932448</v>
      </c>
      <c r="M356" s="15">
        <f t="shared" si="37"/>
        <v>122686.70221315199</v>
      </c>
      <c r="N356" s="42">
        <f t="shared" si="38"/>
        <v>49479.695678014948</v>
      </c>
      <c r="O356" s="15">
        <f t="shared" si="43"/>
        <v>122686.70221315199</v>
      </c>
      <c r="P356" s="25"/>
      <c r="Q356" s="17">
        <f t="shared" si="44"/>
        <v>122686.70221315199</v>
      </c>
      <c r="R356" s="17">
        <f t="shared" si="39"/>
        <v>123</v>
      </c>
    </row>
    <row r="357" spans="1:18" x14ac:dyDescent="0.2">
      <c r="A357" s="14" t="str">
        <f>IF(INTRO!$E$43="Non-endemic"," ", IF(COUNTRY_INFO!A357=0," ",COUNTRY_INFO!A357))</f>
        <v>Ethiopia</v>
      </c>
      <c r="B357" s="14" t="str">
        <f>IF(INTRO!$E$43="Non-endemic"," ", IF(COUNTRY_INFO!B357=0," ",COUNTRY_INFO!B357))</f>
        <v>Oromia East Harerge</v>
      </c>
      <c r="C357" s="14" t="str">
        <f>IF(INTRO!$E$43="Non-endemic"," ", IF(COUNTRY_INFO!C357=0," ",COUNTRY_INFO!C357))</f>
        <v>Kersa</v>
      </c>
      <c r="D357" s="15">
        <f>IF(INTRO!$E$43="Non-endemic", 0, IF(COUNTRY_INFO!$K357&gt;0, IF(COUNTRY_INFO!$K357=4, 0, IF(COUNTRY_INFO!$K357=1, COUNTRY_INFO!$F357*0.33, IF(COUNTRY_INFO!$K357=2, COUNTRY_INFO!$F357*0.5, COUNTRY_INFO!$F357))), 0))</f>
        <v>36087.247209551999</v>
      </c>
      <c r="E357" s="15">
        <f>IF(INTRO!$E$43="Non-endemic", 0, IF(COUNTRY_INFO!$K357&gt;0, IF(COUNTRY_INFO!$K357=4, 0, IF(COUNTRY_INFO!$K357=1, 0, IF(COUNTRY_INFO!$K357=2, COUNTRY_INFO!$G357*0.2, COUNTRY_INFO!$G357))), 0))</f>
        <v>24256.717552047146</v>
      </c>
      <c r="F357" s="15">
        <f t="shared" si="40"/>
        <v>60343.964761599142</v>
      </c>
      <c r="G357" s="16">
        <f>IF(INTRO!$E$43="Non-endemic", "Not required", COUNTRY_INFO!S357)</f>
        <v>1</v>
      </c>
      <c r="H357" s="198" t="s">
        <v>171</v>
      </c>
      <c r="I357" s="15">
        <f>IF($D357=0,0,IF(AND($G357&gt;0,$H357&lt;&gt;"Yes"),D357,IF(AND($G357&gt;0,$H357="Yes"),COUNTRY_INFO!$F357,0)))</f>
        <v>72174.494419103998</v>
      </c>
      <c r="J357" s="3"/>
      <c r="K357" s="42">
        <f t="shared" si="41"/>
        <v>24256.717552047146</v>
      </c>
      <c r="L357" s="42">
        <f t="shared" si="42"/>
        <v>96431.211971151148</v>
      </c>
      <c r="M357" s="15">
        <f t="shared" si="37"/>
        <v>180436.23604776</v>
      </c>
      <c r="N357" s="42">
        <f t="shared" si="38"/>
        <v>72770.152656141436</v>
      </c>
      <c r="O357" s="15">
        <f t="shared" si="43"/>
        <v>180436.23604776</v>
      </c>
      <c r="P357" s="25"/>
      <c r="Q357" s="17">
        <f t="shared" si="44"/>
        <v>180436.23604776</v>
      </c>
      <c r="R357" s="17">
        <f t="shared" si="39"/>
        <v>181</v>
      </c>
    </row>
    <row r="358" spans="1:18" x14ac:dyDescent="0.2">
      <c r="A358" s="14" t="str">
        <f>IF(INTRO!$E$43="Non-endemic"," ", IF(COUNTRY_INFO!A358=0," ",COUNTRY_INFO!A358))</f>
        <v>Ethiopia</v>
      </c>
      <c r="B358" s="14" t="str">
        <f>IF(INTRO!$E$43="Non-endemic"," ", IF(COUNTRY_INFO!B358=0," ",COUNTRY_INFO!B358))</f>
        <v>Oromia East Harerge</v>
      </c>
      <c r="C358" s="14" t="str">
        <f>IF(INTRO!$E$43="Non-endemic"," ", IF(COUNTRY_INFO!C358=0," ",COUNTRY_INFO!C358))</f>
        <v>Kombolcha</v>
      </c>
      <c r="D358" s="15">
        <f>IF(INTRO!$E$43="Non-endemic", 0, IF(COUNTRY_INFO!$K358&gt;0, IF(COUNTRY_INFO!$K358=4, 0, IF(COUNTRY_INFO!$K358=1, COUNTRY_INFO!$F358*0.33, IF(COUNTRY_INFO!$K358=2, COUNTRY_INFO!$F358*0.5, COUNTRY_INFO!$F358))), 0))</f>
        <v>29682.333885019198</v>
      </c>
      <c r="E358" s="15">
        <f>IF(INTRO!$E$43="Non-endemic", 0, IF(COUNTRY_INFO!$K358&gt;0, IF(COUNTRY_INFO!$K358=4, 0, IF(COUNTRY_INFO!$K358=1, 0, IF(COUNTRY_INFO!$K358=2, COUNTRY_INFO!$G358*0.2, COUNTRY_INFO!$G358))), 0))</f>
        <v>19951.535376294702</v>
      </c>
      <c r="F358" s="15">
        <f t="shared" si="40"/>
        <v>49633.869261313899</v>
      </c>
      <c r="G358" s="16">
        <f>IF(INTRO!$E$43="Non-endemic", "Not required", COUNTRY_INFO!S358)</f>
        <v>1</v>
      </c>
      <c r="H358" s="198" t="s">
        <v>171</v>
      </c>
      <c r="I358" s="15">
        <f>IF($D358=0,0,IF(AND($G358&gt;0,$H358&lt;&gt;"Yes"),D358,IF(AND($G358&gt;0,$H358="Yes"),COUNTRY_INFO!$F358,0)))</f>
        <v>59364.667770038395</v>
      </c>
      <c r="J358" s="3"/>
      <c r="K358" s="42">
        <f t="shared" si="41"/>
        <v>19951.535376294702</v>
      </c>
      <c r="L358" s="42">
        <f t="shared" si="42"/>
        <v>79316.203146333093</v>
      </c>
      <c r="M358" s="15">
        <f t="shared" si="37"/>
        <v>148411.66942509598</v>
      </c>
      <c r="N358" s="42">
        <f t="shared" si="38"/>
        <v>59854.606128884101</v>
      </c>
      <c r="O358" s="15">
        <f t="shared" si="43"/>
        <v>148411.66942509598</v>
      </c>
      <c r="P358" s="25"/>
      <c r="Q358" s="17">
        <f t="shared" si="44"/>
        <v>148411.66942509598</v>
      </c>
      <c r="R358" s="17">
        <f t="shared" si="39"/>
        <v>149</v>
      </c>
    </row>
    <row r="359" spans="1:18" x14ac:dyDescent="0.2">
      <c r="A359" s="14" t="str">
        <f>IF(INTRO!$E$43="Non-endemic"," ", IF(COUNTRY_INFO!A359=0," ",COUNTRY_INFO!A359))</f>
        <v>Ethiopia</v>
      </c>
      <c r="B359" s="14" t="str">
        <f>IF(INTRO!$E$43="Non-endemic"," ", IF(COUNTRY_INFO!B359=0," ",COUNTRY_INFO!B359))</f>
        <v>Oromia East Harerge</v>
      </c>
      <c r="C359" s="14" t="str">
        <f>IF(INTRO!$E$43="Non-endemic"," ", IF(COUNTRY_INFO!C359=0," ",COUNTRY_INFO!C359))</f>
        <v>Kurfachala</v>
      </c>
      <c r="D359" s="15">
        <f>IF(INTRO!$E$43="Non-endemic", 0, IF(COUNTRY_INFO!$K359&gt;0, IF(COUNTRY_INFO!$K359=4, 0, IF(COUNTRY_INFO!$K359=1, COUNTRY_INFO!$F359*0.33, IF(COUNTRY_INFO!$K359=2, COUNTRY_INFO!$F359*0.5, COUNTRY_INFO!$F359))), 0))</f>
        <v>24902.492795241596</v>
      </c>
      <c r="E359" s="15">
        <f>IF(INTRO!$E$43="Non-endemic", 0, IF(COUNTRY_INFO!$K359&gt;0, IF(COUNTRY_INFO!$K359=4, 0, IF(COUNTRY_INFO!$K359=1, 0, IF(COUNTRY_INFO!$K359=2, COUNTRY_INFO!$G359*0.2, COUNTRY_INFO!$G359))), 0))</f>
        <v>41846.689674640562</v>
      </c>
      <c r="F359" s="15">
        <f t="shared" si="40"/>
        <v>66749.182469882158</v>
      </c>
      <c r="G359" s="16">
        <f>IF(INTRO!$E$43="Non-endemic", "Not required", COUNTRY_INFO!S359)</f>
        <v>1</v>
      </c>
      <c r="H359" s="198" t="s">
        <v>171</v>
      </c>
      <c r="I359" s="15">
        <f>IF($D359=0,0,IF(AND($G359&gt;0,$H359&lt;&gt;"Yes"),D359,IF(AND($G359&gt;0,$H359="Yes"),COUNTRY_INFO!$F359,0)))</f>
        <v>24902.492795241596</v>
      </c>
      <c r="J359" s="3"/>
      <c r="K359" s="42">
        <f t="shared" si="41"/>
        <v>41846.689674640562</v>
      </c>
      <c r="L359" s="42">
        <f t="shared" si="42"/>
        <v>66749.182469882158</v>
      </c>
      <c r="M359" s="15">
        <f t="shared" si="37"/>
        <v>62256.231988103988</v>
      </c>
      <c r="N359" s="42">
        <f t="shared" si="38"/>
        <v>125540.06902392168</v>
      </c>
      <c r="O359" s="15">
        <f t="shared" si="43"/>
        <v>62256.231988103988</v>
      </c>
      <c r="P359" s="25"/>
      <c r="Q359" s="17">
        <f t="shared" si="44"/>
        <v>62256.231988103988</v>
      </c>
      <c r="R359" s="17">
        <f t="shared" si="39"/>
        <v>63</v>
      </c>
    </row>
    <row r="360" spans="1:18" x14ac:dyDescent="0.2">
      <c r="A360" s="14" t="str">
        <f>IF(INTRO!$E$43="Non-endemic"," ", IF(COUNTRY_INFO!A360=0," ",COUNTRY_INFO!A360))</f>
        <v>Ethiopia</v>
      </c>
      <c r="B360" s="14" t="str">
        <f>IF(INTRO!$E$43="Non-endemic"," ", IF(COUNTRY_INFO!B360=0," ",COUNTRY_INFO!B360))</f>
        <v>Oromia East Harerge</v>
      </c>
      <c r="C360" s="14" t="str">
        <f>IF(INTRO!$E$43="Non-endemic"," ", IF(COUNTRY_INFO!C360=0," ",COUNTRY_INFO!C360))</f>
        <v>Medaga Tola</v>
      </c>
      <c r="D360" s="15">
        <f>IF(INTRO!$E$43="Non-endemic", 0, IF(COUNTRY_INFO!$K360&gt;0, IF(COUNTRY_INFO!$K360=4, 0, IF(COUNTRY_INFO!$K360=1, COUNTRY_INFO!$F360*0.33, IF(COUNTRY_INFO!$K360=2, COUNTRY_INFO!$F360*0.5, COUNTRY_INFO!$F360))), 0))</f>
        <v>10509.761153685024</v>
      </c>
      <c r="E360" s="15">
        <f>IF(INTRO!$E$43="Non-endemic", 0, IF(COUNTRY_INFO!$K360&gt;0, IF(COUNTRY_INFO!$K360=4, 0, IF(COUNTRY_INFO!$K360=1, 0, IF(COUNTRY_INFO!$K360=2, COUNTRY_INFO!$G360*0.2, COUNTRY_INFO!$G360))), 0))</f>
        <v>0</v>
      </c>
      <c r="F360" s="15">
        <f t="shared" si="40"/>
        <v>10509.761153685024</v>
      </c>
      <c r="G360" s="16">
        <f>IF(INTRO!$E$43="Non-endemic", "Not required", COUNTRY_INFO!S360)</f>
        <v>0</v>
      </c>
      <c r="H360" s="198"/>
      <c r="I360" s="15">
        <f>IF($D360=0,0,IF(AND($G360&gt;0,$H360&lt;&gt;"Yes"),D360,IF(AND($G360&gt;0,$H360="Yes"),COUNTRY_INFO!$F360,0)))</f>
        <v>0</v>
      </c>
      <c r="J360" s="3"/>
      <c r="K360" s="42">
        <f t="shared" si="41"/>
        <v>0</v>
      </c>
      <c r="L360" s="42">
        <f t="shared" si="42"/>
        <v>0</v>
      </c>
      <c r="M360" s="15">
        <f t="shared" si="37"/>
        <v>0</v>
      </c>
      <c r="N360" s="42">
        <f t="shared" si="38"/>
        <v>0</v>
      </c>
      <c r="O360" s="15">
        <f t="shared" si="43"/>
        <v>0</v>
      </c>
      <c r="P360" s="25"/>
      <c r="Q360" s="17">
        <f t="shared" si="44"/>
        <v>0</v>
      </c>
      <c r="R360" s="17">
        <f t="shared" si="39"/>
        <v>0</v>
      </c>
    </row>
    <row r="361" spans="1:18" x14ac:dyDescent="0.2">
      <c r="A361" s="14" t="str">
        <f>IF(INTRO!$E$43="Non-endemic"," ", IF(COUNTRY_INFO!A361=0," ",COUNTRY_INFO!A361))</f>
        <v>Ethiopia</v>
      </c>
      <c r="B361" s="14" t="str">
        <f>IF(INTRO!$E$43="Non-endemic"," ", IF(COUNTRY_INFO!B361=0," ",COUNTRY_INFO!B361))</f>
        <v>Oromia East Harerge</v>
      </c>
      <c r="C361" s="14" t="str">
        <f>IF(INTRO!$E$43="Non-endemic"," ", IF(COUNTRY_INFO!C361=0," ",COUNTRY_INFO!C361))</f>
        <v>Melka balo</v>
      </c>
      <c r="D361" s="15">
        <f>IF(INTRO!$E$43="Non-endemic", 0, IF(COUNTRY_INFO!$K361&gt;0, IF(COUNTRY_INFO!$K361=4, 0, IF(COUNTRY_INFO!$K361=1, COUNTRY_INFO!$F361*0.33, IF(COUNTRY_INFO!$K361=2, COUNTRY_INFO!$F361*0.5, COUNTRY_INFO!$F361))), 0))</f>
        <v>74828.661519427187</v>
      </c>
      <c r="E361" s="15">
        <f>IF(INTRO!$E$43="Non-endemic", 0, IF(COUNTRY_INFO!$K361&gt;0, IF(COUNTRY_INFO!$K361=4, 0, IF(COUNTRY_INFO!$K361=1, 0, IF(COUNTRY_INFO!$K361=2, COUNTRY_INFO!$G361*0.2, COUNTRY_INFO!$G361))), 0))</f>
        <v>125743.70779340317</v>
      </c>
      <c r="F361" s="15">
        <f t="shared" si="40"/>
        <v>200572.36931283036</v>
      </c>
      <c r="G361" s="16">
        <f>IF(INTRO!$E$43="Non-endemic", "Not required", COUNTRY_INFO!S361)</f>
        <v>1</v>
      </c>
      <c r="H361" s="198" t="s">
        <v>171</v>
      </c>
      <c r="I361" s="15">
        <f>IF($D361=0,0,IF(AND($G361&gt;0,$H361&lt;&gt;"Yes"),D361,IF(AND($G361&gt;0,$H361="Yes"),COUNTRY_INFO!$F361,0)))</f>
        <v>74828.661519427187</v>
      </c>
      <c r="J361" s="3"/>
      <c r="K361" s="42">
        <f t="shared" si="41"/>
        <v>125743.70779340317</v>
      </c>
      <c r="L361" s="42">
        <f t="shared" si="42"/>
        <v>200572.36931283036</v>
      </c>
      <c r="M361" s="15">
        <f t="shared" si="37"/>
        <v>187071.65379856798</v>
      </c>
      <c r="N361" s="42">
        <f t="shared" si="38"/>
        <v>377231.12338020949</v>
      </c>
      <c r="O361" s="15">
        <f t="shared" si="43"/>
        <v>187071.65379856798</v>
      </c>
      <c r="P361" s="25"/>
      <c r="Q361" s="17">
        <f t="shared" si="44"/>
        <v>187071.65379856798</v>
      </c>
      <c r="R361" s="17">
        <f t="shared" si="39"/>
        <v>188</v>
      </c>
    </row>
    <row r="362" spans="1:18" x14ac:dyDescent="0.2">
      <c r="A362" s="14" t="str">
        <f>IF(INTRO!$E$43="Non-endemic"," ", IF(COUNTRY_INFO!A362=0," ",COUNTRY_INFO!A362))</f>
        <v>Ethiopia</v>
      </c>
      <c r="B362" s="14" t="str">
        <f>IF(INTRO!$E$43="Non-endemic"," ", IF(COUNTRY_INFO!B362=0," ",COUNTRY_INFO!B362))</f>
        <v>Oromia East Harerge</v>
      </c>
      <c r="C362" s="14" t="str">
        <f>IF(INTRO!$E$43="Non-endemic"," ", IF(COUNTRY_INFO!C362=0," ",COUNTRY_INFO!C362))</f>
        <v>Meta</v>
      </c>
      <c r="D362" s="15">
        <f>IF(INTRO!$E$43="Non-endemic", 0, IF(COUNTRY_INFO!$K362&gt;0, IF(COUNTRY_INFO!$K362=4, 0, IF(COUNTRY_INFO!$K362=1, COUNTRY_INFO!$F362*0.33, IF(COUNTRY_INFO!$K362=2, COUNTRY_INFO!$F362*0.5, COUNTRY_INFO!$F362))), 0))</f>
        <v>75026.4657350208</v>
      </c>
      <c r="E362" s="15">
        <f>IF(INTRO!$E$43="Non-endemic", 0, IF(COUNTRY_INFO!$K362&gt;0, IF(COUNTRY_INFO!$K362=4, 0, IF(COUNTRY_INFO!$K362=1, 0, IF(COUNTRY_INFO!$K362=2, COUNTRY_INFO!$G362*0.2, COUNTRY_INFO!$G362))), 0))</f>
        <v>126076.10229279494</v>
      </c>
      <c r="F362" s="15">
        <f t="shared" si="40"/>
        <v>201102.56802781572</v>
      </c>
      <c r="G362" s="16">
        <f>IF(INTRO!$E$43="Non-endemic", "Not required", COUNTRY_INFO!S362)</f>
        <v>1</v>
      </c>
      <c r="H362" s="198" t="s">
        <v>171</v>
      </c>
      <c r="I362" s="15">
        <f>IF($D362=0,0,IF(AND($G362&gt;0,$H362&lt;&gt;"Yes"),D362,IF(AND($G362&gt;0,$H362="Yes"),COUNTRY_INFO!$F362,0)))</f>
        <v>75026.4657350208</v>
      </c>
      <c r="J362" s="3"/>
      <c r="K362" s="42">
        <f t="shared" si="41"/>
        <v>126076.10229279494</v>
      </c>
      <c r="L362" s="42">
        <f t="shared" si="42"/>
        <v>201102.56802781572</v>
      </c>
      <c r="M362" s="15">
        <f t="shared" si="37"/>
        <v>187566.16433755201</v>
      </c>
      <c r="N362" s="42">
        <f t="shared" si="38"/>
        <v>378228.30687838478</v>
      </c>
      <c r="O362" s="15">
        <f t="shared" si="43"/>
        <v>187566.16433755201</v>
      </c>
      <c r="P362" s="25"/>
      <c r="Q362" s="17">
        <f t="shared" si="44"/>
        <v>187566.16433755201</v>
      </c>
      <c r="R362" s="17">
        <f t="shared" si="39"/>
        <v>188</v>
      </c>
    </row>
    <row r="363" spans="1:18" x14ac:dyDescent="0.2">
      <c r="A363" s="14" t="str">
        <f>IF(INTRO!$E$43="Non-endemic"," ", IF(COUNTRY_INFO!A363=0," ",COUNTRY_INFO!A363))</f>
        <v>Ethiopia</v>
      </c>
      <c r="B363" s="14" t="str">
        <f>IF(INTRO!$E$43="Non-endemic"," ", IF(COUNTRY_INFO!B363=0," ",COUNTRY_INFO!B363))</f>
        <v>Oromia East Harerge</v>
      </c>
      <c r="C363" s="14" t="str">
        <f>IF(INTRO!$E$43="Non-endemic"," ", IF(COUNTRY_INFO!C363=0," ",COUNTRY_INFO!C363))</f>
        <v>Meyu</v>
      </c>
      <c r="D363" s="15">
        <f>IF(INTRO!$E$43="Non-endemic", 0, IF(COUNTRY_INFO!$K363&gt;0, IF(COUNTRY_INFO!$K363=4, 0, IF(COUNTRY_INFO!$K363=1, COUNTRY_INFO!$F363*0.33, IF(COUNTRY_INFO!$K363=2, COUNTRY_INFO!$F363*0.5, COUNTRY_INFO!$F363))), 0))</f>
        <v>9765.3408575183985</v>
      </c>
      <c r="E363" s="15">
        <f>IF(INTRO!$E$43="Non-endemic", 0, IF(COUNTRY_INFO!$K363&gt;0, IF(COUNTRY_INFO!$K363=4, 0, IF(COUNTRY_INFO!$K363=1, 0, IF(COUNTRY_INFO!$K363=2, COUNTRY_INFO!$G363*0.2, COUNTRY_INFO!$G363))), 0))</f>
        <v>6563.9563362868757</v>
      </c>
      <c r="F363" s="15">
        <f t="shared" si="40"/>
        <v>16329.297193805274</v>
      </c>
      <c r="G363" s="16">
        <f>IF(INTRO!$E$43="Non-endemic", "Not required", COUNTRY_INFO!S363)</f>
        <v>1</v>
      </c>
      <c r="H363" s="198" t="s">
        <v>171</v>
      </c>
      <c r="I363" s="15">
        <f>IF($D363=0,0,IF(AND($G363&gt;0,$H363&lt;&gt;"Yes"),D363,IF(AND($G363&gt;0,$H363="Yes"),COUNTRY_INFO!$F363,0)))</f>
        <v>19530.681715036797</v>
      </c>
      <c r="J363" s="3"/>
      <c r="K363" s="42">
        <f t="shared" si="41"/>
        <v>6563.9563362868757</v>
      </c>
      <c r="L363" s="42">
        <f t="shared" si="42"/>
        <v>26094.638051323673</v>
      </c>
      <c r="M363" s="15">
        <f t="shared" si="37"/>
        <v>48826.704287591994</v>
      </c>
      <c r="N363" s="42">
        <f t="shared" si="38"/>
        <v>19691.869008860627</v>
      </c>
      <c r="O363" s="15">
        <f t="shared" si="43"/>
        <v>48826.704287591994</v>
      </c>
      <c r="P363" s="25"/>
      <c r="Q363" s="17">
        <f t="shared" si="44"/>
        <v>48826.704287591994</v>
      </c>
      <c r="R363" s="17">
        <f t="shared" si="39"/>
        <v>49</v>
      </c>
    </row>
    <row r="364" spans="1:18" x14ac:dyDescent="0.2">
      <c r="A364" s="14" t="str">
        <f>IF(INTRO!$E$43="Non-endemic"," ", IF(COUNTRY_INFO!A364=0," ",COUNTRY_INFO!A364))</f>
        <v>Ethiopia</v>
      </c>
      <c r="B364" s="14" t="str">
        <f>IF(INTRO!$E$43="Non-endemic"," ", IF(COUNTRY_INFO!B364=0," ",COUNTRY_INFO!B364))</f>
        <v>Oromia East Harerge</v>
      </c>
      <c r="C364" s="14" t="str">
        <f>IF(INTRO!$E$43="Non-endemic"," ", IF(COUNTRY_INFO!C364=0," ",COUNTRY_INFO!C364))</f>
        <v>Qumbi</v>
      </c>
      <c r="D364" s="15">
        <f>IF(INTRO!$E$43="Non-endemic", 0, IF(COUNTRY_INFO!$K364&gt;0, IF(COUNTRY_INFO!$K364=4, 0, IF(COUNTRY_INFO!$K364=1, COUNTRY_INFO!$F364*0.33, IF(COUNTRY_INFO!$K364=2, COUNTRY_INFO!$F364*0.5, COUNTRY_INFO!$F364))), 0))</f>
        <v>4732.8746107103998</v>
      </c>
      <c r="E364" s="15">
        <f>IF(INTRO!$E$43="Non-endemic", 0, IF(COUNTRY_INFO!$K364&gt;0, IF(COUNTRY_INFO!$K364=4, 0, IF(COUNTRY_INFO!$K364=1, 0, IF(COUNTRY_INFO!$K364=2, COUNTRY_INFO!$G364*0.2, COUNTRY_INFO!$G364))), 0))</f>
        <v>3181.2901098998086</v>
      </c>
      <c r="F364" s="15">
        <f t="shared" si="40"/>
        <v>7914.164720610208</v>
      </c>
      <c r="G364" s="16">
        <f>IF(INTRO!$E$43="Non-endemic", "Not required", COUNTRY_INFO!S364)</f>
        <v>1</v>
      </c>
      <c r="H364" s="198" t="s">
        <v>171</v>
      </c>
      <c r="I364" s="15">
        <f>IF($D364=0,0,IF(AND($G364&gt;0,$H364&lt;&gt;"Yes"),D364,IF(AND($G364&gt;0,$H364="Yes"),COUNTRY_INFO!$F364,0)))</f>
        <v>9465.7492214207996</v>
      </c>
      <c r="J364" s="3"/>
      <c r="K364" s="42">
        <f t="shared" si="41"/>
        <v>3181.2901098998086</v>
      </c>
      <c r="L364" s="42">
        <f t="shared" si="42"/>
        <v>12647.039331320608</v>
      </c>
      <c r="M364" s="15">
        <f t="shared" si="37"/>
        <v>23664.373053552001</v>
      </c>
      <c r="N364" s="42">
        <f t="shared" si="38"/>
        <v>9543.8703296994263</v>
      </c>
      <c r="O364" s="15">
        <f t="shared" si="43"/>
        <v>23664.373053552001</v>
      </c>
      <c r="P364" s="25"/>
      <c r="Q364" s="17">
        <f t="shared" si="44"/>
        <v>23664.373053552001</v>
      </c>
      <c r="R364" s="17">
        <f t="shared" si="39"/>
        <v>24</v>
      </c>
    </row>
    <row r="365" spans="1:18" x14ac:dyDescent="0.2">
      <c r="A365" s="14" t="str">
        <f>IF(INTRO!$E$43="Non-endemic"," ", IF(COUNTRY_INFO!A365=0," ",COUNTRY_INFO!A365))</f>
        <v>Ethiopia</v>
      </c>
      <c r="B365" s="14" t="str">
        <f>IF(INTRO!$E$43="Non-endemic"," ", IF(COUNTRY_INFO!B365=0," ",COUNTRY_INFO!B365))</f>
        <v>Oromia East Shewa</v>
      </c>
      <c r="C365" s="14" t="str">
        <f>IF(INTRO!$E$43="Non-endemic"," ", IF(COUNTRY_INFO!C365=0," ",COUNTRY_INFO!C365))</f>
        <v>Adama</v>
      </c>
      <c r="D365" s="15">
        <f>IF(INTRO!$E$43="Non-endemic", 0, IF(COUNTRY_INFO!$K365&gt;0, IF(COUNTRY_INFO!$K365=4, 0, IF(COUNTRY_INFO!$K365=1, COUNTRY_INFO!$F365*0.33, IF(COUNTRY_INFO!$K365=2, COUNTRY_INFO!$F365*0.5, COUNTRY_INFO!$F365))), 0))</f>
        <v>30293.539293494396</v>
      </c>
      <c r="E365" s="15">
        <f>IF(INTRO!$E$43="Non-endemic", 0, IF(COUNTRY_INFO!$K365&gt;0, IF(COUNTRY_INFO!$K365=4, 0, IF(COUNTRY_INFO!$K365=1, 0, IF(COUNTRY_INFO!$K365=2, COUNTRY_INFO!$G365*0.2, COUNTRY_INFO!$G365))), 0))</f>
        <v>20362.368512820067</v>
      </c>
      <c r="F365" s="15">
        <f t="shared" si="40"/>
        <v>50655.907806314463</v>
      </c>
      <c r="G365" s="16">
        <f>IF(INTRO!$E$43="Non-endemic", "Not required", COUNTRY_INFO!S365)</f>
        <v>1</v>
      </c>
      <c r="H365" s="198" t="s">
        <v>171</v>
      </c>
      <c r="I365" s="15">
        <f>IF($D365=0,0,IF(AND($G365&gt;0,$H365&lt;&gt;"Yes"),D365,IF(AND($G365&gt;0,$H365="Yes"),COUNTRY_INFO!$F365,0)))</f>
        <v>60587.078586988791</v>
      </c>
      <c r="J365" s="3"/>
      <c r="K365" s="42">
        <f t="shared" si="41"/>
        <v>20362.368512820067</v>
      </c>
      <c r="L365" s="42">
        <f t="shared" si="42"/>
        <v>80949.447099808865</v>
      </c>
      <c r="M365" s="15">
        <f t="shared" si="37"/>
        <v>151467.69646747198</v>
      </c>
      <c r="N365" s="42">
        <f t="shared" si="38"/>
        <v>61087.1055384602</v>
      </c>
      <c r="O365" s="15">
        <f t="shared" si="43"/>
        <v>151467.69646747198</v>
      </c>
      <c r="P365" s="25"/>
      <c r="Q365" s="17">
        <f t="shared" si="44"/>
        <v>151467.69646747198</v>
      </c>
      <c r="R365" s="17">
        <f t="shared" si="39"/>
        <v>152</v>
      </c>
    </row>
    <row r="366" spans="1:18" x14ac:dyDescent="0.2">
      <c r="A366" s="14" t="str">
        <f>IF(INTRO!$E$43="Non-endemic"," ", IF(COUNTRY_INFO!A366=0," ",COUNTRY_INFO!A366))</f>
        <v>Ethiopia</v>
      </c>
      <c r="B366" s="14" t="str">
        <f>IF(INTRO!$E$43="Non-endemic"," ", IF(COUNTRY_INFO!B366=0," ",COUNTRY_INFO!B366))</f>
        <v>Oromia East Shewa</v>
      </c>
      <c r="C366" s="14" t="str">
        <f>IF(INTRO!$E$43="Non-endemic"," ", IF(COUNTRY_INFO!C366=0," ",COUNTRY_INFO!C366))</f>
        <v>Adama Town</v>
      </c>
      <c r="D366" s="15">
        <f>IF(INTRO!$E$43="Non-endemic", 0, IF(COUNTRY_INFO!$K366&gt;0, IF(COUNTRY_INFO!$K366=4, 0, IF(COUNTRY_INFO!$K366=1, COUNTRY_INFO!$F366*0.33, IF(COUNTRY_INFO!$K366=2, COUNTRY_INFO!$F366*0.5, COUNTRY_INFO!$F366))), 0))</f>
        <v>55034.775167433603</v>
      </c>
      <c r="E366" s="15">
        <f>IF(INTRO!$E$43="Non-endemic", 0, IF(COUNTRY_INFO!$K366&gt;0, IF(COUNTRY_INFO!$K366=4, 0, IF(COUNTRY_INFO!$K366=1, 0, IF(COUNTRY_INFO!$K366=2, COUNTRY_INFO!$G366*0.2, COUNTRY_INFO!$G366))), 0))</f>
        <v>36992.652529714185</v>
      </c>
      <c r="F366" s="15">
        <f t="shared" si="40"/>
        <v>92027.427697147796</v>
      </c>
      <c r="G366" s="16">
        <f>IF(INTRO!$E$43="Non-endemic", "Not required", COUNTRY_INFO!S366)</f>
        <v>1</v>
      </c>
      <c r="H366" s="198" t="s">
        <v>171</v>
      </c>
      <c r="I366" s="15">
        <f>IF($D366=0,0,IF(AND($G366&gt;0,$H366&lt;&gt;"Yes"),D366,IF(AND($G366&gt;0,$H366="Yes"),COUNTRY_INFO!$F366,0)))</f>
        <v>110069.55033486721</v>
      </c>
      <c r="J366" s="3"/>
      <c r="K366" s="42">
        <f t="shared" si="41"/>
        <v>36992.652529714185</v>
      </c>
      <c r="L366" s="42">
        <f t="shared" si="42"/>
        <v>147062.2028645814</v>
      </c>
      <c r="M366" s="15">
        <f t="shared" si="37"/>
        <v>275173.87583716802</v>
      </c>
      <c r="N366" s="42">
        <f t="shared" si="38"/>
        <v>110977.95758914255</v>
      </c>
      <c r="O366" s="15">
        <f t="shared" si="43"/>
        <v>275173.87583716802</v>
      </c>
      <c r="P366" s="25"/>
      <c r="Q366" s="17">
        <f t="shared" si="44"/>
        <v>275173.87583716802</v>
      </c>
      <c r="R366" s="17">
        <f t="shared" si="39"/>
        <v>276</v>
      </c>
    </row>
    <row r="367" spans="1:18" x14ac:dyDescent="0.2">
      <c r="A367" s="14" t="str">
        <f>IF(INTRO!$E$43="Non-endemic"," ", IF(COUNTRY_INFO!A367=0," ",COUNTRY_INFO!A367))</f>
        <v>Ethiopia</v>
      </c>
      <c r="B367" s="14" t="str">
        <f>IF(INTRO!$E$43="Non-endemic"," ", IF(COUNTRY_INFO!B367=0," ",COUNTRY_INFO!B367))</f>
        <v>Oromia East Shewa</v>
      </c>
      <c r="C367" s="14" t="str">
        <f>IF(INTRO!$E$43="Non-endemic"," ", IF(COUNTRY_INFO!C367=0," ",COUNTRY_INFO!C367))</f>
        <v>Adami Tulu Jido Kombolacha</v>
      </c>
      <c r="D367" s="15">
        <f>IF(INTRO!$E$43="Non-endemic", 0, IF(COUNTRY_INFO!$K367&gt;0, IF(COUNTRY_INFO!$K367=4, 0, IF(COUNTRY_INFO!$K367=1, COUNTRY_INFO!$F367*0.33, IF(COUNTRY_INFO!$K367=2, COUNTRY_INFO!$F367*0.5, COUNTRY_INFO!$F367))), 0))</f>
        <v>22068.05456287555</v>
      </c>
      <c r="E367" s="15">
        <f>IF(INTRO!$E$43="Non-endemic", 0, IF(COUNTRY_INFO!$K367&gt;0, IF(COUNTRY_INFO!$K367=4, 0, IF(COUNTRY_INFO!$K367=1, 0, IF(COUNTRY_INFO!$K367=2, COUNTRY_INFO!$G367*0.2, COUNTRY_INFO!$G367))), 0))</f>
        <v>0</v>
      </c>
      <c r="F367" s="15">
        <f t="shared" si="40"/>
        <v>22068.05456287555</v>
      </c>
      <c r="G367" s="16">
        <f>IF(INTRO!$E$43="Non-endemic", "Not required", COUNTRY_INFO!S367)</f>
        <v>0</v>
      </c>
      <c r="H367" s="198"/>
      <c r="I367" s="15">
        <f>IF($D367=0,0,IF(AND($G367&gt;0,$H367&lt;&gt;"Yes"),D367,IF(AND($G367&gt;0,$H367="Yes"),COUNTRY_INFO!$F367,0)))</f>
        <v>0</v>
      </c>
      <c r="J367" s="3"/>
      <c r="K367" s="42">
        <f t="shared" si="41"/>
        <v>0</v>
      </c>
      <c r="L367" s="42">
        <f t="shared" si="42"/>
        <v>0</v>
      </c>
      <c r="M367" s="15">
        <f t="shared" si="37"/>
        <v>0</v>
      </c>
      <c r="N367" s="42">
        <f t="shared" si="38"/>
        <v>0</v>
      </c>
      <c r="O367" s="15">
        <f t="shared" si="43"/>
        <v>0</v>
      </c>
      <c r="P367" s="25"/>
      <c r="Q367" s="17">
        <f t="shared" si="44"/>
        <v>0</v>
      </c>
      <c r="R367" s="17">
        <f t="shared" si="39"/>
        <v>0</v>
      </c>
    </row>
    <row r="368" spans="1:18" x14ac:dyDescent="0.2">
      <c r="A368" s="14" t="str">
        <f>IF(INTRO!$E$43="Non-endemic"," ", IF(COUNTRY_INFO!A368=0," ",COUNTRY_INFO!A368))</f>
        <v>Ethiopia</v>
      </c>
      <c r="B368" s="14" t="str">
        <f>IF(INTRO!$E$43="Non-endemic"," ", IF(COUNTRY_INFO!B368=0," ",COUNTRY_INFO!B368))</f>
        <v>Oromia East Shewa</v>
      </c>
      <c r="C368" s="14" t="str">
        <f>IF(INTRO!$E$43="Non-endemic"," ", IF(COUNTRY_INFO!C368=0," ",COUNTRY_INFO!C368))</f>
        <v>Adea</v>
      </c>
      <c r="D368" s="15">
        <f>IF(INTRO!$E$43="Non-endemic", 0, IF(COUNTRY_INFO!$K368&gt;0, IF(COUNTRY_INFO!$K368=4, 0, IF(COUNTRY_INFO!$K368=1, COUNTRY_INFO!$F368*0.33, IF(COUNTRY_INFO!$K368=2, COUNTRY_INFO!$F368*0.5, COUNTRY_INFO!$F368))), 0))</f>
        <v>15103.688722125695</v>
      </c>
      <c r="E368" s="15">
        <f>IF(INTRO!$E$43="Non-endemic", 0, IF(COUNTRY_INFO!$K368&gt;0, IF(COUNTRY_INFO!$K368=4, 0, IF(COUNTRY_INFO!$K368=1, 0, IF(COUNTRY_INFO!$K368=2, COUNTRY_INFO!$G368*0.2, COUNTRY_INFO!$G368))), 0))</f>
        <v>0</v>
      </c>
      <c r="F368" s="15">
        <f t="shared" si="40"/>
        <v>15103.688722125695</v>
      </c>
      <c r="G368" s="16">
        <f>IF(INTRO!$E$43="Non-endemic", "Not required", COUNTRY_INFO!S368)</f>
        <v>0</v>
      </c>
      <c r="H368" s="198"/>
      <c r="I368" s="15">
        <f>IF($D368=0,0,IF(AND($G368&gt;0,$H368&lt;&gt;"Yes"),D368,IF(AND($G368&gt;0,$H368="Yes"),COUNTRY_INFO!$F368,0)))</f>
        <v>0</v>
      </c>
      <c r="J368" s="3"/>
      <c r="K368" s="42">
        <f t="shared" si="41"/>
        <v>0</v>
      </c>
      <c r="L368" s="42">
        <f t="shared" si="42"/>
        <v>0</v>
      </c>
      <c r="M368" s="15">
        <f t="shared" si="37"/>
        <v>0</v>
      </c>
      <c r="N368" s="42">
        <f t="shared" si="38"/>
        <v>0</v>
      </c>
      <c r="O368" s="15">
        <f t="shared" si="43"/>
        <v>0</v>
      </c>
      <c r="P368" s="25"/>
      <c r="Q368" s="17">
        <f t="shared" si="44"/>
        <v>0</v>
      </c>
      <c r="R368" s="17">
        <f t="shared" si="39"/>
        <v>0</v>
      </c>
    </row>
    <row r="369" spans="1:18" x14ac:dyDescent="0.2">
      <c r="A369" s="14" t="str">
        <f>IF(INTRO!$E$43="Non-endemic"," ", IF(COUNTRY_INFO!A369=0," ",COUNTRY_INFO!A369))</f>
        <v>Ethiopia</v>
      </c>
      <c r="B369" s="14" t="str">
        <f>IF(INTRO!$E$43="Non-endemic"," ", IF(COUNTRY_INFO!B369=0," ",COUNTRY_INFO!B369))</f>
        <v>Oromia East Shewa</v>
      </c>
      <c r="C369" s="14" t="str">
        <f>IF(INTRO!$E$43="Non-endemic"," ", IF(COUNTRY_INFO!C369=0," ",COUNTRY_INFO!C369))</f>
        <v>Batu Town</v>
      </c>
      <c r="D369" s="15">
        <f>IF(INTRO!$E$43="Non-endemic", 0, IF(COUNTRY_INFO!$K369&gt;0, IF(COUNTRY_INFO!$K369=4, 0, IF(COUNTRY_INFO!$K369=1, COUNTRY_INFO!$F369*0.33, IF(COUNTRY_INFO!$K369=2, COUNTRY_INFO!$F369*0.5, COUNTRY_INFO!$F369))), 0))</f>
        <v>6814.4546101927663</v>
      </c>
      <c r="E369" s="15">
        <f>IF(INTRO!$E$43="Non-endemic", 0, IF(COUNTRY_INFO!$K369&gt;0, IF(COUNTRY_INFO!$K369=4, 0, IF(COUNTRY_INFO!$K369=1, 0, IF(COUNTRY_INFO!$K369=2, COUNTRY_INFO!$G369*0.2, COUNTRY_INFO!$G369))), 0))</f>
        <v>0</v>
      </c>
      <c r="F369" s="15">
        <f t="shared" si="40"/>
        <v>6814.4546101927663</v>
      </c>
      <c r="G369" s="16">
        <f>IF(INTRO!$E$43="Non-endemic", "Not required", COUNTRY_INFO!S369)</f>
        <v>0</v>
      </c>
      <c r="H369" s="198"/>
      <c r="I369" s="15">
        <f>IF($D369=0,0,IF(AND($G369&gt;0,$H369&lt;&gt;"Yes"),D369,IF(AND($G369&gt;0,$H369="Yes"),COUNTRY_INFO!$F369,0)))</f>
        <v>0</v>
      </c>
      <c r="J369" s="3"/>
      <c r="K369" s="42">
        <f t="shared" si="41"/>
        <v>0</v>
      </c>
      <c r="L369" s="42">
        <f t="shared" si="42"/>
        <v>0</v>
      </c>
      <c r="M369" s="15">
        <f t="shared" si="37"/>
        <v>0</v>
      </c>
      <c r="N369" s="42">
        <f t="shared" si="38"/>
        <v>0</v>
      </c>
      <c r="O369" s="15">
        <f t="shared" si="43"/>
        <v>0</v>
      </c>
      <c r="P369" s="25"/>
      <c r="Q369" s="17">
        <f t="shared" si="44"/>
        <v>0</v>
      </c>
      <c r="R369" s="17">
        <f t="shared" si="39"/>
        <v>0</v>
      </c>
    </row>
    <row r="370" spans="1:18" x14ac:dyDescent="0.2">
      <c r="A370" s="14" t="str">
        <f>IF(INTRO!$E$43="Non-endemic"," ", IF(COUNTRY_INFO!A370=0," ",COUNTRY_INFO!A370))</f>
        <v>Ethiopia</v>
      </c>
      <c r="B370" s="14" t="str">
        <f>IF(INTRO!$E$43="Non-endemic"," ", IF(COUNTRY_INFO!B370=0," ",COUNTRY_INFO!B370))</f>
        <v>Oromia East Shewa</v>
      </c>
      <c r="C370" s="14" t="str">
        <f>IF(INTRO!$E$43="Non-endemic"," ", IF(COUNTRY_INFO!C370=0," ",COUNTRY_INFO!C370))</f>
        <v>Bishoftu Town</v>
      </c>
      <c r="D370" s="15">
        <f>IF(INTRO!$E$43="Non-endemic", 0, IF(COUNTRY_INFO!$K370&gt;0, IF(COUNTRY_INFO!$K370=4, 0, IF(COUNTRY_INFO!$K370=1, COUNTRY_INFO!$F370*0.33, IF(COUNTRY_INFO!$K370=2, COUNTRY_INFO!$F370*0.5, COUNTRY_INFO!$F370))), 0))</f>
        <v>15596.904076294462</v>
      </c>
      <c r="E370" s="15">
        <f>IF(INTRO!$E$43="Non-endemic", 0, IF(COUNTRY_INFO!$K370&gt;0, IF(COUNTRY_INFO!$K370=4, 0, IF(COUNTRY_INFO!$K370=1, 0, IF(COUNTRY_INFO!$K370=2, COUNTRY_INFO!$G370*0.2, COUNTRY_INFO!$G370))), 0))</f>
        <v>0</v>
      </c>
      <c r="F370" s="15">
        <f t="shared" si="40"/>
        <v>15596.904076294462</v>
      </c>
      <c r="G370" s="16">
        <f>IF(INTRO!$E$43="Non-endemic", "Not required", COUNTRY_INFO!S370)</f>
        <v>0</v>
      </c>
      <c r="H370" s="198"/>
      <c r="I370" s="15">
        <f>IF($D370=0,0,IF(AND($G370&gt;0,$H370&lt;&gt;"Yes"),D370,IF(AND($G370&gt;0,$H370="Yes"),COUNTRY_INFO!$F370,0)))</f>
        <v>0</v>
      </c>
      <c r="J370" s="3"/>
      <c r="K370" s="42">
        <f t="shared" si="41"/>
        <v>0</v>
      </c>
      <c r="L370" s="42">
        <f t="shared" si="42"/>
        <v>0</v>
      </c>
      <c r="M370" s="15">
        <f t="shared" si="37"/>
        <v>0</v>
      </c>
      <c r="N370" s="42">
        <f t="shared" si="38"/>
        <v>0</v>
      </c>
      <c r="O370" s="15">
        <f t="shared" si="43"/>
        <v>0</v>
      </c>
      <c r="P370" s="25"/>
      <c r="Q370" s="17">
        <f t="shared" si="44"/>
        <v>0</v>
      </c>
      <c r="R370" s="17">
        <f t="shared" si="39"/>
        <v>0</v>
      </c>
    </row>
    <row r="371" spans="1:18" x14ac:dyDescent="0.2">
      <c r="A371" s="14" t="str">
        <f>IF(INTRO!$E$43="Non-endemic"," ", IF(COUNTRY_INFO!A371=0," ",COUNTRY_INFO!A371))</f>
        <v>Ethiopia</v>
      </c>
      <c r="B371" s="14" t="str">
        <f>IF(INTRO!$E$43="Non-endemic"," ", IF(COUNTRY_INFO!B371=0," ",COUNTRY_INFO!B371))</f>
        <v>Oromia East Shewa</v>
      </c>
      <c r="C371" s="14" t="str">
        <f>IF(INTRO!$E$43="Non-endemic"," ", IF(COUNTRY_INFO!C371=0," ",COUNTRY_INFO!C371))</f>
        <v>Bora</v>
      </c>
      <c r="D371" s="15">
        <f>IF(INTRO!$E$43="Non-endemic", 0, IF(COUNTRY_INFO!$K371&gt;0, IF(COUNTRY_INFO!$K371=4, 0, IF(COUNTRY_INFO!$K371=1, COUNTRY_INFO!$F371*0.33, IF(COUNTRY_INFO!$K371=2, COUNTRY_INFO!$F371*0.5, COUNTRY_INFO!$F371))), 0))</f>
        <v>8324.9927540841582</v>
      </c>
      <c r="E371" s="15">
        <f>IF(INTRO!$E$43="Non-endemic", 0, IF(COUNTRY_INFO!$K371&gt;0, IF(COUNTRY_INFO!$K371=4, 0, IF(COUNTRY_INFO!$K371=1, 0, IF(COUNTRY_INFO!$K371=2, COUNTRY_INFO!$G371*0.2, COUNTRY_INFO!$G371))), 0))</f>
        <v>0</v>
      </c>
      <c r="F371" s="15">
        <f t="shared" si="40"/>
        <v>8324.9927540841582</v>
      </c>
      <c r="G371" s="16">
        <f>IF(INTRO!$E$43="Non-endemic", "Not required", COUNTRY_INFO!S371)</f>
        <v>0</v>
      </c>
      <c r="H371" s="198"/>
      <c r="I371" s="15">
        <f>IF($D371=0,0,IF(AND($G371&gt;0,$H371&lt;&gt;"Yes"),D371,IF(AND($G371&gt;0,$H371="Yes"),COUNTRY_INFO!$F371,0)))</f>
        <v>0</v>
      </c>
      <c r="J371" s="3"/>
      <c r="K371" s="42">
        <f t="shared" si="41"/>
        <v>0</v>
      </c>
      <c r="L371" s="42">
        <f t="shared" si="42"/>
        <v>0</v>
      </c>
      <c r="M371" s="15">
        <f t="shared" si="37"/>
        <v>0</v>
      </c>
      <c r="N371" s="42">
        <f t="shared" si="38"/>
        <v>0</v>
      </c>
      <c r="O371" s="15">
        <f t="shared" si="43"/>
        <v>0</v>
      </c>
      <c r="P371" s="25"/>
      <c r="Q371" s="17">
        <f t="shared" si="44"/>
        <v>0</v>
      </c>
      <c r="R371" s="17">
        <f t="shared" si="39"/>
        <v>0</v>
      </c>
    </row>
    <row r="372" spans="1:18" x14ac:dyDescent="0.2">
      <c r="A372" s="14" t="str">
        <f>IF(INTRO!$E$43="Non-endemic"," ", IF(COUNTRY_INFO!A372=0," ",COUNTRY_INFO!A372))</f>
        <v>Ethiopia</v>
      </c>
      <c r="B372" s="14" t="str">
        <f>IF(INTRO!$E$43="Non-endemic"," ", IF(COUNTRY_INFO!B372=0," ",COUNTRY_INFO!B372))</f>
        <v>Oromia East Shewa</v>
      </c>
      <c r="C372" s="14" t="str">
        <f>IF(INTRO!$E$43="Non-endemic"," ", IF(COUNTRY_INFO!C372=0," ",COUNTRY_INFO!C372))</f>
        <v>Boset</v>
      </c>
      <c r="D372" s="15">
        <f>IF(INTRO!$E$43="Non-endemic", 0, IF(COUNTRY_INFO!$K372&gt;0, IF(COUNTRY_INFO!$K372=4, 0, IF(COUNTRY_INFO!$K372=1, COUNTRY_INFO!$F372*0.33, IF(COUNTRY_INFO!$K372=2, COUNTRY_INFO!$F372*0.5, COUNTRY_INFO!$F372))), 0))</f>
        <v>0</v>
      </c>
      <c r="E372" s="15">
        <f>IF(INTRO!$E$43="Non-endemic", 0, IF(COUNTRY_INFO!$K372&gt;0, IF(COUNTRY_INFO!$K372=4, 0, IF(COUNTRY_INFO!$K372=1, 0, IF(COUNTRY_INFO!$K372=2, COUNTRY_INFO!$G372*0.2, COUNTRY_INFO!$G372))), 0))</f>
        <v>0</v>
      </c>
      <c r="F372" s="15">
        <f t="shared" si="40"/>
        <v>0</v>
      </c>
      <c r="G372" s="16">
        <f>IF(INTRO!$E$43="Non-endemic", "Not required", COUNTRY_INFO!S372)</f>
        <v>0</v>
      </c>
      <c r="H372" s="198"/>
      <c r="I372" s="15">
        <f>IF($D372=0,0,IF(AND($G372&gt;0,$H372&lt;&gt;"Yes"),D372,IF(AND($G372&gt;0,$H372="Yes"),COUNTRY_INFO!$F372,0)))</f>
        <v>0</v>
      </c>
      <c r="J372" s="3"/>
      <c r="K372" s="42">
        <f t="shared" si="41"/>
        <v>0</v>
      </c>
      <c r="L372" s="42">
        <f t="shared" si="42"/>
        <v>0</v>
      </c>
      <c r="M372" s="15">
        <f t="shared" si="37"/>
        <v>0</v>
      </c>
      <c r="N372" s="42">
        <f t="shared" si="38"/>
        <v>0</v>
      </c>
      <c r="O372" s="15">
        <f t="shared" si="43"/>
        <v>0</v>
      </c>
      <c r="P372" s="25"/>
      <c r="Q372" s="17">
        <f t="shared" si="44"/>
        <v>0</v>
      </c>
      <c r="R372" s="17">
        <f t="shared" si="39"/>
        <v>0</v>
      </c>
    </row>
    <row r="373" spans="1:18" x14ac:dyDescent="0.2">
      <c r="A373" s="14" t="str">
        <f>IF(INTRO!$E$43="Non-endemic"," ", IF(COUNTRY_INFO!A373=0," ",COUNTRY_INFO!A373))</f>
        <v>Ethiopia</v>
      </c>
      <c r="B373" s="14" t="str">
        <f>IF(INTRO!$E$43="Non-endemic"," ", IF(COUNTRY_INFO!B373=0," ",COUNTRY_INFO!B373))</f>
        <v>Oromia East Shewa</v>
      </c>
      <c r="C373" s="14" t="str">
        <f>IF(INTRO!$E$43="Non-endemic"," ", IF(COUNTRY_INFO!C373=0," ",COUNTRY_INFO!C373))</f>
        <v>Dugda</v>
      </c>
      <c r="D373" s="15">
        <f>IF(INTRO!$E$43="Non-endemic", 0, IF(COUNTRY_INFO!$K373&gt;0, IF(COUNTRY_INFO!$K373=4, 0, IF(COUNTRY_INFO!$K373=1, COUNTRY_INFO!$F373*0.33, IF(COUNTRY_INFO!$K373=2, COUNTRY_INFO!$F373*0.5, COUNTRY_INFO!$F373))), 0))</f>
        <v>31332.893048687998</v>
      </c>
      <c r="E373" s="15">
        <f>IF(INTRO!$E$43="Non-endemic", 0, IF(COUNTRY_INFO!$K373&gt;0, IF(COUNTRY_INFO!$K373=4, 0, IF(COUNTRY_INFO!$K373=1, 0, IF(COUNTRY_INFO!$K373=2, COUNTRY_INFO!$G373*0.2, COUNTRY_INFO!$G373))), 0))</f>
        <v>21060.989561136477</v>
      </c>
      <c r="F373" s="15">
        <f t="shared" si="40"/>
        <v>52393.882609824475</v>
      </c>
      <c r="G373" s="16">
        <f>IF(INTRO!$E$43="Non-endemic", "Not required", COUNTRY_INFO!S373)</f>
        <v>1</v>
      </c>
      <c r="H373" s="198" t="s">
        <v>171</v>
      </c>
      <c r="I373" s="15">
        <f>IF($D373=0,0,IF(AND($G373&gt;0,$H373&lt;&gt;"Yes"),D373,IF(AND($G373&gt;0,$H373="Yes"),COUNTRY_INFO!$F373,0)))</f>
        <v>62665.786097375996</v>
      </c>
      <c r="J373" s="3"/>
      <c r="K373" s="42">
        <f t="shared" si="41"/>
        <v>21060.989561136477</v>
      </c>
      <c r="L373" s="42">
        <f t="shared" si="42"/>
        <v>83726.775658512473</v>
      </c>
      <c r="M373" s="15">
        <f t="shared" si="37"/>
        <v>156664.46524344</v>
      </c>
      <c r="N373" s="42">
        <f t="shared" si="38"/>
        <v>63182.968683409432</v>
      </c>
      <c r="O373" s="15">
        <f t="shared" si="43"/>
        <v>156664.46524344</v>
      </c>
      <c r="P373" s="25"/>
      <c r="Q373" s="17">
        <f t="shared" si="44"/>
        <v>156664.46524344</v>
      </c>
      <c r="R373" s="17">
        <f t="shared" si="39"/>
        <v>157</v>
      </c>
    </row>
    <row r="374" spans="1:18" x14ac:dyDescent="0.2">
      <c r="A374" s="14" t="str">
        <f>IF(INTRO!$E$43="Non-endemic"," ", IF(COUNTRY_INFO!A374=0," ",COUNTRY_INFO!A374))</f>
        <v>Ethiopia</v>
      </c>
      <c r="B374" s="14" t="str">
        <f>IF(INTRO!$E$43="Non-endemic"," ", IF(COUNTRY_INFO!B374=0," ",COUNTRY_INFO!B374))</f>
        <v>Oromia East Shewa</v>
      </c>
      <c r="C374" s="14" t="str">
        <f>IF(INTRO!$E$43="Non-endemic"," ", IF(COUNTRY_INFO!C374=0," ",COUNTRY_INFO!C374))</f>
        <v>Fentale</v>
      </c>
      <c r="D374" s="15">
        <f>IF(INTRO!$E$43="Non-endemic", 0, IF(COUNTRY_INFO!$K374&gt;0, IF(COUNTRY_INFO!$K374=4, 0, IF(COUNTRY_INFO!$K374=1, COUNTRY_INFO!$F374*0.33, IF(COUNTRY_INFO!$K374=2, COUNTRY_INFO!$F374*0.5, COUNTRY_INFO!$F374))), 0))</f>
        <v>8462.9491723244137</v>
      </c>
      <c r="E374" s="15">
        <f>IF(INTRO!$E$43="Non-endemic", 0, IF(COUNTRY_INFO!$K374&gt;0, IF(COUNTRY_INFO!$K374=4, 0, IF(COUNTRY_INFO!$K374=1, 0, IF(COUNTRY_INFO!$K374=2, COUNTRY_INFO!$G374*0.2, COUNTRY_INFO!$G374))), 0))</f>
        <v>0</v>
      </c>
      <c r="F374" s="15">
        <f t="shared" si="40"/>
        <v>8462.9491723244137</v>
      </c>
      <c r="G374" s="16">
        <f>IF(INTRO!$E$43="Non-endemic", "Not required", COUNTRY_INFO!S374)</f>
        <v>0</v>
      </c>
      <c r="H374" s="198"/>
      <c r="I374" s="15">
        <f>IF($D374=0,0,IF(AND($G374&gt;0,$H374&lt;&gt;"Yes"),D374,IF(AND($G374&gt;0,$H374="Yes"),COUNTRY_INFO!$F374,0)))</f>
        <v>0</v>
      </c>
      <c r="J374" s="3"/>
      <c r="K374" s="42">
        <f t="shared" si="41"/>
        <v>0</v>
      </c>
      <c r="L374" s="42">
        <f t="shared" si="42"/>
        <v>0</v>
      </c>
      <c r="M374" s="15">
        <f t="shared" si="37"/>
        <v>0</v>
      </c>
      <c r="N374" s="42">
        <f t="shared" si="38"/>
        <v>0</v>
      </c>
      <c r="O374" s="15">
        <f t="shared" si="43"/>
        <v>0</v>
      </c>
      <c r="P374" s="25"/>
      <c r="Q374" s="17">
        <f t="shared" si="44"/>
        <v>0</v>
      </c>
      <c r="R374" s="17">
        <f t="shared" si="39"/>
        <v>0</v>
      </c>
    </row>
    <row r="375" spans="1:18" x14ac:dyDescent="0.2">
      <c r="A375" s="14" t="str">
        <f>IF(INTRO!$E$43="Non-endemic"," ", IF(COUNTRY_INFO!A375=0," ",COUNTRY_INFO!A375))</f>
        <v>Ethiopia</v>
      </c>
      <c r="B375" s="14" t="str">
        <f>IF(INTRO!$E$43="Non-endemic"," ", IF(COUNTRY_INFO!B375=0," ",COUNTRY_INFO!B375))</f>
        <v>Oromia East Shewa</v>
      </c>
      <c r="C375" s="14" t="str">
        <f>IF(INTRO!$E$43="Non-endemic"," ", IF(COUNTRY_INFO!C375=0," ",COUNTRY_INFO!C375))</f>
        <v>Gimbichu</v>
      </c>
      <c r="D375" s="15">
        <f>IF(INTRO!$E$43="Non-endemic", 0, IF(COUNTRY_INFO!$K375&gt;0, IF(COUNTRY_INFO!$K375=4, 0, IF(COUNTRY_INFO!$K375=1, COUNTRY_INFO!$F375*0.33, IF(COUNTRY_INFO!$K375=2, COUNTRY_INFO!$F375*0.5, COUNTRY_INFO!$F375))), 0))</f>
        <v>12126.623070836735</v>
      </c>
      <c r="E375" s="15">
        <f>IF(INTRO!$E$43="Non-endemic", 0, IF(COUNTRY_INFO!$K375&gt;0, IF(COUNTRY_INFO!$K375=4, 0, IF(COUNTRY_INFO!$K375=1, 0, IF(COUNTRY_INFO!$K375=2, COUNTRY_INFO!$G375*0.2, COUNTRY_INFO!$G375))), 0))</f>
        <v>0</v>
      </c>
      <c r="F375" s="15">
        <f t="shared" si="40"/>
        <v>12126.623070836735</v>
      </c>
      <c r="G375" s="16">
        <f>IF(INTRO!$E$43="Non-endemic", "Not required", COUNTRY_INFO!S375)</f>
        <v>0</v>
      </c>
      <c r="H375" s="198"/>
      <c r="I375" s="15">
        <f>IF($D375=0,0,IF(AND($G375&gt;0,$H375&lt;&gt;"Yes"),D375,IF(AND($G375&gt;0,$H375="Yes"),COUNTRY_INFO!$F375,0)))</f>
        <v>0</v>
      </c>
      <c r="J375" s="3"/>
      <c r="K375" s="42">
        <f t="shared" si="41"/>
        <v>0</v>
      </c>
      <c r="L375" s="42">
        <f t="shared" si="42"/>
        <v>0</v>
      </c>
      <c r="M375" s="15">
        <f t="shared" si="37"/>
        <v>0</v>
      </c>
      <c r="N375" s="42">
        <f t="shared" si="38"/>
        <v>0</v>
      </c>
      <c r="O375" s="15">
        <f t="shared" si="43"/>
        <v>0</v>
      </c>
      <c r="P375" s="25"/>
      <c r="Q375" s="17">
        <f t="shared" si="44"/>
        <v>0</v>
      </c>
      <c r="R375" s="17">
        <f t="shared" si="39"/>
        <v>0</v>
      </c>
    </row>
    <row r="376" spans="1:18" x14ac:dyDescent="0.2">
      <c r="A376" s="14" t="str">
        <f>IF(INTRO!$E$43="Non-endemic"," ", IF(COUNTRY_INFO!A376=0," ",COUNTRY_INFO!A376))</f>
        <v>Ethiopia</v>
      </c>
      <c r="B376" s="14" t="str">
        <f>IF(INTRO!$E$43="Non-endemic"," ", IF(COUNTRY_INFO!B376=0," ",COUNTRY_INFO!B376))</f>
        <v>Oromia East Shewa</v>
      </c>
      <c r="C376" s="14" t="str">
        <f>IF(INTRO!$E$43="Non-endemic"," ", IF(COUNTRY_INFO!C376=0," ",COUNTRY_INFO!C376))</f>
        <v>Liben</v>
      </c>
      <c r="D376" s="15">
        <f>IF(INTRO!$E$43="Non-endemic", 0, IF(COUNTRY_INFO!$K376&gt;0, IF(COUNTRY_INFO!$K376=4, 0, IF(COUNTRY_INFO!$K376=1, COUNTRY_INFO!$F376*0.33, IF(COUNTRY_INFO!$K376=2, COUNTRY_INFO!$F376*0.5, COUNTRY_INFO!$F376))), 0))</f>
        <v>10607.409753405695</v>
      </c>
      <c r="E376" s="15">
        <f>IF(INTRO!$E$43="Non-endemic", 0, IF(COUNTRY_INFO!$K376&gt;0, IF(COUNTRY_INFO!$K376=4, 0, IF(COUNTRY_INFO!$K376=1, 0, IF(COUNTRY_INFO!$K376=2, COUNTRY_INFO!$G376*0.2, COUNTRY_INFO!$G376))), 0))</f>
        <v>0</v>
      </c>
      <c r="F376" s="15">
        <f t="shared" si="40"/>
        <v>10607.409753405695</v>
      </c>
      <c r="G376" s="16">
        <f>IF(INTRO!$E$43="Non-endemic", "Not required", COUNTRY_INFO!S376)</f>
        <v>0</v>
      </c>
      <c r="H376" s="198"/>
      <c r="I376" s="15">
        <f>IF($D376=0,0,IF(AND($G376&gt;0,$H376&lt;&gt;"Yes"),D376,IF(AND($G376&gt;0,$H376="Yes"),COUNTRY_INFO!$F376,0)))</f>
        <v>0</v>
      </c>
      <c r="J376" s="3"/>
      <c r="K376" s="42">
        <f t="shared" si="41"/>
        <v>0</v>
      </c>
      <c r="L376" s="42">
        <f t="shared" si="42"/>
        <v>0</v>
      </c>
      <c r="M376" s="15">
        <f t="shared" si="37"/>
        <v>0</v>
      </c>
      <c r="N376" s="42">
        <f t="shared" si="38"/>
        <v>0</v>
      </c>
      <c r="O376" s="15">
        <f t="shared" si="43"/>
        <v>0</v>
      </c>
      <c r="P376" s="25"/>
      <c r="Q376" s="17">
        <f t="shared" si="44"/>
        <v>0</v>
      </c>
      <c r="R376" s="17">
        <f t="shared" si="39"/>
        <v>0</v>
      </c>
    </row>
    <row r="377" spans="1:18" x14ac:dyDescent="0.2">
      <c r="A377" s="14" t="str">
        <f>IF(INTRO!$E$43="Non-endemic"," ", IF(COUNTRY_INFO!A377=0," ",COUNTRY_INFO!A377))</f>
        <v>Ethiopia</v>
      </c>
      <c r="B377" s="14" t="str">
        <f>IF(INTRO!$E$43="Non-endemic"," ", IF(COUNTRY_INFO!B377=0," ",COUNTRY_INFO!B377))</f>
        <v>Oromia East Shewa</v>
      </c>
      <c r="C377" s="14" t="str">
        <f>IF(INTRO!$E$43="Non-endemic"," ", IF(COUNTRY_INFO!C377=0," ",COUNTRY_INFO!C377))</f>
        <v>Lume</v>
      </c>
      <c r="D377" s="15">
        <f>IF(INTRO!$E$43="Non-endemic", 0, IF(COUNTRY_INFO!$K377&gt;0, IF(COUNTRY_INFO!$K377=4, 0, IF(COUNTRY_INFO!$K377=1, COUNTRY_INFO!$F377*0.33, IF(COUNTRY_INFO!$K377=2, COUNTRY_INFO!$F377*0.5, COUNTRY_INFO!$F377))), 0))</f>
        <v>0</v>
      </c>
      <c r="E377" s="15">
        <f>IF(INTRO!$E$43="Non-endemic", 0, IF(COUNTRY_INFO!$K377&gt;0, IF(COUNTRY_INFO!$K377=4, 0, IF(COUNTRY_INFO!$K377=1, 0, IF(COUNTRY_INFO!$K377=2, COUNTRY_INFO!$G377*0.2, COUNTRY_INFO!$G377))), 0))</f>
        <v>0</v>
      </c>
      <c r="F377" s="15">
        <f t="shared" si="40"/>
        <v>0</v>
      </c>
      <c r="G377" s="16">
        <f>IF(INTRO!$E$43="Non-endemic", "Not required", COUNTRY_INFO!S377)</f>
        <v>0</v>
      </c>
      <c r="H377" s="198"/>
      <c r="I377" s="15">
        <f>IF($D377=0,0,IF(AND($G377&gt;0,$H377&lt;&gt;"Yes"),D377,IF(AND($G377&gt;0,$H377="Yes"),COUNTRY_INFO!$F377,0)))</f>
        <v>0</v>
      </c>
      <c r="J377" s="3"/>
      <c r="K377" s="42">
        <f t="shared" si="41"/>
        <v>0</v>
      </c>
      <c r="L377" s="42">
        <f t="shared" si="42"/>
        <v>0</v>
      </c>
      <c r="M377" s="15">
        <f t="shared" si="37"/>
        <v>0</v>
      </c>
      <c r="N377" s="42">
        <f t="shared" si="38"/>
        <v>0</v>
      </c>
      <c r="O377" s="15">
        <f t="shared" si="43"/>
        <v>0</v>
      </c>
      <c r="P377" s="25"/>
      <c r="Q377" s="17">
        <f t="shared" si="44"/>
        <v>0</v>
      </c>
      <c r="R377" s="17">
        <f t="shared" si="39"/>
        <v>0</v>
      </c>
    </row>
    <row r="378" spans="1:18" x14ac:dyDescent="0.2">
      <c r="A378" s="14" t="str">
        <f>IF(INTRO!$E$43="Non-endemic"," ", IF(COUNTRY_INFO!A378=0," ",COUNTRY_INFO!A378))</f>
        <v>Ethiopia</v>
      </c>
      <c r="B378" s="14" t="str">
        <f>IF(INTRO!$E$43="Non-endemic"," ", IF(COUNTRY_INFO!B378=0," ",COUNTRY_INFO!B378))</f>
        <v>Oromia East Shewa</v>
      </c>
      <c r="C378" s="14" t="str">
        <f>IF(INTRO!$E$43="Non-endemic"," ", IF(COUNTRY_INFO!C378=0," ",COUNTRY_INFO!C378))</f>
        <v>Metehara Town</v>
      </c>
      <c r="D378" s="15">
        <f>IF(INTRO!$E$43="Non-endemic", 0, IF(COUNTRY_INFO!$K378&gt;0, IF(COUNTRY_INFO!$K378=4, 0, IF(COUNTRY_INFO!$K378=1, COUNTRY_INFO!$F378*0.33, IF(COUNTRY_INFO!$K378=2, COUNTRY_INFO!$F378*0.5, COUNTRY_INFO!$F378))), 0))</f>
        <v>0</v>
      </c>
      <c r="E378" s="15">
        <f>IF(INTRO!$E$43="Non-endemic", 0, IF(COUNTRY_INFO!$K378&gt;0, IF(COUNTRY_INFO!$K378=4, 0, IF(COUNTRY_INFO!$K378=1, 0, IF(COUNTRY_INFO!$K378=2, COUNTRY_INFO!$G378*0.2, COUNTRY_INFO!$G378))), 0))</f>
        <v>0</v>
      </c>
      <c r="F378" s="15">
        <f t="shared" si="40"/>
        <v>0</v>
      </c>
      <c r="G378" s="16">
        <f>IF(INTRO!$E$43="Non-endemic", "Not required", COUNTRY_INFO!S378)</f>
        <v>0</v>
      </c>
      <c r="H378" s="198"/>
      <c r="I378" s="15">
        <f>IF($D378=0,0,IF(AND($G378&gt;0,$H378&lt;&gt;"Yes"),D378,IF(AND($G378&gt;0,$H378="Yes"),COUNTRY_INFO!$F378,0)))</f>
        <v>0</v>
      </c>
      <c r="J378" s="3"/>
      <c r="K378" s="42">
        <f t="shared" si="41"/>
        <v>0</v>
      </c>
      <c r="L378" s="42">
        <f t="shared" si="42"/>
        <v>0</v>
      </c>
      <c r="M378" s="15">
        <f t="shared" si="37"/>
        <v>0</v>
      </c>
      <c r="N378" s="42">
        <f t="shared" si="38"/>
        <v>0</v>
      </c>
      <c r="O378" s="15">
        <f t="shared" si="43"/>
        <v>0</v>
      </c>
      <c r="P378" s="25"/>
      <c r="Q378" s="17">
        <f t="shared" si="44"/>
        <v>0</v>
      </c>
      <c r="R378" s="17">
        <f t="shared" si="39"/>
        <v>0</v>
      </c>
    </row>
    <row r="379" spans="1:18" x14ac:dyDescent="0.2">
      <c r="A379" s="14" t="str">
        <f>IF(INTRO!$E$43="Non-endemic"," ", IF(COUNTRY_INFO!A379=0," ",COUNTRY_INFO!A379))</f>
        <v>Ethiopia</v>
      </c>
      <c r="B379" s="14" t="str">
        <f>IF(INTRO!$E$43="Non-endemic"," ", IF(COUNTRY_INFO!B379=0," ",COUNTRY_INFO!B379))</f>
        <v>Oromia East Shewa</v>
      </c>
      <c r="C379" s="14" t="str">
        <f>IF(INTRO!$E$43="Non-endemic"," ", IF(COUNTRY_INFO!C379=0," ",COUNTRY_INFO!C379))</f>
        <v>Mojo Town</v>
      </c>
      <c r="D379" s="15">
        <f>IF(INTRO!$E$43="Non-endemic", 0, IF(COUNTRY_INFO!$K379&gt;0, IF(COUNTRY_INFO!$K379=4, 0, IF(COUNTRY_INFO!$K379=1, COUNTRY_INFO!$F379*0.33, IF(COUNTRY_INFO!$K379=2, COUNTRY_INFO!$F379*0.5, COUNTRY_INFO!$F379))), 0))</f>
        <v>0</v>
      </c>
      <c r="E379" s="15">
        <f>IF(INTRO!$E$43="Non-endemic", 0, IF(COUNTRY_INFO!$K379&gt;0, IF(COUNTRY_INFO!$K379=4, 0, IF(COUNTRY_INFO!$K379=1, 0, IF(COUNTRY_INFO!$K379=2, COUNTRY_INFO!$G379*0.2, COUNTRY_INFO!$G379))), 0))</f>
        <v>0</v>
      </c>
      <c r="F379" s="15">
        <f t="shared" si="40"/>
        <v>0</v>
      </c>
      <c r="G379" s="16">
        <f>IF(INTRO!$E$43="Non-endemic", "Not required", COUNTRY_INFO!S379)</f>
        <v>0</v>
      </c>
      <c r="H379" s="198"/>
      <c r="I379" s="15">
        <f>IF($D379=0,0,IF(AND($G379&gt;0,$H379&lt;&gt;"Yes"),D379,IF(AND($G379&gt;0,$H379="Yes"),COUNTRY_INFO!$F379,0)))</f>
        <v>0</v>
      </c>
      <c r="J379" s="3"/>
      <c r="K379" s="42">
        <f t="shared" si="41"/>
        <v>0</v>
      </c>
      <c r="L379" s="42">
        <f t="shared" si="42"/>
        <v>0</v>
      </c>
      <c r="M379" s="15">
        <f t="shared" si="37"/>
        <v>0</v>
      </c>
      <c r="N379" s="42">
        <f t="shared" si="38"/>
        <v>0</v>
      </c>
      <c r="O379" s="15">
        <f t="shared" si="43"/>
        <v>0</v>
      </c>
      <c r="P379" s="25"/>
      <c r="Q379" s="17">
        <f t="shared" si="44"/>
        <v>0</v>
      </c>
      <c r="R379" s="17">
        <f t="shared" si="39"/>
        <v>0</v>
      </c>
    </row>
    <row r="380" spans="1:18" x14ac:dyDescent="0.2">
      <c r="A380" s="14" t="str">
        <f>IF(INTRO!$E$43="Non-endemic"," ", IF(COUNTRY_INFO!A380=0," ",COUNTRY_INFO!A380))</f>
        <v>Ethiopia</v>
      </c>
      <c r="B380" s="14" t="str">
        <f>IF(INTRO!$E$43="Non-endemic"," ", IF(COUNTRY_INFO!B380=0," ",COUNTRY_INFO!B380))</f>
        <v>Oromia East Wellega</v>
      </c>
      <c r="C380" s="14" t="str">
        <f>IF(INTRO!$E$43="Non-endemic"," ", IF(COUNTRY_INFO!C380=0," ",COUNTRY_INFO!C380))</f>
        <v>Boneya Bushe</v>
      </c>
      <c r="D380" s="15">
        <f>IF(INTRO!$E$43="Non-endemic", 0, IF(COUNTRY_INFO!$K380&gt;0, IF(COUNTRY_INFO!$K380=4, 0, IF(COUNTRY_INFO!$K380=1, COUNTRY_INFO!$F380*0.33, IF(COUNTRY_INFO!$K380=2, COUNTRY_INFO!$F380*0.5, COUNTRY_INFO!$F380))), 0))</f>
        <v>0</v>
      </c>
      <c r="E380" s="15">
        <f>IF(INTRO!$E$43="Non-endemic", 0, IF(COUNTRY_INFO!$K380&gt;0, IF(COUNTRY_INFO!$K380=4, 0, IF(COUNTRY_INFO!$K380=1, 0, IF(COUNTRY_INFO!$K380=2, COUNTRY_INFO!$G380*0.2, COUNTRY_INFO!$G380))), 0))</f>
        <v>0</v>
      </c>
      <c r="F380" s="15">
        <f t="shared" si="40"/>
        <v>0</v>
      </c>
      <c r="G380" s="16">
        <f>IF(INTRO!$E$43="Non-endemic", "Not required", COUNTRY_INFO!S380)</f>
        <v>0</v>
      </c>
      <c r="H380" s="198"/>
      <c r="I380" s="15">
        <f>IF($D380=0,0,IF(AND($G380&gt;0,$H380&lt;&gt;"Yes"),D380,IF(AND($G380&gt;0,$H380="Yes"),COUNTRY_INFO!$F380,0)))</f>
        <v>0</v>
      </c>
      <c r="J380" s="3"/>
      <c r="K380" s="42">
        <f t="shared" si="41"/>
        <v>0</v>
      </c>
      <c r="L380" s="42">
        <f t="shared" si="42"/>
        <v>0</v>
      </c>
      <c r="M380" s="15">
        <f t="shared" si="37"/>
        <v>0</v>
      </c>
      <c r="N380" s="42">
        <f t="shared" si="38"/>
        <v>0</v>
      </c>
      <c r="O380" s="15">
        <f t="shared" si="43"/>
        <v>0</v>
      </c>
      <c r="P380" s="25"/>
      <c r="Q380" s="17">
        <f t="shared" si="44"/>
        <v>0</v>
      </c>
      <c r="R380" s="17">
        <f t="shared" si="39"/>
        <v>0</v>
      </c>
    </row>
    <row r="381" spans="1:18" x14ac:dyDescent="0.2">
      <c r="A381" s="14" t="str">
        <f>IF(INTRO!$E$43="Non-endemic"," ", IF(COUNTRY_INFO!A381=0," ",COUNTRY_INFO!A381))</f>
        <v>Ethiopia</v>
      </c>
      <c r="B381" s="14" t="str">
        <f>IF(INTRO!$E$43="Non-endemic"," ", IF(COUNTRY_INFO!B381=0," ",COUNTRY_INFO!B381))</f>
        <v>Oromia East Wellega</v>
      </c>
      <c r="C381" s="14" t="str">
        <f>IF(INTRO!$E$43="Non-endemic"," ", IF(COUNTRY_INFO!C381=0," ",COUNTRY_INFO!C381))</f>
        <v>Diggaa</v>
      </c>
      <c r="D381" s="15">
        <f>IF(INTRO!$E$43="Non-endemic", 0, IF(COUNTRY_INFO!$K381&gt;0, IF(COUNTRY_INFO!$K381=4, 0, IF(COUNTRY_INFO!$K381=1, COUNTRY_INFO!$F381*0.33, IF(COUNTRY_INFO!$K381=2, COUNTRY_INFO!$F381*0.5, COUNTRY_INFO!$F381))), 0))</f>
        <v>9368.7642436227852</v>
      </c>
      <c r="E381" s="15">
        <f>IF(INTRO!$E$43="Non-endemic", 0, IF(COUNTRY_INFO!$K381&gt;0, IF(COUNTRY_INFO!$K381=4, 0, IF(COUNTRY_INFO!$K381=1, 0, IF(COUNTRY_INFO!$K381=2, COUNTRY_INFO!$G381*0.2, COUNTRY_INFO!$G381))), 0))</f>
        <v>0</v>
      </c>
      <c r="F381" s="15">
        <f t="shared" si="40"/>
        <v>9368.7642436227852</v>
      </c>
      <c r="G381" s="16">
        <f>IF(INTRO!$E$43="Non-endemic", "Not required", COUNTRY_INFO!S381)</f>
        <v>0</v>
      </c>
      <c r="H381" s="198"/>
      <c r="I381" s="15">
        <f>IF($D381=0,0,IF(AND($G381&gt;0,$H381&lt;&gt;"Yes"),D381,IF(AND($G381&gt;0,$H381="Yes"),COUNTRY_INFO!$F381,0)))</f>
        <v>0</v>
      </c>
      <c r="J381" s="3"/>
      <c r="K381" s="42">
        <f t="shared" si="41"/>
        <v>0</v>
      </c>
      <c r="L381" s="42">
        <f t="shared" si="42"/>
        <v>0</v>
      </c>
      <c r="M381" s="15">
        <f t="shared" si="37"/>
        <v>0</v>
      </c>
      <c r="N381" s="42">
        <f t="shared" si="38"/>
        <v>0</v>
      </c>
      <c r="O381" s="15">
        <f t="shared" si="43"/>
        <v>0</v>
      </c>
      <c r="P381" s="25"/>
      <c r="Q381" s="17">
        <f t="shared" si="44"/>
        <v>0</v>
      </c>
      <c r="R381" s="17">
        <f t="shared" si="39"/>
        <v>0</v>
      </c>
    </row>
    <row r="382" spans="1:18" x14ac:dyDescent="0.2">
      <c r="A382" s="14" t="str">
        <f>IF(INTRO!$E$43="Non-endemic"," ", IF(COUNTRY_INFO!A382=0," ",COUNTRY_INFO!A382))</f>
        <v>Ethiopia</v>
      </c>
      <c r="B382" s="14" t="str">
        <f>IF(INTRO!$E$43="Non-endemic"," ", IF(COUNTRY_INFO!B382=0," ",COUNTRY_INFO!B382))</f>
        <v>Oromia East Wellega</v>
      </c>
      <c r="C382" s="14" t="str">
        <f>IF(INTRO!$E$43="Non-endemic"," ", IF(COUNTRY_INFO!C382=0," ",COUNTRY_INFO!C382))</f>
        <v>Ebantu</v>
      </c>
      <c r="D382" s="15">
        <f>IF(INTRO!$E$43="Non-endemic", 0, IF(COUNTRY_INFO!$K382&gt;0, IF(COUNTRY_INFO!$K382=4, 0, IF(COUNTRY_INFO!$K382=1, COUNTRY_INFO!$F382*0.33, IF(COUNTRY_INFO!$K382=2, COUNTRY_INFO!$F382*0.5, COUNTRY_INFO!$F382))), 0))</f>
        <v>0</v>
      </c>
      <c r="E382" s="15">
        <f>IF(INTRO!$E$43="Non-endemic", 0, IF(COUNTRY_INFO!$K382&gt;0, IF(COUNTRY_INFO!$K382=4, 0, IF(COUNTRY_INFO!$K382=1, 0, IF(COUNTRY_INFO!$K382=2, COUNTRY_INFO!$G382*0.2, COUNTRY_INFO!$G382))), 0))</f>
        <v>0</v>
      </c>
      <c r="F382" s="15">
        <f t="shared" si="40"/>
        <v>0</v>
      </c>
      <c r="G382" s="16">
        <f>IF(INTRO!$E$43="Non-endemic", "Not required", COUNTRY_INFO!S382)</f>
        <v>0</v>
      </c>
      <c r="H382" s="198"/>
      <c r="I382" s="15">
        <f>IF($D382=0,0,IF(AND($G382&gt;0,$H382&lt;&gt;"Yes"),D382,IF(AND($G382&gt;0,$H382="Yes"),COUNTRY_INFO!$F382,0)))</f>
        <v>0</v>
      </c>
      <c r="J382" s="3"/>
      <c r="K382" s="42">
        <f t="shared" si="41"/>
        <v>0</v>
      </c>
      <c r="L382" s="42">
        <f t="shared" si="42"/>
        <v>0</v>
      </c>
      <c r="M382" s="15">
        <f t="shared" si="37"/>
        <v>0</v>
      </c>
      <c r="N382" s="42">
        <f t="shared" si="38"/>
        <v>0</v>
      </c>
      <c r="O382" s="15">
        <f t="shared" si="43"/>
        <v>0</v>
      </c>
      <c r="P382" s="25"/>
      <c r="Q382" s="17">
        <f t="shared" si="44"/>
        <v>0</v>
      </c>
      <c r="R382" s="17">
        <f t="shared" si="39"/>
        <v>0</v>
      </c>
    </row>
    <row r="383" spans="1:18" x14ac:dyDescent="0.2">
      <c r="A383" s="14" t="str">
        <f>IF(INTRO!$E$43="Non-endemic"," ", IF(COUNTRY_INFO!A383=0," ",COUNTRY_INFO!A383))</f>
        <v>Ethiopia</v>
      </c>
      <c r="B383" s="14" t="str">
        <f>IF(INTRO!$E$43="Non-endemic"," ", IF(COUNTRY_INFO!B383=0," ",COUNTRY_INFO!B383))</f>
        <v>Oromia East Wellega</v>
      </c>
      <c r="C383" s="14" t="str">
        <f>IF(INTRO!$E$43="Non-endemic"," ", IF(COUNTRY_INFO!C383=0," ",COUNTRY_INFO!C383))</f>
        <v>Gida Ayana</v>
      </c>
      <c r="D383" s="15">
        <f>IF(INTRO!$E$43="Non-endemic", 0, IF(COUNTRY_INFO!$K383&gt;0, IF(COUNTRY_INFO!$K383=4, 0, IF(COUNTRY_INFO!$K383=1, COUNTRY_INFO!$F383*0.33, IF(COUNTRY_INFO!$K383=2, COUNTRY_INFO!$F383*0.5, COUNTRY_INFO!$F383))), 0))</f>
        <v>14784.505812746207</v>
      </c>
      <c r="E383" s="15">
        <f>IF(INTRO!$E$43="Non-endemic", 0, IF(COUNTRY_INFO!$K383&gt;0, IF(COUNTRY_INFO!$K383=4, 0, IF(COUNTRY_INFO!$K383=1, 0, IF(COUNTRY_INFO!$K383=2, COUNTRY_INFO!$G383*0.2, COUNTRY_INFO!$G383))), 0))</f>
        <v>0</v>
      </c>
      <c r="F383" s="15">
        <f t="shared" si="40"/>
        <v>14784.505812746207</v>
      </c>
      <c r="G383" s="16">
        <f>IF(INTRO!$E$43="Non-endemic", "Not required", COUNTRY_INFO!S383)</f>
        <v>0</v>
      </c>
      <c r="H383" s="198"/>
      <c r="I383" s="15">
        <f>IF($D383=0,0,IF(AND($G383&gt;0,$H383&lt;&gt;"Yes"),D383,IF(AND($G383&gt;0,$H383="Yes"),COUNTRY_INFO!$F383,0)))</f>
        <v>0</v>
      </c>
      <c r="J383" s="3"/>
      <c r="K383" s="42">
        <f t="shared" si="41"/>
        <v>0</v>
      </c>
      <c r="L383" s="42">
        <f t="shared" si="42"/>
        <v>0</v>
      </c>
      <c r="M383" s="15">
        <f t="shared" si="37"/>
        <v>0</v>
      </c>
      <c r="N383" s="42">
        <f t="shared" si="38"/>
        <v>0</v>
      </c>
      <c r="O383" s="15">
        <f t="shared" si="43"/>
        <v>0</v>
      </c>
      <c r="P383" s="25"/>
      <c r="Q383" s="17">
        <f t="shared" si="44"/>
        <v>0</v>
      </c>
      <c r="R383" s="17">
        <f t="shared" si="39"/>
        <v>0</v>
      </c>
    </row>
    <row r="384" spans="1:18" x14ac:dyDescent="0.2">
      <c r="A384" s="14" t="str">
        <f>IF(INTRO!$E$43="Non-endemic"," ", IF(COUNTRY_INFO!A384=0," ",COUNTRY_INFO!A384))</f>
        <v>Ethiopia</v>
      </c>
      <c r="B384" s="14" t="str">
        <f>IF(INTRO!$E$43="Non-endemic"," ", IF(COUNTRY_INFO!B384=0," ",COUNTRY_INFO!B384))</f>
        <v>Oromia East Wellega</v>
      </c>
      <c r="C384" s="14" t="str">
        <f>IF(INTRO!$E$43="Non-endemic"," ", IF(COUNTRY_INFO!C384=0," ",COUNTRY_INFO!C384))</f>
        <v>Gobu Sayo</v>
      </c>
      <c r="D384" s="15">
        <f>IF(INTRO!$E$43="Non-endemic", 0, IF(COUNTRY_INFO!$K384&gt;0, IF(COUNTRY_INFO!$K384=4, 0, IF(COUNTRY_INFO!$K384=1, COUNTRY_INFO!$F384*0.33, IF(COUNTRY_INFO!$K384=2, COUNTRY_INFO!$F384*0.5, COUNTRY_INFO!$F384))), 0))</f>
        <v>0</v>
      </c>
      <c r="E384" s="15">
        <f>IF(INTRO!$E$43="Non-endemic", 0, IF(COUNTRY_INFO!$K384&gt;0, IF(COUNTRY_INFO!$K384=4, 0, IF(COUNTRY_INFO!$K384=1, 0, IF(COUNTRY_INFO!$K384=2, COUNTRY_INFO!$G384*0.2, COUNTRY_INFO!$G384))), 0))</f>
        <v>0</v>
      </c>
      <c r="F384" s="15">
        <f t="shared" si="40"/>
        <v>0</v>
      </c>
      <c r="G384" s="16">
        <f>IF(INTRO!$E$43="Non-endemic", "Not required", COUNTRY_INFO!S384)</f>
        <v>0</v>
      </c>
      <c r="H384" s="198"/>
      <c r="I384" s="15">
        <f>IF($D384=0,0,IF(AND($G384&gt;0,$H384&lt;&gt;"Yes"),D384,IF(AND($G384&gt;0,$H384="Yes"),COUNTRY_INFO!$F384,0)))</f>
        <v>0</v>
      </c>
      <c r="J384" s="3"/>
      <c r="K384" s="42">
        <f t="shared" si="41"/>
        <v>0</v>
      </c>
      <c r="L384" s="42">
        <f t="shared" si="42"/>
        <v>0</v>
      </c>
      <c r="M384" s="15">
        <f t="shared" si="37"/>
        <v>0</v>
      </c>
      <c r="N384" s="42">
        <f t="shared" si="38"/>
        <v>0</v>
      </c>
      <c r="O384" s="15">
        <f t="shared" si="43"/>
        <v>0</v>
      </c>
      <c r="P384" s="25"/>
      <c r="Q384" s="17">
        <f t="shared" si="44"/>
        <v>0</v>
      </c>
      <c r="R384" s="17">
        <f t="shared" si="39"/>
        <v>0</v>
      </c>
    </row>
    <row r="385" spans="1:18" x14ac:dyDescent="0.2">
      <c r="A385" s="14" t="str">
        <f>IF(INTRO!$E$43="Non-endemic"," ", IF(COUNTRY_INFO!A385=0," ",COUNTRY_INFO!A385))</f>
        <v>Ethiopia</v>
      </c>
      <c r="B385" s="14" t="str">
        <f>IF(INTRO!$E$43="Non-endemic"," ", IF(COUNTRY_INFO!B385=0," ",COUNTRY_INFO!B385))</f>
        <v>Oromia East Wellega</v>
      </c>
      <c r="C385" s="14" t="str">
        <f>IF(INTRO!$E$43="Non-endemic"," ", IF(COUNTRY_INFO!C385=0," ",COUNTRY_INFO!C385))</f>
        <v>Gudeya Bila</v>
      </c>
      <c r="D385" s="15">
        <f>IF(INTRO!$E$43="Non-endemic", 0, IF(COUNTRY_INFO!$K385&gt;0, IF(COUNTRY_INFO!$K385=4, 0, IF(COUNTRY_INFO!$K385=1, COUNTRY_INFO!$F385*0.33, IF(COUNTRY_INFO!$K385=2, COUNTRY_INFO!$F385*0.5, COUNTRY_INFO!$F385))), 0))</f>
        <v>0</v>
      </c>
      <c r="E385" s="15">
        <f>IF(INTRO!$E$43="Non-endemic", 0, IF(COUNTRY_INFO!$K385&gt;0, IF(COUNTRY_INFO!$K385=4, 0, IF(COUNTRY_INFO!$K385=1, 0, IF(COUNTRY_INFO!$K385=2, COUNTRY_INFO!$G385*0.2, COUNTRY_INFO!$G385))), 0))</f>
        <v>0</v>
      </c>
      <c r="F385" s="15">
        <f t="shared" si="40"/>
        <v>0</v>
      </c>
      <c r="G385" s="16">
        <f>IF(INTRO!$E$43="Non-endemic", "Not required", COUNTRY_INFO!S385)</f>
        <v>0</v>
      </c>
      <c r="H385" s="198"/>
      <c r="I385" s="15">
        <f>IF($D385=0,0,IF(AND($G385&gt;0,$H385&lt;&gt;"Yes"),D385,IF(AND($G385&gt;0,$H385="Yes"),COUNTRY_INFO!$F385,0)))</f>
        <v>0</v>
      </c>
      <c r="J385" s="3"/>
      <c r="K385" s="42">
        <f t="shared" si="41"/>
        <v>0</v>
      </c>
      <c r="L385" s="42">
        <f t="shared" si="42"/>
        <v>0</v>
      </c>
      <c r="M385" s="15">
        <f t="shared" si="37"/>
        <v>0</v>
      </c>
      <c r="N385" s="42">
        <f t="shared" si="38"/>
        <v>0</v>
      </c>
      <c r="O385" s="15">
        <f t="shared" si="43"/>
        <v>0</v>
      </c>
      <c r="P385" s="25"/>
      <c r="Q385" s="17">
        <f t="shared" si="44"/>
        <v>0</v>
      </c>
      <c r="R385" s="17">
        <f t="shared" si="39"/>
        <v>0</v>
      </c>
    </row>
    <row r="386" spans="1:18" x14ac:dyDescent="0.2">
      <c r="A386" s="14" t="str">
        <f>IF(INTRO!$E$43="Non-endemic"," ", IF(COUNTRY_INFO!A386=0," ",COUNTRY_INFO!A386))</f>
        <v>Ethiopia</v>
      </c>
      <c r="B386" s="14" t="str">
        <f>IF(INTRO!$E$43="Non-endemic"," ", IF(COUNTRY_INFO!B386=0," ",COUNTRY_INFO!B386))</f>
        <v>Oromia East Wellega</v>
      </c>
      <c r="C386" s="14" t="str">
        <f>IF(INTRO!$E$43="Non-endemic"," ", IF(COUNTRY_INFO!C386=0," ",COUNTRY_INFO!C386))</f>
        <v>Guto Gida</v>
      </c>
      <c r="D386" s="15">
        <f>IF(INTRO!$E$43="Non-endemic", 0, IF(COUNTRY_INFO!$K386&gt;0, IF(COUNTRY_INFO!$K386=4, 0, IF(COUNTRY_INFO!$K386=1, COUNTRY_INFO!$F386*0.33, IF(COUNTRY_INFO!$K386=2, COUNTRY_INFO!$F386*0.5, COUNTRY_INFO!$F386))), 0))</f>
        <v>18831.794859292797</v>
      </c>
      <c r="E386" s="15">
        <f>IF(INTRO!$E$43="Non-endemic", 0, IF(COUNTRY_INFO!$K386&gt;0, IF(COUNTRY_INFO!$K386=4, 0, IF(COUNTRY_INFO!$K386=1, 0, IF(COUNTRY_INFO!$K386=2, COUNTRY_INFO!$G386*0.2, COUNTRY_INFO!$G386))), 0))</f>
        <v>12658.142812817494</v>
      </c>
      <c r="F386" s="15">
        <f t="shared" si="40"/>
        <v>31489.937672110289</v>
      </c>
      <c r="G386" s="16">
        <f>IF(INTRO!$E$43="Non-endemic", "Not required", COUNTRY_INFO!S386)</f>
        <v>1</v>
      </c>
      <c r="H386" s="198" t="s">
        <v>171</v>
      </c>
      <c r="I386" s="15">
        <f>IF($D386=0,0,IF(AND($G386&gt;0,$H386&lt;&gt;"Yes"),D386,IF(AND($G386&gt;0,$H386="Yes"),COUNTRY_INFO!$F386,0)))</f>
        <v>37663.589718585594</v>
      </c>
      <c r="J386" s="3"/>
      <c r="K386" s="42">
        <f t="shared" si="41"/>
        <v>12658.142812817494</v>
      </c>
      <c r="L386" s="42">
        <f t="shared" si="42"/>
        <v>50321.73253140309</v>
      </c>
      <c r="M386" s="15">
        <f t="shared" si="37"/>
        <v>94158.974296463988</v>
      </c>
      <c r="N386" s="42">
        <f t="shared" si="38"/>
        <v>37974.42843845248</v>
      </c>
      <c r="O386" s="15">
        <f t="shared" si="43"/>
        <v>94158.974296463988</v>
      </c>
      <c r="P386" s="25"/>
      <c r="Q386" s="17">
        <f t="shared" si="44"/>
        <v>94158.974296463988</v>
      </c>
      <c r="R386" s="17">
        <f t="shared" si="39"/>
        <v>95</v>
      </c>
    </row>
    <row r="387" spans="1:18" x14ac:dyDescent="0.2">
      <c r="A387" s="14" t="str">
        <f>IF(INTRO!$E$43="Non-endemic"," ", IF(COUNTRY_INFO!A387=0," ",COUNTRY_INFO!A387))</f>
        <v>Ethiopia</v>
      </c>
      <c r="B387" s="14" t="str">
        <f>IF(INTRO!$E$43="Non-endemic"," ", IF(COUNTRY_INFO!B387=0," ",COUNTRY_INFO!B387))</f>
        <v>Oromia East Wellega</v>
      </c>
      <c r="C387" s="14" t="str">
        <f>IF(INTRO!$E$43="Non-endemic"," ", IF(COUNTRY_INFO!C387=0," ",COUNTRY_INFO!C387))</f>
        <v>Haro Limu</v>
      </c>
      <c r="D387" s="15">
        <f>IF(INTRO!$E$43="Non-endemic", 0, IF(COUNTRY_INFO!$K387&gt;0, IF(COUNTRY_INFO!$K387=4, 0, IF(COUNTRY_INFO!$K387=1, COUNTRY_INFO!$F387*0.33, IF(COUNTRY_INFO!$K387=2, COUNTRY_INFO!$F387*0.5, COUNTRY_INFO!$F387))), 0))</f>
        <v>0</v>
      </c>
      <c r="E387" s="15">
        <f>IF(INTRO!$E$43="Non-endemic", 0, IF(COUNTRY_INFO!$K387&gt;0, IF(COUNTRY_INFO!$K387=4, 0, IF(COUNTRY_INFO!$K387=1, 0, IF(COUNTRY_INFO!$K387=2, COUNTRY_INFO!$G387*0.2, COUNTRY_INFO!$G387))), 0))</f>
        <v>0</v>
      </c>
      <c r="F387" s="15">
        <f t="shared" si="40"/>
        <v>0</v>
      </c>
      <c r="G387" s="16">
        <f>IF(INTRO!$E$43="Non-endemic", "Not required", COUNTRY_INFO!S387)</f>
        <v>0</v>
      </c>
      <c r="H387" s="198"/>
      <c r="I387" s="15">
        <f>IF($D387=0,0,IF(AND($G387&gt;0,$H387&lt;&gt;"Yes"),D387,IF(AND($G387&gt;0,$H387="Yes"),COUNTRY_INFO!$F387,0)))</f>
        <v>0</v>
      </c>
      <c r="J387" s="3"/>
      <c r="K387" s="42">
        <f t="shared" si="41"/>
        <v>0</v>
      </c>
      <c r="L387" s="42">
        <f t="shared" si="42"/>
        <v>0</v>
      </c>
      <c r="M387" s="15">
        <f t="shared" si="37"/>
        <v>0</v>
      </c>
      <c r="N387" s="42">
        <f t="shared" si="38"/>
        <v>0</v>
      </c>
      <c r="O387" s="15">
        <f t="shared" si="43"/>
        <v>0</v>
      </c>
      <c r="P387" s="25"/>
      <c r="Q387" s="17">
        <f t="shared" si="44"/>
        <v>0</v>
      </c>
      <c r="R387" s="17">
        <f t="shared" si="39"/>
        <v>0</v>
      </c>
    </row>
    <row r="388" spans="1:18" x14ac:dyDescent="0.2">
      <c r="A388" s="14" t="str">
        <f>IF(INTRO!$E$43="Non-endemic"," ", IF(COUNTRY_INFO!A388=0," ",COUNTRY_INFO!A388))</f>
        <v>Ethiopia</v>
      </c>
      <c r="B388" s="14" t="str">
        <f>IF(INTRO!$E$43="Non-endemic"," ", IF(COUNTRY_INFO!B388=0," ",COUNTRY_INFO!B388))</f>
        <v>Oromia East Wellega</v>
      </c>
      <c r="C388" s="14" t="str">
        <f>IF(INTRO!$E$43="Non-endemic"," ", IF(COUNTRY_INFO!C388=0," ",COUNTRY_INFO!C388))</f>
        <v>Jimma Arsjo</v>
      </c>
      <c r="D388" s="15">
        <f>IF(INTRO!$E$43="Non-endemic", 0, IF(COUNTRY_INFO!$K388&gt;0, IF(COUNTRY_INFO!$K388=4, 0, IF(COUNTRY_INFO!$K388=1, COUNTRY_INFO!$F388*0.33, IF(COUNTRY_INFO!$K388=2, COUNTRY_INFO!$F388*0.5, COUNTRY_INFO!$F388))), 0))</f>
        <v>0</v>
      </c>
      <c r="E388" s="15">
        <f>IF(INTRO!$E$43="Non-endemic", 0, IF(COUNTRY_INFO!$K388&gt;0, IF(COUNTRY_INFO!$K388=4, 0, IF(COUNTRY_INFO!$K388=1, 0, IF(COUNTRY_INFO!$K388=2, COUNTRY_INFO!$G388*0.2, COUNTRY_INFO!$G388))), 0))</f>
        <v>0</v>
      </c>
      <c r="F388" s="15">
        <f t="shared" si="40"/>
        <v>0</v>
      </c>
      <c r="G388" s="16">
        <f>IF(INTRO!$E$43="Non-endemic", "Not required", COUNTRY_INFO!S388)</f>
        <v>0</v>
      </c>
      <c r="H388" s="198"/>
      <c r="I388" s="15">
        <f>IF($D388=0,0,IF(AND($G388&gt;0,$H388&lt;&gt;"Yes"),D388,IF(AND($G388&gt;0,$H388="Yes"),COUNTRY_INFO!$F388,0)))</f>
        <v>0</v>
      </c>
      <c r="J388" s="3"/>
      <c r="K388" s="42">
        <f t="shared" si="41"/>
        <v>0</v>
      </c>
      <c r="L388" s="42">
        <f t="shared" si="42"/>
        <v>0</v>
      </c>
      <c r="M388" s="15">
        <f t="shared" si="37"/>
        <v>0</v>
      </c>
      <c r="N388" s="42">
        <f t="shared" si="38"/>
        <v>0</v>
      </c>
      <c r="O388" s="15">
        <f t="shared" si="43"/>
        <v>0</v>
      </c>
      <c r="P388" s="25"/>
      <c r="Q388" s="17">
        <f t="shared" si="44"/>
        <v>0</v>
      </c>
      <c r="R388" s="17">
        <f t="shared" si="39"/>
        <v>0</v>
      </c>
    </row>
    <row r="389" spans="1:18" x14ac:dyDescent="0.2">
      <c r="A389" s="14" t="str">
        <f>IF(INTRO!$E$43="Non-endemic"," ", IF(COUNTRY_INFO!A389=0," ",COUNTRY_INFO!A389))</f>
        <v>Ethiopia</v>
      </c>
      <c r="B389" s="14" t="str">
        <f>IF(INTRO!$E$43="Non-endemic"," ", IF(COUNTRY_INFO!B389=0," ",COUNTRY_INFO!B389))</f>
        <v>Oromia East Wellega</v>
      </c>
      <c r="C389" s="14" t="str">
        <f>IF(INTRO!$E$43="Non-endemic"," ", IF(COUNTRY_INFO!C389=0," ",COUNTRY_INFO!C389))</f>
        <v>Kiremu</v>
      </c>
      <c r="D389" s="15">
        <f>IF(INTRO!$E$43="Non-endemic", 0, IF(COUNTRY_INFO!$K389&gt;0, IF(COUNTRY_INFO!$K389=4, 0, IF(COUNTRY_INFO!$K389=1, COUNTRY_INFO!$F389*0.33, IF(COUNTRY_INFO!$K389=2, COUNTRY_INFO!$F389*0.5, COUNTRY_INFO!$F389))), 0))</f>
        <v>0</v>
      </c>
      <c r="E389" s="15">
        <f>IF(INTRO!$E$43="Non-endemic", 0, IF(COUNTRY_INFO!$K389&gt;0, IF(COUNTRY_INFO!$K389=4, 0, IF(COUNTRY_INFO!$K389=1, 0, IF(COUNTRY_INFO!$K389=2, COUNTRY_INFO!$G389*0.2, COUNTRY_INFO!$G389))), 0))</f>
        <v>0</v>
      </c>
      <c r="F389" s="15">
        <f t="shared" si="40"/>
        <v>0</v>
      </c>
      <c r="G389" s="16">
        <f>IF(INTRO!$E$43="Non-endemic", "Not required", COUNTRY_INFO!S389)</f>
        <v>0</v>
      </c>
      <c r="H389" s="198"/>
      <c r="I389" s="15">
        <f>IF($D389=0,0,IF(AND($G389&gt;0,$H389&lt;&gt;"Yes"),D389,IF(AND($G389&gt;0,$H389="Yes"),COUNTRY_INFO!$F389,0)))</f>
        <v>0</v>
      </c>
      <c r="J389" s="3"/>
      <c r="K389" s="42">
        <f t="shared" si="41"/>
        <v>0</v>
      </c>
      <c r="L389" s="42">
        <f t="shared" si="42"/>
        <v>0</v>
      </c>
      <c r="M389" s="15">
        <f t="shared" si="37"/>
        <v>0</v>
      </c>
      <c r="N389" s="42">
        <f t="shared" si="38"/>
        <v>0</v>
      </c>
      <c r="O389" s="15">
        <f t="shared" si="43"/>
        <v>0</v>
      </c>
      <c r="P389" s="25"/>
      <c r="Q389" s="17">
        <f t="shared" si="44"/>
        <v>0</v>
      </c>
      <c r="R389" s="17">
        <f t="shared" si="39"/>
        <v>0</v>
      </c>
    </row>
    <row r="390" spans="1:18" x14ac:dyDescent="0.2">
      <c r="A390" s="14" t="str">
        <f>IF(INTRO!$E$43="Non-endemic"," ", IF(COUNTRY_INFO!A390=0," ",COUNTRY_INFO!A390))</f>
        <v>Ethiopia</v>
      </c>
      <c r="B390" s="14" t="str">
        <f>IF(INTRO!$E$43="Non-endemic"," ", IF(COUNTRY_INFO!B390=0," ",COUNTRY_INFO!B390))</f>
        <v>Oromia East Wellega</v>
      </c>
      <c r="C390" s="14" t="str">
        <f>IF(INTRO!$E$43="Non-endemic"," ", IF(COUNTRY_INFO!C390=0," ",COUNTRY_INFO!C390))</f>
        <v>Leka Dulecha</v>
      </c>
      <c r="D390" s="15">
        <f>IF(INTRO!$E$43="Non-endemic", 0, IF(COUNTRY_INFO!$K390&gt;0, IF(COUNTRY_INFO!$K390=4, 0, IF(COUNTRY_INFO!$K390=1, COUNTRY_INFO!$F390*0.33, IF(COUNTRY_INFO!$K390=2, COUNTRY_INFO!$F390*0.5, COUNTRY_INFO!$F390))), 0))</f>
        <v>0</v>
      </c>
      <c r="E390" s="15">
        <f>IF(INTRO!$E$43="Non-endemic", 0, IF(COUNTRY_INFO!$K390&gt;0, IF(COUNTRY_INFO!$K390=4, 0, IF(COUNTRY_INFO!$K390=1, 0, IF(COUNTRY_INFO!$K390=2, COUNTRY_INFO!$G390*0.2, COUNTRY_INFO!$G390))), 0))</f>
        <v>0</v>
      </c>
      <c r="F390" s="15">
        <f t="shared" si="40"/>
        <v>0</v>
      </c>
      <c r="G390" s="16">
        <f>IF(INTRO!$E$43="Non-endemic", "Not required", COUNTRY_INFO!S390)</f>
        <v>0</v>
      </c>
      <c r="H390" s="198"/>
      <c r="I390" s="15">
        <f>IF($D390=0,0,IF(AND($G390&gt;0,$H390&lt;&gt;"Yes"),D390,IF(AND($G390&gt;0,$H390="Yes"),COUNTRY_INFO!$F390,0)))</f>
        <v>0</v>
      </c>
      <c r="J390" s="3"/>
      <c r="K390" s="42">
        <f t="shared" si="41"/>
        <v>0</v>
      </c>
      <c r="L390" s="42">
        <f t="shared" si="42"/>
        <v>0</v>
      </c>
      <c r="M390" s="15">
        <f t="shared" si="37"/>
        <v>0</v>
      </c>
      <c r="N390" s="42">
        <f t="shared" si="38"/>
        <v>0</v>
      </c>
      <c r="O390" s="15">
        <f t="shared" si="43"/>
        <v>0</v>
      </c>
      <c r="P390" s="25"/>
      <c r="Q390" s="17">
        <f t="shared" si="44"/>
        <v>0</v>
      </c>
      <c r="R390" s="17">
        <f t="shared" si="39"/>
        <v>0</v>
      </c>
    </row>
    <row r="391" spans="1:18" x14ac:dyDescent="0.2">
      <c r="A391" s="14" t="str">
        <f>IF(INTRO!$E$43="Non-endemic"," ", IF(COUNTRY_INFO!A391=0," ",COUNTRY_INFO!A391))</f>
        <v>Ethiopia</v>
      </c>
      <c r="B391" s="14" t="str">
        <f>IF(INTRO!$E$43="Non-endemic"," ", IF(COUNTRY_INFO!B391=0," ",COUNTRY_INFO!B391))</f>
        <v>Oromia East Wellega</v>
      </c>
      <c r="C391" s="14" t="str">
        <f>IF(INTRO!$E$43="Non-endemic"," ", IF(COUNTRY_INFO!C391=0," ",COUNTRY_INFO!C391))</f>
        <v>Limu</v>
      </c>
      <c r="D391" s="15">
        <f>IF(INTRO!$E$43="Non-endemic", 0, IF(COUNTRY_INFO!$K391&gt;0, IF(COUNTRY_INFO!$K391=4, 0, IF(COUNTRY_INFO!$K391=1, COUNTRY_INFO!$F391*0.33, IF(COUNTRY_INFO!$K391=2, COUNTRY_INFO!$F391*0.5, COUNTRY_INFO!$F391))), 0))</f>
        <v>0</v>
      </c>
      <c r="E391" s="15">
        <f>IF(INTRO!$E$43="Non-endemic", 0, IF(COUNTRY_INFO!$K391&gt;0, IF(COUNTRY_INFO!$K391=4, 0, IF(COUNTRY_INFO!$K391=1, 0, IF(COUNTRY_INFO!$K391=2, COUNTRY_INFO!$G391*0.2, COUNTRY_INFO!$G391))), 0))</f>
        <v>0</v>
      </c>
      <c r="F391" s="15">
        <f t="shared" si="40"/>
        <v>0</v>
      </c>
      <c r="G391" s="16">
        <f>IF(INTRO!$E$43="Non-endemic", "Not required", COUNTRY_INFO!S391)</f>
        <v>0</v>
      </c>
      <c r="H391" s="198"/>
      <c r="I391" s="15">
        <f>IF($D391=0,0,IF(AND($G391&gt;0,$H391&lt;&gt;"Yes"),D391,IF(AND($G391&gt;0,$H391="Yes"),COUNTRY_INFO!$F391,0)))</f>
        <v>0</v>
      </c>
      <c r="J391" s="3"/>
      <c r="K391" s="42">
        <f t="shared" si="41"/>
        <v>0</v>
      </c>
      <c r="L391" s="42">
        <f t="shared" si="42"/>
        <v>0</v>
      </c>
      <c r="M391" s="15">
        <f t="shared" si="37"/>
        <v>0</v>
      </c>
      <c r="N391" s="42">
        <f t="shared" si="38"/>
        <v>0</v>
      </c>
      <c r="O391" s="15">
        <f t="shared" si="43"/>
        <v>0</v>
      </c>
      <c r="P391" s="25"/>
      <c r="Q391" s="17">
        <f t="shared" si="44"/>
        <v>0</v>
      </c>
      <c r="R391" s="17">
        <f t="shared" si="39"/>
        <v>0</v>
      </c>
    </row>
    <row r="392" spans="1:18" x14ac:dyDescent="0.2">
      <c r="A392" s="14" t="str">
        <f>IF(INTRO!$E$43="Non-endemic"," ", IF(COUNTRY_INFO!A392=0," ",COUNTRY_INFO!A392))</f>
        <v>Ethiopia</v>
      </c>
      <c r="B392" s="14" t="str">
        <f>IF(INTRO!$E$43="Non-endemic"," ", IF(COUNTRY_INFO!B392=0," ",COUNTRY_INFO!B392))</f>
        <v>Oromia East Wellega</v>
      </c>
      <c r="C392" s="14" t="str">
        <f>IF(INTRO!$E$43="Non-endemic"," ", IF(COUNTRY_INFO!C392=0," ",COUNTRY_INFO!C392))</f>
        <v>Nekemte Town</v>
      </c>
      <c r="D392" s="15">
        <f>IF(INTRO!$E$43="Non-endemic", 0, IF(COUNTRY_INFO!$K392&gt;0, IF(COUNTRY_INFO!$K392=4, 0, IF(COUNTRY_INFO!$K392=1, COUNTRY_INFO!$F392*0.33, IF(COUNTRY_INFO!$K392=2, COUNTRY_INFO!$F392*0.5, COUNTRY_INFO!$F392))), 0))</f>
        <v>11740.36625872387</v>
      </c>
      <c r="E392" s="15">
        <f>IF(INTRO!$E$43="Non-endemic", 0, IF(COUNTRY_INFO!$K392&gt;0, IF(COUNTRY_INFO!$K392=4, 0, IF(COUNTRY_INFO!$K392=1, 0, IF(COUNTRY_INFO!$K392=2, COUNTRY_INFO!$G392*0.2, COUNTRY_INFO!$G392))), 0))</f>
        <v>0</v>
      </c>
      <c r="F392" s="15">
        <f t="shared" si="40"/>
        <v>11740.36625872387</v>
      </c>
      <c r="G392" s="16">
        <f>IF(INTRO!$E$43="Non-endemic", "Not required", COUNTRY_INFO!S392)</f>
        <v>0</v>
      </c>
      <c r="H392" s="198"/>
      <c r="I392" s="15">
        <f>IF($D392=0,0,IF(AND($G392&gt;0,$H392&lt;&gt;"Yes"),D392,IF(AND($G392&gt;0,$H392="Yes"),COUNTRY_INFO!$F392,0)))</f>
        <v>0</v>
      </c>
      <c r="J392" s="3"/>
      <c r="K392" s="42">
        <f t="shared" si="41"/>
        <v>0</v>
      </c>
      <c r="L392" s="42">
        <f t="shared" si="42"/>
        <v>0</v>
      </c>
      <c r="M392" s="15">
        <f t="shared" ref="M392:M455" si="45">IF($J392=0,$I392*2.5,$J392*2.5)</f>
        <v>0</v>
      </c>
      <c r="N392" s="42">
        <f t="shared" ref="N392:N455" si="46">$K392*3</f>
        <v>0</v>
      </c>
      <c r="O392" s="15">
        <f t="shared" si="43"/>
        <v>0</v>
      </c>
      <c r="P392" s="25"/>
      <c r="Q392" s="17">
        <f t="shared" si="44"/>
        <v>0</v>
      </c>
      <c r="R392" s="17">
        <f t="shared" ref="R392:R455" si="47">ROUNDUP($O392/1000,0)</f>
        <v>0</v>
      </c>
    </row>
    <row r="393" spans="1:18" x14ac:dyDescent="0.2">
      <c r="A393" s="14" t="str">
        <f>IF(INTRO!$E$43="Non-endemic"," ", IF(COUNTRY_INFO!A393=0," ",COUNTRY_INFO!A393))</f>
        <v>Ethiopia</v>
      </c>
      <c r="B393" s="14" t="str">
        <f>IF(INTRO!$E$43="Non-endemic"," ", IF(COUNTRY_INFO!B393=0," ",COUNTRY_INFO!B393))</f>
        <v>Oromia East Wellega</v>
      </c>
      <c r="C393" s="14" t="str">
        <f>IF(INTRO!$E$43="Non-endemic"," ", IF(COUNTRY_INFO!C393=0," ",COUNTRY_INFO!C393))</f>
        <v>Nunu Kumba</v>
      </c>
      <c r="D393" s="15">
        <f>IF(INTRO!$E$43="Non-endemic", 0, IF(COUNTRY_INFO!$K393&gt;0, IF(COUNTRY_INFO!$K393=4, 0, IF(COUNTRY_INFO!$K393=1, COUNTRY_INFO!$F393*0.33, IF(COUNTRY_INFO!$K393=2, COUNTRY_INFO!$F393*0.5, COUNTRY_INFO!$F393))), 0))</f>
        <v>0</v>
      </c>
      <c r="E393" s="15">
        <f>IF(INTRO!$E$43="Non-endemic", 0, IF(COUNTRY_INFO!$K393&gt;0, IF(COUNTRY_INFO!$K393=4, 0, IF(COUNTRY_INFO!$K393=1, 0, IF(COUNTRY_INFO!$K393=2, COUNTRY_INFO!$G393*0.2, COUNTRY_INFO!$G393))), 0))</f>
        <v>0</v>
      </c>
      <c r="F393" s="15">
        <f t="shared" si="40"/>
        <v>0</v>
      </c>
      <c r="G393" s="16">
        <f>IF(INTRO!$E$43="Non-endemic", "Not required", COUNTRY_INFO!S393)</f>
        <v>0</v>
      </c>
      <c r="H393" s="198"/>
      <c r="I393" s="15">
        <f>IF($D393=0,0,IF(AND($G393&gt;0,$H393&lt;&gt;"Yes"),D393,IF(AND($G393&gt;0,$H393="Yes"),COUNTRY_INFO!$F393,0)))</f>
        <v>0</v>
      </c>
      <c r="J393" s="3"/>
      <c r="K393" s="42">
        <f t="shared" si="41"/>
        <v>0</v>
      </c>
      <c r="L393" s="42">
        <f t="shared" si="42"/>
        <v>0</v>
      </c>
      <c r="M393" s="15">
        <f t="shared" si="45"/>
        <v>0</v>
      </c>
      <c r="N393" s="42">
        <f t="shared" si="46"/>
        <v>0</v>
      </c>
      <c r="O393" s="15">
        <f t="shared" si="43"/>
        <v>0</v>
      </c>
      <c r="P393" s="25"/>
      <c r="Q393" s="17">
        <f t="shared" si="44"/>
        <v>0</v>
      </c>
      <c r="R393" s="17">
        <f t="shared" si="47"/>
        <v>0</v>
      </c>
    </row>
    <row r="394" spans="1:18" x14ac:dyDescent="0.2">
      <c r="A394" s="14" t="str">
        <f>IF(INTRO!$E$43="Non-endemic"," ", IF(COUNTRY_INFO!A394=0," ",COUNTRY_INFO!A394))</f>
        <v>Ethiopia</v>
      </c>
      <c r="B394" s="14" t="str">
        <f>IF(INTRO!$E$43="Non-endemic"," ", IF(COUNTRY_INFO!B394=0," ",COUNTRY_INFO!B394))</f>
        <v>Oromia East Wellega</v>
      </c>
      <c r="C394" s="14" t="str">
        <f>IF(INTRO!$E$43="Non-endemic"," ", IF(COUNTRY_INFO!C394=0," ",COUNTRY_INFO!C394))</f>
        <v>Sasiga</v>
      </c>
      <c r="D394" s="15">
        <f>IF(INTRO!$E$43="Non-endemic", 0, IF(COUNTRY_INFO!$K394&gt;0, IF(COUNTRY_INFO!$K394=4, 0, IF(COUNTRY_INFO!$K394=1, COUNTRY_INFO!$F394*0.33, IF(COUNTRY_INFO!$K394=2, COUNTRY_INFO!$F394*0.5, COUNTRY_INFO!$F394))), 0))</f>
        <v>16996.896272663998</v>
      </c>
      <c r="E394" s="15">
        <f>IF(INTRO!$E$43="Non-endemic", 0, IF(COUNTRY_INFO!$K394&gt;0, IF(COUNTRY_INFO!$K394=4, 0, IF(COUNTRY_INFO!$K394=1, 0, IF(COUNTRY_INFO!$K394=2, COUNTRY_INFO!$G394*0.2, COUNTRY_INFO!$G394))), 0))</f>
        <v>11424.781440195971</v>
      </c>
      <c r="F394" s="15">
        <f t="shared" ref="F394:F457" si="48">SUM(D394:E394)</f>
        <v>28421.677712859972</v>
      </c>
      <c r="G394" s="16">
        <f>IF(INTRO!$E$43="Non-endemic", "Not required", COUNTRY_INFO!S394)</f>
        <v>1</v>
      </c>
      <c r="H394" s="198" t="s">
        <v>171</v>
      </c>
      <c r="I394" s="15">
        <f>IF($D394=0,0,IF(AND($G394&gt;0,$H394&lt;&gt;"Yes"),D394,IF(AND($G394&gt;0,$H394="Yes"),COUNTRY_INFO!$F394,0)))</f>
        <v>33993.792545327997</v>
      </c>
      <c r="J394" s="3"/>
      <c r="K394" s="42">
        <f t="shared" ref="K394:K457" si="49">IF($G394&gt;0,E394, 0)</f>
        <v>11424.781440195971</v>
      </c>
      <c r="L394" s="42">
        <f t="shared" ref="L394:L457" si="50">IF($J394=0,SUM(I394,K394),SUM(J394,K394))</f>
        <v>45418.573985523966</v>
      </c>
      <c r="M394" s="15">
        <f t="shared" si="45"/>
        <v>84984.481363319996</v>
      </c>
      <c r="N394" s="42">
        <f t="shared" si="46"/>
        <v>34274.344320587916</v>
      </c>
      <c r="O394" s="15">
        <f t="shared" ref="O394:O457" si="51">M394</f>
        <v>84984.481363319996</v>
      </c>
      <c r="P394" s="25"/>
      <c r="Q394" s="17">
        <f t="shared" ref="Q394:Q457" si="52">IF($O394&gt;$P394,O394-P394,0)</f>
        <v>84984.481363319996</v>
      </c>
      <c r="R394" s="17">
        <f t="shared" si="47"/>
        <v>85</v>
      </c>
    </row>
    <row r="395" spans="1:18" x14ac:dyDescent="0.2">
      <c r="A395" s="14" t="str">
        <f>IF(INTRO!$E$43="Non-endemic"," ", IF(COUNTRY_INFO!A395=0," ",COUNTRY_INFO!A395))</f>
        <v>Ethiopia</v>
      </c>
      <c r="B395" s="14" t="str">
        <f>IF(INTRO!$E$43="Non-endemic"," ", IF(COUNTRY_INFO!B395=0," ",COUNTRY_INFO!B395))</f>
        <v>Oromia East Wellega</v>
      </c>
      <c r="C395" s="14" t="str">
        <f>IF(INTRO!$E$43="Non-endemic"," ", IF(COUNTRY_INFO!C395=0," ",COUNTRY_INFO!C395))</f>
        <v>Sibu Sire</v>
      </c>
      <c r="D395" s="15">
        <f>IF(INTRO!$E$43="Non-endemic", 0, IF(COUNTRY_INFO!$K395&gt;0, IF(COUNTRY_INFO!$K395=4, 0, IF(COUNTRY_INFO!$K395=1, COUNTRY_INFO!$F395*0.33, IF(COUNTRY_INFO!$K395=2, COUNTRY_INFO!$F395*0.5, COUNTRY_INFO!$F395))), 0))</f>
        <v>0</v>
      </c>
      <c r="E395" s="15">
        <f>IF(INTRO!$E$43="Non-endemic", 0, IF(COUNTRY_INFO!$K395&gt;0, IF(COUNTRY_INFO!$K395=4, 0, IF(COUNTRY_INFO!$K395=1, 0, IF(COUNTRY_INFO!$K395=2, COUNTRY_INFO!$G395*0.2, COUNTRY_INFO!$G395))), 0))</f>
        <v>0</v>
      </c>
      <c r="F395" s="15">
        <f t="shared" si="48"/>
        <v>0</v>
      </c>
      <c r="G395" s="16">
        <f>IF(INTRO!$E$43="Non-endemic", "Not required", COUNTRY_INFO!S395)</f>
        <v>0</v>
      </c>
      <c r="H395" s="198"/>
      <c r="I395" s="15">
        <f>IF($D395=0,0,IF(AND($G395&gt;0,$H395&lt;&gt;"Yes"),D395,IF(AND($G395&gt;0,$H395="Yes"),COUNTRY_INFO!$F395,0)))</f>
        <v>0</v>
      </c>
      <c r="J395" s="3"/>
      <c r="K395" s="42">
        <f t="shared" si="49"/>
        <v>0</v>
      </c>
      <c r="L395" s="42">
        <f t="shared" si="50"/>
        <v>0</v>
      </c>
      <c r="M395" s="15">
        <f t="shared" si="45"/>
        <v>0</v>
      </c>
      <c r="N395" s="42">
        <f t="shared" si="46"/>
        <v>0</v>
      </c>
      <c r="O395" s="15">
        <f t="shared" si="51"/>
        <v>0</v>
      </c>
      <c r="P395" s="25"/>
      <c r="Q395" s="17">
        <f t="shared" si="52"/>
        <v>0</v>
      </c>
      <c r="R395" s="17">
        <f t="shared" si="47"/>
        <v>0</v>
      </c>
    </row>
    <row r="396" spans="1:18" x14ac:dyDescent="0.2">
      <c r="A396" s="14" t="str">
        <f>IF(INTRO!$E$43="Non-endemic"," ", IF(COUNTRY_INFO!A396=0," ",COUNTRY_INFO!A396))</f>
        <v>Ethiopia</v>
      </c>
      <c r="B396" s="14" t="str">
        <f>IF(INTRO!$E$43="Non-endemic"," ", IF(COUNTRY_INFO!B396=0," ",COUNTRY_INFO!B396))</f>
        <v>Oromia East Wellega</v>
      </c>
      <c r="C396" s="14" t="str">
        <f>IF(INTRO!$E$43="Non-endemic"," ", IF(COUNTRY_INFO!C396=0," ",COUNTRY_INFO!C396))</f>
        <v>Wama Hagalo</v>
      </c>
      <c r="D396" s="15">
        <f>IF(INTRO!$E$43="Non-endemic", 0, IF(COUNTRY_INFO!$K396&gt;0, IF(COUNTRY_INFO!$K396=4, 0, IF(COUNTRY_INFO!$K396=1, COUNTRY_INFO!$F396*0.33, IF(COUNTRY_INFO!$K396=2, COUNTRY_INFO!$F396*0.5, COUNTRY_INFO!$F396))), 0))</f>
        <v>0</v>
      </c>
      <c r="E396" s="15">
        <f>IF(INTRO!$E$43="Non-endemic", 0, IF(COUNTRY_INFO!$K396&gt;0, IF(COUNTRY_INFO!$K396=4, 0, IF(COUNTRY_INFO!$K396=1, 0, IF(COUNTRY_INFO!$K396=2, COUNTRY_INFO!$G396*0.2, COUNTRY_INFO!$G396))), 0))</f>
        <v>0</v>
      </c>
      <c r="F396" s="15">
        <f t="shared" si="48"/>
        <v>0</v>
      </c>
      <c r="G396" s="16">
        <f>IF(INTRO!$E$43="Non-endemic", "Not required", COUNTRY_INFO!S396)</f>
        <v>0</v>
      </c>
      <c r="H396" s="198"/>
      <c r="I396" s="15">
        <f>IF($D396=0,0,IF(AND($G396&gt;0,$H396&lt;&gt;"Yes"),D396,IF(AND($G396&gt;0,$H396="Yes"),COUNTRY_INFO!$F396,0)))</f>
        <v>0</v>
      </c>
      <c r="J396" s="3"/>
      <c r="K396" s="42">
        <f t="shared" si="49"/>
        <v>0</v>
      </c>
      <c r="L396" s="42">
        <f t="shared" si="50"/>
        <v>0</v>
      </c>
      <c r="M396" s="15">
        <f t="shared" si="45"/>
        <v>0</v>
      </c>
      <c r="N396" s="42">
        <f t="shared" si="46"/>
        <v>0</v>
      </c>
      <c r="O396" s="15">
        <f t="shared" si="51"/>
        <v>0</v>
      </c>
      <c r="P396" s="25"/>
      <c r="Q396" s="17">
        <f t="shared" si="52"/>
        <v>0</v>
      </c>
      <c r="R396" s="17">
        <f t="shared" si="47"/>
        <v>0</v>
      </c>
    </row>
    <row r="397" spans="1:18" x14ac:dyDescent="0.2">
      <c r="A397" s="14" t="str">
        <f>IF(INTRO!$E$43="Non-endemic"," ", IF(COUNTRY_INFO!A397=0," ",COUNTRY_INFO!A397))</f>
        <v>Ethiopia</v>
      </c>
      <c r="B397" s="14" t="str">
        <f>IF(INTRO!$E$43="Non-endemic"," ", IF(COUNTRY_INFO!B397=0," ",COUNTRY_INFO!B397))</f>
        <v>Oromia East Wellega</v>
      </c>
      <c r="C397" s="14" t="str">
        <f>IF(INTRO!$E$43="Non-endemic"," ", IF(COUNTRY_INFO!C397=0," ",COUNTRY_INFO!C397))</f>
        <v>Wayu Tuka</v>
      </c>
      <c r="D397" s="15">
        <f>IF(INTRO!$E$43="Non-endemic", 0, IF(COUNTRY_INFO!$K397&gt;0, IF(COUNTRY_INFO!$K397=4, 0, IF(COUNTRY_INFO!$K397=1, COUNTRY_INFO!$F397*0.33, IF(COUNTRY_INFO!$K397=2, COUNTRY_INFO!$F397*0.5, COUNTRY_INFO!$F397))), 0))</f>
        <v>0</v>
      </c>
      <c r="E397" s="15">
        <f>IF(INTRO!$E$43="Non-endemic", 0, IF(COUNTRY_INFO!$K397&gt;0, IF(COUNTRY_INFO!$K397=4, 0, IF(COUNTRY_INFO!$K397=1, 0, IF(COUNTRY_INFO!$K397=2, COUNTRY_INFO!$G397*0.2, COUNTRY_INFO!$G397))), 0))</f>
        <v>0</v>
      </c>
      <c r="F397" s="15">
        <f t="shared" si="48"/>
        <v>0</v>
      </c>
      <c r="G397" s="16">
        <f>IF(INTRO!$E$43="Non-endemic", "Not required", COUNTRY_INFO!S397)</f>
        <v>0</v>
      </c>
      <c r="H397" s="198"/>
      <c r="I397" s="15">
        <f>IF($D397=0,0,IF(AND($G397&gt;0,$H397&lt;&gt;"Yes"),D397,IF(AND($G397&gt;0,$H397="Yes"),COUNTRY_INFO!$F397,0)))</f>
        <v>0</v>
      </c>
      <c r="J397" s="3"/>
      <c r="K397" s="42">
        <f t="shared" si="49"/>
        <v>0</v>
      </c>
      <c r="L397" s="42">
        <f t="shared" si="50"/>
        <v>0</v>
      </c>
      <c r="M397" s="15">
        <f t="shared" si="45"/>
        <v>0</v>
      </c>
      <c r="N397" s="42">
        <f t="shared" si="46"/>
        <v>0</v>
      </c>
      <c r="O397" s="15">
        <f t="shared" si="51"/>
        <v>0</v>
      </c>
      <c r="P397" s="25"/>
      <c r="Q397" s="17">
        <f t="shared" si="52"/>
        <v>0</v>
      </c>
      <c r="R397" s="17">
        <f t="shared" si="47"/>
        <v>0</v>
      </c>
    </row>
    <row r="398" spans="1:18" x14ac:dyDescent="0.2">
      <c r="A398" s="14" t="str">
        <f>IF(INTRO!$E$43="Non-endemic"," ", IF(COUNTRY_INFO!A398=0," ",COUNTRY_INFO!A398))</f>
        <v>Ethiopia</v>
      </c>
      <c r="B398" s="14" t="str">
        <f>IF(INTRO!$E$43="Non-endemic"," ", IF(COUNTRY_INFO!B398=0," ",COUNTRY_INFO!B398))</f>
        <v>Oromia Finfine Zuriya</v>
      </c>
      <c r="C398" s="14" t="str">
        <f>IF(INTRO!$E$43="Non-endemic"," ", IF(COUNTRY_INFO!C398=0," ",COUNTRY_INFO!C398))</f>
        <v>Akaki</v>
      </c>
      <c r="D398" s="15">
        <f>IF(INTRO!$E$43="Non-endemic", 0, IF(COUNTRY_INFO!$K398&gt;0, IF(COUNTRY_INFO!$K398=4, 0, IF(COUNTRY_INFO!$K398=1, COUNTRY_INFO!$F398*0.33, IF(COUNTRY_INFO!$K398=2, COUNTRY_INFO!$F398*0.5, COUNTRY_INFO!$F398))), 0))</f>
        <v>8567.8976131943036</v>
      </c>
      <c r="E398" s="15">
        <f>IF(INTRO!$E$43="Non-endemic", 0, IF(COUNTRY_INFO!$K398&gt;0, IF(COUNTRY_INFO!$K398=4, 0, IF(COUNTRY_INFO!$K398=1, 0, IF(COUNTRY_INFO!$K398=2, COUNTRY_INFO!$G398*0.2, COUNTRY_INFO!$G398))), 0))</f>
        <v>0</v>
      </c>
      <c r="F398" s="15">
        <f t="shared" si="48"/>
        <v>8567.8976131943036</v>
      </c>
      <c r="G398" s="16">
        <f>IF(INTRO!$E$43="Non-endemic", "Not required", COUNTRY_INFO!S398)</f>
        <v>0</v>
      </c>
      <c r="H398" s="198"/>
      <c r="I398" s="15">
        <f>IF($D398=0,0,IF(AND($G398&gt;0,$H398&lt;&gt;"Yes"),D398,IF(AND($G398&gt;0,$H398="Yes"),COUNTRY_INFO!$F398,0)))</f>
        <v>0</v>
      </c>
      <c r="J398" s="3"/>
      <c r="K398" s="42">
        <f t="shared" si="49"/>
        <v>0</v>
      </c>
      <c r="L398" s="42">
        <f t="shared" si="50"/>
        <v>0</v>
      </c>
      <c r="M398" s="15">
        <f t="shared" si="45"/>
        <v>0</v>
      </c>
      <c r="N398" s="42">
        <f t="shared" si="46"/>
        <v>0</v>
      </c>
      <c r="O398" s="15">
        <f t="shared" si="51"/>
        <v>0</v>
      </c>
      <c r="P398" s="25"/>
      <c r="Q398" s="17">
        <f t="shared" si="52"/>
        <v>0</v>
      </c>
      <c r="R398" s="17">
        <f t="shared" si="47"/>
        <v>0</v>
      </c>
    </row>
    <row r="399" spans="1:18" x14ac:dyDescent="0.2">
      <c r="A399" s="14" t="str">
        <f>IF(INTRO!$E$43="Non-endemic"," ", IF(COUNTRY_INFO!A399=0," ",COUNTRY_INFO!A399))</f>
        <v>Ethiopia</v>
      </c>
      <c r="B399" s="14" t="str">
        <f>IF(INTRO!$E$43="Non-endemic"," ", IF(COUNTRY_INFO!B399=0," ",COUNTRY_INFO!B399))</f>
        <v>Oromia Finfine Zuriya</v>
      </c>
      <c r="C399" s="14" t="str">
        <f>IF(INTRO!$E$43="Non-endemic"," ", IF(COUNTRY_INFO!C399=0," ",COUNTRY_INFO!C399))</f>
        <v>Barak</v>
      </c>
      <c r="D399" s="15">
        <f>IF(INTRO!$E$43="Non-endemic", 0, IF(COUNTRY_INFO!$K399&gt;0, IF(COUNTRY_INFO!$K399=4, 0, IF(COUNTRY_INFO!$K399=1, COUNTRY_INFO!$F399*0.33, IF(COUNTRY_INFO!$K399=2, COUNTRY_INFO!$F399*0.5, COUNTRY_INFO!$F399))), 0))</f>
        <v>0</v>
      </c>
      <c r="E399" s="15">
        <f>IF(INTRO!$E$43="Non-endemic", 0, IF(COUNTRY_INFO!$K399&gt;0, IF(COUNTRY_INFO!$K399=4, 0, IF(COUNTRY_INFO!$K399=1, 0, IF(COUNTRY_INFO!$K399=2, COUNTRY_INFO!$G399*0.2, COUNTRY_INFO!$G399))), 0))</f>
        <v>0</v>
      </c>
      <c r="F399" s="15">
        <f t="shared" si="48"/>
        <v>0</v>
      </c>
      <c r="G399" s="16">
        <f>IF(INTRO!$E$43="Non-endemic", "Not required", COUNTRY_INFO!S399)</f>
        <v>0</v>
      </c>
      <c r="H399" s="198"/>
      <c r="I399" s="15">
        <f>IF($D399=0,0,IF(AND($G399&gt;0,$H399&lt;&gt;"Yes"),D399,IF(AND($G399&gt;0,$H399="Yes"),COUNTRY_INFO!$F399,0)))</f>
        <v>0</v>
      </c>
      <c r="J399" s="3"/>
      <c r="K399" s="42">
        <f t="shared" si="49"/>
        <v>0</v>
      </c>
      <c r="L399" s="42">
        <f t="shared" si="50"/>
        <v>0</v>
      </c>
      <c r="M399" s="15">
        <f t="shared" si="45"/>
        <v>0</v>
      </c>
      <c r="N399" s="42">
        <f t="shared" si="46"/>
        <v>0</v>
      </c>
      <c r="O399" s="15">
        <f t="shared" si="51"/>
        <v>0</v>
      </c>
      <c r="P399" s="25"/>
      <c r="Q399" s="17">
        <f t="shared" si="52"/>
        <v>0</v>
      </c>
      <c r="R399" s="17">
        <f t="shared" si="47"/>
        <v>0</v>
      </c>
    </row>
    <row r="400" spans="1:18" x14ac:dyDescent="0.2">
      <c r="A400" s="14" t="str">
        <f>IF(INTRO!$E$43="Non-endemic"," ", IF(COUNTRY_INFO!A400=0," ",COUNTRY_INFO!A400))</f>
        <v>Ethiopia</v>
      </c>
      <c r="B400" s="14" t="str">
        <f>IF(INTRO!$E$43="Non-endemic"," ", IF(COUNTRY_INFO!B400=0," ",COUNTRY_INFO!B400))</f>
        <v>Oromia Finfine Zuriya</v>
      </c>
      <c r="C400" s="14" t="str">
        <f>IF(INTRO!$E$43="Non-endemic"," ", IF(COUNTRY_INFO!C400=0," ",COUNTRY_INFO!C400))</f>
        <v>Burayu Town</v>
      </c>
      <c r="D400" s="15">
        <f>IF(INTRO!$E$43="Non-endemic", 0, IF(COUNTRY_INFO!$K400&gt;0, IF(COUNTRY_INFO!$K400=4, 0, IF(COUNTRY_INFO!$K400=1, COUNTRY_INFO!$F400*0.33, IF(COUNTRY_INFO!$K400=2, COUNTRY_INFO!$F400*0.5, COUNTRY_INFO!$F400))), 0))</f>
        <v>0</v>
      </c>
      <c r="E400" s="15">
        <f>IF(INTRO!$E$43="Non-endemic", 0, IF(COUNTRY_INFO!$K400&gt;0, IF(COUNTRY_INFO!$K400=4, 0, IF(COUNTRY_INFO!$K400=1, 0, IF(COUNTRY_INFO!$K400=2, COUNTRY_INFO!$G400*0.2, COUNTRY_INFO!$G400))), 0))</f>
        <v>0</v>
      </c>
      <c r="F400" s="15">
        <f t="shared" si="48"/>
        <v>0</v>
      </c>
      <c r="G400" s="16">
        <f>IF(INTRO!$E$43="Non-endemic", "Not required", COUNTRY_INFO!S400)</f>
        <v>0</v>
      </c>
      <c r="H400" s="198"/>
      <c r="I400" s="15">
        <f>IF($D400=0,0,IF(AND($G400&gt;0,$H400&lt;&gt;"Yes"),D400,IF(AND($G400&gt;0,$H400="Yes"),COUNTRY_INFO!$F400,0)))</f>
        <v>0</v>
      </c>
      <c r="J400" s="3"/>
      <c r="K400" s="42">
        <f t="shared" si="49"/>
        <v>0</v>
      </c>
      <c r="L400" s="42">
        <f t="shared" si="50"/>
        <v>0</v>
      </c>
      <c r="M400" s="15">
        <f t="shared" si="45"/>
        <v>0</v>
      </c>
      <c r="N400" s="42">
        <f t="shared" si="46"/>
        <v>0</v>
      </c>
      <c r="O400" s="15">
        <f t="shared" si="51"/>
        <v>0</v>
      </c>
      <c r="P400" s="25"/>
      <c r="Q400" s="17">
        <f t="shared" si="52"/>
        <v>0</v>
      </c>
      <c r="R400" s="17">
        <f t="shared" si="47"/>
        <v>0</v>
      </c>
    </row>
    <row r="401" spans="1:18" x14ac:dyDescent="0.2">
      <c r="A401" s="14" t="str">
        <f>IF(INTRO!$E$43="Non-endemic"," ", IF(COUNTRY_INFO!A401=0," ",COUNTRY_INFO!A401))</f>
        <v>Ethiopia</v>
      </c>
      <c r="B401" s="14" t="str">
        <f>IF(INTRO!$E$43="Non-endemic"," ", IF(COUNTRY_INFO!B401=0," ",COUNTRY_INFO!B401))</f>
        <v>Oromia Finfine Zuriya</v>
      </c>
      <c r="C401" s="14" t="str">
        <f>IF(INTRO!$E$43="Non-endemic"," ", IF(COUNTRY_INFO!C401=0," ",COUNTRY_INFO!C401))</f>
        <v>Dukem Town</v>
      </c>
      <c r="D401" s="15">
        <f>IF(INTRO!$E$43="Non-endemic", 0, IF(COUNTRY_INFO!$K401&gt;0, IF(COUNTRY_INFO!$K401=4, 0, IF(COUNTRY_INFO!$K401=1, COUNTRY_INFO!$F401*0.33, IF(COUNTRY_INFO!$K401=2, COUNTRY_INFO!$F401*0.5, COUNTRY_INFO!$F401))), 0))</f>
        <v>0</v>
      </c>
      <c r="E401" s="15">
        <f>IF(INTRO!$E$43="Non-endemic", 0, IF(COUNTRY_INFO!$K401&gt;0, IF(COUNTRY_INFO!$K401=4, 0, IF(COUNTRY_INFO!$K401=1, 0, IF(COUNTRY_INFO!$K401=2, COUNTRY_INFO!$G401*0.2, COUNTRY_INFO!$G401))), 0))</f>
        <v>0</v>
      </c>
      <c r="F401" s="15">
        <f t="shared" si="48"/>
        <v>0</v>
      </c>
      <c r="G401" s="16">
        <f>IF(INTRO!$E$43="Non-endemic", "Not required", COUNTRY_INFO!S401)</f>
        <v>0</v>
      </c>
      <c r="H401" s="198"/>
      <c r="I401" s="15">
        <f>IF($D401=0,0,IF(AND($G401&gt;0,$H401&lt;&gt;"Yes"),D401,IF(AND($G401&gt;0,$H401="Yes"),COUNTRY_INFO!$F401,0)))</f>
        <v>0</v>
      </c>
      <c r="J401" s="3"/>
      <c r="K401" s="42">
        <f t="shared" si="49"/>
        <v>0</v>
      </c>
      <c r="L401" s="42">
        <f t="shared" si="50"/>
        <v>0</v>
      </c>
      <c r="M401" s="15">
        <f t="shared" si="45"/>
        <v>0</v>
      </c>
      <c r="N401" s="42">
        <f t="shared" si="46"/>
        <v>0</v>
      </c>
      <c r="O401" s="15">
        <f t="shared" si="51"/>
        <v>0</v>
      </c>
      <c r="P401" s="25"/>
      <c r="Q401" s="17">
        <f t="shared" si="52"/>
        <v>0</v>
      </c>
      <c r="R401" s="17">
        <f t="shared" si="47"/>
        <v>0</v>
      </c>
    </row>
    <row r="402" spans="1:18" x14ac:dyDescent="0.2">
      <c r="A402" s="14" t="str">
        <f>IF(INTRO!$E$43="Non-endemic"," ", IF(COUNTRY_INFO!A402=0," ",COUNTRY_INFO!A402))</f>
        <v>Ethiopia</v>
      </c>
      <c r="B402" s="14" t="str">
        <f>IF(INTRO!$E$43="Non-endemic"," ", IF(COUNTRY_INFO!B402=0," ",COUNTRY_INFO!B402))</f>
        <v>Oromia Finfine Zuriya</v>
      </c>
      <c r="C402" s="14" t="str">
        <f>IF(INTRO!$E$43="Non-endemic"," ", IF(COUNTRY_INFO!C402=0," ",COUNTRY_INFO!C402))</f>
        <v>Gelan Town</v>
      </c>
      <c r="D402" s="15">
        <f>IF(INTRO!$E$43="Non-endemic", 0, IF(COUNTRY_INFO!$K402&gt;0, IF(COUNTRY_INFO!$K402=4, 0, IF(COUNTRY_INFO!$K402=1, COUNTRY_INFO!$F402*0.33, IF(COUNTRY_INFO!$K402=2, COUNTRY_INFO!$F402*0.5, COUNTRY_INFO!$F402))), 0))</f>
        <v>0</v>
      </c>
      <c r="E402" s="15">
        <f>IF(INTRO!$E$43="Non-endemic", 0, IF(COUNTRY_INFO!$K402&gt;0, IF(COUNTRY_INFO!$K402=4, 0, IF(COUNTRY_INFO!$K402=1, 0, IF(COUNTRY_INFO!$K402=2, COUNTRY_INFO!$G402*0.2, COUNTRY_INFO!$G402))), 0))</f>
        <v>0</v>
      </c>
      <c r="F402" s="15">
        <f t="shared" si="48"/>
        <v>0</v>
      </c>
      <c r="G402" s="16">
        <f>IF(INTRO!$E$43="Non-endemic", "Not required", COUNTRY_INFO!S402)</f>
        <v>0</v>
      </c>
      <c r="H402" s="198"/>
      <c r="I402" s="15">
        <f>IF($D402=0,0,IF(AND($G402&gt;0,$H402&lt;&gt;"Yes"),D402,IF(AND($G402&gt;0,$H402="Yes"),COUNTRY_INFO!$F402,0)))</f>
        <v>0</v>
      </c>
      <c r="J402" s="3"/>
      <c r="K402" s="42">
        <f t="shared" si="49"/>
        <v>0</v>
      </c>
      <c r="L402" s="42">
        <f t="shared" si="50"/>
        <v>0</v>
      </c>
      <c r="M402" s="15">
        <f t="shared" si="45"/>
        <v>0</v>
      </c>
      <c r="N402" s="42">
        <f t="shared" si="46"/>
        <v>0</v>
      </c>
      <c r="O402" s="15">
        <f t="shared" si="51"/>
        <v>0</v>
      </c>
      <c r="P402" s="25"/>
      <c r="Q402" s="17">
        <f t="shared" si="52"/>
        <v>0</v>
      </c>
      <c r="R402" s="17">
        <f t="shared" si="47"/>
        <v>0</v>
      </c>
    </row>
    <row r="403" spans="1:18" x14ac:dyDescent="0.2">
      <c r="A403" s="14" t="str">
        <f>IF(INTRO!$E$43="Non-endemic"," ", IF(COUNTRY_INFO!A403=0," ",COUNTRY_INFO!A403))</f>
        <v>Ethiopia</v>
      </c>
      <c r="B403" s="14" t="str">
        <f>IF(INTRO!$E$43="Non-endemic"," ", IF(COUNTRY_INFO!B403=0," ",COUNTRY_INFO!B403))</f>
        <v>Oromia Finfine Zuriya</v>
      </c>
      <c r="C403" s="14" t="str">
        <f>IF(INTRO!$E$43="Non-endemic"," ", IF(COUNTRY_INFO!C403=0," ",COUNTRY_INFO!C403))</f>
        <v>Holota</v>
      </c>
      <c r="D403" s="15">
        <f>IF(INTRO!$E$43="Non-endemic", 0, IF(COUNTRY_INFO!$K403&gt;0, IF(COUNTRY_INFO!$K403=4, 0, IF(COUNTRY_INFO!$K403=1, COUNTRY_INFO!$F403*0.33, IF(COUNTRY_INFO!$K403=2, COUNTRY_INFO!$F403*0.5, COUNTRY_INFO!$F403))), 0))</f>
        <v>3953.5516484956802</v>
      </c>
      <c r="E403" s="15">
        <f>IF(INTRO!$E$43="Non-endemic", 0, IF(COUNTRY_INFO!$K403&gt;0, IF(COUNTRY_INFO!$K403=4, 0, IF(COUNTRY_INFO!$K403=1, 0, IF(COUNTRY_INFO!$K403=2, COUNTRY_INFO!$G403*0.2, COUNTRY_INFO!$G403))), 0))</f>
        <v>0</v>
      </c>
      <c r="F403" s="15">
        <f t="shared" si="48"/>
        <v>3953.5516484956802</v>
      </c>
      <c r="G403" s="16">
        <f>IF(INTRO!$E$43="Non-endemic", "Not required", COUNTRY_INFO!S403)</f>
        <v>0</v>
      </c>
      <c r="H403" s="198"/>
      <c r="I403" s="15">
        <f>IF($D403=0,0,IF(AND($G403&gt;0,$H403&lt;&gt;"Yes"),D403,IF(AND($G403&gt;0,$H403="Yes"),COUNTRY_INFO!$F403,0)))</f>
        <v>0</v>
      </c>
      <c r="J403" s="3"/>
      <c r="K403" s="42">
        <f t="shared" si="49"/>
        <v>0</v>
      </c>
      <c r="L403" s="42">
        <f t="shared" si="50"/>
        <v>0</v>
      </c>
      <c r="M403" s="15">
        <f t="shared" si="45"/>
        <v>0</v>
      </c>
      <c r="N403" s="42">
        <f t="shared" si="46"/>
        <v>0</v>
      </c>
      <c r="O403" s="15">
        <f t="shared" si="51"/>
        <v>0</v>
      </c>
      <c r="P403" s="25"/>
      <c r="Q403" s="17">
        <f t="shared" si="52"/>
        <v>0</v>
      </c>
      <c r="R403" s="17">
        <f t="shared" si="47"/>
        <v>0</v>
      </c>
    </row>
    <row r="404" spans="1:18" x14ac:dyDescent="0.2">
      <c r="A404" s="14" t="str">
        <f>IF(INTRO!$E$43="Non-endemic"," ", IF(COUNTRY_INFO!A404=0," ",COUNTRY_INFO!A404))</f>
        <v>Ethiopia</v>
      </c>
      <c r="B404" s="14" t="str">
        <f>IF(INTRO!$E$43="Non-endemic"," ", IF(COUNTRY_INFO!B404=0," ",COUNTRY_INFO!B404))</f>
        <v>Oromia Finfine Zuriya</v>
      </c>
      <c r="C404" s="14" t="str">
        <f>IF(INTRO!$E$43="Non-endemic"," ", IF(COUNTRY_INFO!C404=0," ",COUNTRY_INFO!C404))</f>
        <v>Legetafo Town</v>
      </c>
      <c r="D404" s="15">
        <f>IF(INTRO!$E$43="Non-endemic", 0, IF(COUNTRY_INFO!$K404&gt;0, IF(COUNTRY_INFO!$K404=4, 0, IF(COUNTRY_INFO!$K404=1, COUNTRY_INFO!$F404*0.33, IF(COUNTRY_INFO!$K404=2, COUNTRY_INFO!$F404*0.5, COUNTRY_INFO!$F404))), 0))</f>
        <v>1677.7997215277758</v>
      </c>
      <c r="E404" s="15">
        <f>IF(INTRO!$E$43="Non-endemic", 0, IF(COUNTRY_INFO!$K404&gt;0, IF(COUNTRY_INFO!$K404=4, 0, IF(COUNTRY_INFO!$K404=1, 0, IF(COUNTRY_INFO!$K404=2, COUNTRY_INFO!$G404*0.2, COUNTRY_INFO!$G404))), 0))</f>
        <v>0</v>
      </c>
      <c r="F404" s="15">
        <f t="shared" si="48"/>
        <v>1677.7997215277758</v>
      </c>
      <c r="G404" s="16">
        <f>IF(INTRO!$E$43="Non-endemic", "Not required", COUNTRY_INFO!S404)</f>
        <v>0</v>
      </c>
      <c r="H404" s="198"/>
      <c r="I404" s="15">
        <f>IF($D404=0,0,IF(AND($G404&gt;0,$H404&lt;&gt;"Yes"),D404,IF(AND($G404&gt;0,$H404="Yes"),COUNTRY_INFO!$F404,0)))</f>
        <v>0</v>
      </c>
      <c r="J404" s="3"/>
      <c r="K404" s="42">
        <f t="shared" si="49"/>
        <v>0</v>
      </c>
      <c r="L404" s="42">
        <f t="shared" si="50"/>
        <v>0</v>
      </c>
      <c r="M404" s="15">
        <f t="shared" si="45"/>
        <v>0</v>
      </c>
      <c r="N404" s="42">
        <f t="shared" si="46"/>
        <v>0</v>
      </c>
      <c r="O404" s="15">
        <f t="shared" si="51"/>
        <v>0</v>
      </c>
      <c r="P404" s="25"/>
      <c r="Q404" s="17">
        <f t="shared" si="52"/>
        <v>0</v>
      </c>
      <c r="R404" s="17">
        <f t="shared" si="47"/>
        <v>0</v>
      </c>
    </row>
    <row r="405" spans="1:18" x14ac:dyDescent="0.2">
      <c r="A405" s="14" t="str">
        <f>IF(INTRO!$E$43="Non-endemic"," ", IF(COUNTRY_INFO!A405=0," ",COUNTRY_INFO!A405))</f>
        <v>Ethiopia</v>
      </c>
      <c r="B405" s="14" t="str">
        <f>IF(INTRO!$E$43="Non-endemic"," ", IF(COUNTRY_INFO!B405=0," ",COUNTRY_INFO!B405))</f>
        <v>Oromia Finfine Zuriya</v>
      </c>
      <c r="C405" s="14" t="str">
        <f>IF(INTRO!$E$43="Non-endemic"," ", IF(COUNTRY_INFO!C405=0," ",COUNTRY_INFO!C405))</f>
        <v>Mulo</v>
      </c>
      <c r="D405" s="15">
        <f>IF(INTRO!$E$43="Non-endemic", 0, IF(COUNTRY_INFO!$K405&gt;0, IF(COUNTRY_INFO!$K405=4, 0, IF(COUNTRY_INFO!$K405=1, COUNTRY_INFO!$F405*0.33, IF(COUNTRY_INFO!$K405=2, COUNTRY_INFO!$F405*0.5, COUNTRY_INFO!$F405))), 0))</f>
        <v>0</v>
      </c>
      <c r="E405" s="15">
        <f>IF(INTRO!$E$43="Non-endemic", 0, IF(COUNTRY_INFO!$K405&gt;0, IF(COUNTRY_INFO!$K405=4, 0, IF(COUNTRY_INFO!$K405=1, 0, IF(COUNTRY_INFO!$K405=2, COUNTRY_INFO!$G405*0.2, COUNTRY_INFO!$G405))), 0))</f>
        <v>0</v>
      </c>
      <c r="F405" s="15">
        <f t="shared" si="48"/>
        <v>0</v>
      </c>
      <c r="G405" s="16">
        <f>IF(INTRO!$E$43="Non-endemic", "Not required", COUNTRY_INFO!S405)</f>
        <v>0</v>
      </c>
      <c r="H405" s="198"/>
      <c r="I405" s="15">
        <f>IF($D405=0,0,IF(AND($G405&gt;0,$H405&lt;&gt;"Yes"),D405,IF(AND($G405&gt;0,$H405="Yes"),COUNTRY_INFO!$F405,0)))</f>
        <v>0</v>
      </c>
      <c r="J405" s="3"/>
      <c r="K405" s="42">
        <f t="shared" si="49"/>
        <v>0</v>
      </c>
      <c r="L405" s="42">
        <f t="shared" si="50"/>
        <v>0</v>
      </c>
      <c r="M405" s="15">
        <f t="shared" si="45"/>
        <v>0</v>
      </c>
      <c r="N405" s="42">
        <f t="shared" si="46"/>
        <v>0</v>
      </c>
      <c r="O405" s="15">
        <f t="shared" si="51"/>
        <v>0</v>
      </c>
      <c r="P405" s="25"/>
      <c r="Q405" s="17">
        <f t="shared" si="52"/>
        <v>0</v>
      </c>
      <c r="R405" s="17">
        <f t="shared" si="47"/>
        <v>0</v>
      </c>
    </row>
    <row r="406" spans="1:18" x14ac:dyDescent="0.2">
      <c r="A406" s="14" t="str">
        <f>IF(INTRO!$E$43="Non-endemic"," ", IF(COUNTRY_INFO!A406=0," ",COUNTRY_INFO!A406))</f>
        <v>Ethiopia</v>
      </c>
      <c r="B406" s="14" t="str">
        <f>IF(INTRO!$E$43="Non-endemic"," ", IF(COUNTRY_INFO!B406=0," ",COUNTRY_INFO!B406))</f>
        <v>Oromia Finfine Zuriya</v>
      </c>
      <c r="C406" s="14" t="str">
        <f>IF(INTRO!$E$43="Non-endemic"," ", IF(COUNTRY_INFO!C406=0," ",COUNTRY_INFO!C406))</f>
        <v>Sebeta Awas</v>
      </c>
      <c r="D406" s="15">
        <f>IF(INTRO!$E$43="Non-endemic", 0, IF(COUNTRY_INFO!$K406&gt;0, IF(COUNTRY_INFO!$K406=4, 0, IF(COUNTRY_INFO!$K406=1, COUNTRY_INFO!$F406*0.33, IF(COUNTRY_INFO!$K406=2, COUNTRY_INFO!$F406*0.5, COUNTRY_INFO!$F406))), 0))</f>
        <v>0</v>
      </c>
      <c r="E406" s="15">
        <f>IF(INTRO!$E$43="Non-endemic", 0, IF(COUNTRY_INFO!$K406&gt;0, IF(COUNTRY_INFO!$K406=4, 0, IF(COUNTRY_INFO!$K406=1, 0, IF(COUNTRY_INFO!$K406=2, COUNTRY_INFO!$G406*0.2, COUNTRY_INFO!$G406))), 0))</f>
        <v>0</v>
      </c>
      <c r="F406" s="15">
        <f t="shared" si="48"/>
        <v>0</v>
      </c>
      <c r="G406" s="16">
        <f>IF(INTRO!$E$43="Non-endemic", "Not required", COUNTRY_INFO!S406)</f>
        <v>0</v>
      </c>
      <c r="H406" s="198"/>
      <c r="I406" s="15">
        <f>IF($D406=0,0,IF(AND($G406&gt;0,$H406&lt;&gt;"Yes"),D406,IF(AND($G406&gt;0,$H406="Yes"),COUNTRY_INFO!$F406,0)))</f>
        <v>0</v>
      </c>
      <c r="J406" s="3"/>
      <c r="K406" s="42">
        <f t="shared" si="49"/>
        <v>0</v>
      </c>
      <c r="L406" s="42">
        <f t="shared" si="50"/>
        <v>0</v>
      </c>
      <c r="M406" s="15">
        <f t="shared" si="45"/>
        <v>0</v>
      </c>
      <c r="N406" s="42">
        <f t="shared" si="46"/>
        <v>0</v>
      </c>
      <c r="O406" s="15">
        <f t="shared" si="51"/>
        <v>0</v>
      </c>
      <c r="P406" s="25"/>
      <c r="Q406" s="17">
        <f t="shared" si="52"/>
        <v>0</v>
      </c>
      <c r="R406" s="17">
        <f t="shared" si="47"/>
        <v>0</v>
      </c>
    </row>
    <row r="407" spans="1:18" x14ac:dyDescent="0.2">
      <c r="A407" s="14" t="str">
        <f>IF(INTRO!$E$43="Non-endemic"," ", IF(COUNTRY_INFO!A407=0," ",COUNTRY_INFO!A407))</f>
        <v>Ethiopia</v>
      </c>
      <c r="B407" s="14" t="str">
        <f>IF(INTRO!$E$43="Non-endemic"," ", IF(COUNTRY_INFO!B407=0," ",COUNTRY_INFO!B407))</f>
        <v>Oromia Finfine Zuriya</v>
      </c>
      <c r="C407" s="14" t="str">
        <f>IF(INTRO!$E$43="Non-endemic"," ", IF(COUNTRY_INFO!C407=0," ",COUNTRY_INFO!C407))</f>
        <v>Sebeta Town</v>
      </c>
      <c r="D407" s="15">
        <f>IF(INTRO!$E$43="Non-endemic", 0, IF(COUNTRY_INFO!$K407&gt;0, IF(COUNTRY_INFO!$K407=4, 0, IF(COUNTRY_INFO!$K407=1, COUNTRY_INFO!$F407*0.33, IF(COUNTRY_INFO!$K407=2, COUNTRY_INFO!$F407*0.5, COUNTRY_INFO!$F407))), 0))</f>
        <v>0</v>
      </c>
      <c r="E407" s="15">
        <f>IF(INTRO!$E$43="Non-endemic", 0, IF(COUNTRY_INFO!$K407&gt;0, IF(COUNTRY_INFO!$K407=4, 0, IF(COUNTRY_INFO!$K407=1, 0, IF(COUNTRY_INFO!$K407=2, COUNTRY_INFO!$G407*0.2, COUNTRY_INFO!$G407))), 0))</f>
        <v>0</v>
      </c>
      <c r="F407" s="15">
        <f t="shared" si="48"/>
        <v>0</v>
      </c>
      <c r="G407" s="16">
        <f>IF(INTRO!$E$43="Non-endemic", "Not required", COUNTRY_INFO!S407)</f>
        <v>0</v>
      </c>
      <c r="H407" s="198"/>
      <c r="I407" s="15">
        <f>IF($D407=0,0,IF(AND($G407&gt;0,$H407&lt;&gt;"Yes"),D407,IF(AND($G407&gt;0,$H407="Yes"),COUNTRY_INFO!$F407,0)))</f>
        <v>0</v>
      </c>
      <c r="J407" s="3"/>
      <c r="K407" s="42">
        <f t="shared" si="49"/>
        <v>0</v>
      </c>
      <c r="L407" s="42">
        <f t="shared" si="50"/>
        <v>0</v>
      </c>
      <c r="M407" s="15">
        <f t="shared" si="45"/>
        <v>0</v>
      </c>
      <c r="N407" s="42">
        <f t="shared" si="46"/>
        <v>0</v>
      </c>
      <c r="O407" s="15">
        <f t="shared" si="51"/>
        <v>0</v>
      </c>
      <c r="P407" s="25"/>
      <c r="Q407" s="17">
        <f t="shared" si="52"/>
        <v>0</v>
      </c>
      <c r="R407" s="17">
        <f t="shared" si="47"/>
        <v>0</v>
      </c>
    </row>
    <row r="408" spans="1:18" x14ac:dyDescent="0.2">
      <c r="A408" s="14" t="str">
        <f>IF(INTRO!$E$43="Non-endemic"," ", IF(COUNTRY_INFO!A408=0," ",COUNTRY_INFO!A408))</f>
        <v>Ethiopia</v>
      </c>
      <c r="B408" s="14" t="str">
        <f>IF(INTRO!$E$43="Non-endemic"," ", IF(COUNTRY_INFO!B408=0," ",COUNTRY_INFO!B408))</f>
        <v>Oromia Finfine Zuriya</v>
      </c>
      <c r="C408" s="14" t="str">
        <f>IF(INTRO!$E$43="Non-endemic"," ", IF(COUNTRY_INFO!C408=0," ",COUNTRY_INFO!C408))</f>
        <v>Sendafa</v>
      </c>
      <c r="D408" s="15">
        <f>IF(INTRO!$E$43="Non-endemic", 0, IF(COUNTRY_INFO!$K408&gt;0, IF(COUNTRY_INFO!$K408=4, 0, IF(COUNTRY_INFO!$K408=1, COUNTRY_INFO!$F408*0.33, IF(COUNTRY_INFO!$K408=2, COUNTRY_INFO!$F408*0.5, COUNTRY_INFO!$F408))), 0))</f>
        <v>0</v>
      </c>
      <c r="E408" s="15">
        <f>IF(INTRO!$E$43="Non-endemic", 0, IF(COUNTRY_INFO!$K408&gt;0, IF(COUNTRY_INFO!$K408=4, 0, IF(COUNTRY_INFO!$K408=1, 0, IF(COUNTRY_INFO!$K408=2, COUNTRY_INFO!$G408*0.2, COUNTRY_INFO!$G408))), 0))</f>
        <v>0</v>
      </c>
      <c r="F408" s="15">
        <f t="shared" si="48"/>
        <v>0</v>
      </c>
      <c r="G408" s="16">
        <f>IF(INTRO!$E$43="Non-endemic", "Not required", COUNTRY_INFO!S408)</f>
        <v>0</v>
      </c>
      <c r="H408" s="198"/>
      <c r="I408" s="15">
        <f>IF($D408=0,0,IF(AND($G408&gt;0,$H408&lt;&gt;"Yes"),D408,IF(AND($G408&gt;0,$H408="Yes"),COUNTRY_INFO!$F408,0)))</f>
        <v>0</v>
      </c>
      <c r="J408" s="3"/>
      <c r="K408" s="42">
        <f t="shared" si="49"/>
        <v>0</v>
      </c>
      <c r="L408" s="42">
        <f t="shared" si="50"/>
        <v>0</v>
      </c>
      <c r="M408" s="15">
        <f t="shared" si="45"/>
        <v>0</v>
      </c>
      <c r="N408" s="42">
        <f t="shared" si="46"/>
        <v>0</v>
      </c>
      <c r="O408" s="15">
        <f t="shared" si="51"/>
        <v>0</v>
      </c>
      <c r="P408" s="25"/>
      <c r="Q408" s="17">
        <f t="shared" si="52"/>
        <v>0</v>
      </c>
      <c r="R408" s="17">
        <f t="shared" si="47"/>
        <v>0</v>
      </c>
    </row>
    <row r="409" spans="1:18" x14ac:dyDescent="0.2">
      <c r="A409" s="14" t="str">
        <f>IF(INTRO!$E$43="Non-endemic"," ", IF(COUNTRY_INFO!A409=0," ",COUNTRY_INFO!A409))</f>
        <v>Ethiopia</v>
      </c>
      <c r="B409" s="14" t="str">
        <f>IF(INTRO!$E$43="Non-endemic"," ", IF(COUNTRY_INFO!B409=0," ",COUNTRY_INFO!B409))</f>
        <v>Oromia Finfine Zuriya</v>
      </c>
      <c r="C409" s="14" t="str">
        <f>IF(INTRO!$E$43="Non-endemic"," ", IF(COUNTRY_INFO!C409=0," ",COUNTRY_INFO!C409))</f>
        <v>Sululta</v>
      </c>
      <c r="D409" s="15">
        <f>IF(INTRO!$E$43="Non-endemic", 0, IF(COUNTRY_INFO!$K409&gt;0, IF(COUNTRY_INFO!$K409=4, 0, IF(COUNTRY_INFO!$K409=1, COUNTRY_INFO!$F409*0.33, IF(COUNTRY_INFO!$K409=2, COUNTRY_INFO!$F409*0.5, COUNTRY_INFO!$F409))), 0))</f>
        <v>0</v>
      </c>
      <c r="E409" s="15">
        <f>IF(INTRO!$E$43="Non-endemic", 0, IF(COUNTRY_INFO!$K409&gt;0, IF(COUNTRY_INFO!$K409=4, 0, IF(COUNTRY_INFO!$K409=1, 0, IF(COUNTRY_INFO!$K409=2, COUNTRY_INFO!$G409*0.2, COUNTRY_INFO!$G409))), 0))</f>
        <v>0</v>
      </c>
      <c r="F409" s="15">
        <f t="shared" si="48"/>
        <v>0</v>
      </c>
      <c r="G409" s="16">
        <f>IF(INTRO!$E$43="Non-endemic", "Not required", COUNTRY_INFO!S409)</f>
        <v>0</v>
      </c>
      <c r="H409" s="198"/>
      <c r="I409" s="15">
        <f>IF($D409=0,0,IF(AND($G409&gt;0,$H409&lt;&gt;"Yes"),D409,IF(AND($G409&gt;0,$H409="Yes"),COUNTRY_INFO!$F409,0)))</f>
        <v>0</v>
      </c>
      <c r="J409" s="3"/>
      <c r="K409" s="42">
        <f t="shared" si="49"/>
        <v>0</v>
      </c>
      <c r="L409" s="42">
        <f t="shared" si="50"/>
        <v>0</v>
      </c>
      <c r="M409" s="15">
        <f t="shared" si="45"/>
        <v>0</v>
      </c>
      <c r="N409" s="42">
        <f t="shared" si="46"/>
        <v>0</v>
      </c>
      <c r="O409" s="15">
        <f t="shared" si="51"/>
        <v>0</v>
      </c>
      <c r="P409" s="25"/>
      <c r="Q409" s="17">
        <f t="shared" si="52"/>
        <v>0</v>
      </c>
      <c r="R409" s="17">
        <f t="shared" si="47"/>
        <v>0</v>
      </c>
    </row>
    <row r="410" spans="1:18" x14ac:dyDescent="0.2">
      <c r="A410" s="14" t="str">
        <f>IF(INTRO!$E$43="Non-endemic"," ", IF(COUNTRY_INFO!A410=0," ",COUNTRY_INFO!A410))</f>
        <v>Ethiopia</v>
      </c>
      <c r="B410" s="14" t="str">
        <f>IF(INTRO!$E$43="Non-endemic"," ", IF(COUNTRY_INFO!B410=0," ",COUNTRY_INFO!B410))</f>
        <v>Oromia Finfine Zuriya</v>
      </c>
      <c r="C410" s="14" t="str">
        <f>IF(INTRO!$E$43="Non-endemic"," ", IF(COUNTRY_INFO!C410=0," ",COUNTRY_INFO!C410))</f>
        <v>Sululta Town</v>
      </c>
      <c r="D410" s="15">
        <f>IF(INTRO!$E$43="Non-endemic", 0, IF(COUNTRY_INFO!$K410&gt;0, IF(COUNTRY_INFO!$K410=4, 0, IF(COUNTRY_INFO!$K410=1, COUNTRY_INFO!$F410*0.33, IF(COUNTRY_INFO!$K410=2, COUNTRY_INFO!$F410*0.5, COUNTRY_INFO!$F410))), 0))</f>
        <v>0</v>
      </c>
      <c r="E410" s="15">
        <f>IF(INTRO!$E$43="Non-endemic", 0, IF(COUNTRY_INFO!$K410&gt;0, IF(COUNTRY_INFO!$K410=4, 0, IF(COUNTRY_INFO!$K410=1, 0, IF(COUNTRY_INFO!$K410=2, COUNTRY_INFO!$G410*0.2, COUNTRY_INFO!$G410))), 0))</f>
        <v>0</v>
      </c>
      <c r="F410" s="15">
        <f t="shared" si="48"/>
        <v>0</v>
      </c>
      <c r="G410" s="16">
        <f>IF(INTRO!$E$43="Non-endemic", "Not required", COUNTRY_INFO!S410)</f>
        <v>0</v>
      </c>
      <c r="H410" s="198"/>
      <c r="I410" s="15">
        <f>IF($D410=0,0,IF(AND($G410&gt;0,$H410&lt;&gt;"Yes"),D410,IF(AND($G410&gt;0,$H410="Yes"),COUNTRY_INFO!$F410,0)))</f>
        <v>0</v>
      </c>
      <c r="J410" s="3"/>
      <c r="K410" s="42">
        <f t="shared" si="49"/>
        <v>0</v>
      </c>
      <c r="L410" s="42">
        <f t="shared" si="50"/>
        <v>0</v>
      </c>
      <c r="M410" s="15">
        <f t="shared" si="45"/>
        <v>0</v>
      </c>
      <c r="N410" s="42">
        <f t="shared" si="46"/>
        <v>0</v>
      </c>
      <c r="O410" s="15">
        <f t="shared" si="51"/>
        <v>0</v>
      </c>
      <c r="P410" s="25"/>
      <c r="Q410" s="17">
        <f t="shared" si="52"/>
        <v>0</v>
      </c>
      <c r="R410" s="17">
        <f t="shared" si="47"/>
        <v>0</v>
      </c>
    </row>
    <row r="411" spans="1:18" x14ac:dyDescent="0.2">
      <c r="A411" s="14" t="str">
        <f>IF(INTRO!$E$43="Non-endemic"," ", IF(COUNTRY_INFO!A411=0," ",COUNTRY_INFO!A411))</f>
        <v>Ethiopia</v>
      </c>
      <c r="B411" s="14" t="str">
        <f>IF(INTRO!$E$43="Non-endemic"," ", IF(COUNTRY_INFO!B411=0," ",COUNTRY_INFO!B411))</f>
        <v>Oromia Finfine Zuriya</v>
      </c>
      <c r="C411" s="14" t="str">
        <f>IF(INTRO!$E$43="Non-endemic"," ", IF(COUNTRY_INFO!C411=0," ",COUNTRY_INFO!C411))</f>
        <v>Walmera</v>
      </c>
      <c r="D411" s="15">
        <f>IF(INTRO!$E$43="Non-endemic", 0, IF(COUNTRY_INFO!$K411&gt;0, IF(COUNTRY_INFO!$K411=4, 0, IF(COUNTRY_INFO!$K411=1, COUNTRY_INFO!$F411*0.33, IF(COUNTRY_INFO!$K411=2, COUNTRY_INFO!$F411*0.5, COUNTRY_INFO!$F411))), 0))</f>
        <v>11647.901604167135</v>
      </c>
      <c r="E411" s="15">
        <f>IF(INTRO!$E$43="Non-endemic", 0, IF(COUNTRY_INFO!$K411&gt;0, IF(COUNTRY_INFO!$K411=4, 0, IF(COUNTRY_INFO!$K411=1, 0, IF(COUNTRY_INFO!$K411=2, COUNTRY_INFO!$G411*0.2, COUNTRY_INFO!$G411))), 0))</f>
        <v>0</v>
      </c>
      <c r="F411" s="15">
        <f t="shared" si="48"/>
        <v>11647.901604167135</v>
      </c>
      <c r="G411" s="16">
        <f>IF(INTRO!$E$43="Non-endemic", "Not required", COUNTRY_INFO!S411)</f>
        <v>0</v>
      </c>
      <c r="H411" s="198"/>
      <c r="I411" s="15">
        <f>IF($D411=0,0,IF(AND($G411&gt;0,$H411&lt;&gt;"Yes"),D411,IF(AND($G411&gt;0,$H411="Yes"),COUNTRY_INFO!$F411,0)))</f>
        <v>0</v>
      </c>
      <c r="J411" s="3"/>
      <c r="K411" s="42">
        <f t="shared" si="49"/>
        <v>0</v>
      </c>
      <c r="L411" s="42">
        <f t="shared" si="50"/>
        <v>0</v>
      </c>
      <c r="M411" s="15">
        <f t="shared" si="45"/>
        <v>0</v>
      </c>
      <c r="N411" s="42">
        <f t="shared" si="46"/>
        <v>0</v>
      </c>
      <c r="O411" s="15">
        <f t="shared" si="51"/>
        <v>0</v>
      </c>
      <c r="P411" s="25"/>
      <c r="Q411" s="17">
        <f t="shared" si="52"/>
        <v>0</v>
      </c>
      <c r="R411" s="17">
        <f t="shared" si="47"/>
        <v>0</v>
      </c>
    </row>
    <row r="412" spans="1:18" x14ac:dyDescent="0.2">
      <c r="A412" s="14" t="str">
        <f>IF(INTRO!$E$43="Non-endemic"," ", IF(COUNTRY_INFO!A412=0," ",COUNTRY_INFO!A412))</f>
        <v>Ethiopia</v>
      </c>
      <c r="B412" s="14" t="str">
        <f>IF(INTRO!$E$43="Non-endemic"," ", IF(COUNTRY_INFO!B412=0," ",COUNTRY_INFO!B412))</f>
        <v>Oromia Guji</v>
      </c>
      <c r="C412" s="14" t="str">
        <f>IF(INTRO!$E$43="Non-endemic"," ", IF(COUNTRY_INFO!C412=0," ",COUNTRY_INFO!C412))</f>
        <v>Adola Rede</v>
      </c>
      <c r="D412" s="15">
        <f>IF(INTRO!$E$43="Non-endemic", 0, IF(COUNTRY_INFO!$K412&gt;0, IF(COUNTRY_INFO!$K412=4, 0, IF(COUNTRY_INFO!$K412=1, COUNTRY_INFO!$F412*0.33, IF(COUNTRY_INFO!$K412=2, COUNTRY_INFO!$F412*0.5, COUNTRY_INFO!$F412))), 0))</f>
        <v>25365.104599295999</v>
      </c>
      <c r="E412" s="15">
        <f>IF(INTRO!$E$43="Non-endemic", 0, IF(COUNTRY_INFO!$K412&gt;0, IF(COUNTRY_INFO!$K412=4, 0, IF(COUNTRY_INFO!$K412=1, 0, IF(COUNTRY_INFO!$K412=2, COUNTRY_INFO!$G412*0.2, COUNTRY_INFO!$G412))), 0))</f>
        <v>17049.629038493047</v>
      </c>
      <c r="F412" s="15">
        <f t="shared" si="48"/>
        <v>42414.733637789046</v>
      </c>
      <c r="G412" s="16">
        <f>IF(INTRO!$E$43="Non-endemic", "Not required", COUNTRY_INFO!S412)</f>
        <v>1</v>
      </c>
      <c r="H412" s="198" t="s">
        <v>171</v>
      </c>
      <c r="I412" s="15">
        <f>IF($D412=0,0,IF(AND($G412&gt;0,$H412&lt;&gt;"Yes"),D412,IF(AND($G412&gt;0,$H412="Yes"),COUNTRY_INFO!$F412,0)))</f>
        <v>50730.209198591998</v>
      </c>
      <c r="J412" s="3"/>
      <c r="K412" s="42">
        <f t="shared" si="49"/>
        <v>17049.629038493047</v>
      </c>
      <c r="L412" s="42">
        <f t="shared" si="50"/>
        <v>67779.838237085045</v>
      </c>
      <c r="M412" s="15">
        <f t="shared" si="45"/>
        <v>126825.52299647999</v>
      </c>
      <c r="N412" s="42">
        <f t="shared" si="46"/>
        <v>51148.887115479141</v>
      </c>
      <c r="O412" s="15">
        <f t="shared" si="51"/>
        <v>126825.52299647999</v>
      </c>
      <c r="P412" s="25"/>
      <c r="Q412" s="17">
        <f t="shared" si="52"/>
        <v>126825.52299647999</v>
      </c>
      <c r="R412" s="17">
        <f t="shared" si="47"/>
        <v>127</v>
      </c>
    </row>
    <row r="413" spans="1:18" x14ac:dyDescent="0.2">
      <c r="A413" s="14" t="str">
        <f>IF(INTRO!$E$43="Non-endemic"," ", IF(COUNTRY_INFO!A413=0," ",COUNTRY_INFO!A413))</f>
        <v>Ethiopia</v>
      </c>
      <c r="B413" s="14" t="str">
        <f>IF(INTRO!$E$43="Non-endemic"," ", IF(COUNTRY_INFO!B413=0," ",COUNTRY_INFO!B413))</f>
        <v>Oromia Guji</v>
      </c>
      <c r="C413" s="14" t="str">
        <f>IF(INTRO!$E$43="Non-endemic"," ", IF(COUNTRY_INFO!C413=0," ",COUNTRY_INFO!C413))</f>
        <v>Adola Town</v>
      </c>
      <c r="D413" s="15">
        <f>IF(INTRO!$E$43="Non-endemic", 0, IF(COUNTRY_INFO!$K413&gt;0, IF(COUNTRY_INFO!$K413=4, 0, IF(COUNTRY_INFO!$K413=1, COUNTRY_INFO!$F413*0.33, IF(COUNTRY_INFO!$K413=2, COUNTRY_INFO!$F413*0.5, COUNTRY_INFO!$F413))), 0))</f>
        <v>10716.852870292798</v>
      </c>
      <c r="E413" s="15">
        <f>IF(INTRO!$E$43="Non-endemic", 0, IF(COUNTRY_INFO!$K413&gt;0, IF(COUNTRY_INFO!$K413=4, 0, IF(COUNTRY_INFO!$K413=1, 0, IF(COUNTRY_INFO!$K413=2, COUNTRY_INFO!$G413*0.2, COUNTRY_INFO!$G413))), 0))</f>
        <v>7203.5329159917201</v>
      </c>
      <c r="F413" s="15">
        <f t="shared" si="48"/>
        <v>17920.385786284518</v>
      </c>
      <c r="G413" s="16">
        <f>IF(INTRO!$E$43="Non-endemic", "Not required", COUNTRY_INFO!S413)</f>
        <v>1</v>
      </c>
      <c r="H413" s="198" t="s">
        <v>171</v>
      </c>
      <c r="I413" s="15">
        <f>IF($D413=0,0,IF(AND($G413&gt;0,$H413&lt;&gt;"Yes"),D413,IF(AND($G413&gt;0,$H413="Yes"),COUNTRY_INFO!$F413,0)))</f>
        <v>21433.705740585596</v>
      </c>
      <c r="J413" s="3"/>
      <c r="K413" s="42">
        <f t="shared" si="49"/>
        <v>7203.5329159917201</v>
      </c>
      <c r="L413" s="42">
        <f t="shared" si="50"/>
        <v>28637.238656577316</v>
      </c>
      <c r="M413" s="15">
        <f t="shared" si="45"/>
        <v>53584.264351463993</v>
      </c>
      <c r="N413" s="42">
        <f t="shared" si="46"/>
        <v>21610.59874797516</v>
      </c>
      <c r="O413" s="15">
        <f t="shared" si="51"/>
        <v>53584.264351463993</v>
      </c>
      <c r="P413" s="25"/>
      <c r="Q413" s="17">
        <f t="shared" si="52"/>
        <v>53584.264351463993</v>
      </c>
      <c r="R413" s="17">
        <f t="shared" si="47"/>
        <v>54</v>
      </c>
    </row>
    <row r="414" spans="1:18" x14ac:dyDescent="0.2">
      <c r="A414" s="14" t="str">
        <f>IF(INTRO!$E$43="Non-endemic"," ", IF(COUNTRY_INFO!A414=0," ",COUNTRY_INFO!A414))</f>
        <v>Ethiopia</v>
      </c>
      <c r="B414" s="14" t="str">
        <f>IF(INTRO!$E$43="Non-endemic"," ", IF(COUNTRY_INFO!B414=0," ",COUNTRY_INFO!B414))</f>
        <v>Oromia Guji</v>
      </c>
      <c r="C414" s="14" t="str">
        <f>IF(INTRO!$E$43="Non-endemic"," ", IF(COUNTRY_INFO!C414=0," ",COUNTRY_INFO!C414))</f>
        <v>Aga Wayu</v>
      </c>
      <c r="D414" s="15">
        <f>IF(INTRO!$E$43="Non-endemic", 0, IF(COUNTRY_INFO!$K414&gt;0, IF(COUNTRY_INFO!$K414=4, 0, IF(COUNTRY_INFO!$K414=1, COUNTRY_INFO!$F414*0.33, IF(COUNTRY_INFO!$K414=2, COUNTRY_INFO!$F414*0.5, COUNTRY_INFO!$F414))), 0))</f>
        <v>0</v>
      </c>
      <c r="E414" s="15">
        <f>IF(INTRO!$E$43="Non-endemic", 0, IF(COUNTRY_INFO!$K414&gt;0, IF(COUNTRY_INFO!$K414=4, 0, IF(COUNTRY_INFO!$K414=1, 0, IF(COUNTRY_INFO!$K414=2, COUNTRY_INFO!$G414*0.2, COUNTRY_INFO!$G414))), 0))</f>
        <v>0</v>
      </c>
      <c r="F414" s="15">
        <f t="shared" si="48"/>
        <v>0</v>
      </c>
      <c r="G414" s="16">
        <f>IF(INTRO!$E$43="Non-endemic", "Not required", COUNTRY_INFO!S414)</f>
        <v>0</v>
      </c>
      <c r="H414" s="198"/>
      <c r="I414" s="15">
        <f>IF($D414=0,0,IF(AND($G414&gt;0,$H414&lt;&gt;"Yes"),D414,IF(AND($G414&gt;0,$H414="Yes"),COUNTRY_INFO!$F414,0)))</f>
        <v>0</v>
      </c>
      <c r="J414" s="3"/>
      <c r="K414" s="42">
        <f t="shared" si="49"/>
        <v>0</v>
      </c>
      <c r="L414" s="42">
        <f t="shared" si="50"/>
        <v>0</v>
      </c>
      <c r="M414" s="15">
        <f t="shared" si="45"/>
        <v>0</v>
      </c>
      <c r="N414" s="42">
        <f t="shared" si="46"/>
        <v>0</v>
      </c>
      <c r="O414" s="15">
        <f t="shared" si="51"/>
        <v>0</v>
      </c>
      <c r="P414" s="25"/>
      <c r="Q414" s="17">
        <f t="shared" si="52"/>
        <v>0</v>
      </c>
      <c r="R414" s="17">
        <f t="shared" si="47"/>
        <v>0</v>
      </c>
    </row>
    <row r="415" spans="1:18" x14ac:dyDescent="0.2">
      <c r="A415" s="14" t="str">
        <f>IF(INTRO!$E$43="Non-endemic"," ", IF(COUNTRY_INFO!A415=0," ",COUNTRY_INFO!A415))</f>
        <v>Ethiopia</v>
      </c>
      <c r="B415" s="14" t="str">
        <f>IF(INTRO!$E$43="Non-endemic"," ", IF(COUNTRY_INFO!B415=0," ",COUNTRY_INFO!B415))</f>
        <v>Oromia Guji</v>
      </c>
      <c r="C415" s="14" t="str">
        <f>IF(INTRO!$E$43="Non-endemic"," ", IF(COUNTRY_INFO!C415=0," ",COUNTRY_INFO!C415))</f>
        <v>Ana Sora</v>
      </c>
      <c r="D415" s="15">
        <f>IF(INTRO!$E$43="Non-endemic", 0, IF(COUNTRY_INFO!$K415&gt;0, IF(COUNTRY_INFO!$K415=4, 0, IF(COUNTRY_INFO!$K415=1, COUNTRY_INFO!$F415*0.33, IF(COUNTRY_INFO!$K415=2, COUNTRY_INFO!$F415*0.5, COUNTRY_INFO!$F415))), 0))</f>
        <v>0</v>
      </c>
      <c r="E415" s="15">
        <f>IF(INTRO!$E$43="Non-endemic", 0, IF(COUNTRY_INFO!$K415&gt;0, IF(COUNTRY_INFO!$K415=4, 0, IF(COUNTRY_INFO!$K415=1, 0, IF(COUNTRY_INFO!$K415=2, COUNTRY_INFO!$G415*0.2, COUNTRY_INFO!$G415))), 0))</f>
        <v>0</v>
      </c>
      <c r="F415" s="15">
        <f t="shared" si="48"/>
        <v>0</v>
      </c>
      <c r="G415" s="16">
        <f>IF(INTRO!$E$43="Non-endemic", "Not required", COUNTRY_INFO!S415)</f>
        <v>0</v>
      </c>
      <c r="H415" s="198"/>
      <c r="I415" s="15">
        <f>IF($D415=0,0,IF(AND($G415&gt;0,$H415&lt;&gt;"Yes"),D415,IF(AND($G415&gt;0,$H415="Yes"),COUNTRY_INFO!$F415,0)))</f>
        <v>0</v>
      </c>
      <c r="J415" s="3"/>
      <c r="K415" s="42">
        <f t="shared" si="49"/>
        <v>0</v>
      </c>
      <c r="L415" s="42">
        <f t="shared" si="50"/>
        <v>0</v>
      </c>
      <c r="M415" s="15">
        <f t="shared" si="45"/>
        <v>0</v>
      </c>
      <c r="N415" s="42">
        <f t="shared" si="46"/>
        <v>0</v>
      </c>
      <c r="O415" s="15">
        <f t="shared" si="51"/>
        <v>0</v>
      </c>
      <c r="P415" s="25"/>
      <c r="Q415" s="17">
        <f t="shared" si="52"/>
        <v>0</v>
      </c>
      <c r="R415" s="17">
        <f t="shared" si="47"/>
        <v>0</v>
      </c>
    </row>
    <row r="416" spans="1:18" x14ac:dyDescent="0.2">
      <c r="A416" s="14" t="str">
        <f>IF(INTRO!$E$43="Non-endemic"," ", IF(COUNTRY_INFO!A416=0," ",COUNTRY_INFO!A416))</f>
        <v>Ethiopia</v>
      </c>
      <c r="B416" s="14" t="str">
        <f>IF(INTRO!$E$43="Non-endemic"," ", IF(COUNTRY_INFO!B416=0," ",COUNTRY_INFO!B416))</f>
        <v>Oromia Guji</v>
      </c>
      <c r="C416" s="14" t="str">
        <f>IF(INTRO!$E$43="Non-endemic"," ", IF(COUNTRY_INFO!C416=0," ",COUNTRY_INFO!C416))</f>
        <v>Bore</v>
      </c>
      <c r="D416" s="15">
        <f>IF(INTRO!$E$43="Non-endemic", 0, IF(COUNTRY_INFO!$K416&gt;0, IF(COUNTRY_INFO!$K416=4, 0, IF(COUNTRY_INFO!$K416=1, COUNTRY_INFO!$F416*0.33, IF(COUNTRY_INFO!$K416=2, COUNTRY_INFO!$F416*0.5, COUNTRY_INFO!$F416))), 0))</f>
        <v>0</v>
      </c>
      <c r="E416" s="15">
        <f>IF(INTRO!$E$43="Non-endemic", 0, IF(COUNTRY_INFO!$K416&gt;0, IF(COUNTRY_INFO!$K416=4, 0, IF(COUNTRY_INFO!$K416=1, 0, IF(COUNTRY_INFO!$K416=2, COUNTRY_INFO!$G416*0.2, COUNTRY_INFO!$G416))), 0))</f>
        <v>0</v>
      </c>
      <c r="F416" s="15">
        <f t="shared" si="48"/>
        <v>0</v>
      </c>
      <c r="G416" s="16">
        <f>IF(INTRO!$E$43="Non-endemic", "Not required", COUNTRY_INFO!S416)</f>
        <v>0</v>
      </c>
      <c r="H416" s="198"/>
      <c r="I416" s="15">
        <f>IF($D416=0,0,IF(AND($G416&gt;0,$H416&lt;&gt;"Yes"),D416,IF(AND($G416&gt;0,$H416="Yes"),COUNTRY_INFO!$F416,0)))</f>
        <v>0</v>
      </c>
      <c r="J416" s="3"/>
      <c r="K416" s="42">
        <f t="shared" si="49"/>
        <v>0</v>
      </c>
      <c r="L416" s="42">
        <f t="shared" si="50"/>
        <v>0</v>
      </c>
      <c r="M416" s="15">
        <f t="shared" si="45"/>
        <v>0</v>
      </c>
      <c r="N416" s="42">
        <f t="shared" si="46"/>
        <v>0</v>
      </c>
      <c r="O416" s="15">
        <f t="shared" si="51"/>
        <v>0</v>
      </c>
      <c r="P416" s="25"/>
      <c r="Q416" s="17">
        <f t="shared" si="52"/>
        <v>0</v>
      </c>
      <c r="R416" s="17">
        <f t="shared" si="47"/>
        <v>0</v>
      </c>
    </row>
    <row r="417" spans="1:18" x14ac:dyDescent="0.2">
      <c r="A417" s="14" t="str">
        <f>IF(INTRO!$E$43="Non-endemic"," ", IF(COUNTRY_INFO!A417=0," ",COUNTRY_INFO!A417))</f>
        <v>Ethiopia</v>
      </c>
      <c r="B417" s="14" t="str">
        <f>IF(INTRO!$E$43="Non-endemic"," ", IF(COUNTRY_INFO!B417=0," ",COUNTRY_INFO!B417))</f>
        <v>Oromia Guji</v>
      </c>
      <c r="C417" s="14" t="str">
        <f>IF(INTRO!$E$43="Non-endemic"," ", IF(COUNTRY_INFO!C417=0," ",COUNTRY_INFO!C417))</f>
        <v>Dama</v>
      </c>
      <c r="D417" s="15">
        <f>IF(INTRO!$E$43="Non-endemic", 0, IF(COUNTRY_INFO!$K417&gt;0, IF(COUNTRY_INFO!$K417=4, 0, IF(COUNTRY_INFO!$K417=1, COUNTRY_INFO!$F417*0.33, IF(COUNTRY_INFO!$K417=2, COUNTRY_INFO!$F417*0.5, COUNTRY_INFO!$F417))), 0))</f>
        <v>0</v>
      </c>
      <c r="E417" s="15">
        <f>IF(INTRO!$E$43="Non-endemic", 0, IF(COUNTRY_INFO!$K417&gt;0, IF(COUNTRY_INFO!$K417=4, 0, IF(COUNTRY_INFO!$K417=1, 0, IF(COUNTRY_INFO!$K417=2, COUNTRY_INFO!$G417*0.2, COUNTRY_INFO!$G417))), 0))</f>
        <v>0</v>
      </c>
      <c r="F417" s="15">
        <f t="shared" si="48"/>
        <v>0</v>
      </c>
      <c r="G417" s="16">
        <f>IF(INTRO!$E$43="Non-endemic", "Not required", COUNTRY_INFO!S417)</f>
        <v>0</v>
      </c>
      <c r="H417" s="198"/>
      <c r="I417" s="15">
        <f>IF($D417=0,0,IF(AND($G417&gt;0,$H417&lt;&gt;"Yes"),D417,IF(AND($G417&gt;0,$H417="Yes"),COUNTRY_INFO!$F417,0)))</f>
        <v>0</v>
      </c>
      <c r="J417" s="3"/>
      <c r="K417" s="42">
        <f t="shared" si="49"/>
        <v>0</v>
      </c>
      <c r="L417" s="42">
        <f t="shared" si="50"/>
        <v>0</v>
      </c>
      <c r="M417" s="15">
        <f t="shared" si="45"/>
        <v>0</v>
      </c>
      <c r="N417" s="42">
        <f t="shared" si="46"/>
        <v>0</v>
      </c>
      <c r="O417" s="15">
        <f t="shared" si="51"/>
        <v>0</v>
      </c>
      <c r="P417" s="25"/>
      <c r="Q417" s="17">
        <f t="shared" si="52"/>
        <v>0</v>
      </c>
      <c r="R417" s="17">
        <f t="shared" si="47"/>
        <v>0</v>
      </c>
    </row>
    <row r="418" spans="1:18" x14ac:dyDescent="0.2">
      <c r="A418" s="14" t="str">
        <f>IF(INTRO!$E$43="Non-endemic"," ", IF(COUNTRY_INFO!A418=0," ",COUNTRY_INFO!A418))</f>
        <v>Ethiopia</v>
      </c>
      <c r="B418" s="14" t="str">
        <f>IF(INTRO!$E$43="Non-endemic"," ", IF(COUNTRY_INFO!B418=0," ",COUNTRY_INFO!B418))</f>
        <v>Oromia Guji</v>
      </c>
      <c r="C418" s="14" t="str">
        <f>IF(INTRO!$E$43="Non-endemic"," ", IF(COUNTRY_INFO!C418=0," ",COUNTRY_INFO!C418))</f>
        <v>Girja</v>
      </c>
      <c r="D418" s="15">
        <f>IF(INTRO!$E$43="Non-endemic", 0, IF(COUNTRY_INFO!$K418&gt;0, IF(COUNTRY_INFO!$K418=4, 0, IF(COUNTRY_INFO!$K418=1, COUNTRY_INFO!$F418*0.33, IF(COUNTRY_INFO!$K418=2, COUNTRY_INFO!$F418*0.5, COUNTRY_INFO!$F418))), 0))</f>
        <v>26414.076063513596</v>
      </c>
      <c r="E418" s="15">
        <f>IF(INTRO!$E$43="Non-endemic", 0, IF(COUNTRY_INFO!$K418&gt;0, IF(COUNTRY_INFO!$K418=4, 0, IF(COUNTRY_INFO!$K418=1, 0, IF(COUNTRY_INFO!$K418=2, COUNTRY_INFO!$G418*0.2, COUNTRY_INFO!$G418))), 0))</f>
        <v>44386.787024125355</v>
      </c>
      <c r="F418" s="15">
        <f t="shared" si="48"/>
        <v>70800.863087638951</v>
      </c>
      <c r="G418" s="16">
        <f>IF(INTRO!$E$43="Non-endemic", "Not required", COUNTRY_INFO!S418)</f>
        <v>1</v>
      </c>
      <c r="H418" s="198" t="s">
        <v>171</v>
      </c>
      <c r="I418" s="15">
        <f>IF($D418=0,0,IF(AND($G418&gt;0,$H418&lt;&gt;"Yes"),D418,IF(AND($G418&gt;0,$H418="Yes"),COUNTRY_INFO!$F418,0)))</f>
        <v>26414.076063513596</v>
      </c>
      <c r="J418" s="3"/>
      <c r="K418" s="42">
        <f t="shared" si="49"/>
        <v>44386.787024125355</v>
      </c>
      <c r="L418" s="42">
        <f t="shared" si="50"/>
        <v>70800.863087638951</v>
      </c>
      <c r="M418" s="15">
        <f t="shared" si="45"/>
        <v>66035.190158783982</v>
      </c>
      <c r="N418" s="42">
        <f t="shared" si="46"/>
        <v>133160.36107237608</v>
      </c>
      <c r="O418" s="15">
        <f t="shared" si="51"/>
        <v>66035.190158783982</v>
      </c>
      <c r="P418" s="25"/>
      <c r="Q418" s="17">
        <f t="shared" si="52"/>
        <v>66035.190158783982</v>
      </c>
      <c r="R418" s="17">
        <f t="shared" si="47"/>
        <v>67</v>
      </c>
    </row>
    <row r="419" spans="1:18" x14ac:dyDescent="0.2">
      <c r="A419" s="14" t="str">
        <f>IF(INTRO!$E$43="Non-endemic"," ", IF(COUNTRY_INFO!A419=0," ",COUNTRY_INFO!A419))</f>
        <v>Ethiopia</v>
      </c>
      <c r="B419" s="14" t="str">
        <f>IF(INTRO!$E$43="Non-endemic"," ", IF(COUNTRY_INFO!B419=0," ",COUNTRY_INFO!B419))</f>
        <v>Oromia Guji</v>
      </c>
      <c r="C419" s="14" t="str">
        <f>IF(INTRO!$E$43="Non-endemic"," ", IF(COUNTRY_INFO!C419=0," ",COUNTRY_INFO!C419))</f>
        <v>Goro Dola</v>
      </c>
      <c r="D419" s="15">
        <f>IF(INTRO!$E$43="Non-endemic", 0, IF(COUNTRY_INFO!$K419&gt;0, IF(COUNTRY_INFO!$K419=4, 0, IF(COUNTRY_INFO!$K419=1, COUNTRY_INFO!$F419*0.33, IF(COUNTRY_INFO!$K419=2, COUNTRY_INFO!$F419*0.5, COUNTRY_INFO!$F419))), 0))</f>
        <v>12402.853291715039</v>
      </c>
      <c r="E419" s="15">
        <f>IF(INTRO!$E$43="Non-endemic", 0, IF(COUNTRY_INFO!$K419&gt;0, IF(COUNTRY_INFO!$K419=4, 0, IF(COUNTRY_INFO!$K419=1, 0, IF(COUNTRY_INFO!$K419=2, COUNTRY_INFO!$G419*0.2, COUNTRY_INFO!$G419))), 0))</f>
        <v>0</v>
      </c>
      <c r="F419" s="15">
        <f t="shared" si="48"/>
        <v>12402.853291715039</v>
      </c>
      <c r="G419" s="16">
        <f>IF(INTRO!$E$43="Non-endemic", "Not required", COUNTRY_INFO!S419)</f>
        <v>0</v>
      </c>
      <c r="H419" s="198"/>
      <c r="I419" s="15">
        <f>IF($D419=0,0,IF(AND($G419&gt;0,$H419&lt;&gt;"Yes"),D419,IF(AND($G419&gt;0,$H419="Yes"),COUNTRY_INFO!$F419,0)))</f>
        <v>0</v>
      </c>
      <c r="J419" s="3"/>
      <c r="K419" s="42">
        <f t="shared" si="49"/>
        <v>0</v>
      </c>
      <c r="L419" s="42">
        <f t="shared" si="50"/>
        <v>0</v>
      </c>
      <c r="M419" s="15">
        <f t="shared" si="45"/>
        <v>0</v>
      </c>
      <c r="N419" s="42">
        <f t="shared" si="46"/>
        <v>0</v>
      </c>
      <c r="O419" s="15">
        <f t="shared" si="51"/>
        <v>0</v>
      </c>
      <c r="P419" s="25"/>
      <c r="Q419" s="17">
        <f t="shared" si="52"/>
        <v>0</v>
      </c>
      <c r="R419" s="17">
        <f t="shared" si="47"/>
        <v>0</v>
      </c>
    </row>
    <row r="420" spans="1:18" x14ac:dyDescent="0.2">
      <c r="A420" s="14" t="str">
        <f>IF(INTRO!$E$43="Non-endemic"," ", IF(COUNTRY_INFO!A420=0," ",COUNTRY_INFO!A420))</f>
        <v>Ethiopia</v>
      </c>
      <c r="B420" s="14" t="str">
        <f>IF(INTRO!$E$43="Non-endemic"," ", IF(COUNTRY_INFO!B420=0," ",COUNTRY_INFO!B420))</f>
        <v>Oromia Guji</v>
      </c>
      <c r="C420" s="14" t="str">
        <f>IF(INTRO!$E$43="Non-endemic"," ", IF(COUNTRY_INFO!C420=0," ",COUNTRY_INFO!C420))</f>
        <v>Gumi Eldalo</v>
      </c>
      <c r="D420" s="15">
        <f>IF(INTRO!$E$43="Non-endemic", 0, IF(COUNTRY_INFO!$K420&gt;0, IF(COUNTRY_INFO!$K420=4, 0, IF(COUNTRY_INFO!$K420=1, COUNTRY_INFO!$F420*0.33, IF(COUNTRY_INFO!$K420=2, COUNTRY_INFO!$F420*0.5, COUNTRY_INFO!$F420))), 0))</f>
        <v>0</v>
      </c>
      <c r="E420" s="15">
        <f>IF(INTRO!$E$43="Non-endemic", 0, IF(COUNTRY_INFO!$K420&gt;0, IF(COUNTRY_INFO!$K420=4, 0, IF(COUNTRY_INFO!$K420=1, 0, IF(COUNTRY_INFO!$K420=2, COUNTRY_INFO!$G420*0.2, COUNTRY_INFO!$G420))), 0))</f>
        <v>0</v>
      </c>
      <c r="F420" s="15">
        <f t="shared" si="48"/>
        <v>0</v>
      </c>
      <c r="G420" s="16">
        <f>IF(INTRO!$E$43="Non-endemic", "Not required", COUNTRY_INFO!S420)</f>
        <v>0</v>
      </c>
      <c r="H420" s="198"/>
      <c r="I420" s="15">
        <f>IF($D420=0,0,IF(AND($G420&gt;0,$H420&lt;&gt;"Yes"),D420,IF(AND($G420&gt;0,$H420="Yes"),COUNTRY_INFO!$F420,0)))</f>
        <v>0</v>
      </c>
      <c r="J420" s="3"/>
      <c r="K420" s="42">
        <f t="shared" si="49"/>
        <v>0</v>
      </c>
      <c r="L420" s="42">
        <f t="shared" si="50"/>
        <v>0</v>
      </c>
      <c r="M420" s="15">
        <f t="shared" si="45"/>
        <v>0</v>
      </c>
      <c r="N420" s="42">
        <f t="shared" si="46"/>
        <v>0</v>
      </c>
      <c r="O420" s="15">
        <f t="shared" si="51"/>
        <v>0</v>
      </c>
      <c r="P420" s="25"/>
      <c r="Q420" s="17">
        <f t="shared" si="52"/>
        <v>0</v>
      </c>
      <c r="R420" s="17">
        <f t="shared" si="47"/>
        <v>0</v>
      </c>
    </row>
    <row r="421" spans="1:18" x14ac:dyDescent="0.2">
      <c r="A421" s="14" t="str">
        <f>IF(INTRO!$E$43="Non-endemic"," ", IF(COUNTRY_INFO!A421=0," ",COUNTRY_INFO!A421))</f>
        <v>Ethiopia</v>
      </c>
      <c r="B421" s="14" t="str">
        <f>IF(INTRO!$E$43="Non-endemic"," ", IF(COUNTRY_INFO!B421=0," ",COUNTRY_INFO!B421))</f>
        <v>Oromia Guji</v>
      </c>
      <c r="C421" s="14" t="str">
        <f>IF(INTRO!$E$43="Non-endemic"," ", IF(COUNTRY_INFO!C421=0," ",COUNTRY_INFO!C421))</f>
        <v xml:space="preserve">Haro Wolabu </v>
      </c>
      <c r="D421" s="15">
        <f>IF(INTRO!$E$43="Non-endemic", 0, IF(COUNTRY_INFO!$K421&gt;0, IF(COUNTRY_INFO!$K421=4, 0, IF(COUNTRY_INFO!$K421=1, COUNTRY_INFO!$F421*0.33, IF(COUNTRY_INFO!$K421=2, COUNTRY_INFO!$F421*0.5, COUNTRY_INFO!$F421))), 0))</f>
        <v>0</v>
      </c>
      <c r="E421" s="15">
        <f>IF(INTRO!$E$43="Non-endemic", 0, IF(COUNTRY_INFO!$K421&gt;0, IF(COUNTRY_INFO!$K421=4, 0, IF(COUNTRY_INFO!$K421=1, 0, IF(COUNTRY_INFO!$K421=2, COUNTRY_INFO!$G421*0.2, COUNTRY_INFO!$G421))), 0))</f>
        <v>0</v>
      </c>
      <c r="F421" s="15">
        <f t="shared" si="48"/>
        <v>0</v>
      </c>
      <c r="G421" s="16">
        <f>IF(INTRO!$E$43="Non-endemic", "Not required", COUNTRY_INFO!S421)</f>
        <v>0</v>
      </c>
      <c r="H421" s="198"/>
      <c r="I421" s="15">
        <f>IF($D421=0,0,IF(AND($G421&gt;0,$H421&lt;&gt;"Yes"),D421,IF(AND($G421&gt;0,$H421="Yes"),COUNTRY_INFO!$F421,0)))</f>
        <v>0</v>
      </c>
      <c r="J421" s="3"/>
      <c r="K421" s="42">
        <f t="shared" si="49"/>
        <v>0</v>
      </c>
      <c r="L421" s="42">
        <f t="shared" si="50"/>
        <v>0</v>
      </c>
      <c r="M421" s="15">
        <f t="shared" si="45"/>
        <v>0</v>
      </c>
      <c r="N421" s="42">
        <f t="shared" si="46"/>
        <v>0</v>
      </c>
      <c r="O421" s="15">
        <f t="shared" si="51"/>
        <v>0</v>
      </c>
      <c r="P421" s="25"/>
      <c r="Q421" s="17">
        <f t="shared" si="52"/>
        <v>0</v>
      </c>
      <c r="R421" s="17">
        <f t="shared" si="47"/>
        <v>0</v>
      </c>
    </row>
    <row r="422" spans="1:18" x14ac:dyDescent="0.2">
      <c r="A422" s="14" t="str">
        <f>IF(INTRO!$E$43="Non-endemic"," ", IF(COUNTRY_INFO!A422=0," ",COUNTRY_INFO!A422))</f>
        <v>Ethiopia</v>
      </c>
      <c r="B422" s="14" t="str">
        <f>IF(INTRO!$E$43="Non-endemic"," ", IF(COUNTRY_INFO!B422=0," ",COUNTRY_INFO!B422))</f>
        <v>Oromia Guji</v>
      </c>
      <c r="C422" s="14" t="str">
        <f>IF(INTRO!$E$43="Non-endemic"," ", IF(COUNTRY_INFO!C422=0," ",COUNTRY_INFO!C422))</f>
        <v>Liben</v>
      </c>
      <c r="D422" s="15">
        <f>IF(INTRO!$E$43="Non-endemic", 0, IF(COUNTRY_INFO!$K422&gt;0, IF(COUNTRY_INFO!$K422=4, 0, IF(COUNTRY_INFO!$K422=1, COUNTRY_INFO!$F422*0.33, IF(COUNTRY_INFO!$K422=2, COUNTRY_INFO!$F422*0.5, COUNTRY_INFO!$F422))), 0))</f>
        <v>26902.655681932796</v>
      </c>
      <c r="E422" s="15">
        <f>IF(INTRO!$E$43="Non-endemic", 0, IF(COUNTRY_INFO!$K422&gt;0, IF(COUNTRY_INFO!$K422=4, 0, IF(COUNTRY_INFO!$K422=1, 0, IF(COUNTRY_INFO!$K422=2, COUNTRY_INFO!$G422*0.2, COUNTRY_INFO!$G422))), 0))</f>
        <v>45207.806824892024</v>
      </c>
      <c r="F422" s="15">
        <f t="shared" si="48"/>
        <v>72110.462506824813</v>
      </c>
      <c r="G422" s="16">
        <f>IF(INTRO!$E$43="Non-endemic", "Not required", COUNTRY_INFO!S422)</f>
        <v>1</v>
      </c>
      <c r="H422" s="198" t="s">
        <v>171</v>
      </c>
      <c r="I422" s="15">
        <f>IF($D422=0,0,IF(AND($G422&gt;0,$H422&lt;&gt;"Yes"),D422,IF(AND($G422&gt;0,$H422="Yes"),COUNTRY_INFO!$F422,0)))</f>
        <v>26902.655681932796</v>
      </c>
      <c r="J422" s="3"/>
      <c r="K422" s="42">
        <f t="shared" si="49"/>
        <v>45207.806824892024</v>
      </c>
      <c r="L422" s="42">
        <f t="shared" si="50"/>
        <v>72110.462506824813</v>
      </c>
      <c r="M422" s="15">
        <f t="shared" si="45"/>
        <v>67256.639204831998</v>
      </c>
      <c r="N422" s="42">
        <f t="shared" si="46"/>
        <v>135623.42047467607</v>
      </c>
      <c r="O422" s="15">
        <f t="shared" si="51"/>
        <v>67256.639204831998</v>
      </c>
      <c r="P422" s="25"/>
      <c r="Q422" s="17">
        <f t="shared" si="52"/>
        <v>67256.639204831998</v>
      </c>
      <c r="R422" s="17">
        <f t="shared" si="47"/>
        <v>68</v>
      </c>
    </row>
    <row r="423" spans="1:18" x14ac:dyDescent="0.2">
      <c r="A423" s="14" t="str">
        <f>IF(INTRO!$E$43="Non-endemic"," ", IF(COUNTRY_INFO!A423=0," ",COUNTRY_INFO!A423))</f>
        <v>Ethiopia</v>
      </c>
      <c r="B423" s="14" t="str">
        <f>IF(INTRO!$E$43="Non-endemic"," ", IF(COUNTRY_INFO!B423=0," ",COUNTRY_INFO!B423))</f>
        <v>Oromia Guji</v>
      </c>
      <c r="C423" s="14" t="str">
        <f>IF(INTRO!$E$43="Non-endemic"," ", IF(COUNTRY_INFO!C423=0," ",COUNTRY_INFO!C423))</f>
        <v>Negele town</v>
      </c>
      <c r="D423" s="15">
        <f>IF(INTRO!$E$43="Non-endemic", 0, IF(COUNTRY_INFO!$K423&gt;0, IF(COUNTRY_INFO!$K423=4, 0, IF(COUNTRY_INFO!$K423=1, COUNTRY_INFO!$F423*0.33, IF(COUNTRY_INFO!$K423=2, COUNTRY_INFO!$F423*0.5, COUNTRY_INFO!$F423))), 0))</f>
        <v>8755.0005245471984</v>
      </c>
      <c r="E423" s="15">
        <f>IF(INTRO!$E$43="Non-endemic", 0, IF(COUNTRY_INFO!$K423&gt;0, IF(COUNTRY_INFO!$K423=4, 0, IF(COUNTRY_INFO!$K423=1, 0, IF(COUNTRY_INFO!$K423=2, COUNTRY_INFO!$G423*0.2, COUNTRY_INFO!$G423))), 0))</f>
        <v>5884.8372018731898</v>
      </c>
      <c r="F423" s="15">
        <f t="shared" si="48"/>
        <v>14639.837726420388</v>
      </c>
      <c r="G423" s="16">
        <f>IF(INTRO!$E$43="Non-endemic", "Not required", COUNTRY_INFO!S423)</f>
        <v>1</v>
      </c>
      <c r="H423" s="198" t="s">
        <v>171</v>
      </c>
      <c r="I423" s="15">
        <f>IF($D423=0,0,IF(AND($G423&gt;0,$H423&lt;&gt;"Yes"),D423,IF(AND($G423&gt;0,$H423="Yes"),COUNTRY_INFO!$F423,0)))</f>
        <v>17510.001049094397</v>
      </c>
      <c r="J423" s="3"/>
      <c r="K423" s="42">
        <f t="shared" si="49"/>
        <v>5884.8372018731898</v>
      </c>
      <c r="L423" s="42">
        <f t="shared" si="50"/>
        <v>23394.838250967587</v>
      </c>
      <c r="M423" s="15">
        <f t="shared" si="45"/>
        <v>43775.002622735992</v>
      </c>
      <c r="N423" s="42">
        <f t="shared" si="46"/>
        <v>17654.511605619569</v>
      </c>
      <c r="O423" s="15">
        <f t="shared" si="51"/>
        <v>43775.002622735992</v>
      </c>
      <c r="P423" s="25"/>
      <c r="Q423" s="17">
        <f t="shared" si="52"/>
        <v>43775.002622735992</v>
      </c>
      <c r="R423" s="17">
        <f t="shared" si="47"/>
        <v>44</v>
      </c>
    </row>
    <row r="424" spans="1:18" x14ac:dyDescent="0.2">
      <c r="A424" s="14" t="str">
        <f>IF(INTRO!$E$43="Non-endemic"," ", IF(COUNTRY_INFO!A424=0," ",COUNTRY_INFO!A424))</f>
        <v>Ethiopia</v>
      </c>
      <c r="B424" s="14" t="str">
        <f>IF(INTRO!$E$43="Non-endemic"," ", IF(COUNTRY_INFO!B424=0," ",COUNTRY_INFO!B424))</f>
        <v>Oromia Guji</v>
      </c>
      <c r="C424" s="14" t="str">
        <f>IF(INTRO!$E$43="Non-endemic"," ", IF(COUNTRY_INFO!C424=0," ",COUNTRY_INFO!C424))</f>
        <v>Odo Shakiso</v>
      </c>
      <c r="D424" s="15">
        <f>IF(INTRO!$E$43="Non-endemic", 0, IF(COUNTRY_INFO!$K424&gt;0, IF(COUNTRY_INFO!$K424=4, 0, IF(COUNTRY_INFO!$K424=1, COUNTRY_INFO!$F424*0.33, IF(COUNTRY_INFO!$K424=2, COUNTRY_INFO!$F424*0.5, COUNTRY_INFO!$F424))), 0))</f>
        <v>26314.212184814398</v>
      </c>
      <c r="E424" s="15">
        <f>IF(INTRO!$E$43="Non-endemic", 0, IF(COUNTRY_INFO!$K424&gt;0, IF(COUNTRY_INFO!$K424=4, 0, IF(COUNTRY_INFO!$K424=1, 0, IF(COUNTRY_INFO!$K424=2, COUNTRY_INFO!$G424*0.2, COUNTRY_INFO!$G424))), 0))</f>
        <v>17687.589437487724</v>
      </c>
      <c r="F424" s="15">
        <f t="shared" si="48"/>
        <v>44001.801622302126</v>
      </c>
      <c r="G424" s="16">
        <f>IF(INTRO!$E$43="Non-endemic", "Not required", COUNTRY_INFO!S424)</f>
        <v>1</v>
      </c>
      <c r="H424" s="198" t="s">
        <v>171</v>
      </c>
      <c r="I424" s="15">
        <f>IF($D424=0,0,IF(AND($G424&gt;0,$H424&lt;&gt;"Yes"),D424,IF(AND($G424&gt;0,$H424="Yes"),COUNTRY_INFO!$F424,0)))</f>
        <v>52628.424369628796</v>
      </c>
      <c r="J424" s="3"/>
      <c r="K424" s="42">
        <f t="shared" si="49"/>
        <v>17687.589437487724</v>
      </c>
      <c r="L424" s="42">
        <f t="shared" si="50"/>
        <v>70316.013807116513</v>
      </c>
      <c r="M424" s="15">
        <f t="shared" si="45"/>
        <v>131571.06092407199</v>
      </c>
      <c r="N424" s="42">
        <f t="shared" si="46"/>
        <v>53062.768312463173</v>
      </c>
      <c r="O424" s="15">
        <f t="shared" si="51"/>
        <v>131571.06092407199</v>
      </c>
      <c r="P424" s="25"/>
      <c r="Q424" s="17">
        <f t="shared" si="52"/>
        <v>131571.06092407199</v>
      </c>
      <c r="R424" s="17">
        <f t="shared" si="47"/>
        <v>132</v>
      </c>
    </row>
    <row r="425" spans="1:18" x14ac:dyDescent="0.2">
      <c r="A425" s="14" t="str">
        <f>IF(INTRO!$E$43="Non-endemic"," ", IF(COUNTRY_INFO!A425=0," ",COUNTRY_INFO!A425))</f>
        <v>Ethiopia</v>
      </c>
      <c r="B425" s="14" t="str">
        <f>IF(INTRO!$E$43="Non-endemic"," ", IF(COUNTRY_INFO!B425=0," ",COUNTRY_INFO!B425))</f>
        <v>Oromia Guji</v>
      </c>
      <c r="C425" s="14" t="str">
        <f>IF(INTRO!$E$43="Non-endemic"," ", IF(COUNTRY_INFO!C425=0," ",COUNTRY_INFO!C425))</f>
        <v>Saba boru</v>
      </c>
      <c r="D425" s="15">
        <f>IF(INTRO!$E$43="Non-endemic", 0, IF(COUNTRY_INFO!$K425&gt;0, IF(COUNTRY_INFO!$K425=4, 0, IF(COUNTRY_INFO!$K425=1, COUNTRY_INFO!$F425*0.33, IF(COUNTRY_INFO!$K425=2, COUNTRY_INFO!$F425*0.5, COUNTRY_INFO!$F425))), 0))</f>
        <v>12984.868953302401</v>
      </c>
      <c r="E425" s="15">
        <f>IF(INTRO!$E$43="Non-endemic", 0, IF(COUNTRY_INFO!$K425&gt;0, IF(COUNTRY_INFO!$K425=4, 0, IF(COUNTRY_INFO!$K425=1, 0, IF(COUNTRY_INFO!$K425=2, COUNTRY_INFO!$G425*0.2, COUNTRY_INFO!$G425))), 0))</f>
        <v>8728.0223072053086</v>
      </c>
      <c r="F425" s="15">
        <f t="shared" si="48"/>
        <v>21712.891260507709</v>
      </c>
      <c r="G425" s="16">
        <f>IF(INTRO!$E$43="Non-endemic", "Not required", COUNTRY_INFO!S425)</f>
        <v>1</v>
      </c>
      <c r="H425" s="198" t="s">
        <v>171</v>
      </c>
      <c r="I425" s="15">
        <f>IF($D425=0,0,IF(AND($G425&gt;0,$H425&lt;&gt;"Yes"),D425,IF(AND($G425&gt;0,$H425="Yes"),COUNTRY_INFO!$F425,0)))</f>
        <v>25969.737906604802</v>
      </c>
      <c r="J425" s="3"/>
      <c r="K425" s="42">
        <f t="shared" si="49"/>
        <v>8728.0223072053086</v>
      </c>
      <c r="L425" s="42">
        <f t="shared" si="50"/>
        <v>34697.760213810107</v>
      </c>
      <c r="M425" s="15">
        <f t="shared" si="45"/>
        <v>64924.344766512004</v>
      </c>
      <c r="N425" s="42">
        <f t="shared" si="46"/>
        <v>26184.066921615926</v>
      </c>
      <c r="O425" s="15">
        <f t="shared" si="51"/>
        <v>64924.344766512004</v>
      </c>
      <c r="P425" s="25"/>
      <c r="Q425" s="17">
        <f t="shared" si="52"/>
        <v>64924.344766512004</v>
      </c>
      <c r="R425" s="17">
        <f t="shared" si="47"/>
        <v>65</v>
      </c>
    </row>
    <row r="426" spans="1:18" x14ac:dyDescent="0.2">
      <c r="A426" s="14" t="str">
        <f>IF(INTRO!$E$43="Non-endemic"," ", IF(COUNTRY_INFO!A426=0," ",COUNTRY_INFO!A426))</f>
        <v>Ethiopia</v>
      </c>
      <c r="B426" s="14" t="str">
        <f>IF(INTRO!$E$43="Non-endemic"," ", IF(COUNTRY_INFO!B426=0," ",COUNTRY_INFO!B426))</f>
        <v>Oromia Guji</v>
      </c>
      <c r="C426" s="14" t="str">
        <f>IF(INTRO!$E$43="Non-endemic"," ", IF(COUNTRY_INFO!C426=0," ",COUNTRY_INFO!C426))</f>
        <v>Shakiso Town</v>
      </c>
      <c r="D426" s="15">
        <f>IF(INTRO!$E$43="Non-endemic", 0, IF(COUNTRY_INFO!$K426&gt;0, IF(COUNTRY_INFO!$K426=4, 0, IF(COUNTRY_INFO!$K426=1, COUNTRY_INFO!$F426*0.33, IF(COUNTRY_INFO!$K426=2, COUNTRY_INFO!$F426*0.5, COUNTRY_INFO!$F426))), 0))</f>
        <v>0</v>
      </c>
      <c r="E426" s="15">
        <f>IF(INTRO!$E$43="Non-endemic", 0, IF(COUNTRY_INFO!$K426&gt;0, IF(COUNTRY_INFO!$K426=4, 0, IF(COUNTRY_INFO!$K426=1, 0, IF(COUNTRY_INFO!$K426=2, COUNTRY_INFO!$G426*0.2, COUNTRY_INFO!$G426))), 0))</f>
        <v>0</v>
      </c>
      <c r="F426" s="15">
        <f t="shared" si="48"/>
        <v>0</v>
      </c>
      <c r="G426" s="16">
        <f>IF(INTRO!$E$43="Non-endemic", "Not required", COUNTRY_INFO!S426)</f>
        <v>0</v>
      </c>
      <c r="H426" s="198"/>
      <c r="I426" s="15">
        <f>IF($D426=0,0,IF(AND($G426&gt;0,$H426&lt;&gt;"Yes"),D426,IF(AND($G426&gt;0,$H426="Yes"),COUNTRY_INFO!$F426,0)))</f>
        <v>0</v>
      </c>
      <c r="J426" s="3"/>
      <c r="K426" s="42">
        <f t="shared" si="49"/>
        <v>0</v>
      </c>
      <c r="L426" s="42">
        <f t="shared" si="50"/>
        <v>0</v>
      </c>
      <c r="M426" s="15">
        <f t="shared" si="45"/>
        <v>0</v>
      </c>
      <c r="N426" s="42">
        <f t="shared" si="46"/>
        <v>0</v>
      </c>
      <c r="O426" s="15">
        <f t="shared" si="51"/>
        <v>0</v>
      </c>
      <c r="P426" s="25"/>
      <c r="Q426" s="17">
        <f t="shared" si="52"/>
        <v>0</v>
      </c>
      <c r="R426" s="17">
        <f t="shared" si="47"/>
        <v>0</v>
      </c>
    </row>
    <row r="427" spans="1:18" x14ac:dyDescent="0.2">
      <c r="A427" s="14" t="str">
        <f>IF(INTRO!$E$43="Non-endemic"," ", IF(COUNTRY_INFO!A427=0," ",COUNTRY_INFO!A427))</f>
        <v>Ethiopia</v>
      </c>
      <c r="B427" s="14" t="str">
        <f>IF(INTRO!$E$43="Non-endemic"," ", IF(COUNTRY_INFO!B427=0," ",COUNTRY_INFO!B427))</f>
        <v>Oromia Guji</v>
      </c>
      <c r="C427" s="14" t="str">
        <f>IF(INTRO!$E$43="Non-endemic"," ", IF(COUNTRY_INFO!C427=0," ",COUNTRY_INFO!C427))</f>
        <v>Uraga</v>
      </c>
      <c r="D427" s="15">
        <f>IF(INTRO!$E$43="Non-endemic", 0, IF(COUNTRY_INFO!$K427&gt;0, IF(COUNTRY_INFO!$K427=4, 0, IF(COUNTRY_INFO!$K427=1, COUNTRY_INFO!$F427*0.33, IF(COUNTRY_INFO!$K427=2, COUNTRY_INFO!$F427*0.5, COUNTRY_INFO!$F427))), 0))</f>
        <v>0</v>
      </c>
      <c r="E427" s="15">
        <f>IF(INTRO!$E$43="Non-endemic", 0, IF(COUNTRY_INFO!$K427&gt;0, IF(COUNTRY_INFO!$K427=4, 0, IF(COUNTRY_INFO!$K427=1, 0, IF(COUNTRY_INFO!$K427=2, COUNTRY_INFO!$G427*0.2, COUNTRY_INFO!$G427))), 0))</f>
        <v>0</v>
      </c>
      <c r="F427" s="15">
        <f t="shared" si="48"/>
        <v>0</v>
      </c>
      <c r="G427" s="16">
        <f>IF(INTRO!$E$43="Non-endemic", "Not required", COUNTRY_INFO!S427)</f>
        <v>0</v>
      </c>
      <c r="H427" s="198"/>
      <c r="I427" s="15">
        <f>IF($D427=0,0,IF(AND($G427&gt;0,$H427&lt;&gt;"Yes"),D427,IF(AND($G427&gt;0,$H427="Yes"),COUNTRY_INFO!$F427,0)))</f>
        <v>0</v>
      </c>
      <c r="J427" s="3"/>
      <c r="K427" s="42">
        <f t="shared" si="49"/>
        <v>0</v>
      </c>
      <c r="L427" s="42">
        <f t="shared" si="50"/>
        <v>0</v>
      </c>
      <c r="M427" s="15">
        <f t="shared" si="45"/>
        <v>0</v>
      </c>
      <c r="N427" s="42">
        <f t="shared" si="46"/>
        <v>0</v>
      </c>
      <c r="O427" s="15">
        <f t="shared" si="51"/>
        <v>0</v>
      </c>
      <c r="P427" s="25"/>
      <c r="Q427" s="17">
        <f t="shared" si="52"/>
        <v>0</v>
      </c>
      <c r="R427" s="17">
        <f t="shared" si="47"/>
        <v>0</v>
      </c>
    </row>
    <row r="428" spans="1:18" x14ac:dyDescent="0.2">
      <c r="A428" s="14" t="str">
        <f>IF(INTRO!$E$43="Non-endemic"," ", IF(COUNTRY_INFO!A428=0," ",COUNTRY_INFO!A428))</f>
        <v>Ethiopia</v>
      </c>
      <c r="B428" s="14" t="str">
        <f>IF(INTRO!$E$43="Non-endemic"," ", IF(COUNTRY_INFO!B428=0," ",COUNTRY_INFO!B428))</f>
        <v>Oromia Guji</v>
      </c>
      <c r="C428" s="14" t="str">
        <f>IF(INTRO!$E$43="Non-endemic"," ", IF(COUNTRY_INFO!C428=0," ",COUNTRY_INFO!C428))</f>
        <v>Wadera</v>
      </c>
      <c r="D428" s="15">
        <f>IF(INTRO!$E$43="Non-endemic", 0, IF(COUNTRY_INFO!$K428&gt;0, IF(COUNTRY_INFO!$K428=4, 0, IF(COUNTRY_INFO!$K428=1, COUNTRY_INFO!$F428*0.33, IF(COUNTRY_INFO!$K428=2, COUNTRY_INFO!$F428*0.5, COUNTRY_INFO!$F428))), 0))</f>
        <v>12042.814354401598</v>
      </c>
      <c r="E428" s="15">
        <f>IF(INTRO!$E$43="Non-endemic", 0, IF(COUNTRY_INFO!$K428&gt;0, IF(COUNTRY_INFO!$K428=4, 0, IF(COUNTRY_INFO!$K428=1, 0, IF(COUNTRY_INFO!$K428=2, COUNTRY_INFO!$G428*0.2, COUNTRY_INFO!$G428))), 0))</f>
        <v>8094.8027049604661</v>
      </c>
      <c r="F428" s="15">
        <f t="shared" si="48"/>
        <v>20137.617059362063</v>
      </c>
      <c r="G428" s="16">
        <f>IF(INTRO!$E$43="Non-endemic", "Not required", COUNTRY_INFO!S428)</f>
        <v>1</v>
      </c>
      <c r="H428" s="198" t="s">
        <v>171</v>
      </c>
      <c r="I428" s="15">
        <f>IF($D428=0,0,IF(AND($G428&gt;0,$H428&lt;&gt;"Yes"),D428,IF(AND($G428&gt;0,$H428="Yes"),COUNTRY_INFO!$F428,0)))</f>
        <v>24085.628708803197</v>
      </c>
      <c r="J428" s="3"/>
      <c r="K428" s="42">
        <f t="shared" si="49"/>
        <v>8094.8027049604661</v>
      </c>
      <c r="L428" s="42">
        <f t="shared" si="50"/>
        <v>32180.431413763661</v>
      </c>
      <c r="M428" s="15">
        <f t="shared" si="45"/>
        <v>60214.071772007992</v>
      </c>
      <c r="N428" s="42">
        <f t="shared" si="46"/>
        <v>24284.4081148814</v>
      </c>
      <c r="O428" s="15">
        <f t="shared" si="51"/>
        <v>60214.071772007992</v>
      </c>
      <c r="P428" s="25"/>
      <c r="Q428" s="17">
        <f t="shared" si="52"/>
        <v>60214.071772007992</v>
      </c>
      <c r="R428" s="17">
        <f t="shared" si="47"/>
        <v>61</v>
      </c>
    </row>
    <row r="429" spans="1:18" x14ac:dyDescent="0.2">
      <c r="A429" s="14" t="str">
        <f>IF(INTRO!$E$43="Non-endemic"," ", IF(COUNTRY_INFO!A429=0," ",COUNTRY_INFO!A429))</f>
        <v>Ethiopia</v>
      </c>
      <c r="B429" s="14" t="str">
        <f>IF(INTRO!$E$43="Non-endemic"," ", IF(COUNTRY_INFO!B429=0," ",COUNTRY_INFO!B429))</f>
        <v>Oromia Horo Guduru</v>
      </c>
      <c r="C429" s="14" t="str">
        <f>IF(INTRO!$E$43="Non-endemic"," ", IF(COUNTRY_INFO!C429=0," ",COUNTRY_INFO!C429))</f>
        <v>Abay Chommen</v>
      </c>
      <c r="D429" s="15">
        <f>IF(INTRO!$E$43="Non-endemic", 0, IF(COUNTRY_INFO!$K429&gt;0, IF(COUNTRY_INFO!$K429=4, 0, IF(COUNTRY_INFO!$K429=1, COUNTRY_INFO!$F429*0.33, IF(COUNTRY_INFO!$K429=2, COUNTRY_INFO!$F429*0.5, COUNTRY_INFO!$F429))), 0))</f>
        <v>10375.4241999408</v>
      </c>
      <c r="E429" s="15">
        <f>IF(INTRO!$E$43="Non-endemic", 0, IF(COUNTRY_INFO!$K429&gt;0, IF(COUNTRY_INFO!$K429=4, 0, IF(COUNTRY_INFO!$K429=1, 0, IF(COUNTRY_INFO!$K429=2, COUNTRY_INFO!$G429*0.2, COUNTRY_INFO!$G429))), 0))</f>
        <v>6974.0352551474953</v>
      </c>
      <c r="F429" s="15">
        <f t="shared" si="48"/>
        <v>17349.459455088298</v>
      </c>
      <c r="G429" s="16">
        <f>IF(INTRO!$E$43="Non-endemic", "Not required", COUNTRY_INFO!S429)</f>
        <v>1</v>
      </c>
      <c r="H429" s="198" t="s">
        <v>171</v>
      </c>
      <c r="I429" s="15">
        <f>IF($D429=0,0,IF(AND($G429&gt;0,$H429&lt;&gt;"Yes"),D429,IF(AND($G429&gt;0,$H429="Yes"),COUNTRY_INFO!$F429,0)))</f>
        <v>20750.848399881601</v>
      </c>
      <c r="J429" s="3"/>
      <c r="K429" s="42">
        <f t="shared" si="49"/>
        <v>6974.0352551474953</v>
      </c>
      <c r="L429" s="42">
        <f t="shared" si="50"/>
        <v>27724.883655029094</v>
      </c>
      <c r="M429" s="15">
        <f t="shared" si="45"/>
        <v>51877.120999703999</v>
      </c>
      <c r="N429" s="42">
        <f t="shared" si="46"/>
        <v>20922.105765442488</v>
      </c>
      <c r="O429" s="15">
        <f t="shared" si="51"/>
        <v>51877.120999703999</v>
      </c>
      <c r="P429" s="25"/>
      <c r="Q429" s="17">
        <f t="shared" si="52"/>
        <v>51877.120999703999</v>
      </c>
      <c r="R429" s="17">
        <f t="shared" si="47"/>
        <v>52</v>
      </c>
    </row>
    <row r="430" spans="1:18" x14ac:dyDescent="0.2">
      <c r="A430" s="14" t="str">
        <f>IF(INTRO!$E$43="Non-endemic"," ", IF(COUNTRY_INFO!A430=0," ",COUNTRY_INFO!A430))</f>
        <v>Ethiopia</v>
      </c>
      <c r="B430" s="14" t="str">
        <f>IF(INTRO!$E$43="Non-endemic"," ", IF(COUNTRY_INFO!B430=0," ",COUNTRY_INFO!B430))</f>
        <v>Oromia Horo Guduru</v>
      </c>
      <c r="C430" s="14" t="str">
        <f>IF(INTRO!$E$43="Non-endemic"," ", IF(COUNTRY_INFO!C430=0," ",COUNTRY_INFO!C430))</f>
        <v>Abe Dongoro</v>
      </c>
      <c r="D430" s="15">
        <f>IF(INTRO!$E$43="Non-endemic", 0, IF(COUNTRY_INFO!$K430&gt;0, IF(COUNTRY_INFO!$K430=4, 0, IF(COUNTRY_INFO!$K430=1, COUNTRY_INFO!$F430*0.33, IF(COUNTRY_INFO!$K430=2, COUNTRY_INFO!$F430*0.5, COUNTRY_INFO!$F430))), 0))</f>
        <v>14105.492349748798</v>
      </c>
      <c r="E430" s="15">
        <f>IF(INTRO!$E$43="Non-endemic", 0, IF(COUNTRY_INFO!$K430&gt;0, IF(COUNTRY_INFO!$K430=4, 0, IF(COUNTRY_INFO!$K430=1, 0, IF(COUNTRY_INFO!$K430=2, COUNTRY_INFO!$G430*0.2, COUNTRY_INFO!$G430))), 0))</f>
        <v>9481.2702635254846</v>
      </c>
      <c r="F430" s="15">
        <f t="shared" si="48"/>
        <v>23586.762613274281</v>
      </c>
      <c r="G430" s="16">
        <f>IF(INTRO!$E$43="Non-endemic", "Not required", COUNTRY_INFO!S430)</f>
        <v>1</v>
      </c>
      <c r="H430" s="198" t="s">
        <v>171</v>
      </c>
      <c r="I430" s="15">
        <f>IF($D430=0,0,IF(AND($G430&gt;0,$H430&lt;&gt;"Yes"),D430,IF(AND($G430&gt;0,$H430="Yes"),COUNTRY_INFO!$F430,0)))</f>
        <v>28210.984699497596</v>
      </c>
      <c r="J430" s="3"/>
      <c r="K430" s="42">
        <f t="shared" si="49"/>
        <v>9481.2702635254846</v>
      </c>
      <c r="L430" s="42">
        <f t="shared" si="50"/>
        <v>37692.254963023079</v>
      </c>
      <c r="M430" s="15">
        <f t="shared" si="45"/>
        <v>70527.461748743983</v>
      </c>
      <c r="N430" s="42">
        <f t="shared" si="46"/>
        <v>28443.810790576455</v>
      </c>
      <c r="O430" s="15">
        <f t="shared" si="51"/>
        <v>70527.461748743983</v>
      </c>
      <c r="P430" s="25"/>
      <c r="Q430" s="17">
        <f t="shared" si="52"/>
        <v>70527.461748743983</v>
      </c>
      <c r="R430" s="17">
        <f t="shared" si="47"/>
        <v>71</v>
      </c>
    </row>
    <row r="431" spans="1:18" x14ac:dyDescent="0.2">
      <c r="A431" s="14" t="str">
        <f>IF(INTRO!$E$43="Non-endemic"," ", IF(COUNTRY_INFO!A431=0," ",COUNTRY_INFO!A431))</f>
        <v>Ethiopia</v>
      </c>
      <c r="B431" s="14" t="str">
        <f>IF(INTRO!$E$43="Non-endemic"," ", IF(COUNTRY_INFO!B431=0," ",COUNTRY_INFO!B431))</f>
        <v>Oromia Horo Guduru</v>
      </c>
      <c r="C431" s="14" t="str">
        <f>IF(INTRO!$E$43="Non-endemic"," ", IF(COUNTRY_INFO!C431=0," ",COUNTRY_INFO!C431))</f>
        <v>Amuru</v>
      </c>
      <c r="D431" s="15">
        <f>IF(INTRO!$E$43="Non-endemic", 0, IF(COUNTRY_INFO!$K431&gt;0, IF(COUNTRY_INFO!$K431=4, 0, IF(COUNTRY_INFO!$K431=1, COUNTRY_INFO!$F431*0.33, IF(COUNTRY_INFO!$K431=2, COUNTRY_INFO!$F431*0.5, COUNTRY_INFO!$F431))), 0))</f>
        <v>7522.6449964659832</v>
      </c>
      <c r="E431" s="15">
        <f>IF(INTRO!$E$43="Non-endemic", 0, IF(COUNTRY_INFO!$K431&gt;0, IF(COUNTRY_INFO!$K431=4, 0, IF(COUNTRY_INFO!$K431=1, 0, IF(COUNTRY_INFO!$K431=2, COUNTRY_INFO!$G431*0.2, COUNTRY_INFO!$G431))), 0))</f>
        <v>0</v>
      </c>
      <c r="F431" s="15">
        <f t="shared" si="48"/>
        <v>7522.6449964659832</v>
      </c>
      <c r="G431" s="16">
        <f>IF(INTRO!$E$43="Non-endemic", "Not required", COUNTRY_INFO!S431)</f>
        <v>0</v>
      </c>
      <c r="H431" s="198"/>
      <c r="I431" s="15">
        <f>IF($D431=0,0,IF(AND($G431&gt;0,$H431&lt;&gt;"Yes"),D431,IF(AND($G431&gt;0,$H431="Yes"),COUNTRY_INFO!$F431,0)))</f>
        <v>0</v>
      </c>
      <c r="J431" s="3"/>
      <c r="K431" s="42">
        <f t="shared" si="49"/>
        <v>0</v>
      </c>
      <c r="L431" s="42">
        <f t="shared" si="50"/>
        <v>0</v>
      </c>
      <c r="M431" s="15">
        <f t="shared" si="45"/>
        <v>0</v>
      </c>
      <c r="N431" s="42">
        <f t="shared" si="46"/>
        <v>0</v>
      </c>
      <c r="O431" s="15">
        <f t="shared" si="51"/>
        <v>0</v>
      </c>
      <c r="P431" s="25"/>
      <c r="Q431" s="17">
        <f t="shared" si="52"/>
        <v>0</v>
      </c>
      <c r="R431" s="17">
        <f t="shared" si="47"/>
        <v>0</v>
      </c>
    </row>
    <row r="432" spans="1:18" x14ac:dyDescent="0.2">
      <c r="A432" s="14" t="str">
        <f>IF(INTRO!$E$43="Non-endemic"," ", IF(COUNTRY_INFO!A432=0," ",COUNTRY_INFO!A432))</f>
        <v>Ethiopia</v>
      </c>
      <c r="B432" s="14" t="str">
        <f>IF(INTRO!$E$43="Non-endemic"," ", IF(COUNTRY_INFO!B432=0," ",COUNTRY_INFO!B432))</f>
        <v>Oromia Horo Guduru</v>
      </c>
      <c r="C432" s="14" t="str">
        <f>IF(INTRO!$E$43="Non-endemic"," ", IF(COUNTRY_INFO!C432=0," ",COUNTRY_INFO!C432))</f>
        <v>Chomen Guduru</v>
      </c>
      <c r="D432" s="15">
        <f>IF(INTRO!$E$43="Non-endemic", 0, IF(COUNTRY_INFO!$K432&gt;0, IF(COUNTRY_INFO!$K432=4, 0, IF(COUNTRY_INFO!$K432=1, COUNTRY_INFO!$F432*0.33, IF(COUNTRY_INFO!$K432=2, COUNTRY_INFO!$F432*0.5, COUNTRY_INFO!$F432))), 0))</f>
        <v>0</v>
      </c>
      <c r="E432" s="15">
        <f>IF(INTRO!$E$43="Non-endemic", 0, IF(COUNTRY_INFO!$K432&gt;0, IF(COUNTRY_INFO!$K432=4, 0, IF(COUNTRY_INFO!$K432=1, 0, IF(COUNTRY_INFO!$K432=2, COUNTRY_INFO!$G432*0.2, COUNTRY_INFO!$G432))), 0))</f>
        <v>0</v>
      </c>
      <c r="F432" s="15">
        <f t="shared" si="48"/>
        <v>0</v>
      </c>
      <c r="G432" s="16">
        <f>IF(INTRO!$E$43="Non-endemic", "Not required", COUNTRY_INFO!S432)</f>
        <v>0</v>
      </c>
      <c r="H432" s="198"/>
      <c r="I432" s="15">
        <f>IF($D432=0,0,IF(AND($G432&gt;0,$H432&lt;&gt;"Yes"),D432,IF(AND($G432&gt;0,$H432="Yes"),COUNTRY_INFO!$F432,0)))</f>
        <v>0</v>
      </c>
      <c r="J432" s="3"/>
      <c r="K432" s="42">
        <f t="shared" si="49"/>
        <v>0</v>
      </c>
      <c r="L432" s="42">
        <f t="shared" si="50"/>
        <v>0</v>
      </c>
      <c r="M432" s="15">
        <f t="shared" si="45"/>
        <v>0</v>
      </c>
      <c r="N432" s="42">
        <f t="shared" si="46"/>
        <v>0</v>
      </c>
      <c r="O432" s="15">
        <f t="shared" si="51"/>
        <v>0</v>
      </c>
      <c r="P432" s="25"/>
      <c r="Q432" s="17">
        <f t="shared" si="52"/>
        <v>0</v>
      </c>
      <c r="R432" s="17">
        <f t="shared" si="47"/>
        <v>0</v>
      </c>
    </row>
    <row r="433" spans="1:18" x14ac:dyDescent="0.2">
      <c r="A433" s="14" t="str">
        <f>IF(INTRO!$E$43="Non-endemic"," ", IF(COUNTRY_INFO!A433=0," ",COUNTRY_INFO!A433))</f>
        <v>Ethiopia</v>
      </c>
      <c r="B433" s="14" t="str">
        <f>IF(INTRO!$E$43="Non-endemic"," ", IF(COUNTRY_INFO!B433=0," ",COUNTRY_INFO!B433))</f>
        <v>Oromia Horo Guduru</v>
      </c>
      <c r="C433" s="14" t="str">
        <f>IF(INTRO!$E$43="Non-endemic"," ", IF(COUNTRY_INFO!C433=0," ",COUNTRY_INFO!C433))</f>
        <v>Guduru</v>
      </c>
      <c r="D433" s="15">
        <f>IF(INTRO!$E$43="Non-endemic", 0, IF(COUNTRY_INFO!$K433&gt;0, IF(COUNTRY_INFO!$K433=4, 0, IF(COUNTRY_INFO!$K433=1, COUNTRY_INFO!$F433*0.33, IF(COUNTRY_INFO!$K433=2, COUNTRY_INFO!$F433*0.5, COUNTRY_INFO!$F433))), 0))</f>
        <v>0</v>
      </c>
      <c r="E433" s="15">
        <f>IF(INTRO!$E$43="Non-endemic", 0, IF(COUNTRY_INFO!$K433&gt;0, IF(COUNTRY_INFO!$K433=4, 0, IF(COUNTRY_INFO!$K433=1, 0, IF(COUNTRY_INFO!$K433=2, COUNTRY_INFO!$G433*0.2, COUNTRY_INFO!$G433))), 0))</f>
        <v>0</v>
      </c>
      <c r="F433" s="15">
        <f t="shared" si="48"/>
        <v>0</v>
      </c>
      <c r="G433" s="16">
        <f>IF(INTRO!$E$43="Non-endemic", "Not required", COUNTRY_INFO!S433)</f>
        <v>0</v>
      </c>
      <c r="H433" s="198"/>
      <c r="I433" s="15">
        <f>IF($D433=0,0,IF(AND($G433&gt;0,$H433&lt;&gt;"Yes"),D433,IF(AND($G433&gt;0,$H433="Yes"),COUNTRY_INFO!$F433,0)))</f>
        <v>0</v>
      </c>
      <c r="J433" s="3"/>
      <c r="K433" s="42">
        <f t="shared" si="49"/>
        <v>0</v>
      </c>
      <c r="L433" s="42">
        <f t="shared" si="50"/>
        <v>0</v>
      </c>
      <c r="M433" s="15">
        <f t="shared" si="45"/>
        <v>0</v>
      </c>
      <c r="N433" s="42">
        <f t="shared" si="46"/>
        <v>0</v>
      </c>
      <c r="O433" s="15">
        <f t="shared" si="51"/>
        <v>0</v>
      </c>
      <c r="P433" s="25"/>
      <c r="Q433" s="17">
        <f t="shared" si="52"/>
        <v>0</v>
      </c>
      <c r="R433" s="17">
        <f t="shared" si="47"/>
        <v>0</v>
      </c>
    </row>
    <row r="434" spans="1:18" x14ac:dyDescent="0.2">
      <c r="A434" s="14" t="str">
        <f>IF(INTRO!$E$43="Non-endemic"," ", IF(COUNTRY_INFO!A434=0," ",COUNTRY_INFO!A434))</f>
        <v>Ethiopia</v>
      </c>
      <c r="B434" s="14" t="str">
        <f>IF(INTRO!$E$43="Non-endemic"," ", IF(COUNTRY_INFO!B434=0," ",COUNTRY_INFO!B434))</f>
        <v>Oromia Horo Guduru</v>
      </c>
      <c r="C434" s="14" t="str">
        <f>IF(INTRO!$E$43="Non-endemic"," ", IF(COUNTRY_INFO!C434=0," ",COUNTRY_INFO!C434))</f>
        <v>Hababo Guduru</v>
      </c>
      <c r="D434" s="15">
        <f>IF(INTRO!$E$43="Non-endemic", 0, IF(COUNTRY_INFO!$K434&gt;0, IF(COUNTRY_INFO!$K434=4, 0, IF(COUNTRY_INFO!$K434=1, COUNTRY_INFO!$F434*0.33, IF(COUNTRY_INFO!$K434=2, COUNTRY_INFO!$F434*0.5, COUNTRY_INFO!$F434))), 0))</f>
        <v>0</v>
      </c>
      <c r="E434" s="15">
        <f>IF(INTRO!$E$43="Non-endemic", 0, IF(COUNTRY_INFO!$K434&gt;0, IF(COUNTRY_INFO!$K434=4, 0, IF(COUNTRY_INFO!$K434=1, 0, IF(COUNTRY_INFO!$K434=2, COUNTRY_INFO!$G434*0.2, COUNTRY_INFO!$G434))), 0))</f>
        <v>0</v>
      </c>
      <c r="F434" s="15">
        <f t="shared" si="48"/>
        <v>0</v>
      </c>
      <c r="G434" s="16">
        <f>IF(INTRO!$E$43="Non-endemic", "Not required", COUNTRY_INFO!S434)</f>
        <v>0</v>
      </c>
      <c r="H434" s="198"/>
      <c r="I434" s="15">
        <f>IF($D434=0,0,IF(AND($G434&gt;0,$H434&lt;&gt;"Yes"),D434,IF(AND($G434&gt;0,$H434="Yes"),COUNTRY_INFO!$F434,0)))</f>
        <v>0</v>
      </c>
      <c r="J434" s="3"/>
      <c r="K434" s="42">
        <f t="shared" si="49"/>
        <v>0</v>
      </c>
      <c r="L434" s="42">
        <f t="shared" si="50"/>
        <v>0</v>
      </c>
      <c r="M434" s="15">
        <f t="shared" si="45"/>
        <v>0</v>
      </c>
      <c r="N434" s="42">
        <f t="shared" si="46"/>
        <v>0</v>
      </c>
      <c r="O434" s="15">
        <f t="shared" si="51"/>
        <v>0</v>
      </c>
      <c r="P434" s="25"/>
      <c r="Q434" s="17">
        <f t="shared" si="52"/>
        <v>0</v>
      </c>
      <c r="R434" s="17">
        <f t="shared" si="47"/>
        <v>0</v>
      </c>
    </row>
    <row r="435" spans="1:18" x14ac:dyDescent="0.2">
      <c r="A435" s="14" t="str">
        <f>IF(INTRO!$E$43="Non-endemic"," ", IF(COUNTRY_INFO!A435=0," ",COUNTRY_INFO!A435))</f>
        <v>Ethiopia</v>
      </c>
      <c r="B435" s="14" t="str">
        <f>IF(INTRO!$E$43="Non-endemic"," ", IF(COUNTRY_INFO!B435=0," ",COUNTRY_INFO!B435))</f>
        <v>Oromia Horo Guduru</v>
      </c>
      <c r="C435" s="14" t="str">
        <f>IF(INTRO!$E$43="Non-endemic"," ", IF(COUNTRY_INFO!C435=0," ",COUNTRY_INFO!C435))</f>
        <v>Horo</v>
      </c>
      <c r="D435" s="15">
        <f>IF(INTRO!$E$43="Non-endemic", 0, IF(COUNTRY_INFO!$K435&gt;0, IF(COUNTRY_INFO!$K435=4, 0, IF(COUNTRY_INFO!$K435=1, COUNTRY_INFO!$F435*0.33, IF(COUNTRY_INFO!$K435=2, COUNTRY_INFO!$F435*0.5, COUNTRY_INFO!$F435))), 0))</f>
        <v>0</v>
      </c>
      <c r="E435" s="15">
        <f>IF(INTRO!$E$43="Non-endemic", 0, IF(COUNTRY_INFO!$K435&gt;0, IF(COUNTRY_INFO!$K435=4, 0, IF(COUNTRY_INFO!$K435=1, 0, IF(COUNTRY_INFO!$K435=2, COUNTRY_INFO!$G435*0.2, COUNTRY_INFO!$G435))), 0))</f>
        <v>0</v>
      </c>
      <c r="F435" s="15">
        <f t="shared" si="48"/>
        <v>0</v>
      </c>
      <c r="G435" s="16">
        <f>IF(INTRO!$E$43="Non-endemic", "Not required", COUNTRY_INFO!S435)</f>
        <v>0</v>
      </c>
      <c r="H435" s="198"/>
      <c r="I435" s="15">
        <f>IF($D435=0,0,IF(AND($G435&gt;0,$H435&lt;&gt;"Yes"),D435,IF(AND($G435&gt;0,$H435="Yes"),COUNTRY_INFO!$F435,0)))</f>
        <v>0</v>
      </c>
      <c r="J435" s="3"/>
      <c r="K435" s="42">
        <f t="shared" si="49"/>
        <v>0</v>
      </c>
      <c r="L435" s="42">
        <f t="shared" si="50"/>
        <v>0</v>
      </c>
      <c r="M435" s="15">
        <f t="shared" si="45"/>
        <v>0</v>
      </c>
      <c r="N435" s="42">
        <f t="shared" si="46"/>
        <v>0</v>
      </c>
      <c r="O435" s="15">
        <f t="shared" si="51"/>
        <v>0</v>
      </c>
      <c r="P435" s="25"/>
      <c r="Q435" s="17">
        <f t="shared" si="52"/>
        <v>0</v>
      </c>
      <c r="R435" s="17">
        <f t="shared" si="47"/>
        <v>0</v>
      </c>
    </row>
    <row r="436" spans="1:18" x14ac:dyDescent="0.2">
      <c r="A436" s="14" t="str">
        <f>IF(INTRO!$E$43="Non-endemic"," ", IF(COUNTRY_INFO!A436=0," ",COUNTRY_INFO!A436))</f>
        <v>Ethiopia</v>
      </c>
      <c r="B436" s="14" t="str">
        <f>IF(INTRO!$E$43="Non-endemic"," ", IF(COUNTRY_INFO!B436=0," ",COUNTRY_INFO!B436))</f>
        <v>Oromia Horo Guduru</v>
      </c>
      <c r="C436" s="14" t="str">
        <f>IF(INTRO!$E$43="Non-endemic"," ", IF(COUNTRY_INFO!C436=0," ",COUNTRY_INFO!C436))</f>
        <v>Horo Buluk</v>
      </c>
      <c r="D436" s="15">
        <f>IF(INTRO!$E$43="Non-endemic", 0, IF(COUNTRY_INFO!$K436&gt;0, IF(COUNTRY_INFO!$K436=4, 0, IF(COUNTRY_INFO!$K436=1, COUNTRY_INFO!$F436*0.33, IF(COUNTRY_INFO!$K436=2, COUNTRY_INFO!$F436*0.5, COUNTRY_INFO!$F436))), 0))</f>
        <v>0</v>
      </c>
      <c r="E436" s="15">
        <f>IF(INTRO!$E$43="Non-endemic", 0, IF(COUNTRY_INFO!$K436&gt;0, IF(COUNTRY_INFO!$K436=4, 0, IF(COUNTRY_INFO!$K436=1, 0, IF(COUNTRY_INFO!$K436=2, COUNTRY_INFO!$G436*0.2, COUNTRY_INFO!$G436))), 0))</f>
        <v>0</v>
      </c>
      <c r="F436" s="15">
        <f t="shared" si="48"/>
        <v>0</v>
      </c>
      <c r="G436" s="16">
        <f>IF(INTRO!$E$43="Non-endemic", "Not required", COUNTRY_INFO!S436)</f>
        <v>0</v>
      </c>
      <c r="H436" s="198"/>
      <c r="I436" s="15">
        <f>IF($D436=0,0,IF(AND($G436&gt;0,$H436&lt;&gt;"Yes"),D436,IF(AND($G436&gt;0,$H436="Yes"),COUNTRY_INFO!$F436,0)))</f>
        <v>0</v>
      </c>
      <c r="J436" s="3"/>
      <c r="K436" s="42">
        <f t="shared" si="49"/>
        <v>0</v>
      </c>
      <c r="L436" s="42">
        <f t="shared" si="50"/>
        <v>0</v>
      </c>
      <c r="M436" s="15">
        <f t="shared" si="45"/>
        <v>0</v>
      </c>
      <c r="N436" s="42">
        <f t="shared" si="46"/>
        <v>0</v>
      </c>
      <c r="O436" s="15">
        <f t="shared" si="51"/>
        <v>0</v>
      </c>
      <c r="P436" s="25"/>
      <c r="Q436" s="17">
        <f t="shared" si="52"/>
        <v>0</v>
      </c>
      <c r="R436" s="17">
        <f t="shared" si="47"/>
        <v>0</v>
      </c>
    </row>
    <row r="437" spans="1:18" x14ac:dyDescent="0.2">
      <c r="A437" s="14" t="str">
        <f>IF(INTRO!$E$43="Non-endemic"," ", IF(COUNTRY_INFO!A437=0," ",COUNTRY_INFO!A437))</f>
        <v>Ethiopia</v>
      </c>
      <c r="B437" s="14" t="str">
        <f>IF(INTRO!$E$43="Non-endemic"," ", IF(COUNTRY_INFO!B437=0," ",COUNTRY_INFO!B437))</f>
        <v>Oromia Horo Guduru</v>
      </c>
      <c r="C437" s="14" t="str">
        <f>IF(INTRO!$E$43="Non-endemic"," ", IF(COUNTRY_INFO!C437=0," ",COUNTRY_INFO!C437))</f>
        <v>Jardega jarte</v>
      </c>
      <c r="D437" s="15">
        <f>IF(INTRO!$E$43="Non-endemic", 0, IF(COUNTRY_INFO!$K437&gt;0, IF(COUNTRY_INFO!$K437=4, 0, IF(COUNTRY_INFO!$K437=1, COUNTRY_INFO!$F437*0.33, IF(COUNTRY_INFO!$K437=2, COUNTRY_INFO!$F437*0.5, COUNTRY_INFO!$F437))), 0))</f>
        <v>0</v>
      </c>
      <c r="E437" s="15">
        <f>IF(INTRO!$E$43="Non-endemic", 0, IF(COUNTRY_INFO!$K437&gt;0, IF(COUNTRY_INFO!$K437=4, 0, IF(COUNTRY_INFO!$K437=1, 0, IF(COUNTRY_INFO!$K437=2, COUNTRY_INFO!$G437*0.2, COUNTRY_INFO!$G437))), 0))</f>
        <v>0</v>
      </c>
      <c r="F437" s="15">
        <f t="shared" si="48"/>
        <v>0</v>
      </c>
      <c r="G437" s="16">
        <f>IF(INTRO!$E$43="Non-endemic", "Not required", COUNTRY_INFO!S437)</f>
        <v>0</v>
      </c>
      <c r="H437" s="198"/>
      <c r="I437" s="15">
        <f>IF($D437=0,0,IF(AND($G437&gt;0,$H437&lt;&gt;"Yes"),D437,IF(AND($G437&gt;0,$H437="Yes"),COUNTRY_INFO!$F437,0)))</f>
        <v>0</v>
      </c>
      <c r="J437" s="3"/>
      <c r="K437" s="42">
        <f t="shared" si="49"/>
        <v>0</v>
      </c>
      <c r="L437" s="42">
        <f t="shared" si="50"/>
        <v>0</v>
      </c>
      <c r="M437" s="15">
        <f t="shared" si="45"/>
        <v>0</v>
      </c>
      <c r="N437" s="42">
        <f t="shared" si="46"/>
        <v>0</v>
      </c>
      <c r="O437" s="15">
        <f t="shared" si="51"/>
        <v>0</v>
      </c>
      <c r="P437" s="25"/>
      <c r="Q437" s="17">
        <f t="shared" si="52"/>
        <v>0</v>
      </c>
      <c r="R437" s="17">
        <f t="shared" si="47"/>
        <v>0</v>
      </c>
    </row>
    <row r="438" spans="1:18" x14ac:dyDescent="0.2">
      <c r="A438" s="14" t="str">
        <f>IF(INTRO!$E$43="Non-endemic"," ", IF(COUNTRY_INFO!A438=0," ",COUNTRY_INFO!A438))</f>
        <v>Ethiopia</v>
      </c>
      <c r="B438" s="14" t="str">
        <f>IF(INTRO!$E$43="Non-endemic"," ", IF(COUNTRY_INFO!B438=0," ",COUNTRY_INFO!B438))</f>
        <v>Oromia Horo Guduru</v>
      </c>
      <c r="C438" s="14" t="str">
        <f>IF(INTRO!$E$43="Non-endemic"," ", IF(COUNTRY_INFO!C438=0," ",COUNTRY_INFO!C438))</f>
        <v>Jimma Gannati</v>
      </c>
      <c r="D438" s="15">
        <f>IF(INTRO!$E$43="Non-endemic", 0, IF(COUNTRY_INFO!$K438&gt;0, IF(COUNTRY_INFO!$K438=4, 0, IF(COUNTRY_INFO!$K438=1, COUNTRY_INFO!$F438*0.33, IF(COUNTRY_INFO!$K438=2, COUNTRY_INFO!$F438*0.5, COUNTRY_INFO!$F438))), 0))</f>
        <v>0</v>
      </c>
      <c r="E438" s="15">
        <f>IF(INTRO!$E$43="Non-endemic", 0, IF(COUNTRY_INFO!$K438&gt;0, IF(COUNTRY_INFO!$K438=4, 0, IF(COUNTRY_INFO!$K438=1, 0, IF(COUNTRY_INFO!$K438=2, COUNTRY_INFO!$G438*0.2, COUNTRY_INFO!$G438))), 0))</f>
        <v>0</v>
      </c>
      <c r="F438" s="15">
        <f t="shared" si="48"/>
        <v>0</v>
      </c>
      <c r="G438" s="16">
        <f>IF(INTRO!$E$43="Non-endemic", "Not required", COUNTRY_INFO!S438)</f>
        <v>0</v>
      </c>
      <c r="H438" s="198"/>
      <c r="I438" s="15">
        <f>IF($D438=0,0,IF(AND($G438&gt;0,$H438&lt;&gt;"Yes"),D438,IF(AND($G438&gt;0,$H438="Yes"),COUNTRY_INFO!$F438,0)))</f>
        <v>0</v>
      </c>
      <c r="J438" s="3"/>
      <c r="K438" s="42">
        <f t="shared" si="49"/>
        <v>0</v>
      </c>
      <c r="L438" s="42">
        <f t="shared" si="50"/>
        <v>0</v>
      </c>
      <c r="M438" s="15">
        <f t="shared" si="45"/>
        <v>0</v>
      </c>
      <c r="N438" s="42">
        <f t="shared" si="46"/>
        <v>0</v>
      </c>
      <c r="O438" s="15">
        <f t="shared" si="51"/>
        <v>0</v>
      </c>
      <c r="P438" s="25"/>
      <c r="Q438" s="17">
        <f t="shared" si="52"/>
        <v>0</v>
      </c>
      <c r="R438" s="17">
        <f t="shared" si="47"/>
        <v>0</v>
      </c>
    </row>
    <row r="439" spans="1:18" x14ac:dyDescent="0.2">
      <c r="A439" s="14" t="str">
        <f>IF(INTRO!$E$43="Non-endemic"," ", IF(COUNTRY_INFO!A439=0," ",COUNTRY_INFO!A439))</f>
        <v>Ethiopia</v>
      </c>
      <c r="B439" s="14" t="str">
        <f>IF(INTRO!$E$43="Non-endemic"," ", IF(COUNTRY_INFO!B439=0," ",COUNTRY_INFO!B439))</f>
        <v>Oromia Horo Guduru</v>
      </c>
      <c r="C439" s="14" t="str">
        <f>IF(INTRO!$E$43="Non-endemic"," ", IF(COUNTRY_INFO!C439=0," ",COUNTRY_INFO!C439))</f>
        <v>Jimma Rare</v>
      </c>
      <c r="D439" s="15">
        <f>IF(INTRO!$E$43="Non-endemic", 0, IF(COUNTRY_INFO!$K439&gt;0, IF(COUNTRY_INFO!$K439=4, 0, IF(COUNTRY_INFO!$K439=1, COUNTRY_INFO!$F439*0.33, IF(COUNTRY_INFO!$K439=2, COUNTRY_INFO!$F439*0.5, COUNTRY_INFO!$F439))), 0))</f>
        <v>0</v>
      </c>
      <c r="E439" s="15">
        <f>IF(INTRO!$E$43="Non-endemic", 0, IF(COUNTRY_INFO!$K439&gt;0, IF(COUNTRY_INFO!$K439=4, 0, IF(COUNTRY_INFO!$K439=1, 0, IF(COUNTRY_INFO!$K439=2, COUNTRY_INFO!$G439*0.2, COUNTRY_INFO!$G439))), 0))</f>
        <v>0</v>
      </c>
      <c r="F439" s="15">
        <f t="shared" si="48"/>
        <v>0</v>
      </c>
      <c r="G439" s="16">
        <f>IF(INTRO!$E$43="Non-endemic", "Not required", COUNTRY_INFO!S439)</f>
        <v>0</v>
      </c>
      <c r="H439" s="198"/>
      <c r="I439" s="15">
        <f>IF($D439=0,0,IF(AND($G439&gt;0,$H439&lt;&gt;"Yes"),D439,IF(AND($G439&gt;0,$H439="Yes"),COUNTRY_INFO!$F439,0)))</f>
        <v>0</v>
      </c>
      <c r="J439" s="3"/>
      <c r="K439" s="42">
        <f t="shared" si="49"/>
        <v>0</v>
      </c>
      <c r="L439" s="42">
        <f t="shared" si="50"/>
        <v>0</v>
      </c>
      <c r="M439" s="15">
        <f t="shared" si="45"/>
        <v>0</v>
      </c>
      <c r="N439" s="42">
        <f t="shared" si="46"/>
        <v>0</v>
      </c>
      <c r="O439" s="15">
        <f t="shared" si="51"/>
        <v>0</v>
      </c>
      <c r="P439" s="25"/>
      <c r="Q439" s="17">
        <f t="shared" si="52"/>
        <v>0</v>
      </c>
      <c r="R439" s="17">
        <f t="shared" si="47"/>
        <v>0</v>
      </c>
    </row>
    <row r="440" spans="1:18" x14ac:dyDescent="0.2">
      <c r="A440" s="14" t="str">
        <f>IF(INTRO!$E$43="Non-endemic"," ", IF(COUNTRY_INFO!A440=0," ",COUNTRY_INFO!A440))</f>
        <v>Ethiopia</v>
      </c>
      <c r="B440" s="14" t="str">
        <f>IF(INTRO!$E$43="Non-endemic"," ", IF(COUNTRY_INFO!B440=0," ",COUNTRY_INFO!B440))</f>
        <v>Oromia Horo Guduru</v>
      </c>
      <c r="C440" s="14" t="str">
        <f>IF(INTRO!$E$43="Non-endemic"," ", IF(COUNTRY_INFO!C440=0," ",COUNTRY_INFO!C440))</f>
        <v>Shambu Town</v>
      </c>
      <c r="D440" s="15">
        <f>IF(INTRO!$E$43="Non-endemic", 0, IF(COUNTRY_INFO!$K440&gt;0, IF(COUNTRY_INFO!$K440=4, 0, IF(COUNTRY_INFO!$K440=1, COUNTRY_INFO!$F440*0.33, IF(COUNTRY_INFO!$K440=2, COUNTRY_INFO!$F440*0.5, COUNTRY_INFO!$F440))), 0))</f>
        <v>2340.3925493182078</v>
      </c>
      <c r="E440" s="15">
        <f>IF(INTRO!$E$43="Non-endemic", 0, IF(COUNTRY_INFO!$K440&gt;0, IF(COUNTRY_INFO!$K440=4, 0, IF(COUNTRY_INFO!$K440=1, 0, IF(COUNTRY_INFO!$K440=2, COUNTRY_INFO!$G440*0.2, COUNTRY_INFO!$G440))), 0))</f>
        <v>0</v>
      </c>
      <c r="F440" s="15">
        <f t="shared" si="48"/>
        <v>2340.3925493182078</v>
      </c>
      <c r="G440" s="16">
        <f>IF(INTRO!$E$43="Non-endemic", "Not required", COUNTRY_INFO!S440)</f>
        <v>0</v>
      </c>
      <c r="H440" s="198"/>
      <c r="I440" s="15">
        <f>IF($D440=0,0,IF(AND($G440&gt;0,$H440&lt;&gt;"Yes"),D440,IF(AND($G440&gt;0,$H440="Yes"),COUNTRY_INFO!$F440,0)))</f>
        <v>0</v>
      </c>
      <c r="J440" s="3"/>
      <c r="K440" s="42">
        <f t="shared" si="49"/>
        <v>0</v>
      </c>
      <c r="L440" s="42">
        <f t="shared" si="50"/>
        <v>0</v>
      </c>
      <c r="M440" s="15">
        <f t="shared" si="45"/>
        <v>0</v>
      </c>
      <c r="N440" s="42">
        <f t="shared" si="46"/>
        <v>0</v>
      </c>
      <c r="O440" s="15">
        <f t="shared" si="51"/>
        <v>0</v>
      </c>
      <c r="P440" s="25"/>
      <c r="Q440" s="17">
        <f t="shared" si="52"/>
        <v>0</v>
      </c>
      <c r="R440" s="17">
        <f t="shared" si="47"/>
        <v>0</v>
      </c>
    </row>
    <row r="441" spans="1:18" x14ac:dyDescent="0.2">
      <c r="A441" s="14" t="str">
        <f>IF(INTRO!$E$43="Non-endemic"," ", IF(COUNTRY_INFO!A441=0," ",COUNTRY_INFO!A441))</f>
        <v>Ethiopia</v>
      </c>
      <c r="B441" s="14" t="str">
        <f>IF(INTRO!$E$43="Non-endemic"," ", IF(COUNTRY_INFO!B441=0," ",COUNTRY_INFO!B441))</f>
        <v>Oromia Illu Aba bora</v>
      </c>
      <c r="C441" s="14" t="str">
        <f>IF(INTRO!$E$43="Non-endemic"," ", IF(COUNTRY_INFO!C441=0," ",COUNTRY_INFO!C441))</f>
        <v>Ale</v>
      </c>
      <c r="D441" s="15">
        <f>IF(INTRO!$E$43="Non-endemic", 0, IF(COUNTRY_INFO!$K441&gt;0, IF(COUNTRY_INFO!$K441=4, 0, IF(COUNTRY_INFO!$K441=1, COUNTRY_INFO!$F441*0.33, IF(COUNTRY_INFO!$K441=2, COUNTRY_INFO!$F441*0.5, COUNTRY_INFO!$F441))), 0))</f>
        <v>7373.7917139015353</v>
      </c>
      <c r="E441" s="15">
        <f>IF(INTRO!$E$43="Non-endemic", 0, IF(COUNTRY_INFO!$K441&gt;0, IF(COUNTRY_INFO!$K441=4, 0, IF(COUNTRY_INFO!$K441=1, 0, IF(COUNTRY_INFO!$K441=2, COUNTRY_INFO!$G441*0.2, COUNTRY_INFO!$G441))), 0))</f>
        <v>0</v>
      </c>
      <c r="F441" s="15">
        <f t="shared" si="48"/>
        <v>7373.7917139015353</v>
      </c>
      <c r="G441" s="16">
        <f>IF(INTRO!$E$43="Non-endemic", "Not required", COUNTRY_INFO!S441)</f>
        <v>0</v>
      </c>
      <c r="H441" s="198"/>
      <c r="I441" s="15">
        <f>IF($D441=0,0,IF(AND($G441&gt;0,$H441&lt;&gt;"Yes"),D441,IF(AND($G441&gt;0,$H441="Yes"),COUNTRY_INFO!$F441,0)))</f>
        <v>0</v>
      </c>
      <c r="J441" s="3"/>
      <c r="K441" s="42">
        <f t="shared" si="49"/>
        <v>0</v>
      </c>
      <c r="L441" s="42">
        <f t="shared" si="50"/>
        <v>0</v>
      </c>
      <c r="M441" s="15">
        <f t="shared" si="45"/>
        <v>0</v>
      </c>
      <c r="N441" s="42">
        <f t="shared" si="46"/>
        <v>0</v>
      </c>
      <c r="O441" s="15">
        <f t="shared" si="51"/>
        <v>0</v>
      </c>
      <c r="P441" s="25"/>
      <c r="Q441" s="17">
        <f t="shared" si="52"/>
        <v>0</v>
      </c>
      <c r="R441" s="17">
        <f t="shared" si="47"/>
        <v>0</v>
      </c>
    </row>
    <row r="442" spans="1:18" x14ac:dyDescent="0.2">
      <c r="A442" s="14" t="str">
        <f>IF(INTRO!$E$43="Non-endemic"," ", IF(COUNTRY_INFO!A442=0," ",COUNTRY_INFO!A442))</f>
        <v>Ethiopia</v>
      </c>
      <c r="B442" s="14" t="str">
        <f>IF(INTRO!$E$43="Non-endemic"," ", IF(COUNTRY_INFO!B442=0," ",COUNTRY_INFO!B442))</f>
        <v>Oromia Illu Aba bora</v>
      </c>
      <c r="C442" s="14" t="str">
        <f>IF(INTRO!$E$43="Non-endemic"," ", IF(COUNTRY_INFO!C442=0," ",COUNTRY_INFO!C442))</f>
        <v>Alge Sachi</v>
      </c>
      <c r="D442" s="15">
        <f>IF(INTRO!$E$43="Non-endemic", 0, IF(COUNTRY_INFO!$K442&gt;0, IF(COUNTRY_INFO!$K442=4, 0, IF(COUNTRY_INFO!$K442=1, COUNTRY_INFO!$F442*0.33, IF(COUNTRY_INFO!$K442=2, COUNTRY_INFO!$F442*0.5, COUNTRY_INFO!$F442))), 0))</f>
        <v>0</v>
      </c>
      <c r="E442" s="15">
        <f>IF(INTRO!$E$43="Non-endemic", 0, IF(COUNTRY_INFO!$K442&gt;0, IF(COUNTRY_INFO!$K442=4, 0, IF(COUNTRY_INFO!$K442=1, 0, IF(COUNTRY_INFO!$K442=2, COUNTRY_INFO!$G442*0.2, COUNTRY_INFO!$G442))), 0))</f>
        <v>0</v>
      </c>
      <c r="F442" s="15">
        <f t="shared" si="48"/>
        <v>0</v>
      </c>
      <c r="G442" s="16">
        <f>IF(INTRO!$E$43="Non-endemic", "Not required", COUNTRY_INFO!S442)</f>
        <v>0</v>
      </c>
      <c r="H442" s="198"/>
      <c r="I442" s="15">
        <f>IF($D442=0,0,IF(AND($G442&gt;0,$H442&lt;&gt;"Yes"),D442,IF(AND($G442&gt;0,$H442="Yes"),COUNTRY_INFO!$F442,0)))</f>
        <v>0</v>
      </c>
      <c r="J442" s="3"/>
      <c r="K442" s="42">
        <f t="shared" si="49"/>
        <v>0</v>
      </c>
      <c r="L442" s="42">
        <f t="shared" si="50"/>
        <v>0</v>
      </c>
      <c r="M442" s="15">
        <f t="shared" si="45"/>
        <v>0</v>
      </c>
      <c r="N442" s="42">
        <f t="shared" si="46"/>
        <v>0</v>
      </c>
      <c r="O442" s="15">
        <f t="shared" si="51"/>
        <v>0</v>
      </c>
      <c r="P442" s="25"/>
      <c r="Q442" s="17">
        <f t="shared" si="52"/>
        <v>0</v>
      </c>
      <c r="R442" s="17">
        <f t="shared" si="47"/>
        <v>0</v>
      </c>
    </row>
    <row r="443" spans="1:18" x14ac:dyDescent="0.2">
      <c r="A443" s="14" t="str">
        <f>IF(INTRO!$E$43="Non-endemic"," ", IF(COUNTRY_INFO!A443=0," ",COUNTRY_INFO!A443))</f>
        <v>Ethiopia</v>
      </c>
      <c r="B443" s="14" t="str">
        <f>IF(INTRO!$E$43="Non-endemic"," ", IF(COUNTRY_INFO!B443=0," ",COUNTRY_INFO!B443))</f>
        <v>Oromia Illu Aba bora</v>
      </c>
      <c r="C443" s="14" t="str">
        <f>IF(INTRO!$E$43="Non-endemic"," ", IF(COUNTRY_INFO!C443=0," ",COUNTRY_INFO!C443))</f>
        <v>Becho</v>
      </c>
      <c r="D443" s="15">
        <f>IF(INTRO!$E$43="Non-endemic", 0, IF(COUNTRY_INFO!$K443&gt;0, IF(COUNTRY_INFO!$K443=4, 0, IF(COUNTRY_INFO!$K443=1, COUNTRY_INFO!$F443*0.33, IF(COUNTRY_INFO!$K443=2, COUNTRY_INFO!$F443*0.5, COUNTRY_INFO!$F443))), 0))</f>
        <v>5148.3981113832961</v>
      </c>
      <c r="E443" s="15">
        <f>IF(INTRO!$E$43="Non-endemic", 0, IF(COUNTRY_INFO!$K443&gt;0, IF(COUNTRY_INFO!$K443=4, 0, IF(COUNTRY_INFO!$K443=1, 0, IF(COUNTRY_INFO!$K443=2, COUNTRY_INFO!$G443*0.2, COUNTRY_INFO!$G443))), 0))</f>
        <v>0</v>
      </c>
      <c r="F443" s="15">
        <f t="shared" si="48"/>
        <v>5148.3981113832961</v>
      </c>
      <c r="G443" s="16">
        <f>IF(INTRO!$E$43="Non-endemic", "Not required", COUNTRY_INFO!S443)</f>
        <v>0</v>
      </c>
      <c r="H443" s="198"/>
      <c r="I443" s="15">
        <f>IF($D443=0,0,IF(AND($G443&gt;0,$H443&lt;&gt;"Yes"),D443,IF(AND($G443&gt;0,$H443="Yes"),COUNTRY_INFO!$F443,0)))</f>
        <v>0</v>
      </c>
      <c r="J443" s="3"/>
      <c r="K443" s="42">
        <f t="shared" si="49"/>
        <v>0</v>
      </c>
      <c r="L443" s="42">
        <f t="shared" si="50"/>
        <v>0</v>
      </c>
      <c r="M443" s="15">
        <f t="shared" si="45"/>
        <v>0</v>
      </c>
      <c r="N443" s="42">
        <f t="shared" si="46"/>
        <v>0</v>
      </c>
      <c r="O443" s="15">
        <f t="shared" si="51"/>
        <v>0</v>
      </c>
      <c r="P443" s="25"/>
      <c r="Q443" s="17">
        <f t="shared" si="52"/>
        <v>0</v>
      </c>
      <c r="R443" s="17">
        <f t="shared" si="47"/>
        <v>0</v>
      </c>
    </row>
    <row r="444" spans="1:18" x14ac:dyDescent="0.2">
      <c r="A444" s="14" t="str">
        <f>IF(INTRO!$E$43="Non-endemic"," ", IF(COUNTRY_INFO!A444=0," ",COUNTRY_INFO!A444))</f>
        <v>Ethiopia</v>
      </c>
      <c r="B444" s="14" t="str">
        <f>IF(INTRO!$E$43="Non-endemic"," ", IF(COUNTRY_INFO!B444=0," ",COUNTRY_INFO!B444))</f>
        <v>Oromia Illu Aba bora</v>
      </c>
      <c r="C444" s="14" t="str">
        <f>IF(INTRO!$E$43="Non-endemic"," ", IF(COUNTRY_INFO!C444=0," ",COUNTRY_INFO!C444))</f>
        <v>Bilo Nopha</v>
      </c>
      <c r="D444" s="15">
        <f>IF(INTRO!$E$43="Non-endemic", 0, IF(COUNTRY_INFO!$K444&gt;0, IF(COUNTRY_INFO!$K444=4, 0, IF(COUNTRY_INFO!$K444=1, COUNTRY_INFO!$F444*0.33, IF(COUNTRY_INFO!$K444=2, COUNTRY_INFO!$F444*0.5, COUNTRY_INFO!$F444))), 0))</f>
        <v>0</v>
      </c>
      <c r="E444" s="15">
        <f>IF(INTRO!$E$43="Non-endemic", 0, IF(COUNTRY_INFO!$K444&gt;0, IF(COUNTRY_INFO!$K444=4, 0, IF(COUNTRY_INFO!$K444=1, 0, IF(COUNTRY_INFO!$K444=2, COUNTRY_INFO!$G444*0.2, COUNTRY_INFO!$G444))), 0))</f>
        <v>0</v>
      </c>
      <c r="F444" s="15">
        <f t="shared" si="48"/>
        <v>0</v>
      </c>
      <c r="G444" s="16">
        <f>IF(INTRO!$E$43="Non-endemic", "Not required", COUNTRY_INFO!S444)</f>
        <v>0</v>
      </c>
      <c r="H444" s="198"/>
      <c r="I444" s="15">
        <f>IF($D444=0,0,IF(AND($G444&gt;0,$H444&lt;&gt;"Yes"),D444,IF(AND($G444&gt;0,$H444="Yes"),COUNTRY_INFO!$F444,0)))</f>
        <v>0</v>
      </c>
      <c r="J444" s="3"/>
      <c r="K444" s="42">
        <f t="shared" si="49"/>
        <v>0</v>
      </c>
      <c r="L444" s="42">
        <f t="shared" si="50"/>
        <v>0</v>
      </c>
      <c r="M444" s="15">
        <f t="shared" si="45"/>
        <v>0</v>
      </c>
      <c r="N444" s="42">
        <f t="shared" si="46"/>
        <v>0</v>
      </c>
      <c r="O444" s="15">
        <f t="shared" si="51"/>
        <v>0</v>
      </c>
      <c r="P444" s="25"/>
      <c r="Q444" s="17">
        <f t="shared" si="52"/>
        <v>0</v>
      </c>
      <c r="R444" s="17">
        <f t="shared" si="47"/>
        <v>0</v>
      </c>
    </row>
    <row r="445" spans="1:18" x14ac:dyDescent="0.2">
      <c r="A445" s="14" t="str">
        <f>IF(INTRO!$E$43="Non-endemic"," ", IF(COUNTRY_INFO!A445=0," ",COUNTRY_INFO!A445))</f>
        <v>Ethiopia</v>
      </c>
      <c r="B445" s="14" t="str">
        <f>IF(INTRO!$E$43="Non-endemic"," ", IF(COUNTRY_INFO!B445=0," ",COUNTRY_INFO!B445))</f>
        <v>Oromia Illu Aba bora</v>
      </c>
      <c r="C445" s="14" t="str">
        <f>IF(INTRO!$E$43="Non-endemic"," ", IF(COUNTRY_INFO!C445=0," ",COUNTRY_INFO!C445))</f>
        <v>Bure</v>
      </c>
      <c r="D445" s="15">
        <f>IF(INTRO!$E$43="Non-endemic", 0, IF(COUNTRY_INFO!$K445&gt;0, IF(COUNTRY_INFO!$K445=4, 0, IF(COUNTRY_INFO!$K445=1, COUNTRY_INFO!$F445*0.33, IF(COUNTRY_INFO!$K445=2, COUNTRY_INFO!$F445*0.5, COUNTRY_INFO!$F445))), 0))</f>
        <v>7126.1260888245124</v>
      </c>
      <c r="E445" s="15">
        <f>IF(INTRO!$E$43="Non-endemic", 0, IF(COUNTRY_INFO!$K445&gt;0, IF(COUNTRY_INFO!$K445=4, 0, IF(COUNTRY_INFO!$K445=1, 0, IF(COUNTRY_INFO!$K445=2, COUNTRY_INFO!$G445*0.2, COUNTRY_INFO!$G445))), 0))</f>
        <v>0</v>
      </c>
      <c r="F445" s="15">
        <f t="shared" si="48"/>
        <v>7126.1260888245124</v>
      </c>
      <c r="G445" s="16">
        <f>IF(INTRO!$E$43="Non-endemic", "Not required", COUNTRY_INFO!S445)</f>
        <v>0</v>
      </c>
      <c r="H445" s="198"/>
      <c r="I445" s="15">
        <f>IF($D445=0,0,IF(AND($G445&gt;0,$H445&lt;&gt;"Yes"),D445,IF(AND($G445&gt;0,$H445="Yes"),COUNTRY_INFO!$F445,0)))</f>
        <v>0</v>
      </c>
      <c r="J445" s="3"/>
      <c r="K445" s="42">
        <f t="shared" si="49"/>
        <v>0</v>
      </c>
      <c r="L445" s="42">
        <f t="shared" si="50"/>
        <v>0</v>
      </c>
      <c r="M445" s="15">
        <f t="shared" si="45"/>
        <v>0</v>
      </c>
      <c r="N445" s="42">
        <f t="shared" si="46"/>
        <v>0</v>
      </c>
      <c r="O445" s="15">
        <f t="shared" si="51"/>
        <v>0</v>
      </c>
      <c r="P445" s="25"/>
      <c r="Q445" s="17">
        <f t="shared" si="52"/>
        <v>0</v>
      </c>
      <c r="R445" s="17">
        <f t="shared" si="47"/>
        <v>0</v>
      </c>
    </row>
    <row r="446" spans="1:18" x14ac:dyDescent="0.2">
      <c r="A446" s="14" t="str">
        <f>IF(INTRO!$E$43="Non-endemic"," ", IF(COUNTRY_INFO!A446=0," ",COUNTRY_INFO!A446))</f>
        <v>Ethiopia</v>
      </c>
      <c r="B446" s="14" t="str">
        <f>IF(INTRO!$E$43="Non-endemic"," ", IF(COUNTRY_INFO!B446=0," ",COUNTRY_INFO!B446))</f>
        <v>Oromia Illu Aba bora</v>
      </c>
      <c r="C446" s="14" t="str">
        <f>IF(INTRO!$E$43="Non-endemic"," ", IF(COUNTRY_INFO!C446=0," ",COUNTRY_INFO!C446))</f>
        <v>Darimu</v>
      </c>
      <c r="D446" s="15">
        <f>IF(INTRO!$E$43="Non-endemic", 0, IF(COUNTRY_INFO!$K446&gt;0, IF(COUNTRY_INFO!$K446=4, 0, IF(COUNTRY_INFO!$K446=1, COUNTRY_INFO!$F446*0.33, IF(COUNTRY_INFO!$K446=2, COUNTRY_INFO!$F446*0.5, COUNTRY_INFO!$F446))), 0))</f>
        <v>0</v>
      </c>
      <c r="E446" s="15">
        <f>IF(INTRO!$E$43="Non-endemic", 0, IF(COUNTRY_INFO!$K446&gt;0, IF(COUNTRY_INFO!$K446=4, 0, IF(COUNTRY_INFO!$K446=1, 0, IF(COUNTRY_INFO!$K446=2, COUNTRY_INFO!$G446*0.2, COUNTRY_INFO!$G446))), 0))</f>
        <v>0</v>
      </c>
      <c r="F446" s="15">
        <f t="shared" si="48"/>
        <v>0</v>
      </c>
      <c r="G446" s="16">
        <f>IF(INTRO!$E$43="Non-endemic", "Not required", COUNTRY_INFO!S446)</f>
        <v>0</v>
      </c>
      <c r="H446" s="198"/>
      <c r="I446" s="15">
        <f>IF($D446=0,0,IF(AND($G446&gt;0,$H446&lt;&gt;"Yes"),D446,IF(AND($G446&gt;0,$H446="Yes"),COUNTRY_INFO!$F446,0)))</f>
        <v>0</v>
      </c>
      <c r="J446" s="3"/>
      <c r="K446" s="42">
        <f t="shared" si="49"/>
        <v>0</v>
      </c>
      <c r="L446" s="42">
        <f t="shared" si="50"/>
        <v>0</v>
      </c>
      <c r="M446" s="15">
        <f t="shared" si="45"/>
        <v>0</v>
      </c>
      <c r="N446" s="42">
        <f t="shared" si="46"/>
        <v>0</v>
      </c>
      <c r="O446" s="15">
        <f t="shared" si="51"/>
        <v>0</v>
      </c>
      <c r="P446" s="25"/>
      <c r="Q446" s="17">
        <f t="shared" si="52"/>
        <v>0</v>
      </c>
      <c r="R446" s="17">
        <f t="shared" si="47"/>
        <v>0</v>
      </c>
    </row>
    <row r="447" spans="1:18" x14ac:dyDescent="0.2">
      <c r="A447" s="14" t="str">
        <f>IF(INTRO!$E$43="Non-endemic"," ", IF(COUNTRY_INFO!A447=0," ",COUNTRY_INFO!A447))</f>
        <v>Ethiopia</v>
      </c>
      <c r="B447" s="14" t="str">
        <f>IF(INTRO!$E$43="Non-endemic"," ", IF(COUNTRY_INFO!B447=0," ",COUNTRY_INFO!B447))</f>
        <v>Oromia Illu Aba bora</v>
      </c>
      <c r="C447" s="14" t="str">
        <f>IF(INTRO!$E$43="Non-endemic"," ", IF(COUNTRY_INFO!C447=0," ",COUNTRY_INFO!C447))</f>
        <v>Didu</v>
      </c>
      <c r="D447" s="15">
        <f>IF(INTRO!$E$43="Non-endemic", 0, IF(COUNTRY_INFO!$K447&gt;0, IF(COUNTRY_INFO!$K447=4, 0, IF(COUNTRY_INFO!$K447=1, COUNTRY_INFO!$F447*0.33, IF(COUNTRY_INFO!$K447=2, COUNTRY_INFO!$F447*0.5, COUNTRY_INFO!$F447))), 0))</f>
        <v>0</v>
      </c>
      <c r="E447" s="15">
        <f>IF(INTRO!$E$43="Non-endemic", 0, IF(COUNTRY_INFO!$K447&gt;0, IF(COUNTRY_INFO!$K447=4, 0, IF(COUNTRY_INFO!$K447=1, 0, IF(COUNTRY_INFO!$K447=2, COUNTRY_INFO!$G447*0.2, COUNTRY_INFO!$G447))), 0))</f>
        <v>0</v>
      </c>
      <c r="F447" s="15">
        <f t="shared" si="48"/>
        <v>0</v>
      </c>
      <c r="G447" s="16">
        <f>IF(INTRO!$E$43="Non-endemic", "Not required", COUNTRY_INFO!S447)</f>
        <v>0</v>
      </c>
      <c r="H447" s="198"/>
      <c r="I447" s="15">
        <f>IF($D447=0,0,IF(AND($G447&gt;0,$H447&lt;&gt;"Yes"),D447,IF(AND($G447&gt;0,$H447="Yes"),COUNTRY_INFO!$F447,0)))</f>
        <v>0</v>
      </c>
      <c r="J447" s="3"/>
      <c r="K447" s="42">
        <f t="shared" si="49"/>
        <v>0</v>
      </c>
      <c r="L447" s="42">
        <f t="shared" si="50"/>
        <v>0</v>
      </c>
      <c r="M447" s="15">
        <f t="shared" si="45"/>
        <v>0</v>
      </c>
      <c r="N447" s="42">
        <f t="shared" si="46"/>
        <v>0</v>
      </c>
      <c r="O447" s="15">
        <f t="shared" si="51"/>
        <v>0</v>
      </c>
      <c r="P447" s="25"/>
      <c r="Q447" s="17">
        <f t="shared" si="52"/>
        <v>0</v>
      </c>
      <c r="R447" s="17">
        <f t="shared" si="47"/>
        <v>0</v>
      </c>
    </row>
    <row r="448" spans="1:18" x14ac:dyDescent="0.2">
      <c r="A448" s="14" t="str">
        <f>IF(INTRO!$E$43="Non-endemic"," ", IF(COUNTRY_INFO!A448=0," ",COUNTRY_INFO!A448))</f>
        <v>Ethiopia</v>
      </c>
      <c r="B448" s="14" t="str">
        <f>IF(INTRO!$E$43="Non-endemic"," ", IF(COUNTRY_INFO!B448=0," ",COUNTRY_INFO!B448))</f>
        <v>Oromia Illu Aba bora</v>
      </c>
      <c r="C448" s="14" t="str">
        <f>IF(INTRO!$E$43="Non-endemic"," ", IF(COUNTRY_INFO!C448=0," ",COUNTRY_INFO!C448))</f>
        <v>Doranii</v>
      </c>
      <c r="D448" s="15">
        <f>IF(INTRO!$E$43="Non-endemic", 0, IF(COUNTRY_INFO!$K448&gt;0, IF(COUNTRY_INFO!$K448=4, 0, IF(COUNTRY_INFO!$K448=1, COUNTRY_INFO!$F448*0.33, IF(COUNTRY_INFO!$K448=2, COUNTRY_INFO!$F448*0.5, COUNTRY_INFO!$F448))), 0))</f>
        <v>0</v>
      </c>
      <c r="E448" s="15">
        <f>IF(INTRO!$E$43="Non-endemic", 0, IF(COUNTRY_INFO!$K448&gt;0, IF(COUNTRY_INFO!$K448=4, 0, IF(COUNTRY_INFO!$K448=1, 0, IF(COUNTRY_INFO!$K448=2, COUNTRY_INFO!$G448*0.2, COUNTRY_INFO!$G448))), 0))</f>
        <v>0</v>
      </c>
      <c r="F448" s="15">
        <f t="shared" si="48"/>
        <v>0</v>
      </c>
      <c r="G448" s="16">
        <f>IF(INTRO!$E$43="Non-endemic", "Not required", COUNTRY_INFO!S448)</f>
        <v>0</v>
      </c>
      <c r="H448" s="198"/>
      <c r="I448" s="15">
        <f>IF($D448=0,0,IF(AND($G448&gt;0,$H448&lt;&gt;"Yes"),D448,IF(AND($G448&gt;0,$H448="Yes"),COUNTRY_INFO!$F448,0)))</f>
        <v>0</v>
      </c>
      <c r="J448" s="3"/>
      <c r="K448" s="42">
        <f t="shared" si="49"/>
        <v>0</v>
      </c>
      <c r="L448" s="42">
        <f t="shared" si="50"/>
        <v>0</v>
      </c>
      <c r="M448" s="15">
        <f t="shared" si="45"/>
        <v>0</v>
      </c>
      <c r="N448" s="42">
        <f t="shared" si="46"/>
        <v>0</v>
      </c>
      <c r="O448" s="15">
        <f t="shared" si="51"/>
        <v>0</v>
      </c>
      <c r="P448" s="25"/>
      <c r="Q448" s="17">
        <f t="shared" si="52"/>
        <v>0</v>
      </c>
      <c r="R448" s="17">
        <f t="shared" si="47"/>
        <v>0</v>
      </c>
    </row>
    <row r="449" spans="1:18" x14ac:dyDescent="0.2">
      <c r="A449" s="14" t="str">
        <f>IF(INTRO!$E$43="Non-endemic"," ", IF(COUNTRY_INFO!A449=0," ",COUNTRY_INFO!A449))</f>
        <v>Ethiopia</v>
      </c>
      <c r="B449" s="14" t="str">
        <f>IF(INTRO!$E$43="Non-endemic"," ", IF(COUNTRY_INFO!B449=0," ",COUNTRY_INFO!B449))</f>
        <v>Oromia Illu Aba bora</v>
      </c>
      <c r="C449" s="14" t="str">
        <f>IF(INTRO!$E$43="Non-endemic"," ", IF(COUNTRY_INFO!C449=0," ",COUNTRY_INFO!C449))</f>
        <v>Halu</v>
      </c>
      <c r="D449" s="15">
        <f>IF(INTRO!$E$43="Non-endemic", 0, IF(COUNTRY_INFO!$K449&gt;0, IF(COUNTRY_INFO!$K449=4, 0, IF(COUNTRY_INFO!$K449=1, COUNTRY_INFO!$F449*0.33, IF(COUNTRY_INFO!$K449=2, COUNTRY_INFO!$F449*0.5, COUNTRY_INFO!$F449))), 0))</f>
        <v>0</v>
      </c>
      <c r="E449" s="15">
        <f>IF(INTRO!$E$43="Non-endemic", 0, IF(COUNTRY_INFO!$K449&gt;0, IF(COUNTRY_INFO!$K449=4, 0, IF(COUNTRY_INFO!$K449=1, 0, IF(COUNTRY_INFO!$K449=2, COUNTRY_INFO!$G449*0.2, COUNTRY_INFO!$G449))), 0))</f>
        <v>0</v>
      </c>
      <c r="F449" s="15">
        <f t="shared" si="48"/>
        <v>0</v>
      </c>
      <c r="G449" s="16">
        <f>IF(INTRO!$E$43="Non-endemic", "Not required", COUNTRY_INFO!S449)</f>
        <v>0</v>
      </c>
      <c r="H449" s="198"/>
      <c r="I449" s="15">
        <f>IF($D449=0,0,IF(AND($G449&gt;0,$H449&lt;&gt;"Yes"),D449,IF(AND($G449&gt;0,$H449="Yes"),COUNTRY_INFO!$F449,0)))</f>
        <v>0</v>
      </c>
      <c r="J449" s="3"/>
      <c r="K449" s="42">
        <f t="shared" si="49"/>
        <v>0</v>
      </c>
      <c r="L449" s="42">
        <f t="shared" si="50"/>
        <v>0</v>
      </c>
      <c r="M449" s="15">
        <f t="shared" si="45"/>
        <v>0</v>
      </c>
      <c r="N449" s="42">
        <f t="shared" si="46"/>
        <v>0</v>
      </c>
      <c r="O449" s="15">
        <f t="shared" si="51"/>
        <v>0</v>
      </c>
      <c r="P449" s="25"/>
      <c r="Q449" s="17">
        <f t="shared" si="52"/>
        <v>0</v>
      </c>
      <c r="R449" s="17">
        <f t="shared" si="47"/>
        <v>0</v>
      </c>
    </row>
    <row r="450" spans="1:18" x14ac:dyDescent="0.2">
      <c r="A450" s="14" t="str">
        <f>IF(INTRO!$E$43="Non-endemic"," ", IF(COUNTRY_INFO!A450=0," ",COUNTRY_INFO!A450))</f>
        <v>Ethiopia</v>
      </c>
      <c r="B450" s="14" t="str">
        <f>IF(INTRO!$E$43="Non-endemic"," ", IF(COUNTRY_INFO!B450=0," ",COUNTRY_INFO!B450))</f>
        <v>Oromia Illu Aba bora</v>
      </c>
      <c r="C450" s="14" t="str">
        <f>IF(INTRO!$E$43="Non-endemic"," ", IF(COUNTRY_INFO!C450=0," ",COUNTRY_INFO!C450))</f>
        <v>Hurumu</v>
      </c>
      <c r="D450" s="15">
        <f>IF(INTRO!$E$43="Non-endemic", 0, IF(COUNTRY_INFO!$K450&gt;0, IF(COUNTRY_INFO!$K450=4, 0, IF(COUNTRY_INFO!$K450=1, COUNTRY_INFO!$F450*0.33, IF(COUNTRY_INFO!$K450=2, COUNTRY_INFO!$F450*0.5, COUNTRY_INFO!$F450))), 0))</f>
        <v>0</v>
      </c>
      <c r="E450" s="15">
        <f>IF(INTRO!$E$43="Non-endemic", 0, IF(COUNTRY_INFO!$K450&gt;0, IF(COUNTRY_INFO!$K450=4, 0, IF(COUNTRY_INFO!$K450=1, 0, IF(COUNTRY_INFO!$K450=2, COUNTRY_INFO!$G450*0.2, COUNTRY_INFO!$G450))), 0))</f>
        <v>0</v>
      </c>
      <c r="F450" s="15">
        <f t="shared" si="48"/>
        <v>0</v>
      </c>
      <c r="G450" s="16">
        <f>IF(INTRO!$E$43="Non-endemic", "Not required", COUNTRY_INFO!S450)</f>
        <v>0</v>
      </c>
      <c r="H450" s="198"/>
      <c r="I450" s="15">
        <f>IF($D450=0,0,IF(AND($G450&gt;0,$H450&lt;&gt;"Yes"),D450,IF(AND($G450&gt;0,$H450="Yes"),COUNTRY_INFO!$F450,0)))</f>
        <v>0</v>
      </c>
      <c r="J450" s="3"/>
      <c r="K450" s="42">
        <f t="shared" si="49"/>
        <v>0</v>
      </c>
      <c r="L450" s="42">
        <f t="shared" si="50"/>
        <v>0</v>
      </c>
      <c r="M450" s="15">
        <f t="shared" si="45"/>
        <v>0</v>
      </c>
      <c r="N450" s="42">
        <f t="shared" si="46"/>
        <v>0</v>
      </c>
      <c r="O450" s="15">
        <f t="shared" si="51"/>
        <v>0</v>
      </c>
      <c r="P450" s="25"/>
      <c r="Q450" s="17">
        <f t="shared" si="52"/>
        <v>0</v>
      </c>
      <c r="R450" s="17">
        <f t="shared" si="47"/>
        <v>0</v>
      </c>
    </row>
    <row r="451" spans="1:18" x14ac:dyDescent="0.2">
      <c r="A451" s="14" t="str">
        <f>IF(INTRO!$E$43="Non-endemic"," ", IF(COUNTRY_INFO!A451=0," ",COUNTRY_INFO!A451))</f>
        <v>Ethiopia</v>
      </c>
      <c r="B451" s="14" t="str">
        <f>IF(INTRO!$E$43="Non-endemic"," ", IF(COUNTRY_INFO!B451=0," ",COUNTRY_INFO!B451))</f>
        <v>Oromia Illu Aba bora</v>
      </c>
      <c r="C451" s="14" t="str">
        <f>IF(INTRO!$E$43="Non-endemic"," ", IF(COUNTRY_INFO!C451=0," ",COUNTRY_INFO!C451))</f>
        <v>Metu</v>
      </c>
      <c r="D451" s="15">
        <f>IF(INTRO!$E$43="Non-endemic", 0, IF(COUNTRY_INFO!$K451&gt;0, IF(COUNTRY_INFO!$K451=4, 0, IF(COUNTRY_INFO!$K451=1, COUNTRY_INFO!$F451*0.33, IF(COUNTRY_INFO!$K451=2, COUNTRY_INFO!$F451*0.5, COUNTRY_INFO!$F451))), 0))</f>
        <v>0</v>
      </c>
      <c r="E451" s="15">
        <f>IF(INTRO!$E$43="Non-endemic", 0, IF(COUNTRY_INFO!$K451&gt;0, IF(COUNTRY_INFO!$K451=4, 0, IF(COUNTRY_INFO!$K451=1, 0, IF(COUNTRY_INFO!$K451=2, COUNTRY_INFO!$G451*0.2, COUNTRY_INFO!$G451))), 0))</f>
        <v>0</v>
      </c>
      <c r="F451" s="15">
        <f t="shared" si="48"/>
        <v>0</v>
      </c>
      <c r="G451" s="16">
        <f>IF(INTRO!$E$43="Non-endemic", "Not required", COUNTRY_INFO!S451)</f>
        <v>0</v>
      </c>
      <c r="H451" s="198"/>
      <c r="I451" s="15">
        <f>IF($D451=0,0,IF(AND($G451&gt;0,$H451&lt;&gt;"Yes"),D451,IF(AND($G451&gt;0,$H451="Yes"),COUNTRY_INFO!$F451,0)))</f>
        <v>0</v>
      </c>
      <c r="J451" s="3"/>
      <c r="K451" s="42">
        <f t="shared" si="49"/>
        <v>0</v>
      </c>
      <c r="L451" s="42">
        <f t="shared" si="50"/>
        <v>0</v>
      </c>
      <c r="M451" s="15">
        <f t="shared" si="45"/>
        <v>0</v>
      </c>
      <c r="N451" s="42">
        <f t="shared" si="46"/>
        <v>0</v>
      </c>
      <c r="O451" s="15">
        <f t="shared" si="51"/>
        <v>0</v>
      </c>
      <c r="P451" s="25"/>
      <c r="Q451" s="17">
        <f t="shared" si="52"/>
        <v>0</v>
      </c>
      <c r="R451" s="17">
        <f t="shared" si="47"/>
        <v>0</v>
      </c>
    </row>
    <row r="452" spans="1:18" x14ac:dyDescent="0.2">
      <c r="A452" s="14" t="str">
        <f>IF(INTRO!$E$43="Non-endemic"," ", IF(COUNTRY_INFO!A452=0," ",COUNTRY_INFO!A452))</f>
        <v>Ethiopia</v>
      </c>
      <c r="B452" s="14" t="str">
        <f>IF(INTRO!$E$43="Non-endemic"," ", IF(COUNTRY_INFO!B452=0," ",COUNTRY_INFO!B452))</f>
        <v>Oromia Illu Aba bora</v>
      </c>
      <c r="C452" s="14" t="str">
        <f>IF(INTRO!$E$43="Non-endemic"," ", IF(COUNTRY_INFO!C452=0," ",COUNTRY_INFO!C452))</f>
        <v>Metu Town</v>
      </c>
      <c r="D452" s="15">
        <f>IF(INTRO!$E$43="Non-endemic", 0, IF(COUNTRY_INFO!$K452&gt;0, IF(COUNTRY_INFO!$K452=4, 0, IF(COUNTRY_INFO!$K452=1, COUNTRY_INFO!$F452*0.33, IF(COUNTRY_INFO!$K452=2, COUNTRY_INFO!$F452*0.5, COUNTRY_INFO!$F452))), 0))</f>
        <v>4492.3645611472321</v>
      </c>
      <c r="E452" s="15">
        <f>IF(INTRO!$E$43="Non-endemic", 0, IF(COUNTRY_INFO!$K452&gt;0, IF(COUNTRY_INFO!$K452=4, 0, IF(COUNTRY_INFO!$K452=1, 0, IF(COUNTRY_INFO!$K452=2, COUNTRY_INFO!$G452*0.2, COUNTRY_INFO!$G452))), 0))</f>
        <v>0</v>
      </c>
      <c r="F452" s="15">
        <f t="shared" si="48"/>
        <v>4492.3645611472321</v>
      </c>
      <c r="G452" s="16">
        <f>IF(INTRO!$E$43="Non-endemic", "Not required", COUNTRY_INFO!S452)</f>
        <v>0</v>
      </c>
      <c r="H452" s="198"/>
      <c r="I452" s="15">
        <f>IF($D452=0,0,IF(AND($G452&gt;0,$H452&lt;&gt;"Yes"),D452,IF(AND($G452&gt;0,$H452="Yes"),COUNTRY_INFO!$F452,0)))</f>
        <v>0</v>
      </c>
      <c r="J452" s="3"/>
      <c r="K452" s="42">
        <f t="shared" si="49"/>
        <v>0</v>
      </c>
      <c r="L452" s="42">
        <f t="shared" si="50"/>
        <v>0</v>
      </c>
      <c r="M452" s="15">
        <f t="shared" si="45"/>
        <v>0</v>
      </c>
      <c r="N452" s="42">
        <f t="shared" si="46"/>
        <v>0</v>
      </c>
      <c r="O452" s="15">
        <f t="shared" si="51"/>
        <v>0</v>
      </c>
      <c r="P452" s="25"/>
      <c r="Q452" s="17">
        <f t="shared" si="52"/>
        <v>0</v>
      </c>
      <c r="R452" s="17">
        <f t="shared" si="47"/>
        <v>0</v>
      </c>
    </row>
    <row r="453" spans="1:18" x14ac:dyDescent="0.2">
      <c r="A453" s="14" t="str">
        <f>IF(INTRO!$E$43="Non-endemic"," ", IF(COUNTRY_INFO!A453=0," ",COUNTRY_INFO!A453))</f>
        <v>Ethiopia</v>
      </c>
      <c r="B453" s="14" t="str">
        <f>IF(INTRO!$E$43="Non-endemic"," ", IF(COUNTRY_INFO!B453=0," ",COUNTRY_INFO!B453))</f>
        <v>Oromia Illu Aba bora</v>
      </c>
      <c r="C453" s="14" t="str">
        <f>IF(INTRO!$E$43="Non-endemic"," ", IF(COUNTRY_INFO!C453=0," ",COUNTRY_INFO!C453))</f>
        <v>Nonno  sale</v>
      </c>
      <c r="D453" s="15">
        <f>IF(INTRO!$E$43="Non-endemic", 0, IF(COUNTRY_INFO!$K453&gt;0, IF(COUNTRY_INFO!$K453=4, 0, IF(COUNTRY_INFO!$K453=1, COUNTRY_INFO!$F453*0.33, IF(COUNTRY_INFO!$K453=2, COUNTRY_INFO!$F453*0.5, COUNTRY_INFO!$F453))), 0))</f>
        <v>0</v>
      </c>
      <c r="E453" s="15">
        <f>IF(INTRO!$E$43="Non-endemic", 0, IF(COUNTRY_INFO!$K453&gt;0, IF(COUNTRY_INFO!$K453=4, 0, IF(COUNTRY_INFO!$K453=1, 0, IF(COUNTRY_INFO!$K453=2, COUNTRY_INFO!$G453*0.2, COUNTRY_INFO!$G453))), 0))</f>
        <v>0</v>
      </c>
      <c r="F453" s="15">
        <f t="shared" si="48"/>
        <v>0</v>
      </c>
      <c r="G453" s="16">
        <f>IF(INTRO!$E$43="Non-endemic", "Not required", COUNTRY_INFO!S453)</f>
        <v>0</v>
      </c>
      <c r="H453" s="198"/>
      <c r="I453" s="15">
        <f>IF($D453=0,0,IF(AND($G453&gt;0,$H453&lt;&gt;"Yes"),D453,IF(AND($G453&gt;0,$H453="Yes"),COUNTRY_INFO!$F453,0)))</f>
        <v>0</v>
      </c>
      <c r="J453" s="3"/>
      <c r="K453" s="42">
        <f t="shared" si="49"/>
        <v>0</v>
      </c>
      <c r="L453" s="42">
        <f t="shared" si="50"/>
        <v>0</v>
      </c>
      <c r="M453" s="15">
        <f t="shared" si="45"/>
        <v>0</v>
      </c>
      <c r="N453" s="42">
        <f t="shared" si="46"/>
        <v>0</v>
      </c>
      <c r="O453" s="15">
        <f t="shared" si="51"/>
        <v>0</v>
      </c>
      <c r="P453" s="25"/>
      <c r="Q453" s="17">
        <f t="shared" si="52"/>
        <v>0</v>
      </c>
      <c r="R453" s="17">
        <f t="shared" si="47"/>
        <v>0</v>
      </c>
    </row>
    <row r="454" spans="1:18" x14ac:dyDescent="0.2">
      <c r="A454" s="14" t="str">
        <f>IF(INTRO!$E$43="Non-endemic"," ", IF(COUNTRY_INFO!A454=0," ",COUNTRY_INFO!A454))</f>
        <v>Ethiopia</v>
      </c>
      <c r="B454" s="14" t="str">
        <f>IF(INTRO!$E$43="Non-endemic"," ", IF(COUNTRY_INFO!B454=0," ",COUNTRY_INFO!B454))</f>
        <v>Oromia Illu Aba bora</v>
      </c>
      <c r="C454" s="14" t="str">
        <f>IF(INTRO!$E$43="Non-endemic"," ", IF(COUNTRY_INFO!C454=0," ",COUNTRY_INFO!C454))</f>
        <v>Yayo</v>
      </c>
      <c r="D454" s="15">
        <f>IF(INTRO!$E$43="Non-endemic", 0, IF(COUNTRY_INFO!$K454&gt;0, IF(COUNTRY_INFO!$K454=4, 0, IF(COUNTRY_INFO!$K454=1, COUNTRY_INFO!$F454*0.33, IF(COUNTRY_INFO!$K454=2, COUNTRY_INFO!$F454*0.5, COUNTRY_INFO!$F454))), 0))</f>
        <v>7441.0772062334399</v>
      </c>
      <c r="E454" s="15">
        <f>IF(INTRO!$E$43="Non-endemic", 0, IF(COUNTRY_INFO!$K454&gt;0, IF(COUNTRY_INFO!$K454=4, 0, IF(COUNTRY_INFO!$K454=1, 0, IF(COUNTRY_INFO!$K454=2, COUNTRY_INFO!$G454*0.2, COUNTRY_INFO!$G454))), 0))</f>
        <v>0</v>
      </c>
      <c r="F454" s="15">
        <f t="shared" si="48"/>
        <v>7441.0772062334399</v>
      </c>
      <c r="G454" s="16">
        <f>IF(INTRO!$E$43="Non-endemic", "Not required", COUNTRY_INFO!S454)</f>
        <v>0</v>
      </c>
      <c r="H454" s="198"/>
      <c r="I454" s="15">
        <f>IF($D454=0,0,IF(AND($G454&gt;0,$H454&lt;&gt;"Yes"),D454,IF(AND($G454&gt;0,$H454="Yes"),COUNTRY_INFO!$F454,0)))</f>
        <v>0</v>
      </c>
      <c r="J454" s="3"/>
      <c r="K454" s="42">
        <f t="shared" si="49"/>
        <v>0</v>
      </c>
      <c r="L454" s="42">
        <f t="shared" si="50"/>
        <v>0</v>
      </c>
      <c r="M454" s="15">
        <f t="shared" si="45"/>
        <v>0</v>
      </c>
      <c r="N454" s="42">
        <f t="shared" si="46"/>
        <v>0</v>
      </c>
      <c r="O454" s="15">
        <f t="shared" si="51"/>
        <v>0</v>
      </c>
      <c r="P454" s="25"/>
      <c r="Q454" s="17">
        <f t="shared" si="52"/>
        <v>0</v>
      </c>
      <c r="R454" s="17">
        <f t="shared" si="47"/>
        <v>0</v>
      </c>
    </row>
    <row r="455" spans="1:18" x14ac:dyDescent="0.2">
      <c r="A455" s="14" t="str">
        <f>IF(INTRO!$E$43="Non-endemic"," ", IF(COUNTRY_INFO!A455=0," ",COUNTRY_INFO!A455))</f>
        <v>Ethiopia</v>
      </c>
      <c r="B455" s="14" t="str">
        <f>IF(INTRO!$E$43="Non-endemic"," ", IF(COUNTRY_INFO!B455=0," ",COUNTRY_INFO!B455))</f>
        <v>Oromia Jimma</v>
      </c>
      <c r="C455" s="14" t="str">
        <f>IF(INTRO!$E$43="Non-endemic"," ", IF(COUNTRY_INFO!C455=0," ",COUNTRY_INFO!C455))</f>
        <v>Agaro Town</v>
      </c>
      <c r="D455" s="15">
        <f>IF(INTRO!$E$43="Non-endemic", 0, IF(COUNTRY_INFO!$K455&gt;0, IF(COUNTRY_INFO!$K455=4, 0, IF(COUNTRY_INFO!$K455=1, COUNTRY_INFO!$F455*0.33, IF(COUNTRY_INFO!$K455=2, COUNTRY_INFO!$F455*0.5, COUNTRY_INFO!$F455))), 0))</f>
        <v>6020.5255538735992</v>
      </c>
      <c r="E455" s="15">
        <f>IF(INTRO!$E$43="Non-endemic", 0, IF(COUNTRY_INFO!$K455&gt;0, IF(COUNTRY_INFO!$K455=4, 0, IF(COUNTRY_INFO!$K455=1, 0, IF(COUNTRY_INFO!$K455=2, COUNTRY_INFO!$G455*0.2, COUNTRY_INFO!$G455))), 0))</f>
        <v>4046.8087528865044</v>
      </c>
      <c r="F455" s="15">
        <f t="shared" si="48"/>
        <v>10067.334306760104</v>
      </c>
      <c r="G455" s="16">
        <f>IF(INTRO!$E$43="Non-endemic", "Not required", COUNTRY_INFO!S455)</f>
        <v>1</v>
      </c>
      <c r="H455" s="198" t="s">
        <v>171</v>
      </c>
      <c r="I455" s="15">
        <f>IF($D455=0,0,IF(AND($G455&gt;0,$H455&lt;&gt;"Yes"),D455,IF(AND($G455&gt;0,$H455="Yes"),COUNTRY_INFO!$F455,0)))</f>
        <v>12041.051107747198</v>
      </c>
      <c r="J455" s="3"/>
      <c r="K455" s="42">
        <f t="shared" si="49"/>
        <v>4046.8087528865044</v>
      </c>
      <c r="L455" s="42">
        <f t="shared" si="50"/>
        <v>16087.859860633704</v>
      </c>
      <c r="M455" s="15">
        <f t="shared" si="45"/>
        <v>30102.627769367995</v>
      </c>
      <c r="N455" s="42">
        <f t="shared" si="46"/>
        <v>12140.426258659514</v>
      </c>
      <c r="O455" s="15">
        <f t="shared" si="51"/>
        <v>30102.627769367995</v>
      </c>
      <c r="P455" s="25"/>
      <c r="Q455" s="17">
        <f t="shared" si="52"/>
        <v>30102.627769367995</v>
      </c>
      <c r="R455" s="17">
        <f t="shared" si="47"/>
        <v>31</v>
      </c>
    </row>
    <row r="456" spans="1:18" x14ac:dyDescent="0.2">
      <c r="A456" s="14" t="str">
        <f>IF(INTRO!$E$43="Non-endemic"," ", IF(COUNTRY_INFO!A456=0," ",COUNTRY_INFO!A456))</f>
        <v>Ethiopia</v>
      </c>
      <c r="B456" s="14" t="str">
        <f>IF(INTRO!$E$43="Non-endemic"," ", IF(COUNTRY_INFO!B456=0," ",COUNTRY_INFO!B456))</f>
        <v>Oromia Jimma</v>
      </c>
      <c r="C456" s="14" t="str">
        <f>IF(INTRO!$E$43="Non-endemic"," ", IF(COUNTRY_INFO!C456=0," ",COUNTRY_INFO!C456))</f>
        <v xml:space="preserve">Boter Tolay </v>
      </c>
      <c r="D456" s="15">
        <f>IF(INTRO!$E$43="Non-endemic", 0, IF(COUNTRY_INFO!$K456&gt;0, IF(COUNTRY_INFO!$K456=4, 0, IF(COUNTRY_INFO!$K456=1, COUNTRY_INFO!$F456*0.33, IF(COUNTRY_INFO!$K456=2, COUNTRY_INFO!$F456*0.5, COUNTRY_INFO!$F456))), 0))</f>
        <v>0</v>
      </c>
      <c r="E456" s="15">
        <f>IF(INTRO!$E$43="Non-endemic", 0, IF(COUNTRY_INFO!$K456&gt;0, IF(COUNTRY_INFO!$K456=4, 0, IF(COUNTRY_INFO!$K456=1, 0, IF(COUNTRY_INFO!$K456=2, COUNTRY_INFO!$G456*0.2, COUNTRY_INFO!$G456))), 0))</f>
        <v>0</v>
      </c>
      <c r="F456" s="15">
        <f t="shared" si="48"/>
        <v>0</v>
      </c>
      <c r="G456" s="16">
        <f>IF(INTRO!$E$43="Non-endemic", "Not required", COUNTRY_INFO!S456)</f>
        <v>0</v>
      </c>
      <c r="H456" s="198"/>
      <c r="I456" s="15">
        <f>IF($D456=0,0,IF(AND($G456&gt;0,$H456&lt;&gt;"Yes"),D456,IF(AND($G456&gt;0,$H456="Yes"),COUNTRY_INFO!$F456,0)))</f>
        <v>0</v>
      </c>
      <c r="J456" s="3"/>
      <c r="K456" s="42">
        <f t="shared" si="49"/>
        <v>0</v>
      </c>
      <c r="L456" s="42">
        <f t="shared" si="50"/>
        <v>0</v>
      </c>
      <c r="M456" s="15">
        <f t="shared" ref="M456:M519" si="53">IF($J456=0,$I456*2.5,$J456*2.5)</f>
        <v>0</v>
      </c>
      <c r="N456" s="42">
        <f t="shared" ref="N456:N519" si="54">$K456*3</f>
        <v>0</v>
      </c>
      <c r="O456" s="15">
        <f t="shared" si="51"/>
        <v>0</v>
      </c>
      <c r="P456" s="25"/>
      <c r="Q456" s="17">
        <f t="shared" si="52"/>
        <v>0</v>
      </c>
      <c r="R456" s="17">
        <f t="shared" ref="R456:R519" si="55">ROUNDUP($O456/1000,0)</f>
        <v>0</v>
      </c>
    </row>
    <row r="457" spans="1:18" x14ac:dyDescent="0.2">
      <c r="A457" s="14" t="str">
        <f>IF(INTRO!$E$43="Non-endemic"," ", IF(COUNTRY_INFO!A457=0," ",COUNTRY_INFO!A457))</f>
        <v>Ethiopia</v>
      </c>
      <c r="B457" s="14" t="str">
        <f>IF(INTRO!$E$43="Non-endemic"," ", IF(COUNTRY_INFO!B457=0," ",COUNTRY_INFO!B457))</f>
        <v>Oromia Jimma</v>
      </c>
      <c r="C457" s="14" t="str">
        <f>IF(INTRO!$E$43="Non-endemic"," ", IF(COUNTRY_INFO!C457=0," ",COUNTRY_INFO!C457))</f>
        <v>Chora Boter</v>
      </c>
      <c r="D457" s="15">
        <f>IF(INTRO!$E$43="Non-endemic", 0, IF(COUNTRY_INFO!$K457&gt;0, IF(COUNTRY_INFO!$K457=4, 0, IF(COUNTRY_INFO!$K457=1, COUNTRY_INFO!$F457*0.33, IF(COUNTRY_INFO!$K457=2, COUNTRY_INFO!$F457*0.5, COUNTRY_INFO!$F457))), 0))</f>
        <v>0</v>
      </c>
      <c r="E457" s="15">
        <f>IF(INTRO!$E$43="Non-endemic", 0, IF(COUNTRY_INFO!$K457&gt;0, IF(COUNTRY_INFO!$K457=4, 0, IF(COUNTRY_INFO!$K457=1, 0, IF(COUNTRY_INFO!$K457=2, COUNTRY_INFO!$G457*0.2, COUNTRY_INFO!$G457))), 0))</f>
        <v>0</v>
      </c>
      <c r="F457" s="15">
        <f t="shared" si="48"/>
        <v>0</v>
      </c>
      <c r="G457" s="16">
        <f>IF(INTRO!$E$43="Non-endemic", "Not required", COUNTRY_INFO!S457)</f>
        <v>0</v>
      </c>
      <c r="H457" s="198"/>
      <c r="I457" s="15">
        <f>IF($D457=0,0,IF(AND($G457&gt;0,$H457&lt;&gt;"Yes"),D457,IF(AND($G457&gt;0,$H457="Yes"),COUNTRY_INFO!$F457,0)))</f>
        <v>0</v>
      </c>
      <c r="J457" s="3"/>
      <c r="K457" s="42">
        <f t="shared" si="49"/>
        <v>0</v>
      </c>
      <c r="L457" s="42">
        <f t="shared" si="50"/>
        <v>0</v>
      </c>
      <c r="M457" s="15">
        <f t="shared" si="53"/>
        <v>0</v>
      </c>
      <c r="N457" s="42">
        <f t="shared" si="54"/>
        <v>0</v>
      </c>
      <c r="O457" s="15">
        <f t="shared" si="51"/>
        <v>0</v>
      </c>
      <c r="P457" s="25"/>
      <c r="Q457" s="17">
        <f t="shared" si="52"/>
        <v>0</v>
      </c>
      <c r="R457" s="17">
        <f t="shared" si="55"/>
        <v>0</v>
      </c>
    </row>
    <row r="458" spans="1:18" x14ac:dyDescent="0.2">
      <c r="A458" s="14" t="str">
        <f>IF(INTRO!$E$43="Non-endemic"," ", IF(COUNTRY_INFO!A458=0," ",COUNTRY_INFO!A458))</f>
        <v>Ethiopia</v>
      </c>
      <c r="B458" s="14" t="str">
        <f>IF(INTRO!$E$43="Non-endemic"," ", IF(COUNTRY_INFO!B458=0," ",COUNTRY_INFO!B458))</f>
        <v>Oromia Jimma</v>
      </c>
      <c r="C458" s="14" t="str">
        <f>IF(INTRO!$E$43="Non-endemic"," ", IF(COUNTRY_INFO!C458=0," ",COUNTRY_INFO!C458))</f>
        <v>Dedo</v>
      </c>
      <c r="D458" s="15">
        <f>IF(INTRO!$E$43="Non-endemic", 0, IF(COUNTRY_INFO!$K458&gt;0, IF(COUNTRY_INFO!$K458=4, 0, IF(COUNTRY_INFO!$K458=1, COUNTRY_INFO!$F458*0.33, IF(COUNTRY_INFO!$K458=2, COUNTRY_INFO!$F458*0.5, COUNTRY_INFO!$F458))), 0))</f>
        <v>0</v>
      </c>
      <c r="E458" s="15">
        <f>IF(INTRO!$E$43="Non-endemic", 0, IF(COUNTRY_INFO!$K458&gt;0, IF(COUNTRY_INFO!$K458=4, 0, IF(COUNTRY_INFO!$K458=1, 0, IF(COUNTRY_INFO!$K458=2, COUNTRY_INFO!$G458*0.2, COUNTRY_INFO!$G458))), 0))</f>
        <v>0</v>
      </c>
      <c r="F458" s="15">
        <f t="shared" ref="F458:F521" si="56">SUM(D458:E458)</f>
        <v>0</v>
      </c>
      <c r="G458" s="16">
        <f>IF(INTRO!$E$43="Non-endemic", "Not required", COUNTRY_INFO!S458)</f>
        <v>0</v>
      </c>
      <c r="H458" s="198"/>
      <c r="I458" s="15">
        <f>IF($D458=0,0,IF(AND($G458&gt;0,$H458&lt;&gt;"Yes"),D458,IF(AND($G458&gt;0,$H458="Yes"),COUNTRY_INFO!$F458,0)))</f>
        <v>0</v>
      </c>
      <c r="J458" s="3"/>
      <c r="K458" s="42">
        <f t="shared" ref="K458:K521" si="57">IF($G458&gt;0,E458, 0)</f>
        <v>0</v>
      </c>
      <c r="L458" s="42">
        <f t="shared" ref="L458:L521" si="58">IF($J458=0,SUM(I458,K458),SUM(J458,K458))</f>
        <v>0</v>
      </c>
      <c r="M458" s="15">
        <f t="shared" si="53"/>
        <v>0</v>
      </c>
      <c r="N458" s="42">
        <f t="shared" si="54"/>
        <v>0</v>
      </c>
      <c r="O458" s="15">
        <f t="shared" ref="O458:O521" si="59">M458</f>
        <v>0</v>
      </c>
      <c r="P458" s="25"/>
      <c r="Q458" s="17">
        <f t="shared" ref="Q458:Q521" si="60">IF($O458&gt;$P458,O458-P458,0)</f>
        <v>0</v>
      </c>
      <c r="R458" s="17">
        <f t="shared" si="55"/>
        <v>0</v>
      </c>
    </row>
    <row r="459" spans="1:18" x14ac:dyDescent="0.2">
      <c r="A459" s="14" t="str">
        <f>IF(INTRO!$E$43="Non-endemic"," ", IF(COUNTRY_INFO!A459=0," ",COUNTRY_INFO!A459))</f>
        <v>Ethiopia</v>
      </c>
      <c r="B459" s="14" t="str">
        <f>IF(INTRO!$E$43="Non-endemic"," ", IF(COUNTRY_INFO!B459=0," ",COUNTRY_INFO!B459))</f>
        <v>Oromia Jimma</v>
      </c>
      <c r="C459" s="14" t="str">
        <f>IF(INTRO!$E$43="Non-endemic"," ", IF(COUNTRY_INFO!C459=0," ",COUNTRY_INFO!C459))</f>
        <v>Gera</v>
      </c>
      <c r="D459" s="15">
        <f>IF(INTRO!$E$43="Non-endemic", 0, IF(COUNTRY_INFO!$K459&gt;0, IF(COUNTRY_INFO!$K459=4, 0, IF(COUNTRY_INFO!$K459=1, COUNTRY_INFO!$F459*0.33, IF(COUNTRY_INFO!$K459=2, COUNTRY_INFO!$F459*0.5, COUNTRY_INFO!$F459))), 0))</f>
        <v>0</v>
      </c>
      <c r="E459" s="15">
        <f>IF(INTRO!$E$43="Non-endemic", 0, IF(COUNTRY_INFO!$K459&gt;0, IF(COUNTRY_INFO!$K459=4, 0, IF(COUNTRY_INFO!$K459=1, 0, IF(COUNTRY_INFO!$K459=2, COUNTRY_INFO!$G459*0.2, COUNTRY_INFO!$G459))), 0))</f>
        <v>0</v>
      </c>
      <c r="F459" s="15">
        <f t="shared" si="56"/>
        <v>0</v>
      </c>
      <c r="G459" s="16">
        <f>IF(INTRO!$E$43="Non-endemic", "Not required", COUNTRY_INFO!S459)</f>
        <v>0</v>
      </c>
      <c r="H459" s="198"/>
      <c r="I459" s="15">
        <f>IF($D459=0,0,IF(AND($G459&gt;0,$H459&lt;&gt;"Yes"),D459,IF(AND($G459&gt;0,$H459="Yes"),COUNTRY_INFO!$F459,0)))</f>
        <v>0</v>
      </c>
      <c r="J459" s="3"/>
      <c r="K459" s="42">
        <f t="shared" si="57"/>
        <v>0</v>
      </c>
      <c r="L459" s="42">
        <f t="shared" si="58"/>
        <v>0</v>
      </c>
      <c r="M459" s="15">
        <f t="shared" si="53"/>
        <v>0</v>
      </c>
      <c r="N459" s="42">
        <f t="shared" si="54"/>
        <v>0</v>
      </c>
      <c r="O459" s="15">
        <f t="shared" si="59"/>
        <v>0</v>
      </c>
      <c r="P459" s="25"/>
      <c r="Q459" s="17">
        <f t="shared" si="60"/>
        <v>0</v>
      </c>
      <c r="R459" s="17">
        <f t="shared" si="55"/>
        <v>0</v>
      </c>
    </row>
    <row r="460" spans="1:18" x14ac:dyDescent="0.2">
      <c r="A460" s="14" t="str">
        <f>IF(INTRO!$E$43="Non-endemic"," ", IF(COUNTRY_INFO!A460=0," ",COUNTRY_INFO!A460))</f>
        <v>Ethiopia</v>
      </c>
      <c r="B460" s="14" t="str">
        <f>IF(INTRO!$E$43="Non-endemic"," ", IF(COUNTRY_INFO!B460=0," ",COUNTRY_INFO!B460))</f>
        <v>Oromia Jimma</v>
      </c>
      <c r="C460" s="14" t="str">
        <f>IF(INTRO!$E$43="Non-endemic"," ", IF(COUNTRY_INFO!C460=0," ",COUNTRY_INFO!C460))</f>
        <v>Gomma</v>
      </c>
      <c r="D460" s="15">
        <f>IF(INTRO!$E$43="Non-endemic", 0, IF(COUNTRY_INFO!$K460&gt;0, IF(COUNTRY_INFO!$K460=4, 0, IF(COUNTRY_INFO!$K460=1, COUNTRY_INFO!$F460*0.33, IF(COUNTRY_INFO!$K460=2, COUNTRY_INFO!$F460*0.5, COUNTRY_INFO!$F460))), 0))</f>
        <v>89930.708819212785</v>
      </c>
      <c r="E460" s="15">
        <f>IF(INTRO!$E$43="Non-endemic", 0, IF(COUNTRY_INFO!$K460&gt;0, IF(COUNTRY_INFO!$K460=4, 0, IF(COUNTRY_INFO!$K460=1, 0, IF(COUNTRY_INFO!$K460=2, COUNTRY_INFO!$G460*0.2, COUNTRY_INFO!$G460))), 0))</f>
        <v>151121.51603140534</v>
      </c>
      <c r="F460" s="15">
        <f t="shared" si="56"/>
        <v>241052.22485061811</v>
      </c>
      <c r="G460" s="16">
        <f>IF(INTRO!$E$43="Non-endemic", "Not required", COUNTRY_INFO!S460)</f>
        <v>1</v>
      </c>
      <c r="H460" s="198" t="s">
        <v>171</v>
      </c>
      <c r="I460" s="15">
        <f>IF($D460=0,0,IF(AND($G460&gt;0,$H460&lt;&gt;"Yes"),D460,IF(AND($G460&gt;0,$H460="Yes"),COUNTRY_INFO!$F460,0)))</f>
        <v>89930.708819212785</v>
      </c>
      <c r="J460" s="3"/>
      <c r="K460" s="42">
        <f t="shared" si="57"/>
        <v>151121.51603140534</v>
      </c>
      <c r="L460" s="42">
        <f t="shared" si="58"/>
        <v>241052.22485061811</v>
      </c>
      <c r="M460" s="15">
        <f t="shared" si="53"/>
        <v>224826.77204803197</v>
      </c>
      <c r="N460" s="42">
        <f t="shared" si="54"/>
        <v>453364.54809421604</v>
      </c>
      <c r="O460" s="15">
        <f t="shared" si="59"/>
        <v>224826.77204803197</v>
      </c>
      <c r="P460" s="25"/>
      <c r="Q460" s="17">
        <f t="shared" si="60"/>
        <v>224826.77204803197</v>
      </c>
      <c r="R460" s="17">
        <f t="shared" si="55"/>
        <v>225</v>
      </c>
    </row>
    <row r="461" spans="1:18" x14ac:dyDescent="0.2">
      <c r="A461" s="14" t="str">
        <f>IF(INTRO!$E$43="Non-endemic"," ", IF(COUNTRY_INFO!A461=0," ",COUNTRY_INFO!A461))</f>
        <v>Ethiopia</v>
      </c>
      <c r="B461" s="14" t="str">
        <f>IF(INTRO!$E$43="Non-endemic"," ", IF(COUNTRY_INFO!B461=0," ",COUNTRY_INFO!B461))</f>
        <v>Oromia Jimma</v>
      </c>
      <c r="C461" s="14" t="str">
        <f>IF(INTRO!$E$43="Non-endemic"," ", IF(COUNTRY_INFO!C461=0," ",COUNTRY_INFO!C461))</f>
        <v>Gumay</v>
      </c>
      <c r="D461" s="15">
        <f>IF(INTRO!$E$43="Non-endemic", 0, IF(COUNTRY_INFO!$K461&gt;0, IF(COUNTRY_INFO!$K461=4, 0, IF(COUNTRY_INFO!$K461=1, COUNTRY_INFO!$F461*0.33, IF(COUNTRY_INFO!$K461=2, COUNTRY_INFO!$F461*0.5, COUNTRY_INFO!$F461))), 0))</f>
        <v>12812.711961772799</v>
      </c>
      <c r="E461" s="15">
        <f>IF(INTRO!$E$43="Non-endemic", 0, IF(COUNTRY_INFO!$K461&gt;0, IF(COUNTRY_INFO!$K461=4, 0, IF(COUNTRY_INFO!$K461=1, 0, IF(COUNTRY_INFO!$K461=2, COUNTRY_INFO!$G461*0.2, COUNTRY_INFO!$G461))), 0))</f>
        <v>8612.3037683570928</v>
      </c>
      <c r="F461" s="15">
        <f t="shared" si="56"/>
        <v>21425.01573012989</v>
      </c>
      <c r="G461" s="16">
        <f>IF(INTRO!$E$43="Non-endemic", "Not required", COUNTRY_INFO!S461)</f>
        <v>1</v>
      </c>
      <c r="H461" s="198" t="s">
        <v>171</v>
      </c>
      <c r="I461" s="15">
        <f>IF($D461=0,0,IF(AND($G461&gt;0,$H461&lt;&gt;"Yes"),D461,IF(AND($G461&gt;0,$H461="Yes"),COUNTRY_INFO!$F461,0)))</f>
        <v>25625.423923545597</v>
      </c>
      <c r="J461" s="3"/>
      <c r="K461" s="42">
        <f t="shared" si="57"/>
        <v>8612.3037683570928</v>
      </c>
      <c r="L461" s="42">
        <f t="shared" si="58"/>
        <v>34237.727691902692</v>
      </c>
      <c r="M461" s="15">
        <f t="shared" si="53"/>
        <v>64063.559808863996</v>
      </c>
      <c r="N461" s="42">
        <f t="shared" si="54"/>
        <v>25836.911305071277</v>
      </c>
      <c r="O461" s="15">
        <f t="shared" si="59"/>
        <v>64063.559808863996</v>
      </c>
      <c r="P461" s="25"/>
      <c r="Q461" s="17">
        <f t="shared" si="60"/>
        <v>64063.559808863996</v>
      </c>
      <c r="R461" s="17">
        <f t="shared" si="55"/>
        <v>65</v>
      </c>
    </row>
    <row r="462" spans="1:18" x14ac:dyDescent="0.2">
      <c r="A462" s="14" t="str">
        <f>IF(INTRO!$E$43="Non-endemic"," ", IF(COUNTRY_INFO!A462=0," ",COUNTRY_INFO!A462))</f>
        <v>Ethiopia</v>
      </c>
      <c r="B462" s="14" t="str">
        <f>IF(INTRO!$E$43="Non-endemic"," ", IF(COUNTRY_INFO!B462=0," ",COUNTRY_INFO!B462))</f>
        <v>Oromia Jimma</v>
      </c>
      <c r="C462" s="14" t="str">
        <f>IF(INTRO!$E$43="Non-endemic"," ", IF(COUNTRY_INFO!C462=0," ",COUNTRY_INFO!C462))</f>
        <v>Jimma Town</v>
      </c>
      <c r="D462" s="15">
        <f>IF(INTRO!$E$43="Non-endemic", 0, IF(COUNTRY_INFO!$K462&gt;0, IF(COUNTRY_INFO!$K462=4, 0, IF(COUNTRY_INFO!$K462=1, COUNTRY_INFO!$F462*0.33, IF(COUNTRY_INFO!$K462=2, COUNTRY_INFO!$F462*0.5, COUNTRY_INFO!$F462))), 0))</f>
        <v>28605.471064631995</v>
      </c>
      <c r="E462" s="15">
        <f>IF(INTRO!$E$43="Non-endemic", 0, IF(COUNTRY_INFO!$K462&gt;0, IF(COUNTRY_INFO!$K462=4, 0, IF(COUNTRY_INFO!$K462=1, 0, IF(COUNTRY_INFO!$K462=2, COUNTRY_INFO!$G462*0.2, COUNTRY_INFO!$G462))), 0))</f>
        <v>19227.701908899624</v>
      </c>
      <c r="F462" s="15">
        <f t="shared" si="56"/>
        <v>47833.172973531618</v>
      </c>
      <c r="G462" s="16">
        <f>IF(INTRO!$E$43="Non-endemic", "Not required", COUNTRY_INFO!S462)</f>
        <v>1</v>
      </c>
      <c r="H462" s="198" t="s">
        <v>171</v>
      </c>
      <c r="I462" s="15">
        <f>IF($D462=0,0,IF(AND($G462&gt;0,$H462&lt;&gt;"Yes"),D462,IF(AND($G462&gt;0,$H462="Yes"),COUNTRY_INFO!$F462,0)))</f>
        <v>57210.942129263989</v>
      </c>
      <c r="J462" s="3"/>
      <c r="K462" s="42">
        <f t="shared" si="57"/>
        <v>19227.701908899624</v>
      </c>
      <c r="L462" s="42">
        <f t="shared" si="58"/>
        <v>76438.64403816362</v>
      </c>
      <c r="M462" s="15">
        <f t="shared" si="53"/>
        <v>143027.35532315998</v>
      </c>
      <c r="N462" s="42">
        <f t="shared" si="54"/>
        <v>57683.105726698872</v>
      </c>
      <c r="O462" s="15">
        <f t="shared" si="59"/>
        <v>143027.35532315998</v>
      </c>
      <c r="P462" s="25"/>
      <c r="Q462" s="17">
        <f t="shared" si="60"/>
        <v>143027.35532315998</v>
      </c>
      <c r="R462" s="17">
        <f t="shared" si="55"/>
        <v>144</v>
      </c>
    </row>
    <row r="463" spans="1:18" x14ac:dyDescent="0.2">
      <c r="A463" s="14" t="str">
        <f>IF(INTRO!$E$43="Non-endemic"," ", IF(COUNTRY_INFO!A463=0," ",COUNTRY_INFO!A463))</f>
        <v>Ethiopia</v>
      </c>
      <c r="B463" s="14" t="str">
        <f>IF(INTRO!$E$43="Non-endemic"," ", IF(COUNTRY_INFO!B463=0," ",COUNTRY_INFO!B463))</f>
        <v>Oromia Jimma</v>
      </c>
      <c r="C463" s="14" t="str">
        <f>IF(INTRO!$E$43="Non-endemic"," ", IF(COUNTRY_INFO!C463=0," ",COUNTRY_INFO!C463))</f>
        <v>Kersa</v>
      </c>
      <c r="D463" s="15">
        <f>IF(INTRO!$E$43="Non-endemic", 0, IF(COUNTRY_INFO!$K463&gt;0, IF(COUNTRY_INFO!$K463=4, 0, IF(COUNTRY_INFO!$K463=1, COUNTRY_INFO!$F463*0.33, IF(COUNTRY_INFO!$K463=2, COUNTRY_INFO!$F463*0.5, COUNTRY_INFO!$F463))), 0))</f>
        <v>34789.818262214401</v>
      </c>
      <c r="E463" s="15">
        <f>IF(INTRO!$E$43="Non-endemic", 0, IF(COUNTRY_INFO!$K463&gt;0, IF(COUNTRY_INFO!$K463=4, 0, IF(COUNTRY_INFO!$K463=1, 0, IF(COUNTRY_INFO!$K463=2, COUNTRY_INFO!$G463*0.2, COUNTRY_INFO!$G463))), 0))</f>
        <v>23384.626440839089</v>
      </c>
      <c r="F463" s="15">
        <f t="shared" si="56"/>
        <v>58174.444703053494</v>
      </c>
      <c r="G463" s="16">
        <f>IF(INTRO!$E$43="Non-endemic", "Not required", COUNTRY_INFO!S463)</f>
        <v>1</v>
      </c>
      <c r="H463" s="198" t="s">
        <v>171</v>
      </c>
      <c r="I463" s="15">
        <f>IF($D463=0,0,IF(AND($G463&gt;0,$H463&lt;&gt;"Yes"),D463,IF(AND($G463&gt;0,$H463="Yes"),COUNTRY_INFO!$F463,0)))</f>
        <v>69579.636524428803</v>
      </c>
      <c r="J463" s="3"/>
      <c r="K463" s="42">
        <f t="shared" si="57"/>
        <v>23384.626440839089</v>
      </c>
      <c r="L463" s="42">
        <f t="shared" si="58"/>
        <v>92964.262965267888</v>
      </c>
      <c r="M463" s="15">
        <f t="shared" si="53"/>
        <v>173949.091311072</v>
      </c>
      <c r="N463" s="42">
        <f t="shared" si="54"/>
        <v>70153.87932251727</v>
      </c>
      <c r="O463" s="15">
        <f t="shared" si="59"/>
        <v>173949.091311072</v>
      </c>
      <c r="P463" s="25"/>
      <c r="Q463" s="17">
        <f t="shared" si="60"/>
        <v>173949.091311072</v>
      </c>
      <c r="R463" s="17">
        <f t="shared" si="55"/>
        <v>174</v>
      </c>
    </row>
    <row r="464" spans="1:18" x14ac:dyDescent="0.2">
      <c r="A464" s="14" t="str">
        <f>IF(INTRO!$E$43="Non-endemic"," ", IF(COUNTRY_INFO!A464=0," ",COUNTRY_INFO!A464))</f>
        <v>Ethiopia</v>
      </c>
      <c r="B464" s="14" t="str">
        <f>IF(INTRO!$E$43="Non-endemic"," ", IF(COUNTRY_INFO!B464=0," ",COUNTRY_INFO!B464))</f>
        <v>Oromia Jimma</v>
      </c>
      <c r="C464" s="14" t="str">
        <f>IF(INTRO!$E$43="Non-endemic"," ", IF(COUNTRY_INFO!C464=0," ",COUNTRY_INFO!C464))</f>
        <v>Limu Kossa</v>
      </c>
      <c r="D464" s="15">
        <f>IF(INTRO!$E$43="Non-endemic", 0, IF(COUNTRY_INFO!$K464&gt;0, IF(COUNTRY_INFO!$K464=4, 0, IF(COUNTRY_INFO!$K464=1, COUNTRY_INFO!$F464*0.33, IF(COUNTRY_INFO!$K464=2, COUNTRY_INFO!$F464*0.5, COUNTRY_INFO!$F464))), 0))</f>
        <v>22194.479347996032</v>
      </c>
      <c r="E464" s="15">
        <f>IF(INTRO!$E$43="Non-endemic", 0, IF(COUNTRY_INFO!$K464&gt;0, IF(COUNTRY_INFO!$K464=4, 0, IF(COUNTRY_INFO!$K464=1, 0, IF(COUNTRY_INFO!$K464=2, COUNTRY_INFO!$G464*0.2, COUNTRY_INFO!$G464))), 0))</f>
        <v>0</v>
      </c>
      <c r="F464" s="15">
        <f t="shared" si="56"/>
        <v>22194.479347996032</v>
      </c>
      <c r="G464" s="16">
        <f>IF(INTRO!$E$43="Non-endemic", "Not required", COUNTRY_INFO!S464)</f>
        <v>0</v>
      </c>
      <c r="H464" s="198"/>
      <c r="I464" s="15">
        <f>IF($D464=0,0,IF(AND($G464&gt;0,$H464&lt;&gt;"Yes"),D464,IF(AND($G464&gt;0,$H464="Yes"),COUNTRY_INFO!$F464,0)))</f>
        <v>0</v>
      </c>
      <c r="J464" s="3"/>
      <c r="K464" s="42">
        <f t="shared" si="57"/>
        <v>0</v>
      </c>
      <c r="L464" s="42">
        <f t="shared" si="58"/>
        <v>0</v>
      </c>
      <c r="M464" s="15">
        <f t="shared" si="53"/>
        <v>0</v>
      </c>
      <c r="N464" s="42">
        <f t="shared" si="54"/>
        <v>0</v>
      </c>
      <c r="O464" s="15">
        <f t="shared" si="59"/>
        <v>0</v>
      </c>
      <c r="P464" s="25"/>
      <c r="Q464" s="17">
        <f t="shared" si="60"/>
        <v>0</v>
      </c>
      <c r="R464" s="17">
        <f t="shared" si="55"/>
        <v>0</v>
      </c>
    </row>
    <row r="465" spans="1:18" x14ac:dyDescent="0.2">
      <c r="A465" s="14" t="str">
        <f>IF(INTRO!$E$43="Non-endemic"," ", IF(COUNTRY_INFO!A465=0," ",COUNTRY_INFO!A465))</f>
        <v>Ethiopia</v>
      </c>
      <c r="B465" s="14" t="str">
        <f>IF(INTRO!$E$43="Non-endemic"," ", IF(COUNTRY_INFO!B465=0," ",COUNTRY_INFO!B465))</f>
        <v>Oromia Jimma</v>
      </c>
      <c r="C465" s="14" t="str">
        <f>IF(INTRO!$E$43="Non-endemic"," ", IF(COUNTRY_INFO!C465=0," ",COUNTRY_INFO!C465))</f>
        <v>Limu Seka</v>
      </c>
      <c r="D465" s="15">
        <f>IF(INTRO!$E$43="Non-endemic", 0, IF(COUNTRY_INFO!$K465&gt;0, IF(COUNTRY_INFO!$K465=4, 0, IF(COUNTRY_INFO!$K465=1, COUNTRY_INFO!$F465*0.33, IF(COUNTRY_INFO!$K465=2, COUNTRY_INFO!$F465*0.5, COUNTRY_INFO!$F465))), 0))</f>
        <v>0</v>
      </c>
      <c r="E465" s="15">
        <f>IF(INTRO!$E$43="Non-endemic", 0, IF(COUNTRY_INFO!$K465&gt;0, IF(COUNTRY_INFO!$K465=4, 0, IF(COUNTRY_INFO!$K465=1, 0, IF(COUNTRY_INFO!$K465=2, COUNTRY_INFO!$G465*0.2, COUNTRY_INFO!$G465))), 0))</f>
        <v>0</v>
      </c>
      <c r="F465" s="15">
        <f t="shared" si="56"/>
        <v>0</v>
      </c>
      <c r="G465" s="16">
        <f>IF(INTRO!$E$43="Non-endemic", "Not required", COUNTRY_INFO!S465)</f>
        <v>0</v>
      </c>
      <c r="H465" s="198"/>
      <c r="I465" s="15">
        <f>IF($D465=0,0,IF(AND($G465&gt;0,$H465&lt;&gt;"Yes"),D465,IF(AND($G465&gt;0,$H465="Yes"),COUNTRY_INFO!$F465,0)))</f>
        <v>0</v>
      </c>
      <c r="J465" s="3"/>
      <c r="K465" s="42">
        <f t="shared" si="57"/>
        <v>0</v>
      </c>
      <c r="L465" s="42">
        <f t="shared" si="58"/>
        <v>0</v>
      </c>
      <c r="M465" s="15">
        <f t="shared" si="53"/>
        <v>0</v>
      </c>
      <c r="N465" s="42">
        <f t="shared" si="54"/>
        <v>0</v>
      </c>
      <c r="O465" s="15">
        <f t="shared" si="59"/>
        <v>0</v>
      </c>
      <c r="P465" s="25"/>
      <c r="Q465" s="17">
        <f t="shared" si="60"/>
        <v>0</v>
      </c>
      <c r="R465" s="17">
        <f t="shared" si="55"/>
        <v>0</v>
      </c>
    </row>
    <row r="466" spans="1:18" x14ac:dyDescent="0.2">
      <c r="A466" s="14" t="str">
        <f>IF(INTRO!$E$43="Non-endemic"," ", IF(COUNTRY_INFO!A466=0," ",COUNTRY_INFO!A466))</f>
        <v>Ethiopia</v>
      </c>
      <c r="B466" s="14" t="str">
        <f>IF(INTRO!$E$43="Non-endemic"," ", IF(COUNTRY_INFO!B466=0," ",COUNTRY_INFO!B466))</f>
        <v>Oromia Jimma</v>
      </c>
      <c r="C466" s="14" t="str">
        <f>IF(INTRO!$E$43="Non-endemic"," ", IF(COUNTRY_INFO!C466=0," ",COUNTRY_INFO!C466))</f>
        <v>Mancho</v>
      </c>
      <c r="D466" s="15">
        <f>IF(INTRO!$E$43="Non-endemic", 0, IF(COUNTRY_INFO!$K466&gt;0, IF(COUNTRY_INFO!$K466=4, 0, IF(COUNTRY_INFO!$K466=1, COUNTRY_INFO!$F466*0.33, IF(COUNTRY_INFO!$K466=2, COUNTRY_INFO!$F466*0.5, COUNTRY_INFO!$F466))), 0))</f>
        <v>0</v>
      </c>
      <c r="E466" s="15">
        <f>IF(INTRO!$E$43="Non-endemic", 0, IF(COUNTRY_INFO!$K466&gt;0, IF(COUNTRY_INFO!$K466=4, 0, IF(COUNTRY_INFO!$K466=1, 0, IF(COUNTRY_INFO!$K466=2, COUNTRY_INFO!$G466*0.2, COUNTRY_INFO!$G466))), 0))</f>
        <v>0</v>
      </c>
      <c r="F466" s="15">
        <f t="shared" si="56"/>
        <v>0</v>
      </c>
      <c r="G466" s="16">
        <f>IF(INTRO!$E$43="Non-endemic", "Not required", COUNTRY_INFO!S466)</f>
        <v>0</v>
      </c>
      <c r="H466" s="198"/>
      <c r="I466" s="15">
        <f>IF($D466=0,0,IF(AND($G466&gt;0,$H466&lt;&gt;"Yes"),D466,IF(AND($G466&gt;0,$H466="Yes"),COUNTRY_INFO!$F466,0)))</f>
        <v>0</v>
      </c>
      <c r="J466" s="3"/>
      <c r="K466" s="42">
        <f t="shared" si="57"/>
        <v>0</v>
      </c>
      <c r="L466" s="42">
        <f t="shared" si="58"/>
        <v>0</v>
      </c>
      <c r="M466" s="15">
        <f t="shared" si="53"/>
        <v>0</v>
      </c>
      <c r="N466" s="42">
        <f t="shared" si="54"/>
        <v>0</v>
      </c>
      <c r="O466" s="15">
        <f t="shared" si="59"/>
        <v>0</v>
      </c>
      <c r="P466" s="25"/>
      <c r="Q466" s="17">
        <f t="shared" si="60"/>
        <v>0</v>
      </c>
      <c r="R466" s="17">
        <f t="shared" si="55"/>
        <v>0</v>
      </c>
    </row>
    <row r="467" spans="1:18" x14ac:dyDescent="0.2">
      <c r="A467" s="14" t="str">
        <f>IF(INTRO!$E$43="Non-endemic"," ", IF(COUNTRY_INFO!A467=0," ",COUNTRY_INFO!A467))</f>
        <v>Ethiopia</v>
      </c>
      <c r="B467" s="14" t="str">
        <f>IF(INTRO!$E$43="Non-endemic"," ", IF(COUNTRY_INFO!B467=0," ",COUNTRY_INFO!B467))</f>
        <v>Oromia Jimma</v>
      </c>
      <c r="C467" s="14" t="str">
        <f>IF(INTRO!$E$43="Non-endemic"," ", IF(COUNTRY_INFO!C467=0," ",COUNTRY_INFO!C467))</f>
        <v>Manna</v>
      </c>
      <c r="D467" s="15">
        <f>IF(INTRO!$E$43="Non-endemic", 0, IF(COUNTRY_INFO!$K467&gt;0, IF(COUNTRY_INFO!$K467=4, 0, IF(COUNTRY_INFO!$K467=1, COUNTRY_INFO!$F467*0.33, IF(COUNTRY_INFO!$K467=2, COUNTRY_INFO!$F467*0.5, COUNTRY_INFO!$F467))), 0))</f>
        <v>30841.428117561598</v>
      </c>
      <c r="E467" s="15">
        <f>IF(INTRO!$E$43="Non-endemic", 0, IF(COUNTRY_INFO!$K467&gt;0, IF(COUNTRY_INFO!$K467=4, 0, IF(COUNTRY_INFO!$K467=1, 0, IF(COUNTRY_INFO!$K467=2, COUNTRY_INFO!$G467*0.2, COUNTRY_INFO!$G467))), 0))</f>
        <v>20730.642223977608</v>
      </c>
      <c r="F467" s="15">
        <f t="shared" si="56"/>
        <v>51572.070341539205</v>
      </c>
      <c r="G467" s="16">
        <f>IF(INTRO!$E$43="Non-endemic", "Not required", COUNTRY_INFO!S467)</f>
        <v>1</v>
      </c>
      <c r="H467" s="198" t="s">
        <v>171</v>
      </c>
      <c r="I467" s="15">
        <f>IF($D467=0,0,IF(AND($G467&gt;0,$H467&lt;&gt;"Yes"),D467,IF(AND($G467&gt;0,$H467="Yes"),COUNTRY_INFO!$F467,0)))</f>
        <v>61682.856235123196</v>
      </c>
      <c r="J467" s="3"/>
      <c r="K467" s="42">
        <f t="shared" si="57"/>
        <v>20730.642223977608</v>
      </c>
      <c r="L467" s="42">
        <f t="shared" si="58"/>
        <v>82413.498459100811</v>
      </c>
      <c r="M467" s="15">
        <f t="shared" si="53"/>
        <v>154207.14058780798</v>
      </c>
      <c r="N467" s="42">
        <f t="shared" si="54"/>
        <v>62191.926671932823</v>
      </c>
      <c r="O467" s="15">
        <f t="shared" si="59"/>
        <v>154207.14058780798</v>
      </c>
      <c r="P467" s="25"/>
      <c r="Q467" s="17">
        <f t="shared" si="60"/>
        <v>154207.14058780798</v>
      </c>
      <c r="R467" s="17">
        <f t="shared" si="55"/>
        <v>155</v>
      </c>
    </row>
    <row r="468" spans="1:18" x14ac:dyDescent="0.2">
      <c r="A468" s="14" t="str">
        <f>IF(INTRO!$E$43="Non-endemic"," ", IF(COUNTRY_INFO!A468=0," ",COUNTRY_INFO!A468))</f>
        <v>Ethiopia</v>
      </c>
      <c r="B468" s="14" t="str">
        <f>IF(INTRO!$E$43="Non-endemic"," ", IF(COUNTRY_INFO!B468=0," ",COUNTRY_INFO!B468))</f>
        <v>Oromia Jimma</v>
      </c>
      <c r="C468" s="14" t="str">
        <f>IF(INTRO!$E$43="Non-endemic"," ", IF(COUNTRY_INFO!C468=0," ",COUNTRY_INFO!C468))</f>
        <v>Nono Benja</v>
      </c>
      <c r="D468" s="15">
        <f>IF(INTRO!$E$43="Non-endemic", 0, IF(COUNTRY_INFO!$K468&gt;0, IF(COUNTRY_INFO!$K468=4, 0, IF(COUNTRY_INFO!$K468=1, COUNTRY_INFO!$F468*0.33, IF(COUNTRY_INFO!$K468=2, COUNTRY_INFO!$F468*0.5, COUNTRY_INFO!$F468))), 0))</f>
        <v>0</v>
      </c>
      <c r="E468" s="15">
        <f>IF(INTRO!$E$43="Non-endemic", 0, IF(COUNTRY_INFO!$K468&gt;0, IF(COUNTRY_INFO!$K468=4, 0, IF(COUNTRY_INFO!$K468=1, 0, IF(COUNTRY_INFO!$K468=2, COUNTRY_INFO!$G468*0.2, COUNTRY_INFO!$G468))), 0))</f>
        <v>0</v>
      </c>
      <c r="F468" s="15">
        <f t="shared" si="56"/>
        <v>0</v>
      </c>
      <c r="G468" s="16">
        <f>IF(INTRO!$E$43="Non-endemic", "Not required", COUNTRY_INFO!S468)</f>
        <v>0</v>
      </c>
      <c r="H468" s="198"/>
      <c r="I468" s="15">
        <f>IF($D468=0,0,IF(AND($G468&gt;0,$H468&lt;&gt;"Yes"),D468,IF(AND($G468&gt;0,$H468="Yes"),COUNTRY_INFO!$F468,0)))</f>
        <v>0</v>
      </c>
      <c r="J468" s="3"/>
      <c r="K468" s="42">
        <f t="shared" si="57"/>
        <v>0</v>
      </c>
      <c r="L468" s="42">
        <f t="shared" si="58"/>
        <v>0</v>
      </c>
      <c r="M468" s="15">
        <f t="shared" si="53"/>
        <v>0</v>
      </c>
      <c r="N468" s="42">
        <f t="shared" si="54"/>
        <v>0</v>
      </c>
      <c r="O468" s="15">
        <f t="shared" si="59"/>
        <v>0</v>
      </c>
      <c r="P468" s="25"/>
      <c r="Q468" s="17">
        <f t="shared" si="60"/>
        <v>0</v>
      </c>
      <c r="R468" s="17">
        <f t="shared" si="55"/>
        <v>0</v>
      </c>
    </row>
    <row r="469" spans="1:18" x14ac:dyDescent="0.2">
      <c r="A469" s="14" t="str">
        <f>IF(INTRO!$E$43="Non-endemic"," ", IF(COUNTRY_INFO!A469=0," ",COUNTRY_INFO!A469))</f>
        <v>Ethiopia</v>
      </c>
      <c r="B469" s="14" t="str">
        <f>IF(INTRO!$E$43="Non-endemic"," ", IF(COUNTRY_INFO!B469=0," ",COUNTRY_INFO!B469))</f>
        <v>Oromia Jimma</v>
      </c>
      <c r="C469" s="14" t="str">
        <f>IF(INTRO!$E$43="Non-endemic"," ", IF(COUNTRY_INFO!C469=0," ",COUNTRY_INFO!C469))</f>
        <v xml:space="preserve">Omo Beyam </v>
      </c>
      <c r="D469" s="15">
        <f>IF(INTRO!$E$43="Non-endemic", 0, IF(COUNTRY_INFO!$K469&gt;0, IF(COUNTRY_INFO!$K469=4, 0, IF(COUNTRY_INFO!$K469=1, COUNTRY_INFO!$F469*0.33, IF(COUNTRY_INFO!$K469=2, COUNTRY_INFO!$F469*0.5, COUNTRY_INFO!$F469))), 0))</f>
        <v>0</v>
      </c>
      <c r="E469" s="15">
        <f>IF(INTRO!$E$43="Non-endemic", 0, IF(COUNTRY_INFO!$K469&gt;0, IF(COUNTRY_INFO!$K469=4, 0, IF(COUNTRY_INFO!$K469=1, 0, IF(COUNTRY_INFO!$K469=2, COUNTRY_INFO!$G469*0.2, COUNTRY_INFO!$G469))), 0))</f>
        <v>0</v>
      </c>
      <c r="F469" s="15">
        <f t="shared" si="56"/>
        <v>0</v>
      </c>
      <c r="G469" s="16">
        <f>IF(INTRO!$E$43="Non-endemic", "Not required", COUNTRY_INFO!S469)</f>
        <v>0</v>
      </c>
      <c r="H469" s="198"/>
      <c r="I469" s="15">
        <f>IF($D469=0,0,IF(AND($G469&gt;0,$H469&lt;&gt;"Yes"),D469,IF(AND($G469&gt;0,$H469="Yes"),COUNTRY_INFO!$F469,0)))</f>
        <v>0</v>
      </c>
      <c r="J469" s="3"/>
      <c r="K469" s="42">
        <f t="shared" si="57"/>
        <v>0</v>
      </c>
      <c r="L469" s="42">
        <f t="shared" si="58"/>
        <v>0</v>
      </c>
      <c r="M469" s="15">
        <f t="shared" si="53"/>
        <v>0</v>
      </c>
      <c r="N469" s="42">
        <f t="shared" si="54"/>
        <v>0</v>
      </c>
      <c r="O469" s="15">
        <f t="shared" si="59"/>
        <v>0</v>
      </c>
      <c r="P469" s="25"/>
      <c r="Q469" s="17">
        <f t="shared" si="60"/>
        <v>0</v>
      </c>
      <c r="R469" s="17">
        <f t="shared" si="55"/>
        <v>0</v>
      </c>
    </row>
    <row r="470" spans="1:18" x14ac:dyDescent="0.2">
      <c r="A470" s="14" t="str">
        <f>IF(INTRO!$E$43="Non-endemic"," ", IF(COUNTRY_INFO!A470=0," ",COUNTRY_INFO!A470))</f>
        <v>Ethiopia</v>
      </c>
      <c r="B470" s="14" t="str">
        <f>IF(INTRO!$E$43="Non-endemic"," ", IF(COUNTRY_INFO!B470=0," ",COUNTRY_INFO!B470))</f>
        <v>Oromia Jimma</v>
      </c>
      <c r="C470" s="14" t="str">
        <f>IF(INTRO!$E$43="Non-endemic"," ", IF(COUNTRY_INFO!C470=0," ",COUNTRY_INFO!C470))</f>
        <v>Omo Nada</v>
      </c>
      <c r="D470" s="15">
        <f>IF(INTRO!$E$43="Non-endemic", 0, IF(COUNTRY_INFO!$K470&gt;0, IF(COUNTRY_INFO!$K470=4, 0, IF(COUNTRY_INFO!$K470=1, COUNTRY_INFO!$F470*0.33, IF(COUNTRY_INFO!$K470=2, COUNTRY_INFO!$F470*0.5, COUNTRY_INFO!$F470))), 0))</f>
        <v>67422.063800044794</v>
      </c>
      <c r="E470" s="15">
        <f>IF(INTRO!$E$43="Non-endemic", 0, IF(COUNTRY_INFO!$K470&gt;0, IF(COUNTRY_INFO!$K470=4, 0, IF(COUNTRY_INFO!$K470=1, 0, IF(COUNTRY_INFO!$K470=2, COUNTRY_INFO!$G470*0.2, COUNTRY_INFO!$G470))), 0))</f>
        <v>113297.50014437939</v>
      </c>
      <c r="F470" s="15">
        <f t="shared" si="56"/>
        <v>180719.56394442418</v>
      </c>
      <c r="G470" s="16">
        <f>IF(INTRO!$E$43="Non-endemic", "Not required", COUNTRY_INFO!S470)</f>
        <v>1</v>
      </c>
      <c r="H470" s="198" t="s">
        <v>171</v>
      </c>
      <c r="I470" s="15">
        <f>IF($D470=0,0,IF(AND($G470&gt;0,$H470&lt;&gt;"Yes"),D470,IF(AND($G470&gt;0,$H470="Yes"),COUNTRY_INFO!$F470,0)))</f>
        <v>67422.063800044794</v>
      </c>
      <c r="J470" s="3"/>
      <c r="K470" s="42">
        <f t="shared" si="57"/>
        <v>113297.50014437939</v>
      </c>
      <c r="L470" s="42">
        <f t="shared" si="58"/>
        <v>180719.56394442418</v>
      </c>
      <c r="M470" s="15">
        <f t="shared" si="53"/>
        <v>168555.159500112</v>
      </c>
      <c r="N470" s="42">
        <f t="shared" si="54"/>
        <v>339892.50043313816</v>
      </c>
      <c r="O470" s="15">
        <f t="shared" si="59"/>
        <v>168555.159500112</v>
      </c>
      <c r="P470" s="25"/>
      <c r="Q470" s="17">
        <f t="shared" si="60"/>
        <v>168555.159500112</v>
      </c>
      <c r="R470" s="17">
        <f t="shared" si="55"/>
        <v>169</v>
      </c>
    </row>
    <row r="471" spans="1:18" x14ac:dyDescent="0.2">
      <c r="A471" s="14" t="str">
        <f>IF(INTRO!$E$43="Non-endemic"," ", IF(COUNTRY_INFO!A471=0," ",COUNTRY_INFO!A471))</f>
        <v>Ethiopia</v>
      </c>
      <c r="B471" s="14" t="str">
        <f>IF(INTRO!$E$43="Non-endemic"," ", IF(COUNTRY_INFO!B471=0," ",COUNTRY_INFO!B471))</f>
        <v>Oromia Jimma</v>
      </c>
      <c r="C471" s="14" t="str">
        <f>IF(INTRO!$E$43="Non-endemic"," ", IF(COUNTRY_INFO!C471=0," ",COUNTRY_INFO!C471))</f>
        <v>Seka Chokorsa</v>
      </c>
      <c r="D471" s="15">
        <f>IF(INTRO!$E$43="Non-endemic", 0, IF(COUNTRY_INFO!$K471&gt;0, IF(COUNTRY_INFO!$K471=4, 0, IF(COUNTRY_INFO!$K471=1, COUNTRY_INFO!$F471*0.33, IF(COUNTRY_INFO!$K471=2, COUNTRY_INFO!$F471*0.5, COUNTRY_INFO!$F471))), 0))</f>
        <v>43778.048230593595</v>
      </c>
      <c r="E471" s="15">
        <f>IF(INTRO!$E$43="Non-endemic", 0, IF(COUNTRY_INFO!$K471&gt;0, IF(COUNTRY_INFO!$K471=4, 0, IF(COUNTRY_INFO!$K471=1, 0, IF(COUNTRY_INFO!$K471=2, COUNTRY_INFO!$G471*0.2, COUNTRY_INFO!$G471))), 0))</f>
        <v>29426.233171598826</v>
      </c>
      <c r="F471" s="15">
        <f t="shared" si="56"/>
        <v>73204.281402192428</v>
      </c>
      <c r="G471" s="16">
        <f>IF(INTRO!$E$43="Non-endemic", "Not required", COUNTRY_INFO!S471)</f>
        <v>1</v>
      </c>
      <c r="H471" s="198" t="s">
        <v>171</v>
      </c>
      <c r="I471" s="15">
        <f>IF($D471=0,0,IF(AND($G471&gt;0,$H471&lt;&gt;"Yes"),D471,IF(AND($G471&gt;0,$H471="Yes"),COUNTRY_INFO!$F471,0)))</f>
        <v>87556.09646118719</v>
      </c>
      <c r="J471" s="3"/>
      <c r="K471" s="42">
        <f t="shared" si="57"/>
        <v>29426.233171598826</v>
      </c>
      <c r="L471" s="42">
        <f t="shared" si="58"/>
        <v>116982.32963278602</v>
      </c>
      <c r="M471" s="15">
        <f t="shared" si="53"/>
        <v>218890.24115296797</v>
      </c>
      <c r="N471" s="42">
        <f t="shared" si="54"/>
        <v>88278.699514796477</v>
      </c>
      <c r="O471" s="15">
        <f t="shared" si="59"/>
        <v>218890.24115296797</v>
      </c>
      <c r="P471" s="25"/>
      <c r="Q471" s="17">
        <f t="shared" si="60"/>
        <v>218890.24115296797</v>
      </c>
      <c r="R471" s="17">
        <f t="shared" si="55"/>
        <v>219</v>
      </c>
    </row>
    <row r="472" spans="1:18" x14ac:dyDescent="0.2">
      <c r="A472" s="14" t="str">
        <f>IF(INTRO!$E$43="Non-endemic"," ", IF(COUNTRY_INFO!A472=0," ",COUNTRY_INFO!A472))</f>
        <v>Ethiopia</v>
      </c>
      <c r="B472" s="14" t="str">
        <f>IF(INTRO!$E$43="Non-endemic"," ", IF(COUNTRY_INFO!B472=0," ",COUNTRY_INFO!B472))</f>
        <v>Oromia Jimma</v>
      </c>
      <c r="C472" s="14" t="str">
        <f>IF(INTRO!$E$43="Non-endemic"," ", IF(COUNTRY_INFO!C472=0," ",COUNTRY_INFO!C472))</f>
        <v>Setema</v>
      </c>
      <c r="D472" s="15">
        <f>IF(INTRO!$E$43="Non-endemic", 0, IF(COUNTRY_INFO!$K472&gt;0, IF(COUNTRY_INFO!$K472=4, 0, IF(COUNTRY_INFO!$K472=1, COUNTRY_INFO!$F472*0.33, IF(COUNTRY_INFO!$K472=2, COUNTRY_INFO!$F472*0.5, COUNTRY_INFO!$F472))), 0))</f>
        <v>0</v>
      </c>
      <c r="E472" s="15">
        <f>IF(INTRO!$E$43="Non-endemic", 0, IF(COUNTRY_INFO!$K472&gt;0, IF(COUNTRY_INFO!$K472=4, 0, IF(COUNTRY_INFO!$K472=1, 0, IF(COUNTRY_INFO!$K472=2, COUNTRY_INFO!$G472*0.2, COUNTRY_INFO!$G472))), 0))</f>
        <v>0</v>
      </c>
      <c r="F472" s="15">
        <f t="shared" si="56"/>
        <v>0</v>
      </c>
      <c r="G472" s="16">
        <f>IF(INTRO!$E$43="Non-endemic", "Not required", COUNTRY_INFO!S472)</f>
        <v>0</v>
      </c>
      <c r="H472" s="198"/>
      <c r="I472" s="15">
        <f>IF($D472=0,0,IF(AND($G472&gt;0,$H472&lt;&gt;"Yes"),D472,IF(AND($G472&gt;0,$H472="Yes"),COUNTRY_INFO!$F472,0)))</f>
        <v>0</v>
      </c>
      <c r="J472" s="3"/>
      <c r="K472" s="42">
        <f t="shared" si="57"/>
        <v>0</v>
      </c>
      <c r="L472" s="42">
        <f t="shared" si="58"/>
        <v>0</v>
      </c>
      <c r="M472" s="15">
        <f t="shared" si="53"/>
        <v>0</v>
      </c>
      <c r="N472" s="42">
        <f t="shared" si="54"/>
        <v>0</v>
      </c>
      <c r="O472" s="15">
        <f t="shared" si="59"/>
        <v>0</v>
      </c>
      <c r="P472" s="25"/>
      <c r="Q472" s="17">
        <f t="shared" si="60"/>
        <v>0</v>
      </c>
      <c r="R472" s="17">
        <f t="shared" si="55"/>
        <v>0</v>
      </c>
    </row>
    <row r="473" spans="1:18" x14ac:dyDescent="0.2">
      <c r="A473" s="14" t="str">
        <f>IF(INTRO!$E$43="Non-endemic"," ", IF(COUNTRY_INFO!A473=0," ",COUNTRY_INFO!A473))</f>
        <v>Ethiopia</v>
      </c>
      <c r="B473" s="14" t="str">
        <f>IF(INTRO!$E$43="Non-endemic"," ", IF(COUNTRY_INFO!B473=0," ",COUNTRY_INFO!B473))</f>
        <v>Oromia Jimma</v>
      </c>
      <c r="C473" s="14" t="str">
        <f>IF(INTRO!$E$43="Non-endemic"," ", IF(COUNTRY_INFO!C473=0," ",COUNTRY_INFO!C473))</f>
        <v>Shabe Sombo</v>
      </c>
      <c r="D473" s="15">
        <f>IF(INTRO!$E$43="Non-endemic", 0, IF(COUNTRY_INFO!$K473&gt;0, IF(COUNTRY_INFO!$K473=4, 0, IF(COUNTRY_INFO!$K473=1, COUNTRY_INFO!$F473*0.33, IF(COUNTRY_INFO!$K473=2, COUNTRY_INFO!$F473*0.5, COUNTRY_INFO!$F473))), 0))</f>
        <v>0</v>
      </c>
      <c r="E473" s="15">
        <f>IF(INTRO!$E$43="Non-endemic", 0, IF(COUNTRY_INFO!$K473&gt;0, IF(COUNTRY_INFO!$K473=4, 0, IF(COUNTRY_INFO!$K473=1, 0, IF(COUNTRY_INFO!$K473=2, COUNTRY_INFO!$G473*0.2, COUNTRY_INFO!$G473))), 0))</f>
        <v>0</v>
      </c>
      <c r="F473" s="15">
        <f t="shared" si="56"/>
        <v>0</v>
      </c>
      <c r="G473" s="16">
        <f>IF(INTRO!$E$43="Non-endemic", "Not required", COUNTRY_INFO!S473)</f>
        <v>0</v>
      </c>
      <c r="H473" s="198"/>
      <c r="I473" s="15">
        <f>IF($D473=0,0,IF(AND($G473&gt;0,$H473&lt;&gt;"Yes"),D473,IF(AND($G473&gt;0,$H473="Yes"),COUNTRY_INFO!$F473,0)))</f>
        <v>0</v>
      </c>
      <c r="J473" s="3"/>
      <c r="K473" s="42">
        <f t="shared" si="57"/>
        <v>0</v>
      </c>
      <c r="L473" s="42">
        <f t="shared" si="58"/>
        <v>0</v>
      </c>
      <c r="M473" s="15">
        <f t="shared" si="53"/>
        <v>0</v>
      </c>
      <c r="N473" s="42">
        <f t="shared" si="54"/>
        <v>0</v>
      </c>
      <c r="O473" s="15">
        <f t="shared" si="59"/>
        <v>0</v>
      </c>
      <c r="P473" s="25"/>
      <c r="Q473" s="17">
        <f t="shared" si="60"/>
        <v>0</v>
      </c>
      <c r="R473" s="17">
        <f t="shared" si="55"/>
        <v>0</v>
      </c>
    </row>
    <row r="474" spans="1:18" x14ac:dyDescent="0.2">
      <c r="A474" s="14" t="str">
        <f>IF(INTRO!$E$43="Non-endemic"," ", IF(COUNTRY_INFO!A474=0," ",COUNTRY_INFO!A474))</f>
        <v>Ethiopia</v>
      </c>
      <c r="B474" s="14" t="str">
        <f>IF(INTRO!$E$43="Non-endemic"," ", IF(COUNTRY_INFO!B474=0," ",COUNTRY_INFO!B474))</f>
        <v>Oromia Jimma</v>
      </c>
      <c r="C474" s="14" t="str">
        <f>IF(INTRO!$E$43="Non-endemic"," ", IF(COUNTRY_INFO!C474=0," ",COUNTRY_INFO!C474))</f>
        <v>Sigimo</v>
      </c>
      <c r="D474" s="15">
        <f>IF(INTRO!$E$43="Non-endemic", 0, IF(COUNTRY_INFO!$K474&gt;0, IF(COUNTRY_INFO!$K474=4, 0, IF(COUNTRY_INFO!$K474=1, COUNTRY_INFO!$F474*0.33, IF(COUNTRY_INFO!$K474=2, COUNTRY_INFO!$F474*0.5, COUNTRY_INFO!$F474))), 0))</f>
        <v>12860.098414134047</v>
      </c>
      <c r="E474" s="15">
        <f>IF(INTRO!$E$43="Non-endemic", 0, IF(COUNTRY_INFO!$K474&gt;0, IF(COUNTRY_INFO!$K474=4, 0, IF(COUNTRY_INFO!$K474=1, 0, IF(COUNTRY_INFO!$K474=2, COUNTRY_INFO!$G474*0.2, COUNTRY_INFO!$G474))), 0))</f>
        <v>0</v>
      </c>
      <c r="F474" s="15">
        <f t="shared" si="56"/>
        <v>12860.098414134047</v>
      </c>
      <c r="G474" s="16">
        <f>IF(INTRO!$E$43="Non-endemic", "Not required", COUNTRY_INFO!S474)</f>
        <v>0</v>
      </c>
      <c r="H474" s="198"/>
      <c r="I474" s="15">
        <f>IF($D474=0,0,IF(AND($G474&gt;0,$H474&lt;&gt;"Yes"),D474,IF(AND($G474&gt;0,$H474="Yes"),COUNTRY_INFO!$F474,0)))</f>
        <v>0</v>
      </c>
      <c r="J474" s="3"/>
      <c r="K474" s="42">
        <f t="shared" si="57"/>
        <v>0</v>
      </c>
      <c r="L474" s="42">
        <f t="shared" si="58"/>
        <v>0</v>
      </c>
      <c r="M474" s="15">
        <f t="shared" si="53"/>
        <v>0</v>
      </c>
      <c r="N474" s="42">
        <f t="shared" si="54"/>
        <v>0</v>
      </c>
      <c r="O474" s="15">
        <f t="shared" si="59"/>
        <v>0</v>
      </c>
      <c r="P474" s="25"/>
      <c r="Q474" s="17">
        <f t="shared" si="60"/>
        <v>0</v>
      </c>
      <c r="R474" s="17">
        <f t="shared" si="55"/>
        <v>0</v>
      </c>
    </row>
    <row r="475" spans="1:18" x14ac:dyDescent="0.2">
      <c r="A475" s="14" t="str">
        <f>IF(INTRO!$E$43="Non-endemic"," ", IF(COUNTRY_INFO!A475=0," ",COUNTRY_INFO!A475))</f>
        <v>Ethiopia</v>
      </c>
      <c r="B475" s="14" t="str">
        <f>IF(INTRO!$E$43="Non-endemic"," ", IF(COUNTRY_INFO!B475=0," ",COUNTRY_INFO!B475))</f>
        <v>Oromia Jimma</v>
      </c>
      <c r="C475" s="14" t="str">
        <f>IF(INTRO!$E$43="Non-endemic"," ", IF(COUNTRY_INFO!C475=0," ",COUNTRY_INFO!C475))</f>
        <v>Sokoru</v>
      </c>
      <c r="D475" s="15">
        <f>IF(INTRO!$E$43="Non-endemic", 0, IF(COUNTRY_INFO!$K475&gt;0, IF(COUNTRY_INFO!$K475=4, 0, IF(COUNTRY_INFO!$K475=1, COUNTRY_INFO!$F475*0.33, IF(COUNTRY_INFO!$K475=2, COUNTRY_INFO!$F475*0.5, COUNTRY_INFO!$F475))), 0))</f>
        <v>0</v>
      </c>
      <c r="E475" s="15">
        <f>IF(INTRO!$E$43="Non-endemic", 0, IF(COUNTRY_INFO!$K475&gt;0, IF(COUNTRY_INFO!$K475=4, 0, IF(COUNTRY_INFO!$K475=1, 0, IF(COUNTRY_INFO!$K475=2, COUNTRY_INFO!$G475*0.2, COUNTRY_INFO!$G475))), 0))</f>
        <v>0</v>
      </c>
      <c r="F475" s="15">
        <f t="shared" si="56"/>
        <v>0</v>
      </c>
      <c r="G475" s="16">
        <f>IF(INTRO!$E$43="Non-endemic", "Not required", COUNTRY_INFO!S475)</f>
        <v>0</v>
      </c>
      <c r="H475" s="198"/>
      <c r="I475" s="15">
        <f>IF($D475=0,0,IF(AND($G475&gt;0,$H475&lt;&gt;"Yes"),D475,IF(AND($G475&gt;0,$H475="Yes"),COUNTRY_INFO!$F475,0)))</f>
        <v>0</v>
      </c>
      <c r="J475" s="3"/>
      <c r="K475" s="42">
        <f t="shared" si="57"/>
        <v>0</v>
      </c>
      <c r="L475" s="42">
        <f t="shared" si="58"/>
        <v>0</v>
      </c>
      <c r="M475" s="15">
        <f t="shared" si="53"/>
        <v>0</v>
      </c>
      <c r="N475" s="42">
        <f t="shared" si="54"/>
        <v>0</v>
      </c>
      <c r="O475" s="15">
        <f t="shared" si="59"/>
        <v>0</v>
      </c>
      <c r="P475" s="25"/>
      <c r="Q475" s="17">
        <f t="shared" si="60"/>
        <v>0</v>
      </c>
      <c r="R475" s="17">
        <f t="shared" si="55"/>
        <v>0</v>
      </c>
    </row>
    <row r="476" spans="1:18" x14ac:dyDescent="0.2">
      <c r="A476" s="14" t="str">
        <f>IF(INTRO!$E$43="Non-endemic"," ", IF(COUNTRY_INFO!A476=0," ",COUNTRY_INFO!A476))</f>
        <v>Ethiopia</v>
      </c>
      <c r="B476" s="14" t="str">
        <f>IF(INTRO!$E$43="Non-endemic"," ", IF(COUNTRY_INFO!B476=0," ",COUNTRY_INFO!B476))</f>
        <v>Oromia Jimma</v>
      </c>
      <c r="C476" s="14" t="str">
        <f>IF(INTRO!$E$43="Non-endemic"," ", IF(COUNTRY_INFO!C476=0," ",COUNTRY_INFO!C476))</f>
        <v>Tiro Afeta</v>
      </c>
      <c r="D476" s="15">
        <f>IF(INTRO!$E$43="Non-endemic", 0, IF(COUNTRY_INFO!$K476&gt;0, IF(COUNTRY_INFO!$K476=4, 0, IF(COUNTRY_INFO!$K476=1, COUNTRY_INFO!$F476*0.33, IF(COUNTRY_INFO!$K476=2, COUNTRY_INFO!$F476*0.5, COUNTRY_INFO!$F476))), 0))</f>
        <v>27695.154905510397</v>
      </c>
      <c r="E476" s="15">
        <f>IF(INTRO!$E$43="Non-endemic", 0, IF(COUNTRY_INFO!$K476&gt;0, IF(COUNTRY_INFO!$K476=4, 0, IF(COUNTRY_INFO!$K476=1, 0, IF(COUNTRY_INFO!$K476=2, COUNTRY_INFO!$G476*0.2, COUNTRY_INFO!$G476))), 0))</f>
        <v>18615.815892029037</v>
      </c>
      <c r="F476" s="15">
        <f t="shared" si="56"/>
        <v>46310.970797539434</v>
      </c>
      <c r="G476" s="16">
        <f>IF(INTRO!$E$43="Non-endemic", "Not required", COUNTRY_INFO!S476)</f>
        <v>1</v>
      </c>
      <c r="H476" s="198" t="s">
        <v>171</v>
      </c>
      <c r="I476" s="15">
        <f>IF($D476=0,0,IF(AND($G476&gt;0,$H476&lt;&gt;"Yes"),D476,IF(AND($G476&gt;0,$H476="Yes"),COUNTRY_INFO!$F476,0)))</f>
        <v>55390.309811020794</v>
      </c>
      <c r="J476" s="3"/>
      <c r="K476" s="42">
        <f t="shared" si="57"/>
        <v>18615.815892029037</v>
      </c>
      <c r="L476" s="42">
        <f t="shared" si="58"/>
        <v>74006.125703049824</v>
      </c>
      <c r="M476" s="15">
        <f t="shared" si="53"/>
        <v>138475.77452755198</v>
      </c>
      <c r="N476" s="42">
        <f t="shared" si="54"/>
        <v>55847.447676087111</v>
      </c>
      <c r="O476" s="15">
        <f t="shared" si="59"/>
        <v>138475.77452755198</v>
      </c>
      <c r="P476" s="25"/>
      <c r="Q476" s="17">
        <f t="shared" si="60"/>
        <v>138475.77452755198</v>
      </c>
      <c r="R476" s="17">
        <f t="shared" si="55"/>
        <v>139</v>
      </c>
    </row>
    <row r="477" spans="1:18" x14ac:dyDescent="0.2">
      <c r="A477" s="14" t="str">
        <f>IF(INTRO!$E$43="Non-endemic"," ", IF(COUNTRY_INFO!A477=0," ",COUNTRY_INFO!A477))</f>
        <v>Ethiopia</v>
      </c>
      <c r="B477" s="14" t="str">
        <f>IF(INTRO!$E$43="Non-endemic"," ", IF(COUNTRY_INFO!B477=0," ",COUNTRY_INFO!B477))</f>
        <v>Oromia Kelem Wellega</v>
      </c>
      <c r="C477" s="14" t="str">
        <f>IF(INTRO!$E$43="Non-endemic"," ", IF(COUNTRY_INFO!C477=0," ",COUNTRY_INFO!C477))</f>
        <v>Anfilo</v>
      </c>
      <c r="D477" s="15">
        <f>IF(INTRO!$E$43="Non-endemic", 0, IF(COUNTRY_INFO!$K477&gt;0, IF(COUNTRY_INFO!$K477=4, 0, IF(COUNTRY_INFO!$K477=1, COUNTRY_INFO!$F477*0.33, IF(COUNTRY_INFO!$K477=2, COUNTRY_INFO!$F477*0.5, COUNTRY_INFO!$F477))), 0))</f>
        <v>0</v>
      </c>
      <c r="E477" s="15">
        <f>IF(INTRO!$E$43="Non-endemic", 0, IF(COUNTRY_INFO!$K477&gt;0, IF(COUNTRY_INFO!$K477=4, 0, IF(COUNTRY_INFO!$K477=1, 0, IF(COUNTRY_INFO!$K477=2, COUNTRY_INFO!$G477*0.2, COUNTRY_INFO!$G477))), 0))</f>
        <v>0</v>
      </c>
      <c r="F477" s="15">
        <f t="shared" si="56"/>
        <v>0</v>
      </c>
      <c r="G477" s="16">
        <f>IF(INTRO!$E$43="Non-endemic", "Not required", COUNTRY_INFO!S477)</f>
        <v>0</v>
      </c>
      <c r="H477" s="198"/>
      <c r="I477" s="15">
        <f>IF($D477=0,0,IF(AND($G477&gt;0,$H477&lt;&gt;"Yes"),D477,IF(AND($G477&gt;0,$H477="Yes"),COUNTRY_INFO!$F477,0)))</f>
        <v>0</v>
      </c>
      <c r="J477" s="3"/>
      <c r="K477" s="42">
        <f t="shared" si="57"/>
        <v>0</v>
      </c>
      <c r="L477" s="42">
        <f t="shared" si="58"/>
        <v>0</v>
      </c>
      <c r="M477" s="15">
        <f t="shared" si="53"/>
        <v>0</v>
      </c>
      <c r="N477" s="42">
        <f t="shared" si="54"/>
        <v>0</v>
      </c>
      <c r="O477" s="15">
        <f t="shared" si="59"/>
        <v>0</v>
      </c>
      <c r="P477" s="25"/>
      <c r="Q477" s="17">
        <f t="shared" si="60"/>
        <v>0</v>
      </c>
      <c r="R477" s="17">
        <f t="shared" si="55"/>
        <v>0</v>
      </c>
    </row>
    <row r="478" spans="1:18" x14ac:dyDescent="0.2">
      <c r="A478" s="14" t="str">
        <f>IF(INTRO!$E$43="Non-endemic"," ", IF(COUNTRY_INFO!A478=0," ",COUNTRY_INFO!A478))</f>
        <v>Ethiopia</v>
      </c>
      <c r="B478" s="14" t="str">
        <f>IF(INTRO!$E$43="Non-endemic"," ", IF(COUNTRY_INFO!B478=0," ",COUNTRY_INFO!B478))</f>
        <v>Oromia Kelem Wellega</v>
      </c>
      <c r="C478" s="14" t="str">
        <f>IF(INTRO!$E$43="Non-endemic"," ", IF(COUNTRY_INFO!C478=0," ",COUNTRY_INFO!C478))</f>
        <v>Dale sedi</v>
      </c>
      <c r="D478" s="15">
        <f>IF(INTRO!$E$43="Non-endemic", 0, IF(COUNTRY_INFO!$K478&gt;0, IF(COUNTRY_INFO!$K478=4, 0, IF(COUNTRY_INFO!$K478=1, COUNTRY_INFO!$F478*0.33, IF(COUNTRY_INFO!$K478=2, COUNTRY_INFO!$F478*0.5, COUNTRY_INFO!$F478))), 0))</f>
        <v>0</v>
      </c>
      <c r="E478" s="15">
        <f>IF(INTRO!$E$43="Non-endemic", 0, IF(COUNTRY_INFO!$K478&gt;0, IF(COUNTRY_INFO!$K478=4, 0, IF(COUNTRY_INFO!$K478=1, 0, IF(COUNTRY_INFO!$K478=2, COUNTRY_INFO!$G478*0.2, COUNTRY_INFO!$G478))), 0))</f>
        <v>0</v>
      </c>
      <c r="F478" s="15">
        <f t="shared" si="56"/>
        <v>0</v>
      </c>
      <c r="G478" s="16">
        <f>IF(INTRO!$E$43="Non-endemic", "Not required", COUNTRY_INFO!S478)</f>
        <v>0</v>
      </c>
      <c r="H478" s="198"/>
      <c r="I478" s="15">
        <f>IF($D478=0,0,IF(AND($G478&gt;0,$H478&lt;&gt;"Yes"),D478,IF(AND($G478&gt;0,$H478="Yes"),COUNTRY_INFO!$F478,0)))</f>
        <v>0</v>
      </c>
      <c r="J478" s="3"/>
      <c r="K478" s="42">
        <f t="shared" si="57"/>
        <v>0</v>
      </c>
      <c r="L478" s="42">
        <f t="shared" si="58"/>
        <v>0</v>
      </c>
      <c r="M478" s="15">
        <f t="shared" si="53"/>
        <v>0</v>
      </c>
      <c r="N478" s="42">
        <f t="shared" si="54"/>
        <v>0</v>
      </c>
      <c r="O478" s="15">
        <f t="shared" si="59"/>
        <v>0</v>
      </c>
      <c r="P478" s="25"/>
      <c r="Q478" s="17">
        <f t="shared" si="60"/>
        <v>0</v>
      </c>
      <c r="R478" s="17">
        <f t="shared" si="55"/>
        <v>0</v>
      </c>
    </row>
    <row r="479" spans="1:18" x14ac:dyDescent="0.2">
      <c r="A479" s="14" t="str">
        <f>IF(INTRO!$E$43="Non-endemic"," ", IF(COUNTRY_INFO!A479=0," ",COUNTRY_INFO!A479))</f>
        <v>Ethiopia</v>
      </c>
      <c r="B479" s="14" t="str">
        <f>IF(INTRO!$E$43="Non-endemic"," ", IF(COUNTRY_INFO!B479=0," ",COUNTRY_INFO!B479))</f>
        <v>Oromia Kelem Wellega</v>
      </c>
      <c r="C479" s="14" t="str">
        <f>IF(INTRO!$E$43="Non-endemic"," ", IF(COUNTRY_INFO!C479=0," ",COUNTRY_INFO!C479))</f>
        <v>Dale Wabara</v>
      </c>
      <c r="D479" s="15">
        <f>IF(INTRO!$E$43="Non-endemic", 0, IF(COUNTRY_INFO!$K479&gt;0, IF(COUNTRY_INFO!$K479=4, 0, IF(COUNTRY_INFO!$K479=1, COUNTRY_INFO!$F479*0.33, IF(COUNTRY_INFO!$K479=2, COUNTRY_INFO!$F479*0.5, COUNTRY_INFO!$F479))), 0))</f>
        <v>14682.519626255713</v>
      </c>
      <c r="E479" s="15">
        <f>IF(INTRO!$E$43="Non-endemic", 0, IF(COUNTRY_INFO!$K479&gt;0, IF(COUNTRY_INFO!$K479=4, 0, IF(COUNTRY_INFO!$K479=1, 0, IF(COUNTRY_INFO!$K479=2, COUNTRY_INFO!$G479*0.2, COUNTRY_INFO!$G479))), 0))</f>
        <v>0</v>
      </c>
      <c r="F479" s="15">
        <f t="shared" si="56"/>
        <v>14682.519626255713</v>
      </c>
      <c r="G479" s="16">
        <f>IF(INTRO!$E$43="Non-endemic", "Not required", COUNTRY_INFO!S479)</f>
        <v>0</v>
      </c>
      <c r="H479" s="198"/>
      <c r="I479" s="15">
        <f>IF($D479=0,0,IF(AND($G479&gt;0,$H479&lt;&gt;"Yes"),D479,IF(AND($G479&gt;0,$H479="Yes"),COUNTRY_INFO!$F479,0)))</f>
        <v>0</v>
      </c>
      <c r="J479" s="3"/>
      <c r="K479" s="42">
        <f t="shared" si="57"/>
        <v>0</v>
      </c>
      <c r="L479" s="42">
        <f t="shared" si="58"/>
        <v>0</v>
      </c>
      <c r="M479" s="15">
        <f t="shared" si="53"/>
        <v>0</v>
      </c>
      <c r="N479" s="42">
        <f t="shared" si="54"/>
        <v>0</v>
      </c>
      <c r="O479" s="15">
        <f t="shared" si="59"/>
        <v>0</v>
      </c>
      <c r="P479" s="25"/>
      <c r="Q479" s="17">
        <f t="shared" si="60"/>
        <v>0</v>
      </c>
      <c r="R479" s="17">
        <f t="shared" si="55"/>
        <v>0</v>
      </c>
    </row>
    <row r="480" spans="1:18" x14ac:dyDescent="0.2">
      <c r="A480" s="14" t="str">
        <f>IF(INTRO!$E$43="Non-endemic"," ", IF(COUNTRY_INFO!A480=0," ",COUNTRY_INFO!A480))</f>
        <v>Ethiopia</v>
      </c>
      <c r="B480" s="14" t="str">
        <f>IF(INTRO!$E$43="Non-endemic"," ", IF(COUNTRY_INFO!B480=0," ",COUNTRY_INFO!B480))</f>
        <v>Oromia Kelem Wellega</v>
      </c>
      <c r="C480" s="14" t="str">
        <f>IF(INTRO!$E$43="Non-endemic"," ", IF(COUNTRY_INFO!C480=0," ",COUNTRY_INFO!C480))</f>
        <v>Dembi Dollo Town</v>
      </c>
      <c r="D480" s="15">
        <f>IF(INTRO!$E$43="Non-endemic", 0, IF(COUNTRY_INFO!$K480&gt;0, IF(COUNTRY_INFO!$K480=4, 0, IF(COUNTRY_INFO!$K480=1, COUNTRY_INFO!$F480*0.33, IF(COUNTRY_INFO!$K480=2, COUNTRY_INFO!$F480*0.5, COUNTRY_INFO!$F480))), 0))</f>
        <v>0</v>
      </c>
      <c r="E480" s="15">
        <f>IF(INTRO!$E$43="Non-endemic", 0, IF(COUNTRY_INFO!$K480&gt;0, IF(COUNTRY_INFO!$K480=4, 0, IF(COUNTRY_INFO!$K480=1, 0, IF(COUNTRY_INFO!$K480=2, COUNTRY_INFO!$G480*0.2, COUNTRY_INFO!$G480))), 0))</f>
        <v>0</v>
      </c>
      <c r="F480" s="15">
        <f t="shared" si="56"/>
        <v>0</v>
      </c>
      <c r="G480" s="16">
        <f>IF(INTRO!$E$43="Non-endemic", "Not required", COUNTRY_INFO!S480)</f>
        <v>0</v>
      </c>
      <c r="H480" s="198"/>
      <c r="I480" s="15">
        <f>IF($D480=0,0,IF(AND($G480&gt;0,$H480&lt;&gt;"Yes"),D480,IF(AND($G480&gt;0,$H480="Yes"),COUNTRY_INFO!$F480,0)))</f>
        <v>0</v>
      </c>
      <c r="J480" s="3"/>
      <c r="K480" s="42">
        <f t="shared" si="57"/>
        <v>0</v>
      </c>
      <c r="L480" s="42">
        <f t="shared" si="58"/>
        <v>0</v>
      </c>
      <c r="M480" s="15">
        <f t="shared" si="53"/>
        <v>0</v>
      </c>
      <c r="N480" s="42">
        <f t="shared" si="54"/>
        <v>0</v>
      </c>
      <c r="O480" s="15">
        <f t="shared" si="59"/>
        <v>0</v>
      </c>
      <c r="P480" s="25"/>
      <c r="Q480" s="17">
        <f t="shared" si="60"/>
        <v>0</v>
      </c>
      <c r="R480" s="17">
        <f t="shared" si="55"/>
        <v>0</v>
      </c>
    </row>
    <row r="481" spans="1:18" x14ac:dyDescent="0.2">
      <c r="A481" s="14" t="str">
        <f>IF(INTRO!$E$43="Non-endemic"," ", IF(COUNTRY_INFO!A481=0," ",COUNTRY_INFO!A481))</f>
        <v>Ethiopia</v>
      </c>
      <c r="B481" s="14" t="str">
        <f>IF(INTRO!$E$43="Non-endemic"," ", IF(COUNTRY_INFO!B481=0," ",COUNTRY_INFO!B481))</f>
        <v>Oromia Kelem Wellega</v>
      </c>
      <c r="C481" s="14" t="str">
        <f>IF(INTRO!$E$43="Non-endemic"," ", IF(COUNTRY_INFO!C481=0," ",COUNTRY_INFO!C481))</f>
        <v>Gawo Kebe</v>
      </c>
      <c r="D481" s="15">
        <f>IF(INTRO!$E$43="Non-endemic", 0, IF(COUNTRY_INFO!$K481&gt;0, IF(COUNTRY_INFO!$K481=4, 0, IF(COUNTRY_INFO!$K481=1, COUNTRY_INFO!$F481*0.33, IF(COUNTRY_INFO!$K481=2, COUNTRY_INFO!$F481*0.5, COUNTRY_INFO!$F481))), 0))</f>
        <v>0</v>
      </c>
      <c r="E481" s="15">
        <f>IF(INTRO!$E$43="Non-endemic", 0, IF(COUNTRY_INFO!$K481&gt;0, IF(COUNTRY_INFO!$K481=4, 0, IF(COUNTRY_INFO!$K481=1, 0, IF(COUNTRY_INFO!$K481=2, COUNTRY_INFO!$G481*0.2, COUNTRY_INFO!$G481))), 0))</f>
        <v>0</v>
      </c>
      <c r="F481" s="15">
        <f t="shared" si="56"/>
        <v>0</v>
      </c>
      <c r="G481" s="16">
        <f>IF(INTRO!$E$43="Non-endemic", "Not required", COUNTRY_INFO!S481)</f>
        <v>0</v>
      </c>
      <c r="H481" s="198"/>
      <c r="I481" s="15">
        <f>IF($D481=0,0,IF(AND($G481&gt;0,$H481&lt;&gt;"Yes"),D481,IF(AND($G481&gt;0,$H481="Yes"),COUNTRY_INFO!$F481,0)))</f>
        <v>0</v>
      </c>
      <c r="J481" s="3"/>
      <c r="K481" s="42">
        <f t="shared" si="57"/>
        <v>0</v>
      </c>
      <c r="L481" s="42">
        <f t="shared" si="58"/>
        <v>0</v>
      </c>
      <c r="M481" s="15">
        <f t="shared" si="53"/>
        <v>0</v>
      </c>
      <c r="N481" s="42">
        <f t="shared" si="54"/>
        <v>0</v>
      </c>
      <c r="O481" s="15">
        <f t="shared" si="59"/>
        <v>0</v>
      </c>
      <c r="P481" s="25"/>
      <c r="Q481" s="17">
        <f t="shared" si="60"/>
        <v>0</v>
      </c>
      <c r="R481" s="17">
        <f t="shared" si="55"/>
        <v>0</v>
      </c>
    </row>
    <row r="482" spans="1:18" x14ac:dyDescent="0.2">
      <c r="A482" s="14" t="str">
        <f>IF(INTRO!$E$43="Non-endemic"," ", IF(COUNTRY_INFO!A482=0," ",COUNTRY_INFO!A482))</f>
        <v>Ethiopia</v>
      </c>
      <c r="B482" s="14" t="str">
        <f>IF(INTRO!$E$43="Non-endemic"," ", IF(COUNTRY_INFO!B482=0," ",COUNTRY_INFO!B482))</f>
        <v>Oromia Kelem Wellega</v>
      </c>
      <c r="C482" s="14" t="str">
        <f>IF(INTRO!$E$43="Non-endemic"," ", IF(COUNTRY_INFO!C482=0," ",COUNTRY_INFO!C482))</f>
        <v>Gidami</v>
      </c>
      <c r="D482" s="15">
        <f>IF(INTRO!$E$43="Non-endemic", 0, IF(COUNTRY_INFO!$K482&gt;0, IF(COUNTRY_INFO!$K482=4, 0, IF(COUNTRY_INFO!$K482=1, COUNTRY_INFO!$F482*0.33, IF(COUNTRY_INFO!$K482=2, COUNTRY_INFO!$F482*0.5, COUNTRY_INFO!$F482))), 0))</f>
        <v>0</v>
      </c>
      <c r="E482" s="15">
        <f>IF(INTRO!$E$43="Non-endemic", 0, IF(COUNTRY_INFO!$K482&gt;0, IF(COUNTRY_INFO!$K482=4, 0, IF(COUNTRY_INFO!$K482=1, 0, IF(COUNTRY_INFO!$K482=2, COUNTRY_INFO!$G482*0.2, COUNTRY_INFO!$G482))), 0))</f>
        <v>0</v>
      </c>
      <c r="F482" s="15">
        <f t="shared" si="56"/>
        <v>0</v>
      </c>
      <c r="G482" s="16">
        <f>IF(INTRO!$E$43="Non-endemic", "Not required", COUNTRY_INFO!S482)</f>
        <v>0</v>
      </c>
      <c r="H482" s="198"/>
      <c r="I482" s="15">
        <f>IF($D482=0,0,IF(AND($G482&gt;0,$H482&lt;&gt;"Yes"),D482,IF(AND($G482&gt;0,$H482="Yes"),COUNTRY_INFO!$F482,0)))</f>
        <v>0</v>
      </c>
      <c r="J482" s="3"/>
      <c r="K482" s="42">
        <f t="shared" si="57"/>
        <v>0</v>
      </c>
      <c r="L482" s="42">
        <f t="shared" si="58"/>
        <v>0</v>
      </c>
      <c r="M482" s="15">
        <f t="shared" si="53"/>
        <v>0</v>
      </c>
      <c r="N482" s="42">
        <f t="shared" si="54"/>
        <v>0</v>
      </c>
      <c r="O482" s="15">
        <f t="shared" si="59"/>
        <v>0</v>
      </c>
      <c r="P482" s="25"/>
      <c r="Q482" s="17">
        <f t="shared" si="60"/>
        <v>0</v>
      </c>
      <c r="R482" s="17">
        <f t="shared" si="55"/>
        <v>0</v>
      </c>
    </row>
    <row r="483" spans="1:18" x14ac:dyDescent="0.2">
      <c r="A483" s="14" t="str">
        <f>IF(INTRO!$E$43="Non-endemic"," ", IF(COUNTRY_INFO!A483=0," ",COUNTRY_INFO!A483))</f>
        <v>Ethiopia</v>
      </c>
      <c r="B483" s="14" t="str">
        <f>IF(INTRO!$E$43="Non-endemic"," ", IF(COUNTRY_INFO!B483=0," ",COUNTRY_INFO!B483))</f>
        <v>Oromia Kelem Wellega</v>
      </c>
      <c r="C483" s="14" t="str">
        <f>IF(INTRO!$E$43="Non-endemic"," ", IF(COUNTRY_INFO!C483=0," ",COUNTRY_INFO!C483))</f>
        <v>Hawa Gelan</v>
      </c>
      <c r="D483" s="15">
        <f>IF(INTRO!$E$43="Non-endemic", 0, IF(COUNTRY_INFO!$K483&gt;0, IF(COUNTRY_INFO!$K483=4, 0, IF(COUNTRY_INFO!$K483=1, COUNTRY_INFO!$F483*0.33, IF(COUNTRY_INFO!$K483=2, COUNTRY_INFO!$F483*0.5, COUNTRY_INFO!$F483))), 0))</f>
        <v>40507.225686681595</v>
      </c>
      <c r="E483" s="15">
        <f>IF(INTRO!$E$43="Non-endemic", 0, IF(COUNTRY_INFO!$K483&gt;0, IF(COUNTRY_INFO!$K483=4, 0, IF(COUNTRY_INFO!$K483=1, 0, IF(COUNTRY_INFO!$K483=2, COUNTRY_INFO!$G483*0.2, COUNTRY_INFO!$G483))), 0))</f>
        <v>68069.221697158544</v>
      </c>
      <c r="F483" s="15">
        <f t="shared" si="56"/>
        <v>108576.44738384013</v>
      </c>
      <c r="G483" s="16">
        <f>IF(INTRO!$E$43="Non-endemic", "Not required", COUNTRY_INFO!S483)</f>
        <v>1</v>
      </c>
      <c r="H483" s="198" t="s">
        <v>171</v>
      </c>
      <c r="I483" s="15">
        <f>IF($D483=0,0,IF(AND($G483&gt;0,$H483&lt;&gt;"Yes"),D483,IF(AND($G483&gt;0,$H483="Yes"),COUNTRY_INFO!$F483,0)))</f>
        <v>40507.225686681595</v>
      </c>
      <c r="J483" s="3"/>
      <c r="K483" s="42">
        <f t="shared" si="57"/>
        <v>68069.221697158544</v>
      </c>
      <c r="L483" s="42">
        <f t="shared" si="58"/>
        <v>108576.44738384013</v>
      </c>
      <c r="M483" s="15">
        <f t="shared" si="53"/>
        <v>101268.06421670399</v>
      </c>
      <c r="N483" s="42">
        <f t="shared" si="54"/>
        <v>204207.66509147565</v>
      </c>
      <c r="O483" s="15">
        <f t="shared" si="59"/>
        <v>101268.06421670399</v>
      </c>
      <c r="P483" s="25"/>
      <c r="Q483" s="17">
        <f t="shared" si="60"/>
        <v>101268.06421670399</v>
      </c>
      <c r="R483" s="17">
        <f t="shared" si="55"/>
        <v>102</v>
      </c>
    </row>
    <row r="484" spans="1:18" x14ac:dyDescent="0.2">
      <c r="A484" s="14" t="str">
        <f>IF(INTRO!$E$43="Non-endemic"," ", IF(COUNTRY_INFO!A484=0," ",COUNTRY_INFO!A484))</f>
        <v>Ethiopia</v>
      </c>
      <c r="B484" s="14" t="str">
        <f>IF(INTRO!$E$43="Non-endemic"," ", IF(COUNTRY_INFO!B484=0," ",COUNTRY_INFO!B484))</f>
        <v>Oromia Kelem Wellega</v>
      </c>
      <c r="C484" s="14" t="str">
        <f>IF(INTRO!$E$43="Non-endemic"," ", IF(COUNTRY_INFO!C484=0," ",COUNTRY_INFO!C484))</f>
        <v>Jimma Horo</v>
      </c>
      <c r="D484" s="15">
        <f>IF(INTRO!$E$43="Non-endemic", 0, IF(COUNTRY_INFO!$K484&gt;0, IF(COUNTRY_INFO!$K484=4, 0, IF(COUNTRY_INFO!$K484=1, COUNTRY_INFO!$F484*0.33, IF(COUNTRY_INFO!$K484=2, COUNTRY_INFO!$F484*0.5, COUNTRY_INFO!$F484))), 0))</f>
        <v>0</v>
      </c>
      <c r="E484" s="15">
        <f>IF(INTRO!$E$43="Non-endemic", 0, IF(COUNTRY_INFO!$K484&gt;0, IF(COUNTRY_INFO!$K484=4, 0, IF(COUNTRY_INFO!$K484=1, 0, IF(COUNTRY_INFO!$K484=2, COUNTRY_INFO!$G484*0.2, COUNTRY_INFO!$G484))), 0))</f>
        <v>0</v>
      </c>
      <c r="F484" s="15">
        <f t="shared" si="56"/>
        <v>0</v>
      </c>
      <c r="G484" s="16">
        <f>IF(INTRO!$E$43="Non-endemic", "Not required", COUNTRY_INFO!S484)</f>
        <v>0</v>
      </c>
      <c r="H484" s="198"/>
      <c r="I484" s="15">
        <f>IF($D484=0,0,IF(AND($G484&gt;0,$H484&lt;&gt;"Yes"),D484,IF(AND($G484&gt;0,$H484="Yes"),COUNTRY_INFO!$F484,0)))</f>
        <v>0</v>
      </c>
      <c r="J484" s="3"/>
      <c r="K484" s="42">
        <f t="shared" si="57"/>
        <v>0</v>
      </c>
      <c r="L484" s="42">
        <f t="shared" si="58"/>
        <v>0</v>
      </c>
      <c r="M484" s="15">
        <f t="shared" si="53"/>
        <v>0</v>
      </c>
      <c r="N484" s="42">
        <f t="shared" si="54"/>
        <v>0</v>
      </c>
      <c r="O484" s="15">
        <f t="shared" si="59"/>
        <v>0</v>
      </c>
      <c r="P484" s="25"/>
      <c r="Q484" s="17">
        <f t="shared" si="60"/>
        <v>0</v>
      </c>
      <c r="R484" s="17">
        <f t="shared" si="55"/>
        <v>0</v>
      </c>
    </row>
    <row r="485" spans="1:18" x14ac:dyDescent="0.2">
      <c r="A485" s="14" t="str">
        <f>IF(INTRO!$E$43="Non-endemic"," ", IF(COUNTRY_INFO!A485=0," ",COUNTRY_INFO!A485))</f>
        <v>Ethiopia</v>
      </c>
      <c r="B485" s="14" t="str">
        <f>IF(INTRO!$E$43="Non-endemic"," ", IF(COUNTRY_INFO!B485=0," ",COUNTRY_INFO!B485))</f>
        <v>Oromia Kelem Wellega</v>
      </c>
      <c r="C485" s="14" t="str">
        <f>IF(INTRO!$E$43="Non-endemic"," ", IF(COUNTRY_INFO!C485=0," ",COUNTRY_INFO!C485))</f>
        <v>Lalo Kile</v>
      </c>
      <c r="D485" s="15">
        <f>IF(INTRO!$E$43="Non-endemic", 0, IF(COUNTRY_INFO!$K485&gt;0, IF(COUNTRY_INFO!$K485=4, 0, IF(COUNTRY_INFO!$K485=1, COUNTRY_INFO!$F485*0.33, IF(COUNTRY_INFO!$K485=2, COUNTRY_INFO!$F485*0.5, COUNTRY_INFO!$F485))), 0))</f>
        <v>0</v>
      </c>
      <c r="E485" s="15">
        <f>IF(INTRO!$E$43="Non-endemic", 0, IF(COUNTRY_INFO!$K485&gt;0, IF(COUNTRY_INFO!$K485=4, 0, IF(COUNTRY_INFO!$K485=1, 0, IF(COUNTRY_INFO!$K485=2, COUNTRY_INFO!$G485*0.2, COUNTRY_INFO!$G485))), 0))</f>
        <v>0</v>
      </c>
      <c r="F485" s="15">
        <f t="shared" si="56"/>
        <v>0</v>
      </c>
      <c r="G485" s="16">
        <f>IF(INTRO!$E$43="Non-endemic", "Not required", COUNTRY_INFO!S485)</f>
        <v>0</v>
      </c>
      <c r="H485" s="198"/>
      <c r="I485" s="15">
        <f>IF($D485=0,0,IF(AND($G485&gt;0,$H485&lt;&gt;"Yes"),D485,IF(AND($G485&gt;0,$H485="Yes"),COUNTRY_INFO!$F485,0)))</f>
        <v>0</v>
      </c>
      <c r="J485" s="3"/>
      <c r="K485" s="42">
        <f t="shared" si="57"/>
        <v>0</v>
      </c>
      <c r="L485" s="42">
        <f t="shared" si="58"/>
        <v>0</v>
      </c>
      <c r="M485" s="15">
        <f t="shared" si="53"/>
        <v>0</v>
      </c>
      <c r="N485" s="42">
        <f t="shared" si="54"/>
        <v>0</v>
      </c>
      <c r="O485" s="15">
        <f t="shared" si="59"/>
        <v>0</v>
      </c>
      <c r="P485" s="25"/>
      <c r="Q485" s="17">
        <f t="shared" si="60"/>
        <v>0</v>
      </c>
      <c r="R485" s="17">
        <f t="shared" si="55"/>
        <v>0</v>
      </c>
    </row>
    <row r="486" spans="1:18" x14ac:dyDescent="0.2">
      <c r="A486" s="14" t="str">
        <f>IF(INTRO!$E$43="Non-endemic"," ", IF(COUNTRY_INFO!A486=0," ",COUNTRY_INFO!A486))</f>
        <v>Ethiopia</v>
      </c>
      <c r="B486" s="14" t="str">
        <f>IF(INTRO!$E$43="Non-endemic"," ", IF(COUNTRY_INFO!B486=0," ",COUNTRY_INFO!B486))</f>
        <v>Oromia Kelem Wellega</v>
      </c>
      <c r="C486" s="14" t="str">
        <f>IF(INTRO!$E$43="Non-endemic"," ", IF(COUNTRY_INFO!C486=0," ",COUNTRY_INFO!C486))</f>
        <v>Seden Chanka</v>
      </c>
      <c r="D486" s="15">
        <f>IF(INTRO!$E$43="Non-endemic", 0, IF(COUNTRY_INFO!$K486&gt;0, IF(COUNTRY_INFO!$K486=4, 0, IF(COUNTRY_INFO!$K486=1, COUNTRY_INFO!$F486*0.33, IF(COUNTRY_INFO!$K486=2, COUNTRY_INFO!$F486*0.5, COUNTRY_INFO!$F486))), 0))</f>
        <v>0</v>
      </c>
      <c r="E486" s="15">
        <f>IF(INTRO!$E$43="Non-endemic", 0, IF(COUNTRY_INFO!$K486&gt;0, IF(COUNTRY_INFO!$K486=4, 0, IF(COUNTRY_INFO!$K486=1, 0, IF(COUNTRY_INFO!$K486=2, COUNTRY_INFO!$G486*0.2, COUNTRY_INFO!$G486))), 0))</f>
        <v>0</v>
      </c>
      <c r="F486" s="15">
        <f t="shared" si="56"/>
        <v>0</v>
      </c>
      <c r="G486" s="16">
        <f>IF(INTRO!$E$43="Non-endemic", "Not required", COUNTRY_INFO!S486)</f>
        <v>0</v>
      </c>
      <c r="H486" s="198"/>
      <c r="I486" s="15">
        <f>IF($D486=0,0,IF(AND($G486&gt;0,$H486&lt;&gt;"Yes"),D486,IF(AND($G486&gt;0,$H486="Yes"),COUNTRY_INFO!$F486,0)))</f>
        <v>0</v>
      </c>
      <c r="J486" s="3"/>
      <c r="K486" s="42">
        <f t="shared" si="57"/>
        <v>0</v>
      </c>
      <c r="L486" s="42">
        <f t="shared" si="58"/>
        <v>0</v>
      </c>
      <c r="M486" s="15">
        <f t="shared" si="53"/>
        <v>0</v>
      </c>
      <c r="N486" s="42">
        <f t="shared" si="54"/>
        <v>0</v>
      </c>
      <c r="O486" s="15">
        <f t="shared" si="59"/>
        <v>0</v>
      </c>
      <c r="P486" s="25"/>
      <c r="Q486" s="17">
        <f t="shared" si="60"/>
        <v>0</v>
      </c>
      <c r="R486" s="17">
        <f t="shared" si="55"/>
        <v>0</v>
      </c>
    </row>
    <row r="487" spans="1:18" x14ac:dyDescent="0.2">
      <c r="A487" s="14" t="str">
        <f>IF(INTRO!$E$43="Non-endemic"," ", IF(COUNTRY_INFO!A487=0," ",COUNTRY_INFO!A487))</f>
        <v>Ethiopia</v>
      </c>
      <c r="B487" s="14" t="str">
        <f>IF(INTRO!$E$43="Non-endemic"," ", IF(COUNTRY_INFO!B487=0," ",COUNTRY_INFO!B487))</f>
        <v>Oromia Kelem Wellega</v>
      </c>
      <c r="C487" s="14" t="str">
        <f>IF(INTRO!$E$43="Non-endemic"," ", IF(COUNTRY_INFO!C487=0," ",COUNTRY_INFO!C487))</f>
        <v>Seyo</v>
      </c>
      <c r="D487" s="15">
        <f>IF(INTRO!$E$43="Non-endemic", 0, IF(COUNTRY_INFO!$K487&gt;0, IF(COUNTRY_INFO!$K487=4, 0, IF(COUNTRY_INFO!$K487=1, COUNTRY_INFO!$F487*0.33, IF(COUNTRY_INFO!$K487=2, COUNTRY_INFO!$F487*0.5, COUNTRY_INFO!$F487))), 0))</f>
        <v>0</v>
      </c>
      <c r="E487" s="15">
        <f>IF(INTRO!$E$43="Non-endemic", 0, IF(COUNTRY_INFO!$K487&gt;0, IF(COUNTRY_INFO!$K487=4, 0, IF(COUNTRY_INFO!$K487=1, 0, IF(COUNTRY_INFO!$K487=2, COUNTRY_INFO!$G487*0.2, COUNTRY_INFO!$G487))), 0))</f>
        <v>0</v>
      </c>
      <c r="F487" s="15">
        <f t="shared" si="56"/>
        <v>0</v>
      </c>
      <c r="G487" s="16">
        <f>IF(INTRO!$E$43="Non-endemic", "Not required", COUNTRY_INFO!S487)</f>
        <v>0</v>
      </c>
      <c r="H487" s="198"/>
      <c r="I487" s="15">
        <f>IF($D487=0,0,IF(AND($G487&gt;0,$H487&lt;&gt;"Yes"),D487,IF(AND($G487&gt;0,$H487="Yes"),COUNTRY_INFO!$F487,0)))</f>
        <v>0</v>
      </c>
      <c r="J487" s="3"/>
      <c r="K487" s="42">
        <f t="shared" si="57"/>
        <v>0</v>
      </c>
      <c r="L487" s="42">
        <f t="shared" si="58"/>
        <v>0</v>
      </c>
      <c r="M487" s="15">
        <f t="shared" si="53"/>
        <v>0</v>
      </c>
      <c r="N487" s="42">
        <f t="shared" si="54"/>
        <v>0</v>
      </c>
      <c r="O487" s="15">
        <f t="shared" si="59"/>
        <v>0</v>
      </c>
      <c r="P487" s="25"/>
      <c r="Q487" s="17">
        <f t="shared" si="60"/>
        <v>0</v>
      </c>
      <c r="R487" s="17">
        <f t="shared" si="55"/>
        <v>0</v>
      </c>
    </row>
    <row r="488" spans="1:18" x14ac:dyDescent="0.2">
      <c r="A488" s="14" t="str">
        <f>IF(INTRO!$E$43="Non-endemic"," ", IF(COUNTRY_INFO!A488=0," ",COUNTRY_INFO!A488))</f>
        <v>Ethiopia</v>
      </c>
      <c r="B488" s="14" t="str">
        <f>IF(INTRO!$E$43="Non-endemic"," ", IF(COUNTRY_INFO!B488=0," ",COUNTRY_INFO!B488))</f>
        <v>Oromia Kelem Wellega</v>
      </c>
      <c r="C488" s="14" t="str">
        <f>IF(INTRO!$E$43="Non-endemic"," ", IF(COUNTRY_INFO!C488=0," ",COUNTRY_INFO!C488))</f>
        <v>Yamelogi Walal</v>
      </c>
      <c r="D488" s="15">
        <f>IF(INTRO!$E$43="Non-endemic", 0, IF(COUNTRY_INFO!$K488&gt;0, IF(COUNTRY_INFO!$K488=4, 0, IF(COUNTRY_INFO!$K488=1, COUNTRY_INFO!$F488*0.33, IF(COUNTRY_INFO!$K488=2, COUNTRY_INFO!$F488*0.5, COUNTRY_INFO!$F488))), 0))</f>
        <v>0</v>
      </c>
      <c r="E488" s="15">
        <f>IF(INTRO!$E$43="Non-endemic", 0, IF(COUNTRY_INFO!$K488&gt;0, IF(COUNTRY_INFO!$K488=4, 0, IF(COUNTRY_INFO!$K488=1, 0, IF(COUNTRY_INFO!$K488=2, COUNTRY_INFO!$G488*0.2, COUNTRY_INFO!$G488))), 0))</f>
        <v>0</v>
      </c>
      <c r="F488" s="15">
        <f t="shared" si="56"/>
        <v>0</v>
      </c>
      <c r="G488" s="16">
        <f>IF(INTRO!$E$43="Non-endemic", "Not required", COUNTRY_INFO!S488)</f>
        <v>0</v>
      </c>
      <c r="H488" s="198"/>
      <c r="I488" s="15">
        <f>IF($D488=0,0,IF(AND($G488&gt;0,$H488&lt;&gt;"Yes"),D488,IF(AND($G488&gt;0,$H488="Yes"),COUNTRY_INFO!$F488,0)))</f>
        <v>0</v>
      </c>
      <c r="J488" s="3"/>
      <c r="K488" s="42">
        <f t="shared" si="57"/>
        <v>0</v>
      </c>
      <c r="L488" s="42">
        <f t="shared" si="58"/>
        <v>0</v>
      </c>
      <c r="M488" s="15">
        <f t="shared" si="53"/>
        <v>0</v>
      </c>
      <c r="N488" s="42">
        <f t="shared" si="54"/>
        <v>0</v>
      </c>
      <c r="O488" s="15">
        <f t="shared" si="59"/>
        <v>0</v>
      </c>
      <c r="P488" s="25"/>
      <c r="Q488" s="17">
        <f t="shared" si="60"/>
        <v>0</v>
      </c>
      <c r="R488" s="17">
        <f t="shared" si="55"/>
        <v>0</v>
      </c>
    </row>
    <row r="489" spans="1:18" x14ac:dyDescent="0.2">
      <c r="A489" s="14" t="str">
        <f>IF(INTRO!$E$43="Non-endemic"," ", IF(COUNTRY_INFO!A489=0," ",COUNTRY_INFO!A489))</f>
        <v>Ethiopia</v>
      </c>
      <c r="B489" s="14" t="str">
        <f>IF(INTRO!$E$43="Non-endemic"," ", IF(COUNTRY_INFO!B489=0," ",COUNTRY_INFO!B489))</f>
        <v>Oromia North Shoa Zone</v>
      </c>
      <c r="C489" s="14" t="str">
        <f>IF(INTRO!$E$43="Non-endemic"," ", IF(COUNTRY_INFO!C489=0," ",COUNTRY_INFO!C489))</f>
        <v>Abichugna</v>
      </c>
      <c r="D489" s="15">
        <f>IF(INTRO!$E$43="Non-endemic", 0, IF(COUNTRY_INFO!$K489&gt;0, IF(COUNTRY_INFO!$K489=4, 0, IF(COUNTRY_INFO!$K489=1, COUNTRY_INFO!$F489*0.33, IF(COUNTRY_INFO!$K489=2, COUNTRY_INFO!$F489*0.5, COUNTRY_INFO!$F489))), 0))</f>
        <v>0</v>
      </c>
      <c r="E489" s="15">
        <f>IF(INTRO!$E$43="Non-endemic", 0, IF(COUNTRY_INFO!$K489&gt;0, IF(COUNTRY_INFO!$K489=4, 0, IF(COUNTRY_INFO!$K489=1, 0, IF(COUNTRY_INFO!$K489=2, COUNTRY_INFO!$G489*0.2, COUNTRY_INFO!$G489))), 0))</f>
        <v>0</v>
      </c>
      <c r="F489" s="15">
        <f t="shared" si="56"/>
        <v>0</v>
      </c>
      <c r="G489" s="16">
        <f>IF(INTRO!$E$43="Non-endemic", "Not required", COUNTRY_INFO!S489)</f>
        <v>0</v>
      </c>
      <c r="H489" s="198"/>
      <c r="I489" s="15">
        <f>IF($D489=0,0,IF(AND($G489&gt;0,$H489&lt;&gt;"Yes"),D489,IF(AND($G489&gt;0,$H489="Yes"),COUNTRY_INFO!$F489,0)))</f>
        <v>0</v>
      </c>
      <c r="J489" s="3"/>
      <c r="K489" s="42">
        <f t="shared" si="57"/>
        <v>0</v>
      </c>
      <c r="L489" s="42">
        <f t="shared" si="58"/>
        <v>0</v>
      </c>
      <c r="M489" s="15">
        <f t="shared" si="53"/>
        <v>0</v>
      </c>
      <c r="N489" s="42">
        <f t="shared" si="54"/>
        <v>0</v>
      </c>
      <c r="O489" s="15">
        <f t="shared" si="59"/>
        <v>0</v>
      </c>
      <c r="P489" s="25"/>
      <c r="Q489" s="17">
        <f t="shared" si="60"/>
        <v>0</v>
      </c>
      <c r="R489" s="17">
        <f t="shared" si="55"/>
        <v>0</v>
      </c>
    </row>
    <row r="490" spans="1:18" x14ac:dyDescent="0.2">
      <c r="A490" s="14" t="str">
        <f>IF(INTRO!$E$43="Non-endemic"," ", IF(COUNTRY_INFO!A490=0," ",COUNTRY_INFO!A490))</f>
        <v>Ethiopia</v>
      </c>
      <c r="B490" s="14" t="str">
        <f>IF(INTRO!$E$43="Non-endemic"," ", IF(COUNTRY_INFO!B490=0," ",COUNTRY_INFO!B490))</f>
        <v>Oromia North Shoa Zone</v>
      </c>
      <c r="C490" s="14" t="str">
        <f>IF(INTRO!$E$43="Non-endemic"," ", IF(COUNTRY_INFO!C490=0," ",COUNTRY_INFO!C490))</f>
        <v>Aleltu</v>
      </c>
      <c r="D490" s="15">
        <f>IF(INTRO!$E$43="Non-endemic", 0, IF(COUNTRY_INFO!$K490&gt;0, IF(COUNTRY_INFO!$K490=4, 0, IF(COUNTRY_INFO!$K490=1, COUNTRY_INFO!$F490*0.33, IF(COUNTRY_INFO!$K490=2, COUNTRY_INFO!$F490*0.5, COUNTRY_INFO!$F490))), 0))</f>
        <v>0</v>
      </c>
      <c r="E490" s="15">
        <f>IF(INTRO!$E$43="Non-endemic", 0, IF(COUNTRY_INFO!$K490&gt;0, IF(COUNTRY_INFO!$K490=4, 0, IF(COUNTRY_INFO!$K490=1, 0, IF(COUNTRY_INFO!$K490=2, COUNTRY_INFO!$G490*0.2, COUNTRY_INFO!$G490))), 0))</f>
        <v>0</v>
      </c>
      <c r="F490" s="15">
        <f t="shared" si="56"/>
        <v>0</v>
      </c>
      <c r="G490" s="16">
        <f>IF(INTRO!$E$43="Non-endemic", "Not required", COUNTRY_INFO!S490)</f>
        <v>0</v>
      </c>
      <c r="H490" s="198"/>
      <c r="I490" s="15">
        <f>IF($D490=0,0,IF(AND($G490&gt;0,$H490&lt;&gt;"Yes"),D490,IF(AND($G490&gt;0,$H490="Yes"),COUNTRY_INFO!$F490,0)))</f>
        <v>0</v>
      </c>
      <c r="J490" s="3"/>
      <c r="K490" s="42">
        <f t="shared" si="57"/>
        <v>0</v>
      </c>
      <c r="L490" s="42">
        <f t="shared" si="58"/>
        <v>0</v>
      </c>
      <c r="M490" s="15">
        <f t="shared" si="53"/>
        <v>0</v>
      </c>
      <c r="N490" s="42">
        <f t="shared" si="54"/>
        <v>0</v>
      </c>
      <c r="O490" s="15">
        <f t="shared" si="59"/>
        <v>0</v>
      </c>
      <c r="P490" s="25"/>
      <c r="Q490" s="17">
        <f t="shared" si="60"/>
        <v>0</v>
      </c>
      <c r="R490" s="17">
        <f t="shared" si="55"/>
        <v>0</v>
      </c>
    </row>
    <row r="491" spans="1:18" x14ac:dyDescent="0.2">
      <c r="A491" s="14" t="str">
        <f>IF(INTRO!$E$43="Non-endemic"," ", IF(COUNTRY_INFO!A491=0," ",COUNTRY_INFO!A491))</f>
        <v>Ethiopia</v>
      </c>
      <c r="B491" s="14" t="str">
        <f>IF(INTRO!$E$43="Non-endemic"," ", IF(COUNTRY_INFO!B491=0," ",COUNTRY_INFO!B491))</f>
        <v>Oromia North Shoa Zone</v>
      </c>
      <c r="C491" s="14" t="str">
        <f>IF(INTRO!$E$43="Non-endemic"," ", IF(COUNTRY_INFO!C491=0," ",COUNTRY_INFO!C491))</f>
        <v>Debre Libanos</v>
      </c>
      <c r="D491" s="15">
        <f>IF(INTRO!$E$43="Non-endemic", 0, IF(COUNTRY_INFO!$K491&gt;0, IF(COUNTRY_INFO!$K491=4, 0, IF(COUNTRY_INFO!$K491=1, COUNTRY_INFO!$F491*0.33, IF(COUNTRY_INFO!$K491=2, COUNTRY_INFO!$F491*0.5, COUNTRY_INFO!$F491))), 0))</f>
        <v>0</v>
      </c>
      <c r="E491" s="15">
        <f>IF(INTRO!$E$43="Non-endemic", 0, IF(COUNTRY_INFO!$K491&gt;0, IF(COUNTRY_INFO!$K491=4, 0, IF(COUNTRY_INFO!$K491=1, 0, IF(COUNTRY_INFO!$K491=2, COUNTRY_INFO!$G491*0.2, COUNTRY_INFO!$G491))), 0))</f>
        <v>0</v>
      </c>
      <c r="F491" s="15">
        <f t="shared" si="56"/>
        <v>0</v>
      </c>
      <c r="G491" s="16">
        <f>IF(INTRO!$E$43="Non-endemic", "Not required", COUNTRY_INFO!S491)</f>
        <v>0</v>
      </c>
      <c r="H491" s="198"/>
      <c r="I491" s="15">
        <f>IF($D491=0,0,IF(AND($G491&gt;0,$H491&lt;&gt;"Yes"),D491,IF(AND($G491&gt;0,$H491="Yes"),COUNTRY_INFO!$F491,0)))</f>
        <v>0</v>
      </c>
      <c r="J491" s="3"/>
      <c r="K491" s="42">
        <f t="shared" si="57"/>
        <v>0</v>
      </c>
      <c r="L491" s="42">
        <f t="shared" si="58"/>
        <v>0</v>
      </c>
      <c r="M491" s="15">
        <f t="shared" si="53"/>
        <v>0</v>
      </c>
      <c r="N491" s="42">
        <f t="shared" si="54"/>
        <v>0</v>
      </c>
      <c r="O491" s="15">
        <f t="shared" si="59"/>
        <v>0</v>
      </c>
      <c r="P491" s="25"/>
      <c r="Q491" s="17">
        <f t="shared" si="60"/>
        <v>0</v>
      </c>
      <c r="R491" s="17">
        <f t="shared" si="55"/>
        <v>0</v>
      </c>
    </row>
    <row r="492" spans="1:18" x14ac:dyDescent="0.2">
      <c r="A492" s="14" t="str">
        <f>IF(INTRO!$E$43="Non-endemic"," ", IF(COUNTRY_INFO!A492=0," ",COUNTRY_INFO!A492))</f>
        <v>Ethiopia</v>
      </c>
      <c r="B492" s="14" t="str">
        <f>IF(INTRO!$E$43="Non-endemic"," ", IF(COUNTRY_INFO!B492=0," ",COUNTRY_INFO!B492))</f>
        <v>Oromia North Shoa Zone</v>
      </c>
      <c r="C492" s="14" t="str">
        <f>IF(INTRO!$E$43="Non-endemic"," ", IF(COUNTRY_INFO!C492=0," ",COUNTRY_INFO!C492))</f>
        <v>Degem</v>
      </c>
      <c r="D492" s="15">
        <f>IF(INTRO!$E$43="Non-endemic", 0, IF(COUNTRY_INFO!$K492&gt;0, IF(COUNTRY_INFO!$K492=4, 0, IF(COUNTRY_INFO!$K492=1, COUNTRY_INFO!$F492*0.33, IF(COUNTRY_INFO!$K492=2, COUNTRY_INFO!$F492*0.5, COUNTRY_INFO!$F492))), 0))</f>
        <v>13814.155913896799</v>
      </c>
      <c r="E492" s="15">
        <f>IF(INTRO!$E$43="Non-endemic", 0, IF(COUNTRY_INFO!$K492&gt;0, IF(COUNTRY_INFO!$K492=4, 0, IF(COUNTRY_INFO!$K492=1, 0, IF(COUNTRY_INFO!$K492=2, COUNTRY_INFO!$G492*0.2, COUNTRY_INFO!$G492))), 0))</f>
        <v>0</v>
      </c>
      <c r="F492" s="15">
        <f t="shared" si="56"/>
        <v>13814.155913896799</v>
      </c>
      <c r="G492" s="16">
        <f>IF(INTRO!$E$43="Non-endemic", "Not required", COUNTRY_INFO!S492)</f>
        <v>0</v>
      </c>
      <c r="H492" s="198"/>
      <c r="I492" s="15">
        <f>IF($D492=0,0,IF(AND($G492&gt;0,$H492&lt;&gt;"Yes"),D492,IF(AND($G492&gt;0,$H492="Yes"),COUNTRY_INFO!$F492,0)))</f>
        <v>0</v>
      </c>
      <c r="J492" s="3"/>
      <c r="K492" s="42">
        <f t="shared" si="57"/>
        <v>0</v>
      </c>
      <c r="L492" s="42">
        <f t="shared" si="58"/>
        <v>0</v>
      </c>
      <c r="M492" s="15">
        <f t="shared" si="53"/>
        <v>0</v>
      </c>
      <c r="N492" s="42">
        <f t="shared" si="54"/>
        <v>0</v>
      </c>
      <c r="O492" s="15">
        <f t="shared" si="59"/>
        <v>0</v>
      </c>
      <c r="P492" s="25"/>
      <c r="Q492" s="17">
        <f t="shared" si="60"/>
        <v>0</v>
      </c>
      <c r="R492" s="17">
        <f t="shared" si="55"/>
        <v>0</v>
      </c>
    </row>
    <row r="493" spans="1:18" x14ac:dyDescent="0.2">
      <c r="A493" s="14" t="str">
        <f>IF(INTRO!$E$43="Non-endemic"," ", IF(COUNTRY_INFO!A493=0," ",COUNTRY_INFO!A493))</f>
        <v>Ethiopia</v>
      </c>
      <c r="B493" s="14" t="str">
        <f>IF(INTRO!$E$43="Non-endemic"," ", IF(COUNTRY_INFO!B493=0," ",COUNTRY_INFO!B493))</f>
        <v>Oromia North Shoa Zone</v>
      </c>
      <c r="C493" s="14" t="str">
        <f>IF(INTRO!$E$43="Non-endemic"," ", IF(COUNTRY_INFO!C493=0," ",COUNTRY_INFO!C493))</f>
        <v>Dera</v>
      </c>
      <c r="D493" s="15">
        <f>IF(INTRO!$E$43="Non-endemic", 0, IF(COUNTRY_INFO!$K493&gt;0, IF(COUNTRY_INFO!$K493=4, 0, IF(COUNTRY_INFO!$K493=1, COUNTRY_INFO!$F493*0.33, IF(COUNTRY_INFO!$K493=2, COUNTRY_INFO!$F493*0.5, COUNTRY_INFO!$F493))), 0))</f>
        <v>25194.396675926015</v>
      </c>
      <c r="E493" s="15">
        <f>IF(INTRO!$E$43="Non-endemic", 0, IF(COUNTRY_INFO!$K493&gt;0, IF(COUNTRY_INFO!$K493=4, 0, IF(COUNTRY_INFO!$K493=1, 0, IF(COUNTRY_INFO!$K493=2, COUNTRY_INFO!$G493*0.2, COUNTRY_INFO!$G493))), 0))</f>
        <v>0</v>
      </c>
      <c r="F493" s="15">
        <f t="shared" si="56"/>
        <v>25194.396675926015</v>
      </c>
      <c r="G493" s="16">
        <f>IF(INTRO!$E$43="Non-endemic", "Not required", COUNTRY_INFO!S493)</f>
        <v>0</v>
      </c>
      <c r="H493" s="198"/>
      <c r="I493" s="15">
        <f>IF($D493=0,0,IF(AND($G493&gt;0,$H493&lt;&gt;"Yes"),D493,IF(AND($G493&gt;0,$H493="Yes"),COUNTRY_INFO!$F493,0)))</f>
        <v>0</v>
      </c>
      <c r="J493" s="3"/>
      <c r="K493" s="42">
        <f t="shared" si="57"/>
        <v>0</v>
      </c>
      <c r="L493" s="42">
        <f t="shared" si="58"/>
        <v>0</v>
      </c>
      <c r="M493" s="15">
        <f t="shared" si="53"/>
        <v>0</v>
      </c>
      <c r="N493" s="42">
        <f t="shared" si="54"/>
        <v>0</v>
      </c>
      <c r="O493" s="15">
        <f t="shared" si="59"/>
        <v>0</v>
      </c>
      <c r="P493" s="25"/>
      <c r="Q493" s="17">
        <f t="shared" si="60"/>
        <v>0</v>
      </c>
      <c r="R493" s="17">
        <f t="shared" si="55"/>
        <v>0</v>
      </c>
    </row>
    <row r="494" spans="1:18" x14ac:dyDescent="0.2">
      <c r="A494" s="14" t="str">
        <f>IF(INTRO!$E$43="Non-endemic"," ", IF(COUNTRY_INFO!A494=0," ",COUNTRY_INFO!A494))</f>
        <v>Ethiopia</v>
      </c>
      <c r="B494" s="14" t="str">
        <f>IF(INTRO!$E$43="Non-endemic"," ", IF(COUNTRY_INFO!B494=0," ",COUNTRY_INFO!B494))</f>
        <v>Oromia North Shoa Zone</v>
      </c>
      <c r="C494" s="14" t="str">
        <f>IF(INTRO!$E$43="Non-endemic"," ", IF(COUNTRY_INFO!C494=0," ",COUNTRY_INFO!C494))</f>
        <v>Fiche Town</v>
      </c>
      <c r="D494" s="15">
        <f>IF(INTRO!$E$43="Non-endemic", 0, IF(COUNTRY_INFO!$K494&gt;0, IF(COUNTRY_INFO!$K494=4, 0, IF(COUNTRY_INFO!$K494=1, COUNTRY_INFO!$F494*0.33, IF(COUNTRY_INFO!$K494=2, COUNTRY_INFO!$F494*0.5, COUNTRY_INFO!$F494))), 0))</f>
        <v>0</v>
      </c>
      <c r="E494" s="15">
        <f>IF(INTRO!$E$43="Non-endemic", 0, IF(COUNTRY_INFO!$K494&gt;0, IF(COUNTRY_INFO!$K494=4, 0, IF(COUNTRY_INFO!$K494=1, 0, IF(COUNTRY_INFO!$K494=2, COUNTRY_INFO!$G494*0.2, COUNTRY_INFO!$G494))), 0))</f>
        <v>0</v>
      </c>
      <c r="F494" s="15">
        <f t="shared" si="56"/>
        <v>0</v>
      </c>
      <c r="G494" s="16">
        <f>IF(INTRO!$E$43="Non-endemic", "Not required", COUNTRY_INFO!S494)</f>
        <v>0</v>
      </c>
      <c r="H494" s="198"/>
      <c r="I494" s="15">
        <f>IF($D494=0,0,IF(AND($G494&gt;0,$H494&lt;&gt;"Yes"),D494,IF(AND($G494&gt;0,$H494="Yes"),COUNTRY_INFO!$F494,0)))</f>
        <v>0</v>
      </c>
      <c r="J494" s="3"/>
      <c r="K494" s="42">
        <f t="shared" si="57"/>
        <v>0</v>
      </c>
      <c r="L494" s="42">
        <f t="shared" si="58"/>
        <v>0</v>
      </c>
      <c r="M494" s="15">
        <f t="shared" si="53"/>
        <v>0</v>
      </c>
      <c r="N494" s="42">
        <f t="shared" si="54"/>
        <v>0</v>
      </c>
      <c r="O494" s="15">
        <f t="shared" si="59"/>
        <v>0</v>
      </c>
      <c r="P494" s="25"/>
      <c r="Q494" s="17">
        <f t="shared" si="60"/>
        <v>0</v>
      </c>
      <c r="R494" s="17">
        <f t="shared" si="55"/>
        <v>0</v>
      </c>
    </row>
    <row r="495" spans="1:18" x14ac:dyDescent="0.2">
      <c r="A495" s="14" t="str">
        <f>IF(INTRO!$E$43="Non-endemic"," ", IF(COUNTRY_INFO!A495=0," ",COUNTRY_INFO!A495))</f>
        <v>Ethiopia</v>
      </c>
      <c r="B495" s="14" t="str">
        <f>IF(INTRO!$E$43="Non-endemic"," ", IF(COUNTRY_INFO!B495=0," ",COUNTRY_INFO!B495))</f>
        <v>Oromia North Shoa Zone</v>
      </c>
      <c r="C495" s="14" t="str">
        <f>IF(INTRO!$E$43="Non-endemic"," ", IF(COUNTRY_INFO!C495=0," ",COUNTRY_INFO!C495))</f>
        <v>Girar Jarso</v>
      </c>
      <c r="D495" s="15">
        <f>IF(INTRO!$E$43="Non-endemic", 0, IF(COUNTRY_INFO!$K495&gt;0, IF(COUNTRY_INFO!$K495=4, 0, IF(COUNTRY_INFO!$K495=1, COUNTRY_INFO!$F495*0.33, IF(COUNTRY_INFO!$K495=2, COUNTRY_INFO!$F495*0.5, COUNTRY_INFO!$F495))), 0))</f>
        <v>0</v>
      </c>
      <c r="E495" s="15">
        <f>IF(INTRO!$E$43="Non-endemic", 0, IF(COUNTRY_INFO!$K495&gt;0, IF(COUNTRY_INFO!$K495=4, 0, IF(COUNTRY_INFO!$K495=1, 0, IF(COUNTRY_INFO!$K495=2, COUNTRY_INFO!$G495*0.2, COUNTRY_INFO!$G495))), 0))</f>
        <v>0</v>
      </c>
      <c r="F495" s="15">
        <f t="shared" si="56"/>
        <v>0</v>
      </c>
      <c r="G495" s="16">
        <f>IF(INTRO!$E$43="Non-endemic", "Not required", COUNTRY_INFO!S495)</f>
        <v>0</v>
      </c>
      <c r="H495" s="198"/>
      <c r="I495" s="15">
        <f>IF($D495=0,0,IF(AND($G495&gt;0,$H495&lt;&gt;"Yes"),D495,IF(AND($G495&gt;0,$H495="Yes"),COUNTRY_INFO!$F495,0)))</f>
        <v>0</v>
      </c>
      <c r="J495" s="3"/>
      <c r="K495" s="42">
        <f t="shared" si="57"/>
        <v>0</v>
      </c>
      <c r="L495" s="42">
        <f t="shared" si="58"/>
        <v>0</v>
      </c>
      <c r="M495" s="15">
        <f t="shared" si="53"/>
        <v>0</v>
      </c>
      <c r="N495" s="42">
        <f t="shared" si="54"/>
        <v>0</v>
      </c>
      <c r="O495" s="15">
        <f t="shared" si="59"/>
        <v>0</v>
      </c>
      <c r="P495" s="25"/>
      <c r="Q495" s="17">
        <f t="shared" si="60"/>
        <v>0</v>
      </c>
      <c r="R495" s="17">
        <f t="shared" si="55"/>
        <v>0</v>
      </c>
    </row>
    <row r="496" spans="1:18" x14ac:dyDescent="0.2">
      <c r="A496" s="14" t="str">
        <f>IF(INTRO!$E$43="Non-endemic"," ", IF(COUNTRY_INFO!A496=0," ",COUNTRY_INFO!A496))</f>
        <v>Ethiopia</v>
      </c>
      <c r="B496" s="14" t="str">
        <f>IF(INTRO!$E$43="Non-endemic"," ", IF(COUNTRY_INFO!B496=0," ",COUNTRY_INFO!B496))</f>
        <v>Oromia North Shoa Zone</v>
      </c>
      <c r="C496" s="14" t="str">
        <f>IF(INTRO!$E$43="Non-endemic"," ", IF(COUNTRY_INFO!C496=0," ",COUNTRY_INFO!C496))</f>
        <v>Hidhabu Abote</v>
      </c>
      <c r="D496" s="15">
        <f>IF(INTRO!$E$43="Non-endemic", 0, IF(COUNTRY_INFO!$K496&gt;0, IF(COUNTRY_INFO!$K496=4, 0, IF(COUNTRY_INFO!$K496=1, COUNTRY_INFO!$F496*0.33, IF(COUNTRY_INFO!$K496=2, COUNTRY_INFO!$F496*0.5, COUNTRY_INFO!$F496))), 0))</f>
        <v>11587.492773787391</v>
      </c>
      <c r="E496" s="15">
        <f>IF(INTRO!$E$43="Non-endemic", 0, IF(COUNTRY_INFO!$K496&gt;0, IF(COUNTRY_INFO!$K496=4, 0, IF(COUNTRY_INFO!$K496=1, 0, IF(COUNTRY_INFO!$K496=2, COUNTRY_INFO!$G496*0.2, COUNTRY_INFO!$G496))), 0))</f>
        <v>0</v>
      </c>
      <c r="F496" s="15">
        <f t="shared" si="56"/>
        <v>11587.492773787391</v>
      </c>
      <c r="G496" s="16">
        <f>IF(INTRO!$E$43="Non-endemic", "Not required", COUNTRY_INFO!S496)</f>
        <v>0</v>
      </c>
      <c r="H496" s="198"/>
      <c r="I496" s="15">
        <f>IF($D496=0,0,IF(AND($G496&gt;0,$H496&lt;&gt;"Yes"),D496,IF(AND($G496&gt;0,$H496="Yes"),COUNTRY_INFO!$F496,0)))</f>
        <v>0</v>
      </c>
      <c r="J496" s="3"/>
      <c r="K496" s="42">
        <f t="shared" si="57"/>
        <v>0</v>
      </c>
      <c r="L496" s="42">
        <f t="shared" si="58"/>
        <v>0</v>
      </c>
      <c r="M496" s="15">
        <f t="shared" si="53"/>
        <v>0</v>
      </c>
      <c r="N496" s="42">
        <f t="shared" si="54"/>
        <v>0</v>
      </c>
      <c r="O496" s="15">
        <f t="shared" si="59"/>
        <v>0</v>
      </c>
      <c r="P496" s="25"/>
      <c r="Q496" s="17">
        <f t="shared" si="60"/>
        <v>0</v>
      </c>
      <c r="R496" s="17">
        <f t="shared" si="55"/>
        <v>0</v>
      </c>
    </row>
    <row r="497" spans="1:18" x14ac:dyDescent="0.2">
      <c r="A497" s="14" t="str">
        <f>IF(INTRO!$E$43="Non-endemic"," ", IF(COUNTRY_INFO!A497=0," ",COUNTRY_INFO!A497))</f>
        <v>Ethiopia</v>
      </c>
      <c r="B497" s="14" t="str">
        <f>IF(INTRO!$E$43="Non-endemic"," ", IF(COUNTRY_INFO!B497=0," ",COUNTRY_INFO!B497))</f>
        <v>Oromia North Shoa Zone</v>
      </c>
      <c r="C497" s="14" t="str">
        <f>IF(INTRO!$E$43="Non-endemic"," ", IF(COUNTRY_INFO!C497=0," ",COUNTRY_INFO!C497))</f>
        <v>Jida</v>
      </c>
      <c r="D497" s="15">
        <f>IF(INTRO!$E$43="Non-endemic", 0, IF(COUNTRY_INFO!$K497&gt;0, IF(COUNTRY_INFO!$K497=4, 0, IF(COUNTRY_INFO!$K497=1, COUNTRY_INFO!$F497*0.33, IF(COUNTRY_INFO!$K497=2, COUNTRY_INFO!$F497*0.5, COUNTRY_INFO!$F497))), 0))</f>
        <v>7417.9081451946231</v>
      </c>
      <c r="E497" s="15">
        <f>IF(INTRO!$E$43="Non-endemic", 0, IF(COUNTRY_INFO!$K497&gt;0, IF(COUNTRY_INFO!$K497=4, 0, IF(COUNTRY_INFO!$K497=1, 0, IF(COUNTRY_INFO!$K497=2, COUNTRY_INFO!$G497*0.2, COUNTRY_INFO!$G497))), 0))</f>
        <v>0</v>
      </c>
      <c r="F497" s="15">
        <f t="shared" si="56"/>
        <v>7417.9081451946231</v>
      </c>
      <c r="G497" s="16">
        <f>IF(INTRO!$E$43="Non-endemic", "Not required", COUNTRY_INFO!S497)</f>
        <v>0</v>
      </c>
      <c r="H497" s="198"/>
      <c r="I497" s="15">
        <f>IF($D497=0,0,IF(AND($G497&gt;0,$H497&lt;&gt;"Yes"),D497,IF(AND($G497&gt;0,$H497="Yes"),COUNTRY_INFO!$F497,0)))</f>
        <v>0</v>
      </c>
      <c r="J497" s="3"/>
      <c r="K497" s="42">
        <f t="shared" si="57"/>
        <v>0</v>
      </c>
      <c r="L497" s="42">
        <f t="shared" si="58"/>
        <v>0</v>
      </c>
      <c r="M497" s="15">
        <f t="shared" si="53"/>
        <v>0</v>
      </c>
      <c r="N497" s="42">
        <f t="shared" si="54"/>
        <v>0</v>
      </c>
      <c r="O497" s="15">
        <f t="shared" si="59"/>
        <v>0</v>
      </c>
      <c r="P497" s="25"/>
      <c r="Q497" s="17">
        <f t="shared" si="60"/>
        <v>0</v>
      </c>
      <c r="R497" s="17">
        <f t="shared" si="55"/>
        <v>0</v>
      </c>
    </row>
    <row r="498" spans="1:18" x14ac:dyDescent="0.2">
      <c r="A498" s="14" t="str">
        <f>IF(INTRO!$E$43="Non-endemic"," ", IF(COUNTRY_INFO!A498=0," ",COUNTRY_INFO!A498))</f>
        <v>Ethiopia</v>
      </c>
      <c r="B498" s="14" t="str">
        <f>IF(INTRO!$E$43="Non-endemic"," ", IF(COUNTRY_INFO!B498=0," ",COUNTRY_INFO!B498))</f>
        <v>Oromia North Shoa Zone</v>
      </c>
      <c r="C498" s="14" t="str">
        <f>IF(INTRO!$E$43="Non-endemic"," ", IF(COUNTRY_INFO!C498=0," ",COUNTRY_INFO!C498))</f>
        <v>Kimbibit</v>
      </c>
      <c r="D498" s="15">
        <f>IF(INTRO!$E$43="Non-endemic", 0, IF(COUNTRY_INFO!$K498&gt;0, IF(COUNTRY_INFO!$K498=4, 0, IF(COUNTRY_INFO!$K498=1, COUNTRY_INFO!$F498*0.33, IF(COUNTRY_INFO!$K498=2, COUNTRY_INFO!$F498*0.5, COUNTRY_INFO!$F498))), 0))</f>
        <v>10478.657482701408</v>
      </c>
      <c r="E498" s="15">
        <f>IF(INTRO!$E$43="Non-endemic", 0, IF(COUNTRY_INFO!$K498&gt;0, IF(COUNTRY_INFO!$K498=4, 0, IF(COUNTRY_INFO!$K498=1, 0, IF(COUNTRY_INFO!$K498=2, COUNTRY_INFO!$G498*0.2, COUNTRY_INFO!$G498))), 0))</f>
        <v>0</v>
      </c>
      <c r="F498" s="15">
        <f t="shared" si="56"/>
        <v>10478.657482701408</v>
      </c>
      <c r="G498" s="16">
        <f>IF(INTRO!$E$43="Non-endemic", "Not required", COUNTRY_INFO!S498)</f>
        <v>0</v>
      </c>
      <c r="H498" s="198"/>
      <c r="I498" s="15">
        <f>IF($D498=0,0,IF(AND($G498&gt;0,$H498&lt;&gt;"Yes"),D498,IF(AND($G498&gt;0,$H498="Yes"),COUNTRY_INFO!$F498,0)))</f>
        <v>0</v>
      </c>
      <c r="J498" s="3"/>
      <c r="K498" s="42">
        <f t="shared" si="57"/>
        <v>0</v>
      </c>
      <c r="L498" s="42">
        <f t="shared" si="58"/>
        <v>0</v>
      </c>
      <c r="M498" s="15">
        <f t="shared" si="53"/>
        <v>0</v>
      </c>
      <c r="N498" s="42">
        <f t="shared" si="54"/>
        <v>0</v>
      </c>
      <c r="O498" s="15">
        <f t="shared" si="59"/>
        <v>0</v>
      </c>
      <c r="P498" s="25"/>
      <c r="Q498" s="17">
        <f t="shared" si="60"/>
        <v>0</v>
      </c>
      <c r="R498" s="17">
        <f t="shared" si="55"/>
        <v>0</v>
      </c>
    </row>
    <row r="499" spans="1:18" x14ac:dyDescent="0.2">
      <c r="A499" s="14" t="str">
        <f>IF(INTRO!$E$43="Non-endemic"," ", IF(COUNTRY_INFO!A499=0," ",COUNTRY_INFO!A499))</f>
        <v>Ethiopia</v>
      </c>
      <c r="B499" s="14" t="str">
        <f>IF(INTRO!$E$43="Non-endemic"," ", IF(COUNTRY_INFO!B499=0," ",COUNTRY_INFO!B499))</f>
        <v>Oromia North Shoa Zone</v>
      </c>
      <c r="C499" s="14" t="str">
        <f>IF(INTRO!$E$43="Non-endemic"," ", IF(COUNTRY_INFO!C499=0," ",COUNTRY_INFO!C499))</f>
        <v>Kuyu</v>
      </c>
      <c r="D499" s="15">
        <f>IF(INTRO!$E$43="Non-endemic", 0, IF(COUNTRY_INFO!$K499&gt;0, IF(COUNTRY_INFO!$K499=4, 0, IF(COUNTRY_INFO!$K499=1, COUNTRY_INFO!$F499*0.33, IF(COUNTRY_INFO!$K499=2, COUNTRY_INFO!$F499*0.5, COUNTRY_INFO!$F499))), 0))</f>
        <v>17089.139719913182</v>
      </c>
      <c r="E499" s="15">
        <f>IF(INTRO!$E$43="Non-endemic", 0, IF(COUNTRY_INFO!$K499&gt;0, IF(COUNTRY_INFO!$K499=4, 0, IF(COUNTRY_INFO!$K499=1, 0, IF(COUNTRY_INFO!$K499=2, COUNTRY_INFO!$G499*0.2, COUNTRY_INFO!$G499))), 0))</f>
        <v>0</v>
      </c>
      <c r="F499" s="15">
        <f t="shared" si="56"/>
        <v>17089.139719913182</v>
      </c>
      <c r="G499" s="16">
        <f>IF(INTRO!$E$43="Non-endemic", "Not required", COUNTRY_INFO!S499)</f>
        <v>0</v>
      </c>
      <c r="H499" s="198"/>
      <c r="I499" s="15">
        <f>IF($D499=0,0,IF(AND($G499&gt;0,$H499&lt;&gt;"Yes"),D499,IF(AND($G499&gt;0,$H499="Yes"),COUNTRY_INFO!$F499,0)))</f>
        <v>0</v>
      </c>
      <c r="J499" s="3"/>
      <c r="K499" s="42">
        <f t="shared" si="57"/>
        <v>0</v>
      </c>
      <c r="L499" s="42">
        <f t="shared" si="58"/>
        <v>0</v>
      </c>
      <c r="M499" s="15">
        <f t="shared" si="53"/>
        <v>0</v>
      </c>
      <c r="N499" s="42">
        <f t="shared" si="54"/>
        <v>0</v>
      </c>
      <c r="O499" s="15">
        <f t="shared" si="59"/>
        <v>0</v>
      </c>
      <c r="P499" s="25"/>
      <c r="Q499" s="17">
        <f t="shared" si="60"/>
        <v>0</v>
      </c>
      <c r="R499" s="17">
        <f t="shared" si="55"/>
        <v>0</v>
      </c>
    </row>
    <row r="500" spans="1:18" x14ac:dyDescent="0.2">
      <c r="A500" s="14" t="str">
        <f>IF(INTRO!$E$43="Non-endemic"," ", IF(COUNTRY_INFO!A500=0," ",COUNTRY_INFO!A500))</f>
        <v>Ethiopia</v>
      </c>
      <c r="B500" s="14" t="str">
        <f>IF(INTRO!$E$43="Non-endemic"," ", IF(COUNTRY_INFO!B500=0," ",COUNTRY_INFO!B500))</f>
        <v>Oromia North Shoa Zone</v>
      </c>
      <c r="C500" s="14" t="str">
        <f>IF(INTRO!$E$43="Non-endemic"," ", IF(COUNTRY_INFO!C500=0," ",COUNTRY_INFO!C500))</f>
        <v>Were Jarso</v>
      </c>
      <c r="D500" s="15">
        <f>IF(INTRO!$E$43="Non-endemic", 0, IF(COUNTRY_INFO!$K500&gt;0, IF(COUNTRY_INFO!$K500=4, 0, IF(COUNTRY_INFO!$K500=1, COUNTRY_INFO!$F500*0.33, IF(COUNTRY_INFO!$K500=2, COUNTRY_INFO!$F500*0.5, COUNTRY_INFO!$F500))), 0))</f>
        <v>19739.193646677119</v>
      </c>
      <c r="E500" s="15">
        <f>IF(INTRO!$E$43="Non-endemic", 0, IF(COUNTRY_INFO!$K500&gt;0, IF(COUNTRY_INFO!$K500=4, 0, IF(COUNTRY_INFO!$K500=1, 0, IF(COUNTRY_INFO!$K500=2, COUNTRY_INFO!$G500*0.2, COUNTRY_INFO!$G500))), 0))</f>
        <v>0</v>
      </c>
      <c r="F500" s="15">
        <f t="shared" si="56"/>
        <v>19739.193646677119</v>
      </c>
      <c r="G500" s="16">
        <f>IF(INTRO!$E$43="Non-endemic", "Not required", COUNTRY_INFO!S500)</f>
        <v>0</v>
      </c>
      <c r="H500" s="198"/>
      <c r="I500" s="15">
        <f>IF($D500=0,0,IF(AND($G500&gt;0,$H500&lt;&gt;"Yes"),D500,IF(AND($G500&gt;0,$H500="Yes"),COUNTRY_INFO!$F500,0)))</f>
        <v>0</v>
      </c>
      <c r="J500" s="3"/>
      <c r="K500" s="42">
        <f t="shared" si="57"/>
        <v>0</v>
      </c>
      <c r="L500" s="42">
        <f t="shared" si="58"/>
        <v>0</v>
      </c>
      <c r="M500" s="15">
        <f t="shared" si="53"/>
        <v>0</v>
      </c>
      <c r="N500" s="42">
        <f t="shared" si="54"/>
        <v>0</v>
      </c>
      <c r="O500" s="15">
        <f t="shared" si="59"/>
        <v>0</v>
      </c>
      <c r="P500" s="25"/>
      <c r="Q500" s="17">
        <f t="shared" si="60"/>
        <v>0</v>
      </c>
      <c r="R500" s="17">
        <f t="shared" si="55"/>
        <v>0</v>
      </c>
    </row>
    <row r="501" spans="1:18" x14ac:dyDescent="0.2">
      <c r="A501" s="14" t="str">
        <f>IF(INTRO!$E$43="Non-endemic"," ", IF(COUNTRY_INFO!A501=0," ",COUNTRY_INFO!A501))</f>
        <v>Ethiopia</v>
      </c>
      <c r="B501" s="14" t="str">
        <f>IF(INTRO!$E$43="Non-endemic"," ", IF(COUNTRY_INFO!B501=0," ",COUNTRY_INFO!B501))</f>
        <v>Oromia North Shoa Zone</v>
      </c>
      <c r="C501" s="14" t="str">
        <f>IF(INTRO!$E$43="Non-endemic"," ", IF(COUNTRY_INFO!C501=0," ",COUNTRY_INFO!C501))</f>
        <v>Wuchale</v>
      </c>
      <c r="D501" s="15">
        <f>IF(INTRO!$E$43="Non-endemic", 0, IF(COUNTRY_INFO!$K501&gt;0, IF(COUNTRY_INFO!$K501=4, 0, IF(COUNTRY_INFO!$K501=1, COUNTRY_INFO!$F501*0.33, IF(COUNTRY_INFO!$K501=2, COUNTRY_INFO!$F501*0.5, COUNTRY_INFO!$F501))), 0))</f>
        <v>0</v>
      </c>
      <c r="E501" s="15">
        <f>IF(INTRO!$E$43="Non-endemic", 0, IF(COUNTRY_INFO!$K501&gt;0, IF(COUNTRY_INFO!$K501=4, 0, IF(COUNTRY_INFO!$K501=1, 0, IF(COUNTRY_INFO!$K501=2, COUNTRY_INFO!$G501*0.2, COUNTRY_INFO!$G501))), 0))</f>
        <v>0</v>
      </c>
      <c r="F501" s="15">
        <f t="shared" si="56"/>
        <v>0</v>
      </c>
      <c r="G501" s="16">
        <f>IF(INTRO!$E$43="Non-endemic", "Not required", COUNTRY_INFO!S501)</f>
        <v>0</v>
      </c>
      <c r="H501" s="198"/>
      <c r="I501" s="15">
        <f>IF($D501=0,0,IF(AND($G501&gt;0,$H501&lt;&gt;"Yes"),D501,IF(AND($G501&gt;0,$H501="Yes"),COUNTRY_INFO!$F501,0)))</f>
        <v>0</v>
      </c>
      <c r="J501" s="3"/>
      <c r="K501" s="42">
        <f t="shared" si="57"/>
        <v>0</v>
      </c>
      <c r="L501" s="42">
        <f t="shared" si="58"/>
        <v>0</v>
      </c>
      <c r="M501" s="15">
        <f t="shared" si="53"/>
        <v>0</v>
      </c>
      <c r="N501" s="42">
        <f t="shared" si="54"/>
        <v>0</v>
      </c>
      <c r="O501" s="15">
        <f t="shared" si="59"/>
        <v>0</v>
      </c>
      <c r="P501" s="25"/>
      <c r="Q501" s="17">
        <f t="shared" si="60"/>
        <v>0</v>
      </c>
      <c r="R501" s="17">
        <f t="shared" si="55"/>
        <v>0</v>
      </c>
    </row>
    <row r="502" spans="1:18" x14ac:dyDescent="0.2">
      <c r="A502" s="14" t="str">
        <f>IF(INTRO!$E$43="Non-endemic"," ", IF(COUNTRY_INFO!A502=0," ",COUNTRY_INFO!A502))</f>
        <v>Ethiopia</v>
      </c>
      <c r="B502" s="14" t="str">
        <f>IF(INTRO!$E$43="Non-endemic"," ", IF(COUNTRY_INFO!B502=0," ",COUNTRY_INFO!B502))</f>
        <v>Oromia North Shoa Zone</v>
      </c>
      <c r="C502" s="14" t="str">
        <f>IF(INTRO!$E$43="Non-endemic"," ", IF(COUNTRY_INFO!C502=0," ",COUNTRY_INFO!C502))</f>
        <v xml:space="preserve">Yaya Gulele </v>
      </c>
      <c r="D502" s="15">
        <f>IF(INTRO!$E$43="Non-endemic", 0, IF(COUNTRY_INFO!$K502&gt;0, IF(COUNTRY_INFO!$K502=4, 0, IF(COUNTRY_INFO!$K502=1, COUNTRY_INFO!$F502*0.33, IF(COUNTRY_INFO!$K502=2, COUNTRY_INFO!$F502*0.5, COUNTRY_INFO!$F502))), 0))</f>
        <v>0</v>
      </c>
      <c r="E502" s="15">
        <f>IF(INTRO!$E$43="Non-endemic", 0, IF(COUNTRY_INFO!$K502&gt;0, IF(COUNTRY_INFO!$K502=4, 0, IF(COUNTRY_INFO!$K502=1, 0, IF(COUNTRY_INFO!$K502=2, COUNTRY_INFO!$G502*0.2, COUNTRY_INFO!$G502))), 0))</f>
        <v>0</v>
      </c>
      <c r="F502" s="15">
        <f t="shared" si="56"/>
        <v>0</v>
      </c>
      <c r="G502" s="16">
        <f>IF(INTRO!$E$43="Non-endemic", "Not required", COUNTRY_INFO!S502)</f>
        <v>0</v>
      </c>
      <c r="H502" s="198"/>
      <c r="I502" s="15">
        <f>IF($D502=0,0,IF(AND($G502&gt;0,$H502&lt;&gt;"Yes"),D502,IF(AND($G502&gt;0,$H502="Yes"),COUNTRY_INFO!$F502,0)))</f>
        <v>0</v>
      </c>
      <c r="J502" s="3"/>
      <c r="K502" s="42">
        <f t="shared" si="57"/>
        <v>0</v>
      </c>
      <c r="L502" s="42">
        <f t="shared" si="58"/>
        <v>0</v>
      </c>
      <c r="M502" s="15">
        <f t="shared" si="53"/>
        <v>0</v>
      </c>
      <c r="N502" s="42">
        <f t="shared" si="54"/>
        <v>0</v>
      </c>
      <c r="O502" s="15">
        <f t="shared" si="59"/>
        <v>0</v>
      </c>
      <c r="P502" s="25"/>
      <c r="Q502" s="17">
        <f t="shared" si="60"/>
        <v>0</v>
      </c>
      <c r="R502" s="17">
        <f t="shared" si="55"/>
        <v>0</v>
      </c>
    </row>
    <row r="503" spans="1:18" x14ac:dyDescent="0.2">
      <c r="A503" s="14" t="str">
        <f>IF(INTRO!$E$43="Non-endemic"," ", IF(COUNTRY_INFO!A503=0," ",COUNTRY_INFO!A503))</f>
        <v>Ethiopia</v>
      </c>
      <c r="B503" s="14" t="str">
        <f>IF(INTRO!$E$43="Non-endemic"," ", IF(COUNTRY_INFO!B503=0," ",COUNTRY_INFO!B503))</f>
        <v>Oromia Southwest Shewa</v>
      </c>
      <c r="C503" s="14" t="str">
        <f>IF(INTRO!$E$43="Non-endemic"," ", IF(COUNTRY_INFO!C503=0," ",COUNTRY_INFO!C503))</f>
        <v>Amayyaa</v>
      </c>
      <c r="D503" s="15">
        <f>IF(INTRO!$E$43="Non-endemic", 0, IF(COUNTRY_INFO!$K503&gt;0, IF(COUNTRY_INFO!$K503=4, 0, IF(COUNTRY_INFO!$K503=1, COUNTRY_INFO!$F503*0.33, IF(COUNTRY_INFO!$K503=2, COUNTRY_INFO!$F503*0.5, COUNTRY_INFO!$F503))), 0))</f>
        <v>0</v>
      </c>
      <c r="E503" s="15">
        <f>IF(INTRO!$E$43="Non-endemic", 0, IF(COUNTRY_INFO!$K503&gt;0, IF(COUNTRY_INFO!$K503=4, 0, IF(COUNTRY_INFO!$K503=1, 0, IF(COUNTRY_INFO!$K503=2, COUNTRY_INFO!$G503*0.2, COUNTRY_INFO!$G503))), 0))</f>
        <v>0</v>
      </c>
      <c r="F503" s="15">
        <f t="shared" si="56"/>
        <v>0</v>
      </c>
      <c r="G503" s="16">
        <f>IF(INTRO!$E$43="Non-endemic", "Not required", COUNTRY_INFO!S503)</f>
        <v>0</v>
      </c>
      <c r="H503" s="198"/>
      <c r="I503" s="15">
        <f>IF($D503=0,0,IF(AND($G503&gt;0,$H503&lt;&gt;"Yes"),D503,IF(AND($G503&gt;0,$H503="Yes"),COUNTRY_INFO!$F503,0)))</f>
        <v>0</v>
      </c>
      <c r="J503" s="3"/>
      <c r="K503" s="42">
        <f t="shared" si="57"/>
        <v>0</v>
      </c>
      <c r="L503" s="42">
        <f t="shared" si="58"/>
        <v>0</v>
      </c>
      <c r="M503" s="15">
        <f t="shared" si="53"/>
        <v>0</v>
      </c>
      <c r="N503" s="42">
        <f t="shared" si="54"/>
        <v>0</v>
      </c>
      <c r="O503" s="15">
        <f t="shared" si="59"/>
        <v>0</v>
      </c>
      <c r="P503" s="25"/>
      <c r="Q503" s="17">
        <f t="shared" si="60"/>
        <v>0</v>
      </c>
      <c r="R503" s="17">
        <f t="shared" si="55"/>
        <v>0</v>
      </c>
    </row>
    <row r="504" spans="1:18" x14ac:dyDescent="0.2">
      <c r="A504" s="14" t="str">
        <f>IF(INTRO!$E$43="Non-endemic"," ", IF(COUNTRY_INFO!A504=0," ",COUNTRY_INFO!A504))</f>
        <v>Ethiopia</v>
      </c>
      <c r="B504" s="14" t="str">
        <f>IF(INTRO!$E$43="Non-endemic"," ", IF(COUNTRY_INFO!B504=0," ",COUNTRY_INFO!B504))</f>
        <v>Oromia Southwest Shewa</v>
      </c>
      <c r="C504" s="14" t="str">
        <f>IF(INTRO!$E$43="Non-endemic"," ", IF(COUNTRY_INFO!C504=0," ",COUNTRY_INFO!C504))</f>
        <v>Bachoo</v>
      </c>
      <c r="D504" s="15">
        <f>IF(INTRO!$E$43="Non-endemic", 0, IF(COUNTRY_INFO!$K504&gt;0, IF(COUNTRY_INFO!$K504=4, 0, IF(COUNTRY_INFO!$K504=1, COUNTRY_INFO!$F504*0.33, IF(COUNTRY_INFO!$K504=2, COUNTRY_INFO!$F504*0.5, COUNTRY_INFO!$F504))), 0))</f>
        <v>0</v>
      </c>
      <c r="E504" s="15">
        <f>IF(INTRO!$E$43="Non-endemic", 0, IF(COUNTRY_INFO!$K504&gt;0, IF(COUNTRY_INFO!$K504=4, 0, IF(COUNTRY_INFO!$K504=1, 0, IF(COUNTRY_INFO!$K504=2, COUNTRY_INFO!$G504*0.2, COUNTRY_INFO!$G504))), 0))</f>
        <v>0</v>
      </c>
      <c r="F504" s="15">
        <f t="shared" si="56"/>
        <v>0</v>
      </c>
      <c r="G504" s="16">
        <f>IF(INTRO!$E$43="Non-endemic", "Not required", COUNTRY_INFO!S504)</f>
        <v>0</v>
      </c>
      <c r="H504" s="198"/>
      <c r="I504" s="15">
        <f>IF($D504=0,0,IF(AND($G504&gt;0,$H504&lt;&gt;"Yes"),D504,IF(AND($G504&gt;0,$H504="Yes"),COUNTRY_INFO!$F504,0)))</f>
        <v>0</v>
      </c>
      <c r="J504" s="3"/>
      <c r="K504" s="42">
        <f t="shared" si="57"/>
        <v>0</v>
      </c>
      <c r="L504" s="42">
        <f t="shared" si="58"/>
        <v>0</v>
      </c>
      <c r="M504" s="15">
        <f t="shared" si="53"/>
        <v>0</v>
      </c>
      <c r="N504" s="42">
        <f t="shared" si="54"/>
        <v>0</v>
      </c>
      <c r="O504" s="15">
        <f t="shared" si="59"/>
        <v>0</v>
      </c>
      <c r="P504" s="25"/>
      <c r="Q504" s="17">
        <f t="shared" si="60"/>
        <v>0</v>
      </c>
      <c r="R504" s="17">
        <f t="shared" si="55"/>
        <v>0</v>
      </c>
    </row>
    <row r="505" spans="1:18" x14ac:dyDescent="0.2">
      <c r="A505" s="14" t="str">
        <f>IF(INTRO!$E$43="Non-endemic"," ", IF(COUNTRY_INFO!A505=0," ",COUNTRY_INFO!A505))</f>
        <v>Ethiopia</v>
      </c>
      <c r="B505" s="14" t="str">
        <f>IF(INTRO!$E$43="Non-endemic"," ", IF(COUNTRY_INFO!B505=0," ",COUNTRY_INFO!B505))</f>
        <v>Oromia Southwest Shewa</v>
      </c>
      <c r="C505" s="14" t="str">
        <f>IF(INTRO!$E$43="Non-endemic"," ", IF(COUNTRY_INFO!C505=0," ",COUNTRY_INFO!C505))</f>
        <v>Daawoo</v>
      </c>
      <c r="D505" s="15">
        <f>IF(INTRO!$E$43="Non-endemic", 0, IF(COUNTRY_INFO!$K505&gt;0, IF(COUNTRY_INFO!$K505=4, 0, IF(COUNTRY_INFO!$K505=1, COUNTRY_INFO!$F505*0.33, IF(COUNTRY_INFO!$K505=2, COUNTRY_INFO!$F505*0.5, COUNTRY_INFO!$F505))), 0))</f>
        <v>0</v>
      </c>
      <c r="E505" s="15">
        <f>IF(INTRO!$E$43="Non-endemic", 0, IF(COUNTRY_INFO!$K505&gt;0, IF(COUNTRY_INFO!$K505=4, 0, IF(COUNTRY_INFO!$K505=1, 0, IF(COUNTRY_INFO!$K505=2, COUNTRY_INFO!$G505*0.2, COUNTRY_INFO!$G505))), 0))</f>
        <v>0</v>
      </c>
      <c r="F505" s="15">
        <f t="shared" si="56"/>
        <v>0</v>
      </c>
      <c r="G505" s="16">
        <f>IF(INTRO!$E$43="Non-endemic", "Not required", COUNTRY_INFO!S505)</f>
        <v>0</v>
      </c>
      <c r="H505" s="198"/>
      <c r="I505" s="15">
        <f>IF($D505=0,0,IF(AND($G505&gt;0,$H505&lt;&gt;"Yes"),D505,IF(AND($G505&gt;0,$H505="Yes"),COUNTRY_INFO!$F505,0)))</f>
        <v>0</v>
      </c>
      <c r="J505" s="3"/>
      <c r="K505" s="42">
        <f t="shared" si="57"/>
        <v>0</v>
      </c>
      <c r="L505" s="42">
        <f t="shared" si="58"/>
        <v>0</v>
      </c>
      <c r="M505" s="15">
        <f t="shared" si="53"/>
        <v>0</v>
      </c>
      <c r="N505" s="42">
        <f t="shared" si="54"/>
        <v>0</v>
      </c>
      <c r="O505" s="15">
        <f t="shared" si="59"/>
        <v>0</v>
      </c>
      <c r="P505" s="25"/>
      <c r="Q505" s="17">
        <f t="shared" si="60"/>
        <v>0</v>
      </c>
      <c r="R505" s="17">
        <f t="shared" si="55"/>
        <v>0</v>
      </c>
    </row>
    <row r="506" spans="1:18" x14ac:dyDescent="0.2">
      <c r="A506" s="14" t="str">
        <f>IF(INTRO!$E$43="Non-endemic"," ", IF(COUNTRY_INFO!A506=0," ",COUNTRY_INFO!A506))</f>
        <v>Ethiopia</v>
      </c>
      <c r="B506" s="14" t="str">
        <f>IF(INTRO!$E$43="Non-endemic"," ", IF(COUNTRY_INFO!B506=0," ",COUNTRY_INFO!B506))</f>
        <v>Oromia Southwest Shewa</v>
      </c>
      <c r="C506" s="14" t="str">
        <f>IF(INTRO!$E$43="Non-endemic"," ", IF(COUNTRY_INFO!C506=0," ",COUNTRY_INFO!C506))</f>
        <v>Goro</v>
      </c>
      <c r="D506" s="15">
        <f>IF(INTRO!$E$43="Non-endemic", 0, IF(COUNTRY_INFO!$K506&gt;0, IF(COUNTRY_INFO!$K506=4, 0, IF(COUNTRY_INFO!$K506=1, COUNTRY_INFO!$F506*0.33, IF(COUNTRY_INFO!$K506=2, COUNTRY_INFO!$F506*0.5, COUNTRY_INFO!$F506))), 0))</f>
        <v>0</v>
      </c>
      <c r="E506" s="15">
        <f>IF(INTRO!$E$43="Non-endemic", 0, IF(COUNTRY_INFO!$K506&gt;0, IF(COUNTRY_INFO!$K506=4, 0, IF(COUNTRY_INFO!$K506=1, 0, IF(COUNTRY_INFO!$K506=2, COUNTRY_INFO!$G506*0.2, COUNTRY_INFO!$G506))), 0))</f>
        <v>0</v>
      </c>
      <c r="F506" s="15">
        <f t="shared" si="56"/>
        <v>0</v>
      </c>
      <c r="G506" s="16">
        <f>IF(INTRO!$E$43="Non-endemic", "Not required", COUNTRY_INFO!S506)</f>
        <v>0</v>
      </c>
      <c r="H506" s="198"/>
      <c r="I506" s="15">
        <f>IF($D506=0,0,IF(AND($G506&gt;0,$H506&lt;&gt;"Yes"),D506,IF(AND($G506&gt;0,$H506="Yes"),COUNTRY_INFO!$F506,0)))</f>
        <v>0</v>
      </c>
      <c r="J506" s="3"/>
      <c r="K506" s="42">
        <f t="shared" si="57"/>
        <v>0</v>
      </c>
      <c r="L506" s="42">
        <f t="shared" si="58"/>
        <v>0</v>
      </c>
      <c r="M506" s="15">
        <f t="shared" si="53"/>
        <v>0</v>
      </c>
      <c r="N506" s="42">
        <f t="shared" si="54"/>
        <v>0</v>
      </c>
      <c r="O506" s="15">
        <f t="shared" si="59"/>
        <v>0</v>
      </c>
      <c r="P506" s="25"/>
      <c r="Q506" s="17">
        <f t="shared" si="60"/>
        <v>0</v>
      </c>
      <c r="R506" s="17">
        <f t="shared" si="55"/>
        <v>0</v>
      </c>
    </row>
    <row r="507" spans="1:18" x14ac:dyDescent="0.2">
      <c r="A507" s="14" t="str">
        <f>IF(INTRO!$E$43="Non-endemic"," ", IF(COUNTRY_INFO!A507=0," ",COUNTRY_INFO!A507))</f>
        <v>Ethiopia</v>
      </c>
      <c r="B507" s="14" t="str">
        <f>IF(INTRO!$E$43="Non-endemic"," ", IF(COUNTRY_INFO!B507=0," ",COUNTRY_INFO!B507))</f>
        <v>Oromia Southwest Shewa</v>
      </c>
      <c r="C507" s="14" t="str">
        <f>IF(INTRO!$E$43="Non-endemic"," ", IF(COUNTRY_INFO!C507=0," ",COUNTRY_INFO!C507))</f>
        <v>Iluu</v>
      </c>
      <c r="D507" s="15">
        <f>IF(INTRO!$E$43="Non-endemic", 0, IF(COUNTRY_INFO!$K507&gt;0, IF(COUNTRY_INFO!$K507=4, 0, IF(COUNTRY_INFO!$K507=1, COUNTRY_INFO!$F507*0.33, IF(COUNTRY_INFO!$K507=2, COUNTRY_INFO!$F507*0.5, COUNTRY_INFO!$F507))), 0))</f>
        <v>0</v>
      </c>
      <c r="E507" s="15">
        <f>IF(INTRO!$E$43="Non-endemic", 0, IF(COUNTRY_INFO!$K507&gt;0, IF(COUNTRY_INFO!$K507=4, 0, IF(COUNTRY_INFO!$K507=1, 0, IF(COUNTRY_INFO!$K507=2, COUNTRY_INFO!$G507*0.2, COUNTRY_INFO!$G507))), 0))</f>
        <v>0</v>
      </c>
      <c r="F507" s="15">
        <f t="shared" si="56"/>
        <v>0</v>
      </c>
      <c r="G507" s="16">
        <f>IF(INTRO!$E$43="Non-endemic", "Not required", COUNTRY_INFO!S507)</f>
        <v>0</v>
      </c>
      <c r="H507" s="198"/>
      <c r="I507" s="15">
        <f>IF($D507=0,0,IF(AND($G507&gt;0,$H507&lt;&gt;"Yes"),D507,IF(AND($G507&gt;0,$H507="Yes"),COUNTRY_INFO!$F507,0)))</f>
        <v>0</v>
      </c>
      <c r="J507" s="3"/>
      <c r="K507" s="42">
        <f t="shared" si="57"/>
        <v>0</v>
      </c>
      <c r="L507" s="42">
        <f t="shared" si="58"/>
        <v>0</v>
      </c>
      <c r="M507" s="15">
        <f t="shared" si="53"/>
        <v>0</v>
      </c>
      <c r="N507" s="42">
        <f t="shared" si="54"/>
        <v>0</v>
      </c>
      <c r="O507" s="15">
        <f t="shared" si="59"/>
        <v>0</v>
      </c>
      <c r="P507" s="25"/>
      <c r="Q507" s="17">
        <f t="shared" si="60"/>
        <v>0</v>
      </c>
      <c r="R507" s="17">
        <f t="shared" si="55"/>
        <v>0</v>
      </c>
    </row>
    <row r="508" spans="1:18" x14ac:dyDescent="0.2">
      <c r="A508" s="14" t="str">
        <f>IF(INTRO!$E$43="Non-endemic"," ", IF(COUNTRY_INFO!A508=0," ",COUNTRY_INFO!A508))</f>
        <v>Ethiopia</v>
      </c>
      <c r="B508" s="14" t="str">
        <f>IF(INTRO!$E$43="Non-endemic"," ", IF(COUNTRY_INFO!B508=0," ",COUNTRY_INFO!B508))</f>
        <v>Oromia Southwest Shewa</v>
      </c>
      <c r="C508" s="14" t="str">
        <f>IF(INTRO!$E$43="Non-endemic"," ", IF(COUNTRY_INFO!C508=0," ",COUNTRY_INFO!C508))</f>
        <v>Kersa Malima</v>
      </c>
      <c r="D508" s="15">
        <f>IF(INTRO!$E$43="Non-endemic", 0, IF(COUNTRY_INFO!$K508&gt;0, IF(COUNTRY_INFO!$K508=4, 0, IF(COUNTRY_INFO!$K508=1, COUNTRY_INFO!$F508*0.33, IF(COUNTRY_INFO!$K508=2, COUNTRY_INFO!$F508*0.5, COUNTRY_INFO!$F508))), 0))</f>
        <v>0</v>
      </c>
      <c r="E508" s="15">
        <f>IF(INTRO!$E$43="Non-endemic", 0, IF(COUNTRY_INFO!$K508&gt;0, IF(COUNTRY_INFO!$K508=4, 0, IF(COUNTRY_INFO!$K508=1, 0, IF(COUNTRY_INFO!$K508=2, COUNTRY_INFO!$G508*0.2, COUNTRY_INFO!$G508))), 0))</f>
        <v>0</v>
      </c>
      <c r="F508" s="15">
        <f t="shared" si="56"/>
        <v>0</v>
      </c>
      <c r="G508" s="16">
        <f>IF(INTRO!$E$43="Non-endemic", "Not required", COUNTRY_INFO!S508)</f>
        <v>0</v>
      </c>
      <c r="H508" s="198"/>
      <c r="I508" s="15">
        <f>IF($D508=0,0,IF(AND($G508&gt;0,$H508&lt;&gt;"Yes"),D508,IF(AND($G508&gt;0,$H508="Yes"),COUNTRY_INFO!$F508,0)))</f>
        <v>0</v>
      </c>
      <c r="J508" s="3"/>
      <c r="K508" s="42">
        <f t="shared" si="57"/>
        <v>0</v>
      </c>
      <c r="L508" s="42">
        <f t="shared" si="58"/>
        <v>0</v>
      </c>
      <c r="M508" s="15">
        <f t="shared" si="53"/>
        <v>0</v>
      </c>
      <c r="N508" s="42">
        <f t="shared" si="54"/>
        <v>0</v>
      </c>
      <c r="O508" s="15">
        <f t="shared" si="59"/>
        <v>0</v>
      </c>
      <c r="P508" s="25"/>
      <c r="Q508" s="17">
        <f t="shared" si="60"/>
        <v>0</v>
      </c>
      <c r="R508" s="17">
        <f t="shared" si="55"/>
        <v>0</v>
      </c>
    </row>
    <row r="509" spans="1:18" x14ac:dyDescent="0.2">
      <c r="A509" s="14" t="str">
        <f>IF(INTRO!$E$43="Non-endemic"," ", IF(COUNTRY_INFO!A509=0," ",COUNTRY_INFO!A509))</f>
        <v>Ethiopia</v>
      </c>
      <c r="B509" s="14" t="str">
        <f>IF(INTRO!$E$43="Non-endemic"," ", IF(COUNTRY_INFO!B509=0," ",COUNTRY_INFO!B509))</f>
        <v>Oromia Southwest Shewa</v>
      </c>
      <c r="C509" s="14" t="str">
        <f>IF(INTRO!$E$43="Non-endemic"," ", IF(COUNTRY_INFO!C509=0," ",COUNTRY_INFO!C509))</f>
        <v>Saden Sodo</v>
      </c>
      <c r="D509" s="15">
        <f>IF(INTRO!$E$43="Non-endemic", 0, IF(COUNTRY_INFO!$K509&gt;0, IF(COUNTRY_INFO!$K509=4, 0, IF(COUNTRY_INFO!$K509=1, COUNTRY_INFO!$F509*0.33, IF(COUNTRY_INFO!$K509=2, COUNTRY_INFO!$F509*0.5, COUNTRY_INFO!$F509))), 0))</f>
        <v>0</v>
      </c>
      <c r="E509" s="15">
        <f>IF(INTRO!$E$43="Non-endemic", 0, IF(COUNTRY_INFO!$K509&gt;0, IF(COUNTRY_INFO!$K509=4, 0, IF(COUNTRY_INFO!$K509=1, 0, IF(COUNTRY_INFO!$K509=2, COUNTRY_INFO!$G509*0.2, COUNTRY_INFO!$G509))), 0))</f>
        <v>0</v>
      </c>
      <c r="F509" s="15">
        <f t="shared" si="56"/>
        <v>0</v>
      </c>
      <c r="G509" s="16">
        <f>IF(INTRO!$E$43="Non-endemic", "Not required", COUNTRY_INFO!S509)</f>
        <v>0</v>
      </c>
      <c r="H509" s="198"/>
      <c r="I509" s="15">
        <f>IF($D509=0,0,IF(AND($G509&gt;0,$H509&lt;&gt;"Yes"),D509,IF(AND($G509&gt;0,$H509="Yes"),COUNTRY_INFO!$F509,0)))</f>
        <v>0</v>
      </c>
      <c r="J509" s="3"/>
      <c r="K509" s="42">
        <f t="shared" si="57"/>
        <v>0</v>
      </c>
      <c r="L509" s="42">
        <f t="shared" si="58"/>
        <v>0</v>
      </c>
      <c r="M509" s="15">
        <f t="shared" si="53"/>
        <v>0</v>
      </c>
      <c r="N509" s="42">
        <f t="shared" si="54"/>
        <v>0</v>
      </c>
      <c r="O509" s="15">
        <f t="shared" si="59"/>
        <v>0</v>
      </c>
      <c r="P509" s="25"/>
      <c r="Q509" s="17">
        <f t="shared" si="60"/>
        <v>0</v>
      </c>
      <c r="R509" s="17">
        <f t="shared" si="55"/>
        <v>0</v>
      </c>
    </row>
    <row r="510" spans="1:18" x14ac:dyDescent="0.2">
      <c r="A510" s="14" t="str">
        <f>IF(INTRO!$E$43="Non-endemic"," ", IF(COUNTRY_INFO!A510=0," ",COUNTRY_INFO!A510))</f>
        <v>Ethiopia</v>
      </c>
      <c r="B510" s="14" t="str">
        <f>IF(INTRO!$E$43="Non-endemic"," ", IF(COUNTRY_INFO!B510=0," ",COUNTRY_INFO!B510))</f>
        <v>Oromia Southwest Shewa</v>
      </c>
      <c r="C510" s="14" t="str">
        <f>IF(INTRO!$E$43="Non-endemic"," ", IF(COUNTRY_INFO!C510=0," ",COUNTRY_INFO!C510))</f>
        <v>Sodo Dachi</v>
      </c>
      <c r="D510" s="15">
        <f>IF(INTRO!$E$43="Non-endemic", 0, IF(COUNTRY_INFO!$K510&gt;0, IF(COUNTRY_INFO!$K510=4, 0, IF(COUNTRY_INFO!$K510=1, COUNTRY_INFO!$F510*0.33, IF(COUNTRY_INFO!$K510=2, COUNTRY_INFO!$F510*0.5, COUNTRY_INFO!$F510))), 0))</f>
        <v>0</v>
      </c>
      <c r="E510" s="15">
        <f>IF(INTRO!$E$43="Non-endemic", 0, IF(COUNTRY_INFO!$K510&gt;0, IF(COUNTRY_INFO!$K510=4, 0, IF(COUNTRY_INFO!$K510=1, 0, IF(COUNTRY_INFO!$K510=2, COUNTRY_INFO!$G510*0.2, COUNTRY_INFO!$G510))), 0))</f>
        <v>0</v>
      </c>
      <c r="F510" s="15">
        <f t="shared" si="56"/>
        <v>0</v>
      </c>
      <c r="G510" s="16">
        <f>IF(INTRO!$E$43="Non-endemic", "Not required", COUNTRY_INFO!S510)</f>
        <v>0</v>
      </c>
      <c r="H510" s="198"/>
      <c r="I510" s="15">
        <f>IF($D510=0,0,IF(AND($G510&gt;0,$H510&lt;&gt;"Yes"),D510,IF(AND($G510&gt;0,$H510="Yes"),COUNTRY_INFO!$F510,0)))</f>
        <v>0</v>
      </c>
      <c r="J510" s="3"/>
      <c r="K510" s="42">
        <f t="shared" si="57"/>
        <v>0</v>
      </c>
      <c r="L510" s="42">
        <f t="shared" si="58"/>
        <v>0</v>
      </c>
      <c r="M510" s="15">
        <f t="shared" si="53"/>
        <v>0</v>
      </c>
      <c r="N510" s="42">
        <f t="shared" si="54"/>
        <v>0</v>
      </c>
      <c r="O510" s="15">
        <f t="shared" si="59"/>
        <v>0</v>
      </c>
      <c r="P510" s="25"/>
      <c r="Q510" s="17">
        <f t="shared" si="60"/>
        <v>0</v>
      </c>
      <c r="R510" s="17">
        <f t="shared" si="55"/>
        <v>0</v>
      </c>
    </row>
    <row r="511" spans="1:18" x14ac:dyDescent="0.2">
      <c r="A511" s="14" t="str">
        <f>IF(INTRO!$E$43="Non-endemic"," ", IF(COUNTRY_INFO!A511=0," ",COUNTRY_INFO!A511))</f>
        <v>Ethiopia</v>
      </c>
      <c r="B511" s="14" t="str">
        <f>IF(INTRO!$E$43="Non-endemic"," ", IF(COUNTRY_INFO!B511=0," ",COUNTRY_INFO!B511))</f>
        <v>Oromia Southwest Shewa</v>
      </c>
      <c r="C511" s="14" t="str">
        <f>IF(INTRO!$E$43="Non-endemic"," ", IF(COUNTRY_INFO!C511=0," ",COUNTRY_INFO!C511))</f>
        <v>Tole</v>
      </c>
      <c r="D511" s="15">
        <f>IF(INTRO!$E$43="Non-endemic", 0, IF(COUNTRY_INFO!$K511&gt;0, IF(COUNTRY_INFO!$K511=4, 0, IF(COUNTRY_INFO!$K511=1, COUNTRY_INFO!$F511*0.33, IF(COUNTRY_INFO!$K511=2, COUNTRY_INFO!$F511*0.5, COUNTRY_INFO!$F511))), 0))</f>
        <v>0</v>
      </c>
      <c r="E511" s="15">
        <f>IF(INTRO!$E$43="Non-endemic", 0, IF(COUNTRY_INFO!$K511&gt;0, IF(COUNTRY_INFO!$K511=4, 0, IF(COUNTRY_INFO!$K511=1, 0, IF(COUNTRY_INFO!$K511=2, COUNTRY_INFO!$G511*0.2, COUNTRY_INFO!$G511))), 0))</f>
        <v>0</v>
      </c>
      <c r="F511" s="15">
        <f t="shared" si="56"/>
        <v>0</v>
      </c>
      <c r="G511" s="16">
        <f>IF(INTRO!$E$43="Non-endemic", "Not required", COUNTRY_INFO!S511)</f>
        <v>0</v>
      </c>
      <c r="H511" s="198"/>
      <c r="I511" s="15">
        <f>IF($D511=0,0,IF(AND($G511&gt;0,$H511&lt;&gt;"Yes"),D511,IF(AND($G511&gt;0,$H511="Yes"),COUNTRY_INFO!$F511,0)))</f>
        <v>0</v>
      </c>
      <c r="J511" s="3"/>
      <c r="K511" s="42">
        <f t="shared" si="57"/>
        <v>0</v>
      </c>
      <c r="L511" s="42">
        <f t="shared" si="58"/>
        <v>0</v>
      </c>
      <c r="M511" s="15">
        <f t="shared" si="53"/>
        <v>0</v>
      </c>
      <c r="N511" s="42">
        <f t="shared" si="54"/>
        <v>0</v>
      </c>
      <c r="O511" s="15">
        <f t="shared" si="59"/>
        <v>0</v>
      </c>
      <c r="P511" s="25"/>
      <c r="Q511" s="17">
        <f t="shared" si="60"/>
        <v>0</v>
      </c>
      <c r="R511" s="17">
        <f t="shared" si="55"/>
        <v>0</v>
      </c>
    </row>
    <row r="512" spans="1:18" x14ac:dyDescent="0.2">
      <c r="A512" s="14" t="str">
        <f>IF(INTRO!$E$43="Non-endemic"," ", IF(COUNTRY_INFO!A512=0," ",COUNTRY_INFO!A512))</f>
        <v>Ethiopia</v>
      </c>
      <c r="B512" s="14" t="str">
        <f>IF(INTRO!$E$43="Non-endemic"," ", IF(COUNTRY_INFO!B512=0," ",COUNTRY_INFO!B512))</f>
        <v>Oromia Southwest Shewa</v>
      </c>
      <c r="C512" s="14" t="str">
        <f>IF(INTRO!$E$43="Non-endemic"," ", IF(COUNTRY_INFO!C512=0," ",COUNTRY_INFO!C512))</f>
        <v xml:space="preserve">Waliso </v>
      </c>
      <c r="D512" s="15">
        <f>IF(INTRO!$E$43="Non-endemic", 0, IF(COUNTRY_INFO!$K512&gt;0, IF(COUNTRY_INFO!$K512=4, 0, IF(COUNTRY_INFO!$K512=1, COUNTRY_INFO!$F512*0.33, IF(COUNTRY_INFO!$K512=2, COUNTRY_INFO!$F512*0.5, COUNTRY_INFO!$F512))), 0))</f>
        <v>0</v>
      </c>
      <c r="E512" s="15">
        <f>IF(INTRO!$E$43="Non-endemic", 0, IF(COUNTRY_INFO!$K512&gt;0, IF(COUNTRY_INFO!$K512=4, 0, IF(COUNTRY_INFO!$K512=1, 0, IF(COUNTRY_INFO!$K512=2, COUNTRY_INFO!$G512*0.2, COUNTRY_INFO!$G512))), 0))</f>
        <v>0</v>
      </c>
      <c r="F512" s="15">
        <f t="shared" si="56"/>
        <v>0</v>
      </c>
      <c r="G512" s="16">
        <f>IF(INTRO!$E$43="Non-endemic", "Not required", COUNTRY_INFO!S512)</f>
        <v>0</v>
      </c>
      <c r="H512" s="198"/>
      <c r="I512" s="15">
        <f>IF($D512=0,0,IF(AND($G512&gt;0,$H512&lt;&gt;"Yes"),D512,IF(AND($G512&gt;0,$H512="Yes"),COUNTRY_INFO!$F512,0)))</f>
        <v>0</v>
      </c>
      <c r="J512" s="3"/>
      <c r="K512" s="42">
        <f t="shared" si="57"/>
        <v>0</v>
      </c>
      <c r="L512" s="42">
        <f t="shared" si="58"/>
        <v>0</v>
      </c>
      <c r="M512" s="15">
        <f t="shared" si="53"/>
        <v>0</v>
      </c>
      <c r="N512" s="42">
        <f t="shared" si="54"/>
        <v>0</v>
      </c>
      <c r="O512" s="15">
        <f t="shared" si="59"/>
        <v>0</v>
      </c>
      <c r="P512" s="25"/>
      <c r="Q512" s="17">
        <f t="shared" si="60"/>
        <v>0</v>
      </c>
      <c r="R512" s="17">
        <f t="shared" si="55"/>
        <v>0</v>
      </c>
    </row>
    <row r="513" spans="1:18" x14ac:dyDescent="0.2">
      <c r="A513" s="14" t="str">
        <f>IF(INTRO!$E$43="Non-endemic"," ", IF(COUNTRY_INFO!A513=0," ",COUNTRY_INFO!A513))</f>
        <v>Ethiopia</v>
      </c>
      <c r="B513" s="14" t="str">
        <f>IF(INTRO!$E$43="Non-endemic"," ", IF(COUNTRY_INFO!B513=0," ",COUNTRY_INFO!B513))</f>
        <v>Oromia Southwest Shewa</v>
      </c>
      <c r="C513" s="14" t="str">
        <f>IF(INTRO!$E$43="Non-endemic"," ", IF(COUNTRY_INFO!C513=0," ",COUNTRY_INFO!C513))</f>
        <v>Waliso Town</v>
      </c>
      <c r="D513" s="15">
        <f>IF(INTRO!$E$43="Non-endemic", 0, IF(COUNTRY_INFO!$K513&gt;0, IF(COUNTRY_INFO!$K513=4, 0, IF(COUNTRY_INFO!$K513=1, COUNTRY_INFO!$F513*0.33, IF(COUNTRY_INFO!$K513=2, COUNTRY_INFO!$F513*0.5, COUNTRY_INFO!$F513))), 0))</f>
        <v>5912.0249724708474</v>
      </c>
      <c r="E513" s="15">
        <f>IF(INTRO!$E$43="Non-endemic", 0, IF(COUNTRY_INFO!$K513&gt;0, IF(COUNTRY_INFO!$K513=4, 0, IF(COUNTRY_INFO!$K513=1, 0, IF(COUNTRY_INFO!$K513=2, COUNTRY_INFO!$G513*0.2, COUNTRY_INFO!$G513))), 0))</f>
        <v>0</v>
      </c>
      <c r="F513" s="15">
        <f t="shared" si="56"/>
        <v>5912.0249724708474</v>
      </c>
      <c r="G513" s="16">
        <f>IF(INTRO!$E$43="Non-endemic", "Not required", COUNTRY_INFO!S513)</f>
        <v>0</v>
      </c>
      <c r="H513" s="198"/>
      <c r="I513" s="15">
        <f>IF($D513=0,0,IF(AND($G513&gt;0,$H513&lt;&gt;"Yes"),D513,IF(AND($G513&gt;0,$H513="Yes"),COUNTRY_INFO!$F513,0)))</f>
        <v>0</v>
      </c>
      <c r="J513" s="3"/>
      <c r="K513" s="42">
        <f t="shared" si="57"/>
        <v>0</v>
      </c>
      <c r="L513" s="42">
        <f t="shared" si="58"/>
        <v>0</v>
      </c>
      <c r="M513" s="15">
        <f t="shared" si="53"/>
        <v>0</v>
      </c>
      <c r="N513" s="42">
        <f t="shared" si="54"/>
        <v>0</v>
      </c>
      <c r="O513" s="15">
        <f t="shared" si="59"/>
        <v>0</v>
      </c>
      <c r="P513" s="25"/>
      <c r="Q513" s="17">
        <f t="shared" si="60"/>
        <v>0</v>
      </c>
      <c r="R513" s="17">
        <f t="shared" si="55"/>
        <v>0</v>
      </c>
    </row>
    <row r="514" spans="1:18" x14ac:dyDescent="0.2">
      <c r="A514" s="14" t="str">
        <f>IF(INTRO!$E$43="Non-endemic"," ", IF(COUNTRY_INFO!A514=0," ",COUNTRY_INFO!A514))</f>
        <v>Ethiopia</v>
      </c>
      <c r="B514" s="14" t="str">
        <f>IF(INTRO!$E$43="Non-endemic"," ", IF(COUNTRY_INFO!B514=0," ",COUNTRY_INFO!B514))</f>
        <v>Oromia Southwest Shewa</v>
      </c>
      <c r="C514" s="14" t="str">
        <f>IF(INTRO!$E$43="Non-endemic"," ", IF(COUNTRY_INFO!C514=0," ",COUNTRY_INFO!C514))</f>
        <v>Wonchi</v>
      </c>
      <c r="D514" s="15">
        <f>IF(INTRO!$E$43="Non-endemic", 0, IF(COUNTRY_INFO!$K514&gt;0, IF(COUNTRY_INFO!$K514=4, 0, IF(COUNTRY_INFO!$K514=1, COUNTRY_INFO!$F514*0.33, IF(COUNTRY_INFO!$K514=2, COUNTRY_INFO!$F514*0.5, COUNTRY_INFO!$F514))), 0))</f>
        <v>0</v>
      </c>
      <c r="E514" s="15">
        <f>IF(INTRO!$E$43="Non-endemic", 0, IF(COUNTRY_INFO!$K514&gt;0, IF(COUNTRY_INFO!$K514=4, 0, IF(COUNTRY_INFO!$K514=1, 0, IF(COUNTRY_INFO!$K514=2, COUNTRY_INFO!$G514*0.2, COUNTRY_INFO!$G514))), 0))</f>
        <v>0</v>
      </c>
      <c r="F514" s="15">
        <f t="shared" si="56"/>
        <v>0</v>
      </c>
      <c r="G514" s="16">
        <f>IF(INTRO!$E$43="Non-endemic", "Not required", COUNTRY_INFO!S514)</f>
        <v>0</v>
      </c>
      <c r="H514" s="198"/>
      <c r="I514" s="15">
        <f>IF($D514=0,0,IF(AND($G514&gt;0,$H514&lt;&gt;"Yes"),D514,IF(AND($G514&gt;0,$H514="Yes"),COUNTRY_INFO!$F514,0)))</f>
        <v>0</v>
      </c>
      <c r="J514" s="3"/>
      <c r="K514" s="42">
        <f t="shared" si="57"/>
        <v>0</v>
      </c>
      <c r="L514" s="42">
        <f t="shared" si="58"/>
        <v>0</v>
      </c>
      <c r="M514" s="15">
        <f t="shared" si="53"/>
        <v>0</v>
      </c>
      <c r="N514" s="42">
        <f t="shared" si="54"/>
        <v>0</v>
      </c>
      <c r="O514" s="15">
        <f t="shared" si="59"/>
        <v>0</v>
      </c>
      <c r="P514" s="25"/>
      <c r="Q514" s="17">
        <f t="shared" si="60"/>
        <v>0</v>
      </c>
      <c r="R514" s="17">
        <f t="shared" si="55"/>
        <v>0</v>
      </c>
    </row>
    <row r="515" spans="1:18" x14ac:dyDescent="0.2">
      <c r="A515" s="14" t="str">
        <f>IF(INTRO!$E$43="Non-endemic"," ", IF(COUNTRY_INFO!A515=0," ",COUNTRY_INFO!A515))</f>
        <v>Ethiopia</v>
      </c>
      <c r="B515" s="14" t="str">
        <f>IF(INTRO!$E$43="Non-endemic"," ", IF(COUNTRY_INFO!B515=0," ",COUNTRY_INFO!B515))</f>
        <v>Oromia West Arsi</v>
      </c>
      <c r="C515" s="14" t="str">
        <f>IF(INTRO!$E$43="Non-endemic"," ", IF(COUNTRY_INFO!C515=0," ",COUNTRY_INFO!C515))</f>
        <v>Adaba</v>
      </c>
      <c r="D515" s="15">
        <f>IF(INTRO!$E$43="Non-endemic", 0, IF(COUNTRY_INFO!$K515&gt;0, IF(COUNTRY_INFO!$K515=4, 0, IF(COUNTRY_INFO!$K515=1, COUNTRY_INFO!$F515*0.33, IF(COUNTRY_INFO!$K515=2, COUNTRY_INFO!$F515*0.5, COUNTRY_INFO!$F515))), 0))</f>
        <v>0</v>
      </c>
      <c r="E515" s="15">
        <f>IF(INTRO!$E$43="Non-endemic", 0, IF(COUNTRY_INFO!$K515&gt;0, IF(COUNTRY_INFO!$K515=4, 0, IF(COUNTRY_INFO!$K515=1, 0, IF(COUNTRY_INFO!$K515=2, COUNTRY_INFO!$G515*0.2, COUNTRY_INFO!$G515))), 0))</f>
        <v>0</v>
      </c>
      <c r="F515" s="15">
        <f t="shared" si="56"/>
        <v>0</v>
      </c>
      <c r="G515" s="16">
        <f>IF(INTRO!$E$43="Non-endemic", "Not required", COUNTRY_INFO!S515)</f>
        <v>0</v>
      </c>
      <c r="H515" s="198"/>
      <c r="I515" s="15">
        <f>IF($D515=0,0,IF(AND($G515&gt;0,$H515&lt;&gt;"Yes"),D515,IF(AND($G515&gt;0,$H515="Yes"),COUNTRY_INFO!$F515,0)))</f>
        <v>0</v>
      </c>
      <c r="J515" s="3"/>
      <c r="K515" s="42">
        <f t="shared" si="57"/>
        <v>0</v>
      </c>
      <c r="L515" s="42">
        <f t="shared" si="58"/>
        <v>0</v>
      </c>
      <c r="M515" s="15">
        <f t="shared" si="53"/>
        <v>0</v>
      </c>
      <c r="N515" s="42">
        <f t="shared" si="54"/>
        <v>0</v>
      </c>
      <c r="O515" s="15">
        <f t="shared" si="59"/>
        <v>0</v>
      </c>
      <c r="P515" s="25"/>
      <c r="Q515" s="17">
        <f t="shared" si="60"/>
        <v>0</v>
      </c>
      <c r="R515" s="17">
        <f t="shared" si="55"/>
        <v>0</v>
      </c>
    </row>
    <row r="516" spans="1:18" x14ac:dyDescent="0.2">
      <c r="A516" s="14" t="str">
        <f>IF(INTRO!$E$43="Non-endemic"," ", IF(COUNTRY_INFO!A516=0," ",COUNTRY_INFO!A516))</f>
        <v>Ethiopia</v>
      </c>
      <c r="B516" s="14" t="str">
        <f>IF(INTRO!$E$43="Non-endemic"," ", IF(COUNTRY_INFO!B516=0," ",COUNTRY_INFO!B516))</f>
        <v>Oromia West Arsi</v>
      </c>
      <c r="C516" s="14" t="str">
        <f>IF(INTRO!$E$43="Non-endemic"," ", IF(COUNTRY_INFO!C516=0," ",COUNTRY_INFO!C516))</f>
        <v>Arsi Negele</v>
      </c>
      <c r="D516" s="15">
        <f>IF(INTRO!$E$43="Non-endemic", 0, IF(COUNTRY_INFO!$K516&gt;0, IF(COUNTRY_INFO!$K516=4, 0, IF(COUNTRY_INFO!$K516=1, COUNTRY_INFO!$F516*0.33, IF(COUNTRY_INFO!$K516=2, COUNTRY_INFO!$F516*0.5, COUNTRY_INFO!$F516))), 0))</f>
        <v>0</v>
      </c>
      <c r="E516" s="15">
        <f>IF(INTRO!$E$43="Non-endemic", 0, IF(COUNTRY_INFO!$K516&gt;0, IF(COUNTRY_INFO!$K516=4, 0, IF(COUNTRY_INFO!$K516=1, 0, IF(COUNTRY_INFO!$K516=2, COUNTRY_INFO!$G516*0.2, COUNTRY_INFO!$G516))), 0))</f>
        <v>0</v>
      </c>
      <c r="F516" s="15">
        <f t="shared" si="56"/>
        <v>0</v>
      </c>
      <c r="G516" s="16">
        <f>IF(INTRO!$E$43="Non-endemic", "Not required", COUNTRY_INFO!S516)</f>
        <v>0</v>
      </c>
      <c r="H516" s="198"/>
      <c r="I516" s="15">
        <f>IF($D516=0,0,IF(AND($G516&gt;0,$H516&lt;&gt;"Yes"),D516,IF(AND($G516&gt;0,$H516="Yes"),COUNTRY_INFO!$F516,0)))</f>
        <v>0</v>
      </c>
      <c r="J516" s="3"/>
      <c r="K516" s="42">
        <f t="shared" si="57"/>
        <v>0</v>
      </c>
      <c r="L516" s="42">
        <f t="shared" si="58"/>
        <v>0</v>
      </c>
      <c r="M516" s="15">
        <f t="shared" si="53"/>
        <v>0</v>
      </c>
      <c r="N516" s="42">
        <f t="shared" si="54"/>
        <v>0</v>
      </c>
      <c r="O516" s="15">
        <f t="shared" si="59"/>
        <v>0</v>
      </c>
      <c r="P516" s="25"/>
      <c r="Q516" s="17">
        <f t="shared" si="60"/>
        <v>0</v>
      </c>
      <c r="R516" s="17">
        <f t="shared" si="55"/>
        <v>0</v>
      </c>
    </row>
    <row r="517" spans="1:18" x14ac:dyDescent="0.2">
      <c r="A517" s="14" t="str">
        <f>IF(INTRO!$E$43="Non-endemic"," ", IF(COUNTRY_INFO!A517=0," ",COUNTRY_INFO!A517))</f>
        <v>Ethiopia</v>
      </c>
      <c r="B517" s="14" t="str">
        <f>IF(INTRO!$E$43="Non-endemic"," ", IF(COUNTRY_INFO!B517=0," ",COUNTRY_INFO!B517))</f>
        <v>Oromia West Arsi</v>
      </c>
      <c r="C517" s="14" t="str">
        <f>IF(INTRO!$E$43="Non-endemic"," ", IF(COUNTRY_INFO!C517=0," ",COUNTRY_INFO!C517))</f>
        <v>Arsi Negele Town</v>
      </c>
      <c r="D517" s="15">
        <f>IF(INTRO!$E$43="Non-endemic", 0, IF(COUNTRY_INFO!$K517&gt;0, IF(COUNTRY_INFO!$K517=4, 0, IF(COUNTRY_INFO!$K517=1, COUNTRY_INFO!$F517*0.33, IF(COUNTRY_INFO!$K517=2, COUNTRY_INFO!$F517*0.5, COUNTRY_INFO!$F517))), 0))</f>
        <v>0</v>
      </c>
      <c r="E517" s="15">
        <f>IF(INTRO!$E$43="Non-endemic", 0, IF(COUNTRY_INFO!$K517&gt;0, IF(COUNTRY_INFO!$K517=4, 0, IF(COUNTRY_INFO!$K517=1, 0, IF(COUNTRY_INFO!$K517=2, COUNTRY_INFO!$G517*0.2, COUNTRY_INFO!$G517))), 0))</f>
        <v>0</v>
      </c>
      <c r="F517" s="15">
        <f t="shared" si="56"/>
        <v>0</v>
      </c>
      <c r="G517" s="16">
        <f>IF(INTRO!$E$43="Non-endemic", "Not required", COUNTRY_INFO!S517)</f>
        <v>0</v>
      </c>
      <c r="H517" s="198"/>
      <c r="I517" s="15">
        <f>IF($D517=0,0,IF(AND($G517&gt;0,$H517&lt;&gt;"Yes"),D517,IF(AND($G517&gt;0,$H517="Yes"),COUNTRY_INFO!$F517,0)))</f>
        <v>0</v>
      </c>
      <c r="J517" s="3"/>
      <c r="K517" s="42">
        <f t="shared" si="57"/>
        <v>0</v>
      </c>
      <c r="L517" s="42">
        <f t="shared" si="58"/>
        <v>0</v>
      </c>
      <c r="M517" s="15">
        <f t="shared" si="53"/>
        <v>0</v>
      </c>
      <c r="N517" s="42">
        <f t="shared" si="54"/>
        <v>0</v>
      </c>
      <c r="O517" s="15">
        <f t="shared" si="59"/>
        <v>0</v>
      </c>
      <c r="P517" s="25"/>
      <c r="Q517" s="17">
        <f t="shared" si="60"/>
        <v>0</v>
      </c>
      <c r="R517" s="17">
        <f t="shared" si="55"/>
        <v>0</v>
      </c>
    </row>
    <row r="518" spans="1:18" x14ac:dyDescent="0.2">
      <c r="A518" s="14" t="str">
        <f>IF(INTRO!$E$43="Non-endemic"," ", IF(COUNTRY_INFO!A518=0," ",COUNTRY_INFO!A518))</f>
        <v>Ethiopia</v>
      </c>
      <c r="B518" s="14" t="str">
        <f>IF(INTRO!$E$43="Non-endemic"," ", IF(COUNTRY_INFO!B518=0," ",COUNTRY_INFO!B518))</f>
        <v>Oromia West Arsi</v>
      </c>
      <c r="C518" s="14" t="str">
        <f>IF(INTRO!$E$43="Non-endemic"," ", IF(COUNTRY_INFO!C518=0," ",COUNTRY_INFO!C518))</f>
        <v>Bishan Guracha Town</v>
      </c>
      <c r="D518" s="15">
        <f>IF(INTRO!$E$43="Non-endemic", 0, IF(COUNTRY_INFO!$K518&gt;0, IF(COUNTRY_INFO!$K518=4, 0, IF(COUNTRY_INFO!$K518=1, COUNTRY_INFO!$F518*0.33, IF(COUNTRY_INFO!$K518=2, COUNTRY_INFO!$F518*0.5, COUNTRY_INFO!$F518))), 0))</f>
        <v>2443.2250942028159</v>
      </c>
      <c r="E518" s="15">
        <f>IF(INTRO!$E$43="Non-endemic", 0, IF(COUNTRY_INFO!$K518&gt;0, IF(COUNTRY_INFO!$K518=4, 0, IF(COUNTRY_INFO!$K518=1, 0, IF(COUNTRY_INFO!$K518=2, COUNTRY_INFO!$G518*0.2, COUNTRY_INFO!$G518))), 0))</f>
        <v>0</v>
      </c>
      <c r="F518" s="15">
        <f t="shared" si="56"/>
        <v>2443.2250942028159</v>
      </c>
      <c r="G518" s="16">
        <f>IF(INTRO!$E$43="Non-endemic", "Not required", COUNTRY_INFO!S518)</f>
        <v>0</v>
      </c>
      <c r="H518" s="198"/>
      <c r="I518" s="15">
        <f>IF($D518=0,0,IF(AND($G518&gt;0,$H518&lt;&gt;"Yes"),D518,IF(AND($G518&gt;0,$H518="Yes"),COUNTRY_INFO!$F518,0)))</f>
        <v>0</v>
      </c>
      <c r="J518" s="3"/>
      <c r="K518" s="42">
        <f t="shared" si="57"/>
        <v>0</v>
      </c>
      <c r="L518" s="42">
        <f t="shared" si="58"/>
        <v>0</v>
      </c>
      <c r="M518" s="15">
        <f t="shared" si="53"/>
        <v>0</v>
      </c>
      <c r="N518" s="42">
        <f t="shared" si="54"/>
        <v>0</v>
      </c>
      <c r="O518" s="15">
        <f t="shared" si="59"/>
        <v>0</v>
      </c>
      <c r="P518" s="25"/>
      <c r="Q518" s="17">
        <f t="shared" si="60"/>
        <v>0</v>
      </c>
      <c r="R518" s="17">
        <f t="shared" si="55"/>
        <v>0</v>
      </c>
    </row>
    <row r="519" spans="1:18" x14ac:dyDescent="0.2">
      <c r="A519" s="14" t="str">
        <f>IF(INTRO!$E$43="Non-endemic"," ", IF(COUNTRY_INFO!A519=0," ",COUNTRY_INFO!A519))</f>
        <v>Ethiopia</v>
      </c>
      <c r="B519" s="14" t="str">
        <f>IF(INTRO!$E$43="Non-endemic"," ", IF(COUNTRY_INFO!B519=0," ",COUNTRY_INFO!B519))</f>
        <v>Oromia West Arsi</v>
      </c>
      <c r="C519" s="14" t="str">
        <f>IF(INTRO!$E$43="Non-endemic"," ", IF(COUNTRY_INFO!C519=0," ",COUNTRY_INFO!C519))</f>
        <v>Dodola</v>
      </c>
      <c r="D519" s="15">
        <f>IF(INTRO!$E$43="Non-endemic", 0, IF(COUNTRY_INFO!$K519&gt;0, IF(COUNTRY_INFO!$K519=4, 0, IF(COUNTRY_INFO!$K519=1, COUNTRY_INFO!$F519*0.33, IF(COUNTRY_INFO!$K519=2, COUNTRY_INFO!$F519*0.5, COUNTRY_INFO!$F519))), 0))</f>
        <v>0</v>
      </c>
      <c r="E519" s="15">
        <f>IF(INTRO!$E$43="Non-endemic", 0, IF(COUNTRY_INFO!$K519&gt;0, IF(COUNTRY_INFO!$K519=4, 0, IF(COUNTRY_INFO!$K519=1, 0, IF(COUNTRY_INFO!$K519=2, COUNTRY_INFO!$G519*0.2, COUNTRY_INFO!$G519))), 0))</f>
        <v>0</v>
      </c>
      <c r="F519" s="15">
        <f t="shared" si="56"/>
        <v>0</v>
      </c>
      <c r="G519" s="16">
        <f>IF(INTRO!$E$43="Non-endemic", "Not required", COUNTRY_INFO!S519)</f>
        <v>0</v>
      </c>
      <c r="H519" s="198"/>
      <c r="I519" s="15">
        <f>IF($D519=0,0,IF(AND($G519&gt;0,$H519&lt;&gt;"Yes"),D519,IF(AND($G519&gt;0,$H519="Yes"),COUNTRY_INFO!$F519,0)))</f>
        <v>0</v>
      </c>
      <c r="J519" s="3"/>
      <c r="K519" s="42">
        <f t="shared" si="57"/>
        <v>0</v>
      </c>
      <c r="L519" s="42">
        <f t="shared" si="58"/>
        <v>0</v>
      </c>
      <c r="M519" s="15">
        <f t="shared" si="53"/>
        <v>0</v>
      </c>
      <c r="N519" s="42">
        <f t="shared" si="54"/>
        <v>0</v>
      </c>
      <c r="O519" s="15">
        <f t="shared" si="59"/>
        <v>0</v>
      </c>
      <c r="P519" s="25"/>
      <c r="Q519" s="17">
        <f t="shared" si="60"/>
        <v>0</v>
      </c>
      <c r="R519" s="17">
        <f t="shared" si="55"/>
        <v>0</v>
      </c>
    </row>
    <row r="520" spans="1:18" x14ac:dyDescent="0.2">
      <c r="A520" s="14" t="str">
        <f>IF(INTRO!$E$43="Non-endemic"," ", IF(COUNTRY_INFO!A520=0," ",COUNTRY_INFO!A520))</f>
        <v>Ethiopia</v>
      </c>
      <c r="B520" s="14" t="str">
        <f>IF(INTRO!$E$43="Non-endemic"," ", IF(COUNTRY_INFO!B520=0," ",COUNTRY_INFO!B520))</f>
        <v>Oromia West Arsi</v>
      </c>
      <c r="C520" s="14" t="str">
        <f>IF(INTRO!$E$43="Non-endemic"," ", IF(COUNTRY_INFO!C520=0," ",COUNTRY_INFO!C520))</f>
        <v>Dodola Town</v>
      </c>
      <c r="D520" s="15">
        <f>IF(INTRO!$E$43="Non-endemic", 0, IF(COUNTRY_INFO!$K520&gt;0, IF(COUNTRY_INFO!$K520=4, 0, IF(COUNTRY_INFO!$K520=1, COUNTRY_INFO!$F520*0.33, IF(COUNTRY_INFO!$K520=2, COUNTRY_INFO!$F520*0.5, COUNTRY_INFO!$F520))), 0))</f>
        <v>0</v>
      </c>
      <c r="E520" s="15">
        <f>IF(INTRO!$E$43="Non-endemic", 0, IF(COUNTRY_INFO!$K520&gt;0, IF(COUNTRY_INFO!$K520=4, 0, IF(COUNTRY_INFO!$K520=1, 0, IF(COUNTRY_INFO!$K520=2, COUNTRY_INFO!$G520*0.2, COUNTRY_INFO!$G520))), 0))</f>
        <v>0</v>
      </c>
      <c r="F520" s="15">
        <f t="shared" si="56"/>
        <v>0</v>
      </c>
      <c r="G520" s="16">
        <f>IF(INTRO!$E$43="Non-endemic", "Not required", COUNTRY_INFO!S520)</f>
        <v>0</v>
      </c>
      <c r="H520" s="198"/>
      <c r="I520" s="15">
        <f>IF($D520=0,0,IF(AND($G520&gt;0,$H520&lt;&gt;"Yes"),D520,IF(AND($G520&gt;0,$H520="Yes"),COUNTRY_INFO!$F520,0)))</f>
        <v>0</v>
      </c>
      <c r="J520" s="3"/>
      <c r="K520" s="42">
        <f t="shared" si="57"/>
        <v>0</v>
      </c>
      <c r="L520" s="42">
        <f t="shared" si="58"/>
        <v>0</v>
      </c>
      <c r="M520" s="15">
        <f t="shared" ref="M520:M583" si="61">IF($J520=0,$I520*2.5,$J520*2.5)</f>
        <v>0</v>
      </c>
      <c r="N520" s="42">
        <f t="shared" ref="N520:N583" si="62">$K520*3</f>
        <v>0</v>
      </c>
      <c r="O520" s="15">
        <f t="shared" si="59"/>
        <v>0</v>
      </c>
      <c r="P520" s="25"/>
      <c r="Q520" s="17">
        <f t="shared" si="60"/>
        <v>0</v>
      </c>
      <c r="R520" s="17">
        <f t="shared" ref="R520:R583" si="63">ROUNDUP($O520/1000,0)</f>
        <v>0</v>
      </c>
    </row>
    <row r="521" spans="1:18" x14ac:dyDescent="0.2">
      <c r="A521" s="14" t="str">
        <f>IF(INTRO!$E$43="Non-endemic"," ", IF(COUNTRY_INFO!A521=0," ",COUNTRY_INFO!A521))</f>
        <v>Ethiopia</v>
      </c>
      <c r="B521" s="14" t="str">
        <f>IF(INTRO!$E$43="Non-endemic"," ", IF(COUNTRY_INFO!B521=0," ",COUNTRY_INFO!B521))</f>
        <v>Oromia West Arsi</v>
      </c>
      <c r="C521" s="14" t="str">
        <f>IF(INTRO!$E$43="Non-endemic"," ", IF(COUNTRY_INFO!C521=0," ",COUNTRY_INFO!C521))</f>
        <v>Gedeb Asasa</v>
      </c>
      <c r="D521" s="15">
        <f>IF(INTRO!$E$43="Non-endemic", 0, IF(COUNTRY_INFO!$K521&gt;0, IF(COUNTRY_INFO!$K521=4, 0, IF(COUNTRY_INFO!$K521=1, COUNTRY_INFO!$F521*0.33, IF(COUNTRY_INFO!$K521=2, COUNTRY_INFO!$F521*0.5, COUNTRY_INFO!$F521))), 0))</f>
        <v>0</v>
      </c>
      <c r="E521" s="15">
        <f>IF(INTRO!$E$43="Non-endemic", 0, IF(COUNTRY_INFO!$K521&gt;0, IF(COUNTRY_INFO!$K521=4, 0, IF(COUNTRY_INFO!$K521=1, 0, IF(COUNTRY_INFO!$K521=2, COUNTRY_INFO!$G521*0.2, COUNTRY_INFO!$G521))), 0))</f>
        <v>0</v>
      </c>
      <c r="F521" s="15">
        <f t="shared" si="56"/>
        <v>0</v>
      </c>
      <c r="G521" s="16">
        <f>IF(INTRO!$E$43="Non-endemic", "Not required", COUNTRY_INFO!S521)</f>
        <v>0</v>
      </c>
      <c r="H521" s="198"/>
      <c r="I521" s="15">
        <f>IF($D521=0,0,IF(AND($G521&gt;0,$H521&lt;&gt;"Yes"),D521,IF(AND($G521&gt;0,$H521="Yes"),COUNTRY_INFO!$F521,0)))</f>
        <v>0</v>
      </c>
      <c r="J521" s="3"/>
      <c r="K521" s="42">
        <f t="shared" si="57"/>
        <v>0</v>
      </c>
      <c r="L521" s="42">
        <f t="shared" si="58"/>
        <v>0</v>
      </c>
      <c r="M521" s="15">
        <f t="shared" si="61"/>
        <v>0</v>
      </c>
      <c r="N521" s="42">
        <f t="shared" si="62"/>
        <v>0</v>
      </c>
      <c r="O521" s="15">
        <f t="shared" si="59"/>
        <v>0</v>
      </c>
      <c r="P521" s="25"/>
      <c r="Q521" s="17">
        <f t="shared" si="60"/>
        <v>0</v>
      </c>
      <c r="R521" s="17">
        <f t="shared" si="63"/>
        <v>0</v>
      </c>
    </row>
    <row r="522" spans="1:18" x14ac:dyDescent="0.2">
      <c r="A522" s="14" t="str">
        <f>IF(INTRO!$E$43="Non-endemic"," ", IF(COUNTRY_INFO!A522=0," ",COUNTRY_INFO!A522))</f>
        <v>Ethiopia</v>
      </c>
      <c r="B522" s="14" t="str">
        <f>IF(INTRO!$E$43="Non-endemic"," ", IF(COUNTRY_INFO!B522=0," ",COUNTRY_INFO!B522))</f>
        <v>Oromia West Arsi</v>
      </c>
      <c r="C522" s="14" t="str">
        <f>IF(INTRO!$E$43="Non-endemic"," ", IF(COUNTRY_INFO!C522=0," ",COUNTRY_INFO!C522))</f>
        <v xml:space="preserve">Heben Arsi </v>
      </c>
      <c r="D522" s="15">
        <f>IF(INTRO!$E$43="Non-endemic", 0, IF(COUNTRY_INFO!$K522&gt;0, IF(COUNTRY_INFO!$K522=4, 0, IF(COUNTRY_INFO!$K522=1, COUNTRY_INFO!$F522*0.33, IF(COUNTRY_INFO!$K522=2, COUNTRY_INFO!$F522*0.5, COUNTRY_INFO!$F522))), 0))</f>
        <v>0</v>
      </c>
      <c r="E522" s="15">
        <f>IF(INTRO!$E$43="Non-endemic", 0, IF(COUNTRY_INFO!$K522&gt;0, IF(COUNTRY_INFO!$K522=4, 0, IF(COUNTRY_INFO!$K522=1, 0, IF(COUNTRY_INFO!$K522=2, COUNTRY_INFO!$G522*0.2, COUNTRY_INFO!$G522))), 0))</f>
        <v>0</v>
      </c>
      <c r="F522" s="15">
        <f t="shared" ref="F522:F585" si="64">SUM(D522:E522)</f>
        <v>0</v>
      </c>
      <c r="G522" s="16">
        <f>IF(INTRO!$E$43="Non-endemic", "Not required", COUNTRY_INFO!S522)</f>
        <v>0</v>
      </c>
      <c r="H522" s="198"/>
      <c r="I522" s="15">
        <f>IF($D522=0,0,IF(AND($G522&gt;0,$H522&lt;&gt;"Yes"),D522,IF(AND($G522&gt;0,$H522="Yes"),COUNTRY_INFO!$F522,0)))</f>
        <v>0</v>
      </c>
      <c r="J522" s="3"/>
      <c r="K522" s="42">
        <f t="shared" ref="K522:K585" si="65">IF($G522&gt;0,E522, 0)</f>
        <v>0</v>
      </c>
      <c r="L522" s="42">
        <f t="shared" ref="L522:L585" si="66">IF($J522=0,SUM(I522,K522),SUM(J522,K522))</f>
        <v>0</v>
      </c>
      <c r="M522" s="15">
        <f t="shared" si="61"/>
        <v>0</v>
      </c>
      <c r="N522" s="42">
        <f t="shared" si="62"/>
        <v>0</v>
      </c>
      <c r="O522" s="15">
        <f t="shared" ref="O522:O585" si="67">M522</f>
        <v>0</v>
      </c>
      <c r="P522" s="25"/>
      <c r="Q522" s="17">
        <f t="shared" ref="Q522:Q585" si="68">IF($O522&gt;$P522,O522-P522,0)</f>
        <v>0</v>
      </c>
      <c r="R522" s="17">
        <f t="shared" si="63"/>
        <v>0</v>
      </c>
    </row>
    <row r="523" spans="1:18" x14ac:dyDescent="0.2">
      <c r="A523" s="14" t="str">
        <f>IF(INTRO!$E$43="Non-endemic"," ", IF(COUNTRY_INFO!A523=0," ",COUNTRY_INFO!A523))</f>
        <v>Ethiopia</v>
      </c>
      <c r="B523" s="14" t="str">
        <f>IF(INTRO!$E$43="Non-endemic"," ", IF(COUNTRY_INFO!B523=0," ",COUNTRY_INFO!B523))</f>
        <v>Oromia West Arsi</v>
      </c>
      <c r="C523" s="14" t="str">
        <f>IF(INTRO!$E$43="Non-endemic"," ", IF(COUNTRY_INFO!C523=0," ",COUNTRY_INFO!C523))</f>
        <v>Kofele</v>
      </c>
      <c r="D523" s="15">
        <f>IF(INTRO!$E$43="Non-endemic", 0, IF(COUNTRY_INFO!$K523&gt;0, IF(COUNTRY_INFO!$K523=4, 0, IF(COUNTRY_INFO!$K523=1, COUNTRY_INFO!$F523*0.33, IF(COUNTRY_INFO!$K523=2, COUNTRY_INFO!$F523*0.5, COUNTRY_INFO!$F523))), 0))</f>
        <v>0</v>
      </c>
      <c r="E523" s="15">
        <f>IF(INTRO!$E$43="Non-endemic", 0, IF(COUNTRY_INFO!$K523&gt;0, IF(COUNTRY_INFO!$K523=4, 0, IF(COUNTRY_INFO!$K523=1, 0, IF(COUNTRY_INFO!$K523=2, COUNTRY_INFO!$G523*0.2, COUNTRY_INFO!$G523))), 0))</f>
        <v>0</v>
      </c>
      <c r="F523" s="15">
        <f t="shared" si="64"/>
        <v>0</v>
      </c>
      <c r="G523" s="16">
        <f>IF(INTRO!$E$43="Non-endemic", "Not required", COUNTRY_INFO!S523)</f>
        <v>0</v>
      </c>
      <c r="H523" s="198"/>
      <c r="I523" s="15">
        <f>IF($D523=0,0,IF(AND($G523&gt;0,$H523&lt;&gt;"Yes"),D523,IF(AND($G523&gt;0,$H523="Yes"),COUNTRY_INFO!$F523,0)))</f>
        <v>0</v>
      </c>
      <c r="J523" s="3"/>
      <c r="K523" s="42">
        <f t="shared" si="65"/>
        <v>0</v>
      </c>
      <c r="L523" s="42">
        <f t="shared" si="66"/>
        <v>0</v>
      </c>
      <c r="M523" s="15">
        <f t="shared" si="61"/>
        <v>0</v>
      </c>
      <c r="N523" s="42">
        <f t="shared" si="62"/>
        <v>0</v>
      </c>
      <c r="O523" s="15">
        <f t="shared" si="67"/>
        <v>0</v>
      </c>
      <c r="P523" s="25"/>
      <c r="Q523" s="17">
        <f t="shared" si="68"/>
        <v>0</v>
      </c>
      <c r="R523" s="17">
        <f t="shared" si="63"/>
        <v>0</v>
      </c>
    </row>
    <row r="524" spans="1:18" x14ac:dyDescent="0.2">
      <c r="A524" s="14" t="str">
        <f>IF(INTRO!$E$43="Non-endemic"," ", IF(COUNTRY_INFO!A524=0," ",COUNTRY_INFO!A524))</f>
        <v>Ethiopia</v>
      </c>
      <c r="B524" s="14" t="str">
        <f>IF(INTRO!$E$43="Non-endemic"," ", IF(COUNTRY_INFO!B524=0," ",COUNTRY_INFO!B524))</f>
        <v>Oromia West Arsi</v>
      </c>
      <c r="C524" s="14" t="str">
        <f>IF(INTRO!$E$43="Non-endemic"," ", IF(COUNTRY_INFO!C524=0," ",COUNTRY_INFO!C524))</f>
        <v>Kokosa</v>
      </c>
      <c r="D524" s="15">
        <f>IF(INTRO!$E$43="Non-endemic", 0, IF(COUNTRY_INFO!$K524&gt;0, IF(COUNTRY_INFO!$K524=4, 0, IF(COUNTRY_INFO!$K524=1, COUNTRY_INFO!$F524*0.33, IF(COUNTRY_INFO!$K524=2, COUNTRY_INFO!$F524*0.5, COUNTRY_INFO!$F524))), 0))</f>
        <v>0</v>
      </c>
      <c r="E524" s="15">
        <f>IF(INTRO!$E$43="Non-endemic", 0, IF(COUNTRY_INFO!$K524&gt;0, IF(COUNTRY_INFO!$K524=4, 0, IF(COUNTRY_INFO!$K524=1, 0, IF(COUNTRY_INFO!$K524=2, COUNTRY_INFO!$G524*0.2, COUNTRY_INFO!$G524))), 0))</f>
        <v>0</v>
      </c>
      <c r="F524" s="15">
        <f t="shared" si="64"/>
        <v>0</v>
      </c>
      <c r="G524" s="16">
        <f>IF(INTRO!$E$43="Non-endemic", "Not required", COUNTRY_INFO!S524)</f>
        <v>0</v>
      </c>
      <c r="H524" s="198"/>
      <c r="I524" s="15">
        <f>IF($D524=0,0,IF(AND($G524&gt;0,$H524&lt;&gt;"Yes"),D524,IF(AND($G524&gt;0,$H524="Yes"),COUNTRY_INFO!$F524,0)))</f>
        <v>0</v>
      </c>
      <c r="J524" s="3"/>
      <c r="K524" s="42">
        <f t="shared" si="65"/>
        <v>0</v>
      </c>
      <c r="L524" s="42">
        <f t="shared" si="66"/>
        <v>0</v>
      </c>
      <c r="M524" s="15">
        <f t="shared" si="61"/>
        <v>0</v>
      </c>
      <c r="N524" s="42">
        <f t="shared" si="62"/>
        <v>0</v>
      </c>
      <c r="O524" s="15">
        <f t="shared" si="67"/>
        <v>0</v>
      </c>
      <c r="P524" s="25"/>
      <c r="Q524" s="17">
        <f t="shared" si="68"/>
        <v>0</v>
      </c>
      <c r="R524" s="17">
        <f t="shared" si="63"/>
        <v>0</v>
      </c>
    </row>
    <row r="525" spans="1:18" x14ac:dyDescent="0.2">
      <c r="A525" s="14" t="str">
        <f>IF(INTRO!$E$43="Non-endemic"," ", IF(COUNTRY_INFO!A525=0," ",COUNTRY_INFO!A525))</f>
        <v>Ethiopia</v>
      </c>
      <c r="B525" s="14" t="str">
        <f>IF(INTRO!$E$43="Non-endemic"," ", IF(COUNTRY_INFO!B525=0," ",COUNTRY_INFO!B525))</f>
        <v>Oromia West Arsi</v>
      </c>
      <c r="C525" s="14" t="str">
        <f>IF(INTRO!$E$43="Non-endemic"," ", IF(COUNTRY_INFO!C525=0," ",COUNTRY_INFO!C525))</f>
        <v>Kore</v>
      </c>
      <c r="D525" s="15">
        <f>IF(INTRO!$E$43="Non-endemic", 0, IF(COUNTRY_INFO!$K525&gt;0, IF(COUNTRY_INFO!$K525=4, 0, IF(COUNTRY_INFO!$K525=1, COUNTRY_INFO!$F525*0.33, IF(COUNTRY_INFO!$K525=2, COUNTRY_INFO!$F525*0.5, COUNTRY_INFO!$F525))), 0))</f>
        <v>0</v>
      </c>
      <c r="E525" s="15">
        <f>IF(INTRO!$E$43="Non-endemic", 0, IF(COUNTRY_INFO!$K525&gt;0, IF(COUNTRY_INFO!$K525=4, 0, IF(COUNTRY_INFO!$K525=1, 0, IF(COUNTRY_INFO!$K525=2, COUNTRY_INFO!$G525*0.2, COUNTRY_INFO!$G525))), 0))</f>
        <v>0</v>
      </c>
      <c r="F525" s="15">
        <f t="shared" si="64"/>
        <v>0</v>
      </c>
      <c r="G525" s="16">
        <f>IF(INTRO!$E$43="Non-endemic", "Not required", COUNTRY_INFO!S525)</f>
        <v>0</v>
      </c>
      <c r="H525" s="198"/>
      <c r="I525" s="15">
        <f>IF($D525=0,0,IF(AND($G525&gt;0,$H525&lt;&gt;"Yes"),D525,IF(AND($G525&gt;0,$H525="Yes"),COUNTRY_INFO!$F525,0)))</f>
        <v>0</v>
      </c>
      <c r="J525" s="3"/>
      <c r="K525" s="42">
        <f t="shared" si="65"/>
        <v>0</v>
      </c>
      <c r="L525" s="42">
        <f t="shared" si="66"/>
        <v>0</v>
      </c>
      <c r="M525" s="15">
        <f t="shared" si="61"/>
        <v>0</v>
      </c>
      <c r="N525" s="42">
        <f t="shared" si="62"/>
        <v>0</v>
      </c>
      <c r="O525" s="15">
        <f t="shared" si="67"/>
        <v>0</v>
      </c>
      <c r="P525" s="25"/>
      <c r="Q525" s="17">
        <f t="shared" si="68"/>
        <v>0</v>
      </c>
      <c r="R525" s="17">
        <f t="shared" si="63"/>
        <v>0</v>
      </c>
    </row>
    <row r="526" spans="1:18" x14ac:dyDescent="0.2">
      <c r="A526" s="14" t="str">
        <f>IF(INTRO!$E$43="Non-endemic"," ", IF(COUNTRY_INFO!A526=0," ",COUNTRY_INFO!A526))</f>
        <v>Ethiopia</v>
      </c>
      <c r="B526" s="14" t="str">
        <f>IF(INTRO!$E$43="Non-endemic"," ", IF(COUNTRY_INFO!B526=0," ",COUNTRY_INFO!B526))</f>
        <v>Oromia West Arsi</v>
      </c>
      <c r="C526" s="14" t="str">
        <f>IF(INTRO!$E$43="Non-endemic"," ", IF(COUNTRY_INFO!C526=0," ",COUNTRY_INFO!C526))</f>
        <v>Nansebo</v>
      </c>
      <c r="D526" s="15">
        <f>IF(INTRO!$E$43="Non-endemic", 0, IF(COUNTRY_INFO!$K526&gt;0, IF(COUNTRY_INFO!$K526=4, 0, IF(COUNTRY_INFO!$K526=1, COUNTRY_INFO!$F526*0.33, IF(COUNTRY_INFO!$K526=2, COUNTRY_INFO!$F526*0.5, COUNTRY_INFO!$F526))), 0))</f>
        <v>15945.392145070076</v>
      </c>
      <c r="E526" s="15">
        <f>IF(INTRO!$E$43="Non-endemic", 0, IF(COUNTRY_INFO!$K526&gt;0, IF(COUNTRY_INFO!$K526=4, 0, IF(COUNTRY_INFO!$K526=1, 0, IF(COUNTRY_INFO!$K526=2, COUNTRY_INFO!$G526*0.2, COUNTRY_INFO!$G526))), 0))</f>
        <v>0</v>
      </c>
      <c r="F526" s="15">
        <f t="shared" si="64"/>
        <v>15945.392145070076</v>
      </c>
      <c r="G526" s="16">
        <f>IF(INTRO!$E$43="Non-endemic", "Not required", COUNTRY_INFO!S526)</f>
        <v>0</v>
      </c>
      <c r="H526" s="198"/>
      <c r="I526" s="15">
        <f>IF($D526=0,0,IF(AND($G526&gt;0,$H526&lt;&gt;"Yes"),D526,IF(AND($G526&gt;0,$H526="Yes"),COUNTRY_INFO!$F526,0)))</f>
        <v>0</v>
      </c>
      <c r="J526" s="3"/>
      <c r="K526" s="42">
        <f t="shared" si="65"/>
        <v>0</v>
      </c>
      <c r="L526" s="42">
        <f t="shared" si="66"/>
        <v>0</v>
      </c>
      <c r="M526" s="15">
        <f t="shared" si="61"/>
        <v>0</v>
      </c>
      <c r="N526" s="42">
        <f t="shared" si="62"/>
        <v>0</v>
      </c>
      <c r="O526" s="15">
        <f t="shared" si="67"/>
        <v>0</v>
      </c>
      <c r="P526" s="25"/>
      <c r="Q526" s="17">
        <f t="shared" si="68"/>
        <v>0</v>
      </c>
      <c r="R526" s="17">
        <f t="shared" si="63"/>
        <v>0</v>
      </c>
    </row>
    <row r="527" spans="1:18" x14ac:dyDescent="0.2">
      <c r="A527" s="14" t="str">
        <f>IF(INTRO!$E$43="Non-endemic"," ", IF(COUNTRY_INFO!A527=0," ",COUNTRY_INFO!A527))</f>
        <v>Ethiopia</v>
      </c>
      <c r="B527" s="14" t="str">
        <f>IF(INTRO!$E$43="Non-endemic"," ", IF(COUNTRY_INFO!B527=0," ",COUNTRY_INFO!B527))</f>
        <v>Oromia West Arsi</v>
      </c>
      <c r="C527" s="14" t="str">
        <f>IF(INTRO!$E$43="Non-endemic"," ", IF(COUNTRY_INFO!C527=0," ",COUNTRY_INFO!C527))</f>
        <v>Shala</v>
      </c>
      <c r="D527" s="15">
        <f>IF(INTRO!$E$43="Non-endemic", 0, IF(COUNTRY_INFO!$K527&gt;0, IF(COUNTRY_INFO!$K527=4, 0, IF(COUNTRY_INFO!$K527=1, COUNTRY_INFO!$F527*0.33, IF(COUNTRY_INFO!$K527=2, COUNTRY_INFO!$F527*0.5, COUNTRY_INFO!$F527))), 0))</f>
        <v>0</v>
      </c>
      <c r="E527" s="15">
        <f>IF(INTRO!$E$43="Non-endemic", 0, IF(COUNTRY_INFO!$K527&gt;0, IF(COUNTRY_INFO!$K527=4, 0, IF(COUNTRY_INFO!$K527=1, 0, IF(COUNTRY_INFO!$K527=2, COUNTRY_INFO!$G527*0.2, COUNTRY_INFO!$G527))), 0))</f>
        <v>0</v>
      </c>
      <c r="F527" s="15">
        <f t="shared" si="64"/>
        <v>0</v>
      </c>
      <c r="G527" s="16">
        <f>IF(INTRO!$E$43="Non-endemic", "Not required", COUNTRY_INFO!S527)</f>
        <v>0</v>
      </c>
      <c r="H527" s="198"/>
      <c r="I527" s="15">
        <f>IF($D527=0,0,IF(AND($G527&gt;0,$H527&lt;&gt;"Yes"),D527,IF(AND($G527&gt;0,$H527="Yes"),COUNTRY_INFO!$F527,0)))</f>
        <v>0</v>
      </c>
      <c r="J527" s="3"/>
      <c r="K527" s="42">
        <f t="shared" si="65"/>
        <v>0</v>
      </c>
      <c r="L527" s="42">
        <f t="shared" si="66"/>
        <v>0</v>
      </c>
      <c r="M527" s="15">
        <f t="shared" si="61"/>
        <v>0</v>
      </c>
      <c r="N527" s="42">
        <f t="shared" si="62"/>
        <v>0</v>
      </c>
      <c r="O527" s="15">
        <f t="shared" si="67"/>
        <v>0</v>
      </c>
      <c r="P527" s="25"/>
      <c r="Q527" s="17">
        <f t="shared" si="68"/>
        <v>0</v>
      </c>
      <c r="R527" s="17">
        <f t="shared" si="63"/>
        <v>0</v>
      </c>
    </row>
    <row r="528" spans="1:18" x14ac:dyDescent="0.2">
      <c r="A528" s="14" t="str">
        <f>IF(INTRO!$E$43="Non-endemic"," ", IF(COUNTRY_INFO!A528=0," ",COUNTRY_INFO!A528))</f>
        <v>Ethiopia</v>
      </c>
      <c r="B528" s="14" t="str">
        <f>IF(INTRO!$E$43="Non-endemic"," ", IF(COUNTRY_INFO!B528=0," ",COUNTRY_INFO!B528))</f>
        <v>Oromia West Arsi</v>
      </c>
      <c r="C528" s="14" t="str">
        <f>IF(INTRO!$E$43="Non-endemic"," ", IF(COUNTRY_INFO!C528=0," ",COUNTRY_INFO!C528))</f>
        <v>Shashemene</v>
      </c>
      <c r="D528" s="15">
        <f>IF(INTRO!$E$43="Non-endemic", 0, IF(COUNTRY_INFO!$K528&gt;0, IF(COUNTRY_INFO!$K528=4, 0, IF(COUNTRY_INFO!$K528=1, COUNTRY_INFO!$F528*0.33, IF(COUNTRY_INFO!$K528=2, COUNTRY_INFO!$F528*0.5, COUNTRY_INFO!$F528))), 0))</f>
        <v>0</v>
      </c>
      <c r="E528" s="15">
        <f>IF(INTRO!$E$43="Non-endemic", 0, IF(COUNTRY_INFO!$K528&gt;0, IF(COUNTRY_INFO!$K528=4, 0, IF(COUNTRY_INFO!$K528=1, 0, IF(COUNTRY_INFO!$K528=2, COUNTRY_INFO!$G528*0.2, COUNTRY_INFO!$G528))), 0))</f>
        <v>0</v>
      </c>
      <c r="F528" s="15">
        <f t="shared" si="64"/>
        <v>0</v>
      </c>
      <c r="G528" s="16">
        <f>IF(INTRO!$E$43="Non-endemic", "Not required", COUNTRY_INFO!S528)</f>
        <v>0</v>
      </c>
      <c r="H528" s="198"/>
      <c r="I528" s="15">
        <f>IF($D528=0,0,IF(AND($G528&gt;0,$H528&lt;&gt;"Yes"),D528,IF(AND($G528&gt;0,$H528="Yes"),COUNTRY_INFO!$F528,0)))</f>
        <v>0</v>
      </c>
      <c r="J528" s="3"/>
      <c r="K528" s="42">
        <f t="shared" si="65"/>
        <v>0</v>
      </c>
      <c r="L528" s="42">
        <f t="shared" si="66"/>
        <v>0</v>
      </c>
      <c r="M528" s="15">
        <f t="shared" si="61"/>
        <v>0</v>
      </c>
      <c r="N528" s="42">
        <f t="shared" si="62"/>
        <v>0</v>
      </c>
      <c r="O528" s="15">
        <f t="shared" si="67"/>
        <v>0</v>
      </c>
      <c r="P528" s="25"/>
      <c r="Q528" s="17">
        <f t="shared" si="68"/>
        <v>0</v>
      </c>
      <c r="R528" s="17">
        <f t="shared" si="63"/>
        <v>0</v>
      </c>
    </row>
    <row r="529" spans="1:18" x14ac:dyDescent="0.2">
      <c r="A529" s="14" t="str">
        <f>IF(INTRO!$E$43="Non-endemic"," ", IF(COUNTRY_INFO!A529=0," ",COUNTRY_INFO!A529))</f>
        <v>Ethiopia</v>
      </c>
      <c r="B529" s="14" t="str">
        <f>IF(INTRO!$E$43="Non-endemic"," ", IF(COUNTRY_INFO!B529=0," ",COUNTRY_INFO!B529))</f>
        <v>Oromia West Arsi</v>
      </c>
      <c r="C529" s="14" t="str">
        <f>IF(INTRO!$E$43="Non-endemic"," ", IF(COUNTRY_INFO!C529=0," ",COUNTRY_INFO!C529))</f>
        <v>Shashemene Town</v>
      </c>
      <c r="D529" s="15">
        <f>IF(INTRO!$E$43="Non-endemic", 0, IF(COUNTRY_INFO!$K529&gt;0, IF(COUNTRY_INFO!$K529=4, 0, IF(COUNTRY_INFO!$K529=1, COUNTRY_INFO!$F529*0.33, IF(COUNTRY_INFO!$K529=2, COUNTRY_INFO!$F529*0.5, COUNTRY_INFO!$F529))), 0))</f>
        <v>15679.106635322592</v>
      </c>
      <c r="E529" s="15">
        <f>IF(INTRO!$E$43="Non-endemic", 0, IF(COUNTRY_INFO!$K529&gt;0, IF(COUNTRY_INFO!$K529=4, 0, IF(COUNTRY_INFO!$K529=1, 0, IF(COUNTRY_INFO!$K529=2, COUNTRY_INFO!$G529*0.2, COUNTRY_INFO!$G529))), 0))</f>
        <v>0</v>
      </c>
      <c r="F529" s="15">
        <f t="shared" si="64"/>
        <v>15679.106635322592</v>
      </c>
      <c r="G529" s="16">
        <f>IF(INTRO!$E$43="Non-endemic", "Not required", COUNTRY_INFO!S529)</f>
        <v>0</v>
      </c>
      <c r="H529" s="198"/>
      <c r="I529" s="15">
        <f>IF($D529=0,0,IF(AND($G529&gt;0,$H529&lt;&gt;"Yes"),D529,IF(AND($G529&gt;0,$H529="Yes"),COUNTRY_INFO!$F529,0)))</f>
        <v>0</v>
      </c>
      <c r="J529" s="3"/>
      <c r="K529" s="42">
        <f t="shared" si="65"/>
        <v>0</v>
      </c>
      <c r="L529" s="42">
        <f t="shared" si="66"/>
        <v>0</v>
      </c>
      <c r="M529" s="15">
        <f t="shared" si="61"/>
        <v>0</v>
      </c>
      <c r="N529" s="42">
        <f t="shared" si="62"/>
        <v>0</v>
      </c>
      <c r="O529" s="15">
        <f t="shared" si="67"/>
        <v>0</v>
      </c>
      <c r="P529" s="25"/>
      <c r="Q529" s="17">
        <f t="shared" si="68"/>
        <v>0</v>
      </c>
      <c r="R529" s="17">
        <f t="shared" si="63"/>
        <v>0</v>
      </c>
    </row>
    <row r="530" spans="1:18" x14ac:dyDescent="0.2">
      <c r="A530" s="14" t="str">
        <f>IF(INTRO!$E$43="Non-endemic"," ", IF(COUNTRY_INFO!A530=0," ",COUNTRY_INFO!A530))</f>
        <v>Ethiopia</v>
      </c>
      <c r="B530" s="14" t="str">
        <f>IF(INTRO!$E$43="Non-endemic"," ", IF(COUNTRY_INFO!B530=0," ",COUNTRY_INFO!B530))</f>
        <v>Oromia West Arsi</v>
      </c>
      <c r="C530" s="14" t="str">
        <f>IF(INTRO!$E$43="Non-endemic"," ", IF(COUNTRY_INFO!C530=0," ",COUNTRY_INFO!C530))</f>
        <v>Siraro</v>
      </c>
      <c r="D530" s="15">
        <f>IF(INTRO!$E$43="Non-endemic", 0, IF(COUNTRY_INFO!$K530&gt;0, IF(COUNTRY_INFO!$K530=4, 0, IF(COUNTRY_INFO!$K530=1, COUNTRY_INFO!$F530*0.33, IF(COUNTRY_INFO!$K530=2, COUNTRY_INFO!$F530*0.5, COUNTRY_INFO!$F530))), 0))</f>
        <v>0</v>
      </c>
      <c r="E530" s="15">
        <f>IF(INTRO!$E$43="Non-endemic", 0, IF(COUNTRY_INFO!$K530&gt;0, IF(COUNTRY_INFO!$K530=4, 0, IF(COUNTRY_INFO!$K530=1, 0, IF(COUNTRY_INFO!$K530=2, COUNTRY_INFO!$G530*0.2, COUNTRY_INFO!$G530))), 0))</f>
        <v>0</v>
      </c>
      <c r="F530" s="15">
        <f t="shared" si="64"/>
        <v>0</v>
      </c>
      <c r="G530" s="16">
        <f>IF(INTRO!$E$43="Non-endemic", "Not required", COUNTRY_INFO!S530)</f>
        <v>0</v>
      </c>
      <c r="H530" s="198"/>
      <c r="I530" s="15">
        <f>IF($D530=0,0,IF(AND($G530&gt;0,$H530&lt;&gt;"Yes"),D530,IF(AND($G530&gt;0,$H530="Yes"),COUNTRY_INFO!$F530,0)))</f>
        <v>0</v>
      </c>
      <c r="J530" s="3"/>
      <c r="K530" s="42">
        <f t="shared" si="65"/>
        <v>0</v>
      </c>
      <c r="L530" s="42">
        <f t="shared" si="66"/>
        <v>0</v>
      </c>
      <c r="M530" s="15">
        <f t="shared" si="61"/>
        <v>0</v>
      </c>
      <c r="N530" s="42">
        <f t="shared" si="62"/>
        <v>0</v>
      </c>
      <c r="O530" s="15">
        <f t="shared" si="67"/>
        <v>0</v>
      </c>
      <c r="P530" s="25"/>
      <c r="Q530" s="17">
        <f t="shared" si="68"/>
        <v>0</v>
      </c>
      <c r="R530" s="17">
        <f t="shared" si="63"/>
        <v>0</v>
      </c>
    </row>
    <row r="531" spans="1:18" x14ac:dyDescent="0.2">
      <c r="A531" s="14" t="str">
        <f>IF(INTRO!$E$43="Non-endemic"," ", IF(COUNTRY_INFO!A531=0," ",COUNTRY_INFO!A531))</f>
        <v>Ethiopia</v>
      </c>
      <c r="B531" s="14" t="str">
        <f>IF(INTRO!$E$43="Non-endemic"," ", IF(COUNTRY_INFO!B531=0," ",COUNTRY_INFO!B531))</f>
        <v>Oromia West Arsi</v>
      </c>
      <c r="C531" s="14" t="str">
        <f>IF(INTRO!$E$43="Non-endemic"," ", IF(COUNTRY_INFO!C531=0," ",COUNTRY_INFO!C531))</f>
        <v>Wondo</v>
      </c>
      <c r="D531" s="15">
        <f>IF(INTRO!$E$43="Non-endemic", 0, IF(COUNTRY_INFO!$K531&gt;0, IF(COUNTRY_INFO!$K531=4, 0, IF(COUNTRY_INFO!$K531=1, COUNTRY_INFO!$F531*0.33, IF(COUNTRY_INFO!$K531=2, COUNTRY_INFO!$F531*0.5, COUNTRY_INFO!$F531))), 0))</f>
        <v>18036.891208459198</v>
      </c>
      <c r="E531" s="15">
        <f>IF(INTRO!$E$43="Non-endemic", 0, IF(COUNTRY_INFO!$K531&gt;0, IF(COUNTRY_INFO!$K531=4, 0, IF(COUNTRY_INFO!$K531=1, 0, IF(COUNTRY_INFO!$K531=2, COUNTRY_INFO!$G531*0.2, COUNTRY_INFO!$G531))), 0))</f>
        <v>12123.833470035093</v>
      </c>
      <c r="F531" s="15">
        <f t="shared" si="64"/>
        <v>30160.724678494291</v>
      </c>
      <c r="G531" s="16">
        <f>IF(INTRO!$E$43="Non-endemic", "Not required", COUNTRY_INFO!S531)</f>
        <v>1</v>
      </c>
      <c r="H531" s="198" t="s">
        <v>171</v>
      </c>
      <c r="I531" s="15">
        <f>IF($D531=0,0,IF(AND($G531&gt;0,$H531&lt;&gt;"Yes"),D531,IF(AND($G531&gt;0,$H531="Yes"),COUNTRY_INFO!$F531,0)))</f>
        <v>36073.782416918395</v>
      </c>
      <c r="J531" s="3"/>
      <c r="K531" s="42">
        <f t="shared" si="65"/>
        <v>12123.833470035093</v>
      </c>
      <c r="L531" s="42">
        <f t="shared" si="66"/>
        <v>48197.615886953485</v>
      </c>
      <c r="M531" s="15">
        <f t="shared" si="61"/>
        <v>90184.456042295991</v>
      </c>
      <c r="N531" s="42">
        <f t="shared" si="62"/>
        <v>36371.500410105276</v>
      </c>
      <c r="O531" s="15">
        <f t="shared" si="67"/>
        <v>90184.456042295991</v>
      </c>
      <c r="P531" s="25"/>
      <c r="Q531" s="17">
        <f t="shared" si="68"/>
        <v>90184.456042295991</v>
      </c>
      <c r="R531" s="17">
        <f t="shared" si="63"/>
        <v>91</v>
      </c>
    </row>
    <row r="532" spans="1:18" x14ac:dyDescent="0.2">
      <c r="A532" s="14" t="str">
        <f>IF(INTRO!$E$43="Non-endemic"," ", IF(COUNTRY_INFO!A532=0," ",COUNTRY_INFO!A532))</f>
        <v>Ethiopia</v>
      </c>
      <c r="B532" s="14" t="str">
        <f>IF(INTRO!$E$43="Non-endemic"," ", IF(COUNTRY_INFO!B532=0," ",COUNTRY_INFO!B532))</f>
        <v>Oromia West Guji</v>
      </c>
      <c r="C532" s="14" t="str">
        <f>IF(INTRO!$E$43="Non-endemic"," ", IF(COUNTRY_INFO!C532=0," ",COUNTRY_INFO!C532))</f>
        <v>Abaya</v>
      </c>
      <c r="D532" s="15">
        <f>IF(INTRO!$E$43="Non-endemic", 0, IF(COUNTRY_INFO!$K532&gt;0, IF(COUNTRY_INFO!$K532=4, 0, IF(COUNTRY_INFO!$K532=1, COUNTRY_INFO!$F532*0.33, IF(COUNTRY_INFO!$K532=2, COUNTRY_INFO!$F532*0.5, COUNTRY_INFO!$F532))), 0))</f>
        <v>15295.283103592799</v>
      </c>
      <c r="E532" s="15">
        <f>IF(INTRO!$E$43="Non-endemic", 0, IF(COUNTRY_INFO!$K532&gt;0, IF(COUNTRY_INFO!$K532=4, 0, IF(COUNTRY_INFO!$K532=1, 0, IF(COUNTRY_INFO!$K532=2, COUNTRY_INFO!$G532*0.2, COUNTRY_INFO!$G532))), 0))</f>
        <v>0</v>
      </c>
      <c r="F532" s="15">
        <f t="shared" si="64"/>
        <v>15295.283103592799</v>
      </c>
      <c r="G532" s="16">
        <f>IF(INTRO!$E$43="Non-endemic", "Not required", COUNTRY_INFO!S532)</f>
        <v>0</v>
      </c>
      <c r="H532" s="198"/>
      <c r="I532" s="15">
        <f>IF($D532=0,0,IF(AND($G532&gt;0,$H532&lt;&gt;"Yes"),D532,IF(AND($G532&gt;0,$H532="Yes"),COUNTRY_INFO!$F532,0)))</f>
        <v>0</v>
      </c>
      <c r="J532" s="3"/>
      <c r="K532" s="42">
        <f t="shared" si="65"/>
        <v>0</v>
      </c>
      <c r="L532" s="42">
        <f t="shared" si="66"/>
        <v>0</v>
      </c>
      <c r="M532" s="15">
        <f t="shared" si="61"/>
        <v>0</v>
      </c>
      <c r="N532" s="42">
        <f t="shared" si="62"/>
        <v>0</v>
      </c>
      <c r="O532" s="15">
        <f t="shared" si="67"/>
        <v>0</v>
      </c>
      <c r="P532" s="25"/>
      <c r="Q532" s="17">
        <f t="shared" si="68"/>
        <v>0</v>
      </c>
      <c r="R532" s="17">
        <f t="shared" si="63"/>
        <v>0</v>
      </c>
    </row>
    <row r="533" spans="1:18" x14ac:dyDescent="0.2">
      <c r="A533" s="14" t="str">
        <f>IF(INTRO!$E$43="Non-endemic"," ", IF(COUNTRY_INFO!A533=0," ",COUNTRY_INFO!A533))</f>
        <v>Ethiopia</v>
      </c>
      <c r="B533" s="14" t="str">
        <f>IF(INTRO!$E$43="Non-endemic"," ", IF(COUNTRY_INFO!B533=0," ",COUNTRY_INFO!B533))</f>
        <v>Oromia West Guji</v>
      </c>
      <c r="C533" s="14" t="str">
        <f>IF(INTRO!$E$43="Non-endemic"," ", IF(COUNTRY_INFO!C533=0," ",COUNTRY_INFO!C533))</f>
        <v>Birbirsa Kojowa</v>
      </c>
      <c r="D533" s="15">
        <f>IF(INTRO!$E$43="Non-endemic", 0, IF(COUNTRY_INFO!$K533&gt;0, IF(COUNTRY_INFO!$K533=4, 0, IF(COUNTRY_INFO!$K533=1, COUNTRY_INFO!$F533*0.33, IF(COUNTRY_INFO!$K533=2, COUNTRY_INFO!$F533*0.5, COUNTRY_INFO!$F533))), 0))</f>
        <v>0</v>
      </c>
      <c r="E533" s="15">
        <f>IF(INTRO!$E$43="Non-endemic", 0, IF(COUNTRY_INFO!$K533&gt;0, IF(COUNTRY_INFO!$K533=4, 0, IF(COUNTRY_INFO!$K533=1, 0, IF(COUNTRY_INFO!$K533=2, COUNTRY_INFO!$G533*0.2, COUNTRY_INFO!$G533))), 0))</f>
        <v>0</v>
      </c>
      <c r="F533" s="15">
        <f t="shared" si="64"/>
        <v>0</v>
      </c>
      <c r="G533" s="16">
        <f>IF(INTRO!$E$43="Non-endemic", "Not required", COUNTRY_INFO!S533)</f>
        <v>0</v>
      </c>
      <c r="H533" s="198"/>
      <c r="I533" s="15">
        <f>IF($D533=0,0,IF(AND($G533&gt;0,$H533&lt;&gt;"Yes"),D533,IF(AND($G533&gt;0,$H533="Yes"),COUNTRY_INFO!$F533,0)))</f>
        <v>0</v>
      </c>
      <c r="J533" s="3"/>
      <c r="K533" s="42">
        <f t="shared" si="65"/>
        <v>0</v>
      </c>
      <c r="L533" s="42">
        <f t="shared" si="66"/>
        <v>0</v>
      </c>
      <c r="M533" s="15">
        <f t="shared" si="61"/>
        <v>0</v>
      </c>
      <c r="N533" s="42">
        <f t="shared" si="62"/>
        <v>0</v>
      </c>
      <c r="O533" s="15">
        <f t="shared" si="67"/>
        <v>0</v>
      </c>
      <c r="P533" s="25"/>
      <c r="Q533" s="17">
        <f t="shared" si="68"/>
        <v>0</v>
      </c>
      <c r="R533" s="17">
        <f t="shared" si="63"/>
        <v>0</v>
      </c>
    </row>
    <row r="534" spans="1:18" x14ac:dyDescent="0.2">
      <c r="A534" s="14" t="str">
        <f>IF(INTRO!$E$43="Non-endemic"," ", IF(COUNTRY_INFO!A534=0," ",COUNTRY_INFO!A534))</f>
        <v>Ethiopia</v>
      </c>
      <c r="B534" s="14" t="str">
        <f>IF(INTRO!$E$43="Non-endemic"," ", IF(COUNTRY_INFO!B534=0," ",COUNTRY_INFO!B534))</f>
        <v>Oromia West Guji</v>
      </c>
      <c r="C534" s="14" t="str">
        <f>IF(INTRO!$E$43="Non-endemic"," ", IF(COUNTRY_INFO!C534=0," ",COUNTRY_INFO!C534))</f>
        <v>Bule Hora</v>
      </c>
      <c r="D534" s="15">
        <f>IF(INTRO!$E$43="Non-endemic", 0, IF(COUNTRY_INFO!$K534&gt;0, IF(COUNTRY_INFO!$K534=4, 0, IF(COUNTRY_INFO!$K534=1, COUNTRY_INFO!$F534*0.33, IF(COUNTRY_INFO!$K534=2, COUNTRY_INFO!$F534*0.5, COUNTRY_INFO!$F534))), 0))</f>
        <v>0</v>
      </c>
      <c r="E534" s="15">
        <f>IF(INTRO!$E$43="Non-endemic", 0, IF(COUNTRY_INFO!$K534&gt;0, IF(COUNTRY_INFO!$K534=4, 0, IF(COUNTRY_INFO!$K534=1, 0, IF(COUNTRY_INFO!$K534=2, COUNTRY_INFO!$G534*0.2, COUNTRY_INFO!$G534))), 0))</f>
        <v>0</v>
      </c>
      <c r="F534" s="15">
        <f t="shared" si="64"/>
        <v>0</v>
      </c>
      <c r="G534" s="16">
        <f>IF(INTRO!$E$43="Non-endemic", "Not required", COUNTRY_INFO!S534)</f>
        <v>0</v>
      </c>
      <c r="H534" s="198"/>
      <c r="I534" s="15">
        <f>IF($D534=0,0,IF(AND($G534&gt;0,$H534&lt;&gt;"Yes"),D534,IF(AND($G534&gt;0,$H534="Yes"),COUNTRY_INFO!$F534,0)))</f>
        <v>0</v>
      </c>
      <c r="J534" s="3"/>
      <c r="K534" s="42">
        <f t="shared" si="65"/>
        <v>0</v>
      </c>
      <c r="L534" s="42">
        <f t="shared" si="66"/>
        <v>0</v>
      </c>
      <c r="M534" s="15">
        <f t="shared" si="61"/>
        <v>0</v>
      </c>
      <c r="N534" s="42">
        <f t="shared" si="62"/>
        <v>0</v>
      </c>
      <c r="O534" s="15">
        <f t="shared" si="67"/>
        <v>0</v>
      </c>
      <c r="P534" s="25"/>
      <c r="Q534" s="17">
        <f t="shared" si="68"/>
        <v>0</v>
      </c>
      <c r="R534" s="17">
        <f t="shared" si="63"/>
        <v>0</v>
      </c>
    </row>
    <row r="535" spans="1:18" x14ac:dyDescent="0.2">
      <c r="A535" s="14" t="str">
        <f>IF(INTRO!$E$43="Non-endemic"," ", IF(COUNTRY_INFO!A535=0," ",COUNTRY_INFO!A535))</f>
        <v>Ethiopia</v>
      </c>
      <c r="B535" s="14" t="str">
        <f>IF(INTRO!$E$43="Non-endemic"," ", IF(COUNTRY_INFO!B535=0," ",COUNTRY_INFO!B535))</f>
        <v>Oromia West Guji</v>
      </c>
      <c r="C535" s="14" t="str">
        <f>IF(INTRO!$E$43="Non-endemic"," ", IF(COUNTRY_INFO!C535=0," ",COUNTRY_INFO!C535))</f>
        <v>Bule Hora Town</v>
      </c>
      <c r="D535" s="15">
        <f>IF(INTRO!$E$43="Non-endemic", 0, IF(COUNTRY_INFO!$K535&gt;0, IF(COUNTRY_INFO!$K535=4, 0, IF(COUNTRY_INFO!$K535=1, COUNTRY_INFO!$F535*0.33, IF(COUNTRY_INFO!$K535=2, COUNTRY_INFO!$F535*0.5, COUNTRY_INFO!$F535))), 0))</f>
        <v>5775.232297022495</v>
      </c>
      <c r="E535" s="15">
        <f>IF(INTRO!$E$43="Non-endemic", 0, IF(COUNTRY_INFO!$K535&gt;0, IF(COUNTRY_INFO!$K535=4, 0, IF(COUNTRY_INFO!$K535=1, 0, IF(COUNTRY_INFO!$K535=2, COUNTRY_INFO!$G535*0.2, COUNTRY_INFO!$G535))), 0))</f>
        <v>0</v>
      </c>
      <c r="F535" s="15">
        <f t="shared" si="64"/>
        <v>5775.232297022495</v>
      </c>
      <c r="G535" s="16">
        <f>IF(INTRO!$E$43="Non-endemic", "Not required", COUNTRY_INFO!S535)</f>
        <v>0</v>
      </c>
      <c r="H535" s="198"/>
      <c r="I535" s="15">
        <f>IF($D535=0,0,IF(AND($G535&gt;0,$H535&lt;&gt;"Yes"),D535,IF(AND($G535&gt;0,$H535="Yes"),COUNTRY_INFO!$F535,0)))</f>
        <v>0</v>
      </c>
      <c r="J535" s="3"/>
      <c r="K535" s="42">
        <f t="shared" si="65"/>
        <v>0</v>
      </c>
      <c r="L535" s="42">
        <f t="shared" si="66"/>
        <v>0</v>
      </c>
      <c r="M535" s="15">
        <f t="shared" si="61"/>
        <v>0</v>
      </c>
      <c r="N535" s="42">
        <f t="shared" si="62"/>
        <v>0</v>
      </c>
      <c r="O535" s="15">
        <f t="shared" si="67"/>
        <v>0</v>
      </c>
      <c r="P535" s="25"/>
      <c r="Q535" s="17">
        <f t="shared" si="68"/>
        <v>0</v>
      </c>
      <c r="R535" s="17">
        <f t="shared" si="63"/>
        <v>0</v>
      </c>
    </row>
    <row r="536" spans="1:18" x14ac:dyDescent="0.2">
      <c r="A536" s="14" t="str">
        <f>IF(INTRO!$E$43="Non-endemic"," ", IF(COUNTRY_INFO!A536=0," ",COUNTRY_INFO!A536))</f>
        <v>Ethiopia</v>
      </c>
      <c r="B536" s="14" t="str">
        <f>IF(INTRO!$E$43="Non-endemic"," ", IF(COUNTRY_INFO!B536=0," ",COUNTRY_INFO!B536))</f>
        <v>Oromia West Guji</v>
      </c>
      <c r="C536" s="14" t="str">
        <f>IF(INTRO!$E$43="Non-endemic"," ", IF(COUNTRY_INFO!C536=0," ",COUNTRY_INFO!C536))</f>
        <v>Dugda Dawa</v>
      </c>
      <c r="D536" s="15">
        <f>IF(INTRO!$E$43="Non-endemic", 0, IF(COUNTRY_INFO!$K536&gt;0, IF(COUNTRY_INFO!$K536=4, 0, IF(COUNTRY_INFO!$K536=1, COUNTRY_INFO!$F536*0.33, IF(COUNTRY_INFO!$K536=2, COUNTRY_INFO!$F536*0.5, COUNTRY_INFO!$F536))), 0))</f>
        <v>0</v>
      </c>
      <c r="E536" s="15">
        <f>IF(INTRO!$E$43="Non-endemic", 0, IF(COUNTRY_INFO!$K536&gt;0, IF(COUNTRY_INFO!$K536=4, 0, IF(COUNTRY_INFO!$K536=1, 0, IF(COUNTRY_INFO!$K536=2, COUNTRY_INFO!$G536*0.2, COUNTRY_INFO!$G536))), 0))</f>
        <v>0</v>
      </c>
      <c r="F536" s="15">
        <f t="shared" si="64"/>
        <v>0</v>
      </c>
      <c r="G536" s="16">
        <f>IF(INTRO!$E$43="Non-endemic", "Not required", COUNTRY_INFO!S536)</f>
        <v>0</v>
      </c>
      <c r="H536" s="198"/>
      <c r="I536" s="15">
        <f>IF($D536=0,0,IF(AND($G536&gt;0,$H536&lt;&gt;"Yes"),D536,IF(AND($G536&gt;0,$H536="Yes"),COUNTRY_INFO!$F536,0)))</f>
        <v>0</v>
      </c>
      <c r="J536" s="3"/>
      <c r="K536" s="42">
        <f t="shared" si="65"/>
        <v>0</v>
      </c>
      <c r="L536" s="42">
        <f t="shared" si="66"/>
        <v>0</v>
      </c>
      <c r="M536" s="15">
        <f t="shared" si="61"/>
        <v>0</v>
      </c>
      <c r="N536" s="42">
        <f t="shared" si="62"/>
        <v>0</v>
      </c>
      <c r="O536" s="15">
        <f t="shared" si="67"/>
        <v>0</v>
      </c>
      <c r="P536" s="25"/>
      <c r="Q536" s="17">
        <f t="shared" si="68"/>
        <v>0</v>
      </c>
      <c r="R536" s="17">
        <f t="shared" si="63"/>
        <v>0</v>
      </c>
    </row>
    <row r="537" spans="1:18" x14ac:dyDescent="0.2">
      <c r="A537" s="14" t="str">
        <f>IF(INTRO!$E$43="Non-endemic"," ", IF(COUNTRY_INFO!A537=0," ",COUNTRY_INFO!A537))</f>
        <v>Ethiopia</v>
      </c>
      <c r="B537" s="14" t="str">
        <f>IF(INTRO!$E$43="Non-endemic"," ", IF(COUNTRY_INFO!B537=0," ",COUNTRY_INFO!B537))</f>
        <v>Oromia West Guji</v>
      </c>
      <c r="C537" s="14" t="str">
        <f>IF(INTRO!$E$43="Non-endemic"," ", IF(COUNTRY_INFO!C537=0," ",COUNTRY_INFO!C537))</f>
        <v>Gelana</v>
      </c>
      <c r="D537" s="15">
        <f>IF(INTRO!$E$43="Non-endemic", 0, IF(COUNTRY_INFO!$K537&gt;0, IF(COUNTRY_INFO!$K537=4, 0, IF(COUNTRY_INFO!$K537=1, COUNTRY_INFO!$F537*0.33, IF(COUNTRY_INFO!$K537=2, COUNTRY_INFO!$F537*0.5, COUNTRY_INFO!$F537))), 0))</f>
        <v>0</v>
      </c>
      <c r="E537" s="15">
        <f>IF(INTRO!$E$43="Non-endemic", 0, IF(COUNTRY_INFO!$K537&gt;0, IF(COUNTRY_INFO!$K537=4, 0, IF(COUNTRY_INFO!$K537=1, 0, IF(COUNTRY_INFO!$K537=2, COUNTRY_INFO!$G537*0.2, COUNTRY_INFO!$G537))), 0))</f>
        <v>0</v>
      </c>
      <c r="F537" s="15">
        <f t="shared" si="64"/>
        <v>0</v>
      </c>
      <c r="G537" s="16">
        <f>IF(INTRO!$E$43="Non-endemic", "Not required", COUNTRY_INFO!S537)</f>
        <v>0</v>
      </c>
      <c r="H537" s="198"/>
      <c r="I537" s="15">
        <f>IF($D537=0,0,IF(AND($G537&gt;0,$H537&lt;&gt;"Yes"),D537,IF(AND($G537&gt;0,$H537="Yes"),COUNTRY_INFO!$F537,0)))</f>
        <v>0</v>
      </c>
      <c r="J537" s="3"/>
      <c r="K537" s="42">
        <f t="shared" si="65"/>
        <v>0</v>
      </c>
      <c r="L537" s="42">
        <f t="shared" si="66"/>
        <v>0</v>
      </c>
      <c r="M537" s="15">
        <f t="shared" si="61"/>
        <v>0</v>
      </c>
      <c r="N537" s="42">
        <f t="shared" si="62"/>
        <v>0</v>
      </c>
      <c r="O537" s="15">
        <f t="shared" si="67"/>
        <v>0</v>
      </c>
      <c r="P537" s="25"/>
      <c r="Q537" s="17">
        <f t="shared" si="68"/>
        <v>0</v>
      </c>
      <c r="R537" s="17">
        <f t="shared" si="63"/>
        <v>0</v>
      </c>
    </row>
    <row r="538" spans="1:18" x14ac:dyDescent="0.2">
      <c r="A538" s="14" t="str">
        <f>IF(INTRO!$E$43="Non-endemic"," ", IF(COUNTRY_INFO!A538=0," ",COUNTRY_INFO!A538))</f>
        <v>Ethiopia</v>
      </c>
      <c r="B538" s="14" t="str">
        <f>IF(INTRO!$E$43="Non-endemic"," ", IF(COUNTRY_INFO!B538=0," ",COUNTRY_INFO!B538))</f>
        <v>Oromia West Guji</v>
      </c>
      <c r="C538" s="14" t="str">
        <f>IF(INTRO!$E$43="Non-endemic"," ", IF(COUNTRY_INFO!C538=0," ",COUNTRY_INFO!C538))</f>
        <v xml:space="preserve">Hambela Wamena </v>
      </c>
      <c r="D538" s="15">
        <f>IF(INTRO!$E$43="Non-endemic", 0, IF(COUNTRY_INFO!$K538&gt;0, IF(COUNTRY_INFO!$K538=4, 0, IF(COUNTRY_INFO!$K538=1, COUNTRY_INFO!$F538*0.33, IF(COUNTRY_INFO!$K538=2, COUNTRY_INFO!$F538*0.5, COUNTRY_INFO!$F538))), 0))</f>
        <v>24520.349156687997</v>
      </c>
      <c r="E538" s="15">
        <f>IF(INTRO!$E$43="Non-endemic", 0, IF(COUNTRY_INFO!$K538&gt;0, IF(COUNTRY_INFO!$K538=4, 0, IF(COUNTRY_INFO!$K538=1, 0, IF(COUNTRY_INFO!$K538=2, COUNTRY_INFO!$G538*0.2, COUNTRY_INFO!$G538))), 0))</f>
        <v>16481.81088231978</v>
      </c>
      <c r="F538" s="15">
        <f t="shared" si="64"/>
        <v>41002.16003900778</v>
      </c>
      <c r="G538" s="16">
        <f>IF(INTRO!$E$43="Non-endemic", "Not required", COUNTRY_INFO!S538)</f>
        <v>1</v>
      </c>
      <c r="H538" s="198" t="s">
        <v>171</v>
      </c>
      <c r="I538" s="15">
        <f>IF($D538=0,0,IF(AND($G538&gt;0,$H538&lt;&gt;"Yes"),D538,IF(AND($G538&gt;0,$H538="Yes"),COUNTRY_INFO!$F538,0)))</f>
        <v>49040.698313375993</v>
      </c>
      <c r="J538" s="3"/>
      <c r="K538" s="42">
        <f t="shared" si="65"/>
        <v>16481.81088231978</v>
      </c>
      <c r="L538" s="42">
        <f t="shared" si="66"/>
        <v>65522.509195695777</v>
      </c>
      <c r="M538" s="15">
        <f t="shared" si="61"/>
        <v>122601.74578343998</v>
      </c>
      <c r="N538" s="42">
        <f t="shared" si="62"/>
        <v>49445.432646959336</v>
      </c>
      <c r="O538" s="15">
        <f t="shared" si="67"/>
        <v>122601.74578343998</v>
      </c>
      <c r="P538" s="25"/>
      <c r="Q538" s="17">
        <f t="shared" si="68"/>
        <v>122601.74578343998</v>
      </c>
      <c r="R538" s="17">
        <f t="shared" si="63"/>
        <v>123</v>
      </c>
    </row>
    <row r="539" spans="1:18" x14ac:dyDescent="0.2">
      <c r="A539" s="14" t="str">
        <f>IF(INTRO!$E$43="Non-endemic"," ", IF(COUNTRY_INFO!A539=0," ",COUNTRY_INFO!A539))</f>
        <v>Ethiopia</v>
      </c>
      <c r="B539" s="14" t="str">
        <f>IF(INTRO!$E$43="Non-endemic"," ", IF(COUNTRY_INFO!B539=0," ",COUNTRY_INFO!B539))</f>
        <v>Oromia West Guji</v>
      </c>
      <c r="C539" s="14" t="str">
        <f>IF(INTRO!$E$43="Non-endemic"," ", IF(COUNTRY_INFO!C539=0," ",COUNTRY_INFO!C539))</f>
        <v>Kercha</v>
      </c>
      <c r="D539" s="15">
        <f>IF(INTRO!$E$43="Non-endemic", 0, IF(COUNTRY_INFO!$K539&gt;0, IF(COUNTRY_INFO!$K539=4, 0, IF(COUNTRY_INFO!$K539=1, COUNTRY_INFO!$F539*0.33, IF(COUNTRY_INFO!$K539=2, COUNTRY_INFO!$F539*0.5, COUNTRY_INFO!$F539))), 0))</f>
        <v>0</v>
      </c>
      <c r="E539" s="15">
        <f>IF(INTRO!$E$43="Non-endemic", 0, IF(COUNTRY_INFO!$K539&gt;0, IF(COUNTRY_INFO!$K539=4, 0, IF(COUNTRY_INFO!$K539=1, 0, IF(COUNTRY_INFO!$K539=2, COUNTRY_INFO!$G539*0.2, COUNTRY_INFO!$G539))), 0))</f>
        <v>0</v>
      </c>
      <c r="F539" s="15">
        <f t="shared" si="64"/>
        <v>0</v>
      </c>
      <c r="G539" s="16">
        <f>IF(INTRO!$E$43="Non-endemic", "Not required", COUNTRY_INFO!S539)</f>
        <v>0</v>
      </c>
      <c r="H539" s="198"/>
      <c r="I539" s="15">
        <f>IF($D539=0,0,IF(AND($G539&gt;0,$H539&lt;&gt;"Yes"),D539,IF(AND($G539&gt;0,$H539="Yes"),COUNTRY_INFO!$F539,0)))</f>
        <v>0</v>
      </c>
      <c r="J539" s="3"/>
      <c r="K539" s="42">
        <f t="shared" si="65"/>
        <v>0</v>
      </c>
      <c r="L539" s="42">
        <f t="shared" si="66"/>
        <v>0</v>
      </c>
      <c r="M539" s="15">
        <f t="shared" si="61"/>
        <v>0</v>
      </c>
      <c r="N539" s="42">
        <f t="shared" si="62"/>
        <v>0</v>
      </c>
      <c r="O539" s="15">
        <f t="shared" si="67"/>
        <v>0</v>
      </c>
      <c r="P539" s="25"/>
      <c r="Q539" s="17">
        <f t="shared" si="68"/>
        <v>0</v>
      </c>
      <c r="R539" s="17">
        <f t="shared" si="63"/>
        <v>0</v>
      </c>
    </row>
    <row r="540" spans="1:18" x14ac:dyDescent="0.2">
      <c r="A540" s="14" t="str">
        <f>IF(INTRO!$E$43="Non-endemic"," ", IF(COUNTRY_INFO!A540=0," ",COUNTRY_INFO!A540))</f>
        <v>Ethiopia</v>
      </c>
      <c r="B540" s="14" t="str">
        <f>IF(INTRO!$E$43="Non-endemic"," ", IF(COUNTRY_INFO!B540=0," ",COUNTRY_INFO!B540))</f>
        <v>Oromia West Guji</v>
      </c>
      <c r="C540" s="14" t="str">
        <f>IF(INTRO!$E$43="Non-endemic"," ", IF(COUNTRY_INFO!C540=0," ",COUNTRY_INFO!C540))</f>
        <v>Kercha Town</v>
      </c>
      <c r="D540" s="15">
        <f>IF(INTRO!$E$43="Non-endemic", 0, IF(COUNTRY_INFO!$K540&gt;0, IF(COUNTRY_INFO!$K540=4, 0, IF(COUNTRY_INFO!$K540=1, COUNTRY_INFO!$F540*0.33, IF(COUNTRY_INFO!$K540=2, COUNTRY_INFO!$F540*0.5, COUNTRY_INFO!$F540))), 0))</f>
        <v>0</v>
      </c>
      <c r="E540" s="15">
        <f>IF(INTRO!$E$43="Non-endemic", 0, IF(COUNTRY_INFO!$K540&gt;0, IF(COUNTRY_INFO!$K540=4, 0, IF(COUNTRY_INFO!$K540=1, 0, IF(COUNTRY_INFO!$K540=2, COUNTRY_INFO!$G540*0.2, COUNTRY_INFO!$G540))), 0))</f>
        <v>0</v>
      </c>
      <c r="F540" s="15">
        <f t="shared" si="64"/>
        <v>0</v>
      </c>
      <c r="G540" s="16">
        <f>IF(INTRO!$E$43="Non-endemic", "Not required", COUNTRY_INFO!S540)</f>
        <v>0</v>
      </c>
      <c r="H540" s="198"/>
      <c r="I540" s="15">
        <f>IF($D540=0,0,IF(AND($G540&gt;0,$H540&lt;&gt;"Yes"),D540,IF(AND($G540&gt;0,$H540="Yes"),COUNTRY_INFO!$F540,0)))</f>
        <v>0</v>
      </c>
      <c r="J540" s="3"/>
      <c r="K540" s="42">
        <f t="shared" si="65"/>
        <v>0</v>
      </c>
      <c r="L540" s="42">
        <f t="shared" si="66"/>
        <v>0</v>
      </c>
      <c r="M540" s="15">
        <f t="shared" si="61"/>
        <v>0</v>
      </c>
      <c r="N540" s="42">
        <f t="shared" si="62"/>
        <v>0</v>
      </c>
      <c r="O540" s="15">
        <f t="shared" si="67"/>
        <v>0</v>
      </c>
      <c r="P540" s="25"/>
      <c r="Q540" s="17">
        <f t="shared" si="68"/>
        <v>0</v>
      </c>
      <c r="R540" s="17">
        <f t="shared" si="63"/>
        <v>0</v>
      </c>
    </row>
    <row r="541" spans="1:18" x14ac:dyDescent="0.2">
      <c r="A541" s="14" t="str">
        <f>IF(INTRO!$E$43="Non-endemic"," ", IF(COUNTRY_INFO!A541=0," ",COUNTRY_INFO!A541))</f>
        <v>Ethiopia</v>
      </c>
      <c r="B541" s="14" t="str">
        <f>IF(INTRO!$E$43="Non-endemic"," ", IF(COUNTRY_INFO!B541=0," ",COUNTRY_INFO!B541))</f>
        <v>Oromia West Guji</v>
      </c>
      <c r="C541" s="14" t="str">
        <f>IF(INTRO!$E$43="Non-endemic"," ", IF(COUNTRY_INFO!C541=0," ",COUNTRY_INFO!C541))</f>
        <v>Melka Soda</v>
      </c>
      <c r="D541" s="15">
        <f>IF(INTRO!$E$43="Non-endemic", 0, IF(COUNTRY_INFO!$K541&gt;0, IF(COUNTRY_INFO!$K541=4, 0, IF(COUNTRY_INFO!$K541=1, COUNTRY_INFO!$F541*0.33, IF(COUNTRY_INFO!$K541=2, COUNTRY_INFO!$F541*0.5, COUNTRY_INFO!$F541))), 0))</f>
        <v>8745.2096967607686</v>
      </c>
      <c r="E541" s="15">
        <f>IF(INTRO!$E$43="Non-endemic", 0, IF(COUNTRY_INFO!$K541&gt;0, IF(COUNTRY_INFO!$K541=4, 0, IF(COUNTRY_INFO!$K541=1, 0, IF(COUNTRY_INFO!$K541=2, COUNTRY_INFO!$G541*0.2, COUNTRY_INFO!$G541))), 0))</f>
        <v>0</v>
      </c>
      <c r="F541" s="15">
        <f t="shared" si="64"/>
        <v>8745.2096967607686</v>
      </c>
      <c r="G541" s="16">
        <f>IF(INTRO!$E$43="Non-endemic", "Not required", COUNTRY_INFO!S541)</f>
        <v>0</v>
      </c>
      <c r="H541" s="198"/>
      <c r="I541" s="15">
        <f>IF($D541=0,0,IF(AND($G541&gt;0,$H541&lt;&gt;"Yes"),D541,IF(AND($G541&gt;0,$H541="Yes"),COUNTRY_INFO!$F541,0)))</f>
        <v>0</v>
      </c>
      <c r="J541" s="3"/>
      <c r="K541" s="42">
        <f t="shared" si="65"/>
        <v>0</v>
      </c>
      <c r="L541" s="42">
        <f t="shared" si="66"/>
        <v>0</v>
      </c>
      <c r="M541" s="15">
        <f t="shared" si="61"/>
        <v>0</v>
      </c>
      <c r="N541" s="42">
        <f t="shared" si="62"/>
        <v>0</v>
      </c>
      <c r="O541" s="15">
        <f t="shared" si="67"/>
        <v>0</v>
      </c>
      <c r="P541" s="25"/>
      <c r="Q541" s="17">
        <f t="shared" si="68"/>
        <v>0</v>
      </c>
      <c r="R541" s="17">
        <f t="shared" si="63"/>
        <v>0</v>
      </c>
    </row>
    <row r="542" spans="1:18" x14ac:dyDescent="0.2">
      <c r="A542" s="14" t="str">
        <f>IF(INTRO!$E$43="Non-endemic"," ", IF(COUNTRY_INFO!A542=0," ",COUNTRY_INFO!A542))</f>
        <v>Ethiopia</v>
      </c>
      <c r="B542" s="14" t="str">
        <f>IF(INTRO!$E$43="Non-endemic"," ", IF(COUNTRY_INFO!B542=0," ",COUNTRY_INFO!B542))</f>
        <v>Oromia West Guji</v>
      </c>
      <c r="C542" s="14" t="str">
        <f>IF(INTRO!$E$43="Non-endemic"," ", IF(COUNTRY_INFO!C542=0," ",COUNTRY_INFO!C542))</f>
        <v>Suro Barguda</v>
      </c>
      <c r="D542" s="15">
        <f>IF(INTRO!$E$43="Non-endemic", 0, IF(COUNTRY_INFO!$K542&gt;0, IF(COUNTRY_INFO!$K542=4, 0, IF(COUNTRY_INFO!$K542=1, COUNTRY_INFO!$F542*0.33, IF(COUNTRY_INFO!$K542=2, COUNTRY_INFO!$F542*0.5, COUNTRY_INFO!$F542))), 0))</f>
        <v>0</v>
      </c>
      <c r="E542" s="15">
        <f>IF(INTRO!$E$43="Non-endemic", 0, IF(COUNTRY_INFO!$K542&gt;0, IF(COUNTRY_INFO!$K542=4, 0, IF(COUNTRY_INFO!$K542=1, 0, IF(COUNTRY_INFO!$K542=2, COUNTRY_INFO!$G542*0.2, COUNTRY_INFO!$G542))), 0))</f>
        <v>0</v>
      </c>
      <c r="F542" s="15">
        <f t="shared" si="64"/>
        <v>0</v>
      </c>
      <c r="G542" s="16">
        <f>IF(INTRO!$E$43="Non-endemic", "Not required", COUNTRY_INFO!S542)</f>
        <v>0</v>
      </c>
      <c r="H542" s="198"/>
      <c r="I542" s="15">
        <f>IF($D542=0,0,IF(AND($G542&gt;0,$H542&lt;&gt;"Yes"),D542,IF(AND($G542&gt;0,$H542="Yes"),COUNTRY_INFO!$F542,0)))</f>
        <v>0</v>
      </c>
      <c r="J542" s="3"/>
      <c r="K542" s="42">
        <f t="shared" si="65"/>
        <v>0</v>
      </c>
      <c r="L542" s="42">
        <f t="shared" si="66"/>
        <v>0</v>
      </c>
      <c r="M542" s="15">
        <f t="shared" si="61"/>
        <v>0</v>
      </c>
      <c r="N542" s="42">
        <f t="shared" si="62"/>
        <v>0</v>
      </c>
      <c r="O542" s="15">
        <f t="shared" si="67"/>
        <v>0</v>
      </c>
      <c r="P542" s="25"/>
      <c r="Q542" s="17">
        <f t="shared" si="68"/>
        <v>0</v>
      </c>
      <c r="R542" s="17">
        <f t="shared" si="63"/>
        <v>0</v>
      </c>
    </row>
    <row r="543" spans="1:18" x14ac:dyDescent="0.2">
      <c r="A543" s="14" t="str">
        <f>IF(INTRO!$E$43="Non-endemic"," ", IF(COUNTRY_INFO!A543=0," ",COUNTRY_INFO!A543))</f>
        <v>Ethiopia</v>
      </c>
      <c r="B543" s="14" t="str">
        <f>IF(INTRO!$E$43="Non-endemic"," ", IF(COUNTRY_INFO!B543=0," ",COUNTRY_INFO!B543))</f>
        <v>Oromia West Harerge</v>
      </c>
      <c r="C543" s="14" t="str">
        <f>IF(INTRO!$E$43="Non-endemic"," ", IF(COUNTRY_INFO!C543=0," ",COUNTRY_INFO!C543))</f>
        <v>Anchar</v>
      </c>
      <c r="D543" s="15">
        <f>IF(INTRO!$E$43="Non-endemic", 0, IF(COUNTRY_INFO!$K543&gt;0, IF(COUNTRY_INFO!$K543=4, 0, IF(COUNTRY_INFO!$K543=1, COUNTRY_INFO!$F543*0.33, IF(COUNTRY_INFO!$K543=2, COUNTRY_INFO!$F543*0.5, COUNTRY_INFO!$F543))), 0))</f>
        <v>18638.7994982112</v>
      </c>
      <c r="E543" s="15">
        <f>IF(INTRO!$E$43="Non-endemic", 0, IF(COUNTRY_INFO!$K543&gt;0, IF(COUNTRY_INFO!$K543=4, 0, IF(COUNTRY_INFO!$K543=1, 0, IF(COUNTRY_INFO!$K543=2, COUNTRY_INFO!$G543*0.2, COUNTRY_INFO!$G543))), 0))</f>
        <v>12528.417374481134</v>
      </c>
      <c r="F543" s="15">
        <f t="shared" si="64"/>
        <v>31167.216872692334</v>
      </c>
      <c r="G543" s="16">
        <f>IF(INTRO!$E$43="Non-endemic", "Not required", COUNTRY_INFO!S543)</f>
        <v>1</v>
      </c>
      <c r="H543" s="198" t="s">
        <v>171</v>
      </c>
      <c r="I543" s="15">
        <f>IF($D543=0,0,IF(AND($G543&gt;0,$H543&lt;&gt;"Yes"),D543,IF(AND($G543&gt;0,$H543="Yes"),COUNTRY_INFO!$F543,0)))</f>
        <v>37277.598996422399</v>
      </c>
      <c r="J543" s="3"/>
      <c r="K543" s="42">
        <f t="shared" si="65"/>
        <v>12528.417374481134</v>
      </c>
      <c r="L543" s="42">
        <f t="shared" si="66"/>
        <v>49806.016370903533</v>
      </c>
      <c r="M543" s="15">
        <f t="shared" si="61"/>
        <v>93193.997491055998</v>
      </c>
      <c r="N543" s="42">
        <f t="shared" si="62"/>
        <v>37585.252123443403</v>
      </c>
      <c r="O543" s="15">
        <f t="shared" si="67"/>
        <v>93193.997491055998</v>
      </c>
      <c r="P543" s="25"/>
      <c r="Q543" s="17">
        <f t="shared" si="68"/>
        <v>93193.997491055998</v>
      </c>
      <c r="R543" s="17">
        <f t="shared" si="63"/>
        <v>94</v>
      </c>
    </row>
    <row r="544" spans="1:18" x14ac:dyDescent="0.2">
      <c r="A544" s="14" t="str">
        <f>IF(INTRO!$E$43="Non-endemic"," ", IF(COUNTRY_INFO!A544=0," ",COUNTRY_INFO!A544))</f>
        <v>Ethiopia</v>
      </c>
      <c r="B544" s="14" t="str">
        <f>IF(INTRO!$E$43="Non-endemic"," ", IF(COUNTRY_INFO!B544=0," ",COUNTRY_INFO!B544))</f>
        <v>Oromia West Harerge</v>
      </c>
      <c r="C544" s="14" t="str">
        <f>IF(INTRO!$E$43="Non-endemic"," ", IF(COUNTRY_INFO!C544=0," ",COUNTRY_INFO!C544))</f>
        <v>Badesa Town</v>
      </c>
      <c r="D544" s="15">
        <f>IF(INTRO!$E$43="Non-endemic", 0, IF(COUNTRY_INFO!$K544&gt;0, IF(COUNTRY_INFO!$K544=4, 0, IF(COUNTRY_INFO!$K544=1, COUNTRY_INFO!$F544*0.33, IF(COUNTRY_INFO!$K544=2, COUNTRY_INFO!$F544*0.5, COUNTRY_INFO!$F544))), 0))</f>
        <v>4300.8791803823997</v>
      </c>
      <c r="E544" s="15">
        <f>IF(INTRO!$E$43="Non-endemic", 0, IF(COUNTRY_INFO!$K544&gt;0, IF(COUNTRY_INFO!$K544=4, 0, IF(COUNTRY_INFO!$K544=1, 0, IF(COUNTRY_INFO!$K544=2, COUNTRY_INFO!$G544*0.2, COUNTRY_INFO!$G544))), 0))</f>
        <v>2890.9163089724912</v>
      </c>
      <c r="F544" s="15">
        <f t="shared" si="64"/>
        <v>7191.7954893548904</v>
      </c>
      <c r="G544" s="16">
        <f>IF(INTRO!$E$43="Non-endemic", "Not required", COUNTRY_INFO!S544)</f>
        <v>1</v>
      </c>
      <c r="H544" s="198" t="s">
        <v>171</v>
      </c>
      <c r="I544" s="15">
        <f>IF($D544=0,0,IF(AND($G544&gt;0,$H544&lt;&gt;"Yes"),D544,IF(AND($G544&gt;0,$H544="Yes"),COUNTRY_INFO!$F544,0)))</f>
        <v>8601.7583607647994</v>
      </c>
      <c r="J544" s="3"/>
      <c r="K544" s="42">
        <f t="shared" si="65"/>
        <v>2890.9163089724912</v>
      </c>
      <c r="L544" s="42">
        <f t="shared" si="66"/>
        <v>11492.674669737291</v>
      </c>
      <c r="M544" s="15">
        <f t="shared" si="61"/>
        <v>21504.395901911997</v>
      </c>
      <c r="N544" s="42">
        <f t="shared" si="62"/>
        <v>8672.748926917473</v>
      </c>
      <c r="O544" s="15">
        <f t="shared" si="67"/>
        <v>21504.395901911997</v>
      </c>
      <c r="P544" s="25"/>
      <c r="Q544" s="17">
        <f t="shared" si="68"/>
        <v>21504.395901911997</v>
      </c>
      <c r="R544" s="17">
        <f t="shared" si="63"/>
        <v>22</v>
      </c>
    </row>
    <row r="545" spans="1:18" x14ac:dyDescent="0.2">
      <c r="A545" s="14" t="str">
        <f>IF(INTRO!$E$43="Non-endemic"," ", IF(COUNTRY_INFO!A545=0," ",COUNTRY_INFO!A545))</f>
        <v>Ethiopia</v>
      </c>
      <c r="B545" s="14" t="str">
        <f>IF(INTRO!$E$43="Non-endemic"," ", IF(COUNTRY_INFO!B545=0," ",COUNTRY_INFO!B545))</f>
        <v>Oromia West Harerge</v>
      </c>
      <c r="C545" s="14" t="str">
        <f>IF(INTRO!$E$43="Non-endemic"," ", IF(COUNTRY_INFO!C545=0," ",COUNTRY_INFO!C545))</f>
        <v>Boke</v>
      </c>
      <c r="D545" s="15">
        <f>IF(INTRO!$E$43="Non-endemic", 0, IF(COUNTRY_INFO!$K545&gt;0, IF(COUNTRY_INFO!$K545=4, 0, IF(COUNTRY_INFO!$K545=1, COUNTRY_INFO!$F545*0.33, IF(COUNTRY_INFO!$K545=2, COUNTRY_INFO!$F545*0.5, COUNTRY_INFO!$F545))), 0))</f>
        <v>23393.794839676801</v>
      </c>
      <c r="E545" s="15">
        <f>IF(INTRO!$E$43="Non-endemic", 0, IF(COUNTRY_INFO!$K545&gt;0, IF(COUNTRY_INFO!$K545=4, 0, IF(COUNTRY_INFO!$K545=1, 0, IF(COUNTRY_INFO!$K545=2, COUNTRY_INFO!$G545*0.2, COUNTRY_INFO!$G545))), 0))</f>
        <v>15724.576346914515</v>
      </c>
      <c r="F545" s="15">
        <f t="shared" si="64"/>
        <v>39118.371186591314</v>
      </c>
      <c r="G545" s="16">
        <f>IF(INTRO!$E$43="Non-endemic", "Not required", COUNTRY_INFO!S545)</f>
        <v>1</v>
      </c>
      <c r="H545" s="198" t="s">
        <v>171</v>
      </c>
      <c r="I545" s="15">
        <f>IF($D545=0,0,IF(AND($G545&gt;0,$H545&lt;&gt;"Yes"),D545,IF(AND($G545&gt;0,$H545="Yes"),COUNTRY_INFO!$F545,0)))</f>
        <v>46787.589679353601</v>
      </c>
      <c r="J545" s="3"/>
      <c r="K545" s="42">
        <f t="shared" si="65"/>
        <v>15724.576346914515</v>
      </c>
      <c r="L545" s="42">
        <f t="shared" si="66"/>
        <v>62512.166026268118</v>
      </c>
      <c r="M545" s="15">
        <f t="shared" si="61"/>
        <v>116968.97419838401</v>
      </c>
      <c r="N545" s="42">
        <f t="shared" si="62"/>
        <v>47173.729040743543</v>
      </c>
      <c r="O545" s="15">
        <f t="shared" si="67"/>
        <v>116968.97419838401</v>
      </c>
      <c r="P545" s="25"/>
      <c r="Q545" s="17">
        <f t="shared" si="68"/>
        <v>116968.97419838401</v>
      </c>
      <c r="R545" s="17">
        <f t="shared" si="63"/>
        <v>117</v>
      </c>
    </row>
    <row r="546" spans="1:18" x14ac:dyDescent="0.2">
      <c r="A546" s="14" t="str">
        <f>IF(INTRO!$E$43="Non-endemic"," ", IF(COUNTRY_INFO!A546=0," ",COUNTRY_INFO!A546))</f>
        <v>Ethiopia</v>
      </c>
      <c r="B546" s="14" t="str">
        <f>IF(INTRO!$E$43="Non-endemic"," ", IF(COUNTRY_INFO!B546=0," ",COUNTRY_INFO!B546))</f>
        <v>Oromia West Harerge</v>
      </c>
      <c r="C546" s="14" t="str">
        <f>IF(INTRO!$E$43="Non-endemic"," ", IF(COUNTRY_INFO!C546=0," ",COUNTRY_INFO!C546))</f>
        <v>Burka Dimtu</v>
      </c>
      <c r="D546" s="15">
        <f>IF(INTRO!$E$43="Non-endemic", 0, IF(COUNTRY_INFO!$K546&gt;0, IF(COUNTRY_INFO!$K546=4, 0, IF(COUNTRY_INFO!$K546=1, COUNTRY_INFO!$F546*0.33, IF(COUNTRY_INFO!$K546=2, COUNTRY_INFO!$F546*0.5, COUNTRY_INFO!$F546))), 0))</f>
        <v>12428.324191113599</v>
      </c>
      <c r="E546" s="15">
        <f>IF(INTRO!$E$43="Non-endemic", 0, IF(COUNTRY_INFO!$K546&gt;0, IF(COUNTRY_INFO!$K546=4, 0, IF(COUNTRY_INFO!$K546=1, 0, IF(COUNTRY_INFO!$K546=2, COUNTRY_INFO!$G546*0.2, COUNTRY_INFO!$G546))), 0))</f>
        <v>8353.9303454911533</v>
      </c>
      <c r="F546" s="15">
        <f t="shared" si="64"/>
        <v>20782.254536604753</v>
      </c>
      <c r="G546" s="16">
        <f>IF(INTRO!$E$43="Non-endemic", "Not required", COUNTRY_INFO!S546)</f>
        <v>1</v>
      </c>
      <c r="H546" s="198" t="s">
        <v>171</v>
      </c>
      <c r="I546" s="15">
        <f>IF($D546=0,0,IF(AND($G546&gt;0,$H546&lt;&gt;"Yes"),D546,IF(AND($G546&gt;0,$H546="Yes"),COUNTRY_INFO!$F546,0)))</f>
        <v>24856.648382227198</v>
      </c>
      <c r="J546" s="3"/>
      <c r="K546" s="42">
        <f t="shared" si="65"/>
        <v>8353.9303454911533</v>
      </c>
      <c r="L546" s="42">
        <f t="shared" si="66"/>
        <v>33210.578727718355</v>
      </c>
      <c r="M546" s="15">
        <f t="shared" si="61"/>
        <v>62141.620955567996</v>
      </c>
      <c r="N546" s="42">
        <f t="shared" si="62"/>
        <v>25061.79103647346</v>
      </c>
      <c r="O546" s="15">
        <f t="shared" si="67"/>
        <v>62141.620955567996</v>
      </c>
      <c r="P546" s="25"/>
      <c r="Q546" s="17">
        <f t="shared" si="68"/>
        <v>62141.620955567996</v>
      </c>
      <c r="R546" s="17">
        <f t="shared" si="63"/>
        <v>63</v>
      </c>
    </row>
    <row r="547" spans="1:18" x14ac:dyDescent="0.2">
      <c r="A547" s="14" t="str">
        <f>IF(INTRO!$E$43="Non-endemic"," ", IF(COUNTRY_INFO!A547=0," ",COUNTRY_INFO!A547))</f>
        <v>Ethiopia</v>
      </c>
      <c r="B547" s="14" t="str">
        <f>IF(INTRO!$E$43="Non-endemic"," ", IF(COUNTRY_INFO!B547=0," ",COUNTRY_INFO!B547))</f>
        <v>Oromia West Harerge</v>
      </c>
      <c r="C547" s="14" t="str">
        <f>IF(INTRO!$E$43="Non-endemic"," ", IF(COUNTRY_INFO!C547=0," ",COUNTRY_INFO!C547))</f>
        <v>Chiro</v>
      </c>
      <c r="D547" s="15">
        <f>IF(INTRO!$E$43="Non-endemic", 0, IF(COUNTRY_INFO!$K547&gt;0, IF(COUNTRY_INFO!$K547=4, 0, IF(COUNTRY_INFO!$K547=1, COUNTRY_INFO!$F547*0.33, IF(COUNTRY_INFO!$K547=2, COUNTRY_INFO!$F547*0.5, COUNTRY_INFO!$F547))), 0))</f>
        <v>35634.573704822396</v>
      </c>
      <c r="E547" s="15">
        <f>IF(INTRO!$E$43="Non-endemic", 0, IF(COUNTRY_INFO!$K547&gt;0, IF(COUNTRY_INFO!$K547=4, 0, IF(COUNTRY_INFO!$K547=1, 0, IF(COUNTRY_INFO!$K547=2, COUNTRY_INFO!$G547*0.2, COUNTRY_INFO!$G547))), 0))</f>
        <v>23952.444597012363</v>
      </c>
      <c r="F547" s="15">
        <f t="shared" si="64"/>
        <v>59587.01830183476</v>
      </c>
      <c r="G547" s="16">
        <f>IF(INTRO!$E$43="Non-endemic", "Not required", COUNTRY_INFO!S547)</f>
        <v>1</v>
      </c>
      <c r="H547" s="198" t="s">
        <v>171</v>
      </c>
      <c r="I547" s="15">
        <f>IF($D547=0,0,IF(AND($G547&gt;0,$H547&lt;&gt;"Yes"),D547,IF(AND($G547&gt;0,$H547="Yes"),COUNTRY_INFO!$F547,0)))</f>
        <v>71269.147409644793</v>
      </c>
      <c r="J547" s="3"/>
      <c r="K547" s="42">
        <f t="shared" si="65"/>
        <v>23952.444597012363</v>
      </c>
      <c r="L547" s="42">
        <f t="shared" si="66"/>
        <v>95221.592006657156</v>
      </c>
      <c r="M547" s="15">
        <f t="shared" si="61"/>
        <v>178172.86852411198</v>
      </c>
      <c r="N547" s="42">
        <f t="shared" si="62"/>
        <v>71857.33379103709</v>
      </c>
      <c r="O547" s="15">
        <f t="shared" si="67"/>
        <v>178172.86852411198</v>
      </c>
      <c r="P547" s="25"/>
      <c r="Q547" s="17">
        <f t="shared" si="68"/>
        <v>178172.86852411198</v>
      </c>
      <c r="R547" s="17">
        <f t="shared" si="63"/>
        <v>179</v>
      </c>
    </row>
    <row r="548" spans="1:18" x14ac:dyDescent="0.2">
      <c r="A548" s="14" t="str">
        <f>IF(INTRO!$E$43="Non-endemic"," ", IF(COUNTRY_INFO!A548=0," ",COUNTRY_INFO!A548))</f>
        <v>Ethiopia</v>
      </c>
      <c r="B548" s="14" t="str">
        <f>IF(INTRO!$E$43="Non-endemic"," ", IF(COUNTRY_INFO!B548=0," ",COUNTRY_INFO!B548))</f>
        <v>Oromia West Harerge</v>
      </c>
      <c r="C548" s="14" t="str">
        <f>IF(INTRO!$E$43="Non-endemic"," ", IF(COUNTRY_INFO!C548=0," ",COUNTRY_INFO!C548))</f>
        <v>Chiro Town</v>
      </c>
      <c r="D548" s="15">
        <f>IF(INTRO!$E$43="Non-endemic", 0, IF(COUNTRY_INFO!$K548&gt;0, IF(COUNTRY_INFO!$K548=4, 0, IF(COUNTRY_INFO!$K548=1, COUNTRY_INFO!$F548*0.33, IF(COUNTRY_INFO!$K548=2, COUNTRY_INFO!$F548*0.5, COUNTRY_INFO!$F548))), 0))</f>
        <v>7962.5013009695986</v>
      </c>
      <c r="E548" s="15">
        <f>IF(INTRO!$E$43="Non-endemic", 0, IF(COUNTRY_INFO!$K548&gt;0, IF(COUNTRY_INFO!$K548=4, 0, IF(COUNTRY_INFO!$K548=1, 0, IF(COUNTRY_INFO!$K548=2, COUNTRY_INFO!$G548*0.2, COUNTRY_INFO!$G548))), 0))</f>
        <v>5352.144039800959</v>
      </c>
      <c r="F548" s="15">
        <f t="shared" si="64"/>
        <v>13314.645340770558</v>
      </c>
      <c r="G548" s="16">
        <f>IF(INTRO!$E$43="Non-endemic", "Not required", COUNTRY_INFO!S548)</f>
        <v>1</v>
      </c>
      <c r="H548" s="198" t="s">
        <v>171</v>
      </c>
      <c r="I548" s="15">
        <f>IF($D548=0,0,IF(AND($G548&gt;0,$H548&lt;&gt;"Yes"),D548,IF(AND($G548&gt;0,$H548="Yes"),COUNTRY_INFO!$F548,0)))</f>
        <v>15925.002601939197</v>
      </c>
      <c r="J548" s="3"/>
      <c r="K548" s="42">
        <f t="shared" si="65"/>
        <v>5352.144039800959</v>
      </c>
      <c r="L548" s="42">
        <f t="shared" si="66"/>
        <v>21277.146641740157</v>
      </c>
      <c r="M548" s="15">
        <f t="shared" si="61"/>
        <v>39812.506504847996</v>
      </c>
      <c r="N548" s="42">
        <f t="shared" si="62"/>
        <v>16056.432119402878</v>
      </c>
      <c r="O548" s="15">
        <f t="shared" si="67"/>
        <v>39812.506504847996</v>
      </c>
      <c r="P548" s="25"/>
      <c r="Q548" s="17">
        <f t="shared" si="68"/>
        <v>39812.506504847996</v>
      </c>
      <c r="R548" s="17">
        <f t="shared" si="63"/>
        <v>40</v>
      </c>
    </row>
    <row r="549" spans="1:18" x14ac:dyDescent="0.2">
      <c r="A549" s="14" t="str">
        <f>IF(INTRO!$E$43="Non-endemic"," ", IF(COUNTRY_INFO!A549=0," ",COUNTRY_INFO!A549))</f>
        <v>Ethiopia</v>
      </c>
      <c r="B549" s="14" t="str">
        <f>IF(INTRO!$E$43="Non-endemic"," ", IF(COUNTRY_INFO!B549=0," ",COUNTRY_INFO!B549))</f>
        <v>Oromia West Harerge</v>
      </c>
      <c r="C549" s="14" t="str">
        <f>IF(INTRO!$E$43="Non-endemic"," ", IF(COUNTRY_INFO!C549=0," ",COUNTRY_INFO!C549))</f>
        <v>Daro Lebu</v>
      </c>
      <c r="D549" s="15">
        <f>IF(INTRO!$E$43="Non-endemic", 0, IF(COUNTRY_INFO!$K549&gt;0, IF(COUNTRY_INFO!$K549=4, 0, IF(COUNTRY_INFO!$K549=1, COUNTRY_INFO!$F549*0.33, IF(COUNTRY_INFO!$K549=2, COUNTRY_INFO!$F549*0.5, COUNTRY_INFO!$F549))), 0))</f>
        <v>21397.103945943261</v>
      </c>
      <c r="E549" s="15">
        <f>IF(INTRO!$E$43="Non-endemic", 0, IF(COUNTRY_INFO!$K549&gt;0, IF(COUNTRY_INFO!$K549=4, 0, IF(COUNTRY_INFO!$K549=1, 0, IF(COUNTRY_INFO!$K549=2, COUNTRY_INFO!$G549*0.2, COUNTRY_INFO!$G549))), 0))</f>
        <v>0</v>
      </c>
      <c r="F549" s="15">
        <f t="shared" si="64"/>
        <v>21397.103945943261</v>
      </c>
      <c r="G549" s="16">
        <f>IF(INTRO!$E$43="Non-endemic", "Not required", COUNTRY_INFO!S549)</f>
        <v>0</v>
      </c>
      <c r="H549" s="198"/>
      <c r="I549" s="15">
        <f>IF($D549=0,0,IF(AND($G549&gt;0,$H549&lt;&gt;"Yes"),D549,IF(AND($G549&gt;0,$H549="Yes"),COUNTRY_INFO!$F549,0)))</f>
        <v>0</v>
      </c>
      <c r="J549" s="3"/>
      <c r="K549" s="42">
        <f t="shared" si="65"/>
        <v>0</v>
      </c>
      <c r="L549" s="42">
        <f t="shared" si="66"/>
        <v>0</v>
      </c>
      <c r="M549" s="15">
        <f t="shared" si="61"/>
        <v>0</v>
      </c>
      <c r="N549" s="42">
        <f t="shared" si="62"/>
        <v>0</v>
      </c>
      <c r="O549" s="15">
        <f t="shared" si="67"/>
        <v>0</v>
      </c>
      <c r="P549" s="25"/>
      <c r="Q549" s="17">
        <f t="shared" si="68"/>
        <v>0</v>
      </c>
      <c r="R549" s="17">
        <f t="shared" si="63"/>
        <v>0</v>
      </c>
    </row>
    <row r="550" spans="1:18" x14ac:dyDescent="0.2">
      <c r="A550" s="14" t="str">
        <f>IF(INTRO!$E$43="Non-endemic"," ", IF(COUNTRY_INFO!A550=0," ",COUNTRY_INFO!A550))</f>
        <v>Ethiopia</v>
      </c>
      <c r="B550" s="14" t="str">
        <f>IF(INTRO!$E$43="Non-endemic"," ", IF(COUNTRY_INFO!B550=0," ",COUNTRY_INFO!B550))</f>
        <v>Oromia West Harerge</v>
      </c>
      <c r="C550" s="14" t="str">
        <f>IF(INTRO!$E$43="Non-endemic"," ", IF(COUNTRY_INFO!C550=0," ",COUNTRY_INFO!C550))</f>
        <v>Doba</v>
      </c>
      <c r="D550" s="15">
        <f>IF(INTRO!$E$43="Non-endemic", 0, IF(COUNTRY_INFO!$K550&gt;0, IF(COUNTRY_INFO!$K550=4, 0, IF(COUNTRY_INFO!$K550=1, COUNTRY_INFO!$F550*0.33, IF(COUNTRY_INFO!$K550=2, COUNTRY_INFO!$F550*0.5, COUNTRY_INFO!$F550))), 0))</f>
        <v>28834.372539403197</v>
      </c>
      <c r="E550" s="15">
        <f>IF(INTRO!$E$43="Non-endemic", 0, IF(COUNTRY_INFO!$K550&gt;0, IF(COUNTRY_INFO!$K550=4, 0, IF(COUNTRY_INFO!$K550=1, 0, IF(COUNTRY_INFO!$K550=2, COUNTRY_INFO!$G550*0.2, COUNTRY_INFO!$G550))), 0))</f>
        <v>19381.562312507867</v>
      </c>
      <c r="F550" s="15">
        <f t="shared" si="64"/>
        <v>48215.934851911064</v>
      </c>
      <c r="G550" s="16">
        <f>IF(INTRO!$E$43="Non-endemic", "Not required", COUNTRY_INFO!S550)</f>
        <v>1</v>
      </c>
      <c r="H550" s="198" t="s">
        <v>171</v>
      </c>
      <c r="I550" s="15">
        <f>IF($D550=0,0,IF(AND($G550&gt;0,$H550&lt;&gt;"Yes"),D550,IF(AND($G550&gt;0,$H550="Yes"),COUNTRY_INFO!$F550,0)))</f>
        <v>57668.745078806394</v>
      </c>
      <c r="J550" s="3"/>
      <c r="K550" s="42">
        <f t="shared" si="65"/>
        <v>19381.562312507867</v>
      </c>
      <c r="L550" s="42">
        <f t="shared" si="66"/>
        <v>77050.307391314258</v>
      </c>
      <c r="M550" s="15">
        <f t="shared" si="61"/>
        <v>144171.86269701598</v>
      </c>
      <c r="N550" s="42">
        <f t="shared" si="62"/>
        <v>58144.686937523598</v>
      </c>
      <c r="O550" s="15">
        <f t="shared" si="67"/>
        <v>144171.86269701598</v>
      </c>
      <c r="P550" s="25"/>
      <c r="Q550" s="17">
        <f t="shared" si="68"/>
        <v>144171.86269701598</v>
      </c>
      <c r="R550" s="17">
        <f t="shared" si="63"/>
        <v>145</v>
      </c>
    </row>
    <row r="551" spans="1:18" x14ac:dyDescent="0.2">
      <c r="A551" s="14" t="str">
        <f>IF(INTRO!$E$43="Non-endemic"," ", IF(COUNTRY_INFO!A551=0," ",COUNTRY_INFO!A551))</f>
        <v>Ethiopia</v>
      </c>
      <c r="B551" s="14" t="str">
        <f>IF(INTRO!$E$43="Non-endemic"," ", IF(COUNTRY_INFO!B551=0," ",COUNTRY_INFO!B551))</f>
        <v>Oromia West Harerge</v>
      </c>
      <c r="C551" s="14" t="str">
        <f>IF(INTRO!$E$43="Non-endemic"," ", IF(COUNTRY_INFO!C551=0," ",COUNTRY_INFO!C551))</f>
        <v>Gemechis</v>
      </c>
      <c r="D551" s="15">
        <f>IF(INTRO!$E$43="Non-endemic", 0, IF(COUNTRY_INFO!$K551&gt;0, IF(COUNTRY_INFO!$K551=4, 0, IF(COUNTRY_INFO!$K551=1, COUNTRY_INFO!$F551*0.33, IF(COUNTRY_INFO!$K551=2, COUNTRY_INFO!$F551*0.5, COUNTRY_INFO!$F551))), 0))</f>
        <v>39659.424636215997</v>
      </c>
      <c r="E551" s="15">
        <f>IF(INTRO!$E$43="Non-endemic", 0, IF(COUNTRY_INFO!$K551&gt;0, IF(COUNTRY_INFO!$K551=4, 0, IF(COUNTRY_INFO!$K551=1, 0, IF(COUNTRY_INFO!$K551=2, COUNTRY_INFO!$G551*0.2, COUNTRY_INFO!$G551))), 0))</f>
        <v>26657.823360457267</v>
      </c>
      <c r="F551" s="15">
        <f t="shared" si="64"/>
        <v>66317.247996673264</v>
      </c>
      <c r="G551" s="16">
        <f>IF(INTRO!$E$43="Non-endemic", "Not required", COUNTRY_INFO!S551)</f>
        <v>1</v>
      </c>
      <c r="H551" s="198" t="s">
        <v>171</v>
      </c>
      <c r="I551" s="15">
        <f>IF($D551=0,0,IF(AND($G551&gt;0,$H551&lt;&gt;"Yes"),D551,IF(AND($G551&gt;0,$H551="Yes"),COUNTRY_INFO!$F551,0)))</f>
        <v>79318.849272431995</v>
      </c>
      <c r="J551" s="3"/>
      <c r="K551" s="42">
        <f t="shared" si="65"/>
        <v>26657.823360457267</v>
      </c>
      <c r="L551" s="42">
        <f t="shared" si="66"/>
        <v>105976.67263288927</v>
      </c>
      <c r="M551" s="15">
        <f t="shared" si="61"/>
        <v>198297.12318107998</v>
      </c>
      <c r="N551" s="42">
        <f t="shared" si="62"/>
        <v>79973.470081371808</v>
      </c>
      <c r="O551" s="15">
        <f t="shared" si="67"/>
        <v>198297.12318107998</v>
      </c>
      <c r="P551" s="25"/>
      <c r="Q551" s="17">
        <f t="shared" si="68"/>
        <v>198297.12318107998</v>
      </c>
      <c r="R551" s="17">
        <f t="shared" si="63"/>
        <v>199</v>
      </c>
    </row>
    <row r="552" spans="1:18" x14ac:dyDescent="0.2">
      <c r="A552" s="14" t="str">
        <f>IF(INTRO!$E$43="Non-endemic"," ", IF(COUNTRY_INFO!A552=0," ",COUNTRY_INFO!A552))</f>
        <v>Ethiopia</v>
      </c>
      <c r="B552" s="14" t="str">
        <f>IF(INTRO!$E$43="Non-endemic"," ", IF(COUNTRY_INFO!B552=0," ",COUNTRY_INFO!B552))</f>
        <v>Oromia West Harerge</v>
      </c>
      <c r="C552" s="14" t="str">
        <f>IF(INTRO!$E$43="Non-endemic"," ", IF(COUNTRY_INFO!C552=0," ",COUNTRY_INFO!C552))</f>
        <v>Guba Koricha</v>
      </c>
      <c r="D552" s="15">
        <f>IF(INTRO!$E$43="Non-endemic", 0, IF(COUNTRY_INFO!$K552&gt;0, IF(COUNTRY_INFO!$K552=4, 0, IF(COUNTRY_INFO!$K552=1, COUNTRY_INFO!$F552*0.33, IF(COUNTRY_INFO!$K552=2, COUNTRY_INFO!$F552*0.5, COUNTRY_INFO!$F552))), 0))</f>
        <v>13645.519003869984</v>
      </c>
      <c r="E552" s="15">
        <f>IF(INTRO!$E$43="Non-endemic", 0, IF(COUNTRY_INFO!$K552&gt;0, IF(COUNTRY_INFO!$K552=4, 0, IF(COUNTRY_INFO!$K552=1, 0, IF(COUNTRY_INFO!$K552=2, COUNTRY_INFO!$G552*0.2, COUNTRY_INFO!$G552))), 0))</f>
        <v>0</v>
      </c>
      <c r="F552" s="15">
        <f t="shared" si="64"/>
        <v>13645.519003869984</v>
      </c>
      <c r="G552" s="16">
        <f>IF(INTRO!$E$43="Non-endemic", "Not required", COUNTRY_INFO!S552)</f>
        <v>0</v>
      </c>
      <c r="H552" s="198"/>
      <c r="I552" s="15">
        <f>IF($D552=0,0,IF(AND($G552&gt;0,$H552&lt;&gt;"Yes"),D552,IF(AND($G552&gt;0,$H552="Yes"),COUNTRY_INFO!$F552,0)))</f>
        <v>0</v>
      </c>
      <c r="J552" s="3"/>
      <c r="K552" s="42">
        <f t="shared" si="65"/>
        <v>0</v>
      </c>
      <c r="L552" s="42">
        <f t="shared" si="66"/>
        <v>0</v>
      </c>
      <c r="M552" s="15">
        <f t="shared" si="61"/>
        <v>0</v>
      </c>
      <c r="N552" s="42">
        <f t="shared" si="62"/>
        <v>0</v>
      </c>
      <c r="O552" s="15">
        <f t="shared" si="67"/>
        <v>0</v>
      </c>
      <c r="P552" s="25"/>
      <c r="Q552" s="17">
        <f t="shared" si="68"/>
        <v>0</v>
      </c>
      <c r="R552" s="17">
        <f t="shared" si="63"/>
        <v>0</v>
      </c>
    </row>
    <row r="553" spans="1:18" x14ac:dyDescent="0.2">
      <c r="A553" s="14" t="str">
        <f>IF(INTRO!$E$43="Non-endemic"," ", IF(COUNTRY_INFO!A553=0," ",COUNTRY_INFO!A553))</f>
        <v>Ethiopia</v>
      </c>
      <c r="B553" s="14" t="str">
        <f>IF(INTRO!$E$43="Non-endemic"," ", IF(COUNTRY_INFO!B553=0," ",COUNTRY_INFO!B553))</f>
        <v>Oromia West Harerge</v>
      </c>
      <c r="C553" s="14" t="str">
        <f>IF(INTRO!$E$43="Non-endemic"," ", IF(COUNTRY_INFO!C553=0," ",COUNTRY_INFO!C553))</f>
        <v>Gumbi Bordede</v>
      </c>
      <c r="D553" s="15">
        <f>IF(INTRO!$E$43="Non-endemic", 0, IF(COUNTRY_INFO!$K553&gt;0, IF(COUNTRY_INFO!$K553=4, 0, IF(COUNTRY_INFO!$K553=1, COUNTRY_INFO!$F553*0.33, IF(COUNTRY_INFO!$K553=2, COUNTRY_INFO!$F553*0.5, COUNTRY_INFO!$F553))), 0))</f>
        <v>0</v>
      </c>
      <c r="E553" s="15">
        <f>IF(INTRO!$E$43="Non-endemic", 0, IF(COUNTRY_INFO!$K553&gt;0, IF(COUNTRY_INFO!$K553=4, 0, IF(COUNTRY_INFO!$K553=1, 0, IF(COUNTRY_INFO!$K553=2, COUNTRY_INFO!$G553*0.2, COUNTRY_INFO!$G553))), 0))</f>
        <v>0</v>
      </c>
      <c r="F553" s="15">
        <f t="shared" si="64"/>
        <v>0</v>
      </c>
      <c r="G553" s="16">
        <f>IF(INTRO!$E$43="Non-endemic", "Not required", COUNTRY_INFO!S553)</f>
        <v>0</v>
      </c>
      <c r="H553" s="198"/>
      <c r="I553" s="15">
        <f>IF($D553=0,0,IF(AND($G553&gt;0,$H553&lt;&gt;"Yes"),D553,IF(AND($G553&gt;0,$H553="Yes"),COUNTRY_INFO!$F553,0)))</f>
        <v>0</v>
      </c>
      <c r="J553" s="3"/>
      <c r="K553" s="42">
        <f t="shared" si="65"/>
        <v>0</v>
      </c>
      <c r="L553" s="42">
        <f t="shared" si="66"/>
        <v>0</v>
      </c>
      <c r="M553" s="15">
        <f t="shared" si="61"/>
        <v>0</v>
      </c>
      <c r="N553" s="42">
        <f t="shared" si="62"/>
        <v>0</v>
      </c>
      <c r="O553" s="15">
        <f t="shared" si="67"/>
        <v>0</v>
      </c>
      <c r="P553" s="25"/>
      <c r="Q553" s="17">
        <f t="shared" si="68"/>
        <v>0</v>
      </c>
      <c r="R553" s="17">
        <f t="shared" si="63"/>
        <v>0</v>
      </c>
    </row>
    <row r="554" spans="1:18" x14ac:dyDescent="0.2">
      <c r="A554" s="14" t="str">
        <f>IF(INTRO!$E$43="Non-endemic"," ", IF(COUNTRY_INFO!A554=0," ",COUNTRY_INFO!A554))</f>
        <v>Ethiopia</v>
      </c>
      <c r="B554" s="14" t="str">
        <f>IF(INTRO!$E$43="Non-endemic"," ", IF(COUNTRY_INFO!B554=0," ",COUNTRY_INFO!B554))</f>
        <v>Oromia West Harerge</v>
      </c>
      <c r="C554" s="14" t="str">
        <f>IF(INTRO!$E$43="Non-endemic"," ", IF(COUNTRY_INFO!C554=0," ",COUNTRY_INFO!C554))</f>
        <v>Habro</v>
      </c>
      <c r="D554" s="15">
        <f>IF(INTRO!$E$43="Non-endemic", 0, IF(COUNTRY_INFO!$K554&gt;0, IF(COUNTRY_INFO!$K554=4, 0, IF(COUNTRY_INFO!$K554=1, COUNTRY_INFO!$F554*0.33, IF(COUNTRY_INFO!$K554=2, COUNTRY_INFO!$F554*0.5, COUNTRY_INFO!$F554))), 0))</f>
        <v>27532.673329258942</v>
      </c>
      <c r="E554" s="15">
        <f>IF(INTRO!$E$43="Non-endemic", 0, IF(COUNTRY_INFO!$K554&gt;0, IF(COUNTRY_INFO!$K554=4, 0, IF(COUNTRY_INFO!$K554=1, 0, IF(COUNTRY_INFO!$K554=2, COUNTRY_INFO!$G554*0.2, COUNTRY_INFO!$G554))), 0))</f>
        <v>0</v>
      </c>
      <c r="F554" s="15">
        <f t="shared" si="64"/>
        <v>27532.673329258942</v>
      </c>
      <c r="G554" s="16">
        <f>IF(INTRO!$E$43="Non-endemic", "Not required", COUNTRY_INFO!S554)</f>
        <v>0</v>
      </c>
      <c r="H554" s="198"/>
      <c r="I554" s="15">
        <f>IF($D554=0,0,IF(AND($G554&gt;0,$H554&lt;&gt;"Yes"),D554,IF(AND($G554&gt;0,$H554="Yes"),COUNTRY_INFO!$F554,0)))</f>
        <v>0</v>
      </c>
      <c r="J554" s="3"/>
      <c r="K554" s="42">
        <f t="shared" si="65"/>
        <v>0</v>
      </c>
      <c r="L554" s="42">
        <f t="shared" si="66"/>
        <v>0</v>
      </c>
      <c r="M554" s="15">
        <f t="shared" si="61"/>
        <v>0</v>
      </c>
      <c r="N554" s="42">
        <f t="shared" si="62"/>
        <v>0</v>
      </c>
      <c r="O554" s="15">
        <f t="shared" si="67"/>
        <v>0</v>
      </c>
      <c r="P554" s="25"/>
      <c r="Q554" s="17">
        <f t="shared" si="68"/>
        <v>0</v>
      </c>
      <c r="R554" s="17">
        <f t="shared" si="63"/>
        <v>0</v>
      </c>
    </row>
    <row r="555" spans="1:18" x14ac:dyDescent="0.2">
      <c r="A555" s="14" t="str">
        <f>IF(INTRO!$E$43="Non-endemic"," ", IF(COUNTRY_INFO!A555=0," ",COUNTRY_INFO!A555))</f>
        <v>Ethiopia</v>
      </c>
      <c r="B555" s="14" t="str">
        <f>IF(INTRO!$E$43="Non-endemic"," ", IF(COUNTRY_INFO!B555=0," ",COUNTRY_INFO!B555))</f>
        <v>Oromia West Harerge</v>
      </c>
      <c r="C555" s="14" t="str">
        <f>IF(INTRO!$E$43="Non-endemic"," ", IF(COUNTRY_INFO!C555=0," ",COUNTRY_INFO!C555))</f>
        <v>Hawi Gudina</v>
      </c>
      <c r="D555" s="15">
        <f>IF(INTRO!$E$43="Non-endemic", 0, IF(COUNTRY_INFO!$K555&gt;0, IF(COUNTRY_INFO!$K555=4, 0, IF(COUNTRY_INFO!$K555=1, COUNTRY_INFO!$F555*0.33, IF(COUNTRY_INFO!$K555=2, COUNTRY_INFO!$F555*0.5, COUNTRY_INFO!$F555))), 0))</f>
        <v>10373.49745223299</v>
      </c>
      <c r="E555" s="15">
        <f>IF(INTRO!$E$43="Non-endemic", 0, IF(COUNTRY_INFO!$K555&gt;0, IF(COUNTRY_INFO!$K555=4, 0, IF(COUNTRY_INFO!$K555=1, 0, IF(COUNTRY_INFO!$K555=2, COUNTRY_INFO!$G555*0.2, COUNTRY_INFO!$G555))), 0))</f>
        <v>0</v>
      </c>
      <c r="F555" s="15">
        <f t="shared" si="64"/>
        <v>10373.49745223299</v>
      </c>
      <c r="G555" s="16">
        <f>IF(INTRO!$E$43="Non-endemic", "Not required", COUNTRY_INFO!S555)</f>
        <v>0</v>
      </c>
      <c r="H555" s="198"/>
      <c r="I555" s="15">
        <f>IF($D555=0,0,IF(AND($G555&gt;0,$H555&lt;&gt;"Yes"),D555,IF(AND($G555&gt;0,$H555="Yes"),COUNTRY_INFO!$F555,0)))</f>
        <v>0</v>
      </c>
      <c r="J555" s="3"/>
      <c r="K555" s="42">
        <f t="shared" si="65"/>
        <v>0</v>
      </c>
      <c r="L555" s="42">
        <f t="shared" si="66"/>
        <v>0</v>
      </c>
      <c r="M555" s="15">
        <f t="shared" si="61"/>
        <v>0</v>
      </c>
      <c r="N555" s="42">
        <f t="shared" si="62"/>
        <v>0</v>
      </c>
      <c r="O555" s="15">
        <f t="shared" si="67"/>
        <v>0</v>
      </c>
      <c r="P555" s="25"/>
      <c r="Q555" s="17">
        <f t="shared" si="68"/>
        <v>0</v>
      </c>
      <c r="R555" s="17">
        <f t="shared" si="63"/>
        <v>0</v>
      </c>
    </row>
    <row r="556" spans="1:18" x14ac:dyDescent="0.2">
      <c r="A556" s="14" t="str">
        <f>IF(INTRO!$E$43="Non-endemic"," ", IF(COUNTRY_INFO!A556=0," ",COUNTRY_INFO!A556))</f>
        <v>Ethiopia</v>
      </c>
      <c r="B556" s="14" t="str">
        <f>IF(INTRO!$E$43="Non-endemic"," ", IF(COUNTRY_INFO!B556=0," ",COUNTRY_INFO!B556))</f>
        <v>Oromia West Harerge</v>
      </c>
      <c r="C556" s="14" t="str">
        <f>IF(INTRO!$E$43="Non-endemic"," ", IF(COUNTRY_INFO!C556=0," ",COUNTRY_INFO!C556))</f>
        <v>Mesela</v>
      </c>
      <c r="D556" s="15">
        <f>IF(INTRO!$E$43="Non-endemic", 0, IF(COUNTRY_INFO!$K556&gt;0, IF(COUNTRY_INFO!$K556=4, 0, IF(COUNTRY_INFO!$K556=1, COUNTRY_INFO!$F556*0.33, IF(COUNTRY_INFO!$K556=2, COUNTRY_INFO!$F556*0.5, COUNTRY_INFO!$F556))), 0))</f>
        <v>32739.963878899198</v>
      </c>
      <c r="E556" s="15">
        <f>IF(INTRO!$E$43="Non-endemic", 0, IF(COUNTRY_INFO!$K556&gt;0, IF(COUNTRY_INFO!$K556=4, 0, IF(COUNTRY_INFO!$K556=1, 0, IF(COUNTRY_INFO!$K556=2, COUNTRY_INFO!$G556*0.2, COUNTRY_INFO!$G556))), 0))</f>
        <v>22006.778512728313</v>
      </c>
      <c r="F556" s="15">
        <f t="shared" si="64"/>
        <v>54746.742391627515</v>
      </c>
      <c r="G556" s="16">
        <f>IF(INTRO!$E$43="Non-endemic", "Not required", COUNTRY_INFO!S556)</f>
        <v>1</v>
      </c>
      <c r="H556" s="198" t="s">
        <v>171</v>
      </c>
      <c r="I556" s="15">
        <f>IF($D556=0,0,IF(AND($G556&gt;0,$H556&lt;&gt;"Yes"),D556,IF(AND($G556&gt;0,$H556="Yes"),COUNTRY_INFO!$F556,0)))</f>
        <v>65479.927757798396</v>
      </c>
      <c r="J556" s="3"/>
      <c r="K556" s="42">
        <f t="shared" si="65"/>
        <v>22006.778512728313</v>
      </c>
      <c r="L556" s="42">
        <f t="shared" si="66"/>
        <v>87486.706270526716</v>
      </c>
      <c r="M556" s="15">
        <f t="shared" si="61"/>
        <v>163699.81939449598</v>
      </c>
      <c r="N556" s="42">
        <f t="shared" si="62"/>
        <v>66020.33553818494</v>
      </c>
      <c r="O556" s="15">
        <f t="shared" si="67"/>
        <v>163699.81939449598</v>
      </c>
      <c r="P556" s="25"/>
      <c r="Q556" s="17">
        <f t="shared" si="68"/>
        <v>163699.81939449598</v>
      </c>
      <c r="R556" s="17">
        <f t="shared" si="63"/>
        <v>164</v>
      </c>
    </row>
    <row r="557" spans="1:18" x14ac:dyDescent="0.2">
      <c r="A557" s="14" t="str">
        <f>IF(INTRO!$E$43="Non-endemic"," ", IF(COUNTRY_INFO!A557=0," ",COUNTRY_INFO!A557))</f>
        <v>Ethiopia</v>
      </c>
      <c r="B557" s="14" t="str">
        <f>IF(INTRO!$E$43="Non-endemic"," ", IF(COUNTRY_INFO!B557=0," ",COUNTRY_INFO!B557))</f>
        <v>Oromia West Harerge</v>
      </c>
      <c r="C557" s="14" t="str">
        <f>IF(INTRO!$E$43="Non-endemic"," ", IF(COUNTRY_INFO!C557=0," ",COUNTRY_INFO!C557))</f>
        <v>Mi'eso</v>
      </c>
      <c r="D557" s="15">
        <f>IF(INTRO!$E$43="Non-endemic", 0, IF(COUNTRY_INFO!$K557&gt;0, IF(COUNTRY_INFO!$K557=4, 0, IF(COUNTRY_INFO!$K557=1, COUNTRY_INFO!$F557*0.33, IF(COUNTRY_INFO!$K557=2, COUNTRY_INFO!$F557*0.5, COUNTRY_INFO!$F557))), 0))</f>
        <v>13677.99800724403</v>
      </c>
      <c r="E557" s="15">
        <f>IF(INTRO!$E$43="Non-endemic", 0, IF(COUNTRY_INFO!$K557&gt;0, IF(COUNTRY_INFO!$K557=4, 0, IF(COUNTRY_INFO!$K557=1, 0, IF(COUNTRY_INFO!$K557=2, COUNTRY_INFO!$G557*0.2, COUNTRY_INFO!$G557))), 0))</f>
        <v>0</v>
      </c>
      <c r="F557" s="15">
        <f t="shared" si="64"/>
        <v>13677.99800724403</v>
      </c>
      <c r="G557" s="16">
        <f>IF(INTRO!$E$43="Non-endemic", "Not required", COUNTRY_INFO!S557)</f>
        <v>0</v>
      </c>
      <c r="H557" s="198"/>
      <c r="I557" s="15">
        <f>IF($D557=0,0,IF(AND($G557&gt;0,$H557&lt;&gt;"Yes"),D557,IF(AND($G557&gt;0,$H557="Yes"),COUNTRY_INFO!$F557,0)))</f>
        <v>0</v>
      </c>
      <c r="J557" s="3"/>
      <c r="K557" s="42">
        <f t="shared" si="65"/>
        <v>0</v>
      </c>
      <c r="L557" s="42">
        <f t="shared" si="66"/>
        <v>0</v>
      </c>
      <c r="M557" s="15">
        <f t="shared" si="61"/>
        <v>0</v>
      </c>
      <c r="N557" s="42">
        <f t="shared" si="62"/>
        <v>0</v>
      </c>
      <c r="O557" s="15">
        <f t="shared" si="67"/>
        <v>0</v>
      </c>
      <c r="P557" s="25"/>
      <c r="Q557" s="17">
        <f t="shared" si="68"/>
        <v>0</v>
      </c>
      <c r="R557" s="17">
        <f t="shared" si="63"/>
        <v>0</v>
      </c>
    </row>
    <row r="558" spans="1:18" x14ac:dyDescent="0.2">
      <c r="A558" s="14" t="str">
        <f>IF(INTRO!$E$43="Non-endemic"," ", IF(COUNTRY_INFO!A558=0," ",COUNTRY_INFO!A558))</f>
        <v>Ethiopia</v>
      </c>
      <c r="B558" s="14" t="str">
        <f>IF(INTRO!$E$43="Non-endemic"," ", IF(COUNTRY_INFO!B558=0," ",COUNTRY_INFO!B558))</f>
        <v>Oromia West Harerge</v>
      </c>
      <c r="C558" s="14" t="str">
        <f>IF(INTRO!$E$43="Non-endemic"," ", IF(COUNTRY_INFO!C558=0," ",COUNTRY_INFO!C558))</f>
        <v>Oda Bultum</v>
      </c>
      <c r="D558" s="15">
        <f>IF(INTRO!$E$43="Non-endemic", 0, IF(COUNTRY_INFO!$K558&gt;0, IF(COUNTRY_INFO!$K558=4, 0, IF(COUNTRY_INFO!$K558=1, COUNTRY_INFO!$F558*0.33, IF(COUNTRY_INFO!$K558=2, COUNTRY_INFO!$F558*0.5, COUNTRY_INFO!$F558))), 0))</f>
        <v>0</v>
      </c>
      <c r="E558" s="15">
        <f>IF(INTRO!$E$43="Non-endemic", 0, IF(COUNTRY_INFO!$K558&gt;0, IF(COUNTRY_INFO!$K558=4, 0, IF(COUNTRY_INFO!$K558=1, 0, IF(COUNTRY_INFO!$K558=2, COUNTRY_INFO!$G558*0.2, COUNTRY_INFO!$G558))), 0))</f>
        <v>0</v>
      </c>
      <c r="F558" s="15">
        <f t="shared" si="64"/>
        <v>0</v>
      </c>
      <c r="G558" s="16">
        <f>IF(INTRO!$E$43="Non-endemic", "Not required", COUNTRY_INFO!S558)</f>
        <v>0</v>
      </c>
      <c r="H558" s="198"/>
      <c r="I558" s="15">
        <f>IF($D558=0,0,IF(AND($G558&gt;0,$H558&lt;&gt;"Yes"),D558,IF(AND($G558&gt;0,$H558="Yes"),COUNTRY_INFO!$F558,0)))</f>
        <v>0</v>
      </c>
      <c r="J558" s="3"/>
      <c r="K558" s="42">
        <f t="shared" si="65"/>
        <v>0</v>
      </c>
      <c r="L558" s="42">
        <f t="shared" si="66"/>
        <v>0</v>
      </c>
      <c r="M558" s="15">
        <f t="shared" si="61"/>
        <v>0</v>
      </c>
      <c r="N558" s="42">
        <f t="shared" si="62"/>
        <v>0</v>
      </c>
      <c r="O558" s="15">
        <f t="shared" si="67"/>
        <v>0</v>
      </c>
      <c r="P558" s="25"/>
      <c r="Q558" s="17">
        <f t="shared" si="68"/>
        <v>0</v>
      </c>
      <c r="R558" s="17">
        <f t="shared" si="63"/>
        <v>0</v>
      </c>
    </row>
    <row r="559" spans="1:18" x14ac:dyDescent="0.2">
      <c r="A559" s="14" t="str">
        <f>IF(INTRO!$E$43="Non-endemic"," ", IF(COUNTRY_INFO!A559=0," ",COUNTRY_INFO!A559))</f>
        <v>Ethiopia</v>
      </c>
      <c r="B559" s="14" t="str">
        <f>IF(INTRO!$E$43="Non-endemic"," ", IF(COUNTRY_INFO!B559=0," ",COUNTRY_INFO!B559))</f>
        <v>Oromia West Harerge</v>
      </c>
      <c r="C559" s="14" t="str">
        <f>IF(INTRO!$E$43="Non-endemic"," ", IF(COUNTRY_INFO!C559=0," ",COUNTRY_INFO!C559))</f>
        <v>Tullo</v>
      </c>
      <c r="D559" s="15">
        <f>IF(INTRO!$E$43="Non-endemic", 0, IF(COUNTRY_INFO!$K559&gt;0, IF(COUNTRY_INFO!$K559=4, 0, IF(COUNTRY_INFO!$K559=1, COUNTRY_INFO!$F559*0.33, IF(COUNTRY_INFO!$K559=2, COUNTRY_INFO!$F559*0.5, COUNTRY_INFO!$F559))), 0))</f>
        <v>21134.521254170013</v>
      </c>
      <c r="E559" s="15">
        <f>IF(INTRO!$E$43="Non-endemic", 0, IF(COUNTRY_INFO!$K559&gt;0, IF(COUNTRY_INFO!$K559=4, 0, IF(COUNTRY_INFO!$K559=1, 0, IF(COUNTRY_INFO!$K559=2, COUNTRY_INFO!$G559*0.2, COUNTRY_INFO!$G559))), 0))</f>
        <v>0</v>
      </c>
      <c r="F559" s="15">
        <f t="shared" si="64"/>
        <v>21134.521254170013</v>
      </c>
      <c r="G559" s="16">
        <f>IF(INTRO!$E$43="Non-endemic", "Not required", COUNTRY_INFO!S559)</f>
        <v>0</v>
      </c>
      <c r="H559" s="198"/>
      <c r="I559" s="15">
        <f>IF($D559=0,0,IF(AND($G559&gt;0,$H559&lt;&gt;"Yes"),D559,IF(AND($G559&gt;0,$H559="Yes"),COUNTRY_INFO!$F559,0)))</f>
        <v>0</v>
      </c>
      <c r="J559" s="3"/>
      <c r="K559" s="42">
        <f t="shared" si="65"/>
        <v>0</v>
      </c>
      <c r="L559" s="42">
        <f t="shared" si="66"/>
        <v>0</v>
      </c>
      <c r="M559" s="15">
        <f t="shared" si="61"/>
        <v>0</v>
      </c>
      <c r="N559" s="42">
        <f t="shared" si="62"/>
        <v>0</v>
      </c>
      <c r="O559" s="15">
        <f t="shared" si="67"/>
        <v>0</v>
      </c>
      <c r="P559" s="25"/>
      <c r="Q559" s="17">
        <f t="shared" si="68"/>
        <v>0</v>
      </c>
      <c r="R559" s="17">
        <f t="shared" si="63"/>
        <v>0</v>
      </c>
    </row>
    <row r="560" spans="1:18" x14ac:dyDescent="0.2">
      <c r="A560" s="14" t="str">
        <f>IF(INTRO!$E$43="Non-endemic"," ", IF(COUNTRY_INFO!A560=0," ",COUNTRY_INFO!A560))</f>
        <v>Ethiopia</v>
      </c>
      <c r="B560" s="14" t="str">
        <f>IF(INTRO!$E$43="Non-endemic"," ", IF(COUNTRY_INFO!B560=0," ",COUNTRY_INFO!B560))</f>
        <v>Oromia West Shewa</v>
      </c>
      <c r="C560" s="14" t="str">
        <f>IF(INTRO!$E$43="Non-endemic"," ", IF(COUNTRY_INFO!C560=0," ",COUNTRY_INFO!C560))</f>
        <v>Abuna Gindeberet</v>
      </c>
      <c r="D560" s="15">
        <f>IF(INTRO!$E$43="Non-endemic", 0, IF(COUNTRY_INFO!$K560&gt;0, IF(COUNTRY_INFO!$K560=4, 0, IF(COUNTRY_INFO!$K560=1, COUNTRY_INFO!$F560*0.33, IF(COUNTRY_INFO!$K560=2, COUNTRY_INFO!$F560*0.5, COUNTRY_INFO!$F560))), 0))</f>
        <v>0</v>
      </c>
      <c r="E560" s="15">
        <f>IF(INTRO!$E$43="Non-endemic", 0, IF(COUNTRY_INFO!$K560&gt;0, IF(COUNTRY_INFO!$K560=4, 0, IF(COUNTRY_INFO!$K560=1, 0, IF(COUNTRY_INFO!$K560=2, COUNTRY_INFO!$G560*0.2, COUNTRY_INFO!$G560))), 0))</f>
        <v>0</v>
      </c>
      <c r="F560" s="15">
        <f t="shared" si="64"/>
        <v>0</v>
      </c>
      <c r="G560" s="16">
        <f>IF(INTRO!$E$43="Non-endemic", "Not required", COUNTRY_INFO!S560)</f>
        <v>0</v>
      </c>
      <c r="H560" s="198"/>
      <c r="I560" s="15">
        <f>IF($D560=0,0,IF(AND($G560&gt;0,$H560&lt;&gt;"Yes"),D560,IF(AND($G560&gt;0,$H560="Yes"),COUNTRY_INFO!$F560,0)))</f>
        <v>0</v>
      </c>
      <c r="J560" s="3"/>
      <c r="K560" s="42">
        <f t="shared" si="65"/>
        <v>0</v>
      </c>
      <c r="L560" s="42">
        <f t="shared" si="66"/>
        <v>0</v>
      </c>
      <c r="M560" s="15">
        <f t="shared" si="61"/>
        <v>0</v>
      </c>
      <c r="N560" s="42">
        <f t="shared" si="62"/>
        <v>0</v>
      </c>
      <c r="O560" s="15">
        <f t="shared" si="67"/>
        <v>0</v>
      </c>
      <c r="P560" s="25"/>
      <c r="Q560" s="17">
        <f t="shared" si="68"/>
        <v>0</v>
      </c>
      <c r="R560" s="17">
        <f t="shared" si="63"/>
        <v>0</v>
      </c>
    </row>
    <row r="561" spans="1:18" x14ac:dyDescent="0.2">
      <c r="A561" s="14" t="str">
        <f>IF(INTRO!$E$43="Non-endemic"," ", IF(COUNTRY_INFO!A561=0," ",COUNTRY_INFO!A561))</f>
        <v>Ethiopia</v>
      </c>
      <c r="B561" s="14" t="str">
        <f>IF(INTRO!$E$43="Non-endemic"," ", IF(COUNTRY_INFO!B561=0," ",COUNTRY_INFO!B561))</f>
        <v>Oromia West Shewa</v>
      </c>
      <c r="C561" s="14" t="str">
        <f>IF(INTRO!$E$43="Non-endemic"," ", IF(COUNTRY_INFO!C561=0," ",COUNTRY_INFO!C561))</f>
        <v>Adea Berga</v>
      </c>
      <c r="D561" s="15">
        <f>IF(INTRO!$E$43="Non-endemic", 0, IF(COUNTRY_INFO!$K561&gt;0, IF(COUNTRY_INFO!$K561=4, 0, IF(COUNTRY_INFO!$K561=1, COUNTRY_INFO!$F561*0.33, IF(COUNTRY_INFO!$K561=2, COUNTRY_INFO!$F561*0.5, COUNTRY_INFO!$F561))), 0))</f>
        <v>0</v>
      </c>
      <c r="E561" s="15">
        <f>IF(INTRO!$E$43="Non-endemic", 0, IF(COUNTRY_INFO!$K561&gt;0, IF(COUNTRY_INFO!$K561=4, 0, IF(COUNTRY_INFO!$K561=1, 0, IF(COUNTRY_INFO!$K561=2, COUNTRY_INFO!$G561*0.2, COUNTRY_INFO!$G561))), 0))</f>
        <v>0</v>
      </c>
      <c r="F561" s="15">
        <f t="shared" si="64"/>
        <v>0</v>
      </c>
      <c r="G561" s="16">
        <f>IF(INTRO!$E$43="Non-endemic", "Not required", COUNTRY_INFO!S561)</f>
        <v>0</v>
      </c>
      <c r="H561" s="198"/>
      <c r="I561" s="15">
        <f>IF($D561=0,0,IF(AND($G561&gt;0,$H561&lt;&gt;"Yes"),D561,IF(AND($G561&gt;0,$H561="Yes"),COUNTRY_INFO!$F561,0)))</f>
        <v>0</v>
      </c>
      <c r="J561" s="3"/>
      <c r="K561" s="42">
        <f t="shared" si="65"/>
        <v>0</v>
      </c>
      <c r="L561" s="42">
        <f t="shared" si="66"/>
        <v>0</v>
      </c>
      <c r="M561" s="15">
        <f t="shared" si="61"/>
        <v>0</v>
      </c>
      <c r="N561" s="42">
        <f t="shared" si="62"/>
        <v>0</v>
      </c>
      <c r="O561" s="15">
        <f t="shared" si="67"/>
        <v>0</v>
      </c>
      <c r="P561" s="25"/>
      <c r="Q561" s="17">
        <f t="shared" si="68"/>
        <v>0</v>
      </c>
      <c r="R561" s="17">
        <f t="shared" si="63"/>
        <v>0</v>
      </c>
    </row>
    <row r="562" spans="1:18" x14ac:dyDescent="0.2">
      <c r="A562" s="14" t="str">
        <f>IF(INTRO!$E$43="Non-endemic"," ", IF(COUNTRY_INFO!A562=0," ",COUNTRY_INFO!A562))</f>
        <v>Ethiopia</v>
      </c>
      <c r="B562" s="14" t="str">
        <f>IF(INTRO!$E$43="Non-endemic"," ", IF(COUNTRY_INFO!B562=0," ",COUNTRY_INFO!B562))</f>
        <v>Oromia West Shewa</v>
      </c>
      <c r="C562" s="14" t="str">
        <f>IF(INTRO!$E$43="Non-endemic"," ", IF(COUNTRY_INFO!C562=0," ",COUNTRY_INFO!C562))</f>
        <v xml:space="preserve">Ambo </v>
      </c>
      <c r="D562" s="15">
        <f>IF(INTRO!$E$43="Non-endemic", 0, IF(COUNTRY_INFO!$K562&gt;0, IF(COUNTRY_INFO!$K562=4, 0, IF(COUNTRY_INFO!$K562=1, COUNTRY_INFO!$F562*0.33, IF(COUNTRY_INFO!$K562=2, COUNTRY_INFO!$F562*0.5, COUNTRY_INFO!$F562))), 0))</f>
        <v>15001.91412523373</v>
      </c>
      <c r="E562" s="15">
        <f>IF(INTRO!$E$43="Non-endemic", 0, IF(COUNTRY_INFO!$K562&gt;0, IF(COUNTRY_INFO!$K562=4, 0, IF(COUNTRY_INFO!$K562=1, 0, IF(COUNTRY_INFO!$K562=2, COUNTRY_INFO!$G562*0.2, COUNTRY_INFO!$G562))), 0))</f>
        <v>0</v>
      </c>
      <c r="F562" s="15">
        <f t="shared" si="64"/>
        <v>15001.91412523373</v>
      </c>
      <c r="G562" s="16">
        <f>IF(INTRO!$E$43="Non-endemic", "Not required", COUNTRY_INFO!S562)</f>
        <v>0</v>
      </c>
      <c r="H562" s="198"/>
      <c r="I562" s="15">
        <f>IF($D562=0,0,IF(AND($G562&gt;0,$H562&lt;&gt;"Yes"),D562,IF(AND($G562&gt;0,$H562="Yes"),COUNTRY_INFO!$F562,0)))</f>
        <v>0</v>
      </c>
      <c r="J562" s="3"/>
      <c r="K562" s="42">
        <f t="shared" si="65"/>
        <v>0</v>
      </c>
      <c r="L562" s="42">
        <f t="shared" si="66"/>
        <v>0</v>
      </c>
      <c r="M562" s="15">
        <f t="shared" si="61"/>
        <v>0</v>
      </c>
      <c r="N562" s="42">
        <f t="shared" si="62"/>
        <v>0</v>
      </c>
      <c r="O562" s="15">
        <f t="shared" si="67"/>
        <v>0</v>
      </c>
      <c r="P562" s="25"/>
      <c r="Q562" s="17">
        <f t="shared" si="68"/>
        <v>0</v>
      </c>
      <c r="R562" s="17">
        <f t="shared" si="63"/>
        <v>0</v>
      </c>
    </row>
    <row r="563" spans="1:18" x14ac:dyDescent="0.2">
      <c r="A563" s="14" t="str">
        <f>IF(INTRO!$E$43="Non-endemic"," ", IF(COUNTRY_INFO!A563=0," ",COUNTRY_INFO!A563))</f>
        <v>Ethiopia</v>
      </c>
      <c r="B563" s="14" t="str">
        <f>IF(INTRO!$E$43="Non-endemic"," ", IF(COUNTRY_INFO!B563=0," ",COUNTRY_INFO!B563))</f>
        <v>Oromia West Shewa</v>
      </c>
      <c r="C563" s="14" t="str">
        <f>IF(INTRO!$E$43="Non-endemic"," ", IF(COUNTRY_INFO!C563=0," ",COUNTRY_INFO!C563))</f>
        <v>Ambo Town</v>
      </c>
      <c r="D563" s="15">
        <f>IF(INTRO!$E$43="Non-endemic", 0, IF(COUNTRY_INFO!$K563&gt;0, IF(COUNTRY_INFO!$K563=4, 0, IF(COUNTRY_INFO!$K563=1, COUNTRY_INFO!$F563*0.33, IF(COUNTRY_INFO!$K563=2, COUNTRY_INFO!$F563*0.5, COUNTRY_INFO!$F563))), 0))</f>
        <v>0</v>
      </c>
      <c r="E563" s="15">
        <f>IF(INTRO!$E$43="Non-endemic", 0, IF(COUNTRY_INFO!$K563&gt;0, IF(COUNTRY_INFO!$K563=4, 0, IF(COUNTRY_INFO!$K563=1, 0, IF(COUNTRY_INFO!$K563=2, COUNTRY_INFO!$G563*0.2, COUNTRY_INFO!$G563))), 0))</f>
        <v>0</v>
      </c>
      <c r="F563" s="15">
        <f t="shared" si="64"/>
        <v>0</v>
      </c>
      <c r="G563" s="16">
        <f>IF(INTRO!$E$43="Non-endemic", "Not required", COUNTRY_INFO!S563)</f>
        <v>0</v>
      </c>
      <c r="H563" s="198"/>
      <c r="I563" s="15">
        <f>IF($D563=0,0,IF(AND($G563&gt;0,$H563&lt;&gt;"Yes"),D563,IF(AND($G563&gt;0,$H563="Yes"),COUNTRY_INFO!$F563,0)))</f>
        <v>0</v>
      </c>
      <c r="J563" s="3"/>
      <c r="K563" s="42">
        <f t="shared" si="65"/>
        <v>0</v>
      </c>
      <c r="L563" s="42">
        <f t="shared" si="66"/>
        <v>0</v>
      </c>
      <c r="M563" s="15">
        <f t="shared" si="61"/>
        <v>0</v>
      </c>
      <c r="N563" s="42">
        <f t="shared" si="62"/>
        <v>0</v>
      </c>
      <c r="O563" s="15">
        <f t="shared" si="67"/>
        <v>0</v>
      </c>
      <c r="P563" s="25"/>
      <c r="Q563" s="17">
        <f t="shared" si="68"/>
        <v>0</v>
      </c>
      <c r="R563" s="17">
        <f t="shared" si="63"/>
        <v>0</v>
      </c>
    </row>
    <row r="564" spans="1:18" x14ac:dyDescent="0.2">
      <c r="A564" s="14" t="str">
        <f>IF(INTRO!$E$43="Non-endemic"," ", IF(COUNTRY_INFO!A564=0," ",COUNTRY_INFO!A564))</f>
        <v>Ethiopia</v>
      </c>
      <c r="B564" s="14" t="str">
        <f>IF(INTRO!$E$43="Non-endemic"," ", IF(COUNTRY_INFO!B564=0," ",COUNTRY_INFO!B564))</f>
        <v>Oromia West Shewa</v>
      </c>
      <c r="C564" s="14" t="str">
        <f>IF(INTRO!$E$43="Non-endemic"," ", IF(COUNTRY_INFO!C564=0," ",COUNTRY_INFO!C564))</f>
        <v>Bako Tibe</v>
      </c>
      <c r="D564" s="15">
        <f>IF(INTRO!$E$43="Non-endemic", 0, IF(COUNTRY_INFO!$K564&gt;0, IF(COUNTRY_INFO!$K564=4, 0, IF(COUNTRY_INFO!$K564=1, COUNTRY_INFO!$F564*0.33, IF(COUNTRY_INFO!$K564=2, COUNTRY_INFO!$F564*0.5, COUNTRY_INFO!$F564))), 0))</f>
        <v>17415.939854839678</v>
      </c>
      <c r="E564" s="15">
        <f>IF(INTRO!$E$43="Non-endemic", 0, IF(COUNTRY_INFO!$K564&gt;0, IF(COUNTRY_INFO!$K564=4, 0, IF(COUNTRY_INFO!$K564=1, 0, IF(COUNTRY_INFO!$K564=2, COUNTRY_INFO!$G564*0.2, COUNTRY_INFO!$G564))), 0))</f>
        <v>0</v>
      </c>
      <c r="F564" s="15">
        <f t="shared" si="64"/>
        <v>17415.939854839678</v>
      </c>
      <c r="G564" s="16">
        <f>IF(INTRO!$E$43="Non-endemic", "Not required", COUNTRY_INFO!S564)</f>
        <v>0</v>
      </c>
      <c r="H564" s="198"/>
      <c r="I564" s="15">
        <f>IF($D564=0,0,IF(AND($G564&gt;0,$H564&lt;&gt;"Yes"),D564,IF(AND($G564&gt;0,$H564="Yes"),COUNTRY_INFO!$F564,0)))</f>
        <v>0</v>
      </c>
      <c r="J564" s="3"/>
      <c r="K564" s="42">
        <f t="shared" si="65"/>
        <v>0</v>
      </c>
      <c r="L564" s="42">
        <f t="shared" si="66"/>
        <v>0</v>
      </c>
      <c r="M564" s="15">
        <f t="shared" si="61"/>
        <v>0</v>
      </c>
      <c r="N564" s="42">
        <f t="shared" si="62"/>
        <v>0</v>
      </c>
      <c r="O564" s="15">
        <f t="shared" si="67"/>
        <v>0</v>
      </c>
      <c r="P564" s="25"/>
      <c r="Q564" s="17">
        <f t="shared" si="68"/>
        <v>0</v>
      </c>
      <c r="R564" s="17">
        <f t="shared" si="63"/>
        <v>0</v>
      </c>
    </row>
    <row r="565" spans="1:18" x14ac:dyDescent="0.2">
      <c r="A565" s="14" t="str">
        <f>IF(INTRO!$E$43="Non-endemic"," ", IF(COUNTRY_INFO!A565=0," ",COUNTRY_INFO!A565))</f>
        <v>Ethiopia</v>
      </c>
      <c r="B565" s="14" t="str">
        <f>IF(INTRO!$E$43="Non-endemic"," ", IF(COUNTRY_INFO!B565=0," ",COUNTRY_INFO!B565))</f>
        <v>Oromia West Shewa</v>
      </c>
      <c r="C565" s="14" t="str">
        <f>IF(INTRO!$E$43="Non-endemic"," ", IF(COUNTRY_INFO!C565=0," ",COUNTRY_INFO!C565))</f>
        <v>Chelia</v>
      </c>
      <c r="D565" s="15">
        <f>IF(INTRO!$E$43="Non-endemic", 0, IF(COUNTRY_INFO!$K565&gt;0, IF(COUNTRY_INFO!$K565=4, 0, IF(COUNTRY_INFO!$K565=1, COUNTRY_INFO!$F565*0.33, IF(COUNTRY_INFO!$K565=2, COUNTRY_INFO!$F565*0.5, COUNTRY_INFO!$F565))), 0))</f>
        <v>0</v>
      </c>
      <c r="E565" s="15">
        <f>IF(INTRO!$E$43="Non-endemic", 0, IF(COUNTRY_INFO!$K565&gt;0, IF(COUNTRY_INFO!$K565=4, 0, IF(COUNTRY_INFO!$K565=1, 0, IF(COUNTRY_INFO!$K565=2, COUNTRY_INFO!$G565*0.2, COUNTRY_INFO!$G565))), 0))</f>
        <v>0</v>
      </c>
      <c r="F565" s="15">
        <f t="shared" si="64"/>
        <v>0</v>
      </c>
      <c r="G565" s="16">
        <f>IF(INTRO!$E$43="Non-endemic", "Not required", COUNTRY_INFO!S565)</f>
        <v>0</v>
      </c>
      <c r="H565" s="198"/>
      <c r="I565" s="15">
        <f>IF($D565=0,0,IF(AND($G565&gt;0,$H565&lt;&gt;"Yes"),D565,IF(AND($G565&gt;0,$H565="Yes"),COUNTRY_INFO!$F565,0)))</f>
        <v>0</v>
      </c>
      <c r="J565" s="3"/>
      <c r="K565" s="42">
        <f t="shared" si="65"/>
        <v>0</v>
      </c>
      <c r="L565" s="42">
        <f t="shared" si="66"/>
        <v>0</v>
      </c>
      <c r="M565" s="15">
        <f t="shared" si="61"/>
        <v>0</v>
      </c>
      <c r="N565" s="42">
        <f t="shared" si="62"/>
        <v>0</v>
      </c>
      <c r="O565" s="15">
        <f t="shared" si="67"/>
        <v>0</v>
      </c>
      <c r="P565" s="25"/>
      <c r="Q565" s="17">
        <f t="shared" si="68"/>
        <v>0</v>
      </c>
      <c r="R565" s="17">
        <f t="shared" si="63"/>
        <v>0</v>
      </c>
    </row>
    <row r="566" spans="1:18" x14ac:dyDescent="0.2">
      <c r="A566" s="14" t="str">
        <f>IF(INTRO!$E$43="Non-endemic"," ", IF(COUNTRY_INFO!A566=0," ",COUNTRY_INFO!A566))</f>
        <v>Ethiopia</v>
      </c>
      <c r="B566" s="14" t="str">
        <f>IF(INTRO!$E$43="Non-endemic"," ", IF(COUNTRY_INFO!B566=0," ",COUNTRY_INFO!B566))</f>
        <v>Oromia West Shewa</v>
      </c>
      <c r="C566" s="14" t="str">
        <f>IF(INTRO!$E$43="Non-endemic"," ", IF(COUNTRY_INFO!C566=0," ",COUNTRY_INFO!C566))</f>
        <v xml:space="preserve">Chobi </v>
      </c>
      <c r="D566" s="15">
        <f>IF(INTRO!$E$43="Non-endemic", 0, IF(COUNTRY_INFO!$K566&gt;0, IF(COUNTRY_INFO!$K566=4, 0, IF(COUNTRY_INFO!$K566=1, COUNTRY_INFO!$F566*0.33, IF(COUNTRY_INFO!$K566=2, COUNTRY_INFO!$F566*0.5, COUNTRY_INFO!$F566))), 0))</f>
        <v>0</v>
      </c>
      <c r="E566" s="15">
        <f>IF(INTRO!$E$43="Non-endemic", 0, IF(COUNTRY_INFO!$K566&gt;0, IF(COUNTRY_INFO!$K566=4, 0, IF(COUNTRY_INFO!$K566=1, 0, IF(COUNTRY_INFO!$K566=2, COUNTRY_INFO!$G566*0.2, COUNTRY_INFO!$G566))), 0))</f>
        <v>0</v>
      </c>
      <c r="F566" s="15">
        <f t="shared" si="64"/>
        <v>0</v>
      </c>
      <c r="G566" s="16">
        <f>IF(INTRO!$E$43="Non-endemic", "Not required", COUNTRY_INFO!S566)</f>
        <v>0</v>
      </c>
      <c r="H566" s="198"/>
      <c r="I566" s="15">
        <f>IF($D566=0,0,IF(AND($G566&gt;0,$H566&lt;&gt;"Yes"),D566,IF(AND($G566&gt;0,$H566="Yes"),COUNTRY_INFO!$F566,0)))</f>
        <v>0</v>
      </c>
      <c r="J566" s="3"/>
      <c r="K566" s="42">
        <f t="shared" si="65"/>
        <v>0</v>
      </c>
      <c r="L566" s="42">
        <f t="shared" si="66"/>
        <v>0</v>
      </c>
      <c r="M566" s="15">
        <f t="shared" si="61"/>
        <v>0</v>
      </c>
      <c r="N566" s="42">
        <f t="shared" si="62"/>
        <v>0</v>
      </c>
      <c r="O566" s="15">
        <f t="shared" si="67"/>
        <v>0</v>
      </c>
      <c r="P566" s="25"/>
      <c r="Q566" s="17">
        <f t="shared" si="68"/>
        <v>0</v>
      </c>
      <c r="R566" s="17">
        <f t="shared" si="63"/>
        <v>0</v>
      </c>
    </row>
    <row r="567" spans="1:18" x14ac:dyDescent="0.2">
      <c r="A567" s="14" t="str">
        <f>IF(INTRO!$E$43="Non-endemic"," ", IF(COUNTRY_INFO!A567=0," ",COUNTRY_INFO!A567))</f>
        <v>Ethiopia</v>
      </c>
      <c r="B567" s="14" t="str">
        <f>IF(INTRO!$E$43="Non-endemic"," ", IF(COUNTRY_INFO!B567=0," ",COUNTRY_INFO!B567))</f>
        <v>Oromia West Shewa</v>
      </c>
      <c r="C567" s="14" t="str">
        <f>IF(INTRO!$E$43="Non-endemic"," ", IF(COUNTRY_INFO!C567=0," ",COUNTRY_INFO!C567))</f>
        <v>Dano</v>
      </c>
      <c r="D567" s="15">
        <f>IF(INTRO!$E$43="Non-endemic", 0, IF(COUNTRY_INFO!$K567&gt;0, IF(COUNTRY_INFO!$K567=4, 0, IF(COUNTRY_INFO!$K567=1, COUNTRY_INFO!$F567*0.33, IF(COUNTRY_INFO!$K567=2, COUNTRY_INFO!$F567*0.5, COUNTRY_INFO!$F567))), 0))</f>
        <v>0</v>
      </c>
      <c r="E567" s="15">
        <f>IF(INTRO!$E$43="Non-endemic", 0, IF(COUNTRY_INFO!$K567&gt;0, IF(COUNTRY_INFO!$K567=4, 0, IF(COUNTRY_INFO!$K567=1, 0, IF(COUNTRY_INFO!$K567=2, COUNTRY_INFO!$G567*0.2, COUNTRY_INFO!$G567))), 0))</f>
        <v>0</v>
      </c>
      <c r="F567" s="15">
        <f t="shared" si="64"/>
        <v>0</v>
      </c>
      <c r="G567" s="16">
        <f>IF(INTRO!$E$43="Non-endemic", "Not required", COUNTRY_INFO!S567)</f>
        <v>0</v>
      </c>
      <c r="H567" s="198"/>
      <c r="I567" s="15">
        <f>IF($D567=0,0,IF(AND($G567&gt;0,$H567&lt;&gt;"Yes"),D567,IF(AND($G567&gt;0,$H567="Yes"),COUNTRY_INFO!$F567,0)))</f>
        <v>0</v>
      </c>
      <c r="J567" s="3"/>
      <c r="K567" s="42">
        <f t="shared" si="65"/>
        <v>0</v>
      </c>
      <c r="L567" s="42">
        <f t="shared" si="66"/>
        <v>0</v>
      </c>
      <c r="M567" s="15">
        <f t="shared" si="61"/>
        <v>0</v>
      </c>
      <c r="N567" s="42">
        <f t="shared" si="62"/>
        <v>0</v>
      </c>
      <c r="O567" s="15">
        <f t="shared" si="67"/>
        <v>0</v>
      </c>
      <c r="P567" s="25"/>
      <c r="Q567" s="17">
        <f t="shared" si="68"/>
        <v>0</v>
      </c>
      <c r="R567" s="17">
        <f t="shared" si="63"/>
        <v>0</v>
      </c>
    </row>
    <row r="568" spans="1:18" x14ac:dyDescent="0.2">
      <c r="A568" s="14" t="str">
        <f>IF(INTRO!$E$43="Non-endemic"," ", IF(COUNTRY_INFO!A568=0," ",COUNTRY_INFO!A568))</f>
        <v>Ethiopia</v>
      </c>
      <c r="B568" s="14" t="str">
        <f>IF(INTRO!$E$43="Non-endemic"," ", IF(COUNTRY_INFO!B568=0," ",COUNTRY_INFO!B568))</f>
        <v>Oromia West Shewa</v>
      </c>
      <c r="C568" s="14" t="str">
        <f>IF(INTRO!$E$43="Non-endemic"," ", IF(COUNTRY_INFO!C568=0," ",COUNTRY_INFO!C568))</f>
        <v>Dendi</v>
      </c>
      <c r="D568" s="15">
        <f>IF(INTRO!$E$43="Non-endemic", 0, IF(COUNTRY_INFO!$K568&gt;0, IF(COUNTRY_INFO!$K568=4, 0, IF(COUNTRY_INFO!$K568=1, COUNTRY_INFO!$F568*0.33, IF(COUNTRY_INFO!$K568=2, COUNTRY_INFO!$F568*0.5, COUNTRY_INFO!$F568))), 0))</f>
        <v>0</v>
      </c>
      <c r="E568" s="15">
        <f>IF(INTRO!$E$43="Non-endemic", 0, IF(COUNTRY_INFO!$K568&gt;0, IF(COUNTRY_INFO!$K568=4, 0, IF(COUNTRY_INFO!$K568=1, 0, IF(COUNTRY_INFO!$K568=2, COUNTRY_INFO!$G568*0.2, COUNTRY_INFO!$G568))), 0))</f>
        <v>0</v>
      </c>
      <c r="F568" s="15">
        <f t="shared" si="64"/>
        <v>0</v>
      </c>
      <c r="G568" s="16">
        <f>IF(INTRO!$E$43="Non-endemic", "Not required", COUNTRY_INFO!S568)</f>
        <v>0</v>
      </c>
      <c r="H568" s="198"/>
      <c r="I568" s="15">
        <f>IF($D568=0,0,IF(AND($G568&gt;0,$H568&lt;&gt;"Yes"),D568,IF(AND($G568&gt;0,$H568="Yes"),COUNTRY_INFO!$F568,0)))</f>
        <v>0</v>
      </c>
      <c r="J568" s="3"/>
      <c r="K568" s="42">
        <f t="shared" si="65"/>
        <v>0</v>
      </c>
      <c r="L568" s="42">
        <f t="shared" si="66"/>
        <v>0</v>
      </c>
      <c r="M568" s="15">
        <f t="shared" si="61"/>
        <v>0</v>
      </c>
      <c r="N568" s="42">
        <f t="shared" si="62"/>
        <v>0</v>
      </c>
      <c r="O568" s="15">
        <f t="shared" si="67"/>
        <v>0</v>
      </c>
      <c r="P568" s="25"/>
      <c r="Q568" s="17">
        <f t="shared" si="68"/>
        <v>0</v>
      </c>
      <c r="R568" s="17">
        <f t="shared" si="63"/>
        <v>0</v>
      </c>
    </row>
    <row r="569" spans="1:18" x14ac:dyDescent="0.2">
      <c r="A569" s="14" t="str">
        <f>IF(INTRO!$E$43="Non-endemic"," ", IF(COUNTRY_INFO!A569=0," ",COUNTRY_INFO!A569))</f>
        <v>Ethiopia</v>
      </c>
      <c r="B569" s="14" t="str">
        <f>IF(INTRO!$E$43="Non-endemic"," ", IF(COUNTRY_INFO!B569=0," ",COUNTRY_INFO!B569))</f>
        <v>Oromia West Shewa</v>
      </c>
      <c r="C569" s="14" t="str">
        <f>IF(INTRO!$E$43="Non-endemic"," ", IF(COUNTRY_INFO!C569=0," ",COUNTRY_INFO!C569))</f>
        <v xml:space="preserve">Dire (Tikur) Enchini </v>
      </c>
      <c r="D569" s="15">
        <f>IF(INTRO!$E$43="Non-endemic", 0, IF(COUNTRY_INFO!$K569&gt;0, IF(COUNTRY_INFO!$K569=4, 0, IF(COUNTRY_INFO!$K569=1, COUNTRY_INFO!$F569*0.33, IF(COUNTRY_INFO!$K569=2, COUNTRY_INFO!$F569*0.5, COUNTRY_INFO!$F569))), 0))</f>
        <v>0</v>
      </c>
      <c r="E569" s="15">
        <f>IF(INTRO!$E$43="Non-endemic", 0, IF(COUNTRY_INFO!$K569&gt;0, IF(COUNTRY_INFO!$K569=4, 0, IF(COUNTRY_INFO!$K569=1, 0, IF(COUNTRY_INFO!$K569=2, COUNTRY_INFO!$G569*0.2, COUNTRY_INFO!$G569))), 0))</f>
        <v>0</v>
      </c>
      <c r="F569" s="15">
        <f t="shared" si="64"/>
        <v>0</v>
      </c>
      <c r="G569" s="16">
        <f>IF(INTRO!$E$43="Non-endemic", "Not required", COUNTRY_INFO!S569)</f>
        <v>0</v>
      </c>
      <c r="H569" s="198"/>
      <c r="I569" s="15">
        <f>IF($D569=0,0,IF(AND($G569&gt;0,$H569&lt;&gt;"Yes"),D569,IF(AND($G569&gt;0,$H569="Yes"),COUNTRY_INFO!$F569,0)))</f>
        <v>0</v>
      </c>
      <c r="J569" s="3"/>
      <c r="K569" s="42">
        <f t="shared" si="65"/>
        <v>0</v>
      </c>
      <c r="L569" s="42">
        <f t="shared" si="66"/>
        <v>0</v>
      </c>
      <c r="M569" s="15">
        <f t="shared" si="61"/>
        <v>0</v>
      </c>
      <c r="N569" s="42">
        <f t="shared" si="62"/>
        <v>0</v>
      </c>
      <c r="O569" s="15">
        <f t="shared" si="67"/>
        <v>0</v>
      </c>
      <c r="P569" s="25"/>
      <c r="Q569" s="17">
        <f t="shared" si="68"/>
        <v>0</v>
      </c>
      <c r="R569" s="17">
        <f t="shared" si="63"/>
        <v>0</v>
      </c>
    </row>
    <row r="570" spans="1:18" x14ac:dyDescent="0.2">
      <c r="A570" s="14" t="str">
        <f>IF(INTRO!$E$43="Non-endemic"," ", IF(COUNTRY_INFO!A570=0," ",COUNTRY_INFO!A570))</f>
        <v>Ethiopia</v>
      </c>
      <c r="B570" s="14" t="str">
        <f>IF(INTRO!$E$43="Non-endemic"," ", IF(COUNTRY_INFO!B570=0," ",COUNTRY_INFO!B570))</f>
        <v>Oromia West Shewa</v>
      </c>
      <c r="C570" s="14" t="str">
        <f>IF(INTRO!$E$43="Non-endemic"," ", IF(COUNTRY_INFO!C570=0," ",COUNTRY_INFO!C570))</f>
        <v>Ejere</v>
      </c>
      <c r="D570" s="15">
        <f>IF(INTRO!$E$43="Non-endemic", 0, IF(COUNTRY_INFO!$K570&gt;0, IF(COUNTRY_INFO!$K570=4, 0, IF(COUNTRY_INFO!$K570=1, COUNTRY_INFO!$F570*0.33, IF(COUNTRY_INFO!$K570=2, COUNTRY_INFO!$F570*0.5, COUNTRY_INFO!$F570))), 0))</f>
        <v>0</v>
      </c>
      <c r="E570" s="15">
        <f>IF(INTRO!$E$43="Non-endemic", 0, IF(COUNTRY_INFO!$K570&gt;0, IF(COUNTRY_INFO!$K570=4, 0, IF(COUNTRY_INFO!$K570=1, 0, IF(COUNTRY_INFO!$K570=2, COUNTRY_INFO!$G570*0.2, COUNTRY_INFO!$G570))), 0))</f>
        <v>0</v>
      </c>
      <c r="F570" s="15">
        <f t="shared" si="64"/>
        <v>0</v>
      </c>
      <c r="G570" s="16">
        <f>IF(INTRO!$E$43="Non-endemic", "Not required", COUNTRY_INFO!S570)</f>
        <v>0</v>
      </c>
      <c r="H570" s="198"/>
      <c r="I570" s="15">
        <f>IF($D570=0,0,IF(AND($G570&gt;0,$H570&lt;&gt;"Yes"),D570,IF(AND($G570&gt;0,$H570="Yes"),COUNTRY_INFO!$F570,0)))</f>
        <v>0</v>
      </c>
      <c r="J570" s="3"/>
      <c r="K570" s="42">
        <f t="shared" si="65"/>
        <v>0</v>
      </c>
      <c r="L570" s="42">
        <f t="shared" si="66"/>
        <v>0</v>
      </c>
      <c r="M570" s="15">
        <f t="shared" si="61"/>
        <v>0</v>
      </c>
      <c r="N570" s="42">
        <f t="shared" si="62"/>
        <v>0</v>
      </c>
      <c r="O570" s="15">
        <f t="shared" si="67"/>
        <v>0</v>
      </c>
      <c r="P570" s="25"/>
      <c r="Q570" s="17">
        <f t="shared" si="68"/>
        <v>0</v>
      </c>
      <c r="R570" s="17">
        <f t="shared" si="63"/>
        <v>0</v>
      </c>
    </row>
    <row r="571" spans="1:18" x14ac:dyDescent="0.2">
      <c r="A571" s="14" t="str">
        <f>IF(INTRO!$E$43="Non-endemic"," ", IF(COUNTRY_INFO!A571=0," ",COUNTRY_INFO!A571))</f>
        <v>Ethiopia</v>
      </c>
      <c r="B571" s="14" t="str">
        <f>IF(INTRO!$E$43="Non-endemic"," ", IF(COUNTRY_INFO!B571=0," ",COUNTRY_INFO!B571))</f>
        <v>Oromia West Shewa</v>
      </c>
      <c r="C571" s="14" t="str">
        <f>IF(INTRO!$E$43="Non-endemic"," ", IF(COUNTRY_INFO!C571=0," ",COUNTRY_INFO!C571))</f>
        <v xml:space="preserve">Ejersa Lafo </v>
      </c>
      <c r="D571" s="15">
        <f>IF(INTRO!$E$43="Non-endemic", 0, IF(COUNTRY_INFO!$K571&gt;0, IF(COUNTRY_INFO!$K571=4, 0, IF(COUNTRY_INFO!$K571=1, COUNTRY_INFO!$F571*0.33, IF(COUNTRY_INFO!$K571=2, COUNTRY_INFO!$F571*0.5, COUNTRY_INFO!$F571))), 0))</f>
        <v>0</v>
      </c>
      <c r="E571" s="15">
        <f>IF(INTRO!$E$43="Non-endemic", 0, IF(COUNTRY_INFO!$K571&gt;0, IF(COUNTRY_INFO!$K571=4, 0, IF(COUNTRY_INFO!$K571=1, 0, IF(COUNTRY_INFO!$K571=2, COUNTRY_INFO!$G571*0.2, COUNTRY_INFO!$G571))), 0))</f>
        <v>0</v>
      </c>
      <c r="F571" s="15">
        <f t="shared" si="64"/>
        <v>0</v>
      </c>
      <c r="G571" s="16">
        <f>IF(INTRO!$E$43="Non-endemic", "Not required", COUNTRY_INFO!S571)</f>
        <v>0</v>
      </c>
      <c r="H571" s="198"/>
      <c r="I571" s="15">
        <f>IF($D571=0,0,IF(AND($G571&gt;0,$H571&lt;&gt;"Yes"),D571,IF(AND($G571&gt;0,$H571="Yes"),COUNTRY_INFO!$F571,0)))</f>
        <v>0</v>
      </c>
      <c r="J571" s="3"/>
      <c r="K571" s="42">
        <f t="shared" si="65"/>
        <v>0</v>
      </c>
      <c r="L571" s="42">
        <f t="shared" si="66"/>
        <v>0</v>
      </c>
      <c r="M571" s="15">
        <f t="shared" si="61"/>
        <v>0</v>
      </c>
      <c r="N571" s="42">
        <f t="shared" si="62"/>
        <v>0</v>
      </c>
      <c r="O571" s="15">
        <f t="shared" si="67"/>
        <v>0</v>
      </c>
      <c r="P571" s="25"/>
      <c r="Q571" s="17">
        <f t="shared" si="68"/>
        <v>0</v>
      </c>
      <c r="R571" s="17">
        <f t="shared" si="63"/>
        <v>0</v>
      </c>
    </row>
    <row r="572" spans="1:18" x14ac:dyDescent="0.2">
      <c r="A572" s="14" t="str">
        <f>IF(INTRO!$E$43="Non-endemic"," ", IF(COUNTRY_INFO!A572=0," ",COUNTRY_INFO!A572))</f>
        <v>Ethiopia</v>
      </c>
      <c r="B572" s="14" t="str">
        <f>IF(INTRO!$E$43="Non-endemic"," ", IF(COUNTRY_INFO!B572=0," ",COUNTRY_INFO!B572))</f>
        <v>Oromia West Shewa</v>
      </c>
      <c r="C572" s="14" t="str">
        <f>IF(INTRO!$E$43="Non-endemic"," ", IF(COUNTRY_INFO!C572=0," ",COUNTRY_INFO!C572))</f>
        <v>Elu Gelan</v>
      </c>
      <c r="D572" s="15">
        <f>IF(INTRO!$E$43="Non-endemic", 0, IF(COUNTRY_INFO!$K572&gt;0, IF(COUNTRY_INFO!$K572=4, 0, IF(COUNTRY_INFO!$K572=1, COUNTRY_INFO!$F572*0.33, IF(COUNTRY_INFO!$K572=2, COUNTRY_INFO!$F572*0.5, COUNTRY_INFO!$F572))), 0))</f>
        <v>0</v>
      </c>
      <c r="E572" s="15">
        <f>IF(INTRO!$E$43="Non-endemic", 0, IF(COUNTRY_INFO!$K572&gt;0, IF(COUNTRY_INFO!$K572=4, 0, IF(COUNTRY_INFO!$K572=1, 0, IF(COUNTRY_INFO!$K572=2, COUNTRY_INFO!$G572*0.2, COUNTRY_INFO!$G572))), 0))</f>
        <v>0</v>
      </c>
      <c r="F572" s="15">
        <f t="shared" si="64"/>
        <v>0</v>
      </c>
      <c r="G572" s="16">
        <f>IF(INTRO!$E$43="Non-endemic", "Not required", COUNTRY_INFO!S572)</f>
        <v>0</v>
      </c>
      <c r="H572" s="198"/>
      <c r="I572" s="15">
        <f>IF($D572=0,0,IF(AND($G572&gt;0,$H572&lt;&gt;"Yes"),D572,IF(AND($G572&gt;0,$H572="Yes"),COUNTRY_INFO!$F572,0)))</f>
        <v>0</v>
      </c>
      <c r="J572" s="3"/>
      <c r="K572" s="42">
        <f t="shared" si="65"/>
        <v>0</v>
      </c>
      <c r="L572" s="42">
        <f t="shared" si="66"/>
        <v>0</v>
      </c>
      <c r="M572" s="15">
        <f t="shared" si="61"/>
        <v>0</v>
      </c>
      <c r="N572" s="42">
        <f t="shared" si="62"/>
        <v>0</v>
      </c>
      <c r="O572" s="15">
        <f t="shared" si="67"/>
        <v>0</v>
      </c>
      <c r="P572" s="25"/>
      <c r="Q572" s="17">
        <f t="shared" si="68"/>
        <v>0</v>
      </c>
      <c r="R572" s="17">
        <f t="shared" si="63"/>
        <v>0</v>
      </c>
    </row>
    <row r="573" spans="1:18" x14ac:dyDescent="0.2">
      <c r="A573" s="14" t="str">
        <f>IF(INTRO!$E$43="Non-endemic"," ", IF(COUNTRY_INFO!A573=0," ",COUNTRY_INFO!A573))</f>
        <v>Ethiopia</v>
      </c>
      <c r="B573" s="14" t="str">
        <f>IF(INTRO!$E$43="Non-endemic"," ", IF(COUNTRY_INFO!B573=0," ",COUNTRY_INFO!B573))</f>
        <v>Oromia West Shewa</v>
      </c>
      <c r="C573" s="14" t="str">
        <f>IF(INTRO!$E$43="Non-endemic"," ", IF(COUNTRY_INFO!C573=0," ",COUNTRY_INFO!C573))</f>
        <v>Gindeberet</v>
      </c>
      <c r="D573" s="15">
        <f>IF(INTRO!$E$43="Non-endemic", 0, IF(COUNTRY_INFO!$K573&gt;0, IF(COUNTRY_INFO!$K573=4, 0, IF(COUNTRY_INFO!$K573=1, COUNTRY_INFO!$F573*0.33, IF(COUNTRY_INFO!$K573=2, COUNTRY_INFO!$F573*0.5, COUNTRY_INFO!$F573))), 0))</f>
        <v>0</v>
      </c>
      <c r="E573" s="15">
        <f>IF(INTRO!$E$43="Non-endemic", 0, IF(COUNTRY_INFO!$K573&gt;0, IF(COUNTRY_INFO!$K573=4, 0, IF(COUNTRY_INFO!$K573=1, 0, IF(COUNTRY_INFO!$K573=2, COUNTRY_INFO!$G573*0.2, COUNTRY_INFO!$G573))), 0))</f>
        <v>0</v>
      </c>
      <c r="F573" s="15">
        <f t="shared" si="64"/>
        <v>0</v>
      </c>
      <c r="G573" s="16">
        <f>IF(INTRO!$E$43="Non-endemic", "Not required", COUNTRY_INFO!S573)</f>
        <v>0</v>
      </c>
      <c r="H573" s="198"/>
      <c r="I573" s="15">
        <f>IF($D573=0,0,IF(AND($G573&gt;0,$H573&lt;&gt;"Yes"),D573,IF(AND($G573&gt;0,$H573="Yes"),COUNTRY_INFO!$F573,0)))</f>
        <v>0</v>
      </c>
      <c r="J573" s="3"/>
      <c r="K573" s="42">
        <f t="shared" si="65"/>
        <v>0</v>
      </c>
      <c r="L573" s="42">
        <f t="shared" si="66"/>
        <v>0</v>
      </c>
      <c r="M573" s="15">
        <f t="shared" si="61"/>
        <v>0</v>
      </c>
      <c r="N573" s="42">
        <f t="shared" si="62"/>
        <v>0</v>
      </c>
      <c r="O573" s="15">
        <f t="shared" si="67"/>
        <v>0</v>
      </c>
      <c r="P573" s="25"/>
      <c r="Q573" s="17">
        <f t="shared" si="68"/>
        <v>0</v>
      </c>
      <c r="R573" s="17">
        <f t="shared" si="63"/>
        <v>0</v>
      </c>
    </row>
    <row r="574" spans="1:18" x14ac:dyDescent="0.2">
      <c r="A574" s="14" t="str">
        <f>IF(INTRO!$E$43="Non-endemic"," ", IF(COUNTRY_INFO!A574=0," ",COUNTRY_INFO!A574))</f>
        <v>Ethiopia</v>
      </c>
      <c r="B574" s="14" t="str">
        <f>IF(INTRO!$E$43="Non-endemic"," ", IF(COUNTRY_INFO!B574=0," ",COUNTRY_INFO!B574))</f>
        <v>Oromia West Shewa</v>
      </c>
      <c r="C574" s="14" t="str">
        <f>IF(INTRO!$E$43="Non-endemic"," ", IF(COUNTRY_INFO!C574=0," ",COUNTRY_INFO!C574))</f>
        <v>Ilfata</v>
      </c>
      <c r="D574" s="15">
        <f>IF(INTRO!$E$43="Non-endemic", 0, IF(COUNTRY_INFO!$K574&gt;0, IF(COUNTRY_INFO!$K574=4, 0, IF(COUNTRY_INFO!$K574=1, COUNTRY_INFO!$F574*0.33, IF(COUNTRY_INFO!$K574=2, COUNTRY_INFO!$F574*0.5, COUNTRY_INFO!$F574))), 0))</f>
        <v>7967.5121273711047</v>
      </c>
      <c r="E574" s="15">
        <f>IF(INTRO!$E$43="Non-endemic", 0, IF(COUNTRY_INFO!$K574&gt;0, IF(COUNTRY_INFO!$K574=4, 0, IF(COUNTRY_INFO!$K574=1, 0, IF(COUNTRY_INFO!$K574=2, COUNTRY_INFO!$G574*0.2, COUNTRY_INFO!$G574))), 0))</f>
        <v>0</v>
      </c>
      <c r="F574" s="15">
        <f t="shared" si="64"/>
        <v>7967.5121273711047</v>
      </c>
      <c r="G574" s="16">
        <f>IF(INTRO!$E$43="Non-endemic", "Not required", COUNTRY_INFO!S574)</f>
        <v>0</v>
      </c>
      <c r="H574" s="198"/>
      <c r="I574" s="15">
        <f>IF($D574=0,0,IF(AND($G574&gt;0,$H574&lt;&gt;"Yes"),D574,IF(AND($G574&gt;0,$H574="Yes"),COUNTRY_INFO!$F574,0)))</f>
        <v>0</v>
      </c>
      <c r="J574" s="3"/>
      <c r="K574" s="42">
        <f t="shared" si="65"/>
        <v>0</v>
      </c>
      <c r="L574" s="42">
        <f t="shared" si="66"/>
        <v>0</v>
      </c>
      <c r="M574" s="15">
        <f t="shared" si="61"/>
        <v>0</v>
      </c>
      <c r="N574" s="42">
        <f t="shared" si="62"/>
        <v>0</v>
      </c>
      <c r="O574" s="15">
        <f t="shared" si="67"/>
        <v>0</v>
      </c>
      <c r="P574" s="25"/>
      <c r="Q574" s="17">
        <f t="shared" si="68"/>
        <v>0</v>
      </c>
      <c r="R574" s="17">
        <f t="shared" si="63"/>
        <v>0</v>
      </c>
    </row>
    <row r="575" spans="1:18" x14ac:dyDescent="0.2">
      <c r="A575" s="14" t="str">
        <f>IF(INTRO!$E$43="Non-endemic"," ", IF(COUNTRY_INFO!A575=0," ",COUNTRY_INFO!A575))</f>
        <v>Ethiopia</v>
      </c>
      <c r="B575" s="14" t="str">
        <f>IF(INTRO!$E$43="Non-endemic"," ", IF(COUNTRY_INFO!B575=0," ",COUNTRY_INFO!B575))</f>
        <v>Oromia West Shewa</v>
      </c>
      <c r="C575" s="14" t="str">
        <f>IF(INTRO!$E$43="Non-endemic"," ", IF(COUNTRY_INFO!C575=0," ",COUNTRY_INFO!C575))</f>
        <v>Jeldu</v>
      </c>
      <c r="D575" s="15">
        <f>IF(INTRO!$E$43="Non-endemic", 0, IF(COUNTRY_INFO!$K575&gt;0, IF(COUNTRY_INFO!$K575=4, 0, IF(COUNTRY_INFO!$K575=1, COUNTRY_INFO!$F575*0.33, IF(COUNTRY_INFO!$K575=2, COUNTRY_INFO!$F575*0.5, COUNTRY_INFO!$F575))), 0))</f>
        <v>22354.864263680258</v>
      </c>
      <c r="E575" s="15">
        <f>IF(INTRO!$E$43="Non-endemic", 0, IF(COUNTRY_INFO!$K575&gt;0, IF(COUNTRY_INFO!$K575=4, 0, IF(COUNTRY_INFO!$K575=1, 0, IF(COUNTRY_INFO!$K575=2, COUNTRY_INFO!$G575*0.2, COUNTRY_INFO!$G575))), 0))</f>
        <v>0</v>
      </c>
      <c r="F575" s="15">
        <f t="shared" si="64"/>
        <v>22354.864263680258</v>
      </c>
      <c r="G575" s="16">
        <f>IF(INTRO!$E$43="Non-endemic", "Not required", COUNTRY_INFO!S575)</f>
        <v>0</v>
      </c>
      <c r="H575" s="198"/>
      <c r="I575" s="15">
        <f>IF($D575=0,0,IF(AND($G575&gt;0,$H575&lt;&gt;"Yes"),D575,IF(AND($G575&gt;0,$H575="Yes"),COUNTRY_INFO!$F575,0)))</f>
        <v>0</v>
      </c>
      <c r="J575" s="3"/>
      <c r="K575" s="42">
        <f t="shared" si="65"/>
        <v>0</v>
      </c>
      <c r="L575" s="42">
        <f t="shared" si="66"/>
        <v>0</v>
      </c>
      <c r="M575" s="15">
        <f t="shared" si="61"/>
        <v>0</v>
      </c>
      <c r="N575" s="42">
        <f t="shared" si="62"/>
        <v>0</v>
      </c>
      <c r="O575" s="15">
        <f t="shared" si="67"/>
        <v>0</v>
      </c>
      <c r="P575" s="25"/>
      <c r="Q575" s="17">
        <f t="shared" si="68"/>
        <v>0</v>
      </c>
      <c r="R575" s="17">
        <f t="shared" si="63"/>
        <v>0</v>
      </c>
    </row>
    <row r="576" spans="1:18" x14ac:dyDescent="0.2">
      <c r="A576" s="14" t="str">
        <f>IF(INTRO!$E$43="Non-endemic"," ", IF(COUNTRY_INFO!A576=0," ",COUNTRY_INFO!A576))</f>
        <v>Ethiopia</v>
      </c>
      <c r="B576" s="14" t="str">
        <f>IF(INTRO!$E$43="Non-endemic"," ", IF(COUNTRY_INFO!B576=0," ",COUNTRY_INFO!B576))</f>
        <v>Oromia West Shewa</v>
      </c>
      <c r="C576" s="14" t="str">
        <f>IF(INTRO!$E$43="Non-endemic"," ", IF(COUNTRY_INFO!C576=0," ",COUNTRY_INFO!C576))</f>
        <v>Jibat</v>
      </c>
      <c r="D576" s="15">
        <f>IF(INTRO!$E$43="Non-endemic", 0, IF(COUNTRY_INFO!$K576&gt;0, IF(COUNTRY_INFO!$K576=4, 0, IF(COUNTRY_INFO!$K576=1, COUNTRY_INFO!$F576*0.33, IF(COUNTRY_INFO!$K576=2, COUNTRY_INFO!$F576*0.5, COUNTRY_INFO!$F576))), 0))</f>
        <v>0</v>
      </c>
      <c r="E576" s="15">
        <f>IF(INTRO!$E$43="Non-endemic", 0, IF(COUNTRY_INFO!$K576&gt;0, IF(COUNTRY_INFO!$K576=4, 0, IF(COUNTRY_INFO!$K576=1, 0, IF(COUNTRY_INFO!$K576=2, COUNTRY_INFO!$G576*0.2, COUNTRY_INFO!$G576))), 0))</f>
        <v>0</v>
      </c>
      <c r="F576" s="15">
        <f t="shared" si="64"/>
        <v>0</v>
      </c>
      <c r="G576" s="16">
        <f>IF(INTRO!$E$43="Non-endemic", "Not required", COUNTRY_INFO!S576)</f>
        <v>0</v>
      </c>
      <c r="H576" s="198"/>
      <c r="I576" s="15">
        <f>IF($D576=0,0,IF(AND($G576&gt;0,$H576&lt;&gt;"Yes"),D576,IF(AND($G576&gt;0,$H576="Yes"),COUNTRY_INFO!$F576,0)))</f>
        <v>0</v>
      </c>
      <c r="J576" s="3"/>
      <c r="K576" s="42">
        <f t="shared" si="65"/>
        <v>0</v>
      </c>
      <c r="L576" s="42">
        <f t="shared" si="66"/>
        <v>0</v>
      </c>
      <c r="M576" s="15">
        <f t="shared" si="61"/>
        <v>0</v>
      </c>
      <c r="N576" s="42">
        <f t="shared" si="62"/>
        <v>0</v>
      </c>
      <c r="O576" s="15">
        <f t="shared" si="67"/>
        <v>0</v>
      </c>
      <c r="P576" s="25"/>
      <c r="Q576" s="17">
        <f t="shared" si="68"/>
        <v>0</v>
      </c>
      <c r="R576" s="17">
        <f t="shared" si="63"/>
        <v>0</v>
      </c>
    </row>
    <row r="577" spans="1:18" x14ac:dyDescent="0.2">
      <c r="A577" s="14" t="str">
        <f>IF(INTRO!$E$43="Non-endemic"," ", IF(COUNTRY_INFO!A577=0," ",COUNTRY_INFO!A577))</f>
        <v>Ethiopia</v>
      </c>
      <c r="B577" s="14" t="str">
        <f>IF(INTRO!$E$43="Non-endemic"," ", IF(COUNTRY_INFO!B577=0," ",COUNTRY_INFO!B577))</f>
        <v>Oromia West Shewa</v>
      </c>
      <c r="C577" s="14" t="str">
        <f>IF(INTRO!$E$43="Non-endemic"," ", IF(COUNTRY_INFO!C577=0," ",COUNTRY_INFO!C577))</f>
        <v>Liben Jawi</v>
      </c>
      <c r="D577" s="15">
        <f>IF(INTRO!$E$43="Non-endemic", 0, IF(COUNTRY_INFO!$K577&gt;0, IF(COUNTRY_INFO!$K577=4, 0, IF(COUNTRY_INFO!$K577=1, COUNTRY_INFO!$F577*0.33, IF(COUNTRY_INFO!$K577=2, COUNTRY_INFO!$F577*0.5, COUNTRY_INFO!$F577))), 0))</f>
        <v>0</v>
      </c>
      <c r="E577" s="15">
        <f>IF(INTRO!$E$43="Non-endemic", 0, IF(COUNTRY_INFO!$K577&gt;0, IF(COUNTRY_INFO!$K577=4, 0, IF(COUNTRY_INFO!$K577=1, 0, IF(COUNTRY_INFO!$K577=2, COUNTRY_INFO!$G577*0.2, COUNTRY_INFO!$G577))), 0))</f>
        <v>0</v>
      </c>
      <c r="F577" s="15">
        <f t="shared" si="64"/>
        <v>0</v>
      </c>
      <c r="G577" s="16">
        <f>IF(INTRO!$E$43="Non-endemic", "Not required", COUNTRY_INFO!S577)</f>
        <v>0</v>
      </c>
      <c r="H577" s="198"/>
      <c r="I577" s="15">
        <f>IF($D577=0,0,IF(AND($G577&gt;0,$H577&lt;&gt;"Yes"),D577,IF(AND($G577&gt;0,$H577="Yes"),COUNTRY_INFO!$F577,0)))</f>
        <v>0</v>
      </c>
      <c r="J577" s="3"/>
      <c r="K577" s="42">
        <f t="shared" si="65"/>
        <v>0</v>
      </c>
      <c r="L577" s="42">
        <f t="shared" si="66"/>
        <v>0</v>
      </c>
      <c r="M577" s="15">
        <f t="shared" si="61"/>
        <v>0</v>
      </c>
      <c r="N577" s="42">
        <f t="shared" si="62"/>
        <v>0</v>
      </c>
      <c r="O577" s="15">
        <f t="shared" si="67"/>
        <v>0</v>
      </c>
      <c r="P577" s="25"/>
      <c r="Q577" s="17">
        <f t="shared" si="68"/>
        <v>0</v>
      </c>
      <c r="R577" s="17">
        <f t="shared" si="63"/>
        <v>0</v>
      </c>
    </row>
    <row r="578" spans="1:18" x14ac:dyDescent="0.2">
      <c r="A578" s="14" t="str">
        <f>IF(INTRO!$E$43="Non-endemic"," ", IF(COUNTRY_INFO!A578=0," ",COUNTRY_INFO!A578))</f>
        <v>Ethiopia</v>
      </c>
      <c r="B578" s="14" t="str">
        <f>IF(INTRO!$E$43="Non-endemic"," ", IF(COUNTRY_INFO!B578=0," ",COUNTRY_INFO!B578))</f>
        <v>Oromia West Shewa</v>
      </c>
      <c r="C578" s="14" t="str">
        <f>IF(INTRO!$E$43="Non-endemic"," ", IF(COUNTRY_INFO!C578=0," ",COUNTRY_INFO!C578))</f>
        <v>Meta Robi</v>
      </c>
      <c r="D578" s="15">
        <f>IF(INTRO!$E$43="Non-endemic", 0, IF(COUNTRY_INFO!$K578&gt;0, IF(COUNTRY_INFO!$K578=4, 0, IF(COUNTRY_INFO!$K578=1, COUNTRY_INFO!$F578*0.33, IF(COUNTRY_INFO!$K578=2, COUNTRY_INFO!$F578*0.5, COUNTRY_INFO!$F578))), 0))</f>
        <v>0</v>
      </c>
      <c r="E578" s="15">
        <f>IF(INTRO!$E$43="Non-endemic", 0, IF(COUNTRY_INFO!$K578&gt;0, IF(COUNTRY_INFO!$K578=4, 0, IF(COUNTRY_INFO!$K578=1, 0, IF(COUNTRY_INFO!$K578=2, COUNTRY_INFO!$G578*0.2, COUNTRY_INFO!$G578))), 0))</f>
        <v>0</v>
      </c>
      <c r="F578" s="15">
        <f t="shared" si="64"/>
        <v>0</v>
      </c>
      <c r="G578" s="16">
        <f>IF(INTRO!$E$43="Non-endemic", "Not required", COUNTRY_INFO!S578)</f>
        <v>0</v>
      </c>
      <c r="H578" s="198"/>
      <c r="I578" s="15">
        <f>IF($D578=0,0,IF(AND($G578&gt;0,$H578&lt;&gt;"Yes"),D578,IF(AND($G578&gt;0,$H578="Yes"),COUNTRY_INFO!$F578,0)))</f>
        <v>0</v>
      </c>
      <c r="J578" s="3"/>
      <c r="K578" s="42">
        <f t="shared" si="65"/>
        <v>0</v>
      </c>
      <c r="L578" s="42">
        <f t="shared" si="66"/>
        <v>0</v>
      </c>
      <c r="M578" s="15">
        <f t="shared" si="61"/>
        <v>0</v>
      </c>
      <c r="N578" s="42">
        <f t="shared" si="62"/>
        <v>0</v>
      </c>
      <c r="O578" s="15">
        <f t="shared" si="67"/>
        <v>0</v>
      </c>
      <c r="P578" s="25"/>
      <c r="Q578" s="17">
        <f t="shared" si="68"/>
        <v>0</v>
      </c>
      <c r="R578" s="17">
        <f t="shared" si="63"/>
        <v>0</v>
      </c>
    </row>
    <row r="579" spans="1:18" x14ac:dyDescent="0.2">
      <c r="A579" s="14" t="str">
        <f>IF(INTRO!$E$43="Non-endemic"," ", IF(COUNTRY_INFO!A579=0," ",COUNTRY_INFO!A579))</f>
        <v>Ethiopia</v>
      </c>
      <c r="B579" s="14" t="str">
        <f>IF(INTRO!$E$43="Non-endemic"," ", IF(COUNTRY_INFO!B579=0," ",COUNTRY_INFO!B579))</f>
        <v>Oromia West Shewa</v>
      </c>
      <c r="C579" s="14" t="str">
        <f>IF(INTRO!$E$43="Non-endemic"," ", IF(COUNTRY_INFO!C579=0," ",COUNTRY_INFO!C579))</f>
        <v xml:space="preserve">Meta Wolkite </v>
      </c>
      <c r="D579" s="15">
        <f>IF(INTRO!$E$43="Non-endemic", 0, IF(COUNTRY_INFO!$K579&gt;0, IF(COUNTRY_INFO!$K579=4, 0, IF(COUNTRY_INFO!$K579=1, COUNTRY_INFO!$F579*0.33, IF(COUNTRY_INFO!$K579=2, COUNTRY_INFO!$F579*0.5, COUNTRY_INFO!$F579))), 0))</f>
        <v>0</v>
      </c>
      <c r="E579" s="15">
        <f>IF(INTRO!$E$43="Non-endemic", 0, IF(COUNTRY_INFO!$K579&gt;0, IF(COUNTRY_INFO!$K579=4, 0, IF(COUNTRY_INFO!$K579=1, 0, IF(COUNTRY_INFO!$K579=2, COUNTRY_INFO!$G579*0.2, COUNTRY_INFO!$G579))), 0))</f>
        <v>0</v>
      </c>
      <c r="F579" s="15">
        <f t="shared" si="64"/>
        <v>0</v>
      </c>
      <c r="G579" s="16">
        <f>IF(INTRO!$E$43="Non-endemic", "Not required", COUNTRY_INFO!S579)</f>
        <v>0</v>
      </c>
      <c r="H579" s="198"/>
      <c r="I579" s="15">
        <f>IF($D579=0,0,IF(AND($G579&gt;0,$H579&lt;&gt;"Yes"),D579,IF(AND($G579&gt;0,$H579="Yes"),COUNTRY_INFO!$F579,0)))</f>
        <v>0</v>
      </c>
      <c r="J579" s="3"/>
      <c r="K579" s="42">
        <f t="shared" si="65"/>
        <v>0</v>
      </c>
      <c r="L579" s="42">
        <f t="shared" si="66"/>
        <v>0</v>
      </c>
      <c r="M579" s="15">
        <f t="shared" si="61"/>
        <v>0</v>
      </c>
      <c r="N579" s="42">
        <f t="shared" si="62"/>
        <v>0</v>
      </c>
      <c r="O579" s="15">
        <f t="shared" si="67"/>
        <v>0</v>
      </c>
      <c r="P579" s="25"/>
      <c r="Q579" s="17">
        <f t="shared" si="68"/>
        <v>0</v>
      </c>
      <c r="R579" s="17">
        <f t="shared" si="63"/>
        <v>0</v>
      </c>
    </row>
    <row r="580" spans="1:18" x14ac:dyDescent="0.2">
      <c r="A580" s="14" t="str">
        <f>IF(INTRO!$E$43="Non-endemic"," ", IF(COUNTRY_INFO!A580=0," ",COUNTRY_INFO!A580))</f>
        <v>Ethiopia</v>
      </c>
      <c r="B580" s="14" t="str">
        <f>IF(INTRO!$E$43="Non-endemic"," ", IF(COUNTRY_INFO!B580=0," ",COUNTRY_INFO!B580))</f>
        <v>Oromia West Shewa</v>
      </c>
      <c r="C580" s="14" t="str">
        <f>IF(INTRO!$E$43="Non-endemic"," ", IF(COUNTRY_INFO!C580=0," ",COUNTRY_INFO!C580))</f>
        <v>Mida Kegn</v>
      </c>
      <c r="D580" s="15">
        <f>IF(INTRO!$E$43="Non-endemic", 0, IF(COUNTRY_INFO!$K580&gt;0, IF(COUNTRY_INFO!$K580=4, 0, IF(COUNTRY_INFO!$K580=1, COUNTRY_INFO!$F580*0.33, IF(COUNTRY_INFO!$K580=2, COUNTRY_INFO!$F580*0.5, COUNTRY_INFO!$F580))), 0))</f>
        <v>11038.629355205758</v>
      </c>
      <c r="E580" s="15">
        <f>IF(INTRO!$E$43="Non-endemic", 0, IF(COUNTRY_INFO!$K580&gt;0, IF(COUNTRY_INFO!$K580=4, 0, IF(COUNTRY_INFO!$K580=1, 0, IF(COUNTRY_INFO!$K580=2, COUNTRY_INFO!$G580*0.2, COUNTRY_INFO!$G580))), 0))</f>
        <v>0</v>
      </c>
      <c r="F580" s="15">
        <f t="shared" si="64"/>
        <v>11038.629355205758</v>
      </c>
      <c r="G580" s="16">
        <f>IF(INTRO!$E$43="Non-endemic", "Not required", COUNTRY_INFO!S580)</f>
        <v>0</v>
      </c>
      <c r="H580" s="198"/>
      <c r="I580" s="15">
        <f>IF($D580=0,0,IF(AND($G580&gt;0,$H580&lt;&gt;"Yes"),D580,IF(AND($G580&gt;0,$H580="Yes"),COUNTRY_INFO!$F580,0)))</f>
        <v>0</v>
      </c>
      <c r="J580" s="3"/>
      <c r="K580" s="42">
        <f t="shared" si="65"/>
        <v>0</v>
      </c>
      <c r="L580" s="42">
        <f t="shared" si="66"/>
        <v>0</v>
      </c>
      <c r="M580" s="15">
        <f t="shared" si="61"/>
        <v>0</v>
      </c>
      <c r="N580" s="42">
        <f t="shared" si="62"/>
        <v>0</v>
      </c>
      <c r="O580" s="15">
        <f t="shared" si="67"/>
        <v>0</v>
      </c>
      <c r="P580" s="25"/>
      <c r="Q580" s="17">
        <f t="shared" si="68"/>
        <v>0</v>
      </c>
      <c r="R580" s="17">
        <f t="shared" si="63"/>
        <v>0</v>
      </c>
    </row>
    <row r="581" spans="1:18" x14ac:dyDescent="0.2">
      <c r="A581" s="14" t="str">
        <f>IF(INTRO!$E$43="Non-endemic"," ", IF(COUNTRY_INFO!A581=0," ",COUNTRY_INFO!A581))</f>
        <v>Ethiopia</v>
      </c>
      <c r="B581" s="14" t="str">
        <f>IF(INTRO!$E$43="Non-endemic"," ", IF(COUNTRY_INFO!B581=0," ",COUNTRY_INFO!B581))</f>
        <v>Oromia West Shewa</v>
      </c>
      <c r="C581" s="14" t="str">
        <f>IF(INTRO!$E$43="Non-endemic"," ", IF(COUNTRY_INFO!C581=0," ",COUNTRY_INFO!C581))</f>
        <v>Nono</v>
      </c>
      <c r="D581" s="15">
        <f>IF(INTRO!$E$43="Non-endemic", 0, IF(COUNTRY_INFO!$K581&gt;0, IF(COUNTRY_INFO!$K581=4, 0, IF(COUNTRY_INFO!$K581=1, COUNTRY_INFO!$F581*0.33, IF(COUNTRY_INFO!$K581=2, COUNTRY_INFO!$F581*0.5, COUNTRY_INFO!$F581))), 0))</f>
        <v>17742.589312324799</v>
      </c>
      <c r="E581" s="15">
        <f>IF(INTRO!$E$43="Non-endemic", 0, IF(COUNTRY_INFO!$K581&gt;0, IF(COUNTRY_INFO!$K581=4, 0, IF(COUNTRY_INFO!$K581=1, 0, IF(COUNTRY_INFO!$K581=2, COUNTRY_INFO!$G581*0.2, COUNTRY_INFO!$G581))), 0))</f>
        <v>11926.012951110213</v>
      </c>
      <c r="F581" s="15">
        <f t="shared" si="64"/>
        <v>29668.602263435012</v>
      </c>
      <c r="G581" s="16">
        <f>IF(INTRO!$E$43="Non-endemic", "Not required", COUNTRY_INFO!S581)</f>
        <v>1</v>
      </c>
      <c r="H581" s="198" t="s">
        <v>171</v>
      </c>
      <c r="I581" s="15">
        <f>IF($D581=0,0,IF(AND($G581&gt;0,$H581&lt;&gt;"Yes"),D581,IF(AND($G581&gt;0,$H581="Yes"),COUNTRY_INFO!$F581,0)))</f>
        <v>35485.178624649598</v>
      </c>
      <c r="J581" s="3"/>
      <c r="K581" s="42">
        <f t="shared" si="65"/>
        <v>11926.012951110213</v>
      </c>
      <c r="L581" s="42">
        <f t="shared" si="66"/>
        <v>47411.191575759811</v>
      </c>
      <c r="M581" s="15">
        <f t="shared" si="61"/>
        <v>88712.94656162399</v>
      </c>
      <c r="N581" s="42">
        <f t="shared" si="62"/>
        <v>35778.03885333064</v>
      </c>
      <c r="O581" s="15">
        <f t="shared" si="67"/>
        <v>88712.94656162399</v>
      </c>
      <c r="P581" s="25"/>
      <c r="Q581" s="17">
        <f t="shared" si="68"/>
        <v>88712.94656162399</v>
      </c>
      <c r="R581" s="17">
        <f t="shared" si="63"/>
        <v>89</v>
      </c>
    </row>
    <row r="582" spans="1:18" x14ac:dyDescent="0.2">
      <c r="A582" s="14" t="str">
        <f>IF(INTRO!$E$43="Non-endemic"," ", IF(COUNTRY_INFO!A582=0," ",COUNTRY_INFO!A582))</f>
        <v>Ethiopia</v>
      </c>
      <c r="B582" s="14" t="str">
        <f>IF(INTRO!$E$43="Non-endemic"," ", IF(COUNTRY_INFO!B582=0," ",COUNTRY_INFO!B582))</f>
        <v>Oromia West Shewa</v>
      </c>
      <c r="C582" s="14" t="str">
        <f>IF(INTRO!$E$43="Non-endemic"," ", IF(COUNTRY_INFO!C582=0," ",COUNTRY_INFO!C582))</f>
        <v>Toke Kutaye</v>
      </c>
      <c r="D582" s="15">
        <f>IF(INTRO!$E$43="Non-endemic", 0, IF(COUNTRY_INFO!$K582&gt;0, IF(COUNTRY_INFO!$K582=4, 0, IF(COUNTRY_INFO!$K582=1, COUNTRY_INFO!$F582*0.33, IF(COUNTRY_INFO!$K582=2, COUNTRY_INFO!$F582*0.5, COUNTRY_INFO!$F582))), 0))</f>
        <v>0</v>
      </c>
      <c r="E582" s="15">
        <f>IF(INTRO!$E$43="Non-endemic", 0, IF(COUNTRY_INFO!$K582&gt;0, IF(COUNTRY_INFO!$K582=4, 0, IF(COUNTRY_INFO!$K582=1, 0, IF(COUNTRY_INFO!$K582=2, COUNTRY_INFO!$G582*0.2, COUNTRY_INFO!$G582))), 0))</f>
        <v>0</v>
      </c>
      <c r="F582" s="15">
        <f t="shared" si="64"/>
        <v>0</v>
      </c>
      <c r="G582" s="16">
        <f>IF(INTRO!$E$43="Non-endemic", "Not required", COUNTRY_INFO!S582)</f>
        <v>0</v>
      </c>
      <c r="H582" s="198"/>
      <c r="I582" s="15">
        <f>IF($D582=0,0,IF(AND($G582&gt;0,$H582&lt;&gt;"Yes"),D582,IF(AND($G582&gt;0,$H582="Yes"),COUNTRY_INFO!$F582,0)))</f>
        <v>0</v>
      </c>
      <c r="J582" s="3"/>
      <c r="K582" s="42">
        <f t="shared" si="65"/>
        <v>0</v>
      </c>
      <c r="L582" s="42">
        <f t="shared" si="66"/>
        <v>0</v>
      </c>
      <c r="M582" s="15">
        <f t="shared" si="61"/>
        <v>0</v>
      </c>
      <c r="N582" s="42">
        <f t="shared" si="62"/>
        <v>0</v>
      </c>
      <c r="O582" s="15">
        <f t="shared" si="67"/>
        <v>0</v>
      </c>
      <c r="P582" s="25"/>
      <c r="Q582" s="17">
        <f t="shared" si="68"/>
        <v>0</v>
      </c>
      <c r="R582" s="17">
        <f t="shared" si="63"/>
        <v>0</v>
      </c>
    </row>
    <row r="583" spans="1:18" x14ac:dyDescent="0.2">
      <c r="A583" s="14" t="str">
        <f>IF(INTRO!$E$43="Non-endemic"," ", IF(COUNTRY_INFO!A583=0," ",COUNTRY_INFO!A583))</f>
        <v>Ethiopia</v>
      </c>
      <c r="B583" s="14" t="str">
        <f>IF(INTRO!$E$43="Non-endemic"," ", IF(COUNTRY_INFO!B583=0," ",COUNTRY_INFO!B583))</f>
        <v>Oromia West Wellega</v>
      </c>
      <c r="C583" s="14" t="str">
        <f>IF(INTRO!$E$43="Non-endemic"," ", IF(COUNTRY_INFO!C583=0," ",COUNTRY_INFO!C583))</f>
        <v>Aira</v>
      </c>
      <c r="D583" s="15">
        <f>IF(INTRO!$E$43="Non-endemic", 0, IF(COUNTRY_INFO!$K583&gt;0, IF(COUNTRY_INFO!$K583=4, 0, IF(COUNTRY_INFO!$K583=1, COUNTRY_INFO!$F583*0.33, IF(COUNTRY_INFO!$K583=2, COUNTRY_INFO!$F583*0.5, COUNTRY_INFO!$F583))), 0))</f>
        <v>10660.749567652798</v>
      </c>
      <c r="E583" s="15">
        <f>IF(INTRO!$E$43="Non-endemic", 0, IF(COUNTRY_INFO!$K583&gt;0, IF(COUNTRY_INFO!$K583=4, 0, IF(COUNTRY_INFO!$K583=1, 0, IF(COUNTRY_INFO!$K583=2, COUNTRY_INFO!$G583*0.2, COUNTRY_INFO!$G583))), 0))</f>
        <v>7165.8220327544059</v>
      </c>
      <c r="F583" s="15">
        <f t="shared" si="64"/>
        <v>17826.571600407202</v>
      </c>
      <c r="G583" s="16">
        <f>IF(INTRO!$E$43="Non-endemic", "Not required", COUNTRY_INFO!S583)</f>
        <v>1</v>
      </c>
      <c r="H583" s="198" t="s">
        <v>171</v>
      </c>
      <c r="I583" s="15">
        <f>IF($D583=0,0,IF(AND($G583&gt;0,$H583&lt;&gt;"Yes"),D583,IF(AND($G583&gt;0,$H583="Yes"),COUNTRY_INFO!$F583,0)))</f>
        <v>21321.499135305596</v>
      </c>
      <c r="J583" s="3"/>
      <c r="K583" s="42">
        <f t="shared" si="65"/>
        <v>7165.8220327544059</v>
      </c>
      <c r="L583" s="42">
        <f t="shared" si="66"/>
        <v>28487.32116806</v>
      </c>
      <c r="M583" s="15">
        <f t="shared" si="61"/>
        <v>53303.747838263989</v>
      </c>
      <c r="N583" s="42">
        <f t="shared" si="62"/>
        <v>21497.466098263219</v>
      </c>
      <c r="O583" s="15">
        <f t="shared" si="67"/>
        <v>53303.747838263989</v>
      </c>
      <c r="P583" s="25"/>
      <c r="Q583" s="17">
        <f t="shared" si="68"/>
        <v>53303.747838263989</v>
      </c>
      <c r="R583" s="17">
        <f t="shared" si="63"/>
        <v>54</v>
      </c>
    </row>
    <row r="584" spans="1:18" x14ac:dyDescent="0.2">
      <c r="A584" s="14" t="str">
        <f>IF(INTRO!$E$43="Non-endemic"," ", IF(COUNTRY_INFO!A584=0," ",COUNTRY_INFO!A584))</f>
        <v>Ethiopia</v>
      </c>
      <c r="B584" s="14" t="str">
        <f>IF(INTRO!$E$43="Non-endemic"," ", IF(COUNTRY_INFO!B584=0," ",COUNTRY_INFO!B584))</f>
        <v>Oromia West Wellega</v>
      </c>
      <c r="C584" s="14" t="str">
        <f>IF(INTRO!$E$43="Non-endemic"," ", IF(COUNTRY_INFO!C584=0," ",COUNTRY_INFO!C584))</f>
        <v>Babo Gambel</v>
      </c>
      <c r="D584" s="15">
        <f>IF(INTRO!$E$43="Non-endemic", 0, IF(COUNTRY_INFO!$K584&gt;0, IF(COUNTRY_INFO!$K584=4, 0, IF(COUNTRY_INFO!$K584=1, COUNTRY_INFO!$F584*0.33, IF(COUNTRY_INFO!$K584=2, COUNTRY_INFO!$F584*0.5, COUNTRY_INFO!$F584))), 0))</f>
        <v>8431.8455013407984</v>
      </c>
      <c r="E584" s="15">
        <f>IF(INTRO!$E$43="Non-endemic", 0, IF(COUNTRY_INFO!$K584&gt;0, IF(COUNTRY_INFO!$K584=4, 0, IF(COUNTRY_INFO!$K584=1, 0, IF(COUNTRY_INFO!$K584=2, COUNTRY_INFO!$G584*0.2, COUNTRY_INFO!$G584))), 0))</f>
        <v>0</v>
      </c>
      <c r="F584" s="15">
        <f t="shared" si="64"/>
        <v>8431.8455013407984</v>
      </c>
      <c r="G584" s="16">
        <f>IF(INTRO!$E$43="Non-endemic", "Not required", COUNTRY_INFO!S584)</f>
        <v>0</v>
      </c>
      <c r="H584" s="198"/>
      <c r="I584" s="15">
        <f>IF($D584=0,0,IF(AND($G584&gt;0,$H584&lt;&gt;"Yes"),D584,IF(AND($G584&gt;0,$H584="Yes"),COUNTRY_INFO!$F584,0)))</f>
        <v>0</v>
      </c>
      <c r="J584" s="3"/>
      <c r="K584" s="42">
        <f t="shared" si="65"/>
        <v>0</v>
      </c>
      <c r="L584" s="42">
        <f t="shared" si="66"/>
        <v>0</v>
      </c>
      <c r="M584" s="15">
        <f t="shared" ref="M584:M647" si="69">IF($J584=0,$I584*2.5,$J584*2.5)</f>
        <v>0</v>
      </c>
      <c r="N584" s="42">
        <f t="shared" ref="N584:N647" si="70">$K584*3</f>
        <v>0</v>
      </c>
      <c r="O584" s="15">
        <f t="shared" si="67"/>
        <v>0</v>
      </c>
      <c r="P584" s="25"/>
      <c r="Q584" s="17">
        <f t="shared" si="68"/>
        <v>0</v>
      </c>
      <c r="R584" s="17">
        <f t="shared" ref="R584:R647" si="71">ROUNDUP($O584/1000,0)</f>
        <v>0</v>
      </c>
    </row>
    <row r="585" spans="1:18" x14ac:dyDescent="0.2">
      <c r="A585" s="14" t="str">
        <f>IF(INTRO!$E$43="Non-endemic"," ", IF(COUNTRY_INFO!A585=0," ",COUNTRY_INFO!A585))</f>
        <v>Ethiopia</v>
      </c>
      <c r="B585" s="14" t="str">
        <f>IF(INTRO!$E$43="Non-endemic"," ", IF(COUNTRY_INFO!B585=0," ",COUNTRY_INFO!B585))</f>
        <v>Oromia West Wellega</v>
      </c>
      <c r="C585" s="14" t="str">
        <f>IF(INTRO!$E$43="Non-endemic"," ", IF(COUNTRY_INFO!C585=0," ",COUNTRY_INFO!C585))</f>
        <v>Begi</v>
      </c>
      <c r="D585" s="15">
        <f>IF(INTRO!$E$43="Non-endemic", 0, IF(COUNTRY_INFO!$K585&gt;0, IF(COUNTRY_INFO!$K585=4, 0, IF(COUNTRY_INFO!$K585=1, COUNTRY_INFO!$F585*0.33, IF(COUNTRY_INFO!$K585=2, COUNTRY_INFO!$F585*0.5, COUNTRY_INFO!$F585))), 0))</f>
        <v>0</v>
      </c>
      <c r="E585" s="15">
        <f>IF(INTRO!$E$43="Non-endemic", 0, IF(COUNTRY_INFO!$K585&gt;0, IF(COUNTRY_INFO!$K585=4, 0, IF(COUNTRY_INFO!$K585=1, 0, IF(COUNTRY_INFO!$K585=2, COUNTRY_INFO!$G585*0.2, COUNTRY_INFO!$G585))), 0))</f>
        <v>0</v>
      </c>
      <c r="F585" s="15">
        <f t="shared" si="64"/>
        <v>0</v>
      </c>
      <c r="G585" s="16">
        <f>IF(INTRO!$E$43="Non-endemic", "Not required", COUNTRY_INFO!S585)</f>
        <v>0</v>
      </c>
      <c r="H585" s="198"/>
      <c r="I585" s="15">
        <f>IF($D585=0,0,IF(AND($G585&gt;0,$H585&lt;&gt;"Yes"),D585,IF(AND($G585&gt;0,$H585="Yes"),COUNTRY_INFO!$F585,0)))</f>
        <v>0</v>
      </c>
      <c r="J585" s="3"/>
      <c r="K585" s="42">
        <f t="shared" si="65"/>
        <v>0</v>
      </c>
      <c r="L585" s="42">
        <f t="shared" si="66"/>
        <v>0</v>
      </c>
      <c r="M585" s="15">
        <f t="shared" si="69"/>
        <v>0</v>
      </c>
      <c r="N585" s="42">
        <f t="shared" si="70"/>
        <v>0</v>
      </c>
      <c r="O585" s="15">
        <f t="shared" si="67"/>
        <v>0</v>
      </c>
      <c r="P585" s="25"/>
      <c r="Q585" s="17">
        <f t="shared" si="68"/>
        <v>0</v>
      </c>
      <c r="R585" s="17">
        <f t="shared" si="71"/>
        <v>0</v>
      </c>
    </row>
    <row r="586" spans="1:18" x14ac:dyDescent="0.2">
      <c r="A586" s="14" t="str">
        <f>IF(INTRO!$E$43="Non-endemic"," ", IF(COUNTRY_INFO!A586=0," ",COUNTRY_INFO!A586))</f>
        <v>Ethiopia</v>
      </c>
      <c r="B586" s="14" t="str">
        <f>IF(INTRO!$E$43="Non-endemic"," ", IF(COUNTRY_INFO!B586=0," ",COUNTRY_INFO!B586))</f>
        <v>Oromia West Wellega</v>
      </c>
      <c r="C586" s="14" t="str">
        <f>IF(INTRO!$E$43="Non-endemic"," ", IF(COUNTRY_INFO!C586=0," ",COUNTRY_INFO!C586))</f>
        <v>Bodji Chokorsa</v>
      </c>
      <c r="D586" s="15">
        <f>IF(INTRO!$E$43="Non-endemic", 0, IF(COUNTRY_INFO!$K586&gt;0, IF(COUNTRY_INFO!$K586=4, 0, IF(COUNTRY_INFO!$K586=1, COUNTRY_INFO!$F586*0.33, IF(COUNTRY_INFO!$K586=2, COUNTRY_INFO!$F586*0.5, COUNTRY_INFO!$F586))), 0))</f>
        <v>0</v>
      </c>
      <c r="E586" s="15">
        <f>IF(INTRO!$E$43="Non-endemic", 0, IF(COUNTRY_INFO!$K586&gt;0, IF(COUNTRY_INFO!$K586=4, 0, IF(COUNTRY_INFO!$K586=1, 0, IF(COUNTRY_INFO!$K586=2, COUNTRY_INFO!$G586*0.2, COUNTRY_INFO!$G586))), 0))</f>
        <v>0</v>
      </c>
      <c r="F586" s="15">
        <f t="shared" ref="F586:F649" si="72">SUM(D586:E586)</f>
        <v>0</v>
      </c>
      <c r="G586" s="16">
        <f>IF(INTRO!$E$43="Non-endemic", "Not required", COUNTRY_INFO!S586)</f>
        <v>0</v>
      </c>
      <c r="H586" s="198"/>
      <c r="I586" s="15">
        <f>IF($D586=0,0,IF(AND($G586&gt;0,$H586&lt;&gt;"Yes"),D586,IF(AND($G586&gt;0,$H586="Yes"),COUNTRY_INFO!$F586,0)))</f>
        <v>0</v>
      </c>
      <c r="J586" s="3"/>
      <c r="K586" s="42">
        <f t="shared" ref="K586:K649" si="73">IF($G586&gt;0,E586, 0)</f>
        <v>0</v>
      </c>
      <c r="L586" s="42">
        <f t="shared" ref="L586:L649" si="74">IF($J586=0,SUM(I586,K586),SUM(J586,K586))</f>
        <v>0</v>
      </c>
      <c r="M586" s="15">
        <f t="shared" si="69"/>
        <v>0</v>
      </c>
      <c r="N586" s="42">
        <f t="shared" si="70"/>
        <v>0</v>
      </c>
      <c r="O586" s="15">
        <f t="shared" ref="O586:O649" si="75">M586</f>
        <v>0</v>
      </c>
      <c r="P586" s="25"/>
      <c r="Q586" s="17">
        <f t="shared" ref="Q586:Q649" si="76">IF($O586&gt;$P586,O586-P586,0)</f>
        <v>0</v>
      </c>
      <c r="R586" s="17">
        <f t="shared" si="71"/>
        <v>0</v>
      </c>
    </row>
    <row r="587" spans="1:18" x14ac:dyDescent="0.2">
      <c r="A587" s="14" t="str">
        <f>IF(INTRO!$E$43="Non-endemic"," ", IF(COUNTRY_INFO!A587=0," ",COUNTRY_INFO!A587))</f>
        <v>Ethiopia</v>
      </c>
      <c r="B587" s="14" t="str">
        <f>IF(INTRO!$E$43="Non-endemic"," ", IF(COUNTRY_INFO!B587=0," ",COUNTRY_INFO!B587))</f>
        <v>Oromia West Wellega</v>
      </c>
      <c r="C587" s="14" t="str">
        <f>IF(INTRO!$E$43="Non-endemic"," ", IF(COUNTRY_INFO!C587=0," ",COUNTRY_INFO!C587))</f>
        <v xml:space="preserve">Bodji Dirmaji </v>
      </c>
      <c r="D587" s="15">
        <f>IF(INTRO!$E$43="Non-endemic", 0, IF(COUNTRY_INFO!$K587&gt;0, IF(COUNTRY_INFO!$K587=4, 0, IF(COUNTRY_INFO!$K587=1, COUNTRY_INFO!$F587*0.33, IF(COUNTRY_INFO!$K587=2, COUNTRY_INFO!$F587*0.5, COUNTRY_INFO!$F587))), 0))</f>
        <v>6048.6060583206718</v>
      </c>
      <c r="E587" s="15">
        <f>IF(INTRO!$E$43="Non-endemic", 0, IF(COUNTRY_INFO!$K587&gt;0, IF(COUNTRY_INFO!$K587=4, 0, IF(COUNTRY_INFO!$K587=1, 0, IF(COUNTRY_INFO!$K587=2, COUNTRY_INFO!$G587*0.2, COUNTRY_INFO!$G587))), 0))</f>
        <v>0</v>
      </c>
      <c r="F587" s="15">
        <f t="shared" si="72"/>
        <v>6048.6060583206718</v>
      </c>
      <c r="G587" s="16">
        <f>IF(INTRO!$E$43="Non-endemic", "Not required", COUNTRY_INFO!S587)</f>
        <v>0</v>
      </c>
      <c r="H587" s="198"/>
      <c r="I587" s="15">
        <f>IF($D587=0,0,IF(AND($G587&gt;0,$H587&lt;&gt;"Yes"),D587,IF(AND($G587&gt;0,$H587="Yes"),COUNTRY_INFO!$F587,0)))</f>
        <v>0</v>
      </c>
      <c r="J587" s="3"/>
      <c r="K587" s="42">
        <f t="shared" si="73"/>
        <v>0</v>
      </c>
      <c r="L587" s="42">
        <f t="shared" si="74"/>
        <v>0</v>
      </c>
      <c r="M587" s="15">
        <f t="shared" si="69"/>
        <v>0</v>
      </c>
      <c r="N587" s="42">
        <f t="shared" si="70"/>
        <v>0</v>
      </c>
      <c r="O587" s="15">
        <f t="shared" si="75"/>
        <v>0</v>
      </c>
      <c r="P587" s="25"/>
      <c r="Q587" s="17">
        <f t="shared" si="76"/>
        <v>0</v>
      </c>
      <c r="R587" s="17">
        <f t="shared" si="71"/>
        <v>0</v>
      </c>
    </row>
    <row r="588" spans="1:18" x14ac:dyDescent="0.2">
      <c r="A588" s="14" t="str">
        <f>IF(INTRO!$E$43="Non-endemic"," ", IF(COUNTRY_INFO!A588=0," ",COUNTRY_INFO!A588))</f>
        <v>Ethiopia</v>
      </c>
      <c r="B588" s="14" t="str">
        <f>IF(INTRO!$E$43="Non-endemic"," ", IF(COUNTRY_INFO!B588=0," ",COUNTRY_INFO!B588))</f>
        <v>Oromia West Wellega</v>
      </c>
      <c r="C588" s="14" t="str">
        <f>IF(INTRO!$E$43="Non-endemic"," ", IF(COUNTRY_INFO!C588=0," ",COUNTRY_INFO!C588))</f>
        <v>Genji</v>
      </c>
      <c r="D588" s="15">
        <f>IF(INTRO!$E$43="Non-endemic", 0, IF(COUNTRY_INFO!$K588&gt;0, IF(COUNTRY_INFO!$K588=4, 0, IF(COUNTRY_INFO!$K588=1, COUNTRY_INFO!$F588*0.33, IF(COUNTRY_INFO!$K588=2, COUNTRY_INFO!$F588*0.5, COUNTRY_INFO!$F588))), 0))</f>
        <v>0</v>
      </c>
      <c r="E588" s="15">
        <f>IF(INTRO!$E$43="Non-endemic", 0, IF(COUNTRY_INFO!$K588&gt;0, IF(COUNTRY_INFO!$K588=4, 0, IF(COUNTRY_INFO!$K588=1, 0, IF(COUNTRY_INFO!$K588=2, COUNTRY_INFO!$G588*0.2, COUNTRY_INFO!$G588))), 0))</f>
        <v>0</v>
      </c>
      <c r="F588" s="15">
        <f t="shared" si="72"/>
        <v>0</v>
      </c>
      <c r="G588" s="16">
        <f>IF(INTRO!$E$43="Non-endemic", "Not required", COUNTRY_INFO!S588)</f>
        <v>0</v>
      </c>
      <c r="H588" s="198"/>
      <c r="I588" s="15">
        <f>IF($D588=0,0,IF(AND($G588&gt;0,$H588&lt;&gt;"Yes"),D588,IF(AND($G588&gt;0,$H588="Yes"),COUNTRY_INFO!$F588,0)))</f>
        <v>0</v>
      </c>
      <c r="J588" s="3"/>
      <c r="K588" s="42">
        <f t="shared" si="73"/>
        <v>0</v>
      </c>
      <c r="L588" s="42">
        <f t="shared" si="74"/>
        <v>0</v>
      </c>
      <c r="M588" s="15">
        <f t="shared" si="69"/>
        <v>0</v>
      </c>
      <c r="N588" s="42">
        <f t="shared" si="70"/>
        <v>0</v>
      </c>
      <c r="O588" s="15">
        <f t="shared" si="75"/>
        <v>0</v>
      </c>
      <c r="P588" s="25"/>
      <c r="Q588" s="17">
        <f t="shared" si="76"/>
        <v>0</v>
      </c>
      <c r="R588" s="17">
        <f t="shared" si="71"/>
        <v>0</v>
      </c>
    </row>
    <row r="589" spans="1:18" x14ac:dyDescent="0.2">
      <c r="A589" s="14" t="str">
        <f>IF(INTRO!$E$43="Non-endemic"," ", IF(COUNTRY_INFO!A589=0," ",COUNTRY_INFO!A589))</f>
        <v>Ethiopia</v>
      </c>
      <c r="B589" s="14" t="str">
        <f>IF(INTRO!$E$43="Non-endemic"," ", IF(COUNTRY_INFO!B589=0," ",COUNTRY_INFO!B589))</f>
        <v>Oromia West Wellega</v>
      </c>
      <c r="C589" s="14" t="str">
        <f>IF(INTRO!$E$43="Non-endemic"," ", IF(COUNTRY_INFO!C589=0," ",COUNTRY_INFO!C589))</f>
        <v>Gimbi Rural</v>
      </c>
      <c r="D589" s="15">
        <f>IF(INTRO!$E$43="Non-endemic", 0, IF(COUNTRY_INFO!$K589&gt;0, IF(COUNTRY_INFO!$K589=4, 0, IF(COUNTRY_INFO!$K589=1, COUNTRY_INFO!$F589*0.33, IF(COUNTRY_INFO!$K589=2, COUNTRY_INFO!$F589*0.5, COUNTRY_INFO!$F589))), 0))</f>
        <v>10469.241745566911</v>
      </c>
      <c r="E589" s="15">
        <f>IF(INTRO!$E$43="Non-endemic", 0, IF(COUNTRY_INFO!$K589&gt;0, IF(COUNTRY_INFO!$K589=4, 0, IF(COUNTRY_INFO!$K589=1, 0, IF(COUNTRY_INFO!$K589=2, COUNTRY_INFO!$G589*0.2, COUNTRY_INFO!$G589))), 0))</f>
        <v>0</v>
      </c>
      <c r="F589" s="15">
        <f t="shared" si="72"/>
        <v>10469.241745566911</v>
      </c>
      <c r="G589" s="16">
        <f>IF(INTRO!$E$43="Non-endemic", "Not required", COUNTRY_INFO!S589)</f>
        <v>0</v>
      </c>
      <c r="H589" s="198"/>
      <c r="I589" s="15">
        <f>IF($D589=0,0,IF(AND($G589&gt;0,$H589&lt;&gt;"Yes"),D589,IF(AND($G589&gt;0,$H589="Yes"),COUNTRY_INFO!$F589,0)))</f>
        <v>0</v>
      </c>
      <c r="J589" s="3"/>
      <c r="K589" s="42">
        <f t="shared" si="73"/>
        <v>0</v>
      </c>
      <c r="L589" s="42">
        <f t="shared" si="74"/>
        <v>0</v>
      </c>
      <c r="M589" s="15">
        <f t="shared" si="69"/>
        <v>0</v>
      </c>
      <c r="N589" s="42">
        <f t="shared" si="70"/>
        <v>0</v>
      </c>
      <c r="O589" s="15">
        <f t="shared" si="75"/>
        <v>0</v>
      </c>
      <c r="P589" s="25"/>
      <c r="Q589" s="17">
        <f t="shared" si="76"/>
        <v>0</v>
      </c>
      <c r="R589" s="17">
        <f t="shared" si="71"/>
        <v>0</v>
      </c>
    </row>
    <row r="590" spans="1:18" x14ac:dyDescent="0.2">
      <c r="A590" s="14" t="str">
        <f>IF(INTRO!$E$43="Non-endemic"," ", IF(COUNTRY_INFO!A590=0," ",COUNTRY_INFO!A590))</f>
        <v>Ethiopia</v>
      </c>
      <c r="B590" s="14" t="str">
        <f>IF(INTRO!$E$43="Non-endemic"," ", IF(COUNTRY_INFO!B590=0," ",COUNTRY_INFO!B590))</f>
        <v>Oromia West Wellega</v>
      </c>
      <c r="C590" s="14" t="str">
        <f>IF(INTRO!$E$43="Non-endemic"," ", IF(COUNTRY_INFO!C590=0," ",COUNTRY_INFO!C590))</f>
        <v>Gimbi Town</v>
      </c>
      <c r="D590" s="15">
        <f>IF(INTRO!$E$43="Non-endemic", 0, IF(COUNTRY_INFO!$K590&gt;0, IF(COUNTRY_INFO!$K590=4, 0, IF(COUNTRY_INFO!$K590=1, COUNTRY_INFO!$F590*0.33, IF(COUNTRY_INFO!$K590=2, COUNTRY_INFO!$F590*0.5, COUNTRY_INFO!$F590))), 0))</f>
        <v>4835.5628899596477</v>
      </c>
      <c r="E590" s="15">
        <f>IF(INTRO!$E$43="Non-endemic", 0, IF(COUNTRY_INFO!$K590&gt;0, IF(COUNTRY_INFO!$K590=4, 0, IF(COUNTRY_INFO!$K590=1, 0, IF(COUNTRY_INFO!$K590=2, COUNTRY_INFO!$G590*0.2, COUNTRY_INFO!$G590))), 0))</f>
        <v>0</v>
      </c>
      <c r="F590" s="15">
        <f t="shared" si="72"/>
        <v>4835.5628899596477</v>
      </c>
      <c r="G590" s="16">
        <f>IF(INTRO!$E$43="Non-endemic", "Not required", COUNTRY_INFO!S590)</f>
        <v>0</v>
      </c>
      <c r="H590" s="198"/>
      <c r="I590" s="15">
        <f>IF($D590=0,0,IF(AND($G590&gt;0,$H590&lt;&gt;"Yes"),D590,IF(AND($G590&gt;0,$H590="Yes"),COUNTRY_INFO!$F590,0)))</f>
        <v>0</v>
      </c>
      <c r="J590" s="3"/>
      <c r="K590" s="42">
        <f t="shared" si="73"/>
        <v>0</v>
      </c>
      <c r="L590" s="42">
        <f t="shared" si="74"/>
        <v>0</v>
      </c>
      <c r="M590" s="15">
        <f t="shared" si="69"/>
        <v>0</v>
      </c>
      <c r="N590" s="42">
        <f t="shared" si="70"/>
        <v>0</v>
      </c>
      <c r="O590" s="15">
        <f t="shared" si="75"/>
        <v>0</v>
      </c>
      <c r="P590" s="25"/>
      <c r="Q590" s="17">
        <f t="shared" si="76"/>
        <v>0</v>
      </c>
      <c r="R590" s="17">
        <f t="shared" si="71"/>
        <v>0</v>
      </c>
    </row>
    <row r="591" spans="1:18" x14ac:dyDescent="0.2">
      <c r="A591" s="14" t="str">
        <f>IF(INTRO!$E$43="Non-endemic"," ", IF(COUNTRY_INFO!A591=0," ",COUNTRY_INFO!A591))</f>
        <v>Ethiopia</v>
      </c>
      <c r="B591" s="14" t="str">
        <f>IF(INTRO!$E$43="Non-endemic"," ", IF(COUNTRY_INFO!B591=0," ",COUNTRY_INFO!B591))</f>
        <v>Oromia West Wellega</v>
      </c>
      <c r="C591" s="14" t="str">
        <f>IF(INTRO!$E$43="Non-endemic"," ", IF(COUNTRY_INFO!C591=0," ",COUNTRY_INFO!C591))</f>
        <v>Guliso</v>
      </c>
      <c r="D591" s="15">
        <f>IF(INTRO!$E$43="Non-endemic", 0, IF(COUNTRY_INFO!$K591&gt;0, IF(COUNTRY_INFO!$K591=4, 0, IF(COUNTRY_INFO!$K591=1, COUNTRY_INFO!$F591*0.33, IF(COUNTRY_INFO!$K591=2, COUNTRY_INFO!$F591*0.5, COUNTRY_INFO!$F591))), 0))</f>
        <v>0</v>
      </c>
      <c r="E591" s="15">
        <f>IF(INTRO!$E$43="Non-endemic", 0, IF(COUNTRY_INFO!$K591&gt;0, IF(COUNTRY_INFO!$K591=4, 0, IF(COUNTRY_INFO!$K591=1, 0, IF(COUNTRY_INFO!$K591=2, COUNTRY_INFO!$G591*0.2, COUNTRY_INFO!$G591))), 0))</f>
        <v>0</v>
      </c>
      <c r="F591" s="15">
        <f t="shared" si="72"/>
        <v>0</v>
      </c>
      <c r="G591" s="16">
        <f>IF(INTRO!$E$43="Non-endemic", "Not required", COUNTRY_INFO!S591)</f>
        <v>0</v>
      </c>
      <c r="H591" s="198"/>
      <c r="I591" s="15">
        <f>IF($D591=0,0,IF(AND($G591&gt;0,$H591&lt;&gt;"Yes"),D591,IF(AND($G591&gt;0,$H591="Yes"),COUNTRY_INFO!$F591,0)))</f>
        <v>0</v>
      </c>
      <c r="J591" s="3"/>
      <c r="K591" s="42">
        <f t="shared" si="73"/>
        <v>0</v>
      </c>
      <c r="L591" s="42">
        <f t="shared" si="74"/>
        <v>0</v>
      </c>
      <c r="M591" s="15">
        <f t="shared" si="69"/>
        <v>0</v>
      </c>
      <c r="N591" s="42">
        <f t="shared" si="70"/>
        <v>0</v>
      </c>
      <c r="O591" s="15">
        <f t="shared" si="75"/>
        <v>0</v>
      </c>
      <c r="P591" s="25"/>
      <c r="Q591" s="17">
        <f t="shared" si="76"/>
        <v>0</v>
      </c>
      <c r="R591" s="17">
        <f t="shared" si="71"/>
        <v>0</v>
      </c>
    </row>
    <row r="592" spans="1:18" x14ac:dyDescent="0.2">
      <c r="A592" s="14" t="str">
        <f>IF(INTRO!$E$43="Non-endemic"," ", IF(COUNTRY_INFO!A592=0," ",COUNTRY_INFO!A592))</f>
        <v>Ethiopia</v>
      </c>
      <c r="B592" s="14" t="str">
        <f>IF(INTRO!$E$43="Non-endemic"," ", IF(COUNTRY_INFO!B592=0," ",COUNTRY_INFO!B592))</f>
        <v>Oromia West Wellega</v>
      </c>
      <c r="C592" s="14" t="str">
        <f>IF(INTRO!$E$43="Non-endemic"," ", IF(COUNTRY_INFO!C592=0," ",COUNTRY_INFO!C592))</f>
        <v>Haru</v>
      </c>
      <c r="D592" s="15">
        <f>IF(INTRO!$E$43="Non-endemic", 0, IF(COUNTRY_INFO!$K592&gt;0, IF(COUNTRY_INFO!$K592=4, 0, IF(COUNTRY_INFO!$K592=1, COUNTRY_INFO!$F592*0.33, IF(COUNTRY_INFO!$K592=2, COUNTRY_INFO!$F592*0.5, COUNTRY_INFO!$F592))), 0))</f>
        <v>9385.3740271072311</v>
      </c>
      <c r="E592" s="15">
        <f>IF(INTRO!$E$43="Non-endemic", 0, IF(COUNTRY_INFO!$K592&gt;0, IF(COUNTRY_INFO!$K592=4, 0, IF(COUNTRY_INFO!$K592=1, 0, IF(COUNTRY_INFO!$K592=2, COUNTRY_INFO!$G592*0.2, COUNTRY_INFO!$G592))), 0))</f>
        <v>0</v>
      </c>
      <c r="F592" s="15">
        <f t="shared" si="72"/>
        <v>9385.3740271072311</v>
      </c>
      <c r="G592" s="16">
        <f>IF(INTRO!$E$43="Non-endemic", "Not required", COUNTRY_INFO!S592)</f>
        <v>0</v>
      </c>
      <c r="H592" s="198"/>
      <c r="I592" s="15">
        <f>IF($D592=0,0,IF(AND($G592&gt;0,$H592&lt;&gt;"Yes"),D592,IF(AND($G592&gt;0,$H592="Yes"),COUNTRY_INFO!$F592,0)))</f>
        <v>0</v>
      </c>
      <c r="J592" s="3"/>
      <c r="K592" s="42">
        <f t="shared" si="73"/>
        <v>0</v>
      </c>
      <c r="L592" s="42">
        <f t="shared" si="74"/>
        <v>0</v>
      </c>
      <c r="M592" s="15">
        <f t="shared" si="69"/>
        <v>0</v>
      </c>
      <c r="N592" s="42">
        <f t="shared" si="70"/>
        <v>0</v>
      </c>
      <c r="O592" s="15">
        <f t="shared" si="75"/>
        <v>0</v>
      </c>
      <c r="P592" s="25"/>
      <c r="Q592" s="17">
        <f t="shared" si="76"/>
        <v>0</v>
      </c>
      <c r="R592" s="17">
        <f t="shared" si="71"/>
        <v>0</v>
      </c>
    </row>
    <row r="593" spans="1:18" x14ac:dyDescent="0.2">
      <c r="A593" s="14" t="str">
        <f>IF(INTRO!$E$43="Non-endemic"," ", IF(COUNTRY_INFO!A593=0," ",COUNTRY_INFO!A593))</f>
        <v>Ethiopia</v>
      </c>
      <c r="B593" s="14" t="str">
        <f>IF(INTRO!$E$43="Non-endemic"," ", IF(COUNTRY_INFO!B593=0," ",COUNTRY_INFO!B593))</f>
        <v>Oromia West Wellega</v>
      </c>
      <c r="C593" s="14" t="str">
        <f>IF(INTRO!$E$43="Non-endemic"," ", IF(COUNTRY_INFO!C593=0," ",COUNTRY_INFO!C593))</f>
        <v>Homa</v>
      </c>
      <c r="D593" s="15">
        <f>IF(INTRO!$E$43="Non-endemic", 0, IF(COUNTRY_INFO!$K593&gt;0, IF(COUNTRY_INFO!$K593=4, 0, IF(COUNTRY_INFO!$K593=1, COUNTRY_INFO!$F593*0.33, IF(COUNTRY_INFO!$K593=2, COUNTRY_INFO!$F593*0.5, COUNTRY_INFO!$F593))), 0))</f>
        <v>3439.0715396748474</v>
      </c>
      <c r="E593" s="15">
        <f>IF(INTRO!$E$43="Non-endemic", 0, IF(COUNTRY_INFO!$K593&gt;0, IF(COUNTRY_INFO!$K593=4, 0, IF(COUNTRY_INFO!$K593=1, 0, IF(COUNTRY_INFO!$K593=2, COUNTRY_INFO!$G593*0.2, COUNTRY_INFO!$G593))), 0))</f>
        <v>0</v>
      </c>
      <c r="F593" s="15">
        <f t="shared" si="72"/>
        <v>3439.0715396748474</v>
      </c>
      <c r="G593" s="16">
        <f>IF(INTRO!$E$43="Non-endemic", "Not required", COUNTRY_INFO!S593)</f>
        <v>0</v>
      </c>
      <c r="H593" s="198"/>
      <c r="I593" s="15">
        <f>IF($D593=0,0,IF(AND($G593&gt;0,$H593&lt;&gt;"Yes"),D593,IF(AND($G593&gt;0,$H593="Yes"),COUNTRY_INFO!$F593,0)))</f>
        <v>0</v>
      </c>
      <c r="J593" s="3"/>
      <c r="K593" s="42">
        <f t="shared" si="73"/>
        <v>0</v>
      </c>
      <c r="L593" s="42">
        <f t="shared" si="74"/>
        <v>0</v>
      </c>
      <c r="M593" s="15">
        <f t="shared" si="69"/>
        <v>0</v>
      </c>
      <c r="N593" s="42">
        <f t="shared" si="70"/>
        <v>0</v>
      </c>
      <c r="O593" s="15">
        <f t="shared" si="75"/>
        <v>0</v>
      </c>
      <c r="P593" s="25"/>
      <c r="Q593" s="17">
        <f t="shared" si="76"/>
        <v>0</v>
      </c>
      <c r="R593" s="17">
        <f t="shared" si="71"/>
        <v>0</v>
      </c>
    </row>
    <row r="594" spans="1:18" x14ac:dyDescent="0.2">
      <c r="A594" s="14" t="str">
        <f>IF(INTRO!$E$43="Non-endemic"," ", IF(COUNTRY_INFO!A594=0," ",COUNTRY_INFO!A594))</f>
        <v>Ethiopia</v>
      </c>
      <c r="B594" s="14" t="str">
        <f>IF(INTRO!$E$43="Non-endemic"," ", IF(COUNTRY_INFO!B594=0," ",COUNTRY_INFO!B594))</f>
        <v>Oromia West Wellega</v>
      </c>
      <c r="C594" s="14" t="str">
        <f>IF(INTRO!$E$43="Non-endemic"," ", IF(COUNTRY_INFO!C594=0," ",COUNTRY_INFO!C594))</f>
        <v>Jarso</v>
      </c>
      <c r="D594" s="15">
        <f>IF(INTRO!$E$43="Non-endemic", 0, IF(COUNTRY_INFO!$K594&gt;0, IF(COUNTRY_INFO!$K594=4, 0, IF(COUNTRY_INFO!$K594=1, COUNTRY_INFO!$F594*0.33, IF(COUNTRY_INFO!$K594=2, COUNTRY_INFO!$F594*0.5, COUNTRY_INFO!$F594))), 0))</f>
        <v>0</v>
      </c>
      <c r="E594" s="15">
        <f>IF(INTRO!$E$43="Non-endemic", 0, IF(COUNTRY_INFO!$K594&gt;0, IF(COUNTRY_INFO!$K594=4, 0, IF(COUNTRY_INFO!$K594=1, 0, IF(COUNTRY_INFO!$K594=2, COUNTRY_INFO!$G594*0.2, COUNTRY_INFO!$G594))), 0))</f>
        <v>0</v>
      </c>
      <c r="F594" s="15">
        <f t="shared" si="72"/>
        <v>0</v>
      </c>
      <c r="G594" s="16">
        <f>IF(INTRO!$E$43="Non-endemic", "Not required", COUNTRY_INFO!S594)</f>
        <v>0</v>
      </c>
      <c r="H594" s="198"/>
      <c r="I594" s="15">
        <f>IF($D594=0,0,IF(AND($G594&gt;0,$H594&lt;&gt;"Yes"),D594,IF(AND($G594&gt;0,$H594="Yes"),COUNTRY_INFO!$F594,0)))</f>
        <v>0</v>
      </c>
      <c r="J594" s="3"/>
      <c r="K594" s="42">
        <f t="shared" si="73"/>
        <v>0</v>
      </c>
      <c r="L594" s="42">
        <f t="shared" si="74"/>
        <v>0</v>
      </c>
      <c r="M594" s="15">
        <f t="shared" si="69"/>
        <v>0</v>
      </c>
      <c r="N594" s="42">
        <f t="shared" si="70"/>
        <v>0</v>
      </c>
      <c r="O594" s="15">
        <f t="shared" si="75"/>
        <v>0</v>
      </c>
      <c r="P594" s="25"/>
      <c r="Q594" s="17">
        <f t="shared" si="76"/>
        <v>0</v>
      </c>
      <c r="R594" s="17">
        <f t="shared" si="71"/>
        <v>0</v>
      </c>
    </row>
    <row r="595" spans="1:18" x14ac:dyDescent="0.2">
      <c r="A595" s="14" t="str">
        <f>IF(INTRO!$E$43="Non-endemic"," ", IF(COUNTRY_INFO!A595=0," ",COUNTRY_INFO!A595))</f>
        <v>Ethiopia</v>
      </c>
      <c r="B595" s="14" t="str">
        <f>IF(INTRO!$E$43="Non-endemic"," ", IF(COUNTRY_INFO!B595=0," ",COUNTRY_INFO!B595))</f>
        <v>Oromia West Wellega</v>
      </c>
      <c r="C595" s="14" t="str">
        <f>IF(INTRO!$E$43="Non-endemic"," ", IF(COUNTRY_INFO!C595=0," ",COUNTRY_INFO!C595))</f>
        <v>Kiltu Karra</v>
      </c>
      <c r="D595" s="15">
        <f>IF(INTRO!$E$43="Non-endemic", 0, IF(COUNTRY_INFO!$K595&gt;0, IF(COUNTRY_INFO!$K595=4, 0, IF(COUNTRY_INFO!$K595=1, COUNTRY_INFO!$F595*0.33, IF(COUNTRY_INFO!$K595=2, COUNTRY_INFO!$F595*0.5, COUNTRY_INFO!$F595))), 0))</f>
        <v>7254.8783595287996</v>
      </c>
      <c r="E595" s="15">
        <f>IF(INTRO!$E$43="Non-endemic", 0, IF(COUNTRY_INFO!$K595&gt;0, IF(COUNTRY_INFO!$K595=4, 0, IF(COUNTRY_INFO!$K595=1, 0, IF(COUNTRY_INFO!$K595=2, COUNTRY_INFO!$G595*0.2, COUNTRY_INFO!$G595))), 0))</f>
        <v>0</v>
      </c>
      <c r="F595" s="15">
        <f t="shared" si="72"/>
        <v>7254.8783595287996</v>
      </c>
      <c r="G595" s="16">
        <f>IF(INTRO!$E$43="Non-endemic", "Not required", COUNTRY_INFO!S595)</f>
        <v>0</v>
      </c>
      <c r="H595" s="198"/>
      <c r="I595" s="15">
        <f>IF($D595=0,0,IF(AND($G595&gt;0,$H595&lt;&gt;"Yes"),D595,IF(AND($G595&gt;0,$H595="Yes"),COUNTRY_INFO!$F595,0)))</f>
        <v>0</v>
      </c>
      <c r="J595" s="3"/>
      <c r="K595" s="42">
        <f t="shared" si="73"/>
        <v>0</v>
      </c>
      <c r="L595" s="42">
        <f t="shared" si="74"/>
        <v>0</v>
      </c>
      <c r="M595" s="15">
        <f t="shared" si="69"/>
        <v>0</v>
      </c>
      <c r="N595" s="42">
        <f t="shared" si="70"/>
        <v>0</v>
      </c>
      <c r="O595" s="15">
        <f t="shared" si="75"/>
        <v>0</v>
      </c>
      <c r="P595" s="25"/>
      <c r="Q595" s="17">
        <f t="shared" si="76"/>
        <v>0</v>
      </c>
      <c r="R595" s="17">
        <f t="shared" si="71"/>
        <v>0</v>
      </c>
    </row>
    <row r="596" spans="1:18" x14ac:dyDescent="0.2">
      <c r="A596" s="14" t="str">
        <f>IF(INTRO!$E$43="Non-endemic"," ", IF(COUNTRY_INFO!A596=0," ",COUNTRY_INFO!A596))</f>
        <v>Ethiopia</v>
      </c>
      <c r="B596" s="14" t="str">
        <f>IF(INTRO!$E$43="Non-endemic"," ", IF(COUNTRY_INFO!B596=0," ",COUNTRY_INFO!B596))</f>
        <v>Oromia West Wellega</v>
      </c>
      <c r="C596" s="14" t="str">
        <f>IF(INTRO!$E$43="Non-endemic"," ", IF(COUNTRY_INFO!C596=0," ",COUNTRY_INFO!C596))</f>
        <v>Kondala</v>
      </c>
      <c r="D596" s="15">
        <f>IF(INTRO!$E$43="Non-endemic", 0, IF(COUNTRY_INFO!$K596&gt;0, IF(COUNTRY_INFO!$K596=4, 0, IF(COUNTRY_INFO!$K596=1, COUNTRY_INFO!$F596*0.33, IF(COUNTRY_INFO!$K596=2, COUNTRY_INFO!$F596*0.5, COUNTRY_INFO!$F596))), 0))</f>
        <v>13362.094736641728</v>
      </c>
      <c r="E596" s="15">
        <f>IF(INTRO!$E$43="Non-endemic", 0, IF(COUNTRY_INFO!$K596&gt;0, IF(COUNTRY_INFO!$K596=4, 0, IF(COUNTRY_INFO!$K596=1, 0, IF(COUNTRY_INFO!$K596=2, COUNTRY_INFO!$G596*0.2, COUNTRY_INFO!$G596))), 0))</f>
        <v>0</v>
      </c>
      <c r="F596" s="15">
        <f t="shared" si="72"/>
        <v>13362.094736641728</v>
      </c>
      <c r="G596" s="16">
        <f>IF(INTRO!$E$43="Non-endemic", "Not required", COUNTRY_INFO!S596)</f>
        <v>0</v>
      </c>
      <c r="H596" s="198"/>
      <c r="I596" s="15">
        <f>IF($D596=0,0,IF(AND($G596&gt;0,$H596&lt;&gt;"Yes"),D596,IF(AND($G596&gt;0,$H596="Yes"),COUNTRY_INFO!$F596,0)))</f>
        <v>0</v>
      </c>
      <c r="J596" s="3"/>
      <c r="K596" s="42">
        <f t="shared" si="73"/>
        <v>0</v>
      </c>
      <c r="L596" s="42">
        <f t="shared" si="74"/>
        <v>0</v>
      </c>
      <c r="M596" s="15">
        <f t="shared" si="69"/>
        <v>0</v>
      </c>
      <c r="N596" s="42">
        <f t="shared" si="70"/>
        <v>0</v>
      </c>
      <c r="O596" s="15">
        <f t="shared" si="75"/>
        <v>0</v>
      </c>
      <c r="P596" s="25"/>
      <c r="Q596" s="17">
        <f t="shared" si="76"/>
        <v>0</v>
      </c>
      <c r="R596" s="17">
        <f t="shared" si="71"/>
        <v>0</v>
      </c>
    </row>
    <row r="597" spans="1:18" x14ac:dyDescent="0.2">
      <c r="A597" s="14" t="str">
        <f>IF(INTRO!$E$43="Non-endemic"," ", IF(COUNTRY_INFO!A597=0," ",COUNTRY_INFO!A597))</f>
        <v>Ethiopia</v>
      </c>
      <c r="B597" s="14" t="str">
        <f>IF(INTRO!$E$43="Non-endemic"," ", IF(COUNTRY_INFO!B597=0," ",COUNTRY_INFO!B597))</f>
        <v>Oromia West Wellega</v>
      </c>
      <c r="C597" s="14" t="str">
        <f>IF(INTRO!$E$43="Non-endemic"," ", IF(COUNTRY_INFO!C597=0," ",COUNTRY_INFO!C597))</f>
        <v xml:space="preserve">Lalo Assabi </v>
      </c>
      <c r="D597" s="15">
        <f>IF(INTRO!$E$43="Non-endemic", 0, IF(COUNTRY_INFO!$K597&gt;0, IF(COUNTRY_INFO!$K597=4, 0, IF(COUNTRY_INFO!$K597=1, COUNTRY_INFO!$F597*0.33, IF(COUNTRY_INFO!$K597=2, COUNTRY_INFO!$F597*0.5, COUNTRY_INFO!$F597))), 0))</f>
        <v>0</v>
      </c>
      <c r="E597" s="15">
        <f>IF(INTRO!$E$43="Non-endemic", 0, IF(COUNTRY_INFO!$K597&gt;0, IF(COUNTRY_INFO!$K597=4, 0, IF(COUNTRY_INFO!$K597=1, 0, IF(COUNTRY_INFO!$K597=2, COUNTRY_INFO!$G597*0.2, COUNTRY_INFO!$G597))), 0))</f>
        <v>0</v>
      </c>
      <c r="F597" s="15">
        <f t="shared" si="72"/>
        <v>0</v>
      </c>
      <c r="G597" s="16">
        <f>IF(INTRO!$E$43="Non-endemic", "Not required", COUNTRY_INFO!S597)</f>
        <v>0</v>
      </c>
      <c r="H597" s="198"/>
      <c r="I597" s="15">
        <f>IF($D597=0,0,IF(AND($G597&gt;0,$H597&lt;&gt;"Yes"),D597,IF(AND($G597&gt;0,$H597="Yes"),COUNTRY_INFO!$F597,0)))</f>
        <v>0</v>
      </c>
      <c r="J597" s="3"/>
      <c r="K597" s="42">
        <f t="shared" si="73"/>
        <v>0</v>
      </c>
      <c r="L597" s="42">
        <f t="shared" si="74"/>
        <v>0</v>
      </c>
      <c r="M597" s="15">
        <f t="shared" si="69"/>
        <v>0</v>
      </c>
      <c r="N597" s="42">
        <f t="shared" si="70"/>
        <v>0</v>
      </c>
      <c r="O597" s="15">
        <f t="shared" si="75"/>
        <v>0</v>
      </c>
      <c r="P597" s="25"/>
      <c r="Q597" s="17">
        <f t="shared" si="76"/>
        <v>0</v>
      </c>
      <c r="R597" s="17">
        <f t="shared" si="71"/>
        <v>0</v>
      </c>
    </row>
    <row r="598" spans="1:18" x14ac:dyDescent="0.2">
      <c r="A598" s="14" t="str">
        <f>IF(INTRO!$E$43="Non-endemic"," ", IF(COUNTRY_INFO!A598=0," ",COUNTRY_INFO!A598))</f>
        <v>Ethiopia</v>
      </c>
      <c r="B598" s="14" t="str">
        <f>IF(INTRO!$E$43="Non-endemic"," ", IF(COUNTRY_INFO!B598=0," ",COUNTRY_INFO!B598))</f>
        <v>Oromia West Wellega</v>
      </c>
      <c r="C598" s="14" t="str">
        <f>IF(INTRO!$E$43="Non-endemic"," ", IF(COUNTRY_INFO!C598=0," ",COUNTRY_INFO!C598))</f>
        <v>Leta Sibu</v>
      </c>
      <c r="D598" s="15">
        <f>IF(INTRO!$E$43="Non-endemic", 0, IF(COUNTRY_INFO!$K598&gt;0, IF(COUNTRY_INFO!$K598=4, 0, IF(COUNTRY_INFO!$K598=1, COUNTRY_INFO!$F598*0.33, IF(COUNTRY_INFO!$K598=2, COUNTRY_INFO!$F598*0.5, COUNTRY_INFO!$F598))), 0))</f>
        <v>0</v>
      </c>
      <c r="E598" s="15">
        <f>IF(INTRO!$E$43="Non-endemic", 0, IF(COUNTRY_INFO!$K598&gt;0, IF(COUNTRY_INFO!$K598=4, 0, IF(COUNTRY_INFO!$K598=1, 0, IF(COUNTRY_INFO!$K598=2, COUNTRY_INFO!$G598*0.2, COUNTRY_INFO!$G598))), 0))</f>
        <v>0</v>
      </c>
      <c r="F598" s="15">
        <f t="shared" si="72"/>
        <v>0</v>
      </c>
      <c r="G598" s="16">
        <f>IF(INTRO!$E$43="Non-endemic", "Not required", COUNTRY_INFO!S598)</f>
        <v>0</v>
      </c>
      <c r="H598" s="198"/>
      <c r="I598" s="15">
        <f>IF($D598=0,0,IF(AND($G598&gt;0,$H598&lt;&gt;"Yes"),D598,IF(AND($G598&gt;0,$H598="Yes"),COUNTRY_INFO!$F598,0)))</f>
        <v>0</v>
      </c>
      <c r="J598" s="3"/>
      <c r="K598" s="42">
        <f t="shared" si="73"/>
        <v>0</v>
      </c>
      <c r="L598" s="42">
        <f t="shared" si="74"/>
        <v>0</v>
      </c>
      <c r="M598" s="15">
        <f t="shared" si="69"/>
        <v>0</v>
      </c>
      <c r="N598" s="42">
        <f t="shared" si="70"/>
        <v>0</v>
      </c>
      <c r="O598" s="15">
        <f t="shared" si="75"/>
        <v>0</v>
      </c>
      <c r="P598" s="25"/>
      <c r="Q598" s="17">
        <f t="shared" si="76"/>
        <v>0</v>
      </c>
      <c r="R598" s="17">
        <f t="shared" si="71"/>
        <v>0</v>
      </c>
    </row>
    <row r="599" spans="1:18" x14ac:dyDescent="0.2">
      <c r="A599" s="14" t="str">
        <f>IF(INTRO!$E$43="Non-endemic"," ", IF(COUNTRY_INFO!A599=0," ",COUNTRY_INFO!A599))</f>
        <v>Ethiopia</v>
      </c>
      <c r="B599" s="14" t="str">
        <f>IF(INTRO!$E$43="Non-endemic"," ", IF(COUNTRY_INFO!B599=0," ",COUNTRY_INFO!B599))</f>
        <v>Oromia West Wellega</v>
      </c>
      <c r="C599" s="14" t="str">
        <f>IF(INTRO!$E$43="Non-endemic"," ", IF(COUNTRY_INFO!C599=0," ",COUNTRY_INFO!C599))</f>
        <v xml:space="preserve">Mana Sibu </v>
      </c>
      <c r="D599" s="15">
        <f>IF(INTRO!$E$43="Non-endemic", 0, IF(COUNTRY_INFO!$K599&gt;0, IF(COUNTRY_INFO!$K599=4, 0, IF(COUNTRY_INFO!$K599=1, COUNTRY_INFO!$F599*0.33, IF(COUNTRY_INFO!$K599=2, COUNTRY_INFO!$F599*0.5, COUNTRY_INFO!$F599))), 0))</f>
        <v>17680.215263401151</v>
      </c>
      <c r="E599" s="15">
        <f>IF(INTRO!$E$43="Non-endemic", 0, IF(COUNTRY_INFO!$K599&gt;0, IF(COUNTRY_INFO!$K599=4, 0, IF(COUNTRY_INFO!$K599=1, 0, IF(COUNTRY_INFO!$K599=2, COUNTRY_INFO!$G599*0.2, COUNTRY_INFO!$G599))), 0))</f>
        <v>0</v>
      </c>
      <c r="F599" s="15">
        <f t="shared" si="72"/>
        <v>17680.215263401151</v>
      </c>
      <c r="G599" s="16">
        <f>IF(INTRO!$E$43="Non-endemic", "Not required", COUNTRY_INFO!S599)</f>
        <v>0</v>
      </c>
      <c r="H599" s="198"/>
      <c r="I599" s="15">
        <f>IF($D599=0,0,IF(AND($G599&gt;0,$H599&lt;&gt;"Yes"),D599,IF(AND($G599&gt;0,$H599="Yes"),COUNTRY_INFO!$F599,0)))</f>
        <v>0</v>
      </c>
      <c r="J599" s="3"/>
      <c r="K599" s="42">
        <f t="shared" si="73"/>
        <v>0</v>
      </c>
      <c r="L599" s="42">
        <f t="shared" si="74"/>
        <v>0</v>
      </c>
      <c r="M599" s="15">
        <f t="shared" si="69"/>
        <v>0</v>
      </c>
      <c r="N599" s="42">
        <f t="shared" si="70"/>
        <v>0</v>
      </c>
      <c r="O599" s="15">
        <f t="shared" si="75"/>
        <v>0</v>
      </c>
      <c r="P599" s="25"/>
      <c r="Q599" s="17">
        <f t="shared" si="76"/>
        <v>0</v>
      </c>
      <c r="R599" s="17">
        <f t="shared" si="71"/>
        <v>0</v>
      </c>
    </row>
    <row r="600" spans="1:18" x14ac:dyDescent="0.2">
      <c r="A600" s="14" t="str">
        <f>IF(INTRO!$E$43="Non-endemic"," ", IF(COUNTRY_INFO!A600=0," ",COUNTRY_INFO!A600))</f>
        <v>Ethiopia</v>
      </c>
      <c r="B600" s="14" t="str">
        <f>IF(INTRO!$E$43="Non-endemic"," ", IF(COUNTRY_INFO!B600=0," ",COUNTRY_INFO!B600))</f>
        <v>Oromia West Wellega</v>
      </c>
      <c r="C600" s="14" t="str">
        <f>IF(INTRO!$E$43="Non-endemic"," ", IF(COUNTRY_INFO!C600=0," ",COUNTRY_INFO!C600))</f>
        <v>Mendi Town</v>
      </c>
      <c r="D600" s="15">
        <f>IF(INTRO!$E$43="Non-endemic", 0, IF(COUNTRY_INFO!$K600&gt;0, IF(COUNTRY_INFO!$K600=4, 0, IF(COUNTRY_INFO!$K600=1, COUNTRY_INFO!$F600*0.33, IF(COUNTRY_INFO!$K600=2, COUNTRY_INFO!$F600*0.5, COUNTRY_INFO!$F600))), 0))</f>
        <v>0</v>
      </c>
      <c r="E600" s="15">
        <f>IF(INTRO!$E$43="Non-endemic", 0, IF(COUNTRY_INFO!$K600&gt;0, IF(COUNTRY_INFO!$K600=4, 0, IF(COUNTRY_INFO!$K600=1, 0, IF(COUNTRY_INFO!$K600=2, COUNTRY_INFO!$G600*0.2, COUNTRY_INFO!$G600))), 0))</f>
        <v>0</v>
      </c>
      <c r="F600" s="15">
        <f t="shared" si="72"/>
        <v>0</v>
      </c>
      <c r="G600" s="16">
        <f>IF(INTRO!$E$43="Non-endemic", "Not required", COUNTRY_INFO!S600)</f>
        <v>0</v>
      </c>
      <c r="H600" s="198"/>
      <c r="I600" s="15">
        <f>IF($D600=0,0,IF(AND($G600&gt;0,$H600&lt;&gt;"Yes"),D600,IF(AND($G600&gt;0,$H600="Yes"),COUNTRY_INFO!$F600,0)))</f>
        <v>0</v>
      </c>
      <c r="J600" s="3"/>
      <c r="K600" s="42">
        <f t="shared" si="73"/>
        <v>0</v>
      </c>
      <c r="L600" s="42">
        <f t="shared" si="74"/>
        <v>0</v>
      </c>
      <c r="M600" s="15">
        <f t="shared" si="69"/>
        <v>0</v>
      </c>
      <c r="N600" s="42">
        <f t="shared" si="70"/>
        <v>0</v>
      </c>
      <c r="O600" s="15">
        <f t="shared" si="75"/>
        <v>0</v>
      </c>
      <c r="P600" s="25"/>
      <c r="Q600" s="17">
        <f t="shared" si="76"/>
        <v>0</v>
      </c>
      <c r="R600" s="17">
        <f t="shared" si="71"/>
        <v>0</v>
      </c>
    </row>
    <row r="601" spans="1:18" x14ac:dyDescent="0.2">
      <c r="A601" s="14" t="str">
        <f>IF(INTRO!$E$43="Non-endemic"," ", IF(COUNTRY_INFO!A601=0," ",COUNTRY_INFO!A601))</f>
        <v>Ethiopia</v>
      </c>
      <c r="B601" s="14" t="str">
        <f>IF(INTRO!$E$43="Non-endemic"," ", IF(COUNTRY_INFO!B601=0," ",COUNTRY_INFO!B601))</f>
        <v>Oromia West Wellega</v>
      </c>
      <c r="C601" s="14" t="str">
        <f>IF(INTRO!$E$43="Non-endemic"," ", IF(COUNTRY_INFO!C601=0," ",COUNTRY_INFO!C601))</f>
        <v>Nedjo Rural</v>
      </c>
      <c r="D601" s="15">
        <f>IF(INTRO!$E$43="Non-endemic", 0, IF(COUNTRY_INFO!$K601&gt;0, IF(COUNTRY_INFO!$K601=4, 0, IF(COUNTRY_INFO!$K601=1, COUNTRY_INFO!$F601*0.33, IF(COUNTRY_INFO!$K601=2, COUNTRY_INFO!$F601*0.5, COUNTRY_INFO!$F601))), 0))</f>
        <v>5650.182844292447</v>
      </c>
      <c r="E601" s="15">
        <f>IF(INTRO!$E$43="Non-endemic", 0, IF(COUNTRY_INFO!$K601&gt;0, IF(COUNTRY_INFO!$K601=4, 0, IF(COUNTRY_INFO!$K601=1, 0, IF(COUNTRY_INFO!$K601=2, COUNTRY_INFO!$G601*0.2, COUNTRY_INFO!$G601))), 0))</f>
        <v>0</v>
      </c>
      <c r="F601" s="15">
        <f t="shared" si="72"/>
        <v>5650.182844292447</v>
      </c>
      <c r="G601" s="16">
        <f>IF(INTRO!$E$43="Non-endemic", "Not required", COUNTRY_INFO!S601)</f>
        <v>0</v>
      </c>
      <c r="H601" s="198"/>
      <c r="I601" s="15">
        <f>IF($D601=0,0,IF(AND($G601&gt;0,$H601&lt;&gt;"Yes"),D601,IF(AND($G601&gt;0,$H601="Yes"),COUNTRY_INFO!$F601,0)))</f>
        <v>0</v>
      </c>
      <c r="J601" s="3"/>
      <c r="K601" s="42">
        <f t="shared" si="73"/>
        <v>0</v>
      </c>
      <c r="L601" s="42">
        <f t="shared" si="74"/>
        <v>0</v>
      </c>
      <c r="M601" s="15">
        <f t="shared" si="69"/>
        <v>0</v>
      </c>
      <c r="N601" s="42">
        <f t="shared" si="70"/>
        <v>0</v>
      </c>
      <c r="O601" s="15">
        <f t="shared" si="75"/>
        <v>0</v>
      </c>
      <c r="P601" s="25"/>
      <c r="Q601" s="17">
        <f t="shared" si="76"/>
        <v>0</v>
      </c>
      <c r="R601" s="17">
        <f t="shared" si="71"/>
        <v>0</v>
      </c>
    </row>
    <row r="602" spans="1:18" x14ac:dyDescent="0.2">
      <c r="A602" s="14" t="str">
        <f>IF(INTRO!$E$43="Non-endemic"," ", IF(COUNTRY_INFO!A602=0," ",COUNTRY_INFO!A602))</f>
        <v>Ethiopia</v>
      </c>
      <c r="B602" s="14" t="str">
        <f>IF(INTRO!$E$43="Non-endemic"," ", IF(COUNTRY_INFO!B602=0," ",COUNTRY_INFO!B602))</f>
        <v>Oromia West Wellega</v>
      </c>
      <c r="C602" s="14" t="str">
        <f>IF(INTRO!$E$43="Non-endemic"," ", IF(COUNTRY_INFO!C602=0," ",COUNTRY_INFO!C602))</f>
        <v>Nedjo Town</v>
      </c>
      <c r="D602" s="15">
        <f>IF(INTRO!$E$43="Non-endemic", 0, IF(COUNTRY_INFO!$K602&gt;0, IF(COUNTRY_INFO!$K602=4, 0, IF(COUNTRY_INFO!$K602=1, COUNTRY_INFO!$F602*0.33, IF(COUNTRY_INFO!$K602=2, COUNTRY_INFO!$F602*0.5, COUNTRY_INFO!$F602))), 0))</f>
        <v>2965.216633771392</v>
      </c>
      <c r="E602" s="15">
        <f>IF(INTRO!$E$43="Non-endemic", 0, IF(COUNTRY_INFO!$K602&gt;0, IF(COUNTRY_INFO!$K602=4, 0, IF(COUNTRY_INFO!$K602=1, 0, IF(COUNTRY_INFO!$K602=2, COUNTRY_INFO!$G602*0.2, COUNTRY_INFO!$G602))), 0))</f>
        <v>0</v>
      </c>
      <c r="F602" s="15">
        <f t="shared" si="72"/>
        <v>2965.216633771392</v>
      </c>
      <c r="G602" s="16">
        <f>IF(INTRO!$E$43="Non-endemic", "Not required", COUNTRY_INFO!S602)</f>
        <v>0</v>
      </c>
      <c r="H602" s="198"/>
      <c r="I602" s="15">
        <f>IF($D602=0,0,IF(AND($G602&gt;0,$H602&lt;&gt;"Yes"),D602,IF(AND($G602&gt;0,$H602="Yes"),COUNTRY_INFO!$F602,0)))</f>
        <v>0</v>
      </c>
      <c r="J602" s="3"/>
      <c r="K602" s="42">
        <f t="shared" si="73"/>
        <v>0</v>
      </c>
      <c r="L602" s="42">
        <f t="shared" si="74"/>
        <v>0</v>
      </c>
      <c r="M602" s="15">
        <f t="shared" si="69"/>
        <v>0</v>
      </c>
      <c r="N602" s="42">
        <f t="shared" si="70"/>
        <v>0</v>
      </c>
      <c r="O602" s="15">
        <f t="shared" si="75"/>
        <v>0</v>
      </c>
      <c r="P602" s="25"/>
      <c r="Q602" s="17">
        <f t="shared" si="76"/>
        <v>0</v>
      </c>
      <c r="R602" s="17">
        <f t="shared" si="71"/>
        <v>0</v>
      </c>
    </row>
    <row r="603" spans="1:18" x14ac:dyDescent="0.2">
      <c r="A603" s="14" t="str">
        <f>IF(INTRO!$E$43="Non-endemic"," ", IF(COUNTRY_INFO!A603=0," ",COUNTRY_INFO!A603))</f>
        <v>Ethiopia</v>
      </c>
      <c r="B603" s="14" t="str">
        <f>IF(INTRO!$E$43="Non-endemic"," ", IF(COUNTRY_INFO!B603=0," ",COUNTRY_INFO!B603))</f>
        <v>Oromia West Wellega</v>
      </c>
      <c r="C603" s="14" t="str">
        <f>IF(INTRO!$E$43="Non-endemic"," ", IF(COUNTRY_INFO!C603=0," ",COUNTRY_INFO!C603))</f>
        <v>Nole Kaba</v>
      </c>
      <c r="D603" s="15">
        <f>IF(INTRO!$E$43="Non-endemic", 0, IF(COUNTRY_INFO!$K603&gt;0, IF(COUNTRY_INFO!$K603=4, 0, IF(COUNTRY_INFO!$K603=1, COUNTRY_INFO!$F603*0.33, IF(COUNTRY_INFO!$K603=2, COUNTRY_INFO!$F603*0.5, COUNTRY_INFO!$F603))), 0))</f>
        <v>0</v>
      </c>
      <c r="E603" s="15">
        <f>IF(INTRO!$E$43="Non-endemic", 0, IF(COUNTRY_INFO!$K603&gt;0, IF(COUNTRY_INFO!$K603=4, 0, IF(COUNTRY_INFO!$K603=1, 0, IF(COUNTRY_INFO!$K603=2, COUNTRY_INFO!$G603*0.2, COUNTRY_INFO!$G603))), 0))</f>
        <v>0</v>
      </c>
      <c r="F603" s="15">
        <f t="shared" si="72"/>
        <v>0</v>
      </c>
      <c r="G603" s="16">
        <f>IF(INTRO!$E$43="Non-endemic", "Not required", COUNTRY_INFO!S603)</f>
        <v>0</v>
      </c>
      <c r="H603" s="198"/>
      <c r="I603" s="15">
        <f>IF($D603=0,0,IF(AND($G603&gt;0,$H603&lt;&gt;"Yes"),D603,IF(AND($G603&gt;0,$H603="Yes"),COUNTRY_INFO!$F603,0)))</f>
        <v>0</v>
      </c>
      <c r="J603" s="3"/>
      <c r="K603" s="42">
        <f t="shared" si="73"/>
        <v>0</v>
      </c>
      <c r="L603" s="42">
        <f t="shared" si="74"/>
        <v>0</v>
      </c>
      <c r="M603" s="15">
        <f t="shared" si="69"/>
        <v>0</v>
      </c>
      <c r="N603" s="42">
        <f t="shared" si="70"/>
        <v>0</v>
      </c>
      <c r="O603" s="15">
        <f t="shared" si="75"/>
        <v>0</v>
      </c>
      <c r="P603" s="25"/>
      <c r="Q603" s="17">
        <f t="shared" si="76"/>
        <v>0</v>
      </c>
      <c r="R603" s="17">
        <f t="shared" si="71"/>
        <v>0</v>
      </c>
    </row>
    <row r="604" spans="1:18" x14ac:dyDescent="0.2">
      <c r="A604" s="14" t="str">
        <f>IF(INTRO!$E$43="Non-endemic"," ", IF(COUNTRY_INFO!A604=0," ",COUNTRY_INFO!A604))</f>
        <v>Ethiopia</v>
      </c>
      <c r="B604" s="14" t="str">
        <f>IF(INTRO!$E$43="Non-endemic"," ", IF(COUNTRY_INFO!B604=0," ",COUNTRY_INFO!B604))</f>
        <v>Oromia West Wellega</v>
      </c>
      <c r="C604" s="14" t="str">
        <f>IF(INTRO!$E$43="Non-endemic"," ", IF(COUNTRY_INFO!C604=0," ",COUNTRY_INFO!C604))</f>
        <v>Seyo Nole</v>
      </c>
      <c r="D604" s="15">
        <f>IF(INTRO!$E$43="Non-endemic", 0, IF(COUNTRY_INFO!$K604&gt;0, IF(COUNTRY_INFO!$K604=4, 0, IF(COUNTRY_INFO!$K604=1, COUNTRY_INFO!$F604*0.33, IF(COUNTRY_INFO!$K604=2, COUNTRY_INFO!$F604*0.5, COUNTRY_INFO!$F604))), 0))</f>
        <v>0</v>
      </c>
      <c r="E604" s="15">
        <f>IF(INTRO!$E$43="Non-endemic", 0, IF(COUNTRY_INFO!$K604&gt;0, IF(COUNTRY_INFO!$K604=4, 0, IF(COUNTRY_INFO!$K604=1, 0, IF(COUNTRY_INFO!$K604=2, COUNTRY_INFO!$G604*0.2, COUNTRY_INFO!$G604))), 0))</f>
        <v>0</v>
      </c>
      <c r="F604" s="15">
        <f t="shared" si="72"/>
        <v>0</v>
      </c>
      <c r="G604" s="16">
        <f>IF(INTRO!$E$43="Non-endemic", "Not required", COUNTRY_INFO!S604)</f>
        <v>0</v>
      </c>
      <c r="H604" s="198"/>
      <c r="I604" s="15">
        <f>IF($D604=0,0,IF(AND($G604&gt;0,$H604&lt;&gt;"Yes"),D604,IF(AND($G604&gt;0,$H604="Yes"),COUNTRY_INFO!$F604,0)))</f>
        <v>0</v>
      </c>
      <c r="J604" s="3"/>
      <c r="K604" s="42">
        <f t="shared" si="73"/>
        <v>0</v>
      </c>
      <c r="L604" s="42">
        <f t="shared" si="74"/>
        <v>0</v>
      </c>
      <c r="M604" s="15">
        <f t="shared" si="69"/>
        <v>0</v>
      </c>
      <c r="N604" s="42">
        <f t="shared" si="70"/>
        <v>0</v>
      </c>
      <c r="O604" s="15">
        <f t="shared" si="75"/>
        <v>0</v>
      </c>
      <c r="P604" s="25"/>
      <c r="Q604" s="17">
        <f t="shared" si="76"/>
        <v>0</v>
      </c>
      <c r="R604" s="17">
        <f t="shared" si="71"/>
        <v>0</v>
      </c>
    </row>
    <row r="605" spans="1:18" x14ac:dyDescent="0.2">
      <c r="A605" s="14" t="str">
        <f>IF(INTRO!$E$43="Non-endemic"," ", IF(COUNTRY_INFO!A605=0," ",COUNTRY_INFO!A605))</f>
        <v>Ethiopia</v>
      </c>
      <c r="B605" s="14" t="str">
        <f>IF(INTRO!$E$43="Non-endemic"," ", IF(COUNTRY_INFO!B605=0," ",COUNTRY_INFO!B605))</f>
        <v>Oromia West Wellega</v>
      </c>
      <c r="C605" s="14" t="str">
        <f>IF(INTRO!$E$43="Non-endemic"," ", IF(COUNTRY_INFO!C605=0," ",COUNTRY_INFO!C605))</f>
        <v>Yubdo</v>
      </c>
      <c r="D605" s="15">
        <f>IF(INTRO!$E$43="Non-endemic", 0, IF(COUNTRY_INFO!$K605&gt;0, IF(COUNTRY_INFO!$K605=4, 0, IF(COUNTRY_INFO!$K605=1, COUNTRY_INFO!$F605*0.33, IF(COUNTRY_INFO!$K605=2, COUNTRY_INFO!$F605*0.5, COUNTRY_INFO!$F605))), 0))</f>
        <v>5413.4140835396165</v>
      </c>
      <c r="E605" s="15">
        <f>IF(INTRO!$E$43="Non-endemic", 0, IF(COUNTRY_INFO!$K605&gt;0, IF(COUNTRY_INFO!$K605=4, 0, IF(COUNTRY_INFO!$K605=1, 0, IF(COUNTRY_INFO!$K605=2, COUNTRY_INFO!$G605*0.2, COUNTRY_INFO!$G605))), 0))</f>
        <v>0</v>
      </c>
      <c r="F605" s="15">
        <f t="shared" si="72"/>
        <v>5413.4140835396165</v>
      </c>
      <c r="G605" s="16">
        <f>IF(INTRO!$E$43="Non-endemic", "Not required", COUNTRY_INFO!S605)</f>
        <v>0</v>
      </c>
      <c r="H605" s="198"/>
      <c r="I605" s="15">
        <f>IF($D605=0,0,IF(AND($G605&gt;0,$H605&lt;&gt;"Yes"),D605,IF(AND($G605&gt;0,$H605="Yes"),COUNTRY_INFO!$F605,0)))</f>
        <v>0</v>
      </c>
      <c r="J605" s="3"/>
      <c r="K605" s="42">
        <f t="shared" si="73"/>
        <v>0</v>
      </c>
      <c r="L605" s="42">
        <f t="shared" si="74"/>
        <v>0</v>
      </c>
      <c r="M605" s="15">
        <f t="shared" si="69"/>
        <v>0</v>
      </c>
      <c r="N605" s="42">
        <f t="shared" si="70"/>
        <v>0</v>
      </c>
      <c r="O605" s="15">
        <f t="shared" si="75"/>
        <v>0</v>
      </c>
      <c r="P605" s="25"/>
      <c r="Q605" s="17">
        <f t="shared" si="76"/>
        <v>0</v>
      </c>
      <c r="R605" s="17">
        <f t="shared" si="71"/>
        <v>0</v>
      </c>
    </row>
    <row r="606" spans="1:18" x14ac:dyDescent="0.2">
      <c r="A606" s="14" t="str">
        <f>IF(INTRO!$E$43="Non-endemic"," ", IF(COUNTRY_INFO!A606=0," ",COUNTRY_INFO!A606))</f>
        <v>Ethiopia</v>
      </c>
      <c r="B606" s="14" t="str">
        <f>IF(INTRO!$E$43="Non-endemic"," ", IF(COUNTRY_INFO!B606=0," ",COUNTRY_INFO!B606))</f>
        <v>SNNPR Basketo Special Woreda</v>
      </c>
      <c r="C606" s="14" t="str">
        <f>IF(INTRO!$E$43="Non-endemic"," ", IF(COUNTRY_INFO!C606=0," ",COUNTRY_INFO!C606))</f>
        <v>Basketo</v>
      </c>
      <c r="D606" s="15">
        <f>IF(INTRO!$E$43="Non-endemic", 0, IF(COUNTRY_INFO!$K606&gt;0, IF(COUNTRY_INFO!$K606=4, 0, IF(COUNTRY_INFO!$K606=1, COUNTRY_INFO!$F606*0.33, IF(COUNTRY_INFO!$K606=2, COUNTRY_INFO!$F606*0.5, COUNTRY_INFO!$F606))), 0))</f>
        <v>11651.9373894</v>
      </c>
      <c r="E606" s="15">
        <f>IF(INTRO!$E$43="Non-endemic", 0, IF(COUNTRY_INFO!$K606&gt;0, IF(COUNTRY_INFO!$K606=4, 0, IF(COUNTRY_INFO!$K606=1, 0, IF(COUNTRY_INFO!$K606=2, COUNTRY_INFO!$G606*0.2, COUNTRY_INFO!$G606))), 0))</f>
        <v>7538.0125458030398</v>
      </c>
      <c r="F606" s="15">
        <f t="shared" si="72"/>
        <v>19189.94993520304</v>
      </c>
      <c r="G606" s="16">
        <f>IF(INTRO!$E$43="Non-endemic", "Not required", COUNTRY_INFO!S606)</f>
        <v>1</v>
      </c>
      <c r="H606" s="198" t="s">
        <v>171</v>
      </c>
      <c r="I606" s="15">
        <f>IF($D606=0,0,IF(AND($G606&gt;0,$H606&lt;&gt;"Yes"),D606,IF(AND($G606&gt;0,$H606="Yes"),COUNTRY_INFO!$F606,0)))</f>
        <v>23303.8747788</v>
      </c>
      <c r="J606" s="3"/>
      <c r="K606" s="42">
        <f t="shared" si="73"/>
        <v>7538.0125458030398</v>
      </c>
      <c r="L606" s="42">
        <f t="shared" si="74"/>
        <v>30841.887324603042</v>
      </c>
      <c r="M606" s="15">
        <f t="shared" si="69"/>
        <v>58259.686947000002</v>
      </c>
      <c r="N606" s="42">
        <f t="shared" si="70"/>
        <v>22614.037637409121</v>
      </c>
      <c r="O606" s="15">
        <f t="shared" si="75"/>
        <v>58259.686947000002</v>
      </c>
      <c r="P606" s="25"/>
      <c r="Q606" s="17">
        <f t="shared" si="76"/>
        <v>58259.686947000002</v>
      </c>
      <c r="R606" s="17">
        <f t="shared" si="71"/>
        <v>59</v>
      </c>
    </row>
    <row r="607" spans="1:18" x14ac:dyDescent="0.2">
      <c r="A607" s="14" t="str">
        <f>IF(INTRO!$E$43="Non-endemic"," ", IF(COUNTRY_INFO!A607=0," ",COUNTRY_INFO!A607))</f>
        <v>Ethiopia</v>
      </c>
      <c r="B607" s="14" t="str">
        <f>IF(INTRO!$E$43="Non-endemic"," ", IF(COUNTRY_INFO!B607=0," ",COUNTRY_INFO!B607))</f>
        <v>SNNPR Bench Maji</v>
      </c>
      <c r="C607" s="14" t="str">
        <f>IF(INTRO!$E$43="Non-endemic"," ", IF(COUNTRY_INFO!C607=0," ",COUNTRY_INFO!C607))</f>
        <v>Bero</v>
      </c>
      <c r="D607" s="15">
        <f>IF(INTRO!$E$43="Non-endemic", 0, IF(COUNTRY_INFO!$K607&gt;0, IF(COUNTRY_INFO!$K607=4, 0, IF(COUNTRY_INFO!$K607=1, COUNTRY_INFO!$F607*0.33, IF(COUNTRY_INFO!$K607=2, COUNTRY_INFO!$F607*0.5, COUNTRY_INFO!$F607))), 0))</f>
        <v>5126.4143237999997</v>
      </c>
      <c r="E607" s="15">
        <f>IF(INTRO!$E$43="Non-endemic", 0, IF(COUNTRY_INFO!$K607&gt;0, IF(COUNTRY_INFO!$K607=4, 0, IF(COUNTRY_INFO!$K607=1, 0, IF(COUNTRY_INFO!$K607=2, COUNTRY_INFO!$G607*0.2, COUNTRY_INFO!$G607))), 0))</f>
        <v>8291.1052034452005</v>
      </c>
      <c r="F607" s="15">
        <f t="shared" si="72"/>
        <v>13417.5195272452</v>
      </c>
      <c r="G607" s="16">
        <f>IF(INTRO!$E$43="Non-endemic", "Not required", COUNTRY_INFO!S607)</f>
        <v>1</v>
      </c>
      <c r="H607" s="198" t="s">
        <v>171</v>
      </c>
      <c r="I607" s="15">
        <f>IF($D607=0,0,IF(AND($G607&gt;0,$H607&lt;&gt;"Yes"),D607,IF(AND($G607&gt;0,$H607="Yes"),COUNTRY_INFO!$F607,0)))</f>
        <v>5126.4143237999997</v>
      </c>
      <c r="J607" s="3"/>
      <c r="K607" s="42">
        <f t="shared" si="73"/>
        <v>8291.1052034452005</v>
      </c>
      <c r="L607" s="42">
        <f t="shared" si="74"/>
        <v>13417.5195272452</v>
      </c>
      <c r="M607" s="15">
        <f t="shared" si="69"/>
        <v>12816.035809499999</v>
      </c>
      <c r="N607" s="42">
        <f t="shared" si="70"/>
        <v>24873.315610335601</v>
      </c>
      <c r="O607" s="15">
        <f t="shared" si="75"/>
        <v>12816.035809499999</v>
      </c>
      <c r="P607" s="25"/>
      <c r="Q607" s="17">
        <f t="shared" si="76"/>
        <v>12816.035809499999</v>
      </c>
      <c r="R607" s="17">
        <f t="shared" si="71"/>
        <v>13</v>
      </c>
    </row>
    <row r="608" spans="1:18" x14ac:dyDescent="0.2">
      <c r="A608" s="14" t="str">
        <f>IF(INTRO!$E$43="Non-endemic"," ", IF(COUNTRY_INFO!A608=0," ",COUNTRY_INFO!A608))</f>
        <v>Ethiopia</v>
      </c>
      <c r="B608" s="14" t="str">
        <f>IF(INTRO!$E$43="Non-endemic"," ", IF(COUNTRY_INFO!B608=0," ",COUNTRY_INFO!B608))</f>
        <v>SNNPR Bench Maji</v>
      </c>
      <c r="C608" s="14" t="str">
        <f>IF(INTRO!$E$43="Non-endemic"," ", IF(COUNTRY_INFO!C608=0," ",COUNTRY_INFO!C608))</f>
        <v>Debub Bench</v>
      </c>
      <c r="D608" s="15">
        <f>IF(INTRO!$E$43="Non-endemic", 0, IF(COUNTRY_INFO!$K608&gt;0, IF(COUNTRY_INFO!$K608=4, 0, IF(COUNTRY_INFO!$K608=1, COUNTRY_INFO!$F608*0.33, IF(COUNTRY_INFO!$K608=2, COUNTRY_INFO!$F608*0.5, COUNTRY_INFO!$F608))), 0))</f>
        <v>44772.4461954</v>
      </c>
      <c r="E608" s="15">
        <f>IF(INTRO!$E$43="Non-endemic", 0, IF(COUNTRY_INFO!$K608&gt;0, IF(COUNTRY_INFO!$K608=4, 0, IF(COUNTRY_INFO!$K608=1, 0, IF(COUNTRY_INFO!$K608=2, COUNTRY_INFO!$G608*0.2, COUNTRY_INFO!$G608))), 0))</f>
        <v>72411.833725231598</v>
      </c>
      <c r="F608" s="15">
        <f t="shared" si="72"/>
        <v>117184.2799206316</v>
      </c>
      <c r="G608" s="16">
        <f>IF(INTRO!$E$43="Non-endemic", "Not required", COUNTRY_INFO!S608)</f>
        <v>1</v>
      </c>
      <c r="H608" s="198" t="s">
        <v>171</v>
      </c>
      <c r="I608" s="15">
        <f>IF($D608=0,0,IF(AND($G608&gt;0,$H608&lt;&gt;"Yes"),D608,IF(AND($G608&gt;0,$H608="Yes"),COUNTRY_INFO!$F608,0)))</f>
        <v>44772.4461954</v>
      </c>
      <c r="J608" s="3"/>
      <c r="K608" s="42">
        <f t="shared" si="73"/>
        <v>72411.833725231598</v>
      </c>
      <c r="L608" s="42">
        <f t="shared" si="74"/>
        <v>117184.2799206316</v>
      </c>
      <c r="M608" s="15">
        <f t="shared" si="69"/>
        <v>111931.1154885</v>
      </c>
      <c r="N608" s="42">
        <f t="shared" si="70"/>
        <v>217235.50117569481</v>
      </c>
      <c r="O608" s="15">
        <f t="shared" si="75"/>
        <v>111931.1154885</v>
      </c>
      <c r="P608" s="25"/>
      <c r="Q608" s="17">
        <f t="shared" si="76"/>
        <v>111931.1154885</v>
      </c>
      <c r="R608" s="17">
        <f t="shared" si="71"/>
        <v>112</v>
      </c>
    </row>
    <row r="609" spans="1:18" x14ac:dyDescent="0.2">
      <c r="A609" s="14" t="str">
        <f>IF(INTRO!$E$43="Non-endemic"," ", IF(COUNTRY_INFO!A609=0," ",COUNTRY_INFO!A609))</f>
        <v>Ethiopia</v>
      </c>
      <c r="B609" s="14" t="str">
        <f>IF(INTRO!$E$43="Non-endemic"," ", IF(COUNTRY_INFO!B609=0," ",COUNTRY_INFO!B609))</f>
        <v>SNNPR Bench Maji</v>
      </c>
      <c r="C609" s="14" t="str">
        <f>IF(INTRO!$E$43="Non-endemic"," ", IF(COUNTRY_INFO!C609=0," ",COUNTRY_INFO!C609))</f>
        <v>Gura ferda</v>
      </c>
      <c r="D609" s="15">
        <f>IF(INTRO!$E$43="Non-endemic", 0, IF(COUNTRY_INFO!$K609&gt;0, IF(COUNTRY_INFO!$K609=4, 0, IF(COUNTRY_INFO!$K609=1, COUNTRY_INFO!$F609*0.33, IF(COUNTRY_INFO!$K609=2, COUNTRY_INFO!$F609*0.5, COUNTRY_INFO!$F609))), 0))</f>
        <v>4860.6158781180002</v>
      </c>
      <c r="E609" s="15">
        <f>IF(INTRO!$E$43="Non-endemic", 0, IF(COUNTRY_INFO!$K609&gt;0, IF(COUNTRY_INFO!$K609=4, 0, IF(COUNTRY_INFO!$K609=1, 0, IF(COUNTRY_INFO!$K609=2, COUNTRY_INFO!$G609*0.2, COUNTRY_INFO!$G609))), 0))</f>
        <v>0</v>
      </c>
      <c r="F609" s="15">
        <f t="shared" si="72"/>
        <v>4860.6158781180002</v>
      </c>
      <c r="G609" s="16">
        <f>IF(INTRO!$E$43="Non-endemic", "Not required", COUNTRY_INFO!S609)</f>
        <v>0</v>
      </c>
      <c r="H609" s="198"/>
      <c r="I609" s="15">
        <f>IF($D609=0,0,IF(AND($G609&gt;0,$H609&lt;&gt;"Yes"),D609,IF(AND($G609&gt;0,$H609="Yes"),COUNTRY_INFO!$F609,0)))</f>
        <v>0</v>
      </c>
      <c r="J609" s="3"/>
      <c r="K609" s="42">
        <f t="shared" si="73"/>
        <v>0</v>
      </c>
      <c r="L609" s="42">
        <f t="shared" si="74"/>
        <v>0</v>
      </c>
      <c r="M609" s="15">
        <f t="shared" si="69"/>
        <v>0</v>
      </c>
      <c r="N609" s="42">
        <f t="shared" si="70"/>
        <v>0</v>
      </c>
      <c r="O609" s="15">
        <f t="shared" si="75"/>
        <v>0</v>
      </c>
      <c r="P609" s="25"/>
      <c r="Q609" s="17">
        <f t="shared" si="76"/>
        <v>0</v>
      </c>
      <c r="R609" s="17">
        <f t="shared" si="71"/>
        <v>0</v>
      </c>
    </row>
    <row r="610" spans="1:18" x14ac:dyDescent="0.2">
      <c r="A610" s="14" t="str">
        <f>IF(INTRO!$E$43="Non-endemic"," ", IF(COUNTRY_INFO!A610=0," ",COUNTRY_INFO!A610))</f>
        <v>Ethiopia</v>
      </c>
      <c r="B610" s="14" t="str">
        <f>IF(INTRO!$E$43="Non-endemic"," ", IF(COUNTRY_INFO!B610=0," ",COUNTRY_INFO!B610))</f>
        <v>SNNPR Bench Maji</v>
      </c>
      <c r="C610" s="14" t="str">
        <f>IF(INTRO!$E$43="Non-endemic"," ", IF(COUNTRY_INFO!C610=0," ",COUNTRY_INFO!C610))</f>
        <v>Maji</v>
      </c>
      <c r="D610" s="15">
        <f>IF(INTRO!$E$43="Non-endemic", 0, IF(COUNTRY_INFO!$K610&gt;0, IF(COUNTRY_INFO!$K610=4, 0, IF(COUNTRY_INFO!$K610=1, COUNTRY_INFO!$F610*0.33, IF(COUNTRY_INFO!$K610=2, COUNTRY_INFO!$F610*0.5, COUNTRY_INFO!$F610))), 0))</f>
        <v>6506.0328332999998</v>
      </c>
      <c r="E610" s="15">
        <f>IF(INTRO!$E$43="Non-endemic", 0, IF(COUNTRY_INFO!$K610&gt;0, IF(COUNTRY_INFO!$K610=4, 0, IF(COUNTRY_INFO!$K610=1, 0, IF(COUNTRY_INFO!$K610=2, COUNTRY_INFO!$G610*0.2, COUNTRY_INFO!$G610))), 0))</f>
        <v>4208.9616071432802</v>
      </c>
      <c r="F610" s="15">
        <f t="shared" si="72"/>
        <v>10714.994440443279</v>
      </c>
      <c r="G610" s="16">
        <f>IF(INTRO!$E$43="Non-endemic", "Not required", COUNTRY_INFO!S610)</f>
        <v>1</v>
      </c>
      <c r="H610" s="198" t="s">
        <v>171</v>
      </c>
      <c r="I610" s="15">
        <f>IF($D610=0,0,IF(AND($G610&gt;0,$H610&lt;&gt;"Yes"),D610,IF(AND($G610&gt;0,$H610="Yes"),COUNTRY_INFO!$F610,0)))</f>
        <v>13012.0656666</v>
      </c>
      <c r="J610" s="3"/>
      <c r="K610" s="42">
        <f t="shared" si="73"/>
        <v>4208.9616071432802</v>
      </c>
      <c r="L610" s="42">
        <f t="shared" si="74"/>
        <v>17221.027273743279</v>
      </c>
      <c r="M610" s="15">
        <f t="shared" si="69"/>
        <v>32530.164166499999</v>
      </c>
      <c r="N610" s="42">
        <f t="shared" si="70"/>
        <v>12626.884821429841</v>
      </c>
      <c r="O610" s="15">
        <f t="shared" si="75"/>
        <v>32530.164166499999</v>
      </c>
      <c r="P610" s="25"/>
      <c r="Q610" s="17">
        <f t="shared" si="76"/>
        <v>32530.164166499999</v>
      </c>
      <c r="R610" s="17">
        <f t="shared" si="71"/>
        <v>33</v>
      </c>
    </row>
    <row r="611" spans="1:18" x14ac:dyDescent="0.2">
      <c r="A611" s="14" t="str">
        <f>IF(INTRO!$E$43="Non-endemic"," ", IF(COUNTRY_INFO!A611=0," ",COUNTRY_INFO!A611))</f>
        <v>Ethiopia</v>
      </c>
      <c r="B611" s="14" t="str">
        <f>IF(INTRO!$E$43="Non-endemic"," ", IF(COUNTRY_INFO!B611=0," ",COUNTRY_INFO!B611))</f>
        <v>SNNPR Bench Maji</v>
      </c>
      <c r="C611" s="14" t="str">
        <f>IF(INTRO!$E$43="Non-endemic"," ", IF(COUNTRY_INFO!C611=0," ",COUNTRY_INFO!C611))</f>
        <v>Meint Goldia</v>
      </c>
      <c r="D611" s="15">
        <f>IF(INTRO!$E$43="Non-endemic", 0, IF(COUNTRY_INFO!$K611&gt;0, IF(COUNTRY_INFO!$K611=4, 0, IF(COUNTRY_INFO!$K611=1, COUNTRY_INFO!$F611*0.33, IF(COUNTRY_INFO!$K611=2, COUNTRY_INFO!$F611*0.5, COUNTRY_INFO!$F611))), 0))</f>
        <v>12021.04373085</v>
      </c>
      <c r="E611" s="15">
        <f>IF(INTRO!$E$43="Non-endemic", 0, IF(COUNTRY_INFO!$K611&gt;0, IF(COUNTRY_INFO!$K611=4, 0, IF(COUNTRY_INFO!$K611=1, 0, IF(COUNTRY_INFO!$K611=2, COUNTRY_INFO!$G611*0.2, COUNTRY_INFO!$G611))), 0))</f>
        <v>0</v>
      </c>
      <c r="F611" s="15">
        <f t="shared" si="72"/>
        <v>12021.04373085</v>
      </c>
      <c r="G611" s="16">
        <f>IF(INTRO!$E$43="Non-endemic", "Not required", COUNTRY_INFO!S611)</f>
        <v>0</v>
      </c>
      <c r="H611" s="198"/>
      <c r="I611" s="15">
        <f>IF($D611=0,0,IF(AND($G611&gt;0,$H611&lt;&gt;"Yes"),D611,IF(AND($G611&gt;0,$H611="Yes"),COUNTRY_INFO!$F611,0)))</f>
        <v>0</v>
      </c>
      <c r="J611" s="3"/>
      <c r="K611" s="42">
        <f t="shared" si="73"/>
        <v>0</v>
      </c>
      <c r="L611" s="42">
        <f t="shared" si="74"/>
        <v>0</v>
      </c>
      <c r="M611" s="15">
        <f t="shared" si="69"/>
        <v>0</v>
      </c>
      <c r="N611" s="42">
        <f t="shared" si="70"/>
        <v>0</v>
      </c>
      <c r="O611" s="15">
        <f t="shared" si="75"/>
        <v>0</v>
      </c>
      <c r="P611" s="25"/>
      <c r="Q611" s="17">
        <f t="shared" si="76"/>
        <v>0</v>
      </c>
      <c r="R611" s="17">
        <f t="shared" si="71"/>
        <v>0</v>
      </c>
    </row>
    <row r="612" spans="1:18" x14ac:dyDescent="0.2">
      <c r="A612" s="14" t="str">
        <f>IF(INTRO!$E$43="Non-endemic"," ", IF(COUNTRY_INFO!A612=0," ",COUNTRY_INFO!A612))</f>
        <v>Ethiopia</v>
      </c>
      <c r="B612" s="14" t="str">
        <f>IF(INTRO!$E$43="Non-endemic"," ", IF(COUNTRY_INFO!B612=0," ",COUNTRY_INFO!B612))</f>
        <v>SNNPR Bench Maji</v>
      </c>
      <c r="C612" s="14" t="str">
        <f>IF(INTRO!$E$43="Non-endemic"," ", IF(COUNTRY_INFO!C612=0," ",COUNTRY_INFO!C612))</f>
        <v>Meint Shasha</v>
      </c>
      <c r="D612" s="15">
        <f>IF(INTRO!$E$43="Non-endemic", 0, IF(COUNTRY_INFO!$K612&gt;0, IF(COUNTRY_INFO!$K612=4, 0, IF(COUNTRY_INFO!$K612=1, COUNTRY_INFO!$F612*0.33, IF(COUNTRY_INFO!$K612=2, COUNTRY_INFO!$F612*0.5, COUNTRY_INFO!$F612))), 0))</f>
        <v>17856.596465400002</v>
      </c>
      <c r="E612" s="15">
        <f>IF(INTRO!$E$43="Non-endemic", 0, IF(COUNTRY_INFO!$K612&gt;0, IF(COUNTRY_INFO!$K612=4, 0, IF(COUNTRY_INFO!$K612=1, 0, IF(COUNTRY_INFO!$K612=2, COUNTRY_INFO!$G612*0.2, COUNTRY_INFO!$G612))), 0))</f>
        <v>28880.014473811596</v>
      </c>
      <c r="F612" s="15">
        <f t="shared" si="72"/>
        <v>46736.610939211598</v>
      </c>
      <c r="G612" s="16">
        <f>IF(INTRO!$E$43="Non-endemic", "Not required", COUNTRY_INFO!S612)</f>
        <v>1</v>
      </c>
      <c r="H612" s="198" t="s">
        <v>171</v>
      </c>
      <c r="I612" s="15">
        <f>IF($D612=0,0,IF(AND($G612&gt;0,$H612&lt;&gt;"Yes"),D612,IF(AND($G612&gt;0,$H612="Yes"),COUNTRY_INFO!$F612,0)))</f>
        <v>17856.596465400002</v>
      </c>
      <c r="J612" s="3"/>
      <c r="K612" s="42">
        <f t="shared" si="73"/>
        <v>28880.014473811596</v>
      </c>
      <c r="L612" s="42">
        <f t="shared" si="74"/>
        <v>46736.610939211598</v>
      </c>
      <c r="M612" s="15">
        <f t="shared" si="69"/>
        <v>44641.491163500003</v>
      </c>
      <c r="N612" s="42">
        <f t="shared" si="70"/>
        <v>86640.043421434792</v>
      </c>
      <c r="O612" s="15">
        <f t="shared" si="75"/>
        <v>44641.491163500003</v>
      </c>
      <c r="P612" s="25"/>
      <c r="Q612" s="17">
        <f t="shared" si="76"/>
        <v>44641.491163500003</v>
      </c>
      <c r="R612" s="17">
        <f t="shared" si="71"/>
        <v>45</v>
      </c>
    </row>
    <row r="613" spans="1:18" x14ac:dyDescent="0.2">
      <c r="A613" s="14" t="str">
        <f>IF(INTRO!$E$43="Non-endemic"," ", IF(COUNTRY_INFO!A613=0," ",COUNTRY_INFO!A613))</f>
        <v>Ethiopia</v>
      </c>
      <c r="B613" s="14" t="str">
        <f>IF(INTRO!$E$43="Non-endemic"," ", IF(COUNTRY_INFO!B613=0," ",COUNTRY_INFO!B613))</f>
        <v>SNNPR Bench Maji</v>
      </c>
      <c r="C613" s="14" t="str">
        <f>IF(INTRO!$E$43="Non-endemic"," ", IF(COUNTRY_INFO!C613=0," ",COUNTRY_INFO!C613))</f>
        <v>Mizan Aman Town</v>
      </c>
      <c r="D613" s="15">
        <f>IF(INTRO!$E$43="Non-endemic", 0, IF(COUNTRY_INFO!$K613&gt;0, IF(COUNTRY_INFO!$K613=4, 0, IF(COUNTRY_INFO!$K613=1, COUNTRY_INFO!$F613*0.33, IF(COUNTRY_INFO!$K613=2, COUNTRY_INFO!$F613*0.5, COUNTRY_INFO!$F613))), 0))</f>
        <v>16221.3498678</v>
      </c>
      <c r="E613" s="15">
        <f>IF(INTRO!$E$43="Non-endemic", 0, IF(COUNTRY_INFO!$K613&gt;0, IF(COUNTRY_INFO!$K613=4, 0, IF(COUNTRY_INFO!$K613=1, 0, IF(COUNTRY_INFO!$K613=2, COUNTRY_INFO!$G613*0.2, COUNTRY_INFO!$G613))), 0))</f>
        <v>26235.2806076212</v>
      </c>
      <c r="F613" s="15">
        <f t="shared" si="72"/>
        <v>42456.630475421203</v>
      </c>
      <c r="G613" s="16">
        <f>IF(INTRO!$E$43="Non-endemic", "Not required", COUNTRY_INFO!S613)</f>
        <v>1</v>
      </c>
      <c r="H613" s="198" t="s">
        <v>171</v>
      </c>
      <c r="I613" s="15">
        <f>IF($D613=0,0,IF(AND($G613&gt;0,$H613&lt;&gt;"Yes"),D613,IF(AND($G613&gt;0,$H613="Yes"),COUNTRY_INFO!$F613,0)))</f>
        <v>16221.3498678</v>
      </c>
      <c r="J613" s="3"/>
      <c r="K613" s="42">
        <f t="shared" si="73"/>
        <v>26235.2806076212</v>
      </c>
      <c r="L613" s="42">
        <f t="shared" si="74"/>
        <v>42456.630475421203</v>
      </c>
      <c r="M613" s="15">
        <f t="shared" si="69"/>
        <v>40553.374669500001</v>
      </c>
      <c r="N613" s="42">
        <f t="shared" si="70"/>
        <v>78705.8418228636</v>
      </c>
      <c r="O613" s="15">
        <f t="shared" si="75"/>
        <v>40553.374669500001</v>
      </c>
      <c r="P613" s="25"/>
      <c r="Q613" s="17">
        <f t="shared" si="76"/>
        <v>40553.374669500001</v>
      </c>
      <c r="R613" s="17">
        <f t="shared" si="71"/>
        <v>41</v>
      </c>
    </row>
    <row r="614" spans="1:18" x14ac:dyDescent="0.2">
      <c r="A614" s="14" t="str">
        <f>IF(INTRO!$E$43="Non-endemic"," ", IF(COUNTRY_INFO!A614=0," ",COUNTRY_INFO!A614))</f>
        <v>Ethiopia</v>
      </c>
      <c r="B614" s="14" t="str">
        <f>IF(INTRO!$E$43="Non-endemic"," ", IF(COUNTRY_INFO!B614=0," ",COUNTRY_INFO!B614))</f>
        <v>SNNPR Bench Maji</v>
      </c>
      <c r="C614" s="14" t="str">
        <f>IF(INTRO!$E$43="Non-endemic"," ", IF(COUNTRY_INFO!C614=0," ",COUNTRY_INFO!C614))</f>
        <v>Semen Bench</v>
      </c>
      <c r="D614" s="15">
        <f>IF(INTRO!$E$43="Non-endemic", 0, IF(COUNTRY_INFO!$K614&gt;0, IF(COUNTRY_INFO!$K614=4, 0, IF(COUNTRY_INFO!$K614=1, COUNTRY_INFO!$F614*0.33, IF(COUNTRY_INFO!$K614=2, COUNTRY_INFO!$F614*0.5, COUNTRY_INFO!$F614))), 0))</f>
        <v>43807.5991584</v>
      </c>
      <c r="E614" s="15">
        <f>IF(INTRO!$E$43="Non-endemic", 0, IF(COUNTRY_INFO!$K614&gt;0, IF(COUNTRY_INFO!$K614=4, 0, IF(COUNTRY_INFO!$K614=1, 0, IF(COUNTRY_INFO!$K614=2, COUNTRY_INFO!$G614*0.2, COUNTRY_INFO!$G614))), 0))</f>
        <v>70851.3573798336</v>
      </c>
      <c r="F614" s="15">
        <f t="shared" si="72"/>
        <v>114658.9565382336</v>
      </c>
      <c r="G614" s="16">
        <f>IF(INTRO!$E$43="Non-endemic", "Not required", COUNTRY_INFO!S614)</f>
        <v>1</v>
      </c>
      <c r="H614" s="198" t="s">
        <v>171</v>
      </c>
      <c r="I614" s="15">
        <f>IF($D614=0,0,IF(AND($G614&gt;0,$H614&lt;&gt;"Yes"),D614,IF(AND($G614&gt;0,$H614="Yes"),COUNTRY_INFO!$F614,0)))</f>
        <v>43807.5991584</v>
      </c>
      <c r="J614" s="3"/>
      <c r="K614" s="42">
        <f t="shared" si="73"/>
        <v>70851.3573798336</v>
      </c>
      <c r="L614" s="42">
        <f t="shared" si="74"/>
        <v>114658.9565382336</v>
      </c>
      <c r="M614" s="15">
        <f t="shared" si="69"/>
        <v>109518.997896</v>
      </c>
      <c r="N614" s="42">
        <f t="shared" si="70"/>
        <v>212554.07213950081</v>
      </c>
      <c r="O614" s="15">
        <f t="shared" si="75"/>
        <v>109518.997896</v>
      </c>
      <c r="P614" s="25"/>
      <c r="Q614" s="17">
        <f t="shared" si="76"/>
        <v>109518.997896</v>
      </c>
      <c r="R614" s="17">
        <f t="shared" si="71"/>
        <v>110</v>
      </c>
    </row>
    <row r="615" spans="1:18" x14ac:dyDescent="0.2">
      <c r="A615" s="14" t="str">
        <f>IF(INTRO!$E$43="Non-endemic"," ", IF(COUNTRY_INFO!A615=0," ",COUNTRY_INFO!A615))</f>
        <v>Ethiopia</v>
      </c>
      <c r="B615" s="14" t="str">
        <f>IF(INTRO!$E$43="Non-endemic"," ", IF(COUNTRY_INFO!B615=0," ",COUNTRY_INFO!B615))</f>
        <v>SNNPR Bench Maji</v>
      </c>
      <c r="C615" s="14" t="str">
        <f>IF(INTRO!$E$43="Non-endemic"," ", IF(COUNTRY_INFO!C615=0," ",COUNTRY_INFO!C615))</f>
        <v>Sheko</v>
      </c>
      <c r="D615" s="15">
        <f>IF(INTRO!$E$43="Non-endemic", 0, IF(COUNTRY_INFO!$K615&gt;0, IF(COUNTRY_INFO!$K615=4, 0, IF(COUNTRY_INFO!$K615=1, COUNTRY_INFO!$F615*0.33, IF(COUNTRY_INFO!$K615=2, COUNTRY_INFO!$F615*0.5, COUNTRY_INFO!$F615))), 0))</f>
        <v>10363.1659131</v>
      </c>
      <c r="E615" s="15">
        <f>IF(INTRO!$E$43="Non-endemic", 0, IF(COUNTRY_INFO!$K615&gt;0, IF(COUNTRY_INFO!$K615=4, 0, IF(COUNTRY_INFO!$K615=1, 0, IF(COUNTRY_INFO!$K615=2, COUNTRY_INFO!$G615*0.2, COUNTRY_INFO!$G615))), 0))</f>
        <v>6704.2648837309607</v>
      </c>
      <c r="F615" s="15">
        <f t="shared" si="72"/>
        <v>17067.430796830959</v>
      </c>
      <c r="G615" s="16">
        <f>IF(INTRO!$E$43="Non-endemic", "Not required", COUNTRY_INFO!S615)</f>
        <v>1</v>
      </c>
      <c r="H615" s="198" t="s">
        <v>171</v>
      </c>
      <c r="I615" s="15">
        <f>IF($D615=0,0,IF(AND($G615&gt;0,$H615&lt;&gt;"Yes"),D615,IF(AND($G615&gt;0,$H615="Yes"),COUNTRY_INFO!$F615,0)))</f>
        <v>20726.331826199999</v>
      </c>
      <c r="J615" s="3"/>
      <c r="K615" s="42">
        <f t="shared" si="73"/>
        <v>6704.2648837309607</v>
      </c>
      <c r="L615" s="42">
        <f t="shared" si="74"/>
        <v>27430.59670993096</v>
      </c>
      <c r="M615" s="15">
        <f t="shared" si="69"/>
        <v>51815.829565499997</v>
      </c>
      <c r="N615" s="42">
        <f t="shared" si="70"/>
        <v>20112.794651192882</v>
      </c>
      <c r="O615" s="15">
        <f t="shared" si="75"/>
        <v>51815.829565499997</v>
      </c>
      <c r="P615" s="25"/>
      <c r="Q615" s="17">
        <f t="shared" si="76"/>
        <v>51815.829565499997</v>
      </c>
      <c r="R615" s="17">
        <f t="shared" si="71"/>
        <v>52</v>
      </c>
    </row>
    <row r="616" spans="1:18" x14ac:dyDescent="0.2">
      <c r="A616" s="14" t="str">
        <f>IF(INTRO!$E$43="Non-endemic"," ", IF(COUNTRY_INFO!A616=0," ",COUNTRY_INFO!A616))</f>
        <v>Ethiopia</v>
      </c>
      <c r="B616" s="14" t="str">
        <f>IF(INTRO!$E$43="Non-endemic"," ", IF(COUNTRY_INFO!B616=0," ",COUNTRY_INFO!B616))</f>
        <v>SNNPR Bench Maji</v>
      </c>
      <c r="C616" s="14" t="str">
        <f>IF(INTRO!$E$43="Non-endemic"," ", IF(COUNTRY_INFO!C616=0," ",COUNTRY_INFO!C616))</f>
        <v>Shey Bench</v>
      </c>
      <c r="D616" s="15">
        <f>IF(INTRO!$E$43="Non-endemic", 0, IF(COUNTRY_INFO!$K616&gt;0, IF(COUNTRY_INFO!$K616=4, 0, IF(COUNTRY_INFO!$K616=1, COUNTRY_INFO!$F616*0.33, IF(COUNTRY_INFO!$K616=2, COUNTRY_INFO!$F616*0.5, COUNTRY_INFO!$F616))), 0))</f>
        <v>48556.450635000001</v>
      </c>
      <c r="E616" s="15">
        <f>IF(INTRO!$E$43="Non-endemic", 0, IF(COUNTRY_INFO!$K616&gt;0, IF(COUNTRY_INFO!$K616=4, 0, IF(COUNTRY_INFO!$K616=1, 0, IF(COUNTRY_INFO!$K616=2, COUNTRY_INFO!$G616*0.2, COUNTRY_INFO!$G616))), 0))</f>
        <v>78531.818751289989</v>
      </c>
      <c r="F616" s="15">
        <f t="shared" si="72"/>
        <v>127088.26938628999</v>
      </c>
      <c r="G616" s="16">
        <f>IF(INTRO!$E$43="Non-endemic", "Not required", COUNTRY_INFO!S616)</f>
        <v>1</v>
      </c>
      <c r="H616" s="198" t="s">
        <v>171</v>
      </c>
      <c r="I616" s="15">
        <f>IF($D616=0,0,IF(AND($G616&gt;0,$H616&lt;&gt;"Yes"),D616,IF(AND($G616&gt;0,$H616="Yes"),COUNTRY_INFO!$F616,0)))</f>
        <v>48556.450635000001</v>
      </c>
      <c r="J616" s="3"/>
      <c r="K616" s="42">
        <f t="shared" si="73"/>
        <v>78531.818751289989</v>
      </c>
      <c r="L616" s="42">
        <f t="shared" si="74"/>
        <v>127088.26938628999</v>
      </c>
      <c r="M616" s="15">
        <f t="shared" si="69"/>
        <v>121391.12658750001</v>
      </c>
      <c r="N616" s="42">
        <f t="shared" si="70"/>
        <v>235595.45625386998</v>
      </c>
      <c r="O616" s="15">
        <f t="shared" si="75"/>
        <v>121391.12658750001</v>
      </c>
      <c r="P616" s="25"/>
      <c r="Q616" s="17">
        <f t="shared" si="76"/>
        <v>121391.12658750001</v>
      </c>
      <c r="R616" s="17">
        <f t="shared" si="71"/>
        <v>122</v>
      </c>
    </row>
    <row r="617" spans="1:18" x14ac:dyDescent="0.2">
      <c r="A617" s="14" t="str">
        <f>IF(INTRO!$E$43="Non-endemic"," ", IF(COUNTRY_INFO!A617=0," ",COUNTRY_INFO!A617))</f>
        <v>Ethiopia</v>
      </c>
      <c r="B617" s="14" t="str">
        <f>IF(INTRO!$E$43="Non-endemic"," ", IF(COUNTRY_INFO!B617=0," ",COUNTRY_INFO!B617))</f>
        <v>SNNPR Bench Maji</v>
      </c>
      <c r="C617" s="14" t="str">
        <f>IF(INTRO!$E$43="Non-endemic"," ", IF(COUNTRY_INFO!C617=0," ",COUNTRY_INFO!C617))</f>
        <v>Surma</v>
      </c>
      <c r="D617" s="15">
        <f>IF(INTRO!$E$43="Non-endemic", 0, IF(COUNTRY_INFO!$K617&gt;0, IF(COUNTRY_INFO!$K617=4, 0, IF(COUNTRY_INFO!$K617=1, COUNTRY_INFO!$F617*0.33, IF(COUNTRY_INFO!$K617=2, COUNTRY_INFO!$F617*0.5, COUNTRY_INFO!$F617))), 0))</f>
        <v>10097.2289418</v>
      </c>
      <c r="E617" s="15">
        <f>IF(INTRO!$E$43="Non-endemic", 0, IF(COUNTRY_INFO!$K617&gt;0, IF(COUNTRY_INFO!$K617=4, 0, IF(COUNTRY_INFO!$K617=1, 0, IF(COUNTRY_INFO!$K617=2, COUNTRY_INFO!$G617*0.2, COUNTRY_INFO!$G617))), 0))</f>
        <v>16330.554288417199</v>
      </c>
      <c r="F617" s="15">
        <f t="shared" si="72"/>
        <v>26427.783230217199</v>
      </c>
      <c r="G617" s="16">
        <f>IF(INTRO!$E$43="Non-endemic", "Not required", COUNTRY_INFO!S617)</f>
        <v>1</v>
      </c>
      <c r="H617" s="198" t="s">
        <v>171</v>
      </c>
      <c r="I617" s="15">
        <f>IF($D617=0,0,IF(AND($G617&gt;0,$H617&lt;&gt;"Yes"),D617,IF(AND($G617&gt;0,$H617="Yes"),COUNTRY_INFO!$F617,0)))</f>
        <v>10097.2289418</v>
      </c>
      <c r="J617" s="3"/>
      <c r="K617" s="42">
        <f t="shared" si="73"/>
        <v>16330.554288417199</v>
      </c>
      <c r="L617" s="42">
        <f t="shared" si="74"/>
        <v>26427.783230217199</v>
      </c>
      <c r="M617" s="15">
        <f t="shared" si="69"/>
        <v>25243.0723545</v>
      </c>
      <c r="N617" s="42">
        <f t="shared" si="70"/>
        <v>48991.662865251594</v>
      </c>
      <c r="O617" s="15">
        <f t="shared" si="75"/>
        <v>25243.0723545</v>
      </c>
      <c r="P617" s="25"/>
      <c r="Q617" s="17">
        <f t="shared" si="76"/>
        <v>25243.0723545</v>
      </c>
      <c r="R617" s="17">
        <f t="shared" si="71"/>
        <v>26</v>
      </c>
    </row>
    <row r="618" spans="1:18" x14ac:dyDescent="0.2">
      <c r="A618" s="14" t="str">
        <f>IF(INTRO!$E$43="Non-endemic"," ", IF(COUNTRY_INFO!A618=0," ",COUNTRY_INFO!A618))</f>
        <v>Ethiopia</v>
      </c>
      <c r="B618" s="14" t="str">
        <f>IF(INTRO!$E$43="Non-endemic"," ", IF(COUNTRY_INFO!B618=0," ",COUNTRY_INFO!B618))</f>
        <v>SNNPR Dawro</v>
      </c>
      <c r="C618" s="14" t="str">
        <f>IF(INTRO!$E$43="Non-endemic"," ", IF(COUNTRY_INFO!C618=0," ",COUNTRY_INFO!C618))</f>
        <v>Gena-Bossa</v>
      </c>
      <c r="D618" s="15">
        <f>IF(INTRO!$E$43="Non-endemic", 0, IF(COUNTRY_INFO!$K618&gt;0, IF(COUNTRY_INFO!$K618=4, 0, IF(COUNTRY_INFO!$K618=1, COUNTRY_INFO!$F618*0.33, IF(COUNTRY_INFO!$K618=2, COUNTRY_INFO!$F618*0.5, COUNTRY_INFO!$F618))), 0))</f>
        <v>0</v>
      </c>
      <c r="E618" s="15">
        <f>IF(INTRO!$E$43="Non-endemic", 0, IF(COUNTRY_INFO!$K618&gt;0, IF(COUNTRY_INFO!$K618=4, 0, IF(COUNTRY_INFO!$K618=1, 0, IF(COUNTRY_INFO!$K618=2, COUNTRY_INFO!$G618*0.2, COUNTRY_INFO!$G618))), 0))</f>
        <v>0</v>
      </c>
      <c r="F618" s="15">
        <f t="shared" si="72"/>
        <v>0</v>
      </c>
      <c r="G618" s="16">
        <f>IF(INTRO!$E$43="Non-endemic", "Not required", COUNTRY_INFO!S618)</f>
        <v>0</v>
      </c>
      <c r="H618" s="198"/>
      <c r="I618" s="15">
        <f>IF($D618=0,0,IF(AND($G618&gt;0,$H618&lt;&gt;"Yes"),D618,IF(AND($G618&gt;0,$H618="Yes"),COUNTRY_INFO!$F618,0)))</f>
        <v>0</v>
      </c>
      <c r="J618" s="3"/>
      <c r="K618" s="42">
        <f t="shared" si="73"/>
        <v>0</v>
      </c>
      <c r="L618" s="42">
        <f t="shared" si="74"/>
        <v>0</v>
      </c>
      <c r="M618" s="15">
        <f t="shared" si="69"/>
        <v>0</v>
      </c>
      <c r="N618" s="42">
        <f t="shared" si="70"/>
        <v>0</v>
      </c>
      <c r="O618" s="15">
        <f t="shared" si="75"/>
        <v>0</v>
      </c>
      <c r="P618" s="25"/>
      <c r="Q618" s="17">
        <f t="shared" si="76"/>
        <v>0</v>
      </c>
      <c r="R618" s="17">
        <f t="shared" si="71"/>
        <v>0</v>
      </c>
    </row>
    <row r="619" spans="1:18" x14ac:dyDescent="0.2">
      <c r="A619" s="14" t="str">
        <f>IF(INTRO!$E$43="Non-endemic"," ", IF(COUNTRY_INFO!A619=0," ",COUNTRY_INFO!A619))</f>
        <v>Ethiopia</v>
      </c>
      <c r="B619" s="14" t="str">
        <f>IF(INTRO!$E$43="Non-endemic"," ", IF(COUNTRY_INFO!B619=0," ",COUNTRY_INFO!B619))</f>
        <v>SNNPR Dawro</v>
      </c>
      <c r="C619" s="14" t="str">
        <f>IF(INTRO!$E$43="Non-endemic"," ", IF(COUNTRY_INFO!C619=0," ",COUNTRY_INFO!C619))</f>
        <v>Isara</v>
      </c>
      <c r="D619" s="15">
        <f>IF(INTRO!$E$43="Non-endemic", 0, IF(COUNTRY_INFO!$K619&gt;0, IF(COUNTRY_INFO!$K619=4, 0, IF(COUNTRY_INFO!$K619=1, COUNTRY_INFO!$F619*0.33, IF(COUNTRY_INFO!$K619=2, COUNTRY_INFO!$F619*0.5, COUNTRY_INFO!$F619))), 0))</f>
        <v>0</v>
      </c>
      <c r="E619" s="15">
        <f>IF(INTRO!$E$43="Non-endemic", 0, IF(COUNTRY_INFO!$K619&gt;0, IF(COUNTRY_INFO!$K619=4, 0, IF(COUNTRY_INFO!$K619=1, 0, IF(COUNTRY_INFO!$K619=2, COUNTRY_INFO!$G619*0.2, COUNTRY_INFO!$G619))), 0))</f>
        <v>0</v>
      </c>
      <c r="F619" s="15">
        <f t="shared" si="72"/>
        <v>0</v>
      </c>
      <c r="G619" s="16">
        <f>IF(INTRO!$E$43="Non-endemic", "Not required", COUNTRY_INFO!S619)</f>
        <v>0</v>
      </c>
      <c r="H619" s="198"/>
      <c r="I619" s="15">
        <f>IF($D619=0,0,IF(AND($G619&gt;0,$H619&lt;&gt;"Yes"),D619,IF(AND($G619&gt;0,$H619="Yes"),COUNTRY_INFO!$F619,0)))</f>
        <v>0</v>
      </c>
      <c r="J619" s="3"/>
      <c r="K619" s="42">
        <f t="shared" si="73"/>
        <v>0</v>
      </c>
      <c r="L619" s="42">
        <f t="shared" si="74"/>
        <v>0</v>
      </c>
      <c r="M619" s="15">
        <f t="shared" si="69"/>
        <v>0</v>
      </c>
      <c r="N619" s="42">
        <f t="shared" si="70"/>
        <v>0</v>
      </c>
      <c r="O619" s="15">
        <f t="shared" si="75"/>
        <v>0</v>
      </c>
      <c r="P619" s="25"/>
      <c r="Q619" s="17">
        <f t="shared" si="76"/>
        <v>0</v>
      </c>
      <c r="R619" s="17">
        <f t="shared" si="71"/>
        <v>0</v>
      </c>
    </row>
    <row r="620" spans="1:18" x14ac:dyDescent="0.2">
      <c r="A620" s="14" t="str">
        <f>IF(INTRO!$E$43="Non-endemic"," ", IF(COUNTRY_INFO!A620=0," ",COUNTRY_INFO!A620))</f>
        <v>Ethiopia</v>
      </c>
      <c r="B620" s="14" t="str">
        <f>IF(INTRO!$E$43="Non-endemic"," ", IF(COUNTRY_INFO!B620=0," ",COUNTRY_INFO!B620))</f>
        <v>SNNPR Dawro</v>
      </c>
      <c r="C620" s="14" t="str">
        <f>IF(INTRO!$E$43="Non-endemic"," ", IF(COUNTRY_INFO!C620=0," ",COUNTRY_INFO!C620))</f>
        <v>Loma</v>
      </c>
      <c r="D620" s="15">
        <f>IF(INTRO!$E$43="Non-endemic", 0, IF(COUNTRY_INFO!$K620&gt;0, IF(COUNTRY_INFO!$K620=4, 0, IF(COUNTRY_INFO!$K620=1, COUNTRY_INFO!$F620*0.33, IF(COUNTRY_INFO!$K620=2, COUNTRY_INFO!$F620*0.5, COUNTRY_INFO!$F620))), 0))</f>
        <v>0</v>
      </c>
      <c r="E620" s="15">
        <f>IF(INTRO!$E$43="Non-endemic", 0, IF(COUNTRY_INFO!$K620&gt;0, IF(COUNTRY_INFO!$K620=4, 0, IF(COUNTRY_INFO!$K620=1, 0, IF(COUNTRY_INFO!$K620=2, COUNTRY_INFO!$G620*0.2, COUNTRY_INFO!$G620))), 0))</f>
        <v>0</v>
      </c>
      <c r="F620" s="15">
        <f t="shared" si="72"/>
        <v>0</v>
      </c>
      <c r="G620" s="16">
        <f>IF(INTRO!$E$43="Non-endemic", "Not required", COUNTRY_INFO!S620)</f>
        <v>0</v>
      </c>
      <c r="H620" s="198"/>
      <c r="I620" s="15">
        <f>IF($D620=0,0,IF(AND($G620&gt;0,$H620&lt;&gt;"Yes"),D620,IF(AND($G620&gt;0,$H620="Yes"),COUNTRY_INFO!$F620,0)))</f>
        <v>0</v>
      </c>
      <c r="J620" s="3"/>
      <c r="K620" s="42">
        <f t="shared" si="73"/>
        <v>0</v>
      </c>
      <c r="L620" s="42">
        <f t="shared" si="74"/>
        <v>0</v>
      </c>
      <c r="M620" s="15">
        <f t="shared" si="69"/>
        <v>0</v>
      </c>
      <c r="N620" s="42">
        <f t="shared" si="70"/>
        <v>0</v>
      </c>
      <c r="O620" s="15">
        <f t="shared" si="75"/>
        <v>0</v>
      </c>
      <c r="P620" s="25"/>
      <c r="Q620" s="17">
        <f t="shared" si="76"/>
        <v>0</v>
      </c>
      <c r="R620" s="17">
        <f t="shared" si="71"/>
        <v>0</v>
      </c>
    </row>
    <row r="621" spans="1:18" x14ac:dyDescent="0.2">
      <c r="A621" s="14" t="str">
        <f>IF(INTRO!$E$43="Non-endemic"," ", IF(COUNTRY_INFO!A621=0," ",COUNTRY_INFO!A621))</f>
        <v>Ethiopia</v>
      </c>
      <c r="B621" s="14" t="str">
        <f>IF(INTRO!$E$43="Non-endemic"," ", IF(COUNTRY_INFO!B621=0," ",COUNTRY_INFO!B621))</f>
        <v>SNNPR Dawro</v>
      </c>
      <c r="C621" s="14" t="str">
        <f>IF(INTRO!$E$43="Non-endemic"," ", IF(COUNTRY_INFO!C621=0," ",COUNTRY_INFO!C621))</f>
        <v>Mareka</v>
      </c>
      <c r="D621" s="15">
        <f>IF(INTRO!$E$43="Non-endemic", 0, IF(COUNTRY_INFO!$K621&gt;0, IF(COUNTRY_INFO!$K621=4, 0, IF(COUNTRY_INFO!$K621=1, COUNTRY_INFO!$F621*0.33, IF(COUNTRY_INFO!$K621=2, COUNTRY_INFO!$F621*0.5, COUNTRY_INFO!$F621))), 0))</f>
        <v>0</v>
      </c>
      <c r="E621" s="15">
        <f>IF(INTRO!$E$43="Non-endemic", 0, IF(COUNTRY_INFO!$K621&gt;0, IF(COUNTRY_INFO!$K621=4, 0, IF(COUNTRY_INFO!$K621=1, 0, IF(COUNTRY_INFO!$K621=2, COUNTRY_INFO!$G621*0.2, COUNTRY_INFO!$G621))), 0))</f>
        <v>0</v>
      </c>
      <c r="F621" s="15">
        <f t="shared" si="72"/>
        <v>0</v>
      </c>
      <c r="G621" s="16">
        <f>IF(INTRO!$E$43="Non-endemic", "Not required", COUNTRY_INFO!S621)</f>
        <v>0</v>
      </c>
      <c r="H621" s="198"/>
      <c r="I621" s="15">
        <f>IF($D621=0,0,IF(AND($G621&gt;0,$H621&lt;&gt;"Yes"),D621,IF(AND($G621&gt;0,$H621="Yes"),COUNTRY_INFO!$F621,0)))</f>
        <v>0</v>
      </c>
      <c r="J621" s="3"/>
      <c r="K621" s="42">
        <f t="shared" si="73"/>
        <v>0</v>
      </c>
      <c r="L621" s="42">
        <f t="shared" si="74"/>
        <v>0</v>
      </c>
      <c r="M621" s="15">
        <f t="shared" si="69"/>
        <v>0</v>
      </c>
      <c r="N621" s="42">
        <f t="shared" si="70"/>
        <v>0</v>
      </c>
      <c r="O621" s="15">
        <f t="shared" si="75"/>
        <v>0</v>
      </c>
      <c r="P621" s="25"/>
      <c r="Q621" s="17">
        <f t="shared" si="76"/>
        <v>0</v>
      </c>
      <c r="R621" s="17">
        <f t="shared" si="71"/>
        <v>0</v>
      </c>
    </row>
    <row r="622" spans="1:18" x14ac:dyDescent="0.2">
      <c r="A622" s="14" t="str">
        <f>IF(INTRO!$E$43="Non-endemic"," ", IF(COUNTRY_INFO!A622=0," ",COUNTRY_INFO!A622))</f>
        <v>Ethiopia</v>
      </c>
      <c r="B622" s="14" t="str">
        <f>IF(INTRO!$E$43="Non-endemic"," ", IF(COUNTRY_INFO!B622=0," ",COUNTRY_INFO!B622))</f>
        <v>SNNPR Dawro</v>
      </c>
      <c r="C622" s="14" t="str">
        <f>IF(INTRO!$E$43="Non-endemic"," ", IF(COUNTRY_INFO!C622=0," ",COUNTRY_INFO!C622))</f>
        <v>Terch Town</v>
      </c>
      <c r="D622" s="15">
        <f>IF(INTRO!$E$43="Non-endemic", 0, IF(COUNTRY_INFO!$K622&gt;0, IF(COUNTRY_INFO!$K622=4, 0, IF(COUNTRY_INFO!$K622=1, COUNTRY_INFO!$F622*0.33, IF(COUNTRY_INFO!$K622=2, COUNTRY_INFO!$F622*0.5, COUNTRY_INFO!$F622))), 0))</f>
        <v>2160.8385644999998</v>
      </c>
      <c r="E622" s="15">
        <f>IF(INTRO!$E$43="Non-endemic", 0, IF(COUNTRY_INFO!$K622&gt;0, IF(COUNTRY_INFO!$K622=4, 0, IF(COUNTRY_INFO!$K622=1, 0, IF(COUNTRY_INFO!$K622=2, COUNTRY_INFO!$G622*0.2, COUNTRY_INFO!$G622))), 0))</f>
        <v>1397.9158713531999</v>
      </c>
      <c r="F622" s="15">
        <f t="shared" si="72"/>
        <v>3558.7544358531995</v>
      </c>
      <c r="G622" s="16">
        <f>IF(INTRO!$E$43="Non-endemic", "Not required", COUNTRY_INFO!S622)</f>
        <v>1</v>
      </c>
      <c r="H622" s="198" t="s">
        <v>171</v>
      </c>
      <c r="I622" s="15">
        <f>IF($D622=0,0,IF(AND($G622&gt;0,$H622&lt;&gt;"Yes"),D622,IF(AND($G622&gt;0,$H622="Yes"),COUNTRY_INFO!$F622,0)))</f>
        <v>4321.6771289999997</v>
      </c>
      <c r="J622" s="3"/>
      <c r="K622" s="42">
        <f t="shared" si="73"/>
        <v>1397.9158713531999</v>
      </c>
      <c r="L622" s="42">
        <f t="shared" si="74"/>
        <v>5719.5930003531994</v>
      </c>
      <c r="M622" s="15">
        <f t="shared" si="69"/>
        <v>10804.192822499999</v>
      </c>
      <c r="N622" s="42">
        <f t="shared" si="70"/>
        <v>4193.7476140596</v>
      </c>
      <c r="O622" s="15">
        <f t="shared" si="75"/>
        <v>10804.192822499999</v>
      </c>
      <c r="P622" s="25"/>
      <c r="Q622" s="17">
        <f t="shared" si="76"/>
        <v>10804.192822499999</v>
      </c>
      <c r="R622" s="17">
        <f t="shared" si="71"/>
        <v>11</v>
      </c>
    </row>
    <row r="623" spans="1:18" x14ac:dyDescent="0.2">
      <c r="A623" s="14" t="str">
        <f>IF(INTRO!$E$43="Non-endemic"," ", IF(COUNTRY_INFO!A623=0," ",COUNTRY_INFO!A623))</f>
        <v>Ethiopia</v>
      </c>
      <c r="B623" s="14" t="str">
        <f>IF(INTRO!$E$43="Non-endemic"," ", IF(COUNTRY_INFO!B623=0," ",COUNTRY_INFO!B623))</f>
        <v>SNNPR Dawro</v>
      </c>
      <c r="C623" s="14" t="str">
        <f>IF(INTRO!$E$43="Non-endemic"," ", IF(COUNTRY_INFO!C623=0," ",COUNTRY_INFO!C623))</f>
        <v>Tocha</v>
      </c>
      <c r="D623" s="15">
        <f>IF(INTRO!$E$43="Non-endemic", 0, IF(COUNTRY_INFO!$K623&gt;0, IF(COUNTRY_INFO!$K623=4, 0, IF(COUNTRY_INFO!$K623=1, COUNTRY_INFO!$F623*0.33, IF(COUNTRY_INFO!$K623=2, COUNTRY_INFO!$F623*0.5, COUNTRY_INFO!$F623))), 0))</f>
        <v>0</v>
      </c>
      <c r="E623" s="15">
        <f>IF(INTRO!$E$43="Non-endemic", 0, IF(COUNTRY_INFO!$K623&gt;0, IF(COUNTRY_INFO!$K623=4, 0, IF(COUNTRY_INFO!$K623=1, 0, IF(COUNTRY_INFO!$K623=2, COUNTRY_INFO!$G623*0.2, COUNTRY_INFO!$G623))), 0))</f>
        <v>0</v>
      </c>
      <c r="F623" s="15">
        <f t="shared" si="72"/>
        <v>0</v>
      </c>
      <c r="G623" s="16">
        <f>IF(INTRO!$E$43="Non-endemic", "Not required", COUNTRY_INFO!S623)</f>
        <v>0</v>
      </c>
      <c r="H623" s="198"/>
      <c r="I623" s="15">
        <f>IF($D623=0,0,IF(AND($G623&gt;0,$H623&lt;&gt;"Yes"),D623,IF(AND($G623&gt;0,$H623="Yes"),COUNTRY_INFO!$F623,0)))</f>
        <v>0</v>
      </c>
      <c r="J623" s="3"/>
      <c r="K623" s="42">
        <f t="shared" si="73"/>
        <v>0</v>
      </c>
      <c r="L623" s="42">
        <f t="shared" si="74"/>
        <v>0</v>
      </c>
      <c r="M623" s="15">
        <f t="shared" si="69"/>
        <v>0</v>
      </c>
      <c r="N623" s="42">
        <f t="shared" si="70"/>
        <v>0</v>
      </c>
      <c r="O623" s="15">
        <f t="shared" si="75"/>
        <v>0</v>
      </c>
      <c r="P623" s="25"/>
      <c r="Q623" s="17">
        <f t="shared" si="76"/>
        <v>0</v>
      </c>
      <c r="R623" s="17">
        <f t="shared" si="71"/>
        <v>0</v>
      </c>
    </row>
    <row r="624" spans="1:18" x14ac:dyDescent="0.2">
      <c r="A624" s="14" t="str">
        <f>IF(INTRO!$E$43="Non-endemic"," ", IF(COUNTRY_INFO!A624=0," ",COUNTRY_INFO!A624))</f>
        <v>Ethiopia</v>
      </c>
      <c r="B624" s="14" t="str">
        <f>IF(INTRO!$E$43="Non-endemic"," ", IF(COUNTRY_INFO!B624=0," ",COUNTRY_INFO!B624))</f>
        <v>SNNPR East Gurage</v>
      </c>
      <c r="C624" s="14" t="str">
        <f>IF(INTRO!$E$43="Non-endemic"," ", IF(COUNTRY_INFO!C624=0," ",COUNTRY_INFO!C624))</f>
        <v>Mareko</v>
      </c>
      <c r="D624" s="15">
        <f>IF(INTRO!$E$43="Non-endemic", 0, IF(COUNTRY_INFO!$K624&gt;0, IF(COUNTRY_INFO!$K624=4, 0, IF(COUNTRY_INFO!$K624=1, COUNTRY_INFO!$F624*0.33, IF(COUNTRY_INFO!$K624=2, COUNTRY_INFO!$F624*0.5, COUNTRY_INFO!$F624))), 0))</f>
        <v>8839.7062676999994</v>
      </c>
      <c r="E624" s="15">
        <f>IF(INTRO!$E$43="Non-endemic", 0, IF(COUNTRY_INFO!$K624&gt;0, IF(COUNTRY_INFO!$K624=4, 0, IF(COUNTRY_INFO!$K624=1, 0, IF(COUNTRY_INFO!$K624=2, COUNTRY_INFO!$G624*0.2, COUNTRY_INFO!$G624))), 0))</f>
        <v>0</v>
      </c>
      <c r="F624" s="15">
        <f t="shared" si="72"/>
        <v>8839.7062676999994</v>
      </c>
      <c r="G624" s="16">
        <f>IF(INTRO!$E$43="Non-endemic", "Not required", COUNTRY_INFO!S624)</f>
        <v>0</v>
      </c>
      <c r="H624" s="198"/>
      <c r="I624" s="15">
        <f>IF($D624=0,0,IF(AND($G624&gt;0,$H624&lt;&gt;"Yes"),D624,IF(AND($G624&gt;0,$H624="Yes"),COUNTRY_INFO!$F624,0)))</f>
        <v>0</v>
      </c>
      <c r="J624" s="3"/>
      <c r="K624" s="42">
        <f t="shared" si="73"/>
        <v>0</v>
      </c>
      <c r="L624" s="42">
        <f t="shared" si="74"/>
        <v>0</v>
      </c>
      <c r="M624" s="15">
        <f t="shared" si="69"/>
        <v>0</v>
      </c>
      <c r="N624" s="42">
        <f t="shared" si="70"/>
        <v>0</v>
      </c>
      <c r="O624" s="15">
        <f t="shared" si="75"/>
        <v>0</v>
      </c>
      <c r="P624" s="25"/>
      <c r="Q624" s="17">
        <f t="shared" si="76"/>
        <v>0</v>
      </c>
      <c r="R624" s="17">
        <f t="shared" si="71"/>
        <v>0</v>
      </c>
    </row>
    <row r="625" spans="1:18" x14ac:dyDescent="0.2">
      <c r="A625" s="14" t="str">
        <f>IF(INTRO!$E$43="Non-endemic"," ", IF(COUNTRY_INFO!A625=0," ",COUNTRY_INFO!A625))</f>
        <v>Ethiopia</v>
      </c>
      <c r="B625" s="14" t="str">
        <f>IF(INTRO!$E$43="Non-endemic"," ", IF(COUNTRY_INFO!B625=0," ",COUNTRY_INFO!B625))</f>
        <v>SNNPR East Gurage</v>
      </c>
      <c r="C625" s="14" t="str">
        <f>IF(INTRO!$E$43="Non-endemic"," ", IF(COUNTRY_INFO!C625=0," ",COUNTRY_INFO!C625))</f>
        <v>Meskan</v>
      </c>
      <c r="D625" s="15">
        <f>IF(INTRO!$E$43="Non-endemic", 0, IF(COUNTRY_INFO!$K625&gt;0, IF(COUNTRY_INFO!$K625=4, 0, IF(COUNTRY_INFO!$K625=1, COUNTRY_INFO!$F625*0.33, IF(COUNTRY_INFO!$K625=2, COUNTRY_INFO!$F625*0.5, COUNTRY_INFO!$F625))), 0))</f>
        <v>0</v>
      </c>
      <c r="E625" s="15">
        <f>IF(INTRO!$E$43="Non-endemic", 0, IF(COUNTRY_INFO!$K625&gt;0, IF(COUNTRY_INFO!$K625=4, 0, IF(COUNTRY_INFO!$K625=1, 0, IF(COUNTRY_INFO!$K625=2, COUNTRY_INFO!$G625*0.2, COUNTRY_INFO!$G625))), 0))</f>
        <v>0</v>
      </c>
      <c r="F625" s="15">
        <f t="shared" si="72"/>
        <v>0</v>
      </c>
      <c r="G625" s="16">
        <f>IF(INTRO!$E$43="Non-endemic", "Not required", COUNTRY_INFO!S625)</f>
        <v>0</v>
      </c>
      <c r="H625" s="198"/>
      <c r="I625" s="15">
        <f>IF($D625=0,0,IF(AND($G625&gt;0,$H625&lt;&gt;"Yes"),D625,IF(AND($G625&gt;0,$H625="Yes"),COUNTRY_INFO!$F625,0)))</f>
        <v>0</v>
      </c>
      <c r="J625" s="3"/>
      <c r="K625" s="42">
        <f t="shared" si="73"/>
        <v>0</v>
      </c>
      <c r="L625" s="42">
        <f t="shared" si="74"/>
        <v>0</v>
      </c>
      <c r="M625" s="15">
        <f t="shared" si="69"/>
        <v>0</v>
      </c>
      <c r="N625" s="42">
        <f t="shared" si="70"/>
        <v>0</v>
      </c>
      <c r="O625" s="15">
        <f t="shared" si="75"/>
        <v>0</v>
      </c>
      <c r="P625" s="25"/>
      <c r="Q625" s="17">
        <f t="shared" si="76"/>
        <v>0</v>
      </c>
      <c r="R625" s="17">
        <f t="shared" si="71"/>
        <v>0</v>
      </c>
    </row>
    <row r="626" spans="1:18" x14ac:dyDescent="0.2">
      <c r="A626" s="14" t="str">
        <f>IF(INTRO!$E$43="Non-endemic"," ", IF(COUNTRY_INFO!A626=0," ",COUNTRY_INFO!A626))</f>
        <v>Ethiopia</v>
      </c>
      <c r="B626" s="14" t="str">
        <f>IF(INTRO!$E$43="Non-endemic"," ", IF(COUNTRY_INFO!B626=0," ",COUNTRY_INFO!B626))</f>
        <v>SNNPR East Gurage</v>
      </c>
      <c r="C626" s="14" t="str">
        <f>IF(INTRO!$E$43="Non-endemic"," ", IF(COUNTRY_INFO!C626=0," ",COUNTRY_INFO!C626))</f>
        <v>Sodo</v>
      </c>
      <c r="D626" s="15">
        <f>IF(INTRO!$E$43="Non-endemic", 0, IF(COUNTRY_INFO!$K626&gt;0, IF(COUNTRY_INFO!$K626=4, 0, IF(COUNTRY_INFO!$K626=1, COUNTRY_INFO!$F626*0.33, IF(COUNTRY_INFO!$K626=2, COUNTRY_INFO!$F626*0.5, COUNTRY_INFO!$F626))), 0))</f>
        <v>0</v>
      </c>
      <c r="E626" s="15">
        <f>IF(INTRO!$E$43="Non-endemic", 0, IF(COUNTRY_INFO!$K626&gt;0, IF(COUNTRY_INFO!$K626=4, 0, IF(COUNTRY_INFO!$K626=1, 0, IF(COUNTRY_INFO!$K626=2, COUNTRY_INFO!$G626*0.2, COUNTRY_INFO!$G626))), 0))</f>
        <v>0</v>
      </c>
      <c r="F626" s="15">
        <f t="shared" si="72"/>
        <v>0</v>
      </c>
      <c r="G626" s="16">
        <f>IF(INTRO!$E$43="Non-endemic", "Not required", COUNTRY_INFO!S626)</f>
        <v>0</v>
      </c>
      <c r="H626" s="198"/>
      <c r="I626" s="15">
        <f>IF($D626=0,0,IF(AND($G626&gt;0,$H626&lt;&gt;"Yes"),D626,IF(AND($G626&gt;0,$H626="Yes"),COUNTRY_INFO!$F626,0)))</f>
        <v>0</v>
      </c>
      <c r="J626" s="3"/>
      <c r="K626" s="42">
        <f t="shared" si="73"/>
        <v>0</v>
      </c>
      <c r="L626" s="42">
        <f t="shared" si="74"/>
        <v>0</v>
      </c>
      <c r="M626" s="15">
        <f t="shared" si="69"/>
        <v>0</v>
      </c>
      <c r="N626" s="42">
        <f t="shared" si="70"/>
        <v>0</v>
      </c>
      <c r="O626" s="15">
        <f t="shared" si="75"/>
        <v>0</v>
      </c>
      <c r="P626" s="25"/>
      <c r="Q626" s="17">
        <f t="shared" si="76"/>
        <v>0</v>
      </c>
      <c r="R626" s="17">
        <f t="shared" si="71"/>
        <v>0</v>
      </c>
    </row>
    <row r="627" spans="1:18" x14ac:dyDescent="0.2">
      <c r="A627" s="14" t="str">
        <f>IF(INTRO!$E$43="Non-endemic"," ", IF(COUNTRY_INFO!A627=0," ",COUNTRY_INFO!A627))</f>
        <v>Ethiopia</v>
      </c>
      <c r="B627" s="14" t="str">
        <f>IF(INTRO!$E$43="Non-endemic"," ", IF(COUNTRY_INFO!B627=0," ",COUNTRY_INFO!B627))</f>
        <v>SNNPR Gamo Gofa</v>
      </c>
      <c r="C627" s="14" t="str">
        <f>IF(INTRO!$E$43="Non-endemic"," ", IF(COUNTRY_INFO!C627=0," ",COUNTRY_INFO!C627))</f>
        <v>Arbaminch Town</v>
      </c>
      <c r="D627" s="15">
        <f>IF(INTRO!$E$43="Non-endemic", 0, IF(COUNTRY_INFO!$K627&gt;0, IF(COUNTRY_INFO!$K627=4, 0, IF(COUNTRY_INFO!$K627=1, COUNTRY_INFO!$F627*0.33, IF(COUNTRY_INFO!$K627=2, COUNTRY_INFO!$F627*0.5, COUNTRY_INFO!$F627))), 0))</f>
        <v>0</v>
      </c>
      <c r="E627" s="15">
        <f>IF(INTRO!$E$43="Non-endemic", 0, IF(COUNTRY_INFO!$K627&gt;0, IF(COUNTRY_INFO!$K627=4, 0, IF(COUNTRY_INFO!$K627=1, 0, IF(COUNTRY_INFO!$K627=2, COUNTRY_INFO!$G627*0.2, COUNTRY_INFO!$G627))), 0))</f>
        <v>0</v>
      </c>
      <c r="F627" s="15">
        <f t="shared" si="72"/>
        <v>0</v>
      </c>
      <c r="G627" s="16">
        <f>IF(INTRO!$E$43="Non-endemic", "Not required", COUNTRY_INFO!S627)</f>
        <v>0</v>
      </c>
      <c r="H627" s="198"/>
      <c r="I627" s="15">
        <f>IF($D627=0,0,IF(AND($G627&gt;0,$H627&lt;&gt;"Yes"),D627,IF(AND($G627&gt;0,$H627="Yes"),COUNTRY_INFO!$F627,0)))</f>
        <v>0</v>
      </c>
      <c r="J627" s="3"/>
      <c r="K627" s="42">
        <f t="shared" si="73"/>
        <v>0</v>
      </c>
      <c r="L627" s="42">
        <f t="shared" si="74"/>
        <v>0</v>
      </c>
      <c r="M627" s="15">
        <f t="shared" si="69"/>
        <v>0</v>
      </c>
      <c r="N627" s="42">
        <f t="shared" si="70"/>
        <v>0</v>
      </c>
      <c r="O627" s="15">
        <f t="shared" si="75"/>
        <v>0</v>
      </c>
      <c r="P627" s="25"/>
      <c r="Q627" s="17">
        <f t="shared" si="76"/>
        <v>0</v>
      </c>
      <c r="R627" s="17">
        <f t="shared" si="71"/>
        <v>0</v>
      </c>
    </row>
    <row r="628" spans="1:18" x14ac:dyDescent="0.2">
      <c r="A628" s="14" t="str">
        <f>IF(INTRO!$E$43="Non-endemic"," ", IF(COUNTRY_INFO!A628=0," ",COUNTRY_INFO!A628))</f>
        <v>Ethiopia</v>
      </c>
      <c r="B628" s="14" t="str">
        <f>IF(INTRO!$E$43="Non-endemic"," ", IF(COUNTRY_INFO!B628=0," ",COUNTRY_INFO!B628))</f>
        <v>SNNPR Gamo Gofa</v>
      </c>
      <c r="C628" s="14" t="str">
        <f>IF(INTRO!$E$43="Non-endemic"," ", IF(COUNTRY_INFO!C628=0," ",COUNTRY_INFO!C628))</f>
        <v>Arbaminch zuria</v>
      </c>
      <c r="D628" s="15">
        <f>IF(INTRO!$E$43="Non-endemic", 0, IF(COUNTRY_INFO!$K628&gt;0, IF(COUNTRY_INFO!$K628=4, 0, IF(COUNTRY_INFO!$K628=1, COUNTRY_INFO!$F628*0.33, IF(COUNTRY_INFO!$K628=2, COUNTRY_INFO!$F628*0.5, COUNTRY_INFO!$F628))), 0))</f>
        <v>0</v>
      </c>
      <c r="E628" s="15">
        <f>IF(INTRO!$E$43="Non-endemic", 0, IF(COUNTRY_INFO!$K628&gt;0, IF(COUNTRY_INFO!$K628=4, 0, IF(COUNTRY_INFO!$K628=1, 0, IF(COUNTRY_INFO!$K628=2, COUNTRY_INFO!$G628*0.2, COUNTRY_INFO!$G628))), 0))</f>
        <v>0</v>
      </c>
      <c r="F628" s="15">
        <f t="shared" si="72"/>
        <v>0</v>
      </c>
      <c r="G628" s="16">
        <f>IF(INTRO!$E$43="Non-endemic", "Not required", COUNTRY_INFO!S628)</f>
        <v>0</v>
      </c>
      <c r="H628" s="198"/>
      <c r="I628" s="15">
        <f>IF($D628=0,0,IF(AND($G628&gt;0,$H628&lt;&gt;"Yes"),D628,IF(AND($G628&gt;0,$H628="Yes"),COUNTRY_INFO!$F628,0)))</f>
        <v>0</v>
      </c>
      <c r="J628" s="3"/>
      <c r="K628" s="42">
        <f t="shared" si="73"/>
        <v>0</v>
      </c>
      <c r="L628" s="42">
        <f t="shared" si="74"/>
        <v>0</v>
      </c>
      <c r="M628" s="15">
        <f t="shared" si="69"/>
        <v>0</v>
      </c>
      <c r="N628" s="42">
        <f t="shared" si="70"/>
        <v>0</v>
      </c>
      <c r="O628" s="15">
        <f t="shared" si="75"/>
        <v>0</v>
      </c>
      <c r="P628" s="25"/>
      <c r="Q628" s="17">
        <f t="shared" si="76"/>
        <v>0</v>
      </c>
      <c r="R628" s="17">
        <f t="shared" si="71"/>
        <v>0</v>
      </c>
    </row>
    <row r="629" spans="1:18" x14ac:dyDescent="0.2">
      <c r="A629" s="14" t="str">
        <f>IF(INTRO!$E$43="Non-endemic"," ", IF(COUNTRY_INFO!A629=0," ",COUNTRY_INFO!A629))</f>
        <v>Ethiopia</v>
      </c>
      <c r="B629" s="14" t="str">
        <f>IF(INTRO!$E$43="Non-endemic"," ", IF(COUNTRY_INFO!B629=0," ",COUNTRY_INFO!B629))</f>
        <v>SNNPR Gamo Gofa</v>
      </c>
      <c r="C629" s="14" t="str">
        <f>IF(INTRO!$E$43="Non-endemic"," ", IF(COUNTRY_INFO!C629=0," ",COUNTRY_INFO!C629))</f>
        <v>Bonkie</v>
      </c>
      <c r="D629" s="15">
        <f>IF(INTRO!$E$43="Non-endemic", 0, IF(COUNTRY_INFO!$K629&gt;0, IF(COUNTRY_INFO!$K629=4, 0, IF(COUNTRY_INFO!$K629=1, COUNTRY_INFO!$F629*0.33, IF(COUNTRY_INFO!$K629=2, COUNTRY_INFO!$F629*0.5, COUNTRY_INFO!$F629))), 0))</f>
        <v>0</v>
      </c>
      <c r="E629" s="15">
        <f>IF(INTRO!$E$43="Non-endemic", 0, IF(COUNTRY_INFO!$K629&gt;0, IF(COUNTRY_INFO!$K629=4, 0, IF(COUNTRY_INFO!$K629=1, 0, IF(COUNTRY_INFO!$K629=2, COUNTRY_INFO!$G629*0.2, COUNTRY_INFO!$G629))), 0))</f>
        <v>0</v>
      </c>
      <c r="F629" s="15">
        <f t="shared" si="72"/>
        <v>0</v>
      </c>
      <c r="G629" s="16">
        <f>IF(INTRO!$E$43="Non-endemic", "Not required", COUNTRY_INFO!S629)</f>
        <v>0</v>
      </c>
      <c r="H629" s="198"/>
      <c r="I629" s="15">
        <f>IF($D629=0,0,IF(AND($G629&gt;0,$H629&lt;&gt;"Yes"),D629,IF(AND($G629&gt;0,$H629="Yes"),COUNTRY_INFO!$F629,0)))</f>
        <v>0</v>
      </c>
      <c r="J629" s="3"/>
      <c r="K629" s="42">
        <f t="shared" si="73"/>
        <v>0</v>
      </c>
      <c r="L629" s="42">
        <f t="shared" si="74"/>
        <v>0</v>
      </c>
      <c r="M629" s="15">
        <f t="shared" si="69"/>
        <v>0</v>
      </c>
      <c r="N629" s="42">
        <f t="shared" si="70"/>
        <v>0</v>
      </c>
      <c r="O629" s="15">
        <f t="shared" si="75"/>
        <v>0</v>
      </c>
      <c r="P629" s="25"/>
      <c r="Q629" s="17">
        <f t="shared" si="76"/>
        <v>0</v>
      </c>
      <c r="R629" s="17">
        <f t="shared" si="71"/>
        <v>0</v>
      </c>
    </row>
    <row r="630" spans="1:18" x14ac:dyDescent="0.2">
      <c r="A630" s="14" t="str">
        <f>IF(INTRO!$E$43="Non-endemic"," ", IF(COUNTRY_INFO!A630=0," ",COUNTRY_INFO!A630))</f>
        <v>Ethiopia</v>
      </c>
      <c r="B630" s="14" t="str">
        <f>IF(INTRO!$E$43="Non-endemic"," ", IF(COUNTRY_INFO!B630=0," ",COUNTRY_INFO!B630))</f>
        <v>SNNPR Gamo Gofa</v>
      </c>
      <c r="C630" s="14" t="str">
        <f>IF(INTRO!$E$43="Non-endemic"," ", IF(COUNTRY_INFO!C630=0," ",COUNTRY_INFO!C630))</f>
        <v>Boreda</v>
      </c>
      <c r="D630" s="15">
        <f>IF(INTRO!$E$43="Non-endemic", 0, IF(COUNTRY_INFO!$K630&gt;0, IF(COUNTRY_INFO!$K630=4, 0, IF(COUNTRY_INFO!$K630=1, COUNTRY_INFO!$F630*0.33, IF(COUNTRY_INFO!$K630=2, COUNTRY_INFO!$F630*0.5, COUNTRY_INFO!$F630))), 0))</f>
        <v>0</v>
      </c>
      <c r="E630" s="15">
        <f>IF(INTRO!$E$43="Non-endemic", 0, IF(COUNTRY_INFO!$K630&gt;0, IF(COUNTRY_INFO!$K630=4, 0, IF(COUNTRY_INFO!$K630=1, 0, IF(COUNTRY_INFO!$K630=2, COUNTRY_INFO!$G630*0.2, COUNTRY_INFO!$G630))), 0))</f>
        <v>0</v>
      </c>
      <c r="F630" s="15">
        <f t="shared" si="72"/>
        <v>0</v>
      </c>
      <c r="G630" s="16">
        <f>IF(INTRO!$E$43="Non-endemic", "Not required", COUNTRY_INFO!S630)</f>
        <v>0</v>
      </c>
      <c r="H630" s="198"/>
      <c r="I630" s="15">
        <f>IF($D630=0,0,IF(AND($G630&gt;0,$H630&lt;&gt;"Yes"),D630,IF(AND($G630&gt;0,$H630="Yes"),COUNTRY_INFO!$F630,0)))</f>
        <v>0</v>
      </c>
      <c r="J630" s="3"/>
      <c r="K630" s="42">
        <f t="shared" si="73"/>
        <v>0</v>
      </c>
      <c r="L630" s="42">
        <f t="shared" si="74"/>
        <v>0</v>
      </c>
      <c r="M630" s="15">
        <f t="shared" si="69"/>
        <v>0</v>
      </c>
      <c r="N630" s="42">
        <f t="shared" si="70"/>
        <v>0</v>
      </c>
      <c r="O630" s="15">
        <f t="shared" si="75"/>
        <v>0</v>
      </c>
      <c r="P630" s="25"/>
      <c r="Q630" s="17">
        <f t="shared" si="76"/>
        <v>0</v>
      </c>
      <c r="R630" s="17">
        <f t="shared" si="71"/>
        <v>0</v>
      </c>
    </row>
    <row r="631" spans="1:18" x14ac:dyDescent="0.2">
      <c r="A631" s="14" t="str">
        <f>IF(INTRO!$E$43="Non-endemic"," ", IF(COUNTRY_INFO!A631=0," ",COUNTRY_INFO!A631))</f>
        <v>Ethiopia</v>
      </c>
      <c r="B631" s="14" t="str">
        <f>IF(INTRO!$E$43="Non-endemic"," ", IF(COUNTRY_INFO!B631=0," ",COUNTRY_INFO!B631))</f>
        <v>SNNPR Gamo Gofa</v>
      </c>
      <c r="C631" s="14" t="str">
        <f>IF(INTRO!$E$43="Non-endemic"," ", IF(COUNTRY_INFO!C631=0," ",COUNTRY_INFO!C631))</f>
        <v>Chencha</v>
      </c>
      <c r="D631" s="15">
        <f>IF(INTRO!$E$43="Non-endemic", 0, IF(COUNTRY_INFO!$K631&gt;0, IF(COUNTRY_INFO!$K631=4, 0, IF(COUNTRY_INFO!$K631=1, COUNTRY_INFO!$F631*0.33, IF(COUNTRY_INFO!$K631=2, COUNTRY_INFO!$F631*0.5, COUNTRY_INFO!$F631))), 0))</f>
        <v>0</v>
      </c>
      <c r="E631" s="15">
        <f>IF(INTRO!$E$43="Non-endemic", 0, IF(COUNTRY_INFO!$K631&gt;0, IF(COUNTRY_INFO!$K631=4, 0, IF(COUNTRY_INFO!$K631=1, 0, IF(COUNTRY_INFO!$K631=2, COUNTRY_INFO!$G631*0.2, COUNTRY_INFO!$G631))), 0))</f>
        <v>0</v>
      </c>
      <c r="F631" s="15">
        <f t="shared" si="72"/>
        <v>0</v>
      </c>
      <c r="G631" s="16">
        <f>IF(INTRO!$E$43="Non-endemic", "Not required", COUNTRY_INFO!S631)</f>
        <v>0</v>
      </c>
      <c r="H631" s="198"/>
      <c r="I631" s="15">
        <f>IF($D631=0,0,IF(AND($G631&gt;0,$H631&lt;&gt;"Yes"),D631,IF(AND($G631&gt;0,$H631="Yes"),COUNTRY_INFO!$F631,0)))</f>
        <v>0</v>
      </c>
      <c r="J631" s="3"/>
      <c r="K631" s="42">
        <f t="shared" si="73"/>
        <v>0</v>
      </c>
      <c r="L631" s="42">
        <f t="shared" si="74"/>
        <v>0</v>
      </c>
      <c r="M631" s="15">
        <f t="shared" si="69"/>
        <v>0</v>
      </c>
      <c r="N631" s="42">
        <f t="shared" si="70"/>
        <v>0</v>
      </c>
      <c r="O631" s="15">
        <f t="shared" si="75"/>
        <v>0</v>
      </c>
      <c r="P631" s="25"/>
      <c r="Q631" s="17">
        <f t="shared" si="76"/>
        <v>0</v>
      </c>
      <c r="R631" s="17">
        <f t="shared" si="71"/>
        <v>0</v>
      </c>
    </row>
    <row r="632" spans="1:18" x14ac:dyDescent="0.2">
      <c r="A632" s="14" t="str">
        <f>IF(INTRO!$E$43="Non-endemic"," ", IF(COUNTRY_INFO!A632=0," ",COUNTRY_INFO!A632))</f>
        <v>Ethiopia</v>
      </c>
      <c r="B632" s="14" t="str">
        <f>IF(INTRO!$E$43="Non-endemic"," ", IF(COUNTRY_INFO!B632=0," ",COUNTRY_INFO!B632))</f>
        <v>SNNPR Gamo Gofa</v>
      </c>
      <c r="C632" s="14" t="str">
        <f>IF(INTRO!$E$43="Non-endemic"," ", IF(COUNTRY_INFO!C632=0," ",COUNTRY_INFO!C632))</f>
        <v>Daramalo</v>
      </c>
      <c r="D632" s="15">
        <f>IF(INTRO!$E$43="Non-endemic", 0, IF(COUNTRY_INFO!$K632&gt;0, IF(COUNTRY_INFO!$K632=4, 0, IF(COUNTRY_INFO!$K632=1, COUNTRY_INFO!$F632*0.33, IF(COUNTRY_INFO!$K632=2, COUNTRY_INFO!$F632*0.5, COUNTRY_INFO!$F632))), 0))</f>
        <v>0</v>
      </c>
      <c r="E632" s="15">
        <f>IF(INTRO!$E$43="Non-endemic", 0, IF(COUNTRY_INFO!$K632&gt;0, IF(COUNTRY_INFO!$K632=4, 0, IF(COUNTRY_INFO!$K632=1, 0, IF(COUNTRY_INFO!$K632=2, COUNTRY_INFO!$G632*0.2, COUNTRY_INFO!$G632))), 0))</f>
        <v>0</v>
      </c>
      <c r="F632" s="15">
        <f t="shared" si="72"/>
        <v>0</v>
      </c>
      <c r="G632" s="16">
        <f>IF(INTRO!$E$43="Non-endemic", "Not required", COUNTRY_INFO!S632)</f>
        <v>0</v>
      </c>
      <c r="H632" s="198"/>
      <c r="I632" s="15">
        <f>IF($D632=0,0,IF(AND($G632&gt;0,$H632&lt;&gt;"Yes"),D632,IF(AND($G632&gt;0,$H632="Yes"),COUNTRY_INFO!$F632,0)))</f>
        <v>0</v>
      </c>
      <c r="J632" s="3"/>
      <c r="K632" s="42">
        <f t="shared" si="73"/>
        <v>0</v>
      </c>
      <c r="L632" s="42">
        <f t="shared" si="74"/>
        <v>0</v>
      </c>
      <c r="M632" s="15">
        <f t="shared" si="69"/>
        <v>0</v>
      </c>
      <c r="N632" s="42">
        <f t="shared" si="70"/>
        <v>0</v>
      </c>
      <c r="O632" s="15">
        <f t="shared" si="75"/>
        <v>0</v>
      </c>
      <c r="P632" s="25"/>
      <c r="Q632" s="17">
        <f t="shared" si="76"/>
        <v>0</v>
      </c>
      <c r="R632" s="17">
        <f t="shared" si="71"/>
        <v>0</v>
      </c>
    </row>
    <row r="633" spans="1:18" x14ac:dyDescent="0.2">
      <c r="A633" s="14" t="str">
        <f>IF(INTRO!$E$43="Non-endemic"," ", IF(COUNTRY_INFO!A633=0," ",COUNTRY_INFO!A633))</f>
        <v>Ethiopia</v>
      </c>
      <c r="B633" s="14" t="str">
        <f>IF(INTRO!$E$43="Non-endemic"," ", IF(COUNTRY_INFO!B633=0," ",COUNTRY_INFO!B633))</f>
        <v>SNNPR Gamo Gofa</v>
      </c>
      <c r="C633" s="14" t="str">
        <f>IF(INTRO!$E$43="Non-endemic"," ", IF(COUNTRY_INFO!C633=0," ",COUNTRY_INFO!C633))</f>
        <v>Demba Gofa</v>
      </c>
      <c r="D633" s="15">
        <f>IF(INTRO!$E$43="Non-endemic", 0, IF(COUNTRY_INFO!$K633&gt;0, IF(COUNTRY_INFO!$K633=4, 0, IF(COUNTRY_INFO!$K633=1, COUNTRY_INFO!$F633*0.33, IF(COUNTRY_INFO!$K633=2, COUNTRY_INFO!$F633*0.5, COUNTRY_INFO!$F633))), 0))</f>
        <v>0</v>
      </c>
      <c r="E633" s="15">
        <f>IF(INTRO!$E$43="Non-endemic", 0, IF(COUNTRY_INFO!$K633&gt;0, IF(COUNTRY_INFO!$K633=4, 0, IF(COUNTRY_INFO!$K633=1, 0, IF(COUNTRY_INFO!$K633=2, COUNTRY_INFO!$G633*0.2, COUNTRY_INFO!$G633))), 0))</f>
        <v>0</v>
      </c>
      <c r="F633" s="15">
        <f t="shared" si="72"/>
        <v>0</v>
      </c>
      <c r="G633" s="16">
        <f>IF(INTRO!$E$43="Non-endemic", "Not required", COUNTRY_INFO!S633)</f>
        <v>0</v>
      </c>
      <c r="H633" s="198"/>
      <c r="I633" s="15">
        <f>IF($D633=0,0,IF(AND($G633&gt;0,$H633&lt;&gt;"Yes"),D633,IF(AND($G633&gt;0,$H633="Yes"),COUNTRY_INFO!$F633,0)))</f>
        <v>0</v>
      </c>
      <c r="J633" s="3"/>
      <c r="K633" s="42">
        <f t="shared" si="73"/>
        <v>0</v>
      </c>
      <c r="L633" s="42">
        <f t="shared" si="74"/>
        <v>0</v>
      </c>
      <c r="M633" s="15">
        <f t="shared" si="69"/>
        <v>0</v>
      </c>
      <c r="N633" s="42">
        <f t="shared" si="70"/>
        <v>0</v>
      </c>
      <c r="O633" s="15">
        <f t="shared" si="75"/>
        <v>0</v>
      </c>
      <c r="P633" s="25"/>
      <c r="Q633" s="17">
        <f t="shared" si="76"/>
        <v>0</v>
      </c>
      <c r="R633" s="17">
        <f t="shared" si="71"/>
        <v>0</v>
      </c>
    </row>
    <row r="634" spans="1:18" x14ac:dyDescent="0.2">
      <c r="A634" s="14" t="str">
        <f>IF(INTRO!$E$43="Non-endemic"," ", IF(COUNTRY_INFO!A634=0," ",COUNTRY_INFO!A634))</f>
        <v>Ethiopia</v>
      </c>
      <c r="B634" s="14" t="str">
        <f>IF(INTRO!$E$43="Non-endemic"," ", IF(COUNTRY_INFO!B634=0," ",COUNTRY_INFO!B634))</f>
        <v>SNNPR Gamo Gofa</v>
      </c>
      <c r="C634" s="14" t="str">
        <f>IF(INTRO!$E$43="Non-endemic"," ", IF(COUNTRY_INFO!C634=0," ",COUNTRY_INFO!C634))</f>
        <v>Dita</v>
      </c>
      <c r="D634" s="15">
        <f>IF(INTRO!$E$43="Non-endemic", 0, IF(COUNTRY_INFO!$K634&gt;0, IF(COUNTRY_INFO!$K634=4, 0, IF(COUNTRY_INFO!$K634=1, COUNTRY_INFO!$F634*0.33, IF(COUNTRY_INFO!$K634=2, COUNTRY_INFO!$F634*0.5, COUNTRY_INFO!$F634))), 0))</f>
        <v>0</v>
      </c>
      <c r="E634" s="15">
        <f>IF(INTRO!$E$43="Non-endemic", 0, IF(COUNTRY_INFO!$K634&gt;0, IF(COUNTRY_INFO!$K634=4, 0, IF(COUNTRY_INFO!$K634=1, 0, IF(COUNTRY_INFO!$K634=2, COUNTRY_INFO!$G634*0.2, COUNTRY_INFO!$G634))), 0))</f>
        <v>0</v>
      </c>
      <c r="F634" s="15">
        <f t="shared" si="72"/>
        <v>0</v>
      </c>
      <c r="G634" s="16">
        <f>IF(INTRO!$E$43="Non-endemic", "Not required", COUNTRY_INFO!S634)</f>
        <v>0</v>
      </c>
      <c r="H634" s="198"/>
      <c r="I634" s="15">
        <f>IF($D634=0,0,IF(AND($G634&gt;0,$H634&lt;&gt;"Yes"),D634,IF(AND($G634&gt;0,$H634="Yes"),COUNTRY_INFO!$F634,0)))</f>
        <v>0</v>
      </c>
      <c r="J634" s="3"/>
      <c r="K634" s="42">
        <f t="shared" si="73"/>
        <v>0</v>
      </c>
      <c r="L634" s="42">
        <f t="shared" si="74"/>
        <v>0</v>
      </c>
      <c r="M634" s="15">
        <f t="shared" si="69"/>
        <v>0</v>
      </c>
      <c r="N634" s="42">
        <f t="shared" si="70"/>
        <v>0</v>
      </c>
      <c r="O634" s="15">
        <f t="shared" si="75"/>
        <v>0</v>
      </c>
      <c r="P634" s="25"/>
      <c r="Q634" s="17">
        <f t="shared" si="76"/>
        <v>0</v>
      </c>
      <c r="R634" s="17">
        <f t="shared" si="71"/>
        <v>0</v>
      </c>
    </row>
    <row r="635" spans="1:18" x14ac:dyDescent="0.2">
      <c r="A635" s="14" t="str">
        <f>IF(INTRO!$E$43="Non-endemic"," ", IF(COUNTRY_INFO!A635=0," ",COUNTRY_INFO!A635))</f>
        <v>Ethiopia</v>
      </c>
      <c r="B635" s="14" t="str">
        <f>IF(INTRO!$E$43="Non-endemic"," ", IF(COUNTRY_INFO!B635=0," ",COUNTRY_INFO!B635))</f>
        <v>SNNPR Gamo Gofa</v>
      </c>
      <c r="C635" s="14" t="str">
        <f>IF(INTRO!$E$43="Non-endemic"," ", IF(COUNTRY_INFO!C635=0," ",COUNTRY_INFO!C635))</f>
        <v>Gezie Gofa</v>
      </c>
      <c r="D635" s="15">
        <f>IF(INTRO!$E$43="Non-endemic", 0, IF(COUNTRY_INFO!$K635&gt;0, IF(COUNTRY_INFO!$K635=4, 0, IF(COUNTRY_INFO!$K635=1, COUNTRY_INFO!$F635*0.33, IF(COUNTRY_INFO!$K635=2, COUNTRY_INFO!$F635*0.5, COUNTRY_INFO!$F635))), 0))</f>
        <v>0</v>
      </c>
      <c r="E635" s="15">
        <f>IF(INTRO!$E$43="Non-endemic", 0, IF(COUNTRY_INFO!$K635&gt;0, IF(COUNTRY_INFO!$K635=4, 0, IF(COUNTRY_INFO!$K635=1, 0, IF(COUNTRY_INFO!$K635=2, COUNTRY_INFO!$G635*0.2, COUNTRY_INFO!$G635))), 0))</f>
        <v>0</v>
      </c>
      <c r="F635" s="15">
        <f t="shared" si="72"/>
        <v>0</v>
      </c>
      <c r="G635" s="16">
        <f>IF(INTRO!$E$43="Non-endemic", "Not required", COUNTRY_INFO!S635)</f>
        <v>0</v>
      </c>
      <c r="H635" s="198"/>
      <c r="I635" s="15">
        <f>IF($D635=0,0,IF(AND($G635&gt;0,$H635&lt;&gt;"Yes"),D635,IF(AND($G635&gt;0,$H635="Yes"),COUNTRY_INFO!$F635,0)))</f>
        <v>0</v>
      </c>
      <c r="J635" s="3"/>
      <c r="K635" s="42">
        <f t="shared" si="73"/>
        <v>0</v>
      </c>
      <c r="L635" s="42">
        <f t="shared" si="74"/>
        <v>0</v>
      </c>
      <c r="M635" s="15">
        <f t="shared" si="69"/>
        <v>0</v>
      </c>
      <c r="N635" s="42">
        <f t="shared" si="70"/>
        <v>0</v>
      </c>
      <c r="O635" s="15">
        <f t="shared" si="75"/>
        <v>0</v>
      </c>
      <c r="P635" s="25"/>
      <c r="Q635" s="17">
        <f t="shared" si="76"/>
        <v>0</v>
      </c>
      <c r="R635" s="17">
        <f t="shared" si="71"/>
        <v>0</v>
      </c>
    </row>
    <row r="636" spans="1:18" x14ac:dyDescent="0.2">
      <c r="A636" s="14" t="str">
        <f>IF(INTRO!$E$43="Non-endemic"," ", IF(COUNTRY_INFO!A636=0," ",COUNTRY_INFO!A636))</f>
        <v>Ethiopia</v>
      </c>
      <c r="B636" s="14" t="str">
        <f>IF(INTRO!$E$43="Non-endemic"," ", IF(COUNTRY_INFO!B636=0," ",COUNTRY_INFO!B636))</f>
        <v>SNNPR Gamo Gofa</v>
      </c>
      <c r="C636" s="14" t="str">
        <f>IF(INTRO!$E$43="Non-endemic"," ", IF(COUNTRY_INFO!C636=0," ",COUNTRY_INFO!C636))</f>
        <v>Kemba</v>
      </c>
      <c r="D636" s="15">
        <f>IF(INTRO!$E$43="Non-endemic", 0, IF(COUNTRY_INFO!$K636&gt;0, IF(COUNTRY_INFO!$K636=4, 0, IF(COUNTRY_INFO!$K636=1, COUNTRY_INFO!$F636*0.33, IF(COUNTRY_INFO!$K636=2, COUNTRY_INFO!$F636*0.5, COUNTRY_INFO!$F636))), 0))</f>
        <v>0</v>
      </c>
      <c r="E636" s="15">
        <f>IF(INTRO!$E$43="Non-endemic", 0, IF(COUNTRY_INFO!$K636&gt;0, IF(COUNTRY_INFO!$K636=4, 0, IF(COUNTRY_INFO!$K636=1, 0, IF(COUNTRY_INFO!$K636=2, COUNTRY_INFO!$G636*0.2, COUNTRY_INFO!$G636))), 0))</f>
        <v>0</v>
      </c>
      <c r="F636" s="15">
        <f t="shared" si="72"/>
        <v>0</v>
      </c>
      <c r="G636" s="16">
        <f>IF(INTRO!$E$43="Non-endemic", "Not required", COUNTRY_INFO!S636)</f>
        <v>0</v>
      </c>
      <c r="H636" s="198"/>
      <c r="I636" s="15">
        <f>IF($D636=0,0,IF(AND($G636&gt;0,$H636&lt;&gt;"Yes"),D636,IF(AND($G636&gt;0,$H636="Yes"),COUNTRY_INFO!$F636,0)))</f>
        <v>0</v>
      </c>
      <c r="J636" s="3"/>
      <c r="K636" s="42">
        <f t="shared" si="73"/>
        <v>0</v>
      </c>
      <c r="L636" s="42">
        <f t="shared" si="74"/>
        <v>0</v>
      </c>
      <c r="M636" s="15">
        <f t="shared" si="69"/>
        <v>0</v>
      </c>
      <c r="N636" s="42">
        <f t="shared" si="70"/>
        <v>0</v>
      </c>
      <c r="O636" s="15">
        <f t="shared" si="75"/>
        <v>0</v>
      </c>
      <c r="P636" s="25"/>
      <c r="Q636" s="17">
        <f t="shared" si="76"/>
        <v>0</v>
      </c>
      <c r="R636" s="17">
        <f t="shared" si="71"/>
        <v>0</v>
      </c>
    </row>
    <row r="637" spans="1:18" x14ac:dyDescent="0.2">
      <c r="A637" s="14" t="str">
        <f>IF(INTRO!$E$43="Non-endemic"," ", IF(COUNTRY_INFO!A637=0," ",COUNTRY_INFO!A637))</f>
        <v>Ethiopia</v>
      </c>
      <c r="B637" s="14" t="str">
        <f>IF(INTRO!$E$43="Non-endemic"," ", IF(COUNTRY_INFO!B637=0," ",COUNTRY_INFO!B637))</f>
        <v>SNNPR Gamo Gofa</v>
      </c>
      <c r="C637" s="14" t="str">
        <f>IF(INTRO!$E$43="Non-endemic"," ", IF(COUNTRY_INFO!C637=0," ",COUNTRY_INFO!C637))</f>
        <v>Kucha</v>
      </c>
      <c r="D637" s="15">
        <f>IF(INTRO!$E$43="Non-endemic", 0, IF(COUNTRY_INFO!$K637&gt;0, IF(COUNTRY_INFO!$K637=4, 0, IF(COUNTRY_INFO!$K637=1, COUNTRY_INFO!$F637*0.33, IF(COUNTRY_INFO!$K637=2, COUNTRY_INFO!$F637*0.5, COUNTRY_INFO!$F637))), 0))</f>
        <v>0</v>
      </c>
      <c r="E637" s="15">
        <f>IF(INTRO!$E$43="Non-endemic", 0, IF(COUNTRY_INFO!$K637&gt;0, IF(COUNTRY_INFO!$K637=4, 0, IF(COUNTRY_INFO!$K637=1, 0, IF(COUNTRY_INFO!$K637=2, COUNTRY_INFO!$G637*0.2, COUNTRY_INFO!$G637))), 0))</f>
        <v>0</v>
      </c>
      <c r="F637" s="15">
        <f t="shared" si="72"/>
        <v>0</v>
      </c>
      <c r="G637" s="16">
        <f>IF(INTRO!$E$43="Non-endemic", "Not required", COUNTRY_INFO!S637)</f>
        <v>0</v>
      </c>
      <c r="H637" s="198"/>
      <c r="I637" s="15">
        <f>IF($D637=0,0,IF(AND($G637&gt;0,$H637&lt;&gt;"Yes"),D637,IF(AND($G637&gt;0,$H637="Yes"),COUNTRY_INFO!$F637,0)))</f>
        <v>0</v>
      </c>
      <c r="J637" s="3"/>
      <c r="K637" s="42">
        <f t="shared" si="73"/>
        <v>0</v>
      </c>
      <c r="L637" s="42">
        <f t="shared" si="74"/>
        <v>0</v>
      </c>
      <c r="M637" s="15">
        <f t="shared" si="69"/>
        <v>0</v>
      </c>
      <c r="N637" s="42">
        <f t="shared" si="70"/>
        <v>0</v>
      </c>
      <c r="O637" s="15">
        <f t="shared" si="75"/>
        <v>0</v>
      </c>
      <c r="P637" s="25"/>
      <c r="Q637" s="17">
        <f t="shared" si="76"/>
        <v>0</v>
      </c>
      <c r="R637" s="17">
        <f t="shared" si="71"/>
        <v>0</v>
      </c>
    </row>
    <row r="638" spans="1:18" x14ac:dyDescent="0.2">
      <c r="A638" s="14" t="str">
        <f>IF(INTRO!$E$43="Non-endemic"," ", IF(COUNTRY_INFO!A638=0," ",COUNTRY_INFO!A638))</f>
        <v>Ethiopia</v>
      </c>
      <c r="B638" s="14" t="str">
        <f>IF(INTRO!$E$43="Non-endemic"," ", IF(COUNTRY_INFO!B638=0," ",COUNTRY_INFO!B638))</f>
        <v>SNNPR Gamo Gofa</v>
      </c>
      <c r="C638" s="14" t="str">
        <f>IF(INTRO!$E$43="Non-endemic"," ", IF(COUNTRY_INFO!C638=0," ",COUNTRY_INFO!C638))</f>
        <v>Melokoza</v>
      </c>
      <c r="D638" s="15">
        <f>IF(INTRO!$E$43="Non-endemic", 0, IF(COUNTRY_INFO!$K638&gt;0, IF(COUNTRY_INFO!$K638=4, 0, IF(COUNTRY_INFO!$K638=1, COUNTRY_INFO!$F638*0.33, IF(COUNTRY_INFO!$K638=2, COUNTRY_INFO!$F638*0.5, COUNTRY_INFO!$F638))), 0))</f>
        <v>0</v>
      </c>
      <c r="E638" s="15">
        <f>IF(INTRO!$E$43="Non-endemic", 0, IF(COUNTRY_INFO!$K638&gt;0, IF(COUNTRY_INFO!$K638=4, 0, IF(COUNTRY_INFO!$K638=1, 0, IF(COUNTRY_INFO!$K638=2, COUNTRY_INFO!$G638*0.2, COUNTRY_INFO!$G638))), 0))</f>
        <v>0</v>
      </c>
      <c r="F638" s="15">
        <f t="shared" si="72"/>
        <v>0</v>
      </c>
      <c r="G638" s="16">
        <f>IF(INTRO!$E$43="Non-endemic", "Not required", COUNTRY_INFO!S638)</f>
        <v>0</v>
      </c>
      <c r="H638" s="198"/>
      <c r="I638" s="15">
        <f>IF($D638=0,0,IF(AND($G638&gt;0,$H638&lt;&gt;"Yes"),D638,IF(AND($G638&gt;0,$H638="Yes"),COUNTRY_INFO!$F638,0)))</f>
        <v>0</v>
      </c>
      <c r="J638" s="3"/>
      <c r="K638" s="42">
        <f t="shared" si="73"/>
        <v>0</v>
      </c>
      <c r="L638" s="42">
        <f t="shared" si="74"/>
        <v>0</v>
      </c>
      <c r="M638" s="15">
        <f t="shared" si="69"/>
        <v>0</v>
      </c>
      <c r="N638" s="42">
        <f t="shared" si="70"/>
        <v>0</v>
      </c>
      <c r="O638" s="15">
        <f t="shared" si="75"/>
        <v>0</v>
      </c>
      <c r="P638" s="25"/>
      <c r="Q638" s="17">
        <f t="shared" si="76"/>
        <v>0</v>
      </c>
      <c r="R638" s="17">
        <f t="shared" si="71"/>
        <v>0</v>
      </c>
    </row>
    <row r="639" spans="1:18" x14ac:dyDescent="0.2">
      <c r="A639" s="14" t="str">
        <f>IF(INTRO!$E$43="Non-endemic"," ", IF(COUNTRY_INFO!A639=0," ",COUNTRY_INFO!A639))</f>
        <v>Ethiopia</v>
      </c>
      <c r="B639" s="14" t="str">
        <f>IF(INTRO!$E$43="Non-endemic"," ", IF(COUNTRY_INFO!B639=0," ",COUNTRY_INFO!B639))</f>
        <v>SNNPR Gamo Gofa</v>
      </c>
      <c r="C639" s="14" t="str">
        <f>IF(INTRO!$E$43="Non-endemic"," ", IF(COUNTRY_INFO!C639=0," ",COUNTRY_INFO!C639))</f>
        <v>Mirab Abaya</v>
      </c>
      <c r="D639" s="15">
        <f>IF(INTRO!$E$43="Non-endemic", 0, IF(COUNTRY_INFO!$K639&gt;0, IF(COUNTRY_INFO!$K639=4, 0, IF(COUNTRY_INFO!$K639=1, COUNTRY_INFO!$F639*0.33, IF(COUNTRY_INFO!$K639=2, COUNTRY_INFO!$F639*0.5, COUNTRY_INFO!$F639))), 0))</f>
        <v>0</v>
      </c>
      <c r="E639" s="15">
        <f>IF(INTRO!$E$43="Non-endemic", 0, IF(COUNTRY_INFO!$K639&gt;0, IF(COUNTRY_INFO!$K639=4, 0, IF(COUNTRY_INFO!$K639=1, 0, IF(COUNTRY_INFO!$K639=2, COUNTRY_INFO!$G639*0.2, COUNTRY_INFO!$G639))), 0))</f>
        <v>0</v>
      </c>
      <c r="F639" s="15">
        <f t="shared" si="72"/>
        <v>0</v>
      </c>
      <c r="G639" s="16">
        <f>IF(INTRO!$E$43="Non-endemic", "Not required", COUNTRY_INFO!S639)</f>
        <v>0</v>
      </c>
      <c r="H639" s="198"/>
      <c r="I639" s="15">
        <f>IF($D639=0,0,IF(AND($G639&gt;0,$H639&lt;&gt;"Yes"),D639,IF(AND($G639&gt;0,$H639="Yes"),COUNTRY_INFO!$F639,0)))</f>
        <v>0</v>
      </c>
      <c r="J639" s="3"/>
      <c r="K639" s="42">
        <f t="shared" si="73"/>
        <v>0</v>
      </c>
      <c r="L639" s="42">
        <f t="shared" si="74"/>
        <v>0</v>
      </c>
      <c r="M639" s="15">
        <f t="shared" si="69"/>
        <v>0</v>
      </c>
      <c r="N639" s="42">
        <f t="shared" si="70"/>
        <v>0</v>
      </c>
      <c r="O639" s="15">
        <f t="shared" si="75"/>
        <v>0</v>
      </c>
      <c r="P639" s="25"/>
      <c r="Q639" s="17">
        <f t="shared" si="76"/>
        <v>0</v>
      </c>
      <c r="R639" s="17">
        <f t="shared" si="71"/>
        <v>0</v>
      </c>
    </row>
    <row r="640" spans="1:18" x14ac:dyDescent="0.2">
      <c r="A640" s="14" t="str">
        <f>IF(INTRO!$E$43="Non-endemic"," ", IF(COUNTRY_INFO!A640=0," ",COUNTRY_INFO!A640))</f>
        <v>Ethiopia</v>
      </c>
      <c r="B640" s="14" t="str">
        <f>IF(INTRO!$E$43="Non-endemic"," ", IF(COUNTRY_INFO!B640=0," ",COUNTRY_INFO!B640))</f>
        <v>SNNPR Gamo Gofa</v>
      </c>
      <c r="C640" s="14" t="str">
        <f>IF(INTRO!$E$43="Non-endemic"," ", IF(COUNTRY_INFO!C640=0," ",COUNTRY_INFO!C640))</f>
        <v>O'yida</v>
      </c>
      <c r="D640" s="15">
        <f>IF(INTRO!$E$43="Non-endemic", 0, IF(COUNTRY_INFO!$K640&gt;0, IF(COUNTRY_INFO!$K640=4, 0, IF(COUNTRY_INFO!$K640=1, COUNTRY_INFO!$F640*0.33, IF(COUNTRY_INFO!$K640=2, COUNTRY_INFO!$F640*0.5, COUNTRY_INFO!$F640))), 0))</f>
        <v>0</v>
      </c>
      <c r="E640" s="15">
        <f>IF(INTRO!$E$43="Non-endemic", 0, IF(COUNTRY_INFO!$K640&gt;0, IF(COUNTRY_INFO!$K640=4, 0, IF(COUNTRY_INFO!$K640=1, 0, IF(COUNTRY_INFO!$K640=2, COUNTRY_INFO!$G640*0.2, COUNTRY_INFO!$G640))), 0))</f>
        <v>0</v>
      </c>
      <c r="F640" s="15">
        <f t="shared" si="72"/>
        <v>0</v>
      </c>
      <c r="G640" s="16">
        <f>IF(INTRO!$E$43="Non-endemic", "Not required", COUNTRY_INFO!S640)</f>
        <v>0</v>
      </c>
      <c r="H640" s="198"/>
      <c r="I640" s="15">
        <f>IF($D640=0,0,IF(AND($G640&gt;0,$H640&lt;&gt;"Yes"),D640,IF(AND($G640&gt;0,$H640="Yes"),COUNTRY_INFO!$F640,0)))</f>
        <v>0</v>
      </c>
      <c r="J640" s="3"/>
      <c r="K640" s="42">
        <f t="shared" si="73"/>
        <v>0</v>
      </c>
      <c r="L640" s="42">
        <f t="shared" si="74"/>
        <v>0</v>
      </c>
      <c r="M640" s="15">
        <f t="shared" si="69"/>
        <v>0</v>
      </c>
      <c r="N640" s="42">
        <f t="shared" si="70"/>
        <v>0</v>
      </c>
      <c r="O640" s="15">
        <f t="shared" si="75"/>
        <v>0</v>
      </c>
      <c r="P640" s="25"/>
      <c r="Q640" s="17">
        <f t="shared" si="76"/>
        <v>0</v>
      </c>
      <c r="R640" s="17">
        <f t="shared" si="71"/>
        <v>0</v>
      </c>
    </row>
    <row r="641" spans="1:18" x14ac:dyDescent="0.2">
      <c r="A641" s="14" t="str">
        <f>IF(INTRO!$E$43="Non-endemic"," ", IF(COUNTRY_INFO!A641=0," ",COUNTRY_INFO!A641))</f>
        <v>Ethiopia</v>
      </c>
      <c r="B641" s="14" t="str">
        <f>IF(INTRO!$E$43="Non-endemic"," ", IF(COUNTRY_INFO!B641=0," ",COUNTRY_INFO!B641))</f>
        <v>SNNPR Gamo Gofa</v>
      </c>
      <c r="C641" s="14" t="str">
        <f>IF(INTRO!$E$43="Non-endemic"," ", IF(COUNTRY_INFO!C641=0," ",COUNTRY_INFO!C641))</f>
        <v>Sawla Town</v>
      </c>
      <c r="D641" s="15">
        <f>IF(INTRO!$E$43="Non-endemic", 0, IF(COUNTRY_INFO!$K641&gt;0, IF(COUNTRY_INFO!$K641=4, 0, IF(COUNTRY_INFO!$K641=1, COUNTRY_INFO!$F641*0.33, IF(COUNTRY_INFO!$K641=2, COUNTRY_INFO!$F641*0.5, COUNTRY_INFO!$F641))), 0))</f>
        <v>0</v>
      </c>
      <c r="E641" s="15">
        <f>IF(INTRO!$E$43="Non-endemic", 0, IF(COUNTRY_INFO!$K641&gt;0, IF(COUNTRY_INFO!$K641=4, 0, IF(COUNTRY_INFO!$K641=1, 0, IF(COUNTRY_INFO!$K641=2, COUNTRY_INFO!$G641*0.2, COUNTRY_INFO!$G641))), 0))</f>
        <v>0</v>
      </c>
      <c r="F641" s="15">
        <f t="shared" si="72"/>
        <v>0</v>
      </c>
      <c r="G641" s="16">
        <f>IF(INTRO!$E$43="Non-endemic", "Not required", COUNTRY_INFO!S641)</f>
        <v>0</v>
      </c>
      <c r="H641" s="198"/>
      <c r="I641" s="15">
        <f>IF($D641=0,0,IF(AND($G641&gt;0,$H641&lt;&gt;"Yes"),D641,IF(AND($G641&gt;0,$H641="Yes"),COUNTRY_INFO!$F641,0)))</f>
        <v>0</v>
      </c>
      <c r="J641" s="3"/>
      <c r="K641" s="42">
        <f t="shared" si="73"/>
        <v>0</v>
      </c>
      <c r="L641" s="42">
        <f t="shared" si="74"/>
        <v>0</v>
      </c>
      <c r="M641" s="15">
        <f t="shared" si="69"/>
        <v>0</v>
      </c>
      <c r="N641" s="42">
        <f t="shared" si="70"/>
        <v>0</v>
      </c>
      <c r="O641" s="15">
        <f t="shared" si="75"/>
        <v>0</v>
      </c>
      <c r="P641" s="25"/>
      <c r="Q641" s="17">
        <f t="shared" si="76"/>
        <v>0</v>
      </c>
      <c r="R641" s="17">
        <f t="shared" si="71"/>
        <v>0</v>
      </c>
    </row>
    <row r="642" spans="1:18" x14ac:dyDescent="0.2">
      <c r="A642" s="14" t="str">
        <f>IF(INTRO!$E$43="Non-endemic"," ", IF(COUNTRY_INFO!A642=0," ",COUNTRY_INFO!A642))</f>
        <v>Ethiopia</v>
      </c>
      <c r="B642" s="14" t="str">
        <f>IF(INTRO!$E$43="Non-endemic"," ", IF(COUNTRY_INFO!B642=0," ",COUNTRY_INFO!B642))</f>
        <v>SNNPR Gamo Gofa</v>
      </c>
      <c r="C642" s="14" t="str">
        <f>IF(INTRO!$E$43="Non-endemic"," ", IF(COUNTRY_INFO!C642=0," ",COUNTRY_INFO!C642))</f>
        <v>Uba Debretsehay</v>
      </c>
      <c r="D642" s="15">
        <f>IF(INTRO!$E$43="Non-endemic", 0, IF(COUNTRY_INFO!$K642&gt;0, IF(COUNTRY_INFO!$K642=4, 0, IF(COUNTRY_INFO!$K642=1, COUNTRY_INFO!$F642*0.33, IF(COUNTRY_INFO!$K642=2, COUNTRY_INFO!$F642*0.5, COUNTRY_INFO!$F642))), 0))</f>
        <v>0</v>
      </c>
      <c r="E642" s="15">
        <f>IF(INTRO!$E$43="Non-endemic", 0, IF(COUNTRY_INFO!$K642&gt;0, IF(COUNTRY_INFO!$K642=4, 0, IF(COUNTRY_INFO!$K642=1, 0, IF(COUNTRY_INFO!$K642=2, COUNTRY_INFO!$G642*0.2, COUNTRY_INFO!$G642))), 0))</f>
        <v>0</v>
      </c>
      <c r="F642" s="15">
        <f t="shared" si="72"/>
        <v>0</v>
      </c>
      <c r="G642" s="16">
        <f>IF(INTRO!$E$43="Non-endemic", "Not required", COUNTRY_INFO!S642)</f>
        <v>0</v>
      </c>
      <c r="H642" s="198"/>
      <c r="I642" s="15">
        <f>IF($D642=0,0,IF(AND($G642&gt;0,$H642&lt;&gt;"Yes"),D642,IF(AND($G642&gt;0,$H642="Yes"),COUNTRY_INFO!$F642,0)))</f>
        <v>0</v>
      </c>
      <c r="J642" s="3"/>
      <c r="K642" s="42">
        <f t="shared" si="73"/>
        <v>0</v>
      </c>
      <c r="L642" s="42">
        <f t="shared" si="74"/>
        <v>0</v>
      </c>
      <c r="M642" s="15">
        <f t="shared" si="69"/>
        <v>0</v>
      </c>
      <c r="N642" s="42">
        <f t="shared" si="70"/>
        <v>0</v>
      </c>
      <c r="O642" s="15">
        <f t="shared" si="75"/>
        <v>0</v>
      </c>
      <c r="P642" s="25"/>
      <c r="Q642" s="17">
        <f t="shared" si="76"/>
        <v>0</v>
      </c>
      <c r="R642" s="17">
        <f t="shared" si="71"/>
        <v>0</v>
      </c>
    </row>
    <row r="643" spans="1:18" x14ac:dyDescent="0.2">
      <c r="A643" s="14" t="str">
        <f>IF(INTRO!$E$43="Non-endemic"," ", IF(COUNTRY_INFO!A643=0," ",COUNTRY_INFO!A643))</f>
        <v>Ethiopia</v>
      </c>
      <c r="B643" s="14" t="str">
        <f>IF(INTRO!$E$43="Non-endemic"," ", IF(COUNTRY_INFO!B643=0," ",COUNTRY_INFO!B643))</f>
        <v>SNNPR Gamo Gofa</v>
      </c>
      <c r="C643" s="14" t="str">
        <f>IF(INTRO!$E$43="Non-endemic"," ", IF(COUNTRY_INFO!C643=0," ",COUNTRY_INFO!C643))</f>
        <v>Zala</v>
      </c>
      <c r="D643" s="15">
        <f>IF(INTRO!$E$43="Non-endemic", 0, IF(COUNTRY_INFO!$K643&gt;0, IF(COUNTRY_INFO!$K643=4, 0, IF(COUNTRY_INFO!$K643=1, COUNTRY_INFO!$F643*0.33, IF(COUNTRY_INFO!$K643=2, COUNTRY_INFO!$F643*0.5, COUNTRY_INFO!$F643))), 0))</f>
        <v>0</v>
      </c>
      <c r="E643" s="15">
        <f>IF(INTRO!$E$43="Non-endemic", 0, IF(COUNTRY_INFO!$K643&gt;0, IF(COUNTRY_INFO!$K643=4, 0, IF(COUNTRY_INFO!$K643=1, 0, IF(COUNTRY_INFO!$K643=2, COUNTRY_INFO!$G643*0.2, COUNTRY_INFO!$G643))), 0))</f>
        <v>0</v>
      </c>
      <c r="F643" s="15">
        <f t="shared" si="72"/>
        <v>0</v>
      </c>
      <c r="G643" s="16">
        <f>IF(INTRO!$E$43="Non-endemic", "Not required", COUNTRY_INFO!S643)</f>
        <v>0</v>
      </c>
      <c r="H643" s="198"/>
      <c r="I643" s="15">
        <f>IF($D643=0,0,IF(AND($G643&gt;0,$H643&lt;&gt;"Yes"),D643,IF(AND($G643&gt;0,$H643="Yes"),COUNTRY_INFO!$F643,0)))</f>
        <v>0</v>
      </c>
      <c r="J643" s="3"/>
      <c r="K643" s="42">
        <f t="shared" si="73"/>
        <v>0</v>
      </c>
      <c r="L643" s="42">
        <f t="shared" si="74"/>
        <v>0</v>
      </c>
      <c r="M643" s="15">
        <f t="shared" si="69"/>
        <v>0</v>
      </c>
      <c r="N643" s="42">
        <f t="shared" si="70"/>
        <v>0</v>
      </c>
      <c r="O643" s="15">
        <f t="shared" si="75"/>
        <v>0</v>
      </c>
      <c r="P643" s="25"/>
      <c r="Q643" s="17">
        <f t="shared" si="76"/>
        <v>0</v>
      </c>
      <c r="R643" s="17">
        <f t="shared" si="71"/>
        <v>0</v>
      </c>
    </row>
    <row r="644" spans="1:18" x14ac:dyDescent="0.2">
      <c r="A644" s="14" t="str">
        <f>IF(INTRO!$E$43="Non-endemic"," ", IF(COUNTRY_INFO!A644=0," ",COUNTRY_INFO!A644))</f>
        <v>Ethiopia</v>
      </c>
      <c r="B644" s="14" t="str">
        <f>IF(INTRO!$E$43="Non-endemic"," ", IF(COUNTRY_INFO!B644=0," ",COUNTRY_INFO!B644))</f>
        <v>SNNPR Gedio</v>
      </c>
      <c r="C644" s="14" t="str">
        <f>IF(INTRO!$E$43="Non-endemic"," ", IF(COUNTRY_INFO!C644=0," ",COUNTRY_INFO!C644))</f>
        <v>Bule</v>
      </c>
      <c r="D644" s="15">
        <f>IF(INTRO!$E$43="Non-endemic", 0, IF(COUNTRY_INFO!$K644&gt;0, IF(COUNTRY_INFO!$K644=4, 0, IF(COUNTRY_INFO!$K644=1, COUNTRY_INFO!$F644*0.33, IF(COUNTRY_INFO!$K644=2, COUNTRY_INFO!$F644*0.5, COUNTRY_INFO!$F644))), 0))</f>
        <v>14285.666976966</v>
      </c>
      <c r="E644" s="15">
        <f>IF(INTRO!$E$43="Non-endemic", 0, IF(COUNTRY_INFO!$K644&gt;0, IF(COUNTRY_INFO!$K644=4, 0, IF(COUNTRY_INFO!$K644=1, 0, IF(COUNTRY_INFO!$K644=2, COUNTRY_INFO!$G644*0.2, COUNTRY_INFO!$G644))), 0))</f>
        <v>0</v>
      </c>
      <c r="F644" s="15">
        <f t="shared" si="72"/>
        <v>14285.666976966</v>
      </c>
      <c r="G644" s="16">
        <f>IF(INTRO!$E$43="Non-endemic", "Not required", COUNTRY_INFO!S644)</f>
        <v>0</v>
      </c>
      <c r="H644" s="198"/>
      <c r="I644" s="15">
        <f>IF($D644=0,0,IF(AND($G644&gt;0,$H644&lt;&gt;"Yes"),D644,IF(AND($G644&gt;0,$H644="Yes"),COUNTRY_INFO!$F644,0)))</f>
        <v>0</v>
      </c>
      <c r="J644" s="3"/>
      <c r="K644" s="42">
        <f t="shared" si="73"/>
        <v>0</v>
      </c>
      <c r="L644" s="42">
        <f t="shared" si="74"/>
        <v>0</v>
      </c>
      <c r="M644" s="15">
        <f t="shared" si="69"/>
        <v>0</v>
      </c>
      <c r="N644" s="42">
        <f t="shared" si="70"/>
        <v>0</v>
      </c>
      <c r="O644" s="15">
        <f t="shared" si="75"/>
        <v>0</v>
      </c>
      <c r="P644" s="25"/>
      <c r="Q644" s="17">
        <f t="shared" si="76"/>
        <v>0</v>
      </c>
      <c r="R644" s="17">
        <f t="shared" si="71"/>
        <v>0</v>
      </c>
    </row>
    <row r="645" spans="1:18" x14ac:dyDescent="0.2">
      <c r="A645" s="14" t="str">
        <f>IF(INTRO!$E$43="Non-endemic"," ", IF(COUNTRY_INFO!A645=0," ",COUNTRY_INFO!A645))</f>
        <v>Ethiopia</v>
      </c>
      <c r="B645" s="14" t="str">
        <f>IF(INTRO!$E$43="Non-endemic"," ", IF(COUNTRY_INFO!B645=0," ",COUNTRY_INFO!B645))</f>
        <v>SNNPR Gedio</v>
      </c>
      <c r="C645" s="14" t="str">
        <f>IF(INTRO!$E$43="Non-endemic"," ", IF(COUNTRY_INFO!C645=0," ",COUNTRY_INFO!C645))</f>
        <v>Dilla Town</v>
      </c>
      <c r="D645" s="15">
        <f>IF(INTRO!$E$43="Non-endemic", 0, IF(COUNTRY_INFO!$K645&gt;0, IF(COUNTRY_INFO!$K645=4, 0, IF(COUNTRY_INFO!$K645=1, COUNTRY_INFO!$F645*0.33, IF(COUNTRY_INFO!$K645=2, COUNTRY_INFO!$F645*0.5, COUNTRY_INFO!$F645))), 0))</f>
        <v>9290.781116694001</v>
      </c>
      <c r="E645" s="15">
        <f>IF(INTRO!$E$43="Non-endemic", 0, IF(COUNTRY_INFO!$K645&gt;0, IF(COUNTRY_INFO!$K645=4, 0, IF(COUNTRY_INFO!$K645=1, 0, IF(COUNTRY_INFO!$K645=2, COUNTRY_INFO!$G645*0.2, COUNTRY_INFO!$G645))), 0))</f>
        <v>0</v>
      </c>
      <c r="F645" s="15">
        <f t="shared" si="72"/>
        <v>9290.781116694001</v>
      </c>
      <c r="G645" s="16">
        <f>IF(INTRO!$E$43="Non-endemic", "Not required", COUNTRY_INFO!S645)</f>
        <v>0</v>
      </c>
      <c r="H645" s="198"/>
      <c r="I645" s="15">
        <f>IF($D645=0,0,IF(AND($G645&gt;0,$H645&lt;&gt;"Yes"),D645,IF(AND($G645&gt;0,$H645="Yes"),COUNTRY_INFO!$F645,0)))</f>
        <v>0</v>
      </c>
      <c r="J645" s="3"/>
      <c r="K645" s="42">
        <f t="shared" si="73"/>
        <v>0</v>
      </c>
      <c r="L645" s="42">
        <f t="shared" si="74"/>
        <v>0</v>
      </c>
      <c r="M645" s="15">
        <f t="shared" si="69"/>
        <v>0</v>
      </c>
      <c r="N645" s="42">
        <f t="shared" si="70"/>
        <v>0</v>
      </c>
      <c r="O645" s="15">
        <f t="shared" si="75"/>
        <v>0</v>
      </c>
      <c r="P645" s="25"/>
      <c r="Q645" s="17">
        <f t="shared" si="76"/>
        <v>0</v>
      </c>
      <c r="R645" s="17">
        <f t="shared" si="71"/>
        <v>0</v>
      </c>
    </row>
    <row r="646" spans="1:18" x14ac:dyDescent="0.2">
      <c r="A646" s="14" t="str">
        <f>IF(INTRO!$E$43="Non-endemic"," ", IF(COUNTRY_INFO!A646=0," ",COUNTRY_INFO!A646))</f>
        <v>Ethiopia</v>
      </c>
      <c r="B646" s="14" t="str">
        <f>IF(INTRO!$E$43="Non-endemic"," ", IF(COUNTRY_INFO!B646=0," ",COUNTRY_INFO!B646))</f>
        <v>SNNPR Gedio</v>
      </c>
      <c r="C646" s="14" t="str">
        <f>IF(INTRO!$E$43="Non-endemic"," ", IF(COUNTRY_INFO!C646=0," ",COUNTRY_INFO!C646))</f>
        <v>Dilla Zurya</v>
      </c>
      <c r="D646" s="15">
        <f>IF(INTRO!$E$43="Non-endemic", 0, IF(COUNTRY_INFO!$K646&gt;0, IF(COUNTRY_INFO!$K646=4, 0, IF(COUNTRY_INFO!$K646=1, COUNTRY_INFO!$F646*0.33, IF(COUNTRY_INFO!$K646=2, COUNTRY_INFO!$F646*0.5, COUNTRY_INFO!$F646))), 0))</f>
        <v>0</v>
      </c>
      <c r="E646" s="15">
        <f>IF(INTRO!$E$43="Non-endemic", 0, IF(COUNTRY_INFO!$K646&gt;0, IF(COUNTRY_INFO!$K646=4, 0, IF(COUNTRY_INFO!$K646=1, 0, IF(COUNTRY_INFO!$K646=2, COUNTRY_INFO!$G646*0.2, COUNTRY_INFO!$G646))), 0))</f>
        <v>0</v>
      </c>
      <c r="F646" s="15">
        <f t="shared" si="72"/>
        <v>0</v>
      </c>
      <c r="G646" s="16">
        <f>IF(INTRO!$E$43="Non-endemic", "Not required", COUNTRY_INFO!S646)</f>
        <v>0</v>
      </c>
      <c r="H646" s="198"/>
      <c r="I646" s="15">
        <f>IF($D646=0,0,IF(AND($G646&gt;0,$H646&lt;&gt;"Yes"),D646,IF(AND($G646&gt;0,$H646="Yes"),COUNTRY_INFO!$F646,0)))</f>
        <v>0</v>
      </c>
      <c r="J646" s="3"/>
      <c r="K646" s="42">
        <f t="shared" si="73"/>
        <v>0</v>
      </c>
      <c r="L646" s="42">
        <f t="shared" si="74"/>
        <v>0</v>
      </c>
      <c r="M646" s="15">
        <f t="shared" si="69"/>
        <v>0</v>
      </c>
      <c r="N646" s="42">
        <f t="shared" si="70"/>
        <v>0</v>
      </c>
      <c r="O646" s="15">
        <f t="shared" si="75"/>
        <v>0</v>
      </c>
      <c r="P646" s="25"/>
      <c r="Q646" s="17">
        <f t="shared" si="76"/>
        <v>0</v>
      </c>
      <c r="R646" s="17">
        <f t="shared" si="71"/>
        <v>0</v>
      </c>
    </row>
    <row r="647" spans="1:18" x14ac:dyDescent="0.2">
      <c r="A647" s="14" t="str">
        <f>IF(INTRO!$E$43="Non-endemic"," ", IF(COUNTRY_INFO!A647=0," ",COUNTRY_INFO!A647))</f>
        <v>Ethiopia</v>
      </c>
      <c r="B647" s="14" t="str">
        <f>IF(INTRO!$E$43="Non-endemic"," ", IF(COUNTRY_INFO!B647=0," ",COUNTRY_INFO!B647))</f>
        <v>SNNPR Gedio</v>
      </c>
      <c r="C647" s="14" t="str">
        <f>IF(INTRO!$E$43="Non-endemic"," ", IF(COUNTRY_INFO!C647=0," ",COUNTRY_INFO!C647))</f>
        <v>Gedeb</v>
      </c>
      <c r="D647" s="15">
        <f>IF(INTRO!$E$43="Non-endemic", 0, IF(COUNTRY_INFO!$K647&gt;0, IF(COUNTRY_INFO!$K647=4, 0, IF(COUNTRY_INFO!$K647=1, COUNTRY_INFO!$F647*0.33, IF(COUNTRY_INFO!$K647=2, COUNTRY_INFO!$F647*0.5, COUNTRY_INFO!$F647))), 0))</f>
        <v>0</v>
      </c>
      <c r="E647" s="15">
        <f>IF(INTRO!$E$43="Non-endemic", 0, IF(COUNTRY_INFO!$K647&gt;0, IF(COUNTRY_INFO!$K647=4, 0, IF(COUNTRY_INFO!$K647=1, 0, IF(COUNTRY_INFO!$K647=2, COUNTRY_INFO!$G647*0.2, COUNTRY_INFO!$G647))), 0))</f>
        <v>0</v>
      </c>
      <c r="F647" s="15">
        <f t="shared" si="72"/>
        <v>0</v>
      </c>
      <c r="G647" s="16">
        <f>IF(INTRO!$E$43="Non-endemic", "Not required", COUNTRY_INFO!S647)</f>
        <v>0</v>
      </c>
      <c r="H647" s="198"/>
      <c r="I647" s="15">
        <f>IF($D647=0,0,IF(AND($G647&gt;0,$H647&lt;&gt;"Yes"),D647,IF(AND($G647&gt;0,$H647="Yes"),COUNTRY_INFO!$F647,0)))</f>
        <v>0</v>
      </c>
      <c r="J647" s="3"/>
      <c r="K647" s="42">
        <f t="shared" si="73"/>
        <v>0</v>
      </c>
      <c r="L647" s="42">
        <f t="shared" si="74"/>
        <v>0</v>
      </c>
      <c r="M647" s="15">
        <f t="shared" si="69"/>
        <v>0</v>
      </c>
      <c r="N647" s="42">
        <f t="shared" si="70"/>
        <v>0</v>
      </c>
      <c r="O647" s="15">
        <f t="shared" si="75"/>
        <v>0</v>
      </c>
      <c r="P647" s="25"/>
      <c r="Q647" s="17">
        <f t="shared" si="76"/>
        <v>0</v>
      </c>
      <c r="R647" s="17">
        <f t="shared" si="71"/>
        <v>0</v>
      </c>
    </row>
    <row r="648" spans="1:18" x14ac:dyDescent="0.2">
      <c r="A648" s="14" t="str">
        <f>IF(INTRO!$E$43="Non-endemic"," ", IF(COUNTRY_INFO!A648=0," ",COUNTRY_INFO!A648))</f>
        <v>Ethiopia</v>
      </c>
      <c r="B648" s="14" t="str">
        <f>IF(INTRO!$E$43="Non-endemic"," ", IF(COUNTRY_INFO!B648=0," ",COUNTRY_INFO!B648))</f>
        <v>SNNPR Gedio</v>
      </c>
      <c r="C648" s="14" t="str">
        <f>IF(INTRO!$E$43="Non-endemic"," ", IF(COUNTRY_INFO!C648=0," ",COUNTRY_INFO!C648))</f>
        <v>Kochere</v>
      </c>
      <c r="D648" s="15">
        <f>IF(INTRO!$E$43="Non-endemic", 0, IF(COUNTRY_INFO!$K648&gt;0, IF(COUNTRY_INFO!$K648=4, 0, IF(COUNTRY_INFO!$K648=1, COUNTRY_INFO!$F648*0.33, IF(COUNTRY_INFO!$K648=2, COUNTRY_INFO!$F648*0.5, COUNTRY_INFO!$F648))), 0))</f>
        <v>0</v>
      </c>
      <c r="E648" s="15">
        <f>IF(INTRO!$E$43="Non-endemic", 0, IF(COUNTRY_INFO!$K648&gt;0, IF(COUNTRY_INFO!$K648=4, 0, IF(COUNTRY_INFO!$K648=1, 0, IF(COUNTRY_INFO!$K648=2, COUNTRY_INFO!$G648*0.2, COUNTRY_INFO!$G648))), 0))</f>
        <v>0</v>
      </c>
      <c r="F648" s="15">
        <f t="shared" si="72"/>
        <v>0</v>
      </c>
      <c r="G648" s="16">
        <f>IF(INTRO!$E$43="Non-endemic", "Not required", COUNTRY_INFO!S648)</f>
        <v>0</v>
      </c>
      <c r="H648" s="198"/>
      <c r="I648" s="15">
        <f>IF($D648=0,0,IF(AND($G648&gt;0,$H648&lt;&gt;"Yes"),D648,IF(AND($G648&gt;0,$H648="Yes"),COUNTRY_INFO!$F648,0)))</f>
        <v>0</v>
      </c>
      <c r="J648" s="3"/>
      <c r="K648" s="42">
        <f t="shared" si="73"/>
        <v>0</v>
      </c>
      <c r="L648" s="42">
        <f t="shared" si="74"/>
        <v>0</v>
      </c>
      <c r="M648" s="15">
        <f t="shared" ref="M648:M711" si="77">IF($J648=0,$I648*2.5,$J648*2.5)</f>
        <v>0</v>
      </c>
      <c r="N648" s="42">
        <f t="shared" ref="N648:N711" si="78">$K648*3</f>
        <v>0</v>
      </c>
      <c r="O648" s="15">
        <f t="shared" si="75"/>
        <v>0</v>
      </c>
      <c r="P648" s="25"/>
      <c r="Q648" s="17">
        <f t="shared" si="76"/>
        <v>0</v>
      </c>
      <c r="R648" s="17">
        <f t="shared" ref="R648:R711" si="79">ROUNDUP($O648/1000,0)</f>
        <v>0</v>
      </c>
    </row>
    <row r="649" spans="1:18" x14ac:dyDescent="0.2">
      <c r="A649" s="14" t="str">
        <f>IF(INTRO!$E$43="Non-endemic"," ", IF(COUNTRY_INFO!A649=0," ",COUNTRY_INFO!A649))</f>
        <v>Ethiopia</v>
      </c>
      <c r="B649" s="14" t="str">
        <f>IF(INTRO!$E$43="Non-endemic"," ", IF(COUNTRY_INFO!B649=0," ",COUNTRY_INFO!B649))</f>
        <v>SNNPR Gedio</v>
      </c>
      <c r="C649" s="14" t="str">
        <f>IF(INTRO!$E$43="Non-endemic"," ", IF(COUNTRY_INFO!C649=0," ",COUNTRY_INFO!C649))</f>
        <v>Wenago</v>
      </c>
      <c r="D649" s="15">
        <f>IF(INTRO!$E$43="Non-endemic", 0, IF(COUNTRY_INFO!$K649&gt;0, IF(COUNTRY_INFO!$K649=4, 0, IF(COUNTRY_INFO!$K649=1, COUNTRY_INFO!$F649*0.33, IF(COUNTRY_INFO!$K649=2, COUNTRY_INFO!$F649*0.5, COUNTRY_INFO!$F649))), 0))</f>
        <v>0</v>
      </c>
      <c r="E649" s="15">
        <f>IF(INTRO!$E$43="Non-endemic", 0, IF(COUNTRY_INFO!$K649&gt;0, IF(COUNTRY_INFO!$K649=4, 0, IF(COUNTRY_INFO!$K649=1, 0, IF(COUNTRY_INFO!$K649=2, COUNTRY_INFO!$G649*0.2, COUNTRY_INFO!$G649))), 0))</f>
        <v>0</v>
      </c>
      <c r="F649" s="15">
        <f t="shared" si="72"/>
        <v>0</v>
      </c>
      <c r="G649" s="16">
        <f>IF(INTRO!$E$43="Non-endemic", "Not required", COUNTRY_INFO!S649)</f>
        <v>0</v>
      </c>
      <c r="H649" s="198"/>
      <c r="I649" s="15">
        <f>IF($D649=0,0,IF(AND($G649&gt;0,$H649&lt;&gt;"Yes"),D649,IF(AND($G649&gt;0,$H649="Yes"),COUNTRY_INFO!$F649,0)))</f>
        <v>0</v>
      </c>
      <c r="J649" s="3"/>
      <c r="K649" s="42">
        <f t="shared" si="73"/>
        <v>0</v>
      </c>
      <c r="L649" s="42">
        <f t="shared" si="74"/>
        <v>0</v>
      </c>
      <c r="M649" s="15">
        <f t="shared" si="77"/>
        <v>0</v>
      </c>
      <c r="N649" s="42">
        <f t="shared" si="78"/>
        <v>0</v>
      </c>
      <c r="O649" s="15">
        <f t="shared" si="75"/>
        <v>0</v>
      </c>
      <c r="P649" s="25"/>
      <c r="Q649" s="17">
        <f t="shared" si="76"/>
        <v>0</v>
      </c>
      <c r="R649" s="17">
        <f t="shared" si="79"/>
        <v>0</v>
      </c>
    </row>
    <row r="650" spans="1:18" x14ac:dyDescent="0.2">
      <c r="A650" s="14" t="str">
        <f>IF(INTRO!$E$43="Non-endemic"," ", IF(COUNTRY_INFO!A650=0," ",COUNTRY_INFO!A650))</f>
        <v>Ethiopia</v>
      </c>
      <c r="B650" s="14" t="str">
        <f>IF(INTRO!$E$43="Non-endemic"," ", IF(COUNTRY_INFO!B650=0," ",COUNTRY_INFO!B650))</f>
        <v>SNNPR Gedio</v>
      </c>
      <c r="C650" s="14" t="str">
        <f>IF(INTRO!$E$43="Non-endemic"," ", IF(COUNTRY_INFO!C650=0," ",COUNTRY_INFO!C650))</f>
        <v>Yirgachefe</v>
      </c>
      <c r="D650" s="15">
        <f>IF(INTRO!$E$43="Non-endemic", 0, IF(COUNTRY_INFO!$K650&gt;0, IF(COUNTRY_INFO!$K650=4, 0, IF(COUNTRY_INFO!$K650=1, COUNTRY_INFO!$F650*0.33, IF(COUNTRY_INFO!$K650=2, COUNTRY_INFO!$F650*0.5, COUNTRY_INFO!$F650))), 0))</f>
        <v>0</v>
      </c>
      <c r="E650" s="15">
        <f>IF(INTRO!$E$43="Non-endemic", 0, IF(COUNTRY_INFO!$K650&gt;0, IF(COUNTRY_INFO!$K650=4, 0, IF(COUNTRY_INFO!$K650=1, 0, IF(COUNTRY_INFO!$K650=2, COUNTRY_INFO!$G650*0.2, COUNTRY_INFO!$G650))), 0))</f>
        <v>0</v>
      </c>
      <c r="F650" s="15">
        <f t="shared" ref="F650:F713" si="80">SUM(D650:E650)</f>
        <v>0</v>
      </c>
      <c r="G650" s="16">
        <f>IF(INTRO!$E$43="Non-endemic", "Not required", COUNTRY_INFO!S650)</f>
        <v>0</v>
      </c>
      <c r="H650" s="198"/>
      <c r="I650" s="15">
        <f>IF($D650=0,0,IF(AND($G650&gt;0,$H650&lt;&gt;"Yes"),D650,IF(AND($G650&gt;0,$H650="Yes"),COUNTRY_INFO!$F650,0)))</f>
        <v>0</v>
      </c>
      <c r="J650" s="3"/>
      <c r="K650" s="42">
        <f t="shared" ref="K650:K713" si="81">IF($G650&gt;0,E650, 0)</f>
        <v>0</v>
      </c>
      <c r="L650" s="42">
        <f t="shared" ref="L650:L713" si="82">IF($J650=0,SUM(I650,K650),SUM(J650,K650))</f>
        <v>0</v>
      </c>
      <c r="M650" s="15">
        <f t="shared" si="77"/>
        <v>0</v>
      </c>
      <c r="N650" s="42">
        <f t="shared" si="78"/>
        <v>0</v>
      </c>
      <c r="O650" s="15">
        <f t="shared" ref="O650:O713" si="83">M650</f>
        <v>0</v>
      </c>
      <c r="P650" s="25"/>
      <c r="Q650" s="17">
        <f t="shared" ref="Q650:Q713" si="84">IF($O650&gt;$P650,O650-P650,0)</f>
        <v>0</v>
      </c>
      <c r="R650" s="17">
        <f t="shared" si="79"/>
        <v>0</v>
      </c>
    </row>
    <row r="651" spans="1:18" x14ac:dyDescent="0.2">
      <c r="A651" s="14" t="str">
        <f>IF(INTRO!$E$43="Non-endemic"," ", IF(COUNTRY_INFO!A651=0," ",COUNTRY_INFO!A651))</f>
        <v>Ethiopia</v>
      </c>
      <c r="B651" s="14" t="str">
        <f>IF(INTRO!$E$43="Non-endemic"," ", IF(COUNTRY_INFO!B651=0," ",COUNTRY_INFO!B651))</f>
        <v>SNNPR Gedio</v>
      </c>
      <c r="C651" s="14" t="str">
        <f>IF(INTRO!$E$43="Non-endemic"," ", IF(COUNTRY_INFO!C651=0," ",COUNTRY_INFO!C651))</f>
        <v>Yirgachefe Town</v>
      </c>
      <c r="D651" s="15">
        <f>IF(INTRO!$E$43="Non-endemic", 0, IF(COUNTRY_INFO!$K651&gt;0, IF(COUNTRY_INFO!$K651=4, 0, IF(COUNTRY_INFO!$K651=1, COUNTRY_INFO!$F651*0.33, IF(COUNTRY_INFO!$K651=2, COUNTRY_INFO!$F651*0.5, COUNTRY_INFO!$F651))), 0))</f>
        <v>3597.9613131000001</v>
      </c>
      <c r="E651" s="15">
        <f>IF(INTRO!$E$43="Non-endemic", 0, IF(COUNTRY_INFO!$K651&gt;0, IF(COUNTRY_INFO!$K651=4, 0, IF(COUNTRY_INFO!$K651=1, 0, IF(COUNTRY_INFO!$K651=2, COUNTRY_INFO!$G651*0.2, COUNTRY_INFO!$G651))), 0))</f>
        <v>2327.6367363709596</v>
      </c>
      <c r="F651" s="15">
        <f t="shared" si="80"/>
        <v>5925.5980494709602</v>
      </c>
      <c r="G651" s="16">
        <f>IF(INTRO!$E$43="Non-endemic", "Not required", COUNTRY_INFO!S651)</f>
        <v>1</v>
      </c>
      <c r="H651" s="198" t="s">
        <v>171</v>
      </c>
      <c r="I651" s="15">
        <f>IF($D651=0,0,IF(AND($G651&gt;0,$H651&lt;&gt;"Yes"),D651,IF(AND($G651&gt;0,$H651="Yes"),COUNTRY_INFO!$F651,0)))</f>
        <v>7195.9226262000002</v>
      </c>
      <c r="J651" s="3"/>
      <c r="K651" s="42">
        <f t="shared" si="81"/>
        <v>2327.6367363709596</v>
      </c>
      <c r="L651" s="42">
        <f t="shared" si="82"/>
        <v>9523.5593625709589</v>
      </c>
      <c r="M651" s="15">
        <f t="shared" si="77"/>
        <v>17989.806565499999</v>
      </c>
      <c r="N651" s="42">
        <f t="shared" si="78"/>
        <v>6982.9102091128789</v>
      </c>
      <c r="O651" s="15">
        <f t="shared" si="83"/>
        <v>17989.806565499999</v>
      </c>
      <c r="P651" s="25"/>
      <c r="Q651" s="17">
        <f t="shared" si="84"/>
        <v>17989.806565499999</v>
      </c>
      <c r="R651" s="17">
        <f t="shared" si="79"/>
        <v>18</v>
      </c>
    </row>
    <row r="652" spans="1:18" x14ac:dyDescent="0.2">
      <c r="A652" s="14" t="str">
        <f>IF(INTRO!$E$43="Non-endemic"," ", IF(COUNTRY_INFO!A652=0," ",COUNTRY_INFO!A652))</f>
        <v>Ethiopia</v>
      </c>
      <c r="B652" s="14" t="str">
        <f>IF(INTRO!$E$43="Non-endemic"," ", IF(COUNTRY_INFO!B652=0," ",COUNTRY_INFO!B652))</f>
        <v>SNNPR Gurage</v>
      </c>
      <c r="C652" s="14" t="str">
        <f>IF(INTRO!$E$43="Non-endemic"," ", IF(COUNTRY_INFO!C652=0," ",COUNTRY_INFO!C652))</f>
        <v>Abeshge</v>
      </c>
      <c r="D652" s="15">
        <f>IF(INTRO!$E$43="Non-endemic", 0, IF(COUNTRY_INFO!$K652&gt;0, IF(COUNTRY_INFO!$K652=4, 0, IF(COUNTRY_INFO!$K652=1, COUNTRY_INFO!$F652*0.33, IF(COUNTRY_INFO!$K652=2, COUNTRY_INFO!$F652*0.5, COUNTRY_INFO!$F652))), 0))</f>
        <v>12529.803224400001</v>
      </c>
      <c r="E652" s="15">
        <f>IF(INTRO!$E$43="Non-endemic", 0, IF(COUNTRY_INFO!$K652&gt;0, IF(COUNTRY_INFO!$K652=4, 0, IF(COUNTRY_INFO!$K652=1, 0, IF(COUNTRY_INFO!$K652=2, COUNTRY_INFO!$G652*0.2, COUNTRY_INFO!$G652))), 0))</f>
        <v>8105.9321506390397</v>
      </c>
      <c r="F652" s="15">
        <f t="shared" si="80"/>
        <v>20635.735375039039</v>
      </c>
      <c r="G652" s="16">
        <f>IF(INTRO!$E$43="Non-endemic", "Not required", COUNTRY_INFO!S652)</f>
        <v>1</v>
      </c>
      <c r="H652" s="198" t="s">
        <v>171</v>
      </c>
      <c r="I652" s="15">
        <f>IF($D652=0,0,IF(AND($G652&gt;0,$H652&lt;&gt;"Yes"),D652,IF(AND($G652&gt;0,$H652="Yes"),COUNTRY_INFO!$F652,0)))</f>
        <v>25059.606448800001</v>
      </c>
      <c r="J652" s="3"/>
      <c r="K652" s="42">
        <f t="shared" si="81"/>
        <v>8105.9321506390397</v>
      </c>
      <c r="L652" s="42">
        <f t="shared" si="82"/>
        <v>33165.538599439038</v>
      </c>
      <c r="M652" s="15">
        <f t="shared" si="77"/>
        <v>62649.016122000001</v>
      </c>
      <c r="N652" s="42">
        <f t="shared" si="78"/>
        <v>24317.796451917118</v>
      </c>
      <c r="O652" s="15">
        <f t="shared" si="83"/>
        <v>62649.016122000001</v>
      </c>
      <c r="P652" s="25"/>
      <c r="Q652" s="17">
        <f t="shared" si="84"/>
        <v>62649.016122000001</v>
      </c>
      <c r="R652" s="17">
        <f t="shared" si="79"/>
        <v>63</v>
      </c>
    </row>
    <row r="653" spans="1:18" x14ac:dyDescent="0.2">
      <c r="A653" s="14" t="str">
        <f>IF(INTRO!$E$43="Non-endemic"," ", IF(COUNTRY_INFO!A653=0," ",COUNTRY_INFO!A653))</f>
        <v>Ethiopia</v>
      </c>
      <c r="B653" s="14" t="str">
        <f>IF(INTRO!$E$43="Non-endemic"," ", IF(COUNTRY_INFO!B653=0," ",COUNTRY_INFO!B653))</f>
        <v>SNNPR Gurage</v>
      </c>
      <c r="C653" s="14" t="str">
        <f>IF(INTRO!$E$43="Non-endemic"," ", IF(COUNTRY_INFO!C653=0," ",COUNTRY_INFO!C653))</f>
        <v>Butajira Town</v>
      </c>
      <c r="D653" s="15">
        <f>IF(INTRO!$E$43="Non-endemic", 0, IF(COUNTRY_INFO!$K653&gt;0, IF(COUNTRY_INFO!$K653=4, 0, IF(COUNTRY_INFO!$K653=1, COUNTRY_INFO!$F653*0.33, IF(COUNTRY_INFO!$K653=2, COUNTRY_INFO!$F653*0.5, COUNTRY_INFO!$F653))), 0))</f>
        <v>0</v>
      </c>
      <c r="E653" s="15">
        <f>IF(INTRO!$E$43="Non-endemic", 0, IF(COUNTRY_INFO!$K653&gt;0, IF(COUNTRY_INFO!$K653=4, 0, IF(COUNTRY_INFO!$K653=1, 0, IF(COUNTRY_INFO!$K653=2, COUNTRY_INFO!$G653*0.2, COUNTRY_INFO!$G653))), 0))</f>
        <v>0</v>
      </c>
      <c r="F653" s="15">
        <f t="shared" si="80"/>
        <v>0</v>
      </c>
      <c r="G653" s="16">
        <f>IF(INTRO!$E$43="Non-endemic", "Not required", COUNTRY_INFO!S653)</f>
        <v>0</v>
      </c>
      <c r="H653" s="198"/>
      <c r="I653" s="15">
        <f>IF($D653=0,0,IF(AND($G653&gt;0,$H653&lt;&gt;"Yes"),D653,IF(AND($G653&gt;0,$H653="Yes"),COUNTRY_INFO!$F653,0)))</f>
        <v>0</v>
      </c>
      <c r="J653" s="3"/>
      <c r="K653" s="42">
        <f t="shared" si="81"/>
        <v>0</v>
      </c>
      <c r="L653" s="42">
        <f t="shared" si="82"/>
        <v>0</v>
      </c>
      <c r="M653" s="15">
        <f t="shared" si="77"/>
        <v>0</v>
      </c>
      <c r="N653" s="42">
        <f t="shared" si="78"/>
        <v>0</v>
      </c>
      <c r="O653" s="15">
        <f t="shared" si="83"/>
        <v>0</v>
      </c>
      <c r="P653" s="25"/>
      <c r="Q653" s="17">
        <f t="shared" si="84"/>
        <v>0</v>
      </c>
      <c r="R653" s="17">
        <f t="shared" si="79"/>
        <v>0</v>
      </c>
    </row>
    <row r="654" spans="1:18" x14ac:dyDescent="0.2">
      <c r="A654" s="14" t="str">
        <f>IF(INTRO!$E$43="Non-endemic"," ", IF(COUNTRY_INFO!A654=0," ",COUNTRY_INFO!A654))</f>
        <v>Ethiopia</v>
      </c>
      <c r="B654" s="14" t="str">
        <f>IF(INTRO!$E$43="Non-endemic"," ", IF(COUNTRY_INFO!B654=0," ",COUNTRY_INFO!B654))</f>
        <v>SNNPR Gurage</v>
      </c>
      <c r="C654" s="14" t="str">
        <f>IF(INTRO!$E$43="Non-endemic"," ", IF(COUNTRY_INFO!C654=0," ",COUNTRY_INFO!C654))</f>
        <v>Cheha</v>
      </c>
      <c r="D654" s="15">
        <f>IF(INTRO!$E$43="Non-endemic", 0, IF(COUNTRY_INFO!$K654&gt;0, IF(COUNTRY_INFO!$K654=4, 0, IF(COUNTRY_INFO!$K654=1, COUNTRY_INFO!$F654*0.33, IF(COUNTRY_INFO!$K654=2, COUNTRY_INFO!$F654*0.5, COUNTRY_INFO!$F654))), 0))</f>
        <v>13742.421047586</v>
      </c>
      <c r="E654" s="15">
        <f>IF(INTRO!$E$43="Non-endemic", 0, IF(COUNTRY_INFO!$K654&gt;0, IF(COUNTRY_INFO!$K654=4, 0, IF(COUNTRY_INFO!$K654=1, 0, IF(COUNTRY_INFO!$K654=2, COUNTRY_INFO!$G654*0.2, COUNTRY_INFO!$G654))), 0))</f>
        <v>0</v>
      </c>
      <c r="F654" s="15">
        <f t="shared" si="80"/>
        <v>13742.421047586</v>
      </c>
      <c r="G654" s="16">
        <f>IF(INTRO!$E$43="Non-endemic", "Not required", COUNTRY_INFO!S654)</f>
        <v>0</v>
      </c>
      <c r="H654" s="198"/>
      <c r="I654" s="15">
        <f>IF($D654=0,0,IF(AND($G654&gt;0,$H654&lt;&gt;"Yes"),D654,IF(AND($G654&gt;0,$H654="Yes"),COUNTRY_INFO!$F654,0)))</f>
        <v>0</v>
      </c>
      <c r="J654" s="3"/>
      <c r="K654" s="42">
        <f t="shared" si="81"/>
        <v>0</v>
      </c>
      <c r="L654" s="42">
        <f t="shared" si="82"/>
        <v>0</v>
      </c>
      <c r="M654" s="15">
        <f t="shared" si="77"/>
        <v>0</v>
      </c>
      <c r="N654" s="42">
        <f t="shared" si="78"/>
        <v>0</v>
      </c>
      <c r="O654" s="15">
        <f t="shared" si="83"/>
        <v>0</v>
      </c>
      <c r="P654" s="25"/>
      <c r="Q654" s="17">
        <f t="shared" si="84"/>
        <v>0</v>
      </c>
      <c r="R654" s="17">
        <f t="shared" si="79"/>
        <v>0</v>
      </c>
    </row>
    <row r="655" spans="1:18" x14ac:dyDescent="0.2">
      <c r="A655" s="14" t="str">
        <f>IF(INTRO!$E$43="Non-endemic"," ", IF(COUNTRY_INFO!A655=0," ",COUNTRY_INFO!A655))</f>
        <v>Ethiopia</v>
      </c>
      <c r="B655" s="14" t="str">
        <f>IF(INTRO!$E$43="Non-endemic"," ", IF(COUNTRY_INFO!B655=0," ",COUNTRY_INFO!B655))</f>
        <v>SNNPR Gurage</v>
      </c>
      <c r="C655" s="14" t="str">
        <f>IF(INTRO!$E$43="Non-endemic"," ", IF(COUNTRY_INFO!C655=0," ",COUNTRY_INFO!C655))</f>
        <v>Enemorna Ener</v>
      </c>
      <c r="D655" s="15">
        <f>IF(INTRO!$E$43="Non-endemic", 0, IF(COUNTRY_INFO!$K655&gt;0, IF(COUNTRY_INFO!$K655=4, 0, IF(COUNTRY_INFO!$K655=1, COUNTRY_INFO!$F655*0.33, IF(COUNTRY_INFO!$K655=2, COUNTRY_INFO!$F655*0.5, COUNTRY_INFO!$F655))), 0))</f>
        <v>0</v>
      </c>
      <c r="E655" s="15">
        <f>IF(INTRO!$E$43="Non-endemic", 0, IF(COUNTRY_INFO!$K655&gt;0, IF(COUNTRY_INFO!$K655=4, 0, IF(COUNTRY_INFO!$K655=1, 0, IF(COUNTRY_INFO!$K655=2, COUNTRY_INFO!$G655*0.2, COUNTRY_INFO!$G655))), 0))</f>
        <v>0</v>
      </c>
      <c r="F655" s="15">
        <f t="shared" si="80"/>
        <v>0</v>
      </c>
      <c r="G655" s="16">
        <f>IF(INTRO!$E$43="Non-endemic", "Not required", COUNTRY_INFO!S655)</f>
        <v>0</v>
      </c>
      <c r="H655" s="198"/>
      <c r="I655" s="15">
        <f>IF($D655=0,0,IF(AND($G655&gt;0,$H655&lt;&gt;"Yes"),D655,IF(AND($G655&gt;0,$H655="Yes"),COUNTRY_INFO!$F655,0)))</f>
        <v>0</v>
      </c>
      <c r="J655" s="3"/>
      <c r="K655" s="42">
        <f t="shared" si="81"/>
        <v>0</v>
      </c>
      <c r="L655" s="42">
        <f t="shared" si="82"/>
        <v>0</v>
      </c>
      <c r="M655" s="15">
        <f t="shared" si="77"/>
        <v>0</v>
      </c>
      <c r="N655" s="42">
        <f t="shared" si="78"/>
        <v>0</v>
      </c>
      <c r="O655" s="15">
        <f t="shared" si="83"/>
        <v>0</v>
      </c>
      <c r="P655" s="25"/>
      <c r="Q655" s="17">
        <f t="shared" si="84"/>
        <v>0</v>
      </c>
      <c r="R655" s="17">
        <f t="shared" si="79"/>
        <v>0</v>
      </c>
    </row>
    <row r="656" spans="1:18" x14ac:dyDescent="0.2">
      <c r="A656" s="14" t="str">
        <f>IF(INTRO!$E$43="Non-endemic"," ", IF(COUNTRY_INFO!A656=0," ",COUNTRY_INFO!A656))</f>
        <v>Ethiopia</v>
      </c>
      <c r="B656" s="14" t="str">
        <f>IF(INTRO!$E$43="Non-endemic"," ", IF(COUNTRY_INFO!B656=0," ",COUNTRY_INFO!B656))</f>
        <v>SNNPR Gurage</v>
      </c>
      <c r="C656" s="14" t="str">
        <f>IF(INTRO!$E$43="Non-endemic"," ", IF(COUNTRY_INFO!C656=0," ",COUNTRY_INFO!C656))</f>
        <v>Ezha</v>
      </c>
      <c r="D656" s="15">
        <f>IF(INTRO!$E$43="Non-endemic", 0, IF(COUNTRY_INFO!$K656&gt;0, IF(COUNTRY_INFO!$K656=4, 0, IF(COUNTRY_INFO!$K656=1, COUNTRY_INFO!$F656*0.33, IF(COUNTRY_INFO!$K656=2, COUNTRY_INFO!$F656*0.5, COUNTRY_INFO!$F656))), 0))</f>
        <v>0</v>
      </c>
      <c r="E656" s="15">
        <f>IF(INTRO!$E$43="Non-endemic", 0, IF(COUNTRY_INFO!$K656&gt;0, IF(COUNTRY_INFO!$K656=4, 0, IF(COUNTRY_INFO!$K656=1, 0, IF(COUNTRY_INFO!$K656=2, COUNTRY_INFO!$G656*0.2, COUNTRY_INFO!$G656))), 0))</f>
        <v>0</v>
      </c>
      <c r="F656" s="15">
        <f t="shared" si="80"/>
        <v>0</v>
      </c>
      <c r="G656" s="16">
        <f>IF(INTRO!$E$43="Non-endemic", "Not required", COUNTRY_INFO!S656)</f>
        <v>0</v>
      </c>
      <c r="H656" s="198"/>
      <c r="I656" s="15">
        <f>IF($D656=0,0,IF(AND($G656&gt;0,$H656&lt;&gt;"Yes"),D656,IF(AND($G656&gt;0,$H656="Yes"),COUNTRY_INFO!$F656,0)))</f>
        <v>0</v>
      </c>
      <c r="J656" s="3"/>
      <c r="K656" s="42">
        <f t="shared" si="81"/>
        <v>0</v>
      </c>
      <c r="L656" s="42">
        <f t="shared" si="82"/>
        <v>0</v>
      </c>
      <c r="M656" s="15">
        <f t="shared" si="77"/>
        <v>0</v>
      </c>
      <c r="N656" s="42">
        <f t="shared" si="78"/>
        <v>0</v>
      </c>
      <c r="O656" s="15">
        <f t="shared" si="83"/>
        <v>0</v>
      </c>
      <c r="P656" s="25"/>
      <c r="Q656" s="17">
        <f t="shared" si="84"/>
        <v>0</v>
      </c>
      <c r="R656" s="17">
        <f t="shared" si="79"/>
        <v>0</v>
      </c>
    </row>
    <row r="657" spans="1:18" x14ac:dyDescent="0.2">
      <c r="A657" s="14" t="str">
        <f>IF(INTRO!$E$43="Non-endemic"," ", IF(COUNTRY_INFO!A657=0," ",COUNTRY_INFO!A657))</f>
        <v>Ethiopia</v>
      </c>
      <c r="B657" s="14" t="str">
        <f>IF(INTRO!$E$43="Non-endemic"," ", IF(COUNTRY_INFO!B657=0," ",COUNTRY_INFO!B657))</f>
        <v>SNNPR Gurage</v>
      </c>
      <c r="C657" s="14" t="str">
        <f>IF(INTRO!$E$43="Non-endemic"," ", IF(COUNTRY_INFO!C657=0," ",COUNTRY_INFO!C657))</f>
        <v>Gedebano Gutazer Wolene (Kokir)</v>
      </c>
      <c r="D657" s="15">
        <f>IF(INTRO!$E$43="Non-endemic", 0, IF(COUNTRY_INFO!$K657&gt;0, IF(COUNTRY_INFO!$K657=4, 0, IF(COUNTRY_INFO!$K657=1, COUNTRY_INFO!$F657*0.33, IF(COUNTRY_INFO!$K657=2, COUNTRY_INFO!$F657*0.5, COUNTRY_INFO!$F657))), 0))</f>
        <v>12617.44483923</v>
      </c>
      <c r="E657" s="15">
        <f>IF(INTRO!$E$43="Non-endemic", 0, IF(COUNTRY_INFO!$K657&gt;0, IF(COUNTRY_INFO!$K657=4, 0, IF(COUNTRY_INFO!$K657=1, 0, IF(COUNTRY_INFO!$K657=2, COUNTRY_INFO!$G657*0.2, COUNTRY_INFO!$G657))), 0))</f>
        <v>0</v>
      </c>
      <c r="F657" s="15">
        <f t="shared" si="80"/>
        <v>12617.44483923</v>
      </c>
      <c r="G657" s="16">
        <f>IF(INTRO!$E$43="Non-endemic", "Not required", COUNTRY_INFO!S657)</f>
        <v>0</v>
      </c>
      <c r="H657" s="198"/>
      <c r="I657" s="15">
        <f>IF($D657=0,0,IF(AND($G657&gt;0,$H657&lt;&gt;"Yes"),D657,IF(AND($G657&gt;0,$H657="Yes"),COUNTRY_INFO!$F657,0)))</f>
        <v>0</v>
      </c>
      <c r="J657" s="3"/>
      <c r="K657" s="42">
        <f t="shared" si="81"/>
        <v>0</v>
      </c>
      <c r="L657" s="42">
        <f t="shared" si="82"/>
        <v>0</v>
      </c>
      <c r="M657" s="15">
        <f t="shared" si="77"/>
        <v>0</v>
      </c>
      <c r="N657" s="42">
        <f t="shared" si="78"/>
        <v>0</v>
      </c>
      <c r="O657" s="15">
        <f t="shared" si="83"/>
        <v>0</v>
      </c>
      <c r="P657" s="25"/>
      <c r="Q657" s="17">
        <f t="shared" si="84"/>
        <v>0</v>
      </c>
      <c r="R657" s="17">
        <f t="shared" si="79"/>
        <v>0</v>
      </c>
    </row>
    <row r="658" spans="1:18" x14ac:dyDescent="0.2">
      <c r="A658" s="14" t="str">
        <f>IF(INTRO!$E$43="Non-endemic"," ", IF(COUNTRY_INFO!A658=0," ",COUNTRY_INFO!A658))</f>
        <v>Ethiopia</v>
      </c>
      <c r="B658" s="14" t="str">
        <f>IF(INTRO!$E$43="Non-endemic"," ", IF(COUNTRY_INFO!B658=0," ",COUNTRY_INFO!B658))</f>
        <v>SNNPR Gurage</v>
      </c>
      <c r="C658" s="14" t="str">
        <f>IF(INTRO!$E$43="Non-endemic"," ", IF(COUNTRY_INFO!C658=0," ",COUNTRY_INFO!C658))</f>
        <v>Geta</v>
      </c>
      <c r="D658" s="15">
        <f>IF(INTRO!$E$43="Non-endemic", 0, IF(COUNTRY_INFO!$K658&gt;0, IF(COUNTRY_INFO!$K658=4, 0, IF(COUNTRY_INFO!$K658=1, COUNTRY_INFO!$F658*0.33, IF(COUNTRY_INFO!$K658=2, COUNTRY_INFO!$F658*0.5, COUNTRY_INFO!$F658))), 0))</f>
        <v>0</v>
      </c>
      <c r="E658" s="15">
        <f>IF(INTRO!$E$43="Non-endemic", 0, IF(COUNTRY_INFO!$K658&gt;0, IF(COUNTRY_INFO!$K658=4, 0, IF(COUNTRY_INFO!$K658=1, 0, IF(COUNTRY_INFO!$K658=2, COUNTRY_INFO!$G658*0.2, COUNTRY_INFO!$G658))), 0))</f>
        <v>0</v>
      </c>
      <c r="F658" s="15">
        <f t="shared" si="80"/>
        <v>0</v>
      </c>
      <c r="G658" s="16">
        <f>IF(INTRO!$E$43="Non-endemic", "Not required", COUNTRY_INFO!S658)</f>
        <v>0</v>
      </c>
      <c r="H658" s="198"/>
      <c r="I658" s="15">
        <f>IF($D658=0,0,IF(AND($G658&gt;0,$H658&lt;&gt;"Yes"),D658,IF(AND($G658&gt;0,$H658="Yes"),COUNTRY_INFO!$F658,0)))</f>
        <v>0</v>
      </c>
      <c r="J658" s="3"/>
      <c r="K658" s="42">
        <f t="shared" si="81"/>
        <v>0</v>
      </c>
      <c r="L658" s="42">
        <f t="shared" si="82"/>
        <v>0</v>
      </c>
      <c r="M658" s="15">
        <f t="shared" si="77"/>
        <v>0</v>
      </c>
      <c r="N658" s="42">
        <f t="shared" si="78"/>
        <v>0</v>
      </c>
      <c r="O658" s="15">
        <f t="shared" si="83"/>
        <v>0</v>
      </c>
      <c r="P658" s="25"/>
      <c r="Q658" s="17">
        <f t="shared" si="84"/>
        <v>0</v>
      </c>
      <c r="R658" s="17">
        <f t="shared" si="79"/>
        <v>0</v>
      </c>
    </row>
    <row r="659" spans="1:18" x14ac:dyDescent="0.2">
      <c r="A659" s="14" t="str">
        <f>IF(INTRO!$E$43="Non-endemic"," ", IF(COUNTRY_INFO!A659=0," ",COUNTRY_INFO!A659))</f>
        <v>Ethiopia</v>
      </c>
      <c r="B659" s="14" t="str">
        <f>IF(INTRO!$E$43="Non-endemic"," ", IF(COUNTRY_INFO!B659=0," ",COUNTRY_INFO!B659))</f>
        <v>SNNPR Gurage</v>
      </c>
      <c r="C659" s="14" t="str">
        <f>IF(INTRO!$E$43="Non-endemic"," ", IF(COUNTRY_INFO!C659=0," ",COUNTRY_INFO!C659))</f>
        <v>Gumer</v>
      </c>
      <c r="D659" s="15">
        <f>IF(INTRO!$E$43="Non-endemic", 0, IF(COUNTRY_INFO!$K659&gt;0, IF(COUNTRY_INFO!$K659=4, 0, IF(COUNTRY_INFO!$K659=1, COUNTRY_INFO!$F659*0.33, IF(COUNTRY_INFO!$K659=2, COUNTRY_INFO!$F659*0.5, COUNTRY_INFO!$F659))), 0))</f>
        <v>10860.134621490002</v>
      </c>
      <c r="E659" s="15">
        <f>IF(INTRO!$E$43="Non-endemic", 0, IF(COUNTRY_INFO!$K659&gt;0, IF(COUNTRY_INFO!$K659=4, 0, IF(COUNTRY_INFO!$K659=1, 0, IF(COUNTRY_INFO!$K659=2, COUNTRY_INFO!$G659*0.2, COUNTRY_INFO!$G659))), 0))</f>
        <v>0</v>
      </c>
      <c r="F659" s="15">
        <f t="shared" si="80"/>
        <v>10860.134621490002</v>
      </c>
      <c r="G659" s="16">
        <f>IF(INTRO!$E$43="Non-endemic", "Not required", COUNTRY_INFO!S659)</f>
        <v>0</v>
      </c>
      <c r="H659" s="198"/>
      <c r="I659" s="15">
        <f>IF($D659=0,0,IF(AND($G659&gt;0,$H659&lt;&gt;"Yes"),D659,IF(AND($G659&gt;0,$H659="Yes"),COUNTRY_INFO!$F659,0)))</f>
        <v>0</v>
      </c>
      <c r="J659" s="3"/>
      <c r="K659" s="42">
        <f t="shared" si="81"/>
        <v>0</v>
      </c>
      <c r="L659" s="42">
        <f t="shared" si="82"/>
        <v>0</v>
      </c>
      <c r="M659" s="15">
        <f t="shared" si="77"/>
        <v>0</v>
      </c>
      <c r="N659" s="42">
        <f t="shared" si="78"/>
        <v>0</v>
      </c>
      <c r="O659" s="15">
        <f t="shared" si="83"/>
        <v>0</v>
      </c>
      <c r="P659" s="25"/>
      <c r="Q659" s="17">
        <f t="shared" si="84"/>
        <v>0</v>
      </c>
      <c r="R659" s="17">
        <f t="shared" si="79"/>
        <v>0</v>
      </c>
    </row>
    <row r="660" spans="1:18" x14ac:dyDescent="0.2">
      <c r="A660" s="14" t="str">
        <f>IF(INTRO!$E$43="Non-endemic"," ", IF(COUNTRY_INFO!A660=0," ",COUNTRY_INFO!A660))</f>
        <v>Ethiopia</v>
      </c>
      <c r="B660" s="14" t="str">
        <f>IF(INTRO!$E$43="Non-endemic"," ", IF(COUNTRY_INFO!B660=0," ",COUNTRY_INFO!B660))</f>
        <v>SNNPR Gurage</v>
      </c>
      <c r="C660" s="14" t="str">
        <f>IF(INTRO!$E$43="Non-endemic"," ", IF(COUNTRY_INFO!C660=0," ",COUNTRY_INFO!C660))</f>
        <v>Kebena</v>
      </c>
      <c r="D660" s="15">
        <f>IF(INTRO!$E$43="Non-endemic", 0, IF(COUNTRY_INFO!$K660&gt;0, IF(COUNTRY_INFO!$K660=4, 0, IF(COUNTRY_INFO!$K660=1, COUNTRY_INFO!$F660*0.33, IF(COUNTRY_INFO!$K660=2, COUNTRY_INFO!$F660*0.5, COUNTRY_INFO!$F660))), 0))</f>
        <v>0</v>
      </c>
      <c r="E660" s="15">
        <f>IF(INTRO!$E$43="Non-endemic", 0, IF(COUNTRY_INFO!$K660&gt;0, IF(COUNTRY_INFO!$K660=4, 0, IF(COUNTRY_INFO!$K660=1, 0, IF(COUNTRY_INFO!$K660=2, COUNTRY_INFO!$G660*0.2, COUNTRY_INFO!$G660))), 0))</f>
        <v>0</v>
      </c>
      <c r="F660" s="15">
        <f t="shared" si="80"/>
        <v>0</v>
      </c>
      <c r="G660" s="16">
        <f>IF(INTRO!$E$43="Non-endemic", "Not required", COUNTRY_INFO!S660)</f>
        <v>0</v>
      </c>
      <c r="H660" s="198"/>
      <c r="I660" s="15">
        <f>IF($D660=0,0,IF(AND($G660&gt;0,$H660&lt;&gt;"Yes"),D660,IF(AND($G660&gt;0,$H660="Yes"),COUNTRY_INFO!$F660,0)))</f>
        <v>0</v>
      </c>
      <c r="J660" s="3"/>
      <c r="K660" s="42">
        <f t="shared" si="81"/>
        <v>0</v>
      </c>
      <c r="L660" s="42">
        <f t="shared" si="82"/>
        <v>0</v>
      </c>
      <c r="M660" s="15">
        <f t="shared" si="77"/>
        <v>0</v>
      </c>
      <c r="N660" s="42">
        <f t="shared" si="78"/>
        <v>0</v>
      </c>
      <c r="O660" s="15">
        <f t="shared" si="83"/>
        <v>0</v>
      </c>
      <c r="P660" s="25"/>
      <c r="Q660" s="17">
        <f t="shared" si="84"/>
        <v>0</v>
      </c>
      <c r="R660" s="17">
        <f t="shared" si="79"/>
        <v>0</v>
      </c>
    </row>
    <row r="661" spans="1:18" x14ac:dyDescent="0.2">
      <c r="A661" s="14" t="str">
        <f>IF(INTRO!$E$43="Non-endemic"," ", IF(COUNTRY_INFO!A661=0," ",COUNTRY_INFO!A661))</f>
        <v>Ethiopia</v>
      </c>
      <c r="B661" s="14" t="str">
        <f>IF(INTRO!$E$43="Non-endemic"," ", IF(COUNTRY_INFO!B661=0," ",COUNTRY_INFO!B661))</f>
        <v>SNNPR Gurage</v>
      </c>
      <c r="C661" s="14" t="str">
        <f>IF(INTRO!$E$43="Non-endemic"," ", IF(COUNTRY_INFO!C661=0," ",COUNTRY_INFO!C661))</f>
        <v>Muhur Aklil</v>
      </c>
      <c r="D661" s="15">
        <f>IF(INTRO!$E$43="Non-endemic", 0, IF(COUNTRY_INFO!$K661&gt;0, IF(COUNTRY_INFO!$K661=4, 0, IF(COUNTRY_INFO!$K661=1, COUNTRY_INFO!$F661*0.33, IF(COUNTRY_INFO!$K661=2, COUNTRY_INFO!$F661*0.5, COUNTRY_INFO!$F661))), 0))</f>
        <v>0</v>
      </c>
      <c r="E661" s="15">
        <f>IF(INTRO!$E$43="Non-endemic", 0, IF(COUNTRY_INFO!$K661&gt;0, IF(COUNTRY_INFO!$K661=4, 0, IF(COUNTRY_INFO!$K661=1, 0, IF(COUNTRY_INFO!$K661=2, COUNTRY_INFO!$G661*0.2, COUNTRY_INFO!$G661))), 0))</f>
        <v>0</v>
      </c>
      <c r="F661" s="15">
        <f t="shared" si="80"/>
        <v>0</v>
      </c>
      <c r="G661" s="16">
        <f>IF(INTRO!$E$43="Non-endemic", "Not required", COUNTRY_INFO!S661)</f>
        <v>0</v>
      </c>
      <c r="H661" s="198"/>
      <c r="I661" s="15">
        <f>IF($D661=0,0,IF(AND($G661&gt;0,$H661&lt;&gt;"Yes"),D661,IF(AND($G661&gt;0,$H661="Yes"),COUNTRY_INFO!$F661,0)))</f>
        <v>0</v>
      </c>
      <c r="J661" s="3"/>
      <c r="K661" s="42">
        <f t="shared" si="81"/>
        <v>0</v>
      </c>
      <c r="L661" s="42">
        <f t="shared" si="82"/>
        <v>0</v>
      </c>
      <c r="M661" s="15">
        <f t="shared" si="77"/>
        <v>0</v>
      </c>
      <c r="N661" s="42">
        <f t="shared" si="78"/>
        <v>0</v>
      </c>
      <c r="O661" s="15">
        <f t="shared" si="83"/>
        <v>0</v>
      </c>
      <c r="P661" s="25"/>
      <c r="Q661" s="17">
        <f t="shared" si="84"/>
        <v>0</v>
      </c>
      <c r="R661" s="17">
        <f t="shared" si="79"/>
        <v>0</v>
      </c>
    </row>
    <row r="662" spans="1:18" x14ac:dyDescent="0.2">
      <c r="A662" s="14" t="str">
        <f>IF(INTRO!$E$43="Non-endemic"," ", IF(COUNTRY_INFO!A662=0," ",COUNTRY_INFO!A662))</f>
        <v>Ethiopia</v>
      </c>
      <c r="B662" s="14" t="str">
        <f>IF(INTRO!$E$43="Non-endemic"," ", IF(COUNTRY_INFO!B662=0," ",COUNTRY_INFO!B662))</f>
        <v>SNNPR Gurage</v>
      </c>
      <c r="C662" s="14" t="str">
        <f>IF(INTRO!$E$43="Non-endemic"," ", IF(COUNTRY_INFO!C662=0," ",COUNTRY_INFO!C662))</f>
        <v>Welkite Town</v>
      </c>
      <c r="D662" s="15">
        <f>IF(INTRO!$E$43="Non-endemic", 0, IF(COUNTRY_INFO!$K662&gt;0, IF(COUNTRY_INFO!$K662=4, 0, IF(COUNTRY_INFO!$K662=1, COUNTRY_INFO!$F662*0.33, IF(COUNTRY_INFO!$K662=2, COUNTRY_INFO!$F662*0.5, COUNTRY_INFO!$F662))), 0))</f>
        <v>4534.0304583420002</v>
      </c>
      <c r="E662" s="15">
        <f>IF(INTRO!$E$43="Non-endemic", 0, IF(COUNTRY_INFO!$K662&gt;0, IF(COUNTRY_INFO!$K662=4, 0, IF(COUNTRY_INFO!$K662=1, 0, IF(COUNTRY_INFO!$K662=2, COUNTRY_INFO!$G662*0.2, COUNTRY_INFO!$G662))), 0))</f>
        <v>0</v>
      </c>
      <c r="F662" s="15">
        <f t="shared" si="80"/>
        <v>4534.0304583420002</v>
      </c>
      <c r="G662" s="16">
        <f>IF(INTRO!$E$43="Non-endemic", "Not required", COUNTRY_INFO!S662)</f>
        <v>0</v>
      </c>
      <c r="H662" s="198"/>
      <c r="I662" s="15">
        <f>IF($D662=0,0,IF(AND($G662&gt;0,$H662&lt;&gt;"Yes"),D662,IF(AND($G662&gt;0,$H662="Yes"),COUNTRY_INFO!$F662,0)))</f>
        <v>0</v>
      </c>
      <c r="J662" s="3"/>
      <c r="K662" s="42">
        <f t="shared" si="81"/>
        <v>0</v>
      </c>
      <c r="L662" s="42">
        <f t="shared" si="82"/>
        <v>0</v>
      </c>
      <c r="M662" s="15">
        <f t="shared" si="77"/>
        <v>0</v>
      </c>
      <c r="N662" s="42">
        <f t="shared" si="78"/>
        <v>0</v>
      </c>
      <c r="O662" s="15">
        <f t="shared" si="83"/>
        <v>0</v>
      </c>
      <c r="P662" s="25"/>
      <c r="Q662" s="17">
        <f t="shared" si="84"/>
        <v>0</v>
      </c>
      <c r="R662" s="17">
        <f t="shared" si="79"/>
        <v>0</v>
      </c>
    </row>
    <row r="663" spans="1:18" x14ac:dyDescent="0.2">
      <c r="A663" s="14" t="str">
        <f>IF(INTRO!$E$43="Non-endemic"," ", IF(COUNTRY_INFO!A663=0," ",COUNTRY_INFO!A663))</f>
        <v>Ethiopia</v>
      </c>
      <c r="B663" s="14" t="str">
        <f>IF(INTRO!$E$43="Non-endemic"," ", IF(COUNTRY_INFO!B663=0," ",COUNTRY_INFO!B663))</f>
        <v>SNNPR Hadiya</v>
      </c>
      <c r="C663" s="14" t="str">
        <f>IF(INTRO!$E$43="Non-endemic"," ", IF(COUNTRY_INFO!C663=0," ",COUNTRY_INFO!C663))</f>
        <v>Annalemo</v>
      </c>
      <c r="D663" s="15">
        <f>IF(INTRO!$E$43="Non-endemic", 0, IF(COUNTRY_INFO!$K663&gt;0, IF(COUNTRY_INFO!$K663=4, 0, IF(COUNTRY_INFO!$K663=1, COUNTRY_INFO!$F663*0.33, IF(COUNTRY_INFO!$K663=2, COUNTRY_INFO!$F663*0.5, COUNTRY_INFO!$F663))), 0))</f>
        <v>8105.3143146359998</v>
      </c>
      <c r="E663" s="15">
        <f>IF(INTRO!$E$43="Non-endemic", 0, IF(COUNTRY_INFO!$K663&gt;0, IF(COUNTRY_INFO!$K663=4, 0, IF(COUNTRY_INFO!$K663=1, 0, IF(COUNTRY_INFO!$K663=2, COUNTRY_INFO!$G663*0.2, COUNTRY_INFO!$G663))), 0))</f>
        <v>0</v>
      </c>
      <c r="F663" s="15">
        <f t="shared" si="80"/>
        <v>8105.3143146359998</v>
      </c>
      <c r="G663" s="16">
        <f>IF(INTRO!$E$43="Non-endemic", "Not required", COUNTRY_INFO!S663)</f>
        <v>0</v>
      </c>
      <c r="H663" s="198"/>
      <c r="I663" s="15">
        <f>IF($D663=0,0,IF(AND($G663&gt;0,$H663&lt;&gt;"Yes"),D663,IF(AND($G663&gt;0,$H663="Yes"),COUNTRY_INFO!$F663,0)))</f>
        <v>0</v>
      </c>
      <c r="J663" s="3"/>
      <c r="K663" s="42">
        <f t="shared" si="81"/>
        <v>0</v>
      </c>
      <c r="L663" s="42">
        <f t="shared" si="82"/>
        <v>0</v>
      </c>
      <c r="M663" s="15">
        <f t="shared" si="77"/>
        <v>0</v>
      </c>
      <c r="N663" s="42">
        <f t="shared" si="78"/>
        <v>0</v>
      </c>
      <c r="O663" s="15">
        <f t="shared" si="83"/>
        <v>0</v>
      </c>
      <c r="P663" s="25"/>
      <c r="Q663" s="17">
        <f t="shared" si="84"/>
        <v>0</v>
      </c>
      <c r="R663" s="17">
        <f t="shared" si="79"/>
        <v>0</v>
      </c>
    </row>
    <row r="664" spans="1:18" x14ac:dyDescent="0.2">
      <c r="A664" s="14" t="str">
        <f>IF(INTRO!$E$43="Non-endemic"," ", IF(COUNTRY_INFO!A664=0," ",COUNTRY_INFO!A664))</f>
        <v>Ethiopia</v>
      </c>
      <c r="B664" s="14" t="str">
        <f>IF(INTRO!$E$43="Non-endemic"," ", IF(COUNTRY_INFO!B664=0," ",COUNTRY_INFO!B664))</f>
        <v>SNNPR Hadiya</v>
      </c>
      <c r="C664" s="14" t="str">
        <f>IF(INTRO!$E$43="Non-endemic"," ", IF(COUNTRY_INFO!C664=0," ",COUNTRY_INFO!C664))</f>
        <v>Duna</v>
      </c>
      <c r="D664" s="15">
        <f>IF(INTRO!$E$43="Non-endemic", 0, IF(COUNTRY_INFO!$K664&gt;0, IF(COUNTRY_INFO!$K664=4, 0, IF(COUNTRY_INFO!$K664=1, COUNTRY_INFO!$F664*0.33, IF(COUNTRY_INFO!$K664=2, COUNTRY_INFO!$F664*0.5, COUNTRY_INFO!$F664))), 0))</f>
        <v>14621.607708246</v>
      </c>
      <c r="E664" s="15">
        <f>IF(INTRO!$E$43="Non-endemic", 0, IF(COUNTRY_INFO!$K664&gt;0, IF(COUNTRY_INFO!$K664=4, 0, IF(COUNTRY_INFO!$K664=1, 0, IF(COUNTRY_INFO!$K664=2, COUNTRY_INFO!$G664*0.2, COUNTRY_INFO!$G664))), 0))</f>
        <v>0</v>
      </c>
      <c r="F664" s="15">
        <f t="shared" si="80"/>
        <v>14621.607708246</v>
      </c>
      <c r="G664" s="16">
        <f>IF(INTRO!$E$43="Non-endemic", "Not required", COUNTRY_INFO!S664)</f>
        <v>0</v>
      </c>
      <c r="H664" s="198"/>
      <c r="I664" s="15">
        <f>IF($D664=0,0,IF(AND($G664&gt;0,$H664&lt;&gt;"Yes"),D664,IF(AND($G664&gt;0,$H664="Yes"),COUNTRY_INFO!$F664,0)))</f>
        <v>0</v>
      </c>
      <c r="J664" s="3"/>
      <c r="K664" s="42">
        <f t="shared" si="81"/>
        <v>0</v>
      </c>
      <c r="L664" s="42">
        <f t="shared" si="82"/>
        <v>0</v>
      </c>
      <c r="M664" s="15">
        <f t="shared" si="77"/>
        <v>0</v>
      </c>
      <c r="N664" s="42">
        <f t="shared" si="78"/>
        <v>0</v>
      </c>
      <c r="O664" s="15">
        <f t="shared" si="83"/>
        <v>0</v>
      </c>
      <c r="P664" s="25"/>
      <c r="Q664" s="17">
        <f t="shared" si="84"/>
        <v>0</v>
      </c>
      <c r="R664" s="17">
        <f t="shared" si="79"/>
        <v>0</v>
      </c>
    </row>
    <row r="665" spans="1:18" x14ac:dyDescent="0.2">
      <c r="A665" s="14" t="str">
        <f>IF(INTRO!$E$43="Non-endemic"," ", IF(COUNTRY_INFO!A665=0," ",COUNTRY_INFO!A665))</f>
        <v>Ethiopia</v>
      </c>
      <c r="B665" s="14" t="str">
        <f>IF(INTRO!$E$43="Non-endemic"," ", IF(COUNTRY_INFO!B665=0," ",COUNTRY_INFO!B665))</f>
        <v>SNNPR Hadiya</v>
      </c>
      <c r="C665" s="14" t="str">
        <f>IF(INTRO!$E$43="Non-endemic"," ", IF(COUNTRY_INFO!C665=0," ",COUNTRY_INFO!C665))</f>
        <v>Gibe</v>
      </c>
      <c r="D665" s="15">
        <f>IF(INTRO!$E$43="Non-endemic", 0, IF(COUNTRY_INFO!$K665&gt;0, IF(COUNTRY_INFO!$K665=4, 0, IF(COUNTRY_INFO!$K665=1, COUNTRY_INFO!$F665*0.33, IF(COUNTRY_INFO!$K665=2, COUNTRY_INFO!$F665*0.5, COUNTRY_INFO!$F665))), 0))</f>
        <v>0</v>
      </c>
      <c r="E665" s="15">
        <f>IF(INTRO!$E$43="Non-endemic", 0, IF(COUNTRY_INFO!$K665&gt;0, IF(COUNTRY_INFO!$K665=4, 0, IF(COUNTRY_INFO!$K665=1, 0, IF(COUNTRY_INFO!$K665=2, COUNTRY_INFO!$G665*0.2, COUNTRY_INFO!$G665))), 0))</f>
        <v>0</v>
      </c>
      <c r="F665" s="15">
        <f t="shared" si="80"/>
        <v>0</v>
      </c>
      <c r="G665" s="16">
        <f>IF(INTRO!$E$43="Non-endemic", "Not required", COUNTRY_INFO!S665)</f>
        <v>0</v>
      </c>
      <c r="H665" s="198"/>
      <c r="I665" s="15">
        <f>IF($D665=0,0,IF(AND($G665&gt;0,$H665&lt;&gt;"Yes"),D665,IF(AND($G665&gt;0,$H665="Yes"),COUNTRY_INFO!$F665,0)))</f>
        <v>0</v>
      </c>
      <c r="J665" s="3"/>
      <c r="K665" s="42">
        <f t="shared" si="81"/>
        <v>0</v>
      </c>
      <c r="L665" s="42">
        <f t="shared" si="82"/>
        <v>0</v>
      </c>
      <c r="M665" s="15">
        <f t="shared" si="77"/>
        <v>0</v>
      </c>
      <c r="N665" s="42">
        <f t="shared" si="78"/>
        <v>0</v>
      </c>
      <c r="O665" s="15">
        <f t="shared" si="83"/>
        <v>0</v>
      </c>
      <c r="P665" s="25"/>
      <c r="Q665" s="17">
        <f t="shared" si="84"/>
        <v>0</v>
      </c>
      <c r="R665" s="17">
        <f t="shared" si="79"/>
        <v>0</v>
      </c>
    </row>
    <row r="666" spans="1:18" x14ac:dyDescent="0.2">
      <c r="A666" s="14" t="str">
        <f>IF(INTRO!$E$43="Non-endemic"," ", IF(COUNTRY_INFO!A666=0," ",COUNTRY_INFO!A666))</f>
        <v>Ethiopia</v>
      </c>
      <c r="B666" s="14" t="str">
        <f>IF(INTRO!$E$43="Non-endemic"," ", IF(COUNTRY_INFO!B666=0," ",COUNTRY_INFO!B666))</f>
        <v>SNNPR Hadiya</v>
      </c>
      <c r="C666" s="14" t="str">
        <f>IF(INTRO!$E$43="Non-endemic"," ", IF(COUNTRY_INFO!C666=0," ",COUNTRY_INFO!C666))</f>
        <v>Gobmora</v>
      </c>
      <c r="D666" s="15">
        <f>IF(INTRO!$E$43="Non-endemic", 0, IF(COUNTRY_INFO!$K666&gt;0, IF(COUNTRY_INFO!$K666=4, 0, IF(COUNTRY_INFO!$K666=1, COUNTRY_INFO!$F666*0.33, IF(COUNTRY_INFO!$K666=2, COUNTRY_INFO!$F666*0.5, COUNTRY_INFO!$F666))), 0))</f>
        <v>0</v>
      </c>
      <c r="E666" s="15">
        <f>IF(INTRO!$E$43="Non-endemic", 0, IF(COUNTRY_INFO!$K666&gt;0, IF(COUNTRY_INFO!$K666=4, 0, IF(COUNTRY_INFO!$K666=1, 0, IF(COUNTRY_INFO!$K666=2, COUNTRY_INFO!$G666*0.2, COUNTRY_INFO!$G666))), 0))</f>
        <v>0</v>
      </c>
      <c r="F666" s="15">
        <f t="shared" si="80"/>
        <v>0</v>
      </c>
      <c r="G666" s="16">
        <f>IF(INTRO!$E$43="Non-endemic", "Not required", COUNTRY_INFO!S666)</f>
        <v>0</v>
      </c>
      <c r="H666" s="198"/>
      <c r="I666" s="15">
        <f>IF($D666=0,0,IF(AND($G666&gt;0,$H666&lt;&gt;"Yes"),D666,IF(AND($G666&gt;0,$H666="Yes"),COUNTRY_INFO!$F666,0)))</f>
        <v>0</v>
      </c>
      <c r="J666" s="3"/>
      <c r="K666" s="42">
        <f t="shared" si="81"/>
        <v>0</v>
      </c>
      <c r="L666" s="42">
        <f t="shared" si="82"/>
        <v>0</v>
      </c>
      <c r="M666" s="15">
        <f t="shared" si="77"/>
        <v>0</v>
      </c>
      <c r="N666" s="42">
        <f t="shared" si="78"/>
        <v>0</v>
      </c>
      <c r="O666" s="15">
        <f t="shared" si="83"/>
        <v>0</v>
      </c>
      <c r="P666" s="25"/>
      <c r="Q666" s="17">
        <f t="shared" si="84"/>
        <v>0</v>
      </c>
      <c r="R666" s="17">
        <f t="shared" si="79"/>
        <v>0</v>
      </c>
    </row>
    <row r="667" spans="1:18" x14ac:dyDescent="0.2">
      <c r="A667" s="14" t="str">
        <f>IF(INTRO!$E$43="Non-endemic"," ", IF(COUNTRY_INFO!A667=0," ",COUNTRY_INFO!A667))</f>
        <v>Ethiopia</v>
      </c>
      <c r="B667" s="14" t="str">
        <f>IF(INTRO!$E$43="Non-endemic"," ", IF(COUNTRY_INFO!B667=0," ",COUNTRY_INFO!B667))</f>
        <v>SNNPR Hadiya</v>
      </c>
      <c r="C667" s="14" t="str">
        <f>IF(INTRO!$E$43="Non-endemic"," ", IF(COUNTRY_INFO!C667=0," ",COUNTRY_INFO!C667))</f>
        <v>Hosana Town</v>
      </c>
      <c r="D667" s="15">
        <f>IF(INTRO!$E$43="Non-endemic", 0, IF(COUNTRY_INFO!$K667&gt;0, IF(COUNTRY_INFO!$K667=4, 0, IF(COUNTRY_INFO!$K667=1, COUNTRY_INFO!$F667*0.33, IF(COUNTRY_INFO!$K667=2, COUNTRY_INFO!$F667*0.5, COUNTRY_INFO!$F667))), 0))</f>
        <v>11205.336446463019</v>
      </c>
      <c r="E667" s="15">
        <f>IF(INTRO!$E$43="Non-endemic", 0, IF(COUNTRY_INFO!$K667&gt;0, IF(COUNTRY_INFO!$K667=4, 0, IF(COUNTRY_INFO!$K667=1, 0, IF(COUNTRY_INFO!$K667=2, COUNTRY_INFO!$G667*0.2, COUNTRY_INFO!$G667))), 0))</f>
        <v>0</v>
      </c>
      <c r="F667" s="15">
        <f t="shared" si="80"/>
        <v>11205.336446463019</v>
      </c>
      <c r="G667" s="16">
        <f>IF(INTRO!$E$43="Non-endemic", "Not required", COUNTRY_INFO!S667)</f>
        <v>0</v>
      </c>
      <c r="H667" s="198"/>
      <c r="I667" s="15">
        <f>IF($D667=0,0,IF(AND($G667&gt;0,$H667&lt;&gt;"Yes"),D667,IF(AND($G667&gt;0,$H667="Yes"),COUNTRY_INFO!$F667,0)))</f>
        <v>0</v>
      </c>
      <c r="J667" s="3"/>
      <c r="K667" s="42">
        <f t="shared" si="81"/>
        <v>0</v>
      </c>
      <c r="L667" s="42">
        <f t="shared" si="82"/>
        <v>0</v>
      </c>
      <c r="M667" s="15">
        <f t="shared" si="77"/>
        <v>0</v>
      </c>
      <c r="N667" s="42">
        <f t="shared" si="78"/>
        <v>0</v>
      </c>
      <c r="O667" s="15">
        <f t="shared" si="83"/>
        <v>0</v>
      </c>
      <c r="P667" s="25"/>
      <c r="Q667" s="17">
        <f t="shared" si="84"/>
        <v>0</v>
      </c>
      <c r="R667" s="17">
        <f t="shared" si="79"/>
        <v>0</v>
      </c>
    </row>
    <row r="668" spans="1:18" x14ac:dyDescent="0.2">
      <c r="A668" s="14" t="str">
        <f>IF(INTRO!$E$43="Non-endemic"," ", IF(COUNTRY_INFO!A668=0," ",COUNTRY_INFO!A668))</f>
        <v>Ethiopia</v>
      </c>
      <c r="B668" s="14" t="str">
        <f>IF(INTRO!$E$43="Non-endemic"," ", IF(COUNTRY_INFO!B668=0," ",COUNTRY_INFO!B668))</f>
        <v>SNNPR Hadiya</v>
      </c>
      <c r="C668" s="14" t="str">
        <f>IF(INTRO!$E$43="Non-endemic"," ", IF(COUNTRY_INFO!C668=0," ",COUNTRY_INFO!C668))</f>
        <v>Lemo</v>
      </c>
      <c r="D668" s="15">
        <f>IF(INTRO!$E$43="Non-endemic", 0, IF(COUNTRY_INFO!$K668&gt;0, IF(COUNTRY_INFO!$K668=4, 0, IF(COUNTRY_INFO!$K668=1, COUNTRY_INFO!$F668*0.33, IF(COUNTRY_INFO!$K668=2, COUNTRY_INFO!$F668*0.5, COUNTRY_INFO!$F668))), 0))</f>
        <v>0</v>
      </c>
      <c r="E668" s="15">
        <f>IF(INTRO!$E$43="Non-endemic", 0, IF(COUNTRY_INFO!$K668&gt;0, IF(COUNTRY_INFO!$K668=4, 0, IF(COUNTRY_INFO!$K668=1, 0, IF(COUNTRY_INFO!$K668=2, COUNTRY_INFO!$G668*0.2, COUNTRY_INFO!$G668))), 0))</f>
        <v>0</v>
      </c>
      <c r="F668" s="15">
        <f t="shared" si="80"/>
        <v>0</v>
      </c>
      <c r="G668" s="16">
        <f>IF(INTRO!$E$43="Non-endemic", "Not required", COUNTRY_INFO!S668)</f>
        <v>0</v>
      </c>
      <c r="H668" s="198"/>
      <c r="I668" s="15">
        <f>IF($D668=0,0,IF(AND($G668&gt;0,$H668&lt;&gt;"Yes"),D668,IF(AND($G668&gt;0,$H668="Yes"),COUNTRY_INFO!$F668,0)))</f>
        <v>0</v>
      </c>
      <c r="J668" s="3"/>
      <c r="K668" s="42">
        <f t="shared" si="81"/>
        <v>0</v>
      </c>
      <c r="L668" s="42">
        <f t="shared" si="82"/>
        <v>0</v>
      </c>
      <c r="M668" s="15">
        <f t="shared" si="77"/>
        <v>0</v>
      </c>
      <c r="N668" s="42">
        <f t="shared" si="78"/>
        <v>0</v>
      </c>
      <c r="O668" s="15">
        <f t="shared" si="83"/>
        <v>0</v>
      </c>
      <c r="P668" s="25"/>
      <c r="Q668" s="17">
        <f t="shared" si="84"/>
        <v>0</v>
      </c>
      <c r="R668" s="17">
        <f t="shared" si="79"/>
        <v>0</v>
      </c>
    </row>
    <row r="669" spans="1:18" x14ac:dyDescent="0.2">
      <c r="A669" s="14" t="str">
        <f>IF(INTRO!$E$43="Non-endemic"," ", IF(COUNTRY_INFO!A669=0," ",COUNTRY_INFO!A669))</f>
        <v>Ethiopia</v>
      </c>
      <c r="B669" s="14" t="str">
        <f>IF(INTRO!$E$43="Non-endemic"," ", IF(COUNTRY_INFO!B669=0," ",COUNTRY_INFO!B669))</f>
        <v>SNNPR Hadiya</v>
      </c>
      <c r="C669" s="14" t="str">
        <f>IF(INTRO!$E$43="Non-endemic"," ", IF(COUNTRY_INFO!C669=0," ",COUNTRY_INFO!C669))</f>
        <v>Mirab Badawacho</v>
      </c>
      <c r="D669" s="15">
        <f>IF(INTRO!$E$43="Non-endemic", 0, IF(COUNTRY_INFO!$K669&gt;0, IF(COUNTRY_INFO!$K669=4, 0, IF(COUNTRY_INFO!$K669=1, COUNTRY_INFO!$F669*0.33, IF(COUNTRY_INFO!$K669=2, COUNTRY_INFO!$F669*0.5, COUNTRY_INFO!$F669))), 0))</f>
        <v>29606.146092600004</v>
      </c>
      <c r="E669" s="15">
        <f>IF(INTRO!$E$43="Non-endemic", 0, IF(COUNTRY_INFO!$K669&gt;0, IF(COUNTRY_INFO!$K669=4, 0, IF(COUNTRY_INFO!$K669=1, 0, IF(COUNTRY_INFO!$K669=2, COUNTRY_INFO!$G669*0.2, COUNTRY_INFO!$G669))), 0))</f>
        <v>47882.917067920396</v>
      </c>
      <c r="F669" s="15">
        <f t="shared" si="80"/>
        <v>77489.063160520396</v>
      </c>
      <c r="G669" s="16">
        <f>IF(INTRO!$E$43="Non-endemic", "Not required", COUNTRY_INFO!S669)</f>
        <v>1</v>
      </c>
      <c r="H669" s="198" t="s">
        <v>171</v>
      </c>
      <c r="I669" s="15">
        <f>IF($D669=0,0,IF(AND($G669&gt;0,$H669&lt;&gt;"Yes"),D669,IF(AND($G669&gt;0,$H669="Yes"),COUNTRY_INFO!$F669,0)))</f>
        <v>29606.146092600004</v>
      </c>
      <c r="J669" s="3"/>
      <c r="K669" s="42">
        <f t="shared" si="81"/>
        <v>47882.917067920396</v>
      </c>
      <c r="L669" s="42">
        <f t="shared" si="82"/>
        <v>77489.063160520396</v>
      </c>
      <c r="M669" s="15">
        <f t="shared" si="77"/>
        <v>74015.365231500007</v>
      </c>
      <c r="N669" s="42">
        <f t="shared" si="78"/>
        <v>143648.7512037612</v>
      </c>
      <c r="O669" s="15">
        <f t="shared" si="83"/>
        <v>74015.365231500007</v>
      </c>
      <c r="P669" s="25"/>
      <c r="Q669" s="17">
        <f t="shared" si="84"/>
        <v>74015.365231500007</v>
      </c>
      <c r="R669" s="17">
        <f t="shared" si="79"/>
        <v>75</v>
      </c>
    </row>
    <row r="670" spans="1:18" x14ac:dyDescent="0.2">
      <c r="A670" s="14" t="str">
        <f>IF(INTRO!$E$43="Non-endemic"," ", IF(COUNTRY_INFO!A670=0," ",COUNTRY_INFO!A670))</f>
        <v>Ethiopia</v>
      </c>
      <c r="B670" s="14" t="str">
        <f>IF(INTRO!$E$43="Non-endemic"," ", IF(COUNTRY_INFO!B670=0," ",COUNTRY_INFO!B670))</f>
        <v>SNNPR Hadiya</v>
      </c>
      <c r="C670" s="14" t="str">
        <f>IF(INTRO!$E$43="Non-endemic"," ", IF(COUNTRY_INFO!C670=0," ",COUNTRY_INFO!C670))</f>
        <v>Misha</v>
      </c>
      <c r="D670" s="15">
        <f>IF(INTRO!$E$43="Non-endemic", 0, IF(COUNTRY_INFO!$K670&gt;0, IF(COUNTRY_INFO!$K670=4, 0, IF(COUNTRY_INFO!$K670=1, COUNTRY_INFO!$F670*0.33, IF(COUNTRY_INFO!$K670=2, COUNTRY_INFO!$F670*0.5, COUNTRY_INFO!$F670))), 0))</f>
        <v>0</v>
      </c>
      <c r="E670" s="15">
        <f>IF(INTRO!$E$43="Non-endemic", 0, IF(COUNTRY_INFO!$K670&gt;0, IF(COUNTRY_INFO!$K670=4, 0, IF(COUNTRY_INFO!$K670=1, 0, IF(COUNTRY_INFO!$K670=2, COUNTRY_INFO!$G670*0.2, COUNTRY_INFO!$G670))), 0))</f>
        <v>0</v>
      </c>
      <c r="F670" s="15">
        <f t="shared" si="80"/>
        <v>0</v>
      </c>
      <c r="G670" s="16">
        <f>IF(INTRO!$E$43="Non-endemic", "Not required", COUNTRY_INFO!S670)</f>
        <v>0</v>
      </c>
      <c r="H670" s="198"/>
      <c r="I670" s="15">
        <f>IF($D670=0,0,IF(AND($G670&gt;0,$H670&lt;&gt;"Yes"),D670,IF(AND($G670&gt;0,$H670="Yes"),COUNTRY_INFO!$F670,0)))</f>
        <v>0</v>
      </c>
      <c r="J670" s="3"/>
      <c r="K670" s="42">
        <f t="shared" si="81"/>
        <v>0</v>
      </c>
      <c r="L670" s="42">
        <f t="shared" si="82"/>
        <v>0</v>
      </c>
      <c r="M670" s="15">
        <f t="shared" si="77"/>
        <v>0</v>
      </c>
      <c r="N670" s="42">
        <f t="shared" si="78"/>
        <v>0</v>
      </c>
      <c r="O670" s="15">
        <f t="shared" si="83"/>
        <v>0</v>
      </c>
      <c r="P670" s="25"/>
      <c r="Q670" s="17">
        <f t="shared" si="84"/>
        <v>0</v>
      </c>
      <c r="R670" s="17">
        <f t="shared" si="79"/>
        <v>0</v>
      </c>
    </row>
    <row r="671" spans="1:18" x14ac:dyDescent="0.2">
      <c r="A671" s="14" t="str">
        <f>IF(INTRO!$E$43="Non-endemic"," ", IF(COUNTRY_INFO!A671=0," ",COUNTRY_INFO!A671))</f>
        <v>Ethiopia</v>
      </c>
      <c r="B671" s="14" t="str">
        <f>IF(INTRO!$E$43="Non-endemic"," ", IF(COUNTRY_INFO!B671=0," ",COUNTRY_INFO!B671))</f>
        <v>SNNPR Hadiya</v>
      </c>
      <c r="C671" s="14" t="str">
        <f>IF(INTRO!$E$43="Non-endemic"," ", IF(COUNTRY_INFO!C671=0," ",COUNTRY_INFO!C671))</f>
        <v>Misrak Badawacho</v>
      </c>
      <c r="D671" s="15">
        <f>IF(INTRO!$E$43="Non-endemic", 0, IF(COUNTRY_INFO!$K671&gt;0, IF(COUNTRY_INFO!$K671=4, 0, IF(COUNTRY_INFO!$K671=1, COUNTRY_INFO!$F671*0.33, IF(COUNTRY_INFO!$K671=2, COUNTRY_INFO!$F671*0.5, COUNTRY_INFO!$F671))), 0))</f>
        <v>21353.711128596002</v>
      </c>
      <c r="E671" s="15">
        <f>IF(INTRO!$E$43="Non-endemic", 0, IF(COUNTRY_INFO!$K671&gt;0, IF(COUNTRY_INFO!$K671=4, 0, IF(COUNTRY_INFO!$K671=1, 0, IF(COUNTRY_INFO!$K671=2, COUNTRY_INFO!$G671*0.2, COUNTRY_INFO!$G671))), 0))</f>
        <v>0</v>
      </c>
      <c r="F671" s="15">
        <f t="shared" si="80"/>
        <v>21353.711128596002</v>
      </c>
      <c r="G671" s="16">
        <f>IF(INTRO!$E$43="Non-endemic", "Not required", COUNTRY_INFO!S671)</f>
        <v>0</v>
      </c>
      <c r="H671" s="198"/>
      <c r="I671" s="15">
        <f>IF($D671=0,0,IF(AND($G671&gt;0,$H671&lt;&gt;"Yes"),D671,IF(AND($G671&gt;0,$H671="Yes"),COUNTRY_INFO!$F671,0)))</f>
        <v>0</v>
      </c>
      <c r="J671" s="3"/>
      <c r="K671" s="42">
        <f t="shared" si="81"/>
        <v>0</v>
      </c>
      <c r="L671" s="42">
        <f t="shared" si="82"/>
        <v>0</v>
      </c>
      <c r="M671" s="15">
        <f t="shared" si="77"/>
        <v>0</v>
      </c>
      <c r="N671" s="42">
        <f t="shared" si="78"/>
        <v>0</v>
      </c>
      <c r="O671" s="15">
        <f t="shared" si="83"/>
        <v>0</v>
      </c>
      <c r="P671" s="25"/>
      <c r="Q671" s="17">
        <f t="shared" si="84"/>
        <v>0</v>
      </c>
      <c r="R671" s="17">
        <f t="shared" si="79"/>
        <v>0</v>
      </c>
    </row>
    <row r="672" spans="1:18" x14ac:dyDescent="0.2">
      <c r="A672" s="14" t="str">
        <f>IF(INTRO!$E$43="Non-endemic"," ", IF(COUNTRY_INFO!A672=0," ",COUNTRY_INFO!A672))</f>
        <v>Ethiopia</v>
      </c>
      <c r="B672" s="14" t="str">
        <f>IF(INTRO!$E$43="Non-endemic"," ", IF(COUNTRY_INFO!B672=0," ",COUNTRY_INFO!B672))</f>
        <v>SNNPR Hadiya</v>
      </c>
      <c r="C672" s="14" t="str">
        <f>IF(INTRO!$E$43="Non-endemic"," ", IF(COUNTRY_INFO!C672=0," ",COUNTRY_INFO!C672))</f>
        <v>Shashego</v>
      </c>
      <c r="D672" s="15">
        <f>IF(INTRO!$E$43="Non-endemic", 0, IF(COUNTRY_INFO!$K672&gt;0, IF(COUNTRY_INFO!$K672=4, 0, IF(COUNTRY_INFO!$K672=1, COUNTRY_INFO!$F672*0.33, IF(COUNTRY_INFO!$K672=2, COUNTRY_INFO!$F672*0.5, COUNTRY_INFO!$F672))), 0))</f>
        <v>0</v>
      </c>
      <c r="E672" s="15">
        <f>IF(INTRO!$E$43="Non-endemic", 0, IF(COUNTRY_INFO!$K672&gt;0, IF(COUNTRY_INFO!$K672=4, 0, IF(COUNTRY_INFO!$K672=1, 0, IF(COUNTRY_INFO!$K672=2, COUNTRY_INFO!$G672*0.2, COUNTRY_INFO!$G672))), 0))</f>
        <v>0</v>
      </c>
      <c r="F672" s="15">
        <f t="shared" si="80"/>
        <v>0</v>
      </c>
      <c r="G672" s="16">
        <f>IF(INTRO!$E$43="Non-endemic", "Not required", COUNTRY_INFO!S672)</f>
        <v>0</v>
      </c>
      <c r="H672" s="198"/>
      <c r="I672" s="15">
        <f>IF($D672=0,0,IF(AND($G672&gt;0,$H672&lt;&gt;"Yes"),D672,IF(AND($G672&gt;0,$H672="Yes"),COUNTRY_INFO!$F672,0)))</f>
        <v>0</v>
      </c>
      <c r="J672" s="3"/>
      <c r="K672" s="42">
        <f t="shared" si="81"/>
        <v>0</v>
      </c>
      <c r="L672" s="42">
        <f t="shared" si="82"/>
        <v>0</v>
      </c>
      <c r="M672" s="15">
        <f t="shared" si="77"/>
        <v>0</v>
      </c>
      <c r="N672" s="42">
        <f t="shared" si="78"/>
        <v>0</v>
      </c>
      <c r="O672" s="15">
        <f t="shared" si="83"/>
        <v>0</v>
      </c>
      <c r="P672" s="25"/>
      <c r="Q672" s="17">
        <f t="shared" si="84"/>
        <v>0</v>
      </c>
      <c r="R672" s="17">
        <f t="shared" si="79"/>
        <v>0</v>
      </c>
    </row>
    <row r="673" spans="1:18" x14ac:dyDescent="0.2">
      <c r="A673" s="14" t="str">
        <f>IF(INTRO!$E$43="Non-endemic"," ", IF(COUNTRY_INFO!A673=0," ",COUNTRY_INFO!A673))</f>
        <v>Ethiopia</v>
      </c>
      <c r="B673" s="14" t="str">
        <f>IF(INTRO!$E$43="Non-endemic"," ", IF(COUNTRY_INFO!B673=0," ",COUNTRY_INFO!B673))</f>
        <v>SNNPR Hadiya</v>
      </c>
      <c r="C673" s="14" t="str">
        <f>IF(INTRO!$E$43="Non-endemic"," ", IF(COUNTRY_INFO!C673=0," ",COUNTRY_INFO!C673))</f>
        <v>Soro</v>
      </c>
      <c r="D673" s="15">
        <f>IF(INTRO!$E$43="Non-endemic", 0, IF(COUNTRY_INFO!$K673&gt;0, IF(COUNTRY_INFO!$K673=4, 0, IF(COUNTRY_INFO!$K673=1, COUNTRY_INFO!$F673*0.33, IF(COUNTRY_INFO!$K673=2, COUNTRY_INFO!$F673*0.5, COUNTRY_INFO!$F673))), 0))</f>
        <v>22095.225875646003</v>
      </c>
      <c r="E673" s="15">
        <f>IF(INTRO!$E$43="Non-endemic", 0, IF(COUNTRY_INFO!$K673&gt;0, IF(COUNTRY_INFO!$K673=4, 0, IF(COUNTRY_INFO!$K673=1, 0, IF(COUNTRY_INFO!$K673=2, COUNTRY_INFO!$G673*0.2, COUNTRY_INFO!$G673))), 0))</f>
        <v>0</v>
      </c>
      <c r="F673" s="15">
        <f t="shared" si="80"/>
        <v>22095.225875646003</v>
      </c>
      <c r="G673" s="16">
        <f>IF(INTRO!$E$43="Non-endemic", "Not required", COUNTRY_INFO!S673)</f>
        <v>0</v>
      </c>
      <c r="H673" s="198"/>
      <c r="I673" s="15">
        <f>IF($D673=0,0,IF(AND($G673&gt;0,$H673&lt;&gt;"Yes"),D673,IF(AND($G673&gt;0,$H673="Yes"),COUNTRY_INFO!$F673,0)))</f>
        <v>0</v>
      </c>
      <c r="J673" s="3"/>
      <c r="K673" s="42">
        <f t="shared" si="81"/>
        <v>0</v>
      </c>
      <c r="L673" s="42">
        <f t="shared" si="82"/>
        <v>0</v>
      </c>
      <c r="M673" s="15">
        <f t="shared" si="77"/>
        <v>0</v>
      </c>
      <c r="N673" s="42">
        <f t="shared" si="78"/>
        <v>0</v>
      </c>
      <c r="O673" s="15">
        <f t="shared" si="83"/>
        <v>0</v>
      </c>
      <c r="P673" s="25"/>
      <c r="Q673" s="17">
        <f t="shared" si="84"/>
        <v>0</v>
      </c>
      <c r="R673" s="17">
        <f t="shared" si="79"/>
        <v>0</v>
      </c>
    </row>
    <row r="674" spans="1:18" x14ac:dyDescent="0.2">
      <c r="A674" s="14" t="str">
        <f>IF(INTRO!$E$43="Non-endemic"," ", IF(COUNTRY_INFO!A674=0," ",COUNTRY_INFO!A674))</f>
        <v>Ethiopia</v>
      </c>
      <c r="B674" s="14" t="str">
        <f>IF(INTRO!$E$43="Non-endemic"," ", IF(COUNTRY_INFO!B674=0," ",COUNTRY_INFO!B674))</f>
        <v>SNNPR Halaba Special Woreda</v>
      </c>
      <c r="C674" s="14" t="str">
        <f>IF(INTRO!$E$43="Non-endemic"," ", IF(COUNTRY_INFO!C674=0," ",COUNTRY_INFO!C674))</f>
        <v>Halaba Rural</v>
      </c>
      <c r="D674" s="15">
        <f>IF(INTRO!$E$43="Non-endemic", 0, IF(COUNTRY_INFO!$K674&gt;0, IF(COUNTRY_INFO!$K674=4, 0, IF(COUNTRY_INFO!$K674=1, COUNTRY_INFO!$F674*0.33, IF(COUNTRY_INFO!$K674=2, COUNTRY_INFO!$F674*0.5, COUNTRY_INFO!$F674))), 0))</f>
        <v>29767.325481432006</v>
      </c>
      <c r="E674" s="15">
        <f>IF(INTRO!$E$43="Non-endemic", 0, IF(COUNTRY_INFO!$K674&gt;0, IF(COUNTRY_INFO!$K674=4, 0, IF(COUNTRY_INFO!$K674=1, 0, IF(COUNTRY_INFO!$K674=2, COUNTRY_INFO!$G674*0.2, COUNTRY_INFO!$G674))), 0))</f>
        <v>0</v>
      </c>
      <c r="F674" s="15">
        <f t="shared" si="80"/>
        <v>29767.325481432006</v>
      </c>
      <c r="G674" s="16">
        <f>IF(INTRO!$E$43="Non-endemic", "Not required", COUNTRY_INFO!S674)</f>
        <v>0</v>
      </c>
      <c r="H674" s="198"/>
      <c r="I674" s="15">
        <f>IF($D674=0,0,IF(AND($G674&gt;0,$H674&lt;&gt;"Yes"),D674,IF(AND($G674&gt;0,$H674="Yes"),COUNTRY_INFO!$F674,0)))</f>
        <v>0</v>
      </c>
      <c r="J674" s="3"/>
      <c r="K674" s="42">
        <f t="shared" si="81"/>
        <v>0</v>
      </c>
      <c r="L674" s="42">
        <f t="shared" si="82"/>
        <v>0</v>
      </c>
      <c r="M674" s="15">
        <f t="shared" si="77"/>
        <v>0</v>
      </c>
      <c r="N674" s="42">
        <f t="shared" si="78"/>
        <v>0</v>
      </c>
      <c r="O674" s="15">
        <f t="shared" si="83"/>
        <v>0</v>
      </c>
      <c r="P674" s="25"/>
      <c r="Q674" s="17">
        <f t="shared" si="84"/>
        <v>0</v>
      </c>
      <c r="R674" s="17">
        <f t="shared" si="79"/>
        <v>0</v>
      </c>
    </row>
    <row r="675" spans="1:18" x14ac:dyDescent="0.2">
      <c r="A675" s="14" t="str">
        <f>IF(INTRO!$E$43="Non-endemic"," ", IF(COUNTRY_INFO!A675=0," ",COUNTRY_INFO!A675))</f>
        <v>Ethiopia</v>
      </c>
      <c r="B675" s="14" t="str">
        <f>IF(INTRO!$E$43="Non-endemic"," ", IF(COUNTRY_INFO!B675=0," ",COUNTRY_INFO!B675))</f>
        <v>SNNPR Kafa</v>
      </c>
      <c r="C675" s="14" t="str">
        <f>IF(INTRO!$E$43="Non-endemic"," ", IF(COUNTRY_INFO!C675=0," ",COUNTRY_INFO!C675))</f>
        <v>Adiyio</v>
      </c>
      <c r="D675" s="15">
        <f>IF(INTRO!$E$43="Non-endemic", 0, IF(COUNTRY_INFO!$K675&gt;0, IF(COUNTRY_INFO!$K675=4, 0, IF(COUNTRY_INFO!$K675=1, COUNTRY_INFO!$F675*0.33, IF(COUNTRY_INFO!$K675=2, COUNTRY_INFO!$F675*0.5, COUNTRY_INFO!$F675))), 0))</f>
        <v>14568.23990853</v>
      </c>
      <c r="E675" s="15">
        <f>IF(INTRO!$E$43="Non-endemic", 0, IF(COUNTRY_INFO!$K675&gt;0, IF(COUNTRY_INFO!$K675=4, 0, IF(COUNTRY_INFO!$K675=1, 0, IF(COUNTRY_INFO!$K675=2, COUNTRY_INFO!$G675*0.2, COUNTRY_INFO!$G675))), 0))</f>
        <v>0</v>
      </c>
      <c r="F675" s="15">
        <f t="shared" si="80"/>
        <v>14568.23990853</v>
      </c>
      <c r="G675" s="16">
        <f>IF(INTRO!$E$43="Non-endemic", "Not required", COUNTRY_INFO!S675)</f>
        <v>0</v>
      </c>
      <c r="H675" s="198"/>
      <c r="I675" s="15">
        <f>IF($D675=0,0,IF(AND($G675&gt;0,$H675&lt;&gt;"Yes"),D675,IF(AND($G675&gt;0,$H675="Yes"),COUNTRY_INFO!$F675,0)))</f>
        <v>0</v>
      </c>
      <c r="J675" s="3"/>
      <c r="K675" s="42">
        <f t="shared" si="81"/>
        <v>0</v>
      </c>
      <c r="L675" s="42">
        <f t="shared" si="82"/>
        <v>0</v>
      </c>
      <c r="M675" s="15">
        <f t="shared" si="77"/>
        <v>0</v>
      </c>
      <c r="N675" s="42">
        <f t="shared" si="78"/>
        <v>0</v>
      </c>
      <c r="O675" s="15">
        <f t="shared" si="83"/>
        <v>0</v>
      </c>
      <c r="P675" s="25"/>
      <c r="Q675" s="17">
        <f t="shared" si="84"/>
        <v>0</v>
      </c>
      <c r="R675" s="17">
        <f t="shared" si="79"/>
        <v>0</v>
      </c>
    </row>
    <row r="676" spans="1:18" x14ac:dyDescent="0.2">
      <c r="A676" s="14" t="str">
        <f>IF(INTRO!$E$43="Non-endemic"," ", IF(COUNTRY_INFO!A676=0," ",COUNTRY_INFO!A676))</f>
        <v>Ethiopia</v>
      </c>
      <c r="B676" s="14" t="str">
        <f>IF(INTRO!$E$43="Non-endemic"," ", IF(COUNTRY_INFO!B676=0," ",COUNTRY_INFO!B676))</f>
        <v>SNNPR Kafa</v>
      </c>
      <c r="C676" s="14" t="str">
        <f>IF(INTRO!$E$43="Non-endemic"," ", IF(COUNTRY_INFO!C676=0," ",COUNTRY_INFO!C676))</f>
        <v>Bita</v>
      </c>
      <c r="D676" s="15">
        <f>IF(INTRO!$E$43="Non-endemic", 0, IF(COUNTRY_INFO!$K676&gt;0, IF(COUNTRY_INFO!$K676=4, 0, IF(COUNTRY_INFO!$K676=1, COUNTRY_INFO!$F676*0.33, IF(COUNTRY_INFO!$K676=2, COUNTRY_INFO!$F676*0.5, COUNTRY_INFO!$F676))), 0))</f>
        <v>0</v>
      </c>
      <c r="E676" s="15">
        <f>IF(INTRO!$E$43="Non-endemic", 0, IF(COUNTRY_INFO!$K676&gt;0, IF(COUNTRY_INFO!$K676=4, 0, IF(COUNTRY_INFO!$K676=1, 0, IF(COUNTRY_INFO!$K676=2, COUNTRY_INFO!$G676*0.2, COUNTRY_INFO!$G676))), 0))</f>
        <v>0</v>
      </c>
      <c r="F676" s="15">
        <f t="shared" si="80"/>
        <v>0</v>
      </c>
      <c r="G676" s="16">
        <f>IF(INTRO!$E$43="Non-endemic", "Not required", COUNTRY_INFO!S676)</f>
        <v>0</v>
      </c>
      <c r="H676" s="198"/>
      <c r="I676" s="15">
        <f>IF($D676=0,0,IF(AND($G676&gt;0,$H676&lt;&gt;"Yes"),D676,IF(AND($G676&gt;0,$H676="Yes"),COUNTRY_INFO!$F676,0)))</f>
        <v>0</v>
      </c>
      <c r="J676" s="3"/>
      <c r="K676" s="42">
        <f t="shared" si="81"/>
        <v>0</v>
      </c>
      <c r="L676" s="42">
        <f t="shared" si="82"/>
        <v>0</v>
      </c>
      <c r="M676" s="15">
        <f t="shared" si="77"/>
        <v>0</v>
      </c>
      <c r="N676" s="42">
        <f t="shared" si="78"/>
        <v>0</v>
      </c>
      <c r="O676" s="15">
        <f t="shared" si="83"/>
        <v>0</v>
      </c>
      <c r="P676" s="25"/>
      <c r="Q676" s="17">
        <f t="shared" si="84"/>
        <v>0</v>
      </c>
      <c r="R676" s="17">
        <f t="shared" si="79"/>
        <v>0</v>
      </c>
    </row>
    <row r="677" spans="1:18" x14ac:dyDescent="0.2">
      <c r="A677" s="14" t="str">
        <f>IF(INTRO!$E$43="Non-endemic"," ", IF(COUNTRY_INFO!A677=0," ",COUNTRY_INFO!A677))</f>
        <v>Ethiopia</v>
      </c>
      <c r="B677" s="14" t="str">
        <f>IF(INTRO!$E$43="Non-endemic"," ", IF(COUNTRY_INFO!B677=0," ",COUNTRY_INFO!B677))</f>
        <v>SNNPR Kafa</v>
      </c>
      <c r="C677" s="14" t="str">
        <f>IF(INTRO!$E$43="Non-endemic"," ", IF(COUNTRY_INFO!C677=0," ",COUNTRY_INFO!C677))</f>
        <v>Bonga Town</v>
      </c>
      <c r="D677" s="15">
        <f>IF(INTRO!$E$43="Non-endemic", 0, IF(COUNTRY_INFO!$K677&gt;0, IF(COUNTRY_INFO!$K677=4, 0, IF(COUNTRY_INFO!$K677=1, COUNTRY_INFO!$F677*0.33, IF(COUNTRY_INFO!$K677=2, COUNTRY_INFO!$F677*0.5, COUNTRY_INFO!$F677))), 0))</f>
        <v>0</v>
      </c>
      <c r="E677" s="15">
        <f>IF(INTRO!$E$43="Non-endemic", 0, IF(COUNTRY_INFO!$K677&gt;0, IF(COUNTRY_INFO!$K677=4, 0, IF(COUNTRY_INFO!$K677=1, 0, IF(COUNTRY_INFO!$K677=2, COUNTRY_INFO!$G677*0.2, COUNTRY_INFO!$G677))), 0))</f>
        <v>0</v>
      </c>
      <c r="F677" s="15">
        <f t="shared" si="80"/>
        <v>0</v>
      </c>
      <c r="G677" s="16">
        <f>IF(INTRO!$E$43="Non-endemic", "Not required", COUNTRY_INFO!S677)</f>
        <v>0</v>
      </c>
      <c r="H677" s="198"/>
      <c r="I677" s="15">
        <f>IF($D677=0,0,IF(AND($G677&gt;0,$H677&lt;&gt;"Yes"),D677,IF(AND($G677&gt;0,$H677="Yes"),COUNTRY_INFO!$F677,0)))</f>
        <v>0</v>
      </c>
      <c r="J677" s="3"/>
      <c r="K677" s="42">
        <f t="shared" si="81"/>
        <v>0</v>
      </c>
      <c r="L677" s="42">
        <f t="shared" si="82"/>
        <v>0</v>
      </c>
      <c r="M677" s="15">
        <f t="shared" si="77"/>
        <v>0</v>
      </c>
      <c r="N677" s="42">
        <f t="shared" si="78"/>
        <v>0</v>
      </c>
      <c r="O677" s="15">
        <f t="shared" si="83"/>
        <v>0</v>
      </c>
      <c r="P677" s="25"/>
      <c r="Q677" s="17">
        <f t="shared" si="84"/>
        <v>0</v>
      </c>
      <c r="R677" s="17">
        <f t="shared" si="79"/>
        <v>0</v>
      </c>
    </row>
    <row r="678" spans="1:18" x14ac:dyDescent="0.2">
      <c r="A678" s="14" t="str">
        <f>IF(INTRO!$E$43="Non-endemic"," ", IF(COUNTRY_INFO!A678=0," ",COUNTRY_INFO!A678))</f>
        <v>Ethiopia</v>
      </c>
      <c r="B678" s="14" t="str">
        <f>IF(INTRO!$E$43="Non-endemic"," ", IF(COUNTRY_INFO!B678=0," ",COUNTRY_INFO!B678))</f>
        <v>SNNPR Kafa</v>
      </c>
      <c r="C678" s="14" t="str">
        <f>IF(INTRO!$E$43="Non-endemic"," ", IF(COUNTRY_INFO!C678=0," ",COUNTRY_INFO!C678))</f>
        <v>Chena</v>
      </c>
      <c r="D678" s="15">
        <f>IF(INTRO!$E$43="Non-endemic", 0, IF(COUNTRY_INFO!$K678&gt;0, IF(COUNTRY_INFO!$K678=4, 0, IF(COUNTRY_INFO!$K678=1, COUNTRY_INFO!$F678*0.33, IF(COUNTRY_INFO!$K678=2, COUNTRY_INFO!$F678*0.5, COUNTRY_INFO!$F678))), 0))</f>
        <v>0</v>
      </c>
      <c r="E678" s="15">
        <f>IF(INTRO!$E$43="Non-endemic", 0, IF(COUNTRY_INFO!$K678&gt;0, IF(COUNTRY_INFO!$K678=4, 0, IF(COUNTRY_INFO!$K678=1, 0, IF(COUNTRY_INFO!$K678=2, COUNTRY_INFO!$G678*0.2, COUNTRY_INFO!$G678))), 0))</f>
        <v>0</v>
      </c>
      <c r="F678" s="15">
        <f t="shared" si="80"/>
        <v>0</v>
      </c>
      <c r="G678" s="16">
        <f>IF(INTRO!$E$43="Non-endemic", "Not required", COUNTRY_INFO!S678)</f>
        <v>0</v>
      </c>
      <c r="H678" s="198"/>
      <c r="I678" s="15">
        <f>IF($D678=0,0,IF(AND($G678&gt;0,$H678&lt;&gt;"Yes"),D678,IF(AND($G678&gt;0,$H678="Yes"),COUNTRY_INFO!$F678,0)))</f>
        <v>0</v>
      </c>
      <c r="J678" s="3"/>
      <c r="K678" s="42">
        <f t="shared" si="81"/>
        <v>0</v>
      </c>
      <c r="L678" s="42">
        <f t="shared" si="82"/>
        <v>0</v>
      </c>
      <c r="M678" s="15">
        <f t="shared" si="77"/>
        <v>0</v>
      </c>
      <c r="N678" s="42">
        <f t="shared" si="78"/>
        <v>0</v>
      </c>
      <c r="O678" s="15">
        <f t="shared" si="83"/>
        <v>0</v>
      </c>
      <c r="P678" s="25"/>
      <c r="Q678" s="17">
        <f t="shared" si="84"/>
        <v>0</v>
      </c>
      <c r="R678" s="17">
        <f t="shared" si="79"/>
        <v>0</v>
      </c>
    </row>
    <row r="679" spans="1:18" x14ac:dyDescent="0.2">
      <c r="A679" s="14" t="str">
        <f>IF(INTRO!$E$43="Non-endemic"," ", IF(COUNTRY_INFO!A679=0," ",COUNTRY_INFO!A679))</f>
        <v>Ethiopia</v>
      </c>
      <c r="B679" s="14" t="str">
        <f>IF(INTRO!$E$43="Non-endemic"," ", IF(COUNTRY_INFO!B679=0," ",COUNTRY_INFO!B679))</f>
        <v>SNNPR Kafa</v>
      </c>
      <c r="C679" s="14" t="str">
        <f>IF(INTRO!$E$43="Non-endemic"," ", IF(COUNTRY_INFO!C679=0," ",COUNTRY_INFO!C679))</f>
        <v>Cheta</v>
      </c>
      <c r="D679" s="15">
        <f>IF(INTRO!$E$43="Non-endemic", 0, IF(COUNTRY_INFO!$K679&gt;0, IF(COUNTRY_INFO!$K679=4, 0, IF(COUNTRY_INFO!$K679=1, COUNTRY_INFO!$F679*0.33, IF(COUNTRY_INFO!$K679=2, COUNTRY_INFO!$F679*0.5, COUNTRY_INFO!$F679))), 0))</f>
        <v>0</v>
      </c>
      <c r="E679" s="15">
        <f>IF(INTRO!$E$43="Non-endemic", 0, IF(COUNTRY_INFO!$K679&gt;0, IF(COUNTRY_INFO!$K679=4, 0, IF(COUNTRY_INFO!$K679=1, 0, IF(COUNTRY_INFO!$K679=2, COUNTRY_INFO!$G679*0.2, COUNTRY_INFO!$G679))), 0))</f>
        <v>0</v>
      </c>
      <c r="F679" s="15">
        <f t="shared" si="80"/>
        <v>0</v>
      </c>
      <c r="G679" s="16">
        <f>IF(INTRO!$E$43="Non-endemic", "Not required", COUNTRY_INFO!S679)</f>
        <v>0</v>
      </c>
      <c r="H679" s="198"/>
      <c r="I679" s="15">
        <f>IF($D679=0,0,IF(AND($G679&gt;0,$H679&lt;&gt;"Yes"),D679,IF(AND($G679&gt;0,$H679="Yes"),COUNTRY_INFO!$F679,0)))</f>
        <v>0</v>
      </c>
      <c r="J679" s="3"/>
      <c r="K679" s="42">
        <f t="shared" si="81"/>
        <v>0</v>
      </c>
      <c r="L679" s="42">
        <f t="shared" si="82"/>
        <v>0</v>
      </c>
      <c r="M679" s="15">
        <f t="shared" si="77"/>
        <v>0</v>
      </c>
      <c r="N679" s="42">
        <f t="shared" si="78"/>
        <v>0</v>
      </c>
      <c r="O679" s="15">
        <f t="shared" si="83"/>
        <v>0</v>
      </c>
      <c r="P679" s="25"/>
      <c r="Q679" s="17">
        <f t="shared" si="84"/>
        <v>0</v>
      </c>
      <c r="R679" s="17">
        <f t="shared" si="79"/>
        <v>0</v>
      </c>
    </row>
    <row r="680" spans="1:18" x14ac:dyDescent="0.2">
      <c r="A680" s="14" t="str">
        <f>IF(INTRO!$E$43="Non-endemic"," ", IF(COUNTRY_INFO!A680=0," ",COUNTRY_INFO!A680))</f>
        <v>Ethiopia</v>
      </c>
      <c r="B680" s="14" t="str">
        <f>IF(INTRO!$E$43="Non-endemic"," ", IF(COUNTRY_INFO!B680=0," ",COUNTRY_INFO!B680))</f>
        <v>SNNPR Kafa</v>
      </c>
      <c r="C680" s="14" t="str">
        <f>IF(INTRO!$E$43="Non-endemic"," ", IF(COUNTRY_INFO!C680=0," ",COUNTRY_INFO!C680))</f>
        <v>Decha</v>
      </c>
      <c r="D680" s="15">
        <f>IF(INTRO!$E$43="Non-endemic", 0, IF(COUNTRY_INFO!$K680&gt;0, IF(COUNTRY_INFO!$K680=4, 0, IF(COUNTRY_INFO!$K680=1, COUNTRY_INFO!$F680*0.33, IF(COUNTRY_INFO!$K680=2, COUNTRY_INFO!$F680*0.5, COUNTRY_INFO!$F680))), 0))</f>
        <v>0</v>
      </c>
      <c r="E680" s="15">
        <f>IF(INTRO!$E$43="Non-endemic", 0, IF(COUNTRY_INFO!$K680&gt;0, IF(COUNTRY_INFO!$K680=4, 0, IF(COUNTRY_INFO!$K680=1, 0, IF(COUNTRY_INFO!$K680=2, COUNTRY_INFO!$G680*0.2, COUNTRY_INFO!$G680))), 0))</f>
        <v>0</v>
      </c>
      <c r="F680" s="15">
        <f t="shared" si="80"/>
        <v>0</v>
      </c>
      <c r="G680" s="16">
        <f>IF(INTRO!$E$43="Non-endemic", "Not required", COUNTRY_INFO!S680)</f>
        <v>0</v>
      </c>
      <c r="H680" s="198"/>
      <c r="I680" s="15">
        <f>IF($D680=0,0,IF(AND($G680&gt;0,$H680&lt;&gt;"Yes"),D680,IF(AND($G680&gt;0,$H680="Yes"),COUNTRY_INFO!$F680,0)))</f>
        <v>0</v>
      </c>
      <c r="J680" s="3"/>
      <c r="K680" s="42">
        <f t="shared" si="81"/>
        <v>0</v>
      </c>
      <c r="L680" s="42">
        <f t="shared" si="82"/>
        <v>0</v>
      </c>
      <c r="M680" s="15">
        <f t="shared" si="77"/>
        <v>0</v>
      </c>
      <c r="N680" s="42">
        <f t="shared" si="78"/>
        <v>0</v>
      </c>
      <c r="O680" s="15">
        <f t="shared" si="83"/>
        <v>0</v>
      </c>
      <c r="P680" s="25"/>
      <c r="Q680" s="17">
        <f t="shared" si="84"/>
        <v>0</v>
      </c>
      <c r="R680" s="17">
        <f t="shared" si="79"/>
        <v>0</v>
      </c>
    </row>
    <row r="681" spans="1:18" x14ac:dyDescent="0.2">
      <c r="A681" s="14" t="str">
        <f>IF(INTRO!$E$43="Non-endemic"," ", IF(COUNTRY_INFO!A681=0," ",COUNTRY_INFO!A681))</f>
        <v>Ethiopia</v>
      </c>
      <c r="B681" s="14" t="str">
        <f>IF(INTRO!$E$43="Non-endemic"," ", IF(COUNTRY_INFO!B681=0," ",COUNTRY_INFO!B681))</f>
        <v>SNNPR Kafa</v>
      </c>
      <c r="C681" s="14" t="str">
        <f>IF(INTRO!$E$43="Non-endemic"," ", IF(COUNTRY_INFO!C681=0," ",COUNTRY_INFO!C681))</f>
        <v>Gesha</v>
      </c>
      <c r="D681" s="15">
        <f>IF(INTRO!$E$43="Non-endemic", 0, IF(COUNTRY_INFO!$K681&gt;0, IF(COUNTRY_INFO!$K681=4, 0, IF(COUNTRY_INFO!$K681=1, COUNTRY_INFO!$F681*0.33, IF(COUNTRY_INFO!$K681=2, COUNTRY_INFO!$F681*0.5, COUNTRY_INFO!$F681))), 0))</f>
        <v>11534.780153357999</v>
      </c>
      <c r="E681" s="15">
        <f>IF(INTRO!$E$43="Non-endemic", 0, IF(COUNTRY_INFO!$K681&gt;0, IF(COUNTRY_INFO!$K681=4, 0, IF(COUNTRY_INFO!$K681=1, 0, IF(COUNTRY_INFO!$K681=2, COUNTRY_INFO!$G681*0.2, COUNTRY_INFO!$G681))), 0))</f>
        <v>0</v>
      </c>
      <c r="F681" s="15">
        <f t="shared" si="80"/>
        <v>11534.780153357999</v>
      </c>
      <c r="G681" s="16">
        <f>IF(INTRO!$E$43="Non-endemic", "Not required", COUNTRY_INFO!S681)</f>
        <v>0</v>
      </c>
      <c r="H681" s="198"/>
      <c r="I681" s="15">
        <f>IF($D681=0,0,IF(AND($G681&gt;0,$H681&lt;&gt;"Yes"),D681,IF(AND($G681&gt;0,$H681="Yes"),COUNTRY_INFO!$F681,0)))</f>
        <v>0</v>
      </c>
      <c r="J681" s="3"/>
      <c r="K681" s="42">
        <f t="shared" si="81"/>
        <v>0</v>
      </c>
      <c r="L681" s="42">
        <f t="shared" si="82"/>
        <v>0</v>
      </c>
      <c r="M681" s="15">
        <f t="shared" si="77"/>
        <v>0</v>
      </c>
      <c r="N681" s="42">
        <f t="shared" si="78"/>
        <v>0</v>
      </c>
      <c r="O681" s="15">
        <f t="shared" si="83"/>
        <v>0</v>
      </c>
      <c r="P681" s="25"/>
      <c r="Q681" s="17">
        <f t="shared" si="84"/>
        <v>0</v>
      </c>
      <c r="R681" s="17">
        <f t="shared" si="79"/>
        <v>0</v>
      </c>
    </row>
    <row r="682" spans="1:18" x14ac:dyDescent="0.2">
      <c r="A682" s="14" t="str">
        <f>IF(INTRO!$E$43="Non-endemic"," ", IF(COUNTRY_INFO!A682=0," ",COUNTRY_INFO!A682))</f>
        <v>Ethiopia</v>
      </c>
      <c r="B682" s="14" t="str">
        <f>IF(INTRO!$E$43="Non-endemic"," ", IF(COUNTRY_INFO!B682=0," ",COUNTRY_INFO!B682))</f>
        <v>SNNPR Kafa</v>
      </c>
      <c r="C682" s="14" t="str">
        <f>IF(INTRO!$E$43="Non-endemic"," ", IF(COUNTRY_INFO!C682=0," ",COUNTRY_INFO!C682))</f>
        <v>Gewata</v>
      </c>
      <c r="D682" s="15">
        <f>IF(INTRO!$E$43="Non-endemic", 0, IF(COUNTRY_INFO!$K682&gt;0, IF(COUNTRY_INFO!$K682=4, 0, IF(COUNTRY_INFO!$K682=1, COUNTRY_INFO!$F682*0.33, IF(COUNTRY_INFO!$K682=2, COUNTRY_INFO!$F682*0.5, COUNTRY_INFO!$F682))), 0))</f>
        <v>0</v>
      </c>
      <c r="E682" s="15">
        <f>IF(INTRO!$E$43="Non-endemic", 0, IF(COUNTRY_INFO!$K682&gt;0, IF(COUNTRY_INFO!$K682=4, 0, IF(COUNTRY_INFO!$K682=1, 0, IF(COUNTRY_INFO!$K682=2, COUNTRY_INFO!$G682*0.2, COUNTRY_INFO!$G682))), 0))</f>
        <v>0</v>
      </c>
      <c r="F682" s="15">
        <f t="shared" si="80"/>
        <v>0</v>
      </c>
      <c r="G682" s="16">
        <f>IF(INTRO!$E$43="Non-endemic", "Not required", COUNTRY_INFO!S682)</f>
        <v>0</v>
      </c>
      <c r="H682" s="198"/>
      <c r="I682" s="15">
        <f>IF($D682=0,0,IF(AND($G682&gt;0,$H682&lt;&gt;"Yes"),D682,IF(AND($G682&gt;0,$H682="Yes"),COUNTRY_INFO!$F682,0)))</f>
        <v>0</v>
      </c>
      <c r="J682" s="3"/>
      <c r="K682" s="42">
        <f t="shared" si="81"/>
        <v>0</v>
      </c>
      <c r="L682" s="42">
        <f t="shared" si="82"/>
        <v>0</v>
      </c>
      <c r="M682" s="15">
        <f t="shared" si="77"/>
        <v>0</v>
      </c>
      <c r="N682" s="42">
        <f t="shared" si="78"/>
        <v>0</v>
      </c>
      <c r="O682" s="15">
        <f t="shared" si="83"/>
        <v>0</v>
      </c>
      <c r="P682" s="25"/>
      <c r="Q682" s="17">
        <f t="shared" si="84"/>
        <v>0</v>
      </c>
      <c r="R682" s="17">
        <f t="shared" si="79"/>
        <v>0</v>
      </c>
    </row>
    <row r="683" spans="1:18" x14ac:dyDescent="0.2">
      <c r="A683" s="14" t="str">
        <f>IF(INTRO!$E$43="Non-endemic"," ", IF(COUNTRY_INFO!A683=0," ",COUNTRY_INFO!A683))</f>
        <v>Ethiopia</v>
      </c>
      <c r="B683" s="14" t="str">
        <f>IF(INTRO!$E$43="Non-endemic"," ", IF(COUNTRY_INFO!B683=0," ",COUNTRY_INFO!B683))</f>
        <v>SNNPR Kafa</v>
      </c>
      <c r="C683" s="14" t="str">
        <f>IF(INTRO!$E$43="Non-endemic"," ", IF(COUNTRY_INFO!C683=0," ",COUNTRY_INFO!C683))</f>
        <v>Gimbo</v>
      </c>
      <c r="D683" s="15">
        <f>IF(INTRO!$E$43="Non-endemic", 0, IF(COUNTRY_INFO!$K683&gt;0, IF(COUNTRY_INFO!$K683=4, 0, IF(COUNTRY_INFO!$K683=1, COUNTRY_INFO!$F683*0.33, IF(COUNTRY_INFO!$K683=2, COUNTRY_INFO!$F683*0.5, COUNTRY_INFO!$F683))), 0))</f>
        <v>0</v>
      </c>
      <c r="E683" s="15">
        <f>IF(INTRO!$E$43="Non-endemic", 0, IF(COUNTRY_INFO!$K683&gt;0, IF(COUNTRY_INFO!$K683=4, 0, IF(COUNTRY_INFO!$K683=1, 0, IF(COUNTRY_INFO!$K683=2, COUNTRY_INFO!$G683*0.2, COUNTRY_INFO!$G683))), 0))</f>
        <v>0</v>
      </c>
      <c r="F683" s="15">
        <f t="shared" si="80"/>
        <v>0</v>
      </c>
      <c r="G683" s="16">
        <f>IF(INTRO!$E$43="Non-endemic", "Not required", COUNTRY_INFO!S683)</f>
        <v>0</v>
      </c>
      <c r="H683" s="198"/>
      <c r="I683" s="15">
        <f>IF($D683=0,0,IF(AND($G683&gt;0,$H683&lt;&gt;"Yes"),D683,IF(AND($G683&gt;0,$H683="Yes"),COUNTRY_INFO!$F683,0)))</f>
        <v>0</v>
      </c>
      <c r="J683" s="3"/>
      <c r="K683" s="42">
        <f t="shared" si="81"/>
        <v>0</v>
      </c>
      <c r="L683" s="42">
        <f t="shared" si="82"/>
        <v>0</v>
      </c>
      <c r="M683" s="15">
        <f t="shared" si="77"/>
        <v>0</v>
      </c>
      <c r="N683" s="42">
        <f t="shared" si="78"/>
        <v>0</v>
      </c>
      <c r="O683" s="15">
        <f t="shared" si="83"/>
        <v>0</v>
      </c>
      <c r="P683" s="25"/>
      <c r="Q683" s="17">
        <f t="shared" si="84"/>
        <v>0</v>
      </c>
      <c r="R683" s="17">
        <f t="shared" si="79"/>
        <v>0</v>
      </c>
    </row>
    <row r="684" spans="1:18" x14ac:dyDescent="0.2">
      <c r="A684" s="14" t="str">
        <f>IF(INTRO!$E$43="Non-endemic"," ", IF(COUNTRY_INFO!A684=0," ",COUNTRY_INFO!A684))</f>
        <v>Ethiopia</v>
      </c>
      <c r="B684" s="14" t="str">
        <f>IF(INTRO!$E$43="Non-endemic"," ", IF(COUNTRY_INFO!B684=0," ",COUNTRY_INFO!B684))</f>
        <v>SNNPR Kafa</v>
      </c>
      <c r="C684" s="14" t="str">
        <f>IF(INTRO!$E$43="Non-endemic"," ", IF(COUNTRY_INFO!C684=0," ",COUNTRY_INFO!C684))</f>
        <v>Saylem</v>
      </c>
      <c r="D684" s="15">
        <f>IF(INTRO!$E$43="Non-endemic", 0, IF(COUNTRY_INFO!$K684&gt;0, IF(COUNTRY_INFO!$K684=4, 0, IF(COUNTRY_INFO!$K684=1, COUNTRY_INFO!$F684*0.33, IF(COUNTRY_INFO!$K684=2, COUNTRY_INFO!$F684*0.5, COUNTRY_INFO!$F684))), 0))</f>
        <v>0</v>
      </c>
      <c r="E684" s="15">
        <f>IF(INTRO!$E$43="Non-endemic", 0, IF(COUNTRY_INFO!$K684&gt;0, IF(COUNTRY_INFO!$K684=4, 0, IF(COUNTRY_INFO!$K684=1, 0, IF(COUNTRY_INFO!$K684=2, COUNTRY_INFO!$G684*0.2, COUNTRY_INFO!$G684))), 0))</f>
        <v>0</v>
      </c>
      <c r="F684" s="15">
        <f t="shared" si="80"/>
        <v>0</v>
      </c>
      <c r="G684" s="16">
        <f>IF(INTRO!$E$43="Non-endemic", "Not required", COUNTRY_INFO!S684)</f>
        <v>0</v>
      </c>
      <c r="H684" s="198"/>
      <c r="I684" s="15">
        <f>IF($D684=0,0,IF(AND($G684&gt;0,$H684&lt;&gt;"Yes"),D684,IF(AND($G684&gt;0,$H684="Yes"),COUNTRY_INFO!$F684,0)))</f>
        <v>0</v>
      </c>
      <c r="J684" s="3"/>
      <c r="K684" s="42">
        <f t="shared" si="81"/>
        <v>0</v>
      </c>
      <c r="L684" s="42">
        <f t="shared" si="82"/>
        <v>0</v>
      </c>
      <c r="M684" s="15">
        <f t="shared" si="77"/>
        <v>0</v>
      </c>
      <c r="N684" s="42">
        <f t="shared" si="78"/>
        <v>0</v>
      </c>
      <c r="O684" s="15">
        <f t="shared" si="83"/>
        <v>0</v>
      </c>
      <c r="P684" s="25"/>
      <c r="Q684" s="17">
        <f t="shared" si="84"/>
        <v>0</v>
      </c>
      <c r="R684" s="17">
        <f t="shared" si="79"/>
        <v>0</v>
      </c>
    </row>
    <row r="685" spans="1:18" x14ac:dyDescent="0.2">
      <c r="A685" s="14" t="str">
        <f>IF(INTRO!$E$43="Non-endemic"," ", IF(COUNTRY_INFO!A685=0," ",COUNTRY_INFO!A685))</f>
        <v>Ethiopia</v>
      </c>
      <c r="B685" s="14" t="str">
        <f>IF(INTRO!$E$43="Non-endemic"," ", IF(COUNTRY_INFO!B685=0," ",COUNTRY_INFO!B685))</f>
        <v>SNNPR Kafa</v>
      </c>
      <c r="C685" s="14" t="str">
        <f>IF(INTRO!$E$43="Non-endemic"," ", IF(COUNTRY_INFO!C685=0," ",COUNTRY_INFO!C685))</f>
        <v>Tello</v>
      </c>
      <c r="D685" s="15">
        <f>IF(INTRO!$E$43="Non-endemic", 0, IF(COUNTRY_INFO!$K685&gt;0, IF(COUNTRY_INFO!$K685=4, 0, IF(COUNTRY_INFO!$K685=1, COUNTRY_INFO!$F685*0.33, IF(COUNTRY_INFO!$K685=2, COUNTRY_INFO!$F685*0.5, COUNTRY_INFO!$F685))), 0))</f>
        <v>0</v>
      </c>
      <c r="E685" s="15">
        <f>IF(INTRO!$E$43="Non-endemic", 0, IF(COUNTRY_INFO!$K685&gt;0, IF(COUNTRY_INFO!$K685=4, 0, IF(COUNTRY_INFO!$K685=1, 0, IF(COUNTRY_INFO!$K685=2, COUNTRY_INFO!$G685*0.2, COUNTRY_INFO!$G685))), 0))</f>
        <v>0</v>
      </c>
      <c r="F685" s="15">
        <f t="shared" si="80"/>
        <v>0</v>
      </c>
      <c r="G685" s="16">
        <f>IF(INTRO!$E$43="Non-endemic", "Not required", COUNTRY_INFO!S685)</f>
        <v>0</v>
      </c>
      <c r="H685" s="198"/>
      <c r="I685" s="15">
        <f>IF($D685=0,0,IF(AND($G685&gt;0,$H685&lt;&gt;"Yes"),D685,IF(AND($G685&gt;0,$H685="Yes"),COUNTRY_INFO!$F685,0)))</f>
        <v>0</v>
      </c>
      <c r="J685" s="3"/>
      <c r="K685" s="42">
        <f t="shared" si="81"/>
        <v>0</v>
      </c>
      <c r="L685" s="42">
        <f t="shared" si="82"/>
        <v>0</v>
      </c>
      <c r="M685" s="15">
        <f t="shared" si="77"/>
        <v>0</v>
      </c>
      <c r="N685" s="42">
        <f t="shared" si="78"/>
        <v>0</v>
      </c>
      <c r="O685" s="15">
        <f t="shared" si="83"/>
        <v>0</v>
      </c>
      <c r="P685" s="25"/>
      <c r="Q685" s="17">
        <f t="shared" si="84"/>
        <v>0</v>
      </c>
      <c r="R685" s="17">
        <f t="shared" si="79"/>
        <v>0</v>
      </c>
    </row>
    <row r="686" spans="1:18" x14ac:dyDescent="0.2">
      <c r="A686" s="14" t="str">
        <f>IF(INTRO!$E$43="Non-endemic"," ", IF(COUNTRY_INFO!A686=0," ",COUNTRY_INFO!A686))</f>
        <v>Ethiopia</v>
      </c>
      <c r="B686" s="14" t="str">
        <f>IF(INTRO!$E$43="Non-endemic"," ", IF(COUNTRY_INFO!B686=0," ",COUNTRY_INFO!B686))</f>
        <v>SNNPR Kembata Tembaro</v>
      </c>
      <c r="C686" s="14" t="str">
        <f>IF(INTRO!$E$43="Non-endemic"," ", IF(COUNTRY_INFO!C686=0," ",COUNTRY_INFO!C686))</f>
        <v>Angacha</v>
      </c>
      <c r="D686" s="15">
        <f>IF(INTRO!$E$43="Non-endemic", 0, IF(COUNTRY_INFO!$K686&gt;0, IF(COUNTRY_INFO!$K686=4, 0, IF(COUNTRY_INFO!$K686=1, COUNTRY_INFO!$F686*0.33, IF(COUNTRY_INFO!$K686=2, COUNTRY_INFO!$F686*0.5, COUNTRY_INFO!$F686))), 0))</f>
        <v>0</v>
      </c>
      <c r="E686" s="15">
        <f>IF(INTRO!$E$43="Non-endemic", 0, IF(COUNTRY_INFO!$K686&gt;0, IF(COUNTRY_INFO!$K686=4, 0, IF(COUNTRY_INFO!$K686=1, 0, IF(COUNTRY_INFO!$K686=2, COUNTRY_INFO!$G686*0.2, COUNTRY_INFO!$G686))), 0))</f>
        <v>0</v>
      </c>
      <c r="F686" s="15">
        <f t="shared" si="80"/>
        <v>0</v>
      </c>
      <c r="G686" s="16">
        <f>IF(INTRO!$E$43="Non-endemic", "Not required", COUNTRY_INFO!S686)</f>
        <v>0</v>
      </c>
      <c r="H686" s="198"/>
      <c r="I686" s="15">
        <f>IF($D686=0,0,IF(AND($G686&gt;0,$H686&lt;&gt;"Yes"),D686,IF(AND($G686&gt;0,$H686="Yes"),COUNTRY_INFO!$F686,0)))</f>
        <v>0</v>
      </c>
      <c r="J686" s="3"/>
      <c r="K686" s="42">
        <f t="shared" si="81"/>
        <v>0</v>
      </c>
      <c r="L686" s="42">
        <f t="shared" si="82"/>
        <v>0</v>
      </c>
      <c r="M686" s="15">
        <f t="shared" si="77"/>
        <v>0</v>
      </c>
      <c r="N686" s="42">
        <f t="shared" si="78"/>
        <v>0</v>
      </c>
      <c r="O686" s="15">
        <f t="shared" si="83"/>
        <v>0</v>
      </c>
      <c r="P686" s="25"/>
      <c r="Q686" s="17">
        <f t="shared" si="84"/>
        <v>0</v>
      </c>
      <c r="R686" s="17">
        <f t="shared" si="79"/>
        <v>0</v>
      </c>
    </row>
    <row r="687" spans="1:18" x14ac:dyDescent="0.2">
      <c r="A687" s="14" t="str">
        <f>IF(INTRO!$E$43="Non-endemic"," ", IF(COUNTRY_INFO!A687=0," ",COUNTRY_INFO!A687))</f>
        <v>Ethiopia</v>
      </c>
      <c r="B687" s="14" t="str">
        <f>IF(INTRO!$E$43="Non-endemic"," ", IF(COUNTRY_INFO!B687=0," ",COUNTRY_INFO!B687))</f>
        <v>SNNPR Kembata Tembaro</v>
      </c>
      <c r="C687" s="14" t="str">
        <f>IF(INTRO!$E$43="Non-endemic"," ", IF(COUNTRY_INFO!C687=0," ",COUNTRY_INFO!C687))</f>
        <v>Danboya</v>
      </c>
      <c r="D687" s="15">
        <f>IF(INTRO!$E$43="Non-endemic", 0, IF(COUNTRY_INFO!$K687&gt;0, IF(COUNTRY_INFO!$K687=4, 0, IF(COUNTRY_INFO!$K687=1, COUNTRY_INFO!$F687*0.33, IF(COUNTRY_INFO!$K687=2, COUNTRY_INFO!$F687*0.5, COUNTRY_INFO!$F687))), 0))</f>
        <v>11305.893952584001</v>
      </c>
      <c r="E687" s="15">
        <f>IF(INTRO!$E$43="Non-endemic", 0, IF(COUNTRY_INFO!$K687&gt;0, IF(COUNTRY_INFO!$K687=4, 0, IF(COUNTRY_INFO!$K687=1, 0, IF(COUNTRY_INFO!$K687=2, COUNTRY_INFO!$G687*0.2, COUNTRY_INFO!$G687))), 0))</f>
        <v>0</v>
      </c>
      <c r="F687" s="15">
        <f t="shared" si="80"/>
        <v>11305.893952584001</v>
      </c>
      <c r="G687" s="16">
        <f>IF(INTRO!$E$43="Non-endemic", "Not required", COUNTRY_INFO!S687)</f>
        <v>0</v>
      </c>
      <c r="H687" s="198"/>
      <c r="I687" s="15">
        <f>IF($D687=0,0,IF(AND($G687&gt;0,$H687&lt;&gt;"Yes"),D687,IF(AND($G687&gt;0,$H687="Yes"),COUNTRY_INFO!$F687,0)))</f>
        <v>0</v>
      </c>
      <c r="J687" s="3"/>
      <c r="K687" s="42">
        <f t="shared" si="81"/>
        <v>0</v>
      </c>
      <c r="L687" s="42">
        <f t="shared" si="82"/>
        <v>0</v>
      </c>
      <c r="M687" s="15">
        <f t="shared" si="77"/>
        <v>0</v>
      </c>
      <c r="N687" s="42">
        <f t="shared" si="78"/>
        <v>0</v>
      </c>
      <c r="O687" s="15">
        <f t="shared" si="83"/>
        <v>0</v>
      </c>
      <c r="P687" s="25"/>
      <c r="Q687" s="17">
        <f t="shared" si="84"/>
        <v>0</v>
      </c>
      <c r="R687" s="17">
        <f t="shared" si="79"/>
        <v>0</v>
      </c>
    </row>
    <row r="688" spans="1:18" x14ac:dyDescent="0.2">
      <c r="A688" s="14" t="str">
        <f>IF(INTRO!$E$43="Non-endemic"," ", IF(COUNTRY_INFO!A688=0," ",COUNTRY_INFO!A688))</f>
        <v>Ethiopia</v>
      </c>
      <c r="B688" s="14" t="str">
        <f>IF(INTRO!$E$43="Non-endemic"," ", IF(COUNTRY_INFO!B688=0," ",COUNTRY_INFO!B688))</f>
        <v>SNNPR Kembata Tembaro</v>
      </c>
      <c r="C688" s="14" t="str">
        <f>IF(INTRO!$E$43="Non-endemic"," ", IF(COUNTRY_INFO!C688=0," ",COUNTRY_INFO!C688))</f>
        <v>Doyogena</v>
      </c>
      <c r="D688" s="15">
        <f>IF(INTRO!$E$43="Non-endemic", 0, IF(COUNTRY_INFO!$K688&gt;0, IF(COUNTRY_INFO!$K688=4, 0, IF(COUNTRY_INFO!$K688=1, COUNTRY_INFO!$F688*0.33, IF(COUNTRY_INFO!$K688=2, COUNTRY_INFO!$F688*0.5, COUNTRY_INFO!$F688))), 0))</f>
        <v>0</v>
      </c>
      <c r="E688" s="15">
        <f>IF(INTRO!$E$43="Non-endemic", 0, IF(COUNTRY_INFO!$K688&gt;0, IF(COUNTRY_INFO!$K688=4, 0, IF(COUNTRY_INFO!$K688=1, 0, IF(COUNTRY_INFO!$K688=2, COUNTRY_INFO!$G688*0.2, COUNTRY_INFO!$G688))), 0))</f>
        <v>0</v>
      </c>
      <c r="F688" s="15">
        <f t="shared" si="80"/>
        <v>0</v>
      </c>
      <c r="G688" s="16">
        <f>IF(INTRO!$E$43="Non-endemic", "Not required", COUNTRY_INFO!S688)</f>
        <v>0</v>
      </c>
      <c r="H688" s="198"/>
      <c r="I688" s="15">
        <f>IF($D688=0,0,IF(AND($G688&gt;0,$H688&lt;&gt;"Yes"),D688,IF(AND($G688&gt;0,$H688="Yes"),COUNTRY_INFO!$F688,0)))</f>
        <v>0</v>
      </c>
      <c r="J688" s="3"/>
      <c r="K688" s="42">
        <f t="shared" si="81"/>
        <v>0</v>
      </c>
      <c r="L688" s="42">
        <f t="shared" si="82"/>
        <v>0</v>
      </c>
      <c r="M688" s="15">
        <f t="shared" si="77"/>
        <v>0</v>
      </c>
      <c r="N688" s="42">
        <f t="shared" si="78"/>
        <v>0</v>
      </c>
      <c r="O688" s="15">
        <f t="shared" si="83"/>
        <v>0</v>
      </c>
      <c r="P688" s="25"/>
      <c r="Q688" s="17">
        <f t="shared" si="84"/>
        <v>0</v>
      </c>
      <c r="R688" s="17">
        <f t="shared" si="79"/>
        <v>0</v>
      </c>
    </row>
    <row r="689" spans="1:18" x14ac:dyDescent="0.2">
      <c r="A689" s="14" t="str">
        <f>IF(INTRO!$E$43="Non-endemic"," ", IF(COUNTRY_INFO!A689=0," ",COUNTRY_INFO!A689))</f>
        <v>Ethiopia</v>
      </c>
      <c r="B689" s="14" t="str">
        <f>IF(INTRO!$E$43="Non-endemic"," ", IF(COUNTRY_INFO!B689=0," ",COUNTRY_INFO!B689))</f>
        <v>SNNPR Kembata Tembaro</v>
      </c>
      <c r="C689" s="14" t="str">
        <f>IF(INTRO!$E$43="Non-endemic"," ", IF(COUNTRY_INFO!C689=0," ",COUNTRY_INFO!C689))</f>
        <v>Durame Town</v>
      </c>
      <c r="D689" s="15">
        <f>IF(INTRO!$E$43="Non-endemic", 0, IF(COUNTRY_INFO!$K689&gt;0, IF(COUNTRY_INFO!$K689=4, 0, IF(COUNTRY_INFO!$K689=1, COUNTRY_INFO!$F689*0.33, IF(COUNTRY_INFO!$K689=2, COUNTRY_INFO!$F689*0.5, COUNTRY_INFO!$F689))), 0))</f>
        <v>0</v>
      </c>
      <c r="E689" s="15">
        <f>IF(INTRO!$E$43="Non-endemic", 0, IF(COUNTRY_INFO!$K689&gt;0, IF(COUNTRY_INFO!$K689=4, 0, IF(COUNTRY_INFO!$K689=1, 0, IF(COUNTRY_INFO!$K689=2, COUNTRY_INFO!$G689*0.2, COUNTRY_INFO!$G689))), 0))</f>
        <v>0</v>
      </c>
      <c r="F689" s="15">
        <f t="shared" si="80"/>
        <v>0</v>
      </c>
      <c r="G689" s="16">
        <f>IF(INTRO!$E$43="Non-endemic", "Not required", COUNTRY_INFO!S689)</f>
        <v>0</v>
      </c>
      <c r="H689" s="198"/>
      <c r="I689" s="15">
        <f>IF($D689=0,0,IF(AND($G689&gt;0,$H689&lt;&gt;"Yes"),D689,IF(AND($G689&gt;0,$H689="Yes"),COUNTRY_INFO!$F689,0)))</f>
        <v>0</v>
      </c>
      <c r="J689" s="3"/>
      <c r="K689" s="42">
        <f t="shared" si="81"/>
        <v>0</v>
      </c>
      <c r="L689" s="42">
        <f t="shared" si="82"/>
        <v>0</v>
      </c>
      <c r="M689" s="15">
        <f t="shared" si="77"/>
        <v>0</v>
      </c>
      <c r="N689" s="42">
        <f t="shared" si="78"/>
        <v>0</v>
      </c>
      <c r="O689" s="15">
        <f t="shared" si="83"/>
        <v>0</v>
      </c>
      <c r="P689" s="25"/>
      <c r="Q689" s="17">
        <f t="shared" si="84"/>
        <v>0</v>
      </c>
      <c r="R689" s="17">
        <f t="shared" si="79"/>
        <v>0</v>
      </c>
    </row>
    <row r="690" spans="1:18" x14ac:dyDescent="0.2">
      <c r="A690" s="14" t="str">
        <f>IF(INTRO!$E$43="Non-endemic"," ", IF(COUNTRY_INFO!A690=0," ",COUNTRY_INFO!A690))</f>
        <v>Ethiopia</v>
      </c>
      <c r="B690" s="14" t="str">
        <f>IF(INTRO!$E$43="Non-endemic"," ", IF(COUNTRY_INFO!B690=0," ",COUNTRY_INFO!B690))</f>
        <v>SNNPR Kembata Tembaro</v>
      </c>
      <c r="C690" s="14" t="str">
        <f>IF(INTRO!$E$43="Non-endemic"," ", IF(COUNTRY_INFO!C690=0," ",COUNTRY_INFO!C690))</f>
        <v>Hadero Tunto Zuria</v>
      </c>
      <c r="D690" s="15">
        <f>IF(INTRO!$E$43="Non-endemic", 0, IF(COUNTRY_INFO!$K690&gt;0, IF(COUNTRY_INFO!$K690=4, 0, IF(COUNTRY_INFO!$K690=1, COUNTRY_INFO!$F690*0.33, IF(COUNTRY_INFO!$K690=2, COUNTRY_INFO!$F690*0.5, COUNTRY_INFO!$F690))), 0))</f>
        <v>13715.418216654001</v>
      </c>
      <c r="E690" s="15">
        <f>IF(INTRO!$E$43="Non-endemic", 0, IF(COUNTRY_INFO!$K690&gt;0, IF(COUNTRY_INFO!$K690=4, 0, IF(COUNTRY_INFO!$K690=1, 0, IF(COUNTRY_INFO!$K690=2, COUNTRY_INFO!$G690*0.2, COUNTRY_INFO!$G690))), 0))</f>
        <v>0</v>
      </c>
      <c r="F690" s="15">
        <f t="shared" si="80"/>
        <v>13715.418216654001</v>
      </c>
      <c r="G690" s="16">
        <f>IF(INTRO!$E$43="Non-endemic", "Not required", COUNTRY_INFO!S690)</f>
        <v>0</v>
      </c>
      <c r="H690" s="198"/>
      <c r="I690" s="15">
        <f>IF($D690=0,0,IF(AND($G690&gt;0,$H690&lt;&gt;"Yes"),D690,IF(AND($G690&gt;0,$H690="Yes"),COUNTRY_INFO!$F690,0)))</f>
        <v>0</v>
      </c>
      <c r="J690" s="3"/>
      <c r="K690" s="42">
        <f t="shared" si="81"/>
        <v>0</v>
      </c>
      <c r="L690" s="42">
        <f t="shared" si="82"/>
        <v>0</v>
      </c>
      <c r="M690" s="15">
        <f t="shared" si="77"/>
        <v>0</v>
      </c>
      <c r="N690" s="42">
        <f t="shared" si="78"/>
        <v>0</v>
      </c>
      <c r="O690" s="15">
        <f t="shared" si="83"/>
        <v>0</v>
      </c>
      <c r="P690" s="25"/>
      <c r="Q690" s="17">
        <f t="shared" si="84"/>
        <v>0</v>
      </c>
      <c r="R690" s="17">
        <f t="shared" si="79"/>
        <v>0</v>
      </c>
    </row>
    <row r="691" spans="1:18" x14ac:dyDescent="0.2">
      <c r="A691" s="14" t="str">
        <f>IF(INTRO!$E$43="Non-endemic"," ", IF(COUNTRY_INFO!A691=0," ",COUNTRY_INFO!A691))</f>
        <v>Ethiopia</v>
      </c>
      <c r="B691" s="14" t="str">
        <f>IF(INTRO!$E$43="Non-endemic"," ", IF(COUNTRY_INFO!B691=0," ",COUNTRY_INFO!B691))</f>
        <v>SNNPR Kembata Tembaro</v>
      </c>
      <c r="C691" s="14" t="str">
        <f>IF(INTRO!$E$43="Non-endemic"," ", IF(COUNTRY_INFO!C691=0," ",COUNTRY_INFO!C691))</f>
        <v>Kacha Birra</v>
      </c>
      <c r="D691" s="15">
        <f>IF(INTRO!$E$43="Non-endemic", 0, IF(COUNTRY_INFO!$K691&gt;0, IF(COUNTRY_INFO!$K691=4, 0, IF(COUNTRY_INFO!$K691=1, COUNTRY_INFO!$F691*0.33, IF(COUNTRY_INFO!$K691=2, COUNTRY_INFO!$F691*0.5, COUNTRY_INFO!$F691))), 0))</f>
        <v>0</v>
      </c>
      <c r="E691" s="15">
        <f>IF(INTRO!$E$43="Non-endemic", 0, IF(COUNTRY_INFO!$K691&gt;0, IF(COUNTRY_INFO!$K691=4, 0, IF(COUNTRY_INFO!$K691=1, 0, IF(COUNTRY_INFO!$K691=2, COUNTRY_INFO!$G691*0.2, COUNTRY_INFO!$G691))), 0))</f>
        <v>0</v>
      </c>
      <c r="F691" s="15">
        <f t="shared" si="80"/>
        <v>0</v>
      </c>
      <c r="G691" s="16">
        <f>IF(INTRO!$E$43="Non-endemic", "Not required", COUNTRY_INFO!S691)</f>
        <v>0</v>
      </c>
      <c r="H691" s="198"/>
      <c r="I691" s="15">
        <f>IF($D691=0,0,IF(AND($G691&gt;0,$H691&lt;&gt;"Yes"),D691,IF(AND($G691&gt;0,$H691="Yes"),COUNTRY_INFO!$F691,0)))</f>
        <v>0</v>
      </c>
      <c r="J691" s="3"/>
      <c r="K691" s="42">
        <f t="shared" si="81"/>
        <v>0</v>
      </c>
      <c r="L691" s="42">
        <f t="shared" si="82"/>
        <v>0</v>
      </c>
      <c r="M691" s="15">
        <f t="shared" si="77"/>
        <v>0</v>
      </c>
      <c r="N691" s="42">
        <f t="shared" si="78"/>
        <v>0</v>
      </c>
      <c r="O691" s="15">
        <f t="shared" si="83"/>
        <v>0</v>
      </c>
      <c r="P691" s="25"/>
      <c r="Q691" s="17">
        <f t="shared" si="84"/>
        <v>0</v>
      </c>
      <c r="R691" s="17">
        <f t="shared" si="79"/>
        <v>0</v>
      </c>
    </row>
    <row r="692" spans="1:18" x14ac:dyDescent="0.2">
      <c r="A692" s="14" t="str">
        <f>IF(INTRO!$E$43="Non-endemic"," ", IF(COUNTRY_INFO!A692=0," ",COUNTRY_INFO!A692))</f>
        <v>Ethiopia</v>
      </c>
      <c r="B692" s="14" t="str">
        <f>IF(INTRO!$E$43="Non-endemic"," ", IF(COUNTRY_INFO!B692=0," ",COUNTRY_INFO!B692))</f>
        <v>SNNPR Kembata Tembaro</v>
      </c>
      <c r="C692" s="14" t="str">
        <f>IF(INTRO!$E$43="Non-endemic"," ", IF(COUNTRY_INFO!C692=0," ",COUNTRY_INFO!C692))</f>
        <v>Kedida Gamela</v>
      </c>
      <c r="D692" s="15">
        <f>IF(INTRO!$E$43="Non-endemic", 0, IF(COUNTRY_INFO!$K692&gt;0, IF(COUNTRY_INFO!$K692=4, 0, IF(COUNTRY_INFO!$K692=1, COUNTRY_INFO!$F692*0.33, IF(COUNTRY_INFO!$K692=2, COUNTRY_INFO!$F692*0.5, COUNTRY_INFO!$F692))), 0))</f>
        <v>0</v>
      </c>
      <c r="E692" s="15">
        <f>IF(INTRO!$E$43="Non-endemic", 0, IF(COUNTRY_INFO!$K692&gt;0, IF(COUNTRY_INFO!$K692=4, 0, IF(COUNTRY_INFO!$K692=1, 0, IF(COUNTRY_INFO!$K692=2, COUNTRY_INFO!$G692*0.2, COUNTRY_INFO!$G692))), 0))</f>
        <v>0</v>
      </c>
      <c r="F692" s="15">
        <f t="shared" si="80"/>
        <v>0</v>
      </c>
      <c r="G692" s="16">
        <f>IF(INTRO!$E$43="Non-endemic", "Not required", COUNTRY_INFO!S692)</f>
        <v>0</v>
      </c>
      <c r="H692" s="198"/>
      <c r="I692" s="15">
        <f>IF($D692=0,0,IF(AND($G692&gt;0,$H692&lt;&gt;"Yes"),D692,IF(AND($G692&gt;0,$H692="Yes"),COUNTRY_INFO!$F692,0)))</f>
        <v>0</v>
      </c>
      <c r="J692" s="3"/>
      <c r="K692" s="42">
        <f t="shared" si="81"/>
        <v>0</v>
      </c>
      <c r="L692" s="42">
        <f t="shared" si="82"/>
        <v>0</v>
      </c>
      <c r="M692" s="15">
        <f t="shared" si="77"/>
        <v>0</v>
      </c>
      <c r="N692" s="42">
        <f t="shared" si="78"/>
        <v>0</v>
      </c>
      <c r="O692" s="15">
        <f t="shared" si="83"/>
        <v>0</v>
      </c>
      <c r="P692" s="25"/>
      <c r="Q692" s="17">
        <f t="shared" si="84"/>
        <v>0</v>
      </c>
      <c r="R692" s="17">
        <f t="shared" si="79"/>
        <v>0</v>
      </c>
    </row>
    <row r="693" spans="1:18" x14ac:dyDescent="0.2">
      <c r="A693" s="14" t="str">
        <f>IF(INTRO!$E$43="Non-endemic"," ", IF(COUNTRY_INFO!A693=0," ",COUNTRY_INFO!A693))</f>
        <v>Ethiopia</v>
      </c>
      <c r="B693" s="14" t="str">
        <f>IF(INTRO!$E$43="Non-endemic"," ", IF(COUNTRY_INFO!B693=0," ",COUNTRY_INFO!B693))</f>
        <v>SNNPR Kembata Tembaro</v>
      </c>
      <c r="C693" s="14" t="str">
        <f>IF(INTRO!$E$43="Non-endemic"," ", IF(COUNTRY_INFO!C693=0," ",COUNTRY_INFO!C693))</f>
        <v>Tembaro</v>
      </c>
      <c r="D693" s="15">
        <f>IF(INTRO!$E$43="Non-endemic", 0, IF(COUNTRY_INFO!$K693&gt;0, IF(COUNTRY_INFO!$K693=4, 0, IF(COUNTRY_INFO!$K693=1, COUNTRY_INFO!$F693*0.33, IF(COUNTRY_INFO!$K693=2, COUNTRY_INFO!$F693*0.5, COUNTRY_INFO!$F693))), 0))</f>
        <v>0</v>
      </c>
      <c r="E693" s="15">
        <f>IF(INTRO!$E$43="Non-endemic", 0, IF(COUNTRY_INFO!$K693&gt;0, IF(COUNTRY_INFO!$K693=4, 0, IF(COUNTRY_INFO!$K693=1, 0, IF(COUNTRY_INFO!$K693=2, COUNTRY_INFO!$G693*0.2, COUNTRY_INFO!$G693))), 0))</f>
        <v>0</v>
      </c>
      <c r="F693" s="15">
        <f t="shared" si="80"/>
        <v>0</v>
      </c>
      <c r="G693" s="16">
        <f>IF(INTRO!$E$43="Non-endemic", "Not required", COUNTRY_INFO!S693)</f>
        <v>0</v>
      </c>
      <c r="H693" s="198"/>
      <c r="I693" s="15">
        <f>IF($D693=0,0,IF(AND($G693&gt;0,$H693&lt;&gt;"Yes"),D693,IF(AND($G693&gt;0,$H693="Yes"),COUNTRY_INFO!$F693,0)))</f>
        <v>0</v>
      </c>
      <c r="J693" s="3"/>
      <c r="K693" s="42">
        <f t="shared" si="81"/>
        <v>0</v>
      </c>
      <c r="L693" s="42">
        <f t="shared" si="82"/>
        <v>0</v>
      </c>
      <c r="M693" s="15">
        <f t="shared" si="77"/>
        <v>0</v>
      </c>
      <c r="N693" s="42">
        <f t="shared" si="78"/>
        <v>0</v>
      </c>
      <c r="O693" s="15">
        <f t="shared" si="83"/>
        <v>0</v>
      </c>
      <c r="P693" s="25"/>
      <c r="Q693" s="17">
        <f t="shared" si="84"/>
        <v>0</v>
      </c>
      <c r="R693" s="17">
        <f t="shared" si="79"/>
        <v>0</v>
      </c>
    </row>
    <row r="694" spans="1:18" x14ac:dyDescent="0.2">
      <c r="A694" s="14" t="str">
        <f>IF(INTRO!$E$43="Non-endemic"," ", IF(COUNTRY_INFO!A694=0," ",COUNTRY_INFO!A694))</f>
        <v>Ethiopia</v>
      </c>
      <c r="B694" s="14" t="str">
        <f>IF(INTRO!$E$43="Non-endemic"," ", IF(COUNTRY_INFO!B694=0," ",COUNTRY_INFO!B694))</f>
        <v>SNNPR Konta Special Woreda</v>
      </c>
      <c r="C694" s="14" t="str">
        <f>IF(INTRO!$E$43="Non-endemic"," ", IF(COUNTRY_INFO!C694=0," ",COUNTRY_INFO!C694))</f>
        <v>Konta</v>
      </c>
      <c r="D694" s="15">
        <f>IF(INTRO!$E$43="Non-endemic", 0, IF(COUNTRY_INFO!$K694&gt;0, IF(COUNTRY_INFO!$K694=4, 0, IF(COUNTRY_INFO!$K694=1, COUNTRY_INFO!$F694*0.33, IF(COUNTRY_INFO!$K694=2, COUNTRY_INFO!$F694*0.5, COUNTRY_INFO!$F694))), 0))</f>
        <v>0</v>
      </c>
      <c r="E694" s="15">
        <f>IF(INTRO!$E$43="Non-endemic", 0, IF(COUNTRY_INFO!$K694&gt;0, IF(COUNTRY_INFO!$K694=4, 0, IF(COUNTRY_INFO!$K694=1, 0, IF(COUNTRY_INFO!$K694=2, COUNTRY_INFO!$G694*0.2, COUNTRY_INFO!$G694))), 0))</f>
        <v>0</v>
      </c>
      <c r="F694" s="15">
        <f t="shared" si="80"/>
        <v>0</v>
      </c>
      <c r="G694" s="16">
        <f>IF(INTRO!$E$43="Non-endemic", "Not required", COUNTRY_INFO!S694)</f>
        <v>0</v>
      </c>
      <c r="H694" s="198"/>
      <c r="I694" s="15">
        <f>IF($D694=0,0,IF(AND($G694&gt;0,$H694&lt;&gt;"Yes"),D694,IF(AND($G694&gt;0,$H694="Yes"),COUNTRY_INFO!$F694,0)))</f>
        <v>0</v>
      </c>
      <c r="J694" s="3"/>
      <c r="K694" s="42">
        <f t="shared" si="81"/>
        <v>0</v>
      </c>
      <c r="L694" s="42">
        <f t="shared" si="82"/>
        <v>0</v>
      </c>
      <c r="M694" s="15">
        <f t="shared" si="77"/>
        <v>0</v>
      </c>
      <c r="N694" s="42">
        <f t="shared" si="78"/>
        <v>0</v>
      </c>
      <c r="O694" s="15">
        <f t="shared" si="83"/>
        <v>0</v>
      </c>
      <c r="P694" s="25"/>
      <c r="Q694" s="17">
        <f t="shared" si="84"/>
        <v>0</v>
      </c>
      <c r="R694" s="17">
        <f t="shared" si="79"/>
        <v>0</v>
      </c>
    </row>
    <row r="695" spans="1:18" x14ac:dyDescent="0.2">
      <c r="A695" s="14" t="str">
        <f>IF(INTRO!$E$43="Non-endemic"," ", IF(COUNTRY_INFO!A695=0," ",COUNTRY_INFO!A695))</f>
        <v>Ethiopia</v>
      </c>
      <c r="B695" s="14" t="str">
        <f>IF(INTRO!$E$43="Non-endemic"," ", IF(COUNTRY_INFO!B695=0," ",COUNTRY_INFO!B695))</f>
        <v>SNNPR Segen</v>
      </c>
      <c r="C695" s="14" t="str">
        <f>IF(INTRO!$E$43="Non-endemic"," ", IF(COUNTRY_INFO!C695=0," ",COUNTRY_INFO!C695))</f>
        <v>Alle</v>
      </c>
      <c r="D695" s="15">
        <f>IF(INTRO!$E$43="Non-endemic", 0, IF(COUNTRY_INFO!$K695&gt;0, IF(COUNTRY_INFO!$K695=4, 0, IF(COUNTRY_INFO!$K695=1, COUNTRY_INFO!$F695*0.33, IF(COUNTRY_INFO!$K695=2, COUNTRY_INFO!$F695*0.5, COUNTRY_INFO!$F695))), 0))</f>
        <v>0</v>
      </c>
      <c r="E695" s="15">
        <f>IF(INTRO!$E$43="Non-endemic", 0, IF(COUNTRY_INFO!$K695&gt;0, IF(COUNTRY_INFO!$K695=4, 0, IF(COUNTRY_INFO!$K695=1, 0, IF(COUNTRY_INFO!$K695=2, COUNTRY_INFO!$G695*0.2, COUNTRY_INFO!$G695))), 0))</f>
        <v>0</v>
      </c>
      <c r="F695" s="15">
        <f t="shared" si="80"/>
        <v>0</v>
      </c>
      <c r="G695" s="16">
        <f>IF(INTRO!$E$43="Non-endemic", "Not required", COUNTRY_INFO!S695)</f>
        <v>0</v>
      </c>
      <c r="H695" s="198"/>
      <c r="I695" s="15">
        <f>IF($D695=0,0,IF(AND($G695&gt;0,$H695&lt;&gt;"Yes"),D695,IF(AND($G695&gt;0,$H695="Yes"),COUNTRY_INFO!$F695,0)))</f>
        <v>0</v>
      </c>
      <c r="J695" s="3"/>
      <c r="K695" s="42">
        <f t="shared" si="81"/>
        <v>0</v>
      </c>
      <c r="L695" s="42">
        <f t="shared" si="82"/>
        <v>0</v>
      </c>
      <c r="M695" s="15">
        <f t="shared" si="77"/>
        <v>0</v>
      </c>
      <c r="N695" s="42">
        <f t="shared" si="78"/>
        <v>0</v>
      </c>
      <c r="O695" s="15">
        <f t="shared" si="83"/>
        <v>0</v>
      </c>
      <c r="P695" s="25"/>
      <c r="Q695" s="17">
        <f t="shared" si="84"/>
        <v>0</v>
      </c>
      <c r="R695" s="17">
        <f t="shared" si="79"/>
        <v>0</v>
      </c>
    </row>
    <row r="696" spans="1:18" x14ac:dyDescent="0.2">
      <c r="A696" s="14" t="str">
        <f>IF(INTRO!$E$43="Non-endemic"," ", IF(COUNTRY_INFO!A696=0," ",COUNTRY_INFO!A696))</f>
        <v>Ethiopia</v>
      </c>
      <c r="B696" s="14" t="str">
        <f>IF(INTRO!$E$43="Non-endemic"," ", IF(COUNTRY_INFO!B696=0," ",COUNTRY_INFO!B696))</f>
        <v>SNNPR Segen</v>
      </c>
      <c r="C696" s="14" t="str">
        <f>IF(INTRO!$E$43="Non-endemic"," ", IF(COUNTRY_INFO!C696=0," ",COUNTRY_INFO!C696))</f>
        <v>Amaro</v>
      </c>
      <c r="D696" s="15">
        <f>IF(INTRO!$E$43="Non-endemic", 0, IF(COUNTRY_INFO!$K696&gt;0, IF(COUNTRY_INFO!$K696=4, 0, IF(COUNTRY_INFO!$K696=1, COUNTRY_INFO!$F696*0.33, IF(COUNTRY_INFO!$K696=2, COUNTRY_INFO!$F696*0.5, COUNTRY_INFO!$F696))), 0))</f>
        <v>0</v>
      </c>
      <c r="E696" s="15">
        <f>IF(INTRO!$E$43="Non-endemic", 0, IF(COUNTRY_INFO!$K696&gt;0, IF(COUNTRY_INFO!$K696=4, 0, IF(COUNTRY_INFO!$K696=1, 0, IF(COUNTRY_INFO!$K696=2, COUNTRY_INFO!$G696*0.2, COUNTRY_INFO!$G696))), 0))</f>
        <v>0</v>
      </c>
      <c r="F696" s="15">
        <f t="shared" si="80"/>
        <v>0</v>
      </c>
      <c r="G696" s="16">
        <f>IF(INTRO!$E$43="Non-endemic", "Not required", COUNTRY_INFO!S696)</f>
        <v>0</v>
      </c>
      <c r="H696" s="198"/>
      <c r="I696" s="15">
        <f>IF($D696=0,0,IF(AND($G696&gt;0,$H696&lt;&gt;"Yes"),D696,IF(AND($G696&gt;0,$H696="Yes"),COUNTRY_INFO!$F696,0)))</f>
        <v>0</v>
      </c>
      <c r="J696" s="3"/>
      <c r="K696" s="42">
        <f t="shared" si="81"/>
        <v>0</v>
      </c>
      <c r="L696" s="42">
        <f t="shared" si="82"/>
        <v>0</v>
      </c>
      <c r="M696" s="15">
        <f t="shared" si="77"/>
        <v>0</v>
      </c>
      <c r="N696" s="42">
        <f t="shared" si="78"/>
        <v>0</v>
      </c>
      <c r="O696" s="15">
        <f t="shared" si="83"/>
        <v>0</v>
      </c>
      <c r="P696" s="25"/>
      <c r="Q696" s="17">
        <f t="shared" si="84"/>
        <v>0</v>
      </c>
      <c r="R696" s="17">
        <f t="shared" si="79"/>
        <v>0</v>
      </c>
    </row>
    <row r="697" spans="1:18" x14ac:dyDescent="0.2">
      <c r="A697" s="14" t="str">
        <f>IF(INTRO!$E$43="Non-endemic"," ", IF(COUNTRY_INFO!A697=0," ",COUNTRY_INFO!A697))</f>
        <v>Ethiopia</v>
      </c>
      <c r="B697" s="14" t="str">
        <f>IF(INTRO!$E$43="Non-endemic"," ", IF(COUNTRY_INFO!B697=0," ",COUNTRY_INFO!B697))</f>
        <v>SNNPR Segen</v>
      </c>
      <c r="C697" s="14" t="str">
        <f>IF(INTRO!$E$43="Non-endemic"," ", IF(COUNTRY_INFO!C697=0," ",COUNTRY_INFO!C697))</f>
        <v>Burji</v>
      </c>
      <c r="D697" s="15">
        <f>IF(INTRO!$E$43="Non-endemic", 0, IF(COUNTRY_INFO!$K697&gt;0, IF(COUNTRY_INFO!$K697=4, 0, IF(COUNTRY_INFO!$K697=1, COUNTRY_INFO!$F697*0.33, IF(COUNTRY_INFO!$K697=2, COUNTRY_INFO!$F697*0.5, COUNTRY_INFO!$F697))), 0))</f>
        <v>0</v>
      </c>
      <c r="E697" s="15">
        <f>IF(INTRO!$E$43="Non-endemic", 0, IF(COUNTRY_INFO!$K697&gt;0, IF(COUNTRY_INFO!$K697=4, 0, IF(COUNTRY_INFO!$K697=1, 0, IF(COUNTRY_INFO!$K697=2, COUNTRY_INFO!$G697*0.2, COUNTRY_INFO!$G697))), 0))</f>
        <v>0</v>
      </c>
      <c r="F697" s="15">
        <f t="shared" si="80"/>
        <v>0</v>
      </c>
      <c r="G697" s="16">
        <f>IF(INTRO!$E$43="Non-endemic", "Not required", COUNTRY_INFO!S697)</f>
        <v>0</v>
      </c>
      <c r="H697" s="198"/>
      <c r="I697" s="15">
        <f>IF($D697=0,0,IF(AND($G697&gt;0,$H697&lt;&gt;"Yes"),D697,IF(AND($G697&gt;0,$H697="Yes"),COUNTRY_INFO!$F697,0)))</f>
        <v>0</v>
      </c>
      <c r="J697" s="3"/>
      <c r="K697" s="42">
        <f t="shared" si="81"/>
        <v>0</v>
      </c>
      <c r="L697" s="42">
        <f t="shared" si="82"/>
        <v>0</v>
      </c>
      <c r="M697" s="15">
        <f t="shared" si="77"/>
        <v>0</v>
      </c>
      <c r="N697" s="42">
        <f t="shared" si="78"/>
        <v>0</v>
      </c>
      <c r="O697" s="15">
        <f t="shared" si="83"/>
        <v>0</v>
      </c>
      <c r="P697" s="25"/>
      <c r="Q697" s="17">
        <f t="shared" si="84"/>
        <v>0</v>
      </c>
      <c r="R697" s="17">
        <f t="shared" si="79"/>
        <v>0</v>
      </c>
    </row>
    <row r="698" spans="1:18" x14ac:dyDescent="0.2">
      <c r="A698" s="14" t="str">
        <f>IF(INTRO!$E$43="Non-endemic"," ", IF(COUNTRY_INFO!A698=0," ",COUNTRY_INFO!A698))</f>
        <v>Ethiopia</v>
      </c>
      <c r="B698" s="14" t="str">
        <f>IF(INTRO!$E$43="Non-endemic"," ", IF(COUNTRY_INFO!B698=0," ",COUNTRY_INFO!B698))</f>
        <v>SNNPR Segen</v>
      </c>
      <c r="C698" s="14" t="str">
        <f>IF(INTRO!$E$43="Non-endemic"," ", IF(COUNTRY_INFO!C698=0," ",COUNTRY_INFO!C698))</f>
        <v>Derashe</v>
      </c>
      <c r="D698" s="15">
        <f>IF(INTRO!$E$43="Non-endemic", 0, IF(COUNTRY_INFO!$K698&gt;0, IF(COUNTRY_INFO!$K698=4, 0, IF(COUNTRY_INFO!$K698=1, COUNTRY_INFO!$F698*0.33, IF(COUNTRY_INFO!$K698=2, COUNTRY_INFO!$F698*0.5, COUNTRY_INFO!$F698))), 0))</f>
        <v>0</v>
      </c>
      <c r="E698" s="15">
        <f>IF(INTRO!$E$43="Non-endemic", 0, IF(COUNTRY_INFO!$K698&gt;0, IF(COUNTRY_INFO!$K698=4, 0, IF(COUNTRY_INFO!$K698=1, 0, IF(COUNTRY_INFO!$K698=2, COUNTRY_INFO!$G698*0.2, COUNTRY_INFO!$G698))), 0))</f>
        <v>0</v>
      </c>
      <c r="F698" s="15">
        <f t="shared" si="80"/>
        <v>0</v>
      </c>
      <c r="G698" s="16">
        <f>IF(INTRO!$E$43="Non-endemic", "Not required", COUNTRY_INFO!S698)</f>
        <v>0</v>
      </c>
      <c r="H698" s="198"/>
      <c r="I698" s="15">
        <f>IF($D698=0,0,IF(AND($G698&gt;0,$H698&lt;&gt;"Yes"),D698,IF(AND($G698&gt;0,$H698="Yes"),COUNTRY_INFO!$F698,0)))</f>
        <v>0</v>
      </c>
      <c r="J698" s="3"/>
      <c r="K698" s="42">
        <f t="shared" si="81"/>
        <v>0</v>
      </c>
      <c r="L698" s="42">
        <f t="shared" si="82"/>
        <v>0</v>
      </c>
      <c r="M698" s="15">
        <f t="shared" si="77"/>
        <v>0</v>
      </c>
      <c r="N698" s="42">
        <f t="shared" si="78"/>
        <v>0</v>
      </c>
      <c r="O698" s="15">
        <f t="shared" si="83"/>
        <v>0</v>
      </c>
      <c r="P698" s="25"/>
      <c r="Q698" s="17">
        <f t="shared" si="84"/>
        <v>0</v>
      </c>
      <c r="R698" s="17">
        <f t="shared" si="79"/>
        <v>0</v>
      </c>
    </row>
    <row r="699" spans="1:18" x14ac:dyDescent="0.2">
      <c r="A699" s="14" t="str">
        <f>IF(INTRO!$E$43="Non-endemic"," ", IF(COUNTRY_INFO!A699=0," ",COUNTRY_INFO!A699))</f>
        <v>Ethiopia</v>
      </c>
      <c r="B699" s="14" t="str">
        <f>IF(INTRO!$E$43="Non-endemic"," ", IF(COUNTRY_INFO!B699=0," ",COUNTRY_INFO!B699))</f>
        <v>SNNPR Segen</v>
      </c>
      <c r="C699" s="14" t="str">
        <f>IF(INTRO!$E$43="Non-endemic"," ", IF(COUNTRY_INFO!C699=0," ",COUNTRY_INFO!C699))</f>
        <v>Konso</v>
      </c>
      <c r="D699" s="15">
        <f>IF(INTRO!$E$43="Non-endemic", 0, IF(COUNTRY_INFO!$K699&gt;0, IF(COUNTRY_INFO!$K699=4, 0, IF(COUNTRY_INFO!$K699=1, COUNTRY_INFO!$F699*0.33, IF(COUNTRY_INFO!$K699=2, COUNTRY_INFO!$F699*0.5, COUNTRY_INFO!$F699))), 0))</f>
        <v>0</v>
      </c>
      <c r="E699" s="15">
        <f>IF(INTRO!$E$43="Non-endemic", 0, IF(COUNTRY_INFO!$K699&gt;0, IF(COUNTRY_INFO!$K699=4, 0, IF(COUNTRY_INFO!$K699=1, 0, IF(COUNTRY_INFO!$K699=2, COUNTRY_INFO!$G699*0.2, COUNTRY_INFO!$G699))), 0))</f>
        <v>0</v>
      </c>
      <c r="F699" s="15">
        <f t="shared" si="80"/>
        <v>0</v>
      </c>
      <c r="G699" s="16">
        <f>IF(INTRO!$E$43="Non-endemic", "Not required", COUNTRY_INFO!S699)</f>
        <v>0</v>
      </c>
      <c r="H699" s="198"/>
      <c r="I699" s="15">
        <f>IF($D699=0,0,IF(AND($G699&gt;0,$H699&lt;&gt;"Yes"),D699,IF(AND($G699&gt;0,$H699="Yes"),COUNTRY_INFO!$F699,0)))</f>
        <v>0</v>
      </c>
      <c r="J699" s="3"/>
      <c r="K699" s="42">
        <f t="shared" si="81"/>
        <v>0</v>
      </c>
      <c r="L699" s="42">
        <f t="shared" si="82"/>
        <v>0</v>
      </c>
      <c r="M699" s="15">
        <f t="shared" si="77"/>
        <v>0</v>
      </c>
      <c r="N699" s="42">
        <f t="shared" si="78"/>
        <v>0</v>
      </c>
      <c r="O699" s="15">
        <f t="shared" si="83"/>
        <v>0</v>
      </c>
      <c r="P699" s="25"/>
      <c r="Q699" s="17">
        <f t="shared" si="84"/>
        <v>0</v>
      </c>
      <c r="R699" s="17">
        <f t="shared" si="79"/>
        <v>0</v>
      </c>
    </row>
    <row r="700" spans="1:18" x14ac:dyDescent="0.2">
      <c r="A700" s="14" t="str">
        <f>IF(INTRO!$E$43="Non-endemic"," ", IF(COUNTRY_INFO!A700=0," ",COUNTRY_INFO!A700))</f>
        <v>Ethiopia</v>
      </c>
      <c r="B700" s="14" t="str">
        <f>IF(INTRO!$E$43="Non-endemic"," ", IF(COUNTRY_INFO!B700=0," ",COUNTRY_INFO!B700))</f>
        <v>SNNPR Sheka</v>
      </c>
      <c r="C700" s="14" t="str">
        <f>IF(INTRO!$E$43="Non-endemic"," ", IF(COUNTRY_INFO!C700=0," ",COUNTRY_INFO!C700))</f>
        <v>Andracha</v>
      </c>
      <c r="D700" s="15">
        <f>IF(INTRO!$E$43="Non-endemic", 0, IF(COUNTRY_INFO!$K700&gt;0, IF(COUNTRY_INFO!$K700=4, 0, IF(COUNTRY_INFO!$K700=1, COUNTRY_INFO!$F700*0.33, IF(COUNTRY_INFO!$K700=2, COUNTRY_INFO!$F700*0.5, COUNTRY_INFO!$F700))), 0))</f>
        <v>9962.891307599999</v>
      </c>
      <c r="E700" s="15">
        <f>IF(INTRO!$E$43="Non-endemic", 0, IF(COUNTRY_INFO!$K700&gt;0, IF(COUNTRY_INFO!$K700=4, 0, IF(COUNTRY_INFO!$K700=1, 0, IF(COUNTRY_INFO!$K700=2, COUNTRY_INFO!$G700*0.2, COUNTRY_INFO!$G700))), 0))</f>
        <v>16113.285962530401</v>
      </c>
      <c r="F700" s="15">
        <f t="shared" si="80"/>
        <v>26076.1772701304</v>
      </c>
      <c r="G700" s="16">
        <f>IF(INTRO!$E$43="Non-endemic", "Not required", COUNTRY_INFO!S700)</f>
        <v>1</v>
      </c>
      <c r="H700" s="198" t="s">
        <v>171</v>
      </c>
      <c r="I700" s="15">
        <f>IF($D700=0,0,IF(AND($G700&gt;0,$H700&lt;&gt;"Yes"),D700,IF(AND($G700&gt;0,$H700="Yes"),COUNTRY_INFO!$F700,0)))</f>
        <v>9962.891307599999</v>
      </c>
      <c r="J700" s="3"/>
      <c r="K700" s="42">
        <f t="shared" si="81"/>
        <v>16113.285962530401</v>
      </c>
      <c r="L700" s="42">
        <f t="shared" si="82"/>
        <v>26076.1772701304</v>
      </c>
      <c r="M700" s="15">
        <f t="shared" si="77"/>
        <v>24907.228268999999</v>
      </c>
      <c r="N700" s="42">
        <f t="shared" si="78"/>
        <v>48339.857887591206</v>
      </c>
      <c r="O700" s="15">
        <f t="shared" si="83"/>
        <v>24907.228268999999</v>
      </c>
      <c r="P700" s="25"/>
      <c r="Q700" s="17">
        <f t="shared" si="84"/>
        <v>24907.228268999999</v>
      </c>
      <c r="R700" s="17">
        <f t="shared" si="79"/>
        <v>25</v>
      </c>
    </row>
    <row r="701" spans="1:18" x14ac:dyDescent="0.2">
      <c r="A701" s="14" t="str">
        <f>IF(INTRO!$E$43="Non-endemic"," ", IF(COUNTRY_INFO!A701=0," ",COUNTRY_INFO!A701))</f>
        <v>Ethiopia</v>
      </c>
      <c r="B701" s="14" t="str">
        <f>IF(INTRO!$E$43="Non-endemic"," ", IF(COUNTRY_INFO!B701=0," ",COUNTRY_INFO!B701))</f>
        <v>SNNPR Sheka</v>
      </c>
      <c r="C701" s="14" t="str">
        <f>IF(INTRO!$E$43="Non-endemic"," ", IF(COUNTRY_INFO!C701=0," ",COUNTRY_INFO!C701))</f>
        <v>Masha</v>
      </c>
      <c r="D701" s="15">
        <f>IF(INTRO!$E$43="Non-endemic", 0, IF(COUNTRY_INFO!$K701&gt;0, IF(COUNTRY_INFO!$K701=4, 0, IF(COUNTRY_INFO!$K701=1, COUNTRY_INFO!$F701*0.33, IF(COUNTRY_INFO!$K701=2, COUNTRY_INFO!$F701*0.5, COUNTRY_INFO!$F701))), 0))</f>
        <v>4580.4880847880004</v>
      </c>
      <c r="E701" s="15">
        <f>IF(INTRO!$E$43="Non-endemic", 0, IF(COUNTRY_INFO!$K701&gt;0, IF(COUNTRY_INFO!$K701=4, 0, IF(COUNTRY_INFO!$K701=1, 0, IF(COUNTRY_INFO!$K701=2, COUNTRY_INFO!$G701*0.2, COUNTRY_INFO!$G701))), 0))</f>
        <v>0</v>
      </c>
      <c r="F701" s="15">
        <f t="shared" si="80"/>
        <v>4580.4880847880004</v>
      </c>
      <c r="G701" s="16">
        <f>IF(INTRO!$E$43="Non-endemic", "Not required", COUNTRY_INFO!S701)</f>
        <v>0</v>
      </c>
      <c r="H701" s="198"/>
      <c r="I701" s="15">
        <f>IF($D701=0,0,IF(AND($G701&gt;0,$H701&lt;&gt;"Yes"),D701,IF(AND($G701&gt;0,$H701="Yes"),COUNTRY_INFO!$F701,0)))</f>
        <v>0</v>
      </c>
      <c r="J701" s="3"/>
      <c r="K701" s="42">
        <f t="shared" si="81"/>
        <v>0</v>
      </c>
      <c r="L701" s="42">
        <f t="shared" si="82"/>
        <v>0</v>
      </c>
      <c r="M701" s="15">
        <f t="shared" si="77"/>
        <v>0</v>
      </c>
      <c r="N701" s="42">
        <f t="shared" si="78"/>
        <v>0</v>
      </c>
      <c r="O701" s="15">
        <f t="shared" si="83"/>
        <v>0</v>
      </c>
      <c r="P701" s="25"/>
      <c r="Q701" s="17">
        <f t="shared" si="84"/>
        <v>0</v>
      </c>
      <c r="R701" s="17">
        <f t="shared" si="79"/>
        <v>0</v>
      </c>
    </row>
    <row r="702" spans="1:18" x14ac:dyDescent="0.2">
      <c r="A702" s="14" t="str">
        <f>IF(INTRO!$E$43="Non-endemic"," ", IF(COUNTRY_INFO!A702=0," ",COUNTRY_INFO!A702))</f>
        <v>Ethiopia</v>
      </c>
      <c r="B702" s="14" t="str">
        <f>IF(INTRO!$E$43="Non-endemic"," ", IF(COUNTRY_INFO!B702=0," ",COUNTRY_INFO!B702))</f>
        <v>SNNPR Sheka</v>
      </c>
      <c r="C702" s="14" t="str">
        <f>IF(INTRO!$E$43="Non-endemic"," ", IF(COUNTRY_INFO!C702=0," ",COUNTRY_INFO!C702))</f>
        <v>Masha Town</v>
      </c>
      <c r="D702" s="15">
        <f>IF(INTRO!$E$43="Non-endemic", 0, IF(COUNTRY_INFO!$K702&gt;0, IF(COUNTRY_INFO!$K702=4, 0, IF(COUNTRY_INFO!$K702=1, COUNTRY_INFO!$F702*0.33, IF(COUNTRY_INFO!$K702=2, COUNTRY_INFO!$F702*0.5, COUNTRY_INFO!$F702))), 0))</f>
        <v>1615.2731364000001</v>
      </c>
      <c r="E702" s="15">
        <f>IF(INTRO!$E$43="Non-endemic", 0, IF(COUNTRY_INFO!$K702&gt;0, IF(COUNTRY_INFO!$K702=4, 0, IF(COUNTRY_INFO!$K702=1, 0, IF(COUNTRY_INFO!$K702=2, COUNTRY_INFO!$G702*0.2, COUNTRY_INFO!$G702))), 0))</f>
        <v>1044.97207289824</v>
      </c>
      <c r="F702" s="15">
        <f t="shared" si="80"/>
        <v>2660.2452092982403</v>
      </c>
      <c r="G702" s="16">
        <f>IF(INTRO!$E$43="Non-endemic", "Not required", COUNTRY_INFO!S702)</f>
        <v>1</v>
      </c>
      <c r="H702" s="198" t="s">
        <v>171</v>
      </c>
      <c r="I702" s="15">
        <f>IF($D702=0,0,IF(AND($G702&gt;0,$H702&lt;&gt;"Yes"),D702,IF(AND($G702&gt;0,$H702="Yes"),COUNTRY_INFO!$F702,0)))</f>
        <v>3230.5462728000002</v>
      </c>
      <c r="J702" s="3"/>
      <c r="K702" s="42">
        <f t="shared" si="81"/>
        <v>1044.97207289824</v>
      </c>
      <c r="L702" s="42">
        <f t="shared" si="82"/>
        <v>4275.5183456982404</v>
      </c>
      <c r="M702" s="15">
        <f t="shared" si="77"/>
        <v>8076.3656820000006</v>
      </c>
      <c r="N702" s="42">
        <f t="shared" si="78"/>
        <v>3134.9162186947196</v>
      </c>
      <c r="O702" s="15">
        <f t="shared" si="83"/>
        <v>8076.3656820000006</v>
      </c>
      <c r="P702" s="25"/>
      <c r="Q702" s="17">
        <f t="shared" si="84"/>
        <v>8076.3656820000006</v>
      </c>
      <c r="R702" s="17">
        <f t="shared" si="79"/>
        <v>9</v>
      </c>
    </row>
    <row r="703" spans="1:18" x14ac:dyDescent="0.2">
      <c r="A703" s="14" t="str">
        <f>IF(INTRO!$E$43="Non-endemic"," ", IF(COUNTRY_INFO!A703=0," ",COUNTRY_INFO!A703))</f>
        <v>Ethiopia</v>
      </c>
      <c r="B703" s="14" t="str">
        <f>IF(INTRO!$E$43="Non-endemic"," ", IF(COUNTRY_INFO!B703=0," ",COUNTRY_INFO!B703))</f>
        <v>SNNPR Sheka</v>
      </c>
      <c r="C703" s="14" t="str">
        <f>IF(INTRO!$E$43="Non-endemic"," ", IF(COUNTRY_INFO!C703=0," ",COUNTRY_INFO!C703))</f>
        <v>Tepi Town</v>
      </c>
      <c r="D703" s="15">
        <f>IF(INTRO!$E$43="Non-endemic", 0, IF(COUNTRY_INFO!$K703&gt;0, IF(COUNTRY_INFO!$K703=4, 0, IF(COUNTRY_INFO!$K703=1, COUNTRY_INFO!$F703*0.33, IF(COUNTRY_INFO!$K703=2, COUNTRY_INFO!$F703*0.5, COUNTRY_INFO!$F703))), 0))</f>
        <v>5908.9229891999994</v>
      </c>
      <c r="E703" s="15">
        <f>IF(INTRO!$E$43="Non-endemic", 0, IF(COUNTRY_INFO!$K703&gt;0, IF(COUNTRY_INFO!$K703=4, 0, IF(COUNTRY_INFO!$K703=1, 0, IF(COUNTRY_INFO!$K703=2, COUNTRY_INFO!$G703*0.2, COUNTRY_INFO!$G703))), 0))</f>
        <v>3822.67207042272</v>
      </c>
      <c r="F703" s="15">
        <f t="shared" si="80"/>
        <v>9731.5950596227194</v>
      </c>
      <c r="G703" s="16">
        <f>IF(INTRO!$E$43="Non-endemic", "Not required", COUNTRY_INFO!S703)</f>
        <v>1</v>
      </c>
      <c r="H703" s="198" t="s">
        <v>171</v>
      </c>
      <c r="I703" s="15">
        <f>IF($D703=0,0,IF(AND($G703&gt;0,$H703&lt;&gt;"Yes"),D703,IF(AND($G703&gt;0,$H703="Yes"),COUNTRY_INFO!$F703,0)))</f>
        <v>11817.845978399999</v>
      </c>
      <c r="J703" s="3"/>
      <c r="K703" s="42">
        <f t="shared" si="81"/>
        <v>3822.67207042272</v>
      </c>
      <c r="L703" s="42">
        <f t="shared" si="82"/>
        <v>15640.51804882272</v>
      </c>
      <c r="M703" s="15">
        <f t="shared" si="77"/>
        <v>29544.614945999998</v>
      </c>
      <c r="N703" s="42">
        <f t="shared" si="78"/>
        <v>11468.016211268161</v>
      </c>
      <c r="O703" s="15">
        <f t="shared" si="83"/>
        <v>29544.614945999998</v>
      </c>
      <c r="P703" s="25"/>
      <c r="Q703" s="17">
        <f t="shared" si="84"/>
        <v>29544.614945999998</v>
      </c>
      <c r="R703" s="17">
        <f t="shared" si="79"/>
        <v>30</v>
      </c>
    </row>
    <row r="704" spans="1:18" x14ac:dyDescent="0.2">
      <c r="A704" s="14" t="str">
        <f>IF(INTRO!$E$43="Non-endemic"," ", IF(COUNTRY_INFO!A704=0," ",COUNTRY_INFO!A704))</f>
        <v>Ethiopia</v>
      </c>
      <c r="B704" s="14" t="str">
        <f>IF(INTRO!$E$43="Non-endemic"," ", IF(COUNTRY_INFO!B704=0," ",COUNTRY_INFO!B704))</f>
        <v>SNNPR Sheka</v>
      </c>
      <c r="C704" s="14" t="str">
        <f>IF(INTRO!$E$43="Non-endemic"," ", IF(COUNTRY_INFO!C704=0," ",COUNTRY_INFO!C704))</f>
        <v>Yeki</v>
      </c>
      <c r="D704" s="15">
        <f>IF(INTRO!$E$43="Non-endemic", 0, IF(COUNTRY_INFO!$K704&gt;0, IF(COUNTRY_INFO!$K704=4, 0, IF(COUNTRY_INFO!$K704=1, COUNTRY_INFO!$F704*0.33, IF(COUNTRY_INFO!$K704=2, COUNTRY_INFO!$F704*0.5, COUNTRY_INFO!$F704))), 0))</f>
        <v>14767.784450496001</v>
      </c>
      <c r="E704" s="15">
        <f>IF(INTRO!$E$43="Non-endemic", 0, IF(COUNTRY_INFO!$K704&gt;0, IF(COUNTRY_INFO!$K704=4, 0, IF(COUNTRY_INFO!$K704=1, 0, IF(COUNTRY_INFO!$K704=2, COUNTRY_INFO!$G704*0.2, COUNTRY_INFO!$G704))), 0))</f>
        <v>0</v>
      </c>
      <c r="F704" s="15">
        <f t="shared" si="80"/>
        <v>14767.784450496001</v>
      </c>
      <c r="G704" s="16">
        <f>IF(INTRO!$E$43="Non-endemic", "Not required", COUNTRY_INFO!S704)</f>
        <v>0</v>
      </c>
      <c r="H704" s="198"/>
      <c r="I704" s="15">
        <f>IF($D704=0,0,IF(AND($G704&gt;0,$H704&lt;&gt;"Yes"),D704,IF(AND($G704&gt;0,$H704="Yes"),COUNTRY_INFO!$F704,0)))</f>
        <v>0</v>
      </c>
      <c r="J704" s="3"/>
      <c r="K704" s="42">
        <f t="shared" si="81"/>
        <v>0</v>
      </c>
      <c r="L704" s="42">
        <f t="shared" si="82"/>
        <v>0</v>
      </c>
      <c r="M704" s="15">
        <f t="shared" si="77"/>
        <v>0</v>
      </c>
      <c r="N704" s="42">
        <f t="shared" si="78"/>
        <v>0</v>
      </c>
      <c r="O704" s="15">
        <f t="shared" si="83"/>
        <v>0</v>
      </c>
      <c r="P704" s="25"/>
      <c r="Q704" s="17">
        <f t="shared" si="84"/>
        <v>0</v>
      </c>
      <c r="R704" s="17">
        <f t="shared" si="79"/>
        <v>0</v>
      </c>
    </row>
    <row r="705" spans="1:18" x14ac:dyDescent="0.2">
      <c r="A705" s="14" t="str">
        <f>IF(INTRO!$E$43="Non-endemic"," ", IF(COUNTRY_INFO!A705=0," ",COUNTRY_INFO!A705))</f>
        <v>Ethiopia</v>
      </c>
      <c r="B705" s="14" t="str">
        <f>IF(INTRO!$E$43="Non-endemic"," ", IF(COUNTRY_INFO!B705=0," ",COUNTRY_INFO!B705))</f>
        <v>SNNPR Sidama</v>
      </c>
      <c r="C705" s="14" t="str">
        <f>IF(INTRO!$E$43="Non-endemic"," ", IF(COUNTRY_INFO!C705=0," ",COUNTRY_INFO!C705))</f>
        <v>Aleta Wondo Town</v>
      </c>
      <c r="D705" s="15">
        <f>IF(INTRO!$E$43="Non-endemic", 0, IF(COUNTRY_INFO!$K705&gt;0, IF(COUNTRY_INFO!$K705=4, 0, IF(COUNTRY_INFO!$K705=1, COUNTRY_INFO!$F705*0.33, IF(COUNTRY_INFO!$K705=2, COUNTRY_INFO!$F705*0.5, COUNTRY_INFO!$F705))), 0))</f>
        <v>3536.7843645440475</v>
      </c>
      <c r="E705" s="15">
        <f>IF(INTRO!$E$43="Non-endemic", 0, IF(COUNTRY_INFO!$K705&gt;0, IF(COUNTRY_INFO!$K705=4, 0, IF(COUNTRY_INFO!$K705=1, 0, IF(COUNTRY_INFO!$K705=2, COUNTRY_INFO!$G705*0.2, COUNTRY_INFO!$G705))), 0))</f>
        <v>0</v>
      </c>
      <c r="F705" s="15">
        <f t="shared" si="80"/>
        <v>3536.7843645440475</v>
      </c>
      <c r="G705" s="16">
        <f>IF(INTRO!$E$43="Non-endemic", "Not required", COUNTRY_INFO!S705)</f>
        <v>0</v>
      </c>
      <c r="H705" s="198"/>
      <c r="I705" s="15">
        <f>IF($D705=0,0,IF(AND($G705&gt;0,$H705&lt;&gt;"Yes"),D705,IF(AND($G705&gt;0,$H705="Yes"),COUNTRY_INFO!$F705,0)))</f>
        <v>0</v>
      </c>
      <c r="J705" s="3"/>
      <c r="K705" s="42">
        <f t="shared" si="81"/>
        <v>0</v>
      </c>
      <c r="L705" s="42">
        <f t="shared" si="82"/>
        <v>0</v>
      </c>
      <c r="M705" s="15">
        <f t="shared" si="77"/>
        <v>0</v>
      </c>
      <c r="N705" s="42">
        <f t="shared" si="78"/>
        <v>0</v>
      </c>
      <c r="O705" s="15">
        <f t="shared" si="83"/>
        <v>0</v>
      </c>
      <c r="P705" s="25"/>
      <c r="Q705" s="17">
        <f t="shared" si="84"/>
        <v>0</v>
      </c>
      <c r="R705" s="17">
        <f t="shared" si="79"/>
        <v>0</v>
      </c>
    </row>
    <row r="706" spans="1:18" x14ac:dyDescent="0.2">
      <c r="A706" s="14" t="str">
        <f>IF(INTRO!$E$43="Non-endemic"," ", IF(COUNTRY_INFO!A706=0," ",COUNTRY_INFO!A706))</f>
        <v>Ethiopia</v>
      </c>
      <c r="B706" s="14" t="str">
        <f>IF(INTRO!$E$43="Non-endemic"," ", IF(COUNTRY_INFO!B706=0," ",COUNTRY_INFO!B706))</f>
        <v>SNNPR Sidama</v>
      </c>
      <c r="C706" s="14" t="str">
        <f>IF(INTRO!$E$43="Non-endemic"," ", IF(COUNTRY_INFO!C706=0," ",COUNTRY_INFO!C706))</f>
        <v>Hawasa Zuria</v>
      </c>
      <c r="D706" s="15">
        <f>IF(INTRO!$E$43="Non-endemic", 0, IF(COUNTRY_INFO!$K706&gt;0, IF(COUNTRY_INFO!$K706=4, 0, IF(COUNTRY_INFO!$K706=1, COUNTRY_INFO!$F706*0.33, IF(COUNTRY_INFO!$K706=2, COUNTRY_INFO!$F706*0.5, COUNTRY_INFO!$F706))), 0))</f>
        <v>17079.916902779132</v>
      </c>
      <c r="E706" s="15">
        <f>IF(INTRO!$E$43="Non-endemic", 0, IF(COUNTRY_INFO!$K706&gt;0, IF(COUNTRY_INFO!$K706=4, 0, IF(COUNTRY_INFO!$K706=1, 0, IF(COUNTRY_INFO!$K706=2, COUNTRY_INFO!$G706*0.2, COUNTRY_INFO!$G706))), 0))</f>
        <v>0</v>
      </c>
      <c r="F706" s="15">
        <f t="shared" si="80"/>
        <v>17079.916902779132</v>
      </c>
      <c r="G706" s="16">
        <f>IF(INTRO!$E$43="Non-endemic", "Not required", COUNTRY_INFO!S706)</f>
        <v>0</v>
      </c>
      <c r="H706" s="198"/>
      <c r="I706" s="15">
        <f>IF($D706=0,0,IF(AND($G706&gt;0,$H706&lt;&gt;"Yes"),D706,IF(AND($G706&gt;0,$H706="Yes"),COUNTRY_INFO!$F706,0)))</f>
        <v>0</v>
      </c>
      <c r="J706" s="3"/>
      <c r="K706" s="42">
        <f t="shared" si="81"/>
        <v>0</v>
      </c>
      <c r="L706" s="42">
        <f t="shared" si="82"/>
        <v>0</v>
      </c>
      <c r="M706" s="15">
        <f t="shared" si="77"/>
        <v>0</v>
      </c>
      <c r="N706" s="42">
        <f t="shared" si="78"/>
        <v>0</v>
      </c>
      <c r="O706" s="15">
        <f t="shared" si="83"/>
        <v>0</v>
      </c>
      <c r="P706" s="25"/>
      <c r="Q706" s="17">
        <f t="shared" si="84"/>
        <v>0</v>
      </c>
      <c r="R706" s="17">
        <f t="shared" si="79"/>
        <v>0</v>
      </c>
    </row>
    <row r="707" spans="1:18" x14ac:dyDescent="0.2">
      <c r="A707" s="14" t="str">
        <f>IF(INTRO!$E$43="Non-endemic"," ", IF(COUNTRY_INFO!A707=0," ",COUNTRY_INFO!A707))</f>
        <v>Ethiopia</v>
      </c>
      <c r="B707" s="14" t="str">
        <f>IF(INTRO!$E$43="Non-endemic"," ", IF(COUNTRY_INFO!B707=0," ",COUNTRY_INFO!B707))</f>
        <v>SNNPR Sidama</v>
      </c>
      <c r="C707" s="14" t="str">
        <f>IF(INTRO!$E$43="Non-endemic"," ", IF(COUNTRY_INFO!C707=0," ",COUNTRY_INFO!C707))</f>
        <v xml:space="preserve">Hawela Tula
</v>
      </c>
      <c r="D707" s="15">
        <f>IF(INTRO!$E$43="Non-endemic", 0, IF(COUNTRY_INFO!$K707&gt;0, IF(COUNTRY_INFO!$K707=4, 0, IF(COUNTRY_INFO!$K707=1, COUNTRY_INFO!$F707*0.33, IF(COUNTRY_INFO!$K707=2, COUNTRY_INFO!$F707*0.5, COUNTRY_INFO!$F707))), 0))</f>
        <v>43758.934570817619</v>
      </c>
      <c r="E707" s="15">
        <f>IF(INTRO!$E$43="Non-endemic", 0, IF(COUNTRY_INFO!$K707&gt;0, IF(COUNTRY_INFO!$K707=4, 0, IF(COUNTRY_INFO!$K707=1, 0, IF(COUNTRY_INFO!$K707=2, COUNTRY_INFO!$G707*0.2, COUNTRY_INFO!$G707))), 0))</f>
        <v>70772.650667921029</v>
      </c>
      <c r="F707" s="15">
        <f t="shared" si="80"/>
        <v>114531.58523873865</v>
      </c>
      <c r="G707" s="16">
        <f>IF(INTRO!$E$43="Non-endemic", "Not required", COUNTRY_INFO!S707)</f>
        <v>1</v>
      </c>
      <c r="H707" s="198" t="s">
        <v>171</v>
      </c>
      <c r="I707" s="15">
        <f>IF($D707=0,0,IF(AND($G707&gt;0,$H707&lt;&gt;"Yes"),D707,IF(AND($G707&gt;0,$H707="Yes"),COUNTRY_INFO!$F707,0)))</f>
        <v>43758.934570817619</v>
      </c>
      <c r="J707" s="3"/>
      <c r="K707" s="42">
        <f t="shared" si="81"/>
        <v>70772.650667921029</v>
      </c>
      <c r="L707" s="42">
        <f t="shared" si="82"/>
        <v>114531.58523873865</v>
      </c>
      <c r="M707" s="15">
        <f t="shared" si="77"/>
        <v>109397.33642704405</v>
      </c>
      <c r="N707" s="42">
        <f t="shared" si="78"/>
        <v>212317.95200376309</v>
      </c>
      <c r="O707" s="15">
        <f t="shared" si="83"/>
        <v>109397.33642704405</v>
      </c>
      <c r="P707" s="25"/>
      <c r="Q707" s="17">
        <f t="shared" si="84"/>
        <v>109397.33642704405</v>
      </c>
      <c r="R707" s="17">
        <f t="shared" si="79"/>
        <v>110</v>
      </c>
    </row>
    <row r="708" spans="1:18" x14ac:dyDescent="0.2">
      <c r="A708" s="14" t="str">
        <f>IF(INTRO!$E$43="Non-endemic"," ", IF(COUNTRY_INFO!A708=0," ",COUNTRY_INFO!A708))</f>
        <v>Ethiopia</v>
      </c>
      <c r="B708" s="14" t="str">
        <f>IF(INTRO!$E$43="Non-endemic"," ", IF(COUNTRY_INFO!B708=0," ",COUNTRY_INFO!B708))</f>
        <v>SNNPR Sidama</v>
      </c>
      <c r="C708" s="14" t="str">
        <f>IF(INTRO!$E$43="Non-endemic"," ", IF(COUNTRY_INFO!C708=0," ",COUNTRY_INFO!C708))</f>
        <v>Yirgalem town</v>
      </c>
      <c r="D708" s="15">
        <f>IF(INTRO!$E$43="Non-endemic", 0, IF(COUNTRY_INFO!$K708&gt;0, IF(COUNTRY_INFO!$K708=4, 0, IF(COUNTRY_INFO!$K708=1, COUNTRY_INFO!$F708*0.33, IF(COUNTRY_INFO!$K708=2, COUNTRY_INFO!$F708*0.5, COUNTRY_INFO!$F708))), 0))</f>
        <v>4770.3186382015538</v>
      </c>
      <c r="E708" s="15">
        <f>IF(INTRO!$E$43="Non-endemic", 0, IF(COUNTRY_INFO!$K708&gt;0, IF(COUNTRY_INFO!$K708=4, 0, IF(COUNTRY_INFO!$K708=1, 0, IF(COUNTRY_INFO!$K708=2, COUNTRY_INFO!$G708*0.2, COUNTRY_INFO!$G708))), 0))</f>
        <v>0</v>
      </c>
      <c r="F708" s="15">
        <f t="shared" si="80"/>
        <v>4770.3186382015538</v>
      </c>
      <c r="G708" s="16">
        <f>IF(INTRO!$E$43="Non-endemic", "Not required", COUNTRY_INFO!S708)</f>
        <v>0</v>
      </c>
      <c r="H708" s="198"/>
      <c r="I708" s="15">
        <f>IF($D708=0,0,IF(AND($G708&gt;0,$H708&lt;&gt;"Yes"),D708,IF(AND($G708&gt;0,$H708="Yes"),COUNTRY_INFO!$F708,0)))</f>
        <v>0</v>
      </c>
      <c r="J708" s="3"/>
      <c r="K708" s="42">
        <f t="shared" si="81"/>
        <v>0</v>
      </c>
      <c r="L708" s="42">
        <f t="shared" si="82"/>
        <v>0</v>
      </c>
      <c r="M708" s="15">
        <f t="shared" si="77"/>
        <v>0</v>
      </c>
      <c r="N708" s="42">
        <f t="shared" si="78"/>
        <v>0</v>
      </c>
      <c r="O708" s="15">
        <f t="shared" si="83"/>
        <v>0</v>
      </c>
      <c r="P708" s="25"/>
      <c r="Q708" s="17">
        <f t="shared" si="84"/>
        <v>0</v>
      </c>
      <c r="R708" s="17">
        <f t="shared" si="79"/>
        <v>0</v>
      </c>
    </row>
    <row r="709" spans="1:18" x14ac:dyDescent="0.2">
      <c r="A709" s="14" t="str">
        <f>IF(INTRO!$E$43="Non-endemic"," ", IF(COUNTRY_INFO!A709=0," ",COUNTRY_INFO!A709))</f>
        <v>Ethiopia</v>
      </c>
      <c r="B709" s="14" t="str">
        <f>IF(INTRO!$E$43="Non-endemic"," ", IF(COUNTRY_INFO!B709=0," ",COUNTRY_INFO!B709))</f>
        <v>SNNPR Sidama</v>
      </c>
      <c r="C709" s="14" t="str">
        <f>IF(INTRO!$E$43="Non-endemic"," ", IF(COUNTRY_INFO!C709=0," ",COUNTRY_INFO!C709))</f>
        <v>Aleta Chiko (Chiko)</v>
      </c>
      <c r="D709" s="15">
        <f>IF(INTRO!$E$43="Non-endemic", 0, IF(COUNTRY_INFO!$K709&gt;0, IF(COUNTRY_INFO!$K709=4, 0, IF(COUNTRY_INFO!$K709=1, COUNTRY_INFO!$F709*0.33, IF(COUNTRY_INFO!$K709=2, COUNTRY_INFO!$F709*0.5, COUNTRY_INFO!$F709))), 0))</f>
        <v>20678.534044937998</v>
      </c>
      <c r="E709" s="15">
        <f>IF(INTRO!$E$43="Non-endemic", 0, IF(COUNTRY_INFO!$K709&gt;0, IF(COUNTRY_INFO!$K709=4, 0, IF(COUNTRY_INFO!$K709=1, 0, IF(COUNTRY_INFO!$K709=2, COUNTRY_INFO!$G709*0.2, COUNTRY_INFO!$G709))), 0))</f>
        <v>0</v>
      </c>
      <c r="F709" s="15">
        <f t="shared" si="80"/>
        <v>20678.534044937998</v>
      </c>
      <c r="G709" s="16">
        <f>IF(INTRO!$E$43="Non-endemic", "Not required", COUNTRY_INFO!S709)</f>
        <v>0</v>
      </c>
      <c r="H709" s="198"/>
      <c r="I709" s="15">
        <f>IF($D709=0,0,IF(AND($G709&gt;0,$H709&lt;&gt;"Yes"),D709,IF(AND($G709&gt;0,$H709="Yes"),COUNTRY_INFO!$F709,0)))</f>
        <v>0</v>
      </c>
      <c r="J709" s="3"/>
      <c r="K709" s="42">
        <f t="shared" si="81"/>
        <v>0</v>
      </c>
      <c r="L709" s="42">
        <f t="shared" si="82"/>
        <v>0</v>
      </c>
      <c r="M709" s="15">
        <f t="shared" si="77"/>
        <v>0</v>
      </c>
      <c r="N709" s="42">
        <f t="shared" si="78"/>
        <v>0</v>
      </c>
      <c r="O709" s="15">
        <f t="shared" si="83"/>
        <v>0</v>
      </c>
      <c r="P709" s="25"/>
      <c r="Q709" s="17">
        <f t="shared" si="84"/>
        <v>0</v>
      </c>
      <c r="R709" s="17">
        <f t="shared" si="79"/>
        <v>0</v>
      </c>
    </row>
    <row r="710" spans="1:18" x14ac:dyDescent="0.2">
      <c r="A710" s="14" t="str">
        <f>IF(INTRO!$E$43="Non-endemic"," ", IF(COUNTRY_INFO!A710=0," ",COUNTRY_INFO!A710))</f>
        <v>Ethiopia</v>
      </c>
      <c r="B710" s="14" t="str">
        <f>IF(INTRO!$E$43="Non-endemic"," ", IF(COUNTRY_INFO!B710=0," ",COUNTRY_INFO!B710))</f>
        <v>SNNPR Sidama</v>
      </c>
      <c r="C710" s="14" t="str">
        <f>IF(INTRO!$E$43="Non-endemic"," ", IF(COUNTRY_INFO!C710=0," ",COUNTRY_INFO!C710))</f>
        <v>Aleta Wondo</v>
      </c>
      <c r="D710" s="15">
        <f>IF(INTRO!$E$43="Non-endemic", 0, IF(COUNTRY_INFO!$K710&gt;0, IF(COUNTRY_INFO!$K710=4, 0, IF(COUNTRY_INFO!$K710=1, COUNTRY_INFO!$F710*0.33, IF(COUNTRY_INFO!$K710=2, COUNTRY_INFO!$F710*0.5, COUNTRY_INFO!$F710))), 0))</f>
        <v>18020.349853506003</v>
      </c>
      <c r="E710" s="15">
        <f>IF(INTRO!$E$43="Non-endemic", 0, IF(COUNTRY_INFO!$K710&gt;0, IF(COUNTRY_INFO!$K710=4, 0, IF(COUNTRY_INFO!$K710=1, 0, IF(COUNTRY_INFO!$K710=2, COUNTRY_INFO!$G710*0.2, COUNTRY_INFO!$G710))), 0))</f>
        <v>0</v>
      </c>
      <c r="F710" s="15">
        <f t="shared" si="80"/>
        <v>18020.349853506003</v>
      </c>
      <c r="G710" s="16">
        <f>IF(INTRO!$E$43="Non-endemic", "Not required", COUNTRY_INFO!S710)</f>
        <v>0</v>
      </c>
      <c r="H710" s="198"/>
      <c r="I710" s="15">
        <f>IF($D710=0,0,IF(AND($G710&gt;0,$H710&lt;&gt;"Yes"),D710,IF(AND($G710&gt;0,$H710="Yes"),COUNTRY_INFO!$F710,0)))</f>
        <v>0</v>
      </c>
      <c r="J710" s="3"/>
      <c r="K710" s="42">
        <f t="shared" si="81"/>
        <v>0</v>
      </c>
      <c r="L710" s="42">
        <f t="shared" si="82"/>
        <v>0</v>
      </c>
      <c r="M710" s="15">
        <f t="shared" si="77"/>
        <v>0</v>
      </c>
      <c r="N710" s="42">
        <f t="shared" si="78"/>
        <v>0</v>
      </c>
      <c r="O710" s="15">
        <f t="shared" si="83"/>
        <v>0</v>
      </c>
      <c r="P710" s="25"/>
      <c r="Q710" s="17">
        <f t="shared" si="84"/>
        <v>0</v>
      </c>
      <c r="R710" s="17">
        <f t="shared" si="79"/>
        <v>0</v>
      </c>
    </row>
    <row r="711" spans="1:18" x14ac:dyDescent="0.2">
      <c r="A711" s="14" t="str">
        <f>IF(INTRO!$E$43="Non-endemic"," ", IF(COUNTRY_INFO!A711=0," ",COUNTRY_INFO!A711))</f>
        <v>Ethiopia</v>
      </c>
      <c r="B711" s="14" t="str">
        <f>IF(INTRO!$E$43="Non-endemic"," ", IF(COUNTRY_INFO!B711=0," ",COUNTRY_INFO!B711))</f>
        <v>SNNPR Sidama</v>
      </c>
      <c r="C711" s="14" t="str">
        <f>IF(INTRO!$E$43="Non-endemic"," ", IF(COUNTRY_INFO!C711=0," ",COUNTRY_INFO!C711))</f>
        <v>Arbegona</v>
      </c>
      <c r="D711" s="15">
        <f>IF(INTRO!$E$43="Non-endemic", 0, IF(COUNTRY_INFO!$K711&gt;0, IF(COUNTRY_INFO!$K711=4, 0, IF(COUNTRY_INFO!$K711=1, COUNTRY_INFO!$F711*0.33, IF(COUNTRY_INFO!$K711=2, COUNTRY_INFO!$F711*0.5, COUNTRY_INFO!$F711))), 0))</f>
        <v>0</v>
      </c>
      <c r="E711" s="15">
        <f>IF(INTRO!$E$43="Non-endemic", 0, IF(COUNTRY_INFO!$K711&gt;0, IF(COUNTRY_INFO!$K711=4, 0, IF(COUNTRY_INFO!$K711=1, 0, IF(COUNTRY_INFO!$K711=2, COUNTRY_INFO!$G711*0.2, COUNTRY_INFO!$G711))), 0))</f>
        <v>0</v>
      </c>
      <c r="F711" s="15">
        <f t="shared" si="80"/>
        <v>0</v>
      </c>
      <c r="G711" s="16">
        <f>IF(INTRO!$E$43="Non-endemic", "Not required", COUNTRY_INFO!S711)</f>
        <v>0</v>
      </c>
      <c r="H711" s="198"/>
      <c r="I711" s="15">
        <f>IF($D711=0,0,IF(AND($G711&gt;0,$H711&lt;&gt;"Yes"),D711,IF(AND($G711&gt;0,$H711="Yes"),COUNTRY_INFO!$F711,0)))</f>
        <v>0</v>
      </c>
      <c r="J711" s="3"/>
      <c r="K711" s="42">
        <f t="shared" si="81"/>
        <v>0</v>
      </c>
      <c r="L711" s="42">
        <f t="shared" si="82"/>
        <v>0</v>
      </c>
      <c r="M711" s="15">
        <f t="shared" si="77"/>
        <v>0</v>
      </c>
      <c r="N711" s="42">
        <f t="shared" si="78"/>
        <v>0</v>
      </c>
      <c r="O711" s="15">
        <f t="shared" si="83"/>
        <v>0</v>
      </c>
      <c r="P711" s="25"/>
      <c r="Q711" s="17">
        <f t="shared" si="84"/>
        <v>0</v>
      </c>
      <c r="R711" s="17">
        <f t="shared" si="79"/>
        <v>0</v>
      </c>
    </row>
    <row r="712" spans="1:18" x14ac:dyDescent="0.2">
      <c r="A712" s="14" t="str">
        <f>IF(INTRO!$E$43="Non-endemic"," ", IF(COUNTRY_INFO!A712=0," ",COUNTRY_INFO!A712))</f>
        <v>Ethiopia</v>
      </c>
      <c r="B712" s="14" t="str">
        <f>IF(INTRO!$E$43="Non-endemic"," ", IF(COUNTRY_INFO!B712=0," ",COUNTRY_INFO!B712))</f>
        <v>SNNPR Sidama</v>
      </c>
      <c r="C712" s="14" t="str">
        <f>IF(INTRO!$E$43="Non-endemic"," ", IF(COUNTRY_INFO!C712=0," ",COUNTRY_INFO!C712))</f>
        <v>Aroresa</v>
      </c>
      <c r="D712" s="15">
        <f>IF(INTRO!$E$43="Non-endemic", 0, IF(COUNTRY_INFO!$K712&gt;0, IF(COUNTRY_INFO!$K712=4, 0, IF(COUNTRY_INFO!$K712=1, COUNTRY_INFO!$F712*0.33, IF(COUNTRY_INFO!$K712=2, COUNTRY_INFO!$F712*0.5, COUNTRY_INFO!$F712))), 0))</f>
        <v>0</v>
      </c>
      <c r="E712" s="15">
        <f>IF(INTRO!$E$43="Non-endemic", 0, IF(COUNTRY_INFO!$K712&gt;0, IF(COUNTRY_INFO!$K712=4, 0, IF(COUNTRY_INFO!$K712=1, 0, IF(COUNTRY_INFO!$K712=2, COUNTRY_INFO!$G712*0.2, COUNTRY_INFO!$G712))), 0))</f>
        <v>0</v>
      </c>
      <c r="F712" s="15">
        <f t="shared" si="80"/>
        <v>0</v>
      </c>
      <c r="G712" s="16">
        <f>IF(INTRO!$E$43="Non-endemic", "Not required", COUNTRY_INFO!S712)</f>
        <v>0</v>
      </c>
      <c r="H712" s="198"/>
      <c r="I712" s="15">
        <f>IF($D712=0,0,IF(AND($G712&gt;0,$H712&lt;&gt;"Yes"),D712,IF(AND($G712&gt;0,$H712="Yes"),COUNTRY_INFO!$F712,0)))</f>
        <v>0</v>
      </c>
      <c r="J712" s="3"/>
      <c r="K712" s="42">
        <f t="shared" si="81"/>
        <v>0</v>
      </c>
      <c r="L712" s="42">
        <f t="shared" si="82"/>
        <v>0</v>
      </c>
      <c r="M712" s="15">
        <f t="shared" ref="M712:M775" si="85">IF($J712=0,$I712*2.5,$J712*2.5)</f>
        <v>0</v>
      </c>
      <c r="N712" s="42">
        <f t="shared" ref="N712:N775" si="86">$K712*3</f>
        <v>0</v>
      </c>
      <c r="O712" s="15">
        <f t="shared" si="83"/>
        <v>0</v>
      </c>
      <c r="P712" s="25"/>
      <c r="Q712" s="17">
        <f t="shared" si="84"/>
        <v>0</v>
      </c>
      <c r="R712" s="17">
        <f t="shared" ref="R712:R775" si="87">ROUNDUP($O712/1000,0)</f>
        <v>0</v>
      </c>
    </row>
    <row r="713" spans="1:18" x14ac:dyDescent="0.2">
      <c r="A713" s="14" t="str">
        <f>IF(INTRO!$E$43="Non-endemic"," ", IF(COUNTRY_INFO!A713=0," ",COUNTRY_INFO!A713))</f>
        <v>Ethiopia</v>
      </c>
      <c r="B713" s="14" t="str">
        <f>IF(INTRO!$E$43="Non-endemic"," ", IF(COUNTRY_INFO!B713=0," ",COUNTRY_INFO!B713))</f>
        <v>SNNPR Sidama</v>
      </c>
      <c r="C713" s="14" t="str">
        <f>IF(INTRO!$E$43="Non-endemic"," ", IF(COUNTRY_INFO!C713=0," ",COUNTRY_INFO!C713))</f>
        <v>Bensa</v>
      </c>
      <c r="D713" s="15">
        <f>IF(INTRO!$E$43="Non-endemic", 0, IF(COUNTRY_INFO!$K713&gt;0, IF(COUNTRY_INFO!$K713=4, 0, IF(COUNTRY_INFO!$K713=1, COUNTRY_INFO!$F713*0.33, IF(COUNTRY_INFO!$K713=2, COUNTRY_INFO!$F713*0.5, COUNTRY_INFO!$F713))), 0))</f>
        <v>0</v>
      </c>
      <c r="E713" s="15">
        <f>IF(INTRO!$E$43="Non-endemic", 0, IF(COUNTRY_INFO!$K713&gt;0, IF(COUNTRY_INFO!$K713=4, 0, IF(COUNTRY_INFO!$K713=1, 0, IF(COUNTRY_INFO!$K713=2, COUNTRY_INFO!$G713*0.2, COUNTRY_INFO!$G713))), 0))</f>
        <v>0</v>
      </c>
      <c r="F713" s="15">
        <f t="shared" si="80"/>
        <v>0</v>
      </c>
      <c r="G713" s="16">
        <f>IF(INTRO!$E$43="Non-endemic", "Not required", COUNTRY_INFO!S713)</f>
        <v>0</v>
      </c>
      <c r="H713" s="198"/>
      <c r="I713" s="15">
        <f>IF($D713=0,0,IF(AND($G713&gt;0,$H713&lt;&gt;"Yes"),D713,IF(AND($G713&gt;0,$H713="Yes"),COUNTRY_INFO!$F713,0)))</f>
        <v>0</v>
      </c>
      <c r="J713" s="3"/>
      <c r="K713" s="42">
        <f t="shared" si="81"/>
        <v>0</v>
      </c>
      <c r="L713" s="42">
        <f t="shared" si="82"/>
        <v>0</v>
      </c>
      <c r="M713" s="15">
        <f t="shared" si="85"/>
        <v>0</v>
      </c>
      <c r="N713" s="42">
        <f t="shared" si="86"/>
        <v>0</v>
      </c>
      <c r="O713" s="15">
        <f t="shared" si="83"/>
        <v>0</v>
      </c>
      <c r="P713" s="25"/>
      <c r="Q713" s="17">
        <f t="shared" si="84"/>
        <v>0</v>
      </c>
      <c r="R713" s="17">
        <f t="shared" si="87"/>
        <v>0</v>
      </c>
    </row>
    <row r="714" spans="1:18" x14ac:dyDescent="0.2">
      <c r="A714" s="14" t="str">
        <f>IF(INTRO!$E$43="Non-endemic"," ", IF(COUNTRY_INFO!A714=0," ",COUNTRY_INFO!A714))</f>
        <v>Ethiopia</v>
      </c>
      <c r="B714" s="14" t="str">
        <f>IF(INTRO!$E$43="Non-endemic"," ", IF(COUNTRY_INFO!B714=0," ",COUNTRY_INFO!B714))</f>
        <v>SNNPR Sidama</v>
      </c>
      <c r="C714" s="14" t="str">
        <f>IF(INTRO!$E$43="Non-endemic"," ", IF(COUNTRY_INFO!C714=0," ",COUNTRY_INFO!C714))</f>
        <v>Bona Zuria</v>
      </c>
      <c r="D714" s="15">
        <f>IF(INTRO!$E$43="Non-endemic", 0, IF(COUNTRY_INFO!$K714&gt;0, IF(COUNTRY_INFO!$K714=4, 0, IF(COUNTRY_INFO!$K714=1, COUNTRY_INFO!$F714*0.33, IF(COUNTRY_INFO!$K714=2, COUNTRY_INFO!$F714*0.5, COUNTRY_INFO!$F714))), 0))</f>
        <v>0</v>
      </c>
      <c r="E714" s="15">
        <f>IF(INTRO!$E$43="Non-endemic", 0, IF(COUNTRY_INFO!$K714&gt;0, IF(COUNTRY_INFO!$K714=4, 0, IF(COUNTRY_INFO!$K714=1, 0, IF(COUNTRY_INFO!$K714=2, COUNTRY_INFO!$G714*0.2, COUNTRY_INFO!$G714))), 0))</f>
        <v>0</v>
      </c>
      <c r="F714" s="15">
        <f t="shared" ref="F714:F777" si="88">SUM(D714:E714)</f>
        <v>0</v>
      </c>
      <c r="G714" s="16">
        <f>IF(INTRO!$E$43="Non-endemic", "Not required", COUNTRY_INFO!S714)</f>
        <v>0</v>
      </c>
      <c r="H714" s="198"/>
      <c r="I714" s="15">
        <f>IF($D714=0,0,IF(AND($G714&gt;0,$H714&lt;&gt;"Yes"),D714,IF(AND($G714&gt;0,$H714="Yes"),COUNTRY_INFO!$F714,0)))</f>
        <v>0</v>
      </c>
      <c r="J714" s="3"/>
      <c r="K714" s="42">
        <f t="shared" ref="K714:K777" si="89">IF($G714&gt;0,E714, 0)</f>
        <v>0</v>
      </c>
      <c r="L714" s="42">
        <f t="shared" ref="L714:L777" si="90">IF($J714=0,SUM(I714,K714),SUM(J714,K714))</f>
        <v>0</v>
      </c>
      <c r="M714" s="15">
        <f t="shared" si="85"/>
        <v>0</v>
      </c>
      <c r="N714" s="42">
        <f t="shared" si="86"/>
        <v>0</v>
      </c>
      <c r="O714" s="15">
        <f t="shared" ref="O714:O777" si="91">M714</f>
        <v>0</v>
      </c>
      <c r="P714" s="25"/>
      <c r="Q714" s="17">
        <f t="shared" ref="Q714:Q777" si="92">IF($O714&gt;$P714,O714-P714,0)</f>
        <v>0</v>
      </c>
      <c r="R714" s="17">
        <f t="shared" si="87"/>
        <v>0</v>
      </c>
    </row>
    <row r="715" spans="1:18" x14ac:dyDescent="0.2">
      <c r="A715" s="14" t="str">
        <f>IF(INTRO!$E$43="Non-endemic"," ", IF(COUNTRY_INFO!A715=0," ",COUNTRY_INFO!A715))</f>
        <v>Ethiopia</v>
      </c>
      <c r="B715" s="14" t="str">
        <f>IF(INTRO!$E$43="Non-endemic"," ", IF(COUNTRY_INFO!B715=0," ",COUNTRY_INFO!B715))</f>
        <v>SNNPR Sidama</v>
      </c>
      <c r="C715" s="14" t="str">
        <f>IF(INTRO!$E$43="Non-endemic"," ", IF(COUNTRY_INFO!C715=0," ",COUNTRY_INFO!C715))</f>
        <v>Boricha</v>
      </c>
      <c r="D715" s="15">
        <f>IF(INTRO!$E$43="Non-endemic", 0, IF(COUNTRY_INFO!$K715&gt;0, IF(COUNTRY_INFO!$K715=4, 0, IF(COUNTRY_INFO!$K715=1, COUNTRY_INFO!$F715*0.33, IF(COUNTRY_INFO!$K715=2, COUNTRY_INFO!$F715*0.5, COUNTRY_INFO!$F715))), 0))</f>
        <v>0</v>
      </c>
      <c r="E715" s="15">
        <f>IF(INTRO!$E$43="Non-endemic", 0, IF(COUNTRY_INFO!$K715&gt;0, IF(COUNTRY_INFO!$K715=4, 0, IF(COUNTRY_INFO!$K715=1, 0, IF(COUNTRY_INFO!$K715=2, COUNTRY_INFO!$G715*0.2, COUNTRY_INFO!$G715))), 0))</f>
        <v>0</v>
      </c>
      <c r="F715" s="15">
        <f t="shared" si="88"/>
        <v>0</v>
      </c>
      <c r="G715" s="16">
        <f>IF(INTRO!$E$43="Non-endemic", "Not required", COUNTRY_INFO!S715)</f>
        <v>0</v>
      </c>
      <c r="H715" s="198"/>
      <c r="I715" s="15">
        <f>IF($D715=0,0,IF(AND($G715&gt;0,$H715&lt;&gt;"Yes"),D715,IF(AND($G715&gt;0,$H715="Yes"),COUNTRY_INFO!$F715,0)))</f>
        <v>0</v>
      </c>
      <c r="J715" s="3"/>
      <c r="K715" s="42">
        <f t="shared" si="89"/>
        <v>0</v>
      </c>
      <c r="L715" s="42">
        <f t="shared" si="90"/>
        <v>0</v>
      </c>
      <c r="M715" s="15">
        <f t="shared" si="85"/>
        <v>0</v>
      </c>
      <c r="N715" s="42">
        <f t="shared" si="86"/>
        <v>0</v>
      </c>
      <c r="O715" s="15">
        <f t="shared" si="91"/>
        <v>0</v>
      </c>
      <c r="P715" s="25"/>
      <c r="Q715" s="17">
        <f t="shared" si="92"/>
        <v>0</v>
      </c>
      <c r="R715" s="17">
        <f t="shared" si="87"/>
        <v>0</v>
      </c>
    </row>
    <row r="716" spans="1:18" x14ac:dyDescent="0.2">
      <c r="A716" s="14" t="str">
        <f>IF(INTRO!$E$43="Non-endemic"," ", IF(COUNTRY_INFO!A716=0," ",COUNTRY_INFO!A716))</f>
        <v>Ethiopia</v>
      </c>
      <c r="B716" s="14" t="str">
        <f>IF(INTRO!$E$43="Non-endemic"," ", IF(COUNTRY_INFO!B716=0," ",COUNTRY_INFO!B716))</f>
        <v>SNNPR Sidama</v>
      </c>
      <c r="C716" s="14" t="str">
        <f>IF(INTRO!$E$43="Non-endemic"," ", IF(COUNTRY_INFO!C716=0," ",COUNTRY_INFO!C716))</f>
        <v>Bursa</v>
      </c>
      <c r="D716" s="15">
        <f>IF(INTRO!$E$43="Non-endemic", 0, IF(COUNTRY_INFO!$K716&gt;0, IF(COUNTRY_INFO!$K716=4, 0, IF(COUNTRY_INFO!$K716=1, COUNTRY_INFO!$F716*0.33, IF(COUNTRY_INFO!$K716=2, COUNTRY_INFO!$F716*0.5, COUNTRY_INFO!$F716))), 0))</f>
        <v>0</v>
      </c>
      <c r="E716" s="15">
        <f>IF(INTRO!$E$43="Non-endemic", 0, IF(COUNTRY_INFO!$K716&gt;0, IF(COUNTRY_INFO!$K716=4, 0, IF(COUNTRY_INFO!$K716=1, 0, IF(COUNTRY_INFO!$K716=2, COUNTRY_INFO!$G716*0.2, COUNTRY_INFO!$G716))), 0))</f>
        <v>0</v>
      </c>
      <c r="F716" s="15">
        <f t="shared" si="88"/>
        <v>0</v>
      </c>
      <c r="G716" s="16">
        <f>IF(INTRO!$E$43="Non-endemic", "Not required", COUNTRY_INFO!S716)</f>
        <v>0</v>
      </c>
      <c r="H716" s="198"/>
      <c r="I716" s="15">
        <f>IF($D716=0,0,IF(AND($G716&gt;0,$H716&lt;&gt;"Yes"),D716,IF(AND($G716&gt;0,$H716="Yes"),COUNTRY_INFO!$F716,0)))</f>
        <v>0</v>
      </c>
      <c r="J716" s="3"/>
      <c r="K716" s="42">
        <f t="shared" si="89"/>
        <v>0</v>
      </c>
      <c r="L716" s="42">
        <f t="shared" si="90"/>
        <v>0</v>
      </c>
      <c r="M716" s="15">
        <f t="shared" si="85"/>
        <v>0</v>
      </c>
      <c r="N716" s="42">
        <f t="shared" si="86"/>
        <v>0</v>
      </c>
      <c r="O716" s="15">
        <f t="shared" si="91"/>
        <v>0</v>
      </c>
      <c r="P716" s="25"/>
      <c r="Q716" s="17">
        <f t="shared" si="92"/>
        <v>0</v>
      </c>
      <c r="R716" s="17">
        <f t="shared" si="87"/>
        <v>0</v>
      </c>
    </row>
    <row r="717" spans="1:18" x14ac:dyDescent="0.2">
      <c r="A717" s="14" t="str">
        <f>IF(INTRO!$E$43="Non-endemic"," ", IF(COUNTRY_INFO!A717=0," ",COUNTRY_INFO!A717))</f>
        <v>Ethiopia</v>
      </c>
      <c r="B717" s="14" t="str">
        <f>IF(INTRO!$E$43="Non-endemic"," ", IF(COUNTRY_INFO!B717=0," ",COUNTRY_INFO!B717))</f>
        <v>SNNPR Sidama</v>
      </c>
      <c r="C717" s="14" t="str">
        <f>IF(INTRO!$E$43="Non-endemic"," ", IF(COUNTRY_INFO!C717=0," ",COUNTRY_INFO!C717))</f>
        <v>Chire</v>
      </c>
      <c r="D717" s="15">
        <f>IF(INTRO!$E$43="Non-endemic", 0, IF(COUNTRY_INFO!$K717&gt;0, IF(COUNTRY_INFO!$K717=4, 0, IF(COUNTRY_INFO!$K717=1, COUNTRY_INFO!$F717*0.33, IF(COUNTRY_INFO!$K717=2, COUNTRY_INFO!$F717*0.5, COUNTRY_INFO!$F717))), 0))</f>
        <v>0</v>
      </c>
      <c r="E717" s="15">
        <f>IF(INTRO!$E$43="Non-endemic", 0, IF(COUNTRY_INFO!$K717&gt;0, IF(COUNTRY_INFO!$K717=4, 0, IF(COUNTRY_INFO!$K717=1, 0, IF(COUNTRY_INFO!$K717=2, COUNTRY_INFO!$G717*0.2, COUNTRY_INFO!$G717))), 0))</f>
        <v>0</v>
      </c>
      <c r="F717" s="15">
        <f t="shared" si="88"/>
        <v>0</v>
      </c>
      <c r="G717" s="16">
        <f>IF(INTRO!$E$43="Non-endemic", "Not required", COUNTRY_INFO!S717)</f>
        <v>0</v>
      </c>
      <c r="H717" s="198"/>
      <c r="I717" s="15">
        <f>IF($D717=0,0,IF(AND($G717&gt;0,$H717&lt;&gt;"Yes"),D717,IF(AND($G717&gt;0,$H717="Yes"),COUNTRY_INFO!$F717,0)))</f>
        <v>0</v>
      </c>
      <c r="J717" s="3"/>
      <c r="K717" s="42">
        <f t="shared" si="89"/>
        <v>0</v>
      </c>
      <c r="L717" s="42">
        <f t="shared" si="90"/>
        <v>0</v>
      </c>
      <c r="M717" s="15">
        <f t="shared" si="85"/>
        <v>0</v>
      </c>
      <c r="N717" s="42">
        <f t="shared" si="86"/>
        <v>0</v>
      </c>
      <c r="O717" s="15">
        <f t="shared" si="91"/>
        <v>0</v>
      </c>
      <c r="P717" s="25"/>
      <c r="Q717" s="17">
        <f t="shared" si="92"/>
        <v>0</v>
      </c>
      <c r="R717" s="17">
        <f t="shared" si="87"/>
        <v>0</v>
      </c>
    </row>
    <row r="718" spans="1:18" x14ac:dyDescent="0.2">
      <c r="A718" s="14" t="str">
        <f>IF(INTRO!$E$43="Non-endemic"," ", IF(COUNTRY_INFO!A718=0," ",COUNTRY_INFO!A718))</f>
        <v>Ethiopia</v>
      </c>
      <c r="B718" s="14" t="str">
        <f>IF(INTRO!$E$43="Non-endemic"," ", IF(COUNTRY_INFO!B718=0," ",COUNTRY_INFO!B718))</f>
        <v>SNNPR Sidama</v>
      </c>
      <c r="C718" s="14" t="str">
        <f>IF(INTRO!$E$43="Non-endemic"," ", IF(COUNTRY_INFO!C718=0," ",COUNTRY_INFO!C718))</f>
        <v>Dale</v>
      </c>
      <c r="D718" s="15">
        <f>IF(INTRO!$E$43="Non-endemic", 0, IF(COUNTRY_INFO!$K718&gt;0, IF(COUNTRY_INFO!$K718=4, 0, IF(COUNTRY_INFO!$K718=1, COUNTRY_INFO!$F718*0.33, IF(COUNTRY_INFO!$K718=2, COUNTRY_INFO!$F718*0.5, COUNTRY_INFO!$F718))), 0))</f>
        <v>23665.961415096004</v>
      </c>
      <c r="E718" s="15">
        <f>IF(INTRO!$E$43="Non-endemic", 0, IF(COUNTRY_INFO!$K718&gt;0, IF(COUNTRY_INFO!$K718=4, 0, IF(COUNTRY_INFO!$K718=1, 0, IF(COUNTRY_INFO!$K718=2, COUNTRY_INFO!$G718*0.2, COUNTRY_INFO!$G718))), 0))</f>
        <v>0</v>
      </c>
      <c r="F718" s="15">
        <f t="shared" si="88"/>
        <v>23665.961415096004</v>
      </c>
      <c r="G718" s="16">
        <f>IF(INTRO!$E$43="Non-endemic", "Not required", COUNTRY_INFO!S718)</f>
        <v>0</v>
      </c>
      <c r="H718" s="198"/>
      <c r="I718" s="15">
        <f>IF($D718=0,0,IF(AND($G718&gt;0,$H718&lt;&gt;"Yes"),D718,IF(AND($G718&gt;0,$H718="Yes"),COUNTRY_INFO!$F718,0)))</f>
        <v>0</v>
      </c>
      <c r="J718" s="3"/>
      <c r="K718" s="42">
        <f t="shared" si="89"/>
        <v>0</v>
      </c>
      <c r="L718" s="42">
        <f t="shared" si="90"/>
        <v>0</v>
      </c>
      <c r="M718" s="15">
        <f t="shared" si="85"/>
        <v>0</v>
      </c>
      <c r="N718" s="42">
        <f t="shared" si="86"/>
        <v>0</v>
      </c>
      <c r="O718" s="15">
        <f t="shared" si="91"/>
        <v>0</v>
      </c>
      <c r="P718" s="25"/>
      <c r="Q718" s="17">
        <f t="shared" si="92"/>
        <v>0</v>
      </c>
      <c r="R718" s="17">
        <f t="shared" si="87"/>
        <v>0</v>
      </c>
    </row>
    <row r="719" spans="1:18" x14ac:dyDescent="0.2">
      <c r="A719" s="14" t="str">
        <f>IF(INTRO!$E$43="Non-endemic"," ", IF(COUNTRY_INFO!A719=0," ",COUNTRY_INFO!A719))</f>
        <v>Ethiopia</v>
      </c>
      <c r="B719" s="14" t="str">
        <f>IF(INTRO!$E$43="Non-endemic"," ", IF(COUNTRY_INFO!B719=0," ",COUNTRY_INFO!B719))</f>
        <v>SNNPR Sidama</v>
      </c>
      <c r="C719" s="14" t="str">
        <f>IF(INTRO!$E$43="Non-endemic"," ", IF(COUNTRY_INFO!C719=0," ",COUNTRY_INFO!C719))</f>
        <v>Dara</v>
      </c>
      <c r="D719" s="15">
        <f>IF(INTRO!$E$43="Non-endemic", 0, IF(COUNTRY_INFO!$K719&gt;0, IF(COUNTRY_INFO!$K719=4, 0, IF(COUNTRY_INFO!$K719=1, COUNTRY_INFO!$F719*0.33, IF(COUNTRY_INFO!$K719=2, COUNTRY_INFO!$F719*0.5, COUNTRY_INFO!$F719))), 0))</f>
        <v>0</v>
      </c>
      <c r="E719" s="15">
        <f>IF(INTRO!$E$43="Non-endemic", 0, IF(COUNTRY_INFO!$K719&gt;0, IF(COUNTRY_INFO!$K719=4, 0, IF(COUNTRY_INFO!$K719=1, 0, IF(COUNTRY_INFO!$K719=2, COUNTRY_INFO!$G719*0.2, COUNTRY_INFO!$G719))), 0))</f>
        <v>0</v>
      </c>
      <c r="F719" s="15">
        <f t="shared" si="88"/>
        <v>0</v>
      </c>
      <c r="G719" s="16">
        <f>IF(INTRO!$E$43="Non-endemic", "Not required", COUNTRY_INFO!S719)</f>
        <v>0</v>
      </c>
      <c r="H719" s="198"/>
      <c r="I719" s="15">
        <f>IF($D719=0,0,IF(AND($G719&gt;0,$H719&lt;&gt;"Yes"),D719,IF(AND($G719&gt;0,$H719="Yes"),COUNTRY_INFO!$F719,0)))</f>
        <v>0</v>
      </c>
      <c r="J719" s="3"/>
      <c r="K719" s="42">
        <f t="shared" si="89"/>
        <v>0</v>
      </c>
      <c r="L719" s="42">
        <f t="shared" si="90"/>
        <v>0</v>
      </c>
      <c r="M719" s="15">
        <f t="shared" si="85"/>
        <v>0</v>
      </c>
      <c r="N719" s="42">
        <f t="shared" si="86"/>
        <v>0</v>
      </c>
      <c r="O719" s="15">
        <f t="shared" si="91"/>
        <v>0</v>
      </c>
      <c r="P719" s="25"/>
      <c r="Q719" s="17">
        <f t="shared" si="92"/>
        <v>0</v>
      </c>
      <c r="R719" s="17">
        <f t="shared" si="87"/>
        <v>0</v>
      </c>
    </row>
    <row r="720" spans="1:18" x14ac:dyDescent="0.2">
      <c r="A720" s="14" t="str">
        <f>IF(INTRO!$E$43="Non-endemic"," ", IF(COUNTRY_INFO!A720=0," ",COUNTRY_INFO!A720))</f>
        <v>Ethiopia</v>
      </c>
      <c r="B720" s="14" t="str">
        <f>IF(INTRO!$E$43="Non-endemic"," ", IF(COUNTRY_INFO!B720=0," ",COUNTRY_INFO!B720))</f>
        <v>SNNPR Sidama</v>
      </c>
      <c r="C720" s="14" t="str">
        <f>IF(INTRO!$E$43="Non-endemic"," ", IF(COUNTRY_INFO!C720=0," ",COUNTRY_INFO!C720))</f>
        <v>Gorchie</v>
      </c>
      <c r="D720" s="15">
        <f>IF(INTRO!$E$43="Non-endemic", 0, IF(COUNTRY_INFO!$K720&gt;0, IF(COUNTRY_INFO!$K720=4, 0, IF(COUNTRY_INFO!$K720=1, COUNTRY_INFO!$F720*0.33, IF(COUNTRY_INFO!$K720=2, COUNTRY_INFO!$F720*0.5, COUNTRY_INFO!$F720))), 0))</f>
        <v>0</v>
      </c>
      <c r="E720" s="15">
        <f>IF(INTRO!$E$43="Non-endemic", 0, IF(COUNTRY_INFO!$K720&gt;0, IF(COUNTRY_INFO!$K720=4, 0, IF(COUNTRY_INFO!$K720=1, 0, IF(COUNTRY_INFO!$K720=2, COUNTRY_INFO!$G720*0.2, COUNTRY_INFO!$G720))), 0))</f>
        <v>0</v>
      </c>
      <c r="F720" s="15">
        <f t="shared" si="88"/>
        <v>0</v>
      </c>
      <c r="G720" s="16">
        <f>IF(INTRO!$E$43="Non-endemic", "Not required", COUNTRY_INFO!S720)</f>
        <v>0</v>
      </c>
      <c r="H720" s="198"/>
      <c r="I720" s="15">
        <f>IF($D720=0,0,IF(AND($G720&gt;0,$H720&lt;&gt;"Yes"),D720,IF(AND($G720&gt;0,$H720="Yes"),COUNTRY_INFO!$F720,0)))</f>
        <v>0</v>
      </c>
      <c r="J720" s="3"/>
      <c r="K720" s="42">
        <f t="shared" si="89"/>
        <v>0</v>
      </c>
      <c r="L720" s="42">
        <f t="shared" si="90"/>
        <v>0</v>
      </c>
      <c r="M720" s="15">
        <f t="shared" si="85"/>
        <v>0</v>
      </c>
      <c r="N720" s="42">
        <f t="shared" si="86"/>
        <v>0</v>
      </c>
      <c r="O720" s="15">
        <f t="shared" si="91"/>
        <v>0</v>
      </c>
      <c r="P720" s="25"/>
      <c r="Q720" s="17">
        <f t="shared" si="92"/>
        <v>0</v>
      </c>
      <c r="R720" s="17">
        <f t="shared" si="87"/>
        <v>0</v>
      </c>
    </row>
    <row r="721" spans="1:18" x14ac:dyDescent="0.2">
      <c r="A721" s="14" t="str">
        <f>IF(INTRO!$E$43="Non-endemic"," ", IF(COUNTRY_INFO!A721=0," ",COUNTRY_INFO!A721))</f>
        <v>Ethiopia</v>
      </c>
      <c r="B721" s="14" t="str">
        <f>IF(INTRO!$E$43="Non-endemic"," ", IF(COUNTRY_INFO!B721=0," ",COUNTRY_INFO!B721))</f>
        <v>SNNPR Sidama</v>
      </c>
      <c r="C721" s="14" t="str">
        <f>IF(INTRO!$E$43="Non-endemic"," ", IF(COUNTRY_INFO!C721=0," ",COUNTRY_INFO!C721))</f>
        <v xml:space="preserve">Hawassa City </v>
      </c>
      <c r="D721" s="15">
        <f>IF(INTRO!$E$43="Non-endemic", 0, IF(COUNTRY_INFO!$K721&gt;0, IF(COUNTRY_INFO!$K721=4, 0, IF(COUNTRY_INFO!$K721=1, COUNTRY_INFO!$F721*0.33, IF(COUNTRY_INFO!$K721=2, COUNTRY_INFO!$F721*0.5, COUNTRY_INFO!$F721))), 0))</f>
        <v>23079.334416599999</v>
      </c>
      <c r="E721" s="15">
        <f>IF(INTRO!$E$43="Non-endemic", 0, IF(COUNTRY_INFO!$K721&gt;0, IF(COUNTRY_INFO!$K721=4, 0, IF(COUNTRY_INFO!$K721=1, 0, IF(COUNTRY_INFO!$K721=2, COUNTRY_INFO!$G721*0.2, COUNTRY_INFO!$G721))), 0))</f>
        <v>14930.76271928656</v>
      </c>
      <c r="F721" s="15">
        <f t="shared" si="88"/>
        <v>38010.097135886557</v>
      </c>
      <c r="G721" s="16">
        <f>IF(INTRO!$E$43="Non-endemic", "Not required", COUNTRY_INFO!S721)</f>
        <v>1</v>
      </c>
      <c r="H721" s="198" t="s">
        <v>171</v>
      </c>
      <c r="I721" s="15">
        <f>IF($D721=0,0,IF(AND($G721&gt;0,$H721&lt;&gt;"Yes"),D721,IF(AND($G721&gt;0,$H721="Yes"),COUNTRY_INFO!$F721,0)))</f>
        <v>46158.668833199998</v>
      </c>
      <c r="J721" s="3"/>
      <c r="K721" s="42">
        <f t="shared" si="89"/>
        <v>14930.76271928656</v>
      </c>
      <c r="L721" s="42">
        <f t="shared" si="90"/>
        <v>61089.43155248656</v>
      </c>
      <c r="M721" s="15">
        <f t="shared" si="85"/>
        <v>115396.672083</v>
      </c>
      <c r="N721" s="42">
        <f t="shared" si="86"/>
        <v>44792.288157859679</v>
      </c>
      <c r="O721" s="15">
        <f t="shared" si="91"/>
        <v>115396.672083</v>
      </c>
      <c r="P721" s="25"/>
      <c r="Q721" s="17">
        <f t="shared" si="92"/>
        <v>115396.672083</v>
      </c>
      <c r="R721" s="17">
        <f t="shared" si="87"/>
        <v>116</v>
      </c>
    </row>
    <row r="722" spans="1:18" x14ac:dyDescent="0.2">
      <c r="A722" s="14" t="str">
        <f>IF(INTRO!$E$43="Non-endemic"," ", IF(COUNTRY_INFO!A722=0," ",COUNTRY_INFO!A722))</f>
        <v>Ethiopia</v>
      </c>
      <c r="B722" s="14" t="str">
        <f>IF(INTRO!$E$43="Non-endemic"," ", IF(COUNTRY_INFO!B722=0," ",COUNTRY_INFO!B722))</f>
        <v>SNNPR Sidama</v>
      </c>
      <c r="C722" s="14" t="str">
        <f>IF(INTRO!$E$43="Non-endemic"," ", IF(COUNTRY_INFO!C722=0," ",COUNTRY_INFO!C722))</f>
        <v>Hula</v>
      </c>
      <c r="D722" s="15">
        <f>IF(INTRO!$E$43="Non-endemic", 0, IF(COUNTRY_INFO!$K722&gt;0, IF(COUNTRY_INFO!$K722=4, 0, IF(COUNTRY_INFO!$K722=1, COUNTRY_INFO!$F722*0.33, IF(COUNTRY_INFO!$K722=2, COUNTRY_INFO!$F722*0.5, COUNTRY_INFO!$F722))), 0))</f>
        <v>0</v>
      </c>
      <c r="E722" s="15">
        <f>IF(INTRO!$E$43="Non-endemic", 0, IF(COUNTRY_INFO!$K722&gt;0, IF(COUNTRY_INFO!$K722=4, 0, IF(COUNTRY_INFO!$K722=1, 0, IF(COUNTRY_INFO!$K722=2, COUNTRY_INFO!$G722*0.2, COUNTRY_INFO!$G722))), 0))</f>
        <v>0</v>
      </c>
      <c r="F722" s="15">
        <f t="shared" si="88"/>
        <v>0</v>
      </c>
      <c r="G722" s="16">
        <f>IF(INTRO!$E$43="Non-endemic", "Not required", COUNTRY_INFO!S722)</f>
        <v>0</v>
      </c>
      <c r="H722" s="198"/>
      <c r="I722" s="15">
        <f>IF($D722=0,0,IF(AND($G722&gt;0,$H722&lt;&gt;"Yes"),D722,IF(AND($G722&gt;0,$H722="Yes"),COUNTRY_INFO!$F722,0)))</f>
        <v>0</v>
      </c>
      <c r="J722" s="3"/>
      <c r="K722" s="42">
        <f t="shared" si="89"/>
        <v>0</v>
      </c>
      <c r="L722" s="42">
        <f t="shared" si="90"/>
        <v>0</v>
      </c>
      <c r="M722" s="15">
        <f t="shared" si="85"/>
        <v>0</v>
      </c>
      <c r="N722" s="42">
        <f t="shared" si="86"/>
        <v>0</v>
      </c>
      <c r="O722" s="15">
        <f t="shared" si="91"/>
        <v>0</v>
      </c>
      <c r="P722" s="25"/>
      <c r="Q722" s="17">
        <f t="shared" si="92"/>
        <v>0</v>
      </c>
      <c r="R722" s="17">
        <f t="shared" si="87"/>
        <v>0</v>
      </c>
    </row>
    <row r="723" spans="1:18" x14ac:dyDescent="0.2">
      <c r="A723" s="14" t="str">
        <f>IF(INTRO!$E$43="Non-endemic"," ", IF(COUNTRY_INFO!A723=0," ",COUNTRY_INFO!A723))</f>
        <v>Ethiopia</v>
      </c>
      <c r="B723" s="14" t="str">
        <f>IF(INTRO!$E$43="Non-endemic"," ", IF(COUNTRY_INFO!B723=0," ",COUNTRY_INFO!B723))</f>
        <v>SNNPR Sidama</v>
      </c>
      <c r="C723" s="14" t="str">
        <f>IF(INTRO!$E$43="Non-endemic"," ", IF(COUNTRY_INFO!C723=0," ",COUNTRY_INFO!C723))</f>
        <v>Loka Abaya</v>
      </c>
      <c r="D723" s="15">
        <f>IF(INTRO!$E$43="Non-endemic", 0, IF(COUNTRY_INFO!$K723&gt;0, IF(COUNTRY_INFO!$K723=4, 0, IF(COUNTRY_INFO!$K723=1, COUNTRY_INFO!$F723*0.33, IF(COUNTRY_INFO!$K723=2, COUNTRY_INFO!$F723*0.5, COUNTRY_INFO!$F723))), 0))</f>
        <v>20892.240415199998</v>
      </c>
      <c r="E723" s="15">
        <f>IF(INTRO!$E$43="Non-endemic", 0, IF(COUNTRY_INFO!$K723&gt;0, IF(COUNTRY_INFO!$K723=4, 0, IF(COUNTRY_INFO!$K723=1, 0, IF(COUNTRY_INFO!$K723=2, COUNTRY_INFO!$G723*0.2, COUNTRY_INFO!$G723))), 0))</f>
        <v>13515.86136250432</v>
      </c>
      <c r="F723" s="15">
        <f t="shared" si="88"/>
        <v>34408.101777704316</v>
      </c>
      <c r="G723" s="16">
        <f>IF(INTRO!$E$43="Non-endemic", "Not required", COUNTRY_INFO!S723)</f>
        <v>1</v>
      </c>
      <c r="H723" s="198" t="s">
        <v>171</v>
      </c>
      <c r="I723" s="15">
        <f>IF($D723=0,0,IF(AND($G723&gt;0,$H723&lt;&gt;"Yes"),D723,IF(AND($G723&gt;0,$H723="Yes"),COUNTRY_INFO!$F723,0)))</f>
        <v>41784.480830399996</v>
      </c>
      <c r="J723" s="3"/>
      <c r="K723" s="42">
        <f t="shared" si="89"/>
        <v>13515.86136250432</v>
      </c>
      <c r="L723" s="42">
        <f t="shared" si="90"/>
        <v>55300.342192904318</v>
      </c>
      <c r="M723" s="15">
        <f t="shared" si="85"/>
        <v>104461.20207599999</v>
      </c>
      <c r="N723" s="42">
        <f t="shared" si="86"/>
        <v>40547.584087512958</v>
      </c>
      <c r="O723" s="15">
        <f t="shared" si="91"/>
        <v>104461.20207599999</v>
      </c>
      <c r="P723" s="25"/>
      <c r="Q723" s="17">
        <f t="shared" si="92"/>
        <v>104461.20207599999</v>
      </c>
      <c r="R723" s="17">
        <f t="shared" si="87"/>
        <v>105</v>
      </c>
    </row>
    <row r="724" spans="1:18" x14ac:dyDescent="0.2">
      <c r="A724" s="14" t="str">
        <f>IF(INTRO!$E$43="Non-endemic"," ", IF(COUNTRY_INFO!A724=0," ",COUNTRY_INFO!A724))</f>
        <v>Ethiopia</v>
      </c>
      <c r="B724" s="14" t="str">
        <f>IF(INTRO!$E$43="Non-endemic"," ", IF(COUNTRY_INFO!B724=0," ",COUNTRY_INFO!B724))</f>
        <v>SNNPR Sidama</v>
      </c>
      <c r="C724" s="14" t="str">
        <f>IF(INTRO!$E$43="Non-endemic"," ", IF(COUNTRY_INFO!C724=0," ",COUNTRY_INFO!C724))</f>
        <v>Malga</v>
      </c>
      <c r="D724" s="15">
        <f>IF(INTRO!$E$43="Non-endemic", 0, IF(COUNTRY_INFO!$K724&gt;0, IF(COUNTRY_INFO!$K724=4, 0, IF(COUNTRY_INFO!$K724=1, COUNTRY_INFO!$F724*0.33, IF(COUNTRY_INFO!$K724=2, COUNTRY_INFO!$F724*0.5, COUNTRY_INFO!$F724))), 0))</f>
        <v>0</v>
      </c>
      <c r="E724" s="15">
        <f>IF(INTRO!$E$43="Non-endemic", 0, IF(COUNTRY_INFO!$K724&gt;0, IF(COUNTRY_INFO!$K724=4, 0, IF(COUNTRY_INFO!$K724=1, 0, IF(COUNTRY_INFO!$K724=2, COUNTRY_INFO!$G724*0.2, COUNTRY_INFO!$G724))), 0))</f>
        <v>0</v>
      </c>
      <c r="F724" s="15">
        <f t="shared" si="88"/>
        <v>0</v>
      </c>
      <c r="G724" s="16">
        <f>IF(INTRO!$E$43="Non-endemic", "Not required", COUNTRY_INFO!S724)</f>
        <v>0</v>
      </c>
      <c r="H724" s="198"/>
      <c r="I724" s="15">
        <f>IF($D724=0,0,IF(AND($G724&gt;0,$H724&lt;&gt;"Yes"),D724,IF(AND($G724&gt;0,$H724="Yes"),COUNTRY_INFO!$F724,0)))</f>
        <v>0</v>
      </c>
      <c r="J724" s="3"/>
      <c r="K724" s="42">
        <f t="shared" si="89"/>
        <v>0</v>
      </c>
      <c r="L724" s="42">
        <f t="shared" si="90"/>
        <v>0</v>
      </c>
      <c r="M724" s="15">
        <f t="shared" si="85"/>
        <v>0</v>
      </c>
      <c r="N724" s="42">
        <f t="shared" si="86"/>
        <v>0</v>
      </c>
      <c r="O724" s="15">
        <f t="shared" si="91"/>
        <v>0</v>
      </c>
      <c r="P724" s="25"/>
      <c r="Q724" s="17">
        <f t="shared" si="92"/>
        <v>0</v>
      </c>
      <c r="R724" s="17">
        <f t="shared" si="87"/>
        <v>0</v>
      </c>
    </row>
    <row r="725" spans="1:18" x14ac:dyDescent="0.2">
      <c r="A725" s="14" t="str">
        <f>IF(INTRO!$E$43="Non-endemic"," ", IF(COUNTRY_INFO!A725=0," ",COUNTRY_INFO!A725))</f>
        <v>Ethiopia</v>
      </c>
      <c r="B725" s="14" t="str">
        <f>IF(INTRO!$E$43="Non-endemic"," ", IF(COUNTRY_INFO!B725=0," ",COUNTRY_INFO!B725))</f>
        <v>SNNPR Sidama</v>
      </c>
      <c r="C725" s="14" t="str">
        <f>IF(INTRO!$E$43="Non-endemic"," ", IF(COUNTRY_INFO!C725=0," ",COUNTRY_INFO!C725))</f>
        <v>Shebedino</v>
      </c>
      <c r="D725" s="15">
        <f>IF(INTRO!$E$43="Non-endemic", 0, IF(COUNTRY_INFO!$K725&gt;0, IF(COUNTRY_INFO!$K725=4, 0, IF(COUNTRY_INFO!$K725=1, COUNTRY_INFO!$F725*0.33, IF(COUNTRY_INFO!$K725=2, COUNTRY_INFO!$F725*0.5, COUNTRY_INFO!$F725))), 0))</f>
        <v>0</v>
      </c>
      <c r="E725" s="15">
        <f>IF(INTRO!$E$43="Non-endemic", 0, IF(COUNTRY_INFO!$K725&gt;0, IF(COUNTRY_INFO!$K725=4, 0, IF(COUNTRY_INFO!$K725=1, 0, IF(COUNTRY_INFO!$K725=2, COUNTRY_INFO!$G725*0.2, COUNTRY_INFO!$G725))), 0))</f>
        <v>0</v>
      </c>
      <c r="F725" s="15">
        <f t="shared" si="88"/>
        <v>0</v>
      </c>
      <c r="G725" s="16">
        <f>IF(INTRO!$E$43="Non-endemic", "Not required", COUNTRY_INFO!S725)</f>
        <v>0</v>
      </c>
      <c r="H725" s="198"/>
      <c r="I725" s="15">
        <f>IF($D725=0,0,IF(AND($G725&gt;0,$H725&lt;&gt;"Yes"),D725,IF(AND($G725&gt;0,$H725="Yes"),COUNTRY_INFO!$F725,0)))</f>
        <v>0</v>
      </c>
      <c r="J725" s="3"/>
      <c r="K725" s="42">
        <f t="shared" si="89"/>
        <v>0</v>
      </c>
      <c r="L725" s="42">
        <f t="shared" si="90"/>
        <v>0</v>
      </c>
      <c r="M725" s="15">
        <f t="shared" si="85"/>
        <v>0</v>
      </c>
      <c r="N725" s="42">
        <f t="shared" si="86"/>
        <v>0</v>
      </c>
      <c r="O725" s="15">
        <f t="shared" si="91"/>
        <v>0</v>
      </c>
      <c r="P725" s="25"/>
      <c r="Q725" s="17">
        <f t="shared" si="92"/>
        <v>0</v>
      </c>
      <c r="R725" s="17">
        <f t="shared" si="87"/>
        <v>0</v>
      </c>
    </row>
    <row r="726" spans="1:18" x14ac:dyDescent="0.2">
      <c r="A726" s="14" t="str">
        <f>IF(INTRO!$E$43="Non-endemic"," ", IF(COUNTRY_INFO!A726=0," ",COUNTRY_INFO!A726))</f>
        <v>Ethiopia</v>
      </c>
      <c r="B726" s="14" t="str">
        <f>IF(INTRO!$E$43="Non-endemic"," ", IF(COUNTRY_INFO!B726=0," ",COUNTRY_INFO!B726))</f>
        <v>SNNPR Sidama</v>
      </c>
      <c r="C726" s="14" t="str">
        <f>IF(INTRO!$E$43="Non-endemic"," ", IF(COUNTRY_INFO!C726=0," ",COUNTRY_INFO!C726))</f>
        <v>Wondo Genet</v>
      </c>
      <c r="D726" s="15">
        <f>IF(INTRO!$E$43="Non-endemic", 0, IF(COUNTRY_INFO!$K726&gt;0, IF(COUNTRY_INFO!$K726=4, 0, IF(COUNTRY_INFO!$K726=1, COUNTRY_INFO!$F726*0.33, IF(COUNTRY_INFO!$K726=2, COUNTRY_INFO!$F726*0.5, COUNTRY_INFO!$F726))), 0))</f>
        <v>48477.523248000005</v>
      </c>
      <c r="E726" s="15">
        <f>IF(INTRO!$E$43="Non-endemic", 0, IF(COUNTRY_INFO!$K726&gt;0, IF(COUNTRY_INFO!$K726=4, 0, IF(COUNTRY_INFO!$K726=1, 0, IF(COUNTRY_INFO!$K726=2, COUNTRY_INFO!$G726*0.2, COUNTRY_INFO!$G726))), 0))</f>
        <v>78404.167096991994</v>
      </c>
      <c r="F726" s="15">
        <f t="shared" si="88"/>
        <v>126881.69034499201</v>
      </c>
      <c r="G726" s="16">
        <f>IF(INTRO!$E$43="Non-endemic", "Not required", COUNTRY_INFO!S726)</f>
        <v>1</v>
      </c>
      <c r="H726" s="198" t="s">
        <v>171</v>
      </c>
      <c r="I726" s="15">
        <f>IF($D726=0,0,IF(AND($G726&gt;0,$H726&lt;&gt;"Yes"),D726,IF(AND($G726&gt;0,$H726="Yes"),COUNTRY_INFO!$F726,0)))</f>
        <v>48477.523248000005</v>
      </c>
      <c r="J726" s="3"/>
      <c r="K726" s="42">
        <f t="shared" si="89"/>
        <v>78404.167096991994</v>
      </c>
      <c r="L726" s="42">
        <f t="shared" si="90"/>
        <v>126881.69034499201</v>
      </c>
      <c r="M726" s="15">
        <f t="shared" si="85"/>
        <v>121193.80812000002</v>
      </c>
      <c r="N726" s="42">
        <f t="shared" si="86"/>
        <v>235212.50129097598</v>
      </c>
      <c r="O726" s="15">
        <f t="shared" si="91"/>
        <v>121193.80812000002</v>
      </c>
      <c r="P726" s="25"/>
      <c r="Q726" s="17">
        <f t="shared" si="92"/>
        <v>121193.80812000002</v>
      </c>
      <c r="R726" s="17">
        <f t="shared" si="87"/>
        <v>122</v>
      </c>
    </row>
    <row r="727" spans="1:18" x14ac:dyDescent="0.2">
      <c r="A727" s="14" t="str">
        <f>IF(INTRO!$E$43="Non-endemic"," ", IF(COUNTRY_INFO!A727=0," ",COUNTRY_INFO!A727))</f>
        <v>Ethiopia</v>
      </c>
      <c r="B727" s="14" t="str">
        <f>IF(INTRO!$E$43="Non-endemic"," ", IF(COUNTRY_INFO!B727=0," ",COUNTRY_INFO!B727))</f>
        <v>SNNPR Sidama</v>
      </c>
      <c r="C727" s="14" t="str">
        <f>IF(INTRO!$E$43="Non-endemic"," ", IF(COUNTRY_INFO!C727=0," ",COUNTRY_INFO!C727))</f>
        <v>Wonsho</v>
      </c>
      <c r="D727" s="15">
        <f>IF(INTRO!$E$43="Non-endemic", 0, IF(COUNTRY_INFO!$K727&gt;0, IF(COUNTRY_INFO!$K727=4, 0, IF(COUNTRY_INFO!$K727=1, COUNTRY_INFO!$F727*0.33, IF(COUNTRY_INFO!$K727=2, COUNTRY_INFO!$F727*0.5, COUNTRY_INFO!$F727))), 0))</f>
        <v>11022.151607082</v>
      </c>
      <c r="E727" s="15">
        <f>IF(INTRO!$E$43="Non-endemic", 0, IF(COUNTRY_INFO!$K727&gt;0, IF(COUNTRY_INFO!$K727=4, 0, IF(COUNTRY_INFO!$K727=1, 0, IF(COUNTRY_INFO!$K727=2, COUNTRY_INFO!$G727*0.2, COUNTRY_INFO!$G727))), 0))</f>
        <v>0</v>
      </c>
      <c r="F727" s="15">
        <f t="shared" si="88"/>
        <v>11022.151607082</v>
      </c>
      <c r="G727" s="16">
        <f>IF(INTRO!$E$43="Non-endemic", "Not required", COUNTRY_INFO!S727)</f>
        <v>0</v>
      </c>
      <c r="H727" s="198"/>
      <c r="I727" s="15">
        <f>IF($D727=0,0,IF(AND($G727&gt;0,$H727&lt;&gt;"Yes"),D727,IF(AND($G727&gt;0,$H727="Yes"),COUNTRY_INFO!$F727,0)))</f>
        <v>0</v>
      </c>
      <c r="J727" s="3"/>
      <c r="K727" s="42">
        <f t="shared" si="89"/>
        <v>0</v>
      </c>
      <c r="L727" s="42">
        <f t="shared" si="90"/>
        <v>0</v>
      </c>
      <c r="M727" s="15">
        <f t="shared" si="85"/>
        <v>0</v>
      </c>
      <c r="N727" s="42">
        <f t="shared" si="86"/>
        <v>0</v>
      </c>
      <c r="O727" s="15">
        <f t="shared" si="91"/>
        <v>0</v>
      </c>
      <c r="P727" s="25"/>
      <c r="Q727" s="17">
        <f t="shared" si="92"/>
        <v>0</v>
      </c>
      <c r="R727" s="17">
        <f t="shared" si="87"/>
        <v>0</v>
      </c>
    </row>
    <row r="728" spans="1:18" x14ac:dyDescent="0.2">
      <c r="A728" s="14" t="str">
        <f>IF(INTRO!$E$43="Non-endemic"," ", IF(COUNTRY_INFO!A728=0," ",COUNTRY_INFO!A728))</f>
        <v>Ethiopia</v>
      </c>
      <c r="B728" s="14" t="str">
        <f>IF(INTRO!$E$43="Non-endemic"," ", IF(COUNTRY_INFO!B728=0," ",COUNTRY_INFO!B728))</f>
        <v>SNNPR Silti</v>
      </c>
      <c r="C728" s="14" t="str">
        <f>IF(INTRO!$E$43="Non-endemic"," ", IF(COUNTRY_INFO!C728=0," ",COUNTRY_INFO!C728))</f>
        <v>Alicho wuriro</v>
      </c>
      <c r="D728" s="15">
        <f>IF(INTRO!$E$43="Non-endemic", 0, IF(COUNTRY_INFO!$K728&gt;0, IF(COUNTRY_INFO!$K728=4, 0, IF(COUNTRY_INFO!$K728=1, COUNTRY_INFO!$F728*0.33, IF(COUNTRY_INFO!$K728=2, COUNTRY_INFO!$F728*0.5, COUNTRY_INFO!$F728))), 0))</f>
        <v>0</v>
      </c>
      <c r="E728" s="15">
        <f>IF(INTRO!$E$43="Non-endemic", 0, IF(COUNTRY_INFO!$K728&gt;0, IF(COUNTRY_INFO!$K728=4, 0, IF(COUNTRY_INFO!$K728=1, 0, IF(COUNTRY_INFO!$K728=2, COUNTRY_INFO!$G728*0.2, COUNTRY_INFO!$G728))), 0))</f>
        <v>0</v>
      </c>
      <c r="F728" s="15">
        <f t="shared" si="88"/>
        <v>0</v>
      </c>
      <c r="G728" s="16">
        <f>IF(INTRO!$E$43="Non-endemic", "Not required", COUNTRY_INFO!S728)</f>
        <v>0</v>
      </c>
      <c r="H728" s="198"/>
      <c r="I728" s="15">
        <f>IF($D728=0,0,IF(AND($G728&gt;0,$H728&lt;&gt;"Yes"),D728,IF(AND($G728&gt;0,$H728="Yes"),COUNTRY_INFO!$F728,0)))</f>
        <v>0</v>
      </c>
      <c r="J728" s="3"/>
      <c r="K728" s="42">
        <f t="shared" si="89"/>
        <v>0</v>
      </c>
      <c r="L728" s="42">
        <f t="shared" si="90"/>
        <v>0</v>
      </c>
      <c r="M728" s="15">
        <f t="shared" si="85"/>
        <v>0</v>
      </c>
      <c r="N728" s="42">
        <f t="shared" si="86"/>
        <v>0</v>
      </c>
      <c r="O728" s="15">
        <f t="shared" si="91"/>
        <v>0</v>
      </c>
      <c r="P728" s="25"/>
      <c r="Q728" s="17">
        <f t="shared" si="92"/>
        <v>0</v>
      </c>
      <c r="R728" s="17">
        <f t="shared" si="87"/>
        <v>0</v>
      </c>
    </row>
    <row r="729" spans="1:18" x14ac:dyDescent="0.2">
      <c r="A729" s="14" t="str">
        <f>IF(INTRO!$E$43="Non-endemic"," ", IF(COUNTRY_INFO!A729=0," ",COUNTRY_INFO!A729))</f>
        <v>Ethiopia</v>
      </c>
      <c r="B729" s="14" t="str">
        <f>IF(INTRO!$E$43="Non-endemic"," ", IF(COUNTRY_INFO!B729=0," ",COUNTRY_INFO!B729))</f>
        <v>SNNPR Silti</v>
      </c>
      <c r="C729" s="14" t="str">
        <f>IF(INTRO!$E$43="Non-endemic"," ", IF(COUNTRY_INFO!C729=0," ",COUNTRY_INFO!C729))</f>
        <v>Dalocha</v>
      </c>
      <c r="D729" s="15">
        <f>IF(INTRO!$E$43="Non-endemic", 0, IF(COUNTRY_INFO!$K729&gt;0, IF(COUNTRY_INFO!$K729=4, 0, IF(COUNTRY_INFO!$K729=1, COUNTRY_INFO!$F729*0.33, IF(COUNTRY_INFO!$K729=2, COUNTRY_INFO!$F729*0.5, COUNTRY_INFO!$F729))), 0))</f>
        <v>12243.444999786001</v>
      </c>
      <c r="E729" s="15">
        <f>IF(INTRO!$E$43="Non-endemic", 0, IF(COUNTRY_INFO!$K729&gt;0, IF(COUNTRY_INFO!$K729=4, 0, IF(COUNTRY_INFO!$K729=1, 0, IF(COUNTRY_INFO!$K729=2, COUNTRY_INFO!$G729*0.2, COUNTRY_INFO!$G729))), 0))</f>
        <v>0</v>
      </c>
      <c r="F729" s="15">
        <f t="shared" si="88"/>
        <v>12243.444999786001</v>
      </c>
      <c r="G729" s="16">
        <f>IF(INTRO!$E$43="Non-endemic", "Not required", COUNTRY_INFO!S729)</f>
        <v>0</v>
      </c>
      <c r="H729" s="198"/>
      <c r="I729" s="15">
        <f>IF($D729=0,0,IF(AND($G729&gt;0,$H729&lt;&gt;"Yes"),D729,IF(AND($G729&gt;0,$H729="Yes"),COUNTRY_INFO!$F729,0)))</f>
        <v>0</v>
      </c>
      <c r="J729" s="3"/>
      <c r="K729" s="42">
        <f t="shared" si="89"/>
        <v>0</v>
      </c>
      <c r="L729" s="42">
        <f t="shared" si="90"/>
        <v>0</v>
      </c>
      <c r="M729" s="15">
        <f t="shared" si="85"/>
        <v>0</v>
      </c>
      <c r="N729" s="42">
        <f t="shared" si="86"/>
        <v>0</v>
      </c>
      <c r="O729" s="15">
        <f t="shared" si="91"/>
        <v>0</v>
      </c>
      <c r="P729" s="25"/>
      <c r="Q729" s="17">
        <f t="shared" si="92"/>
        <v>0</v>
      </c>
      <c r="R729" s="17">
        <f t="shared" si="87"/>
        <v>0</v>
      </c>
    </row>
    <row r="730" spans="1:18" x14ac:dyDescent="0.2">
      <c r="A730" s="14" t="str">
        <f>IF(INTRO!$E$43="Non-endemic"," ", IF(COUNTRY_INFO!A730=0," ",COUNTRY_INFO!A730))</f>
        <v>Ethiopia</v>
      </c>
      <c r="B730" s="14" t="str">
        <f>IF(INTRO!$E$43="Non-endemic"," ", IF(COUNTRY_INFO!B730=0," ",COUNTRY_INFO!B730))</f>
        <v>SNNPR Silti</v>
      </c>
      <c r="C730" s="14" t="str">
        <f>IF(INTRO!$E$43="Non-endemic"," ", IF(COUNTRY_INFO!C730=0," ",COUNTRY_INFO!C730))</f>
        <v>Hulbarg</v>
      </c>
      <c r="D730" s="15">
        <f>IF(INTRO!$E$43="Non-endemic", 0, IF(COUNTRY_INFO!$K730&gt;0, IF(COUNTRY_INFO!$K730=4, 0, IF(COUNTRY_INFO!$K730=1, COUNTRY_INFO!$F730*0.33, IF(COUNTRY_INFO!$K730=2, COUNTRY_INFO!$F730*0.5, COUNTRY_INFO!$F730))), 0))</f>
        <v>0</v>
      </c>
      <c r="E730" s="15">
        <f>IF(INTRO!$E$43="Non-endemic", 0, IF(COUNTRY_INFO!$K730&gt;0, IF(COUNTRY_INFO!$K730=4, 0, IF(COUNTRY_INFO!$K730=1, 0, IF(COUNTRY_INFO!$K730=2, COUNTRY_INFO!$G730*0.2, COUNTRY_INFO!$G730))), 0))</f>
        <v>0</v>
      </c>
      <c r="F730" s="15">
        <f t="shared" si="88"/>
        <v>0</v>
      </c>
      <c r="G730" s="16">
        <f>IF(INTRO!$E$43="Non-endemic", "Not required", COUNTRY_INFO!S730)</f>
        <v>0</v>
      </c>
      <c r="H730" s="198"/>
      <c r="I730" s="15">
        <f>IF($D730=0,0,IF(AND($G730&gt;0,$H730&lt;&gt;"Yes"),D730,IF(AND($G730&gt;0,$H730="Yes"),COUNTRY_INFO!$F730,0)))</f>
        <v>0</v>
      </c>
      <c r="J730" s="3"/>
      <c r="K730" s="42">
        <f t="shared" si="89"/>
        <v>0</v>
      </c>
      <c r="L730" s="42">
        <f t="shared" si="90"/>
        <v>0</v>
      </c>
      <c r="M730" s="15">
        <f t="shared" si="85"/>
        <v>0</v>
      </c>
      <c r="N730" s="42">
        <f t="shared" si="86"/>
        <v>0</v>
      </c>
      <c r="O730" s="15">
        <f t="shared" si="91"/>
        <v>0</v>
      </c>
      <c r="P730" s="25"/>
      <c r="Q730" s="17">
        <f t="shared" si="92"/>
        <v>0</v>
      </c>
      <c r="R730" s="17">
        <f t="shared" si="87"/>
        <v>0</v>
      </c>
    </row>
    <row r="731" spans="1:18" x14ac:dyDescent="0.2">
      <c r="A731" s="14" t="str">
        <f>IF(INTRO!$E$43="Non-endemic"," ", IF(COUNTRY_INFO!A731=0," ",COUNTRY_INFO!A731))</f>
        <v>Ethiopia</v>
      </c>
      <c r="B731" s="14" t="str">
        <f>IF(INTRO!$E$43="Non-endemic"," ", IF(COUNTRY_INFO!B731=0," ",COUNTRY_INFO!B731))</f>
        <v>SNNPR Silti</v>
      </c>
      <c r="C731" s="14" t="str">
        <f>IF(INTRO!$E$43="Non-endemic"," ", IF(COUNTRY_INFO!C731=0," ",COUNTRY_INFO!C731))</f>
        <v>Lanforo</v>
      </c>
      <c r="D731" s="15">
        <f>IF(INTRO!$E$43="Non-endemic", 0, IF(COUNTRY_INFO!$K731&gt;0, IF(COUNTRY_INFO!$K731=4, 0, IF(COUNTRY_INFO!$K731=1, COUNTRY_INFO!$F731*0.33, IF(COUNTRY_INFO!$K731=2, COUNTRY_INFO!$F731*0.5, COUNTRY_INFO!$F731))), 0))</f>
        <v>0</v>
      </c>
      <c r="E731" s="15">
        <f>IF(INTRO!$E$43="Non-endemic", 0, IF(COUNTRY_INFO!$K731&gt;0, IF(COUNTRY_INFO!$K731=4, 0, IF(COUNTRY_INFO!$K731=1, 0, IF(COUNTRY_INFO!$K731=2, COUNTRY_INFO!$G731*0.2, COUNTRY_INFO!$G731))), 0))</f>
        <v>0</v>
      </c>
      <c r="F731" s="15">
        <f t="shared" si="88"/>
        <v>0</v>
      </c>
      <c r="G731" s="16">
        <f>IF(INTRO!$E$43="Non-endemic", "Not required", COUNTRY_INFO!S731)</f>
        <v>0</v>
      </c>
      <c r="H731" s="198"/>
      <c r="I731" s="15">
        <f>IF($D731=0,0,IF(AND($G731&gt;0,$H731&lt;&gt;"Yes"),D731,IF(AND($G731&gt;0,$H731="Yes"),COUNTRY_INFO!$F731,0)))</f>
        <v>0</v>
      </c>
      <c r="J731" s="3"/>
      <c r="K731" s="42">
        <f t="shared" si="89"/>
        <v>0</v>
      </c>
      <c r="L731" s="42">
        <f t="shared" si="90"/>
        <v>0</v>
      </c>
      <c r="M731" s="15">
        <f t="shared" si="85"/>
        <v>0</v>
      </c>
      <c r="N731" s="42">
        <f t="shared" si="86"/>
        <v>0</v>
      </c>
      <c r="O731" s="15">
        <f t="shared" si="91"/>
        <v>0</v>
      </c>
      <c r="P731" s="25"/>
      <c r="Q731" s="17">
        <f t="shared" si="92"/>
        <v>0</v>
      </c>
      <c r="R731" s="17">
        <f t="shared" si="87"/>
        <v>0</v>
      </c>
    </row>
    <row r="732" spans="1:18" x14ac:dyDescent="0.2">
      <c r="A732" s="14" t="str">
        <f>IF(INTRO!$E$43="Non-endemic"," ", IF(COUNTRY_INFO!A732=0," ",COUNTRY_INFO!A732))</f>
        <v>Ethiopia</v>
      </c>
      <c r="B732" s="14" t="str">
        <f>IF(INTRO!$E$43="Non-endemic"," ", IF(COUNTRY_INFO!B732=0," ",COUNTRY_INFO!B732))</f>
        <v>SNNPR Silti</v>
      </c>
      <c r="C732" s="14" t="str">
        <f>IF(INTRO!$E$43="Non-endemic"," ", IF(COUNTRY_INFO!C732=0," ",COUNTRY_INFO!C732))</f>
        <v>Mirab Azernet Berbere</v>
      </c>
      <c r="D732" s="15">
        <f>IF(INTRO!$E$43="Non-endemic", 0, IF(COUNTRY_INFO!$K732&gt;0, IF(COUNTRY_INFO!$K732=4, 0, IF(COUNTRY_INFO!$K732=1, COUNTRY_INFO!$F732*0.33, IF(COUNTRY_INFO!$K732=2, COUNTRY_INFO!$F732*0.5, COUNTRY_INFO!$F732))), 0))</f>
        <v>0</v>
      </c>
      <c r="E732" s="15">
        <f>IF(INTRO!$E$43="Non-endemic", 0, IF(COUNTRY_INFO!$K732&gt;0, IF(COUNTRY_INFO!$K732=4, 0, IF(COUNTRY_INFO!$K732=1, 0, IF(COUNTRY_INFO!$K732=2, COUNTRY_INFO!$G732*0.2, COUNTRY_INFO!$G732))), 0))</f>
        <v>0</v>
      </c>
      <c r="F732" s="15">
        <f t="shared" si="88"/>
        <v>0</v>
      </c>
      <c r="G732" s="16">
        <f>IF(INTRO!$E$43="Non-endemic", "Not required", COUNTRY_INFO!S732)</f>
        <v>0</v>
      </c>
      <c r="H732" s="198"/>
      <c r="I732" s="15">
        <f>IF($D732=0,0,IF(AND($G732&gt;0,$H732&lt;&gt;"Yes"),D732,IF(AND($G732&gt;0,$H732="Yes"),COUNTRY_INFO!$F732,0)))</f>
        <v>0</v>
      </c>
      <c r="J732" s="3"/>
      <c r="K732" s="42">
        <f t="shared" si="89"/>
        <v>0</v>
      </c>
      <c r="L732" s="42">
        <f t="shared" si="90"/>
        <v>0</v>
      </c>
      <c r="M732" s="15">
        <f t="shared" si="85"/>
        <v>0</v>
      </c>
      <c r="N732" s="42">
        <f t="shared" si="86"/>
        <v>0</v>
      </c>
      <c r="O732" s="15">
        <f t="shared" si="91"/>
        <v>0</v>
      </c>
      <c r="P732" s="25"/>
      <c r="Q732" s="17">
        <f t="shared" si="92"/>
        <v>0</v>
      </c>
      <c r="R732" s="17">
        <f t="shared" si="87"/>
        <v>0</v>
      </c>
    </row>
    <row r="733" spans="1:18" x14ac:dyDescent="0.2">
      <c r="A733" s="14" t="str">
        <f>IF(INTRO!$E$43="Non-endemic"," ", IF(COUNTRY_INFO!A733=0," ",COUNTRY_INFO!A733))</f>
        <v>Ethiopia</v>
      </c>
      <c r="B733" s="14" t="str">
        <f>IF(INTRO!$E$43="Non-endemic"," ", IF(COUNTRY_INFO!B733=0," ",COUNTRY_INFO!B733))</f>
        <v>SNNPR Silti</v>
      </c>
      <c r="C733" s="14" t="str">
        <f>IF(INTRO!$E$43="Non-endemic"," ", IF(COUNTRY_INFO!C733=0," ",COUNTRY_INFO!C733))</f>
        <v>Misirak Azernet Berbere</v>
      </c>
      <c r="D733" s="15">
        <f>IF(INTRO!$E$43="Non-endemic", 0, IF(COUNTRY_INFO!$K733&gt;0, IF(COUNTRY_INFO!$K733=4, 0, IF(COUNTRY_INFO!$K733=1, COUNTRY_INFO!$F733*0.33, IF(COUNTRY_INFO!$K733=2, COUNTRY_INFO!$F733*0.5, COUNTRY_INFO!$F733))), 0))</f>
        <v>0</v>
      </c>
      <c r="E733" s="15">
        <f>IF(INTRO!$E$43="Non-endemic", 0, IF(COUNTRY_INFO!$K733&gt;0, IF(COUNTRY_INFO!$K733=4, 0, IF(COUNTRY_INFO!$K733=1, 0, IF(COUNTRY_INFO!$K733=2, COUNTRY_INFO!$G733*0.2, COUNTRY_INFO!$G733))), 0))</f>
        <v>0</v>
      </c>
      <c r="F733" s="15">
        <f t="shared" si="88"/>
        <v>0</v>
      </c>
      <c r="G733" s="16">
        <f>IF(INTRO!$E$43="Non-endemic", "Not required", COUNTRY_INFO!S733)</f>
        <v>0</v>
      </c>
      <c r="H733" s="198"/>
      <c r="I733" s="15">
        <f>IF($D733=0,0,IF(AND($G733&gt;0,$H733&lt;&gt;"Yes"),D733,IF(AND($G733&gt;0,$H733="Yes"),COUNTRY_INFO!$F733,0)))</f>
        <v>0</v>
      </c>
      <c r="J733" s="3"/>
      <c r="K733" s="42">
        <f t="shared" si="89"/>
        <v>0</v>
      </c>
      <c r="L733" s="42">
        <f t="shared" si="90"/>
        <v>0</v>
      </c>
      <c r="M733" s="15">
        <f t="shared" si="85"/>
        <v>0</v>
      </c>
      <c r="N733" s="42">
        <f t="shared" si="86"/>
        <v>0</v>
      </c>
      <c r="O733" s="15">
        <f t="shared" si="91"/>
        <v>0</v>
      </c>
      <c r="P733" s="25"/>
      <c r="Q733" s="17">
        <f t="shared" si="92"/>
        <v>0</v>
      </c>
      <c r="R733" s="17">
        <f t="shared" si="87"/>
        <v>0</v>
      </c>
    </row>
    <row r="734" spans="1:18" x14ac:dyDescent="0.2">
      <c r="A734" s="14" t="str">
        <f>IF(INTRO!$E$43="Non-endemic"," ", IF(COUNTRY_INFO!A734=0," ",COUNTRY_INFO!A734))</f>
        <v>Ethiopia</v>
      </c>
      <c r="B734" s="14" t="str">
        <f>IF(INTRO!$E$43="Non-endemic"," ", IF(COUNTRY_INFO!B734=0," ",COUNTRY_INFO!B734))</f>
        <v>SNNPR Silti</v>
      </c>
      <c r="C734" s="14" t="str">
        <f>IF(INTRO!$E$43="Non-endemic"," ", IF(COUNTRY_INFO!C734=0," ",COUNTRY_INFO!C734))</f>
        <v>Sankura</v>
      </c>
      <c r="D734" s="15">
        <f>IF(INTRO!$E$43="Non-endemic", 0, IF(COUNTRY_INFO!$K734&gt;0, IF(COUNTRY_INFO!$K734=4, 0, IF(COUNTRY_INFO!$K734=1, COUNTRY_INFO!$F734*0.33, IF(COUNTRY_INFO!$K734=2, COUNTRY_INFO!$F734*0.5, COUNTRY_INFO!$F734))), 0))</f>
        <v>0</v>
      </c>
      <c r="E734" s="15">
        <f>IF(INTRO!$E$43="Non-endemic", 0, IF(COUNTRY_INFO!$K734&gt;0, IF(COUNTRY_INFO!$K734=4, 0, IF(COUNTRY_INFO!$K734=1, 0, IF(COUNTRY_INFO!$K734=2, COUNTRY_INFO!$G734*0.2, COUNTRY_INFO!$G734))), 0))</f>
        <v>0</v>
      </c>
      <c r="F734" s="15">
        <f t="shared" si="88"/>
        <v>0</v>
      </c>
      <c r="G734" s="16">
        <f>IF(INTRO!$E$43="Non-endemic", "Not required", COUNTRY_INFO!S734)</f>
        <v>0</v>
      </c>
      <c r="H734" s="198"/>
      <c r="I734" s="15">
        <f>IF($D734=0,0,IF(AND($G734&gt;0,$H734&lt;&gt;"Yes"),D734,IF(AND($G734&gt;0,$H734="Yes"),COUNTRY_INFO!$F734,0)))</f>
        <v>0</v>
      </c>
      <c r="J734" s="3"/>
      <c r="K734" s="42">
        <f t="shared" si="89"/>
        <v>0</v>
      </c>
      <c r="L734" s="42">
        <f t="shared" si="90"/>
        <v>0</v>
      </c>
      <c r="M734" s="15">
        <f t="shared" si="85"/>
        <v>0</v>
      </c>
      <c r="N734" s="42">
        <f t="shared" si="86"/>
        <v>0</v>
      </c>
      <c r="O734" s="15">
        <f t="shared" si="91"/>
        <v>0</v>
      </c>
      <c r="P734" s="25"/>
      <c r="Q734" s="17">
        <f t="shared" si="92"/>
        <v>0</v>
      </c>
      <c r="R734" s="17">
        <f t="shared" si="87"/>
        <v>0</v>
      </c>
    </row>
    <row r="735" spans="1:18" x14ac:dyDescent="0.2">
      <c r="A735" s="14" t="str">
        <f>IF(INTRO!$E$43="Non-endemic"," ", IF(COUNTRY_INFO!A735=0," ",COUNTRY_INFO!A735))</f>
        <v>Ethiopia</v>
      </c>
      <c r="B735" s="14" t="str">
        <f>IF(INTRO!$E$43="Non-endemic"," ", IF(COUNTRY_INFO!B735=0," ",COUNTRY_INFO!B735))</f>
        <v>SNNPR Silti</v>
      </c>
      <c r="C735" s="14" t="str">
        <f>IF(INTRO!$E$43="Non-endemic"," ", IF(COUNTRY_INFO!C735=0," ",COUNTRY_INFO!C735))</f>
        <v>Silti</v>
      </c>
      <c r="D735" s="15">
        <f>IF(INTRO!$E$43="Non-endemic", 0, IF(COUNTRY_INFO!$K735&gt;0, IF(COUNTRY_INFO!$K735=4, 0, IF(COUNTRY_INFO!$K735=1, COUNTRY_INFO!$F735*0.33, IF(COUNTRY_INFO!$K735=2, COUNTRY_INFO!$F735*0.5, COUNTRY_INFO!$F735))), 0))</f>
        <v>22737.65936904</v>
      </c>
      <c r="E735" s="15">
        <f>IF(INTRO!$E$43="Non-endemic", 0, IF(COUNTRY_INFO!$K735&gt;0, IF(COUNTRY_INFO!$K735=4, 0, IF(COUNTRY_INFO!$K735=1, 0, IF(COUNTRY_INFO!$K735=2, COUNTRY_INFO!$G735*0.2, COUNTRY_INFO!$G735))), 0))</f>
        <v>0</v>
      </c>
      <c r="F735" s="15">
        <f t="shared" si="88"/>
        <v>22737.65936904</v>
      </c>
      <c r="G735" s="16">
        <f>IF(INTRO!$E$43="Non-endemic", "Not required", COUNTRY_INFO!S735)</f>
        <v>0</v>
      </c>
      <c r="H735" s="198"/>
      <c r="I735" s="15">
        <f>IF($D735=0,0,IF(AND($G735&gt;0,$H735&lt;&gt;"Yes"),D735,IF(AND($G735&gt;0,$H735="Yes"),COUNTRY_INFO!$F735,0)))</f>
        <v>0</v>
      </c>
      <c r="J735" s="3"/>
      <c r="K735" s="42">
        <f t="shared" si="89"/>
        <v>0</v>
      </c>
      <c r="L735" s="42">
        <f t="shared" si="90"/>
        <v>0</v>
      </c>
      <c r="M735" s="15">
        <f t="shared" si="85"/>
        <v>0</v>
      </c>
      <c r="N735" s="42">
        <f t="shared" si="86"/>
        <v>0</v>
      </c>
      <c r="O735" s="15">
        <f t="shared" si="91"/>
        <v>0</v>
      </c>
      <c r="P735" s="25"/>
      <c r="Q735" s="17">
        <f t="shared" si="92"/>
        <v>0</v>
      </c>
      <c r="R735" s="17">
        <f t="shared" si="87"/>
        <v>0</v>
      </c>
    </row>
    <row r="736" spans="1:18" x14ac:dyDescent="0.2">
      <c r="A736" s="14" t="str">
        <f>IF(INTRO!$E$43="Non-endemic"," ", IF(COUNTRY_INFO!A736=0," ",COUNTRY_INFO!A736))</f>
        <v>Ethiopia</v>
      </c>
      <c r="B736" s="14" t="str">
        <f>IF(INTRO!$E$43="Non-endemic"," ", IF(COUNTRY_INFO!B736=0," ",COUNTRY_INFO!B736))</f>
        <v>SNNPR Silti</v>
      </c>
      <c r="C736" s="14" t="str">
        <f>IF(INTRO!$E$43="Non-endemic"," ", IF(COUNTRY_INFO!C736=0," ",COUNTRY_INFO!C736))</f>
        <v>Worabie</v>
      </c>
      <c r="D736" s="15">
        <f>IF(INTRO!$E$43="Non-endemic", 0, IF(COUNTRY_INFO!$K736&gt;0, IF(COUNTRY_INFO!$K736=4, 0, IF(COUNTRY_INFO!$K736=1, COUNTRY_INFO!$F736*0.33, IF(COUNTRY_INFO!$K736=2, COUNTRY_INFO!$F736*0.5, COUNTRY_INFO!$F736))), 0))</f>
        <v>0</v>
      </c>
      <c r="E736" s="15">
        <f>IF(INTRO!$E$43="Non-endemic", 0, IF(COUNTRY_INFO!$K736&gt;0, IF(COUNTRY_INFO!$K736=4, 0, IF(COUNTRY_INFO!$K736=1, 0, IF(COUNTRY_INFO!$K736=2, COUNTRY_INFO!$G736*0.2, COUNTRY_INFO!$G736))), 0))</f>
        <v>0</v>
      </c>
      <c r="F736" s="15">
        <f t="shared" si="88"/>
        <v>0</v>
      </c>
      <c r="G736" s="16">
        <f>IF(INTRO!$E$43="Non-endemic", "Not required", COUNTRY_INFO!S736)</f>
        <v>0</v>
      </c>
      <c r="H736" s="198"/>
      <c r="I736" s="15">
        <f>IF($D736=0,0,IF(AND($G736&gt;0,$H736&lt;&gt;"Yes"),D736,IF(AND($G736&gt;0,$H736="Yes"),COUNTRY_INFO!$F736,0)))</f>
        <v>0</v>
      </c>
      <c r="J736" s="3"/>
      <c r="K736" s="42">
        <f t="shared" si="89"/>
        <v>0</v>
      </c>
      <c r="L736" s="42">
        <f t="shared" si="90"/>
        <v>0</v>
      </c>
      <c r="M736" s="15">
        <f t="shared" si="85"/>
        <v>0</v>
      </c>
      <c r="N736" s="42">
        <f t="shared" si="86"/>
        <v>0</v>
      </c>
      <c r="O736" s="15">
        <f t="shared" si="91"/>
        <v>0</v>
      </c>
      <c r="P736" s="25"/>
      <c r="Q736" s="17">
        <f t="shared" si="92"/>
        <v>0</v>
      </c>
      <c r="R736" s="17">
        <f t="shared" si="87"/>
        <v>0</v>
      </c>
    </row>
    <row r="737" spans="1:18" x14ac:dyDescent="0.2">
      <c r="A737" s="14" t="str">
        <f>IF(INTRO!$E$43="Non-endemic"," ", IF(COUNTRY_INFO!A737=0," ",COUNTRY_INFO!A737))</f>
        <v>Ethiopia</v>
      </c>
      <c r="B737" s="14" t="str">
        <f>IF(INTRO!$E$43="Non-endemic"," ", IF(COUNTRY_INFO!B737=0," ",COUNTRY_INFO!B737))</f>
        <v>SNNPR South Omo</v>
      </c>
      <c r="C737" s="14" t="str">
        <f>IF(INTRO!$E$43="Non-endemic"," ", IF(COUNTRY_INFO!C737=0," ",COUNTRY_INFO!C737))</f>
        <v>BenaTsemay</v>
      </c>
      <c r="D737" s="15">
        <f>IF(INTRO!$E$43="Non-endemic", 0, IF(COUNTRY_INFO!$K737&gt;0, IF(COUNTRY_INFO!$K737=4, 0, IF(COUNTRY_INFO!$K737=1, COUNTRY_INFO!$F737*0.33, IF(COUNTRY_INFO!$K737=2, COUNTRY_INFO!$F737*0.5, COUNTRY_INFO!$F737))), 0))</f>
        <v>10878.1268442</v>
      </c>
      <c r="E737" s="15">
        <f>IF(INTRO!$E$43="Non-endemic", 0, IF(COUNTRY_INFO!$K737&gt;0, IF(COUNTRY_INFO!$K737=4, 0, IF(COUNTRY_INFO!$K737=1, 0, IF(COUNTRY_INFO!$K737=2, COUNTRY_INFO!$G737*0.2, COUNTRY_INFO!$G737))), 0))</f>
        <v>7037.4096500907199</v>
      </c>
      <c r="F737" s="15">
        <f t="shared" si="88"/>
        <v>17915.536494290718</v>
      </c>
      <c r="G737" s="16">
        <f>IF(INTRO!$E$43="Non-endemic", "Not required", COUNTRY_INFO!S737)</f>
        <v>1</v>
      </c>
      <c r="H737" s="198" t="s">
        <v>171</v>
      </c>
      <c r="I737" s="15">
        <f>IF($D737=0,0,IF(AND($G737&gt;0,$H737&lt;&gt;"Yes"),D737,IF(AND($G737&gt;0,$H737="Yes"),COUNTRY_INFO!$F737,0)))</f>
        <v>21756.2536884</v>
      </c>
      <c r="J737" s="3"/>
      <c r="K737" s="42">
        <f t="shared" si="89"/>
        <v>7037.4096500907199</v>
      </c>
      <c r="L737" s="42">
        <f t="shared" si="90"/>
        <v>28793.663338490718</v>
      </c>
      <c r="M737" s="15">
        <f t="shared" si="85"/>
        <v>54390.634221</v>
      </c>
      <c r="N737" s="42">
        <f t="shared" si="86"/>
        <v>21112.228950272161</v>
      </c>
      <c r="O737" s="15">
        <f t="shared" si="91"/>
        <v>54390.634221</v>
      </c>
      <c r="P737" s="25"/>
      <c r="Q737" s="17">
        <f t="shared" si="92"/>
        <v>54390.634221</v>
      </c>
      <c r="R737" s="17">
        <f t="shared" si="87"/>
        <v>55</v>
      </c>
    </row>
    <row r="738" spans="1:18" x14ac:dyDescent="0.2">
      <c r="A738" s="14" t="str">
        <f>IF(INTRO!$E$43="Non-endemic"," ", IF(COUNTRY_INFO!A738=0," ",COUNTRY_INFO!A738))</f>
        <v>Ethiopia</v>
      </c>
      <c r="B738" s="14" t="str">
        <f>IF(INTRO!$E$43="Non-endemic"," ", IF(COUNTRY_INFO!B738=0," ",COUNTRY_INFO!B738))</f>
        <v>SNNPR South Omo</v>
      </c>
      <c r="C738" s="14" t="str">
        <f>IF(INTRO!$E$43="Non-endemic"," ", IF(COUNTRY_INFO!C738=0," ",COUNTRY_INFO!C738))</f>
        <v>Dassenech</v>
      </c>
      <c r="D738" s="15">
        <f>IF(INTRO!$E$43="Non-endemic", 0, IF(COUNTRY_INFO!$K738&gt;0, IF(COUNTRY_INFO!$K738=4, 0, IF(COUNTRY_INFO!$K738=1, COUNTRY_INFO!$F738*0.33, IF(COUNTRY_INFO!$K738=2, COUNTRY_INFO!$F738*0.5, COUNTRY_INFO!$F738))), 0))</f>
        <v>0</v>
      </c>
      <c r="E738" s="15">
        <f>IF(INTRO!$E$43="Non-endemic", 0, IF(COUNTRY_INFO!$K738&gt;0, IF(COUNTRY_INFO!$K738=4, 0, IF(COUNTRY_INFO!$K738=1, 0, IF(COUNTRY_INFO!$K738=2, COUNTRY_INFO!$G738*0.2, COUNTRY_INFO!$G738))), 0))</f>
        <v>0</v>
      </c>
      <c r="F738" s="15">
        <f t="shared" si="88"/>
        <v>0</v>
      </c>
      <c r="G738" s="16">
        <f>IF(INTRO!$E$43="Non-endemic", "Not required", COUNTRY_INFO!S738)</f>
        <v>0</v>
      </c>
      <c r="H738" s="198"/>
      <c r="I738" s="15">
        <f>IF($D738=0,0,IF(AND($G738&gt;0,$H738&lt;&gt;"Yes"),D738,IF(AND($G738&gt;0,$H738="Yes"),COUNTRY_INFO!$F738,0)))</f>
        <v>0</v>
      </c>
      <c r="J738" s="3"/>
      <c r="K738" s="42">
        <f t="shared" si="89"/>
        <v>0</v>
      </c>
      <c r="L738" s="42">
        <f t="shared" si="90"/>
        <v>0</v>
      </c>
      <c r="M738" s="15">
        <f t="shared" si="85"/>
        <v>0</v>
      </c>
      <c r="N738" s="42">
        <f t="shared" si="86"/>
        <v>0</v>
      </c>
      <c r="O738" s="15">
        <f t="shared" si="91"/>
        <v>0</v>
      </c>
      <c r="P738" s="25"/>
      <c r="Q738" s="17">
        <f t="shared" si="92"/>
        <v>0</v>
      </c>
      <c r="R738" s="17">
        <f t="shared" si="87"/>
        <v>0</v>
      </c>
    </row>
    <row r="739" spans="1:18" x14ac:dyDescent="0.2">
      <c r="A739" s="14" t="str">
        <f>IF(INTRO!$E$43="Non-endemic"," ", IF(COUNTRY_INFO!A739=0," ",COUNTRY_INFO!A739))</f>
        <v>Ethiopia</v>
      </c>
      <c r="B739" s="14" t="str">
        <f>IF(INTRO!$E$43="Non-endemic"," ", IF(COUNTRY_INFO!B739=0," ",COUNTRY_INFO!B739))</f>
        <v>SNNPR South Omo</v>
      </c>
      <c r="C739" s="14" t="str">
        <f>IF(INTRO!$E$43="Non-endemic"," ", IF(COUNTRY_INFO!C739=0," ",COUNTRY_INFO!C739))</f>
        <v>Debub Ari</v>
      </c>
      <c r="D739" s="15">
        <f>IF(INTRO!$E$43="Non-endemic", 0, IF(COUNTRY_INFO!$K739&gt;0, IF(COUNTRY_INFO!$K739=4, 0, IF(COUNTRY_INFO!$K739=1, COUNTRY_INFO!$F739*0.33, IF(COUNTRY_INFO!$K739=2, COUNTRY_INFO!$F739*0.5, COUNTRY_INFO!$F739))), 0))</f>
        <v>39181.004593500002</v>
      </c>
      <c r="E739" s="15">
        <f>IF(INTRO!$E$43="Non-endemic", 0, IF(COUNTRY_INFO!$K739&gt;0, IF(COUNTRY_INFO!$K739=4, 0, IF(COUNTRY_INFO!$K739=1, 0, IF(COUNTRY_INFO!$K739=2, COUNTRY_INFO!$G739*0.2, COUNTRY_INFO!$G739))), 0))</f>
        <v>25347.4503262996</v>
      </c>
      <c r="F739" s="15">
        <f t="shared" si="88"/>
        <v>64528.454919799602</v>
      </c>
      <c r="G739" s="16">
        <f>IF(INTRO!$E$43="Non-endemic", "Not required", COUNTRY_INFO!S739)</f>
        <v>1</v>
      </c>
      <c r="H739" s="198" t="s">
        <v>171</v>
      </c>
      <c r="I739" s="15">
        <f>IF($D739=0,0,IF(AND($G739&gt;0,$H739&lt;&gt;"Yes"),D739,IF(AND($G739&gt;0,$H739="Yes"),COUNTRY_INFO!$F739,0)))</f>
        <v>78362.009187000003</v>
      </c>
      <c r="J739" s="3"/>
      <c r="K739" s="42">
        <f t="shared" si="89"/>
        <v>25347.4503262996</v>
      </c>
      <c r="L739" s="42">
        <f t="shared" si="90"/>
        <v>103709.4595132996</v>
      </c>
      <c r="M739" s="15">
        <f t="shared" si="85"/>
        <v>195905.0229675</v>
      </c>
      <c r="N739" s="42">
        <f t="shared" si="86"/>
        <v>76042.350978898801</v>
      </c>
      <c r="O739" s="15">
        <f t="shared" si="91"/>
        <v>195905.0229675</v>
      </c>
      <c r="P739" s="25"/>
      <c r="Q739" s="17">
        <f t="shared" si="92"/>
        <v>195905.0229675</v>
      </c>
      <c r="R739" s="17">
        <f t="shared" si="87"/>
        <v>196</v>
      </c>
    </row>
    <row r="740" spans="1:18" x14ac:dyDescent="0.2">
      <c r="A740" s="14" t="str">
        <f>IF(INTRO!$E$43="Non-endemic"," ", IF(COUNTRY_INFO!A740=0," ",COUNTRY_INFO!A740))</f>
        <v>Ethiopia</v>
      </c>
      <c r="B740" s="14" t="str">
        <f>IF(INTRO!$E$43="Non-endemic"," ", IF(COUNTRY_INFO!B740=0," ",COUNTRY_INFO!B740))</f>
        <v>SNNPR South Omo</v>
      </c>
      <c r="C740" s="14" t="str">
        <f>IF(INTRO!$E$43="Non-endemic"," ", IF(COUNTRY_INFO!C740=0," ",COUNTRY_INFO!C740))</f>
        <v>Hamer</v>
      </c>
      <c r="D740" s="15">
        <f>IF(INTRO!$E$43="Non-endemic", 0, IF(COUNTRY_INFO!$K740&gt;0, IF(COUNTRY_INFO!$K740=4, 0, IF(COUNTRY_INFO!$K740=1, COUNTRY_INFO!$F740*0.33, IF(COUNTRY_INFO!$K740=2, COUNTRY_INFO!$F740*0.5, COUNTRY_INFO!$F740))), 0))</f>
        <v>12261.127956</v>
      </c>
      <c r="E740" s="15">
        <f>IF(INTRO!$E$43="Non-endemic", 0, IF(COUNTRY_INFO!$K740&gt;0, IF(COUNTRY_INFO!$K740=4, 0, IF(COUNTRY_INFO!$K740=1, 0, IF(COUNTRY_INFO!$K740=2, COUNTRY_INFO!$G740*0.2, COUNTRY_INFO!$G740))), 0))</f>
        <v>7932.1174899295993</v>
      </c>
      <c r="F740" s="15">
        <f t="shared" si="88"/>
        <v>20193.245445929599</v>
      </c>
      <c r="G740" s="16">
        <f>IF(INTRO!$E$43="Non-endemic", "Not required", COUNTRY_INFO!S740)</f>
        <v>1</v>
      </c>
      <c r="H740" s="198" t="s">
        <v>171</v>
      </c>
      <c r="I740" s="15">
        <f>IF($D740=0,0,IF(AND($G740&gt;0,$H740&lt;&gt;"Yes"),D740,IF(AND($G740&gt;0,$H740="Yes"),COUNTRY_INFO!$F740,0)))</f>
        <v>24522.255912000001</v>
      </c>
      <c r="J740" s="3"/>
      <c r="K740" s="42">
        <f t="shared" si="89"/>
        <v>7932.1174899295993</v>
      </c>
      <c r="L740" s="42">
        <f t="shared" si="90"/>
        <v>32454.373401929599</v>
      </c>
      <c r="M740" s="15">
        <f t="shared" si="85"/>
        <v>61305.639779999998</v>
      </c>
      <c r="N740" s="42">
        <f t="shared" si="86"/>
        <v>23796.352469788799</v>
      </c>
      <c r="O740" s="15">
        <f t="shared" si="91"/>
        <v>61305.639779999998</v>
      </c>
      <c r="P740" s="25"/>
      <c r="Q740" s="17">
        <f t="shared" si="92"/>
        <v>61305.639779999998</v>
      </c>
      <c r="R740" s="17">
        <f t="shared" si="87"/>
        <v>62</v>
      </c>
    </row>
    <row r="741" spans="1:18" x14ac:dyDescent="0.2">
      <c r="A741" s="14" t="str">
        <f>IF(INTRO!$E$43="Non-endemic"," ", IF(COUNTRY_INFO!A741=0," ",COUNTRY_INFO!A741))</f>
        <v>Ethiopia</v>
      </c>
      <c r="B741" s="14" t="str">
        <f>IF(INTRO!$E$43="Non-endemic"," ", IF(COUNTRY_INFO!B741=0," ",COUNTRY_INFO!B741))</f>
        <v>SNNPR South Omo</v>
      </c>
      <c r="C741" s="14" t="str">
        <f>IF(INTRO!$E$43="Non-endemic"," ", IF(COUNTRY_INFO!C741=0," ",COUNTRY_INFO!C741))</f>
        <v>Jinka Town</v>
      </c>
      <c r="D741" s="15">
        <f>IF(INTRO!$E$43="Non-endemic", 0, IF(COUNTRY_INFO!$K741&gt;0, IF(COUNTRY_INFO!$K741=4, 0, IF(COUNTRY_INFO!$K741=1, COUNTRY_INFO!$F741*0.33, IF(COUNTRY_INFO!$K741=2, COUNTRY_INFO!$F741*0.5, COUNTRY_INFO!$F741))), 0))</f>
        <v>4823.2687272000003</v>
      </c>
      <c r="E741" s="15">
        <f>IF(INTRO!$E$43="Non-endemic", 0, IF(COUNTRY_INFO!$K741&gt;0, IF(COUNTRY_INFO!$K741=4, 0, IF(COUNTRY_INFO!$K741=1, 0, IF(COUNTRY_INFO!$K741=2, COUNTRY_INFO!$G741*0.2, COUNTRY_INFO!$G741))), 0))</f>
        <v>3120.3274582035197</v>
      </c>
      <c r="F741" s="15">
        <f t="shared" si="88"/>
        <v>7943.5961854035195</v>
      </c>
      <c r="G741" s="16">
        <f>IF(INTRO!$E$43="Non-endemic", "Not required", COUNTRY_INFO!S741)</f>
        <v>1</v>
      </c>
      <c r="H741" s="198" t="s">
        <v>171</v>
      </c>
      <c r="I741" s="15">
        <f>IF($D741=0,0,IF(AND($G741&gt;0,$H741&lt;&gt;"Yes"),D741,IF(AND($G741&gt;0,$H741="Yes"),COUNTRY_INFO!$F741,0)))</f>
        <v>9646.5374544000006</v>
      </c>
      <c r="J741" s="3"/>
      <c r="K741" s="42">
        <f t="shared" si="89"/>
        <v>3120.3274582035197</v>
      </c>
      <c r="L741" s="42">
        <f t="shared" si="90"/>
        <v>12766.86491260352</v>
      </c>
      <c r="M741" s="15">
        <f t="shared" si="85"/>
        <v>24116.343636000001</v>
      </c>
      <c r="N741" s="42">
        <f t="shared" si="86"/>
        <v>9360.9823746105594</v>
      </c>
      <c r="O741" s="15">
        <f t="shared" si="91"/>
        <v>24116.343636000001</v>
      </c>
      <c r="P741" s="25"/>
      <c r="Q741" s="17">
        <f t="shared" si="92"/>
        <v>24116.343636000001</v>
      </c>
      <c r="R741" s="17">
        <f t="shared" si="87"/>
        <v>25</v>
      </c>
    </row>
    <row r="742" spans="1:18" x14ac:dyDescent="0.2">
      <c r="A742" s="14" t="str">
        <f>IF(INTRO!$E$43="Non-endemic"," ", IF(COUNTRY_INFO!A742=0," ",COUNTRY_INFO!A742))</f>
        <v>Ethiopia</v>
      </c>
      <c r="B742" s="14" t="str">
        <f>IF(INTRO!$E$43="Non-endemic"," ", IF(COUNTRY_INFO!B742=0," ",COUNTRY_INFO!B742))</f>
        <v>SNNPR South Omo</v>
      </c>
      <c r="C742" s="14" t="str">
        <f>IF(INTRO!$E$43="Non-endemic"," ", IF(COUNTRY_INFO!C742=0," ",COUNTRY_INFO!C742))</f>
        <v>Malie</v>
      </c>
      <c r="D742" s="15">
        <f>IF(INTRO!$E$43="Non-endemic", 0, IF(COUNTRY_INFO!$K742&gt;0, IF(COUNTRY_INFO!$K742=4, 0, IF(COUNTRY_INFO!$K742=1, COUNTRY_INFO!$F742*0.33, IF(COUNTRY_INFO!$K742=2, COUNTRY_INFO!$F742*0.5, COUNTRY_INFO!$F742))), 0))</f>
        <v>0</v>
      </c>
      <c r="E742" s="15">
        <f>IF(INTRO!$E$43="Non-endemic", 0, IF(COUNTRY_INFO!$K742&gt;0, IF(COUNTRY_INFO!$K742=4, 0, IF(COUNTRY_INFO!$K742=1, 0, IF(COUNTRY_INFO!$K742=2, COUNTRY_INFO!$G742*0.2, COUNTRY_INFO!$G742))), 0))</f>
        <v>0</v>
      </c>
      <c r="F742" s="15">
        <f t="shared" si="88"/>
        <v>0</v>
      </c>
      <c r="G742" s="16">
        <f>IF(INTRO!$E$43="Non-endemic", "Not required", COUNTRY_INFO!S742)</f>
        <v>0</v>
      </c>
      <c r="H742" s="198"/>
      <c r="I742" s="15">
        <f>IF($D742=0,0,IF(AND($G742&gt;0,$H742&lt;&gt;"Yes"),D742,IF(AND($G742&gt;0,$H742="Yes"),COUNTRY_INFO!$F742,0)))</f>
        <v>0</v>
      </c>
      <c r="J742" s="3"/>
      <c r="K742" s="42">
        <f t="shared" si="89"/>
        <v>0</v>
      </c>
      <c r="L742" s="42">
        <f t="shared" si="90"/>
        <v>0</v>
      </c>
      <c r="M742" s="15">
        <f t="shared" si="85"/>
        <v>0</v>
      </c>
      <c r="N742" s="42">
        <f t="shared" si="86"/>
        <v>0</v>
      </c>
      <c r="O742" s="15">
        <f t="shared" si="91"/>
        <v>0</v>
      </c>
      <c r="P742" s="25"/>
      <c r="Q742" s="17">
        <f t="shared" si="92"/>
        <v>0</v>
      </c>
      <c r="R742" s="17">
        <f t="shared" si="87"/>
        <v>0</v>
      </c>
    </row>
    <row r="743" spans="1:18" x14ac:dyDescent="0.2">
      <c r="A743" s="14" t="str">
        <f>IF(INTRO!$E$43="Non-endemic"," ", IF(COUNTRY_INFO!A743=0," ",COUNTRY_INFO!A743))</f>
        <v>Ethiopia</v>
      </c>
      <c r="B743" s="14" t="str">
        <f>IF(INTRO!$E$43="Non-endemic"," ", IF(COUNTRY_INFO!B743=0," ",COUNTRY_INFO!B743))</f>
        <v>SNNPR South Omo</v>
      </c>
      <c r="C743" s="14" t="str">
        <f>IF(INTRO!$E$43="Non-endemic"," ", IF(COUNTRY_INFO!C743=0," ",COUNTRY_INFO!C743))</f>
        <v>Nyngatom</v>
      </c>
      <c r="D743" s="15">
        <f>IF(INTRO!$E$43="Non-endemic", 0, IF(COUNTRY_INFO!$K743&gt;0, IF(COUNTRY_INFO!$K743=4, 0, IF(COUNTRY_INFO!$K743=1, COUNTRY_INFO!$F743*0.33, IF(COUNTRY_INFO!$K743=2, COUNTRY_INFO!$F743*0.5, COUNTRY_INFO!$F743))), 0))</f>
        <v>3598.4445420000002</v>
      </c>
      <c r="E743" s="15">
        <f>IF(INTRO!$E$43="Non-endemic", 0, IF(COUNTRY_INFO!$K743&gt;0, IF(COUNTRY_INFO!$K743=4, 0, IF(COUNTRY_INFO!$K743=1, 0, IF(COUNTRY_INFO!$K743=2, COUNTRY_INFO!$G743*0.2, COUNTRY_INFO!$G743))), 0))</f>
        <v>2327.9493526671999</v>
      </c>
      <c r="F743" s="15">
        <f t="shared" si="88"/>
        <v>5926.3938946672006</v>
      </c>
      <c r="G743" s="16">
        <f>IF(INTRO!$E$43="Non-endemic", "Not required", COUNTRY_INFO!S743)</f>
        <v>1</v>
      </c>
      <c r="H743" s="198" t="s">
        <v>171</v>
      </c>
      <c r="I743" s="15">
        <f>IF($D743=0,0,IF(AND($G743&gt;0,$H743&lt;&gt;"Yes"),D743,IF(AND($G743&gt;0,$H743="Yes"),COUNTRY_INFO!$F743,0)))</f>
        <v>7196.8890840000004</v>
      </c>
      <c r="J743" s="3"/>
      <c r="K743" s="42">
        <f t="shared" si="89"/>
        <v>2327.9493526671999</v>
      </c>
      <c r="L743" s="42">
        <f t="shared" si="90"/>
        <v>9524.8384366671999</v>
      </c>
      <c r="M743" s="15">
        <f t="shared" si="85"/>
        <v>17992.222710000002</v>
      </c>
      <c r="N743" s="42">
        <f t="shared" si="86"/>
        <v>6983.8480580016003</v>
      </c>
      <c r="O743" s="15">
        <f t="shared" si="91"/>
        <v>17992.222710000002</v>
      </c>
      <c r="P743" s="25"/>
      <c r="Q743" s="17">
        <f t="shared" si="92"/>
        <v>17992.222710000002</v>
      </c>
      <c r="R743" s="17">
        <f t="shared" si="87"/>
        <v>18</v>
      </c>
    </row>
    <row r="744" spans="1:18" x14ac:dyDescent="0.2">
      <c r="A744" s="14" t="str">
        <f>IF(INTRO!$E$43="Non-endemic"," ", IF(COUNTRY_INFO!A744=0," ",COUNTRY_INFO!A744))</f>
        <v>Ethiopia</v>
      </c>
      <c r="B744" s="14" t="str">
        <f>IF(INTRO!$E$43="Non-endemic"," ", IF(COUNTRY_INFO!B744=0," ",COUNTRY_INFO!B744))</f>
        <v>SNNPR South Omo</v>
      </c>
      <c r="C744" s="14" t="str">
        <f>IF(INTRO!$E$43="Non-endemic"," ", IF(COUNTRY_INFO!C744=0," ",COUNTRY_INFO!C744))</f>
        <v>Salamago</v>
      </c>
      <c r="D744" s="15">
        <f>IF(INTRO!$E$43="Non-endemic", 0, IF(COUNTRY_INFO!$K744&gt;0, IF(COUNTRY_INFO!$K744=4, 0, IF(COUNTRY_INFO!$K744=1, COUNTRY_INFO!$F744*0.33, IF(COUNTRY_INFO!$K744=2, COUNTRY_INFO!$F744*0.5, COUNTRY_INFO!$F744))), 0))</f>
        <v>11449.303404</v>
      </c>
      <c r="E744" s="15">
        <f>IF(INTRO!$E$43="Non-endemic", 0, IF(COUNTRY_INFO!$K744&gt;0, IF(COUNTRY_INFO!$K744=4, 0, IF(COUNTRY_INFO!$K744=1, 0, IF(COUNTRY_INFO!$K744=2, COUNTRY_INFO!$G744*0.2, COUNTRY_INFO!$G744))), 0))</f>
        <v>18517.305280615998</v>
      </c>
      <c r="F744" s="15">
        <f t="shared" si="88"/>
        <v>29966.608684615996</v>
      </c>
      <c r="G744" s="16">
        <f>IF(INTRO!$E$43="Non-endemic", "Not required", COUNTRY_INFO!S744)</f>
        <v>1</v>
      </c>
      <c r="H744" s="198" t="s">
        <v>171</v>
      </c>
      <c r="I744" s="15">
        <f>IF($D744=0,0,IF(AND($G744&gt;0,$H744&lt;&gt;"Yes"),D744,IF(AND($G744&gt;0,$H744="Yes"),COUNTRY_INFO!$F744,0)))</f>
        <v>11449.303404</v>
      </c>
      <c r="J744" s="3"/>
      <c r="K744" s="42">
        <f t="shared" si="89"/>
        <v>18517.305280615998</v>
      </c>
      <c r="L744" s="42">
        <f t="shared" si="90"/>
        <v>29966.608684615996</v>
      </c>
      <c r="M744" s="15">
        <f t="shared" si="85"/>
        <v>28623.25851</v>
      </c>
      <c r="N744" s="42">
        <f t="shared" si="86"/>
        <v>55551.915841847993</v>
      </c>
      <c r="O744" s="15">
        <f t="shared" si="91"/>
        <v>28623.25851</v>
      </c>
      <c r="P744" s="25"/>
      <c r="Q744" s="17">
        <f t="shared" si="92"/>
        <v>28623.25851</v>
      </c>
      <c r="R744" s="17">
        <f t="shared" si="87"/>
        <v>29</v>
      </c>
    </row>
    <row r="745" spans="1:18" x14ac:dyDescent="0.2">
      <c r="A745" s="14" t="str">
        <f>IF(INTRO!$E$43="Non-endemic"," ", IF(COUNTRY_INFO!A745=0," ",COUNTRY_INFO!A745))</f>
        <v>Ethiopia</v>
      </c>
      <c r="B745" s="14" t="str">
        <f>IF(INTRO!$E$43="Non-endemic"," ", IF(COUNTRY_INFO!B745=0," ",COUNTRY_INFO!B745))</f>
        <v>SNNPR South Omo</v>
      </c>
      <c r="C745" s="14" t="str">
        <f>IF(INTRO!$E$43="Non-endemic"," ", IF(COUNTRY_INFO!C745=0," ",COUNTRY_INFO!C745))</f>
        <v>Semen Ari</v>
      </c>
      <c r="D745" s="15">
        <f>IF(INTRO!$E$43="Non-endemic", 0, IF(COUNTRY_INFO!$K745&gt;0, IF(COUNTRY_INFO!$K745=4, 0, IF(COUNTRY_INFO!$K745=1, COUNTRY_INFO!$F745*0.33, IF(COUNTRY_INFO!$K745=2, COUNTRY_INFO!$F745*0.5, COUNTRY_INFO!$F745))), 0))</f>
        <v>14349.95443044184</v>
      </c>
      <c r="E745" s="15">
        <f>IF(INTRO!$E$43="Non-endemic", 0, IF(COUNTRY_INFO!$K745&gt;0, IF(COUNTRY_INFO!$K745=4, 0, IF(COUNTRY_INFO!$K745=1, 0, IF(COUNTRY_INFO!$K745=2, COUNTRY_INFO!$G745*0.2, COUNTRY_INFO!$G745))), 0))</f>
        <v>9283.4464272677124</v>
      </c>
      <c r="F745" s="15">
        <f t="shared" si="88"/>
        <v>23633.400857709552</v>
      </c>
      <c r="G745" s="16">
        <f>IF(INTRO!$E$43="Non-endemic", "Not required", COUNTRY_INFO!S745)</f>
        <v>1</v>
      </c>
      <c r="H745" s="198" t="s">
        <v>171</v>
      </c>
      <c r="I745" s="15">
        <f>IF($D745=0,0,IF(AND($G745&gt;0,$H745&lt;&gt;"Yes"),D745,IF(AND($G745&gt;0,$H745="Yes"),COUNTRY_INFO!$F745,0)))</f>
        <v>28699.908860883679</v>
      </c>
      <c r="J745" s="3"/>
      <c r="K745" s="42">
        <f t="shared" si="89"/>
        <v>9283.4464272677124</v>
      </c>
      <c r="L745" s="42">
        <f t="shared" si="90"/>
        <v>37983.35528815139</v>
      </c>
      <c r="M745" s="15">
        <f t="shared" si="85"/>
        <v>71749.772152209203</v>
      </c>
      <c r="N745" s="42">
        <f t="shared" si="86"/>
        <v>27850.339281803135</v>
      </c>
      <c r="O745" s="15">
        <f t="shared" si="91"/>
        <v>71749.772152209203</v>
      </c>
      <c r="P745" s="25"/>
      <c r="Q745" s="17">
        <f t="shared" si="92"/>
        <v>71749.772152209203</v>
      </c>
      <c r="R745" s="17">
        <f t="shared" si="87"/>
        <v>72</v>
      </c>
    </row>
    <row r="746" spans="1:18" x14ac:dyDescent="0.2">
      <c r="A746" s="14" t="str">
        <f>IF(INTRO!$E$43="Non-endemic"," ", IF(COUNTRY_INFO!A746=0," ",COUNTRY_INFO!A746))</f>
        <v>Ethiopia</v>
      </c>
      <c r="B746" s="14" t="str">
        <f>IF(INTRO!$E$43="Non-endemic"," ", IF(COUNTRY_INFO!B746=0," ",COUNTRY_INFO!B746))</f>
        <v>SNNPR West Gurage</v>
      </c>
      <c r="C746" s="14" t="str">
        <f>IF(INTRO!$E$43="Non-endemic"," ", IF(COUNTRY_INFO!C746=0," ",COUNTRY_INFO!C746))</f>
        <v>Entegagne</v>
      </c>
      <c r="D746" s="15">
        <f>IF(INTRO!$E$43="Non-endemic", 0, IF(COUNTRY_INFO!$K746&gt;0, IF(COUNTRY_INFO!$K746=4, 0, IF(COUNTRY_INFO!$K746=1, COUNTRY_INFO!$F746*0.33, IF(COUNTRY_INFO!$K746=2, COUNTRY_INFO!$F746*0.5, COUNTRY_INFO!$F746))), 0))</f>
        <v>0</v>
      </c>
      <c r="E746" s="15">
        <f>IF(INTRO!$E$43="Non-endemic", 0, IF(COUNTRY_INFO!$K746&gt;0, IF(COUNTRY_INFO!$K746=4, 0, IF(COUNTRY_INFO!$K746=1, 0, IF(COUNTRY_INFO!$K746=2, COUNTRY_INFO!$G746*0.2, COUNTRY_INFO!$G746))), 0))</f>
        <v>0</v>
      </c>
      <c r="F746" s="15">
        <f t="shared" si="88"/>
        <v>0</v>
      </c>
      <c r="G746" s="16">
        <f>IF(INTRO!$E$43="Non-endemic", "Not required", COUNTRY_INFO!S746)</f>
        <v>0</v>
      </c>
      <c r="H746" s="198"/>
      <c r="I746" s="15">
        <f>IF($D746=0,0,IF(AND($G746&gt;0,$H746&lt;&gt;"Yes"),D746,IF(AND($G746&gt;0,$H746="Yes"),COUNTRY_INFO!$F746,0)))</f>
        <v>0</v>
      </c>
      <c r="J746" s="3"/>
      <c r="K746" s="42">
        <f t="shared" si="89"/>
        <v>0</v>
      </c>
      <c r="L746" s="42">
        <f t="shared" si="90"/>
        <v>0</v>
      </c>
      <c r="M746" s="15">
        <f t="shared" si="85"/>
        <v>0</v>
      </c>
      <c r="N746" s="42">
        <f t="shared" si="86"/>
        <v>0</v>
      </c>
      <c r="O746" s="15">
        <f t="shared" si="91"/>
        <v>0</v>
      </c>
      <c r="P746" s="25"/>
      <c r="Q746" s="17">
        <f t="shared" si="92"/>
        <v>0</v>
      </c>
      <c r="R746" s="17">
        <f t="shared" si="87"/>
        <v>0</v>
      </c>
    </row>
    <row r="747" spans="1:18" x14ac:dyDescent="0.2">
      <c r="A747" s="14" t="str">
        <f>IF(INTRO!$E$43="Non-endemic"," ", IF(COUNTRY_INFO!A747=0," ",COUNTRY_INFO!A747))</f>
        <v>Ethiopia</v>
      </c>
      <c r="B747" s="14" t="str">
        <f>IF(INTRO!$E$43="Non-endemic"," ", IF(COUNTRY_INFO!B747=0," ",COUNTRY_INFO!B747))</f>
        <v>SNNPR Wolayita</v>
      </c>
      <c r="C747" s="14" t="str">
        <f>IF(INTRO!$E$43="Non-endemic"," ", IF(COUNTRY_INFO!C747=0," ",COUNTRY_INFO!C747))</f>
        <v>Areka Town</v>
      </c>
      <c r="D747" s="15">
        <f>IF(INTRO!$E$43="Non-endemic", 0, IF(COUNTRY_INFO!$K747&gt;0, IF(COUNTRY_INFO!$K747=4, 0, IF(COUNTRY_INFO!$K747=1, COUNTRY_INFO!$F747*0.33, IF(COUNTRY_INFO!$K747=2, COUNTRY_INFO!$F747*0.5, COUNTRY_INFO!$F747))), 0))</f>
        <v>7474.7457015</v>
      </c>
      <c r="E747" s="15">
        <f>IF(INTRO!$E$43="Non-endemic", 0, IF(COUNTRY_INFO!$K747&gt;0, IF(COUNTRY_INFO!$K747=4, 0, IF(COUNTRY_INFO!$K747=1, 0, IF(COUNTRY_INFO!$K747=2, COUNTRY_INFO!$G747*0.2, COUNTRY_INFO!$G747))), 0))</f>
        <v>4835.6530756724005</v>
      </c>
      <c r="F747" s="15">
        <f t="shared" si="88"/>
        <v>12310.398777172401</v>
      </c>
      <c r="G747" s="16">
        <f>IF(INTRO!$E$43="Non-endemic", "Not required", COUNTRY_INFO!S747)</f>
        <v>1</v>
      </c>
      <c r="H747" s="198" t="s">
        <v>171</v>
      </c>
      <c r="I747" s="15">
        <f>IF($D747=0,0,IF(AND($G747&gt;0,$H747&lt;&gt;"Yes"),D747,IF(AND($G747&gt;0,$H747="Yes"),COUNTRY_INFO!$F747,0)))</f>
        <v>14949.491403</v>
      </c>
      <c r="J747" s="3"/>
      <c r="K747" s="42">
        <f t="shared" si="89"/>
        <v>4835.6530756724005</v>
      </c>
      <c r="L747" s="42">
        <f t="shared" si="90"/>
        <v>19785.144478672402</v>
      </c>
      <c r="M747" s="15">
        <f t="shared" si="85"/>
        <v>37373.728507499996</v>
      </c>
      <c r="N747" s="42">
        <f t="shared" si="86"/>
        <v>14506.959227017202</v>
      </c>
      <c r="O747" s="15">
        <f t="shared" si="91"/>
        <v>37373.728507499996</v>
      </c>
      <c r="P747" s="25"/>
      <c r="Q747" s="17">
        <f t="shared" si="92"/>
        <v>37373.728507499996</v>
      </c>
      <c r="R747" s="17">
        <f t="shared" si="87"/>
        <v>38</v>
      </c>
    </row>
    <row r="748" spans="1:18" x14ac:dyDescent="0.2">
      <c r="A748" s="14" t="str">
        <f>IF(INTRO!$E$43="Non-endemic"," ", IF(COUNTRY_INFO!A748=0," ",COUNTRY_INFO!A748))</f>
        <v>Ethiopia</v>
      </c>
      <c r="B748" s="14" t="str">
        <f>IF(INTRO!$E$43="Non-endemic"," ", IF(COUNTRY_INFO!B748=0," ",COUNTRY_INFO!B748))</f>
        <v>SNNPR Wolayita</v>
      </c>
      <c r="C748" s="14" t="str">
        <f>IF(INTRO!$E$43="Non-endemic"," ", IF(COUNTRY_INFO!C748=0," ",COUNTRY_INFO!C748))</f>
        <v>Boditi Town</v>
      </c>
      <c r="D748" s="15">
        <f>IF(INTRO!$E$43="Non-endemic", 0, IF(COUNTRY_INFO!$K748&gt;0, IF(COUNTRY_INFO!$K748=4, 0, IF(COUNTRY_INFO!$K748=1, COUNTRY_INFO!$F748*0.33, IF(COUNTRY_INFO!$K748=2, COUNTRY_INFO!$F748*0.5, COUNTRY_INFO!$F748))), 0))</f>
        <v>3790.6021248480006</v>
      </c>
      <c r="E748" s="15">
        <f>IF(INTRO!$E$43="Non-endemic", 0, IF(COUNTRY_INFO!$K748&gt;0, IF(COUNTRY_INFO!$K748=4, 0, IF(COUNTRY_INFO!$K748=1, 0, IF(COUNTRY_INFO!$K748=2, COUNTRY_INFO!$G748*0.2, COUNTRY_INFO!$G748))), 0))</f>
        <v>0</v>
      </c>
      <c r="F748" s="15">
        <f t="shared" si="88"/>
        <v>3790.6021248480006</v>
      </c>
      <c r="G748" s="16">
        <f>IF(INTRO!$E$43="Non-endemic", "Not required", COUNTRY_INFO!S748)</f>
        <v>0</v>
      </c>
      <c r="H748" s="198"/>
      <c r="I748" s="15">
        <f>IF($D748=0,0,IF(AND($G748&gt;0,$H748&lt;&gt;"Yes"),D748,IF(AND($G748&gt;0,$H748="Yes"),COUNTRY_INFO!$F748,0)))</f>
        <v>0</v>
      </c>
      <c r="J748" s="3"/>
      <c r="K748" s="42">
        <f t="shared" si="89"/>
        <v>0</v>
      </c>
      <c r="L748" s="42">
        <f t="shared" si="90"/>
        <v>0</v>
      </c>
      <c r="M748" s="15">
        <f t="shared" si="85"/>
        <v>0</v>
      </c>
      <c r="N748" s="42">
        <f t="shared" si="86"/>
        <v>0</v>
      </c>
      <c r="O748" s="15">
        <f t="shared" si="91"/>
        <v>0</v>
      </c>
      <c r="P748" s="25"/>
      <c r="Q748" s="17">
        <f t="shared" si="92"/>
        <v>0</v>
      </c>
      <c r="R748" s="17">
        <f t="shared" si="87"/>
        <v>0</v>
      </c>
    </row>
    <row r="749" spans="1:18" x14ac:dyDescent="0.2">
      <c r="A749" s="14" t="str">
        <f>IF(INTRO!$E$43="Non-endemic"," ", IF(COUNTRY_INFO!A749=0," ",COUNTRY_INFO!A749))</f>
        <v>Ethiopia</v>
      </c>
      <c r="B749" s="14" t="str">
        <f>IF(INTRO!$E$43="Non-endemic"," ", IF(COUNTRY_INFO!B749=0," ",COUNTRY_INFO!B749))</f>
        <v>SNNPR Wolayita</v>
      </c>
      <c r="C749" s="14" t="str">
        <f>IF(INTRO!$E$43="Non-endemic"," ", IF(COUNTRY_INFO!C749=0," ",COUNTRY_INFO!C749))</f>
        <v>Boloso Bombe</v>
      </c>
      <c r="D749" s="15">
        <f>IF(INTRO!$E$43="Non-endemic", 0, IF(COUNTRY_INFO!$K749&gt;0, IF(COUNTRY_INFO!$K749=4, 0, IF(COUNTRY_INFO!$K749=1, COUNTRY_INFO!$F749*0.33, IF(COUNTRY_INFO!$K749=2, COUNTRY_INFO!$F749*0.5, COUNTRY_INFO!$F749))), 0))</f>
        <v>35956.095991199996</v>
      </c>
      <c r="E749" s="15">
        <f>IF(INTRO!$E$43="Non-endemic", 0, IF(COUNTRY_INFO!$K749&gt;0, IF(COUNTRY_INFO!$K749=4, 0, IF(COUNTRY_INFO!$K749=1, 0, IF(COUNTRY_INFO!$K749=2, COUNTRY_INFO!$G749*0.2, COUNTRY_INFO!$G749))), 0))</f>
        <v>58152.883426564789</v>
      </c>
      <c r="F749" s="15">
        <f t="shared" si="88"/>
        <v>94108.979417764785</v>
      </c>
      <c r="G749" s="16">
        <f>IF(INTRO!$E$43="Non-endemic", "Not required", COUNTRY_INFO!S749)</f>
        <v>1</v>
      </c>
      <c r="H749" s="198" t="s">
        <v>171</v>
      </c>
      <c r="I749" s="15">
        <f>IF($D749=0,0,IF(AND($G749&gt;0,$H749&lt;&gt;"Yes"),D749,IF(AND($G749&gt;0,$H749="Yes"),COUNTRY_INFO!$F749,0)))</f>
        <v>35956.095991199996</v>
      </c>
      <c r="J749" s="3"/>
      <c r="K749" s="42">
        <f t="shared" si="89"/>
        <v>58152.883426564789</v>
      </c>
      <c r="L749" s="42">
        <f t="shared" si="90"/>
        <v>94108.979417764785</v>
      </c>
      <c r="M749" s="15">
        <f t="shared" si="85"/>
        <v>89890.239977999998</v>
      </c>
      <c r="N749" s="42">
        <f t="shared" si="86"/>
        <v>174458.65027969435</v>
      </c>
      <c r="O749" s="15">
        <f t="shared" si="91"/>
        <v>89890.239977999998</v>
      </c>
      <c r="P749" s="25"/>
      <c r="Q749" s="17">
        <f t="shared" si="92"/>
        <v>89890.239977999998</v>
      </c>
      <c r="R749" s="17">
        <f t="shared" si="87"/>
        <v>90</v>
      </c>
    </row>
    <row r="750" spans="1:18" x14ac:dyDescent="0.2">
      <c r="A750" s="14" t="str">
        <f>IF(INTRO!$E$43="Non-endemic"," ", IF(COUNTRY_INFO!A750=0," ",COUNTRY_INFO!A750))</f>
        <v>Ethiopia</v>
      </c>
      <c r="B750" s="14" t="str">
        <f>IF(INTRO!$E$43="Non-endemic"," ", IF(COUNTRY_INFO!B750=0," ",COUNTRY_INFO!B750))</f>
        <v>SNNPR Wolayita</v>
      </c>
      <c r="C750" s="14" t="str">
        <f>IF(INTRO!$E$43="Non-endemic"," ", IF(COUNTRY_INFO!C750=0," ",COUNTRY_INFO!C750))</f>
        <v>Boloso Sore</v>
      </c>
      <c r="D750" s="15">
        <f>IF(INTRO!$E$43="Non-endemic", 0, IF(COUNTRY_INFO!$K750&gt;0, IF(COUNTRY_INFO!$K750=4, 0, IF(COUNTRY_INFO!$K750=1, COUNTRY_INFO!$F750*0.33, IF(COUNTRY_INFO!$K750=2, COUNTRY_INFO!$F750*0.5, COUNTRY_INFO!$F750))), 0))</f>
        <v>33977.273645699999</v>
      </c>
      <c r="E750" s="15">
        <f>IF(INTRO!$E$43="Non-endemic", 0, IF(COUNTRY_INFO!$K750&gt;0, IF(COUNTRY_INFO!$K750=4, 0, IF(COUNTRY_INFO!$K750=1, 0, IF(COUNTRY_INFO!$K750=2, COUNTRY_INFO!$G750*0.2, COUNTRY_INFO!$G750))), 0))</f>
        <v>21980.989637523118</v>
      </c>
      <c r="F750" s="15">
        <f t="shared" si="88"/>
        <v>55958.263283223117</v>
      </c>
      <c r="G750" s="16">
        <f>IF(INTRO!$E$43="Non-endemic", "Not required", COUNTRY_INFO!S750)</f>
        <v>1</v>
      </c>
      <c r="H750" s="198" t="s">
        <v>171</v>
      </c>
      <c r="I750" s="15">
        <f>IF($D750=0,0,IF(AND($G750&gt;0,$H750&lt;&gt;"Yes"),D750,IF(AND($G750&gt;0,$H750="Yes"),COUNTRY_INFO!$F750,0)))</f>
        <v>67954.547291399998</v>
      </c>
      <c r="J750" s="3"/>
      <c r="K750" s="42">
        <f t="shared" si="89"/>
        <v>21980.989637523118</v>
      </c>
      <c r="L750" s="42">
        <f t="shared" si="90"/>
        <v>89935.536928923117</v>
      </c>
      <c r="M750" s="15">
        <f t="shared" si="85"/>
        <v>169886.36822850001</v>
      </c>
      <c r="N750" s="42">
        <f t="shared" si="86"/>
        <v>65942.968912569355</v>
      </c>
      <c r="O750" s="15">
        <f t="shared" si="91"/>
        <v>169886.36822850001</v>
      </c>
      <c r="P750" s="25"/>
      <c r="Q750" s="17">
        <f t="shared" si="92"/>
        <v>169886.36822850001</v>
      </c>
      <c r="R750" s="17">
        <f t="shared" si="87"/>
        <v>170</v>
      </c>
    </row>
    <row r="751" spans="1:18" x14ac:dyDescent="0.2">
      <c r="A751" s="14" t="str">
        <f>IF(INTRO!$E$43="Non-endemic"," ", IF(COUNTRY_INFO!A751=0," ",COUNTRY_INFO!A751))</f>
        <v>Ethiopia</v>
      </c>
      <c r="B751" s="14" t="str">
        <f>IF(INTRO!$E$43="Non-endemic"," ", IF(COUNTRY_INFO!B751=0," ",COUNTRY_INFO!B751))</f>
        <v>SNNPR Wolayita</v>
      </c>
      <c r="C751" s="14" t="str">
        <f>IF(INTRO!$E$43="Non-endemic"," ", IF(COUNTRY_INFO!C751=0," ",COUNTRY_INFO!C751))</f>
        <v>Damot Gale</v>
      </c>
      <c r="D751" s="15">
        <f>IF(INTRO!$E$43="Non-endemic", 0, IF(COUNTRY_INFO!$K751&gt;0, IF(COUNTRY_INFO!$K751=4, 0, IF(COUNTRY_INFO!$K751=1, COUNTRY_INFO!$F751*0.33, IF(COUNTRY_INFO!$K751=2, COUNTRY_INFO!$F751*0.5, COUNTRY_INFO!$F751))), 0))</f>
        <v>20144.5242306</v>
      </c>
      <c r="E751" s="15">
        <f>IF(INTRO!$E$43="Non-endemic", 0, IF(COUNTRY_INFO!$K751&gt;0, IF(COUNTRY_INFO!$K751=4, 0, IF(COUNTRY_INFO!$K751=1, 0, IF(COUNTRY_INFO!$K751=2, COUNTRY_INFO!$G751*0.2, COUNTRY_INFO!$G751))), 0))</f>
        <v>13032.139746788962</v>
      </c>
      <c r="F751" s="15">
        <f t="shared" si="88"/>
        <v>33176.663977388962</v>
      </c>
      <c r="G751" s="16">
        <f>IF(INTRO!$E$43="Non-endemic", "Not required", COUNTRY_INFO!S751)</f>
        <v>1</v>
      </c>
      <c r="H751" s="198" t="s">
        <v>171</v>
      </c>
      <c r="I751" s="15">
        <f>IF($D751=0,0,IF(AND($G751&gt;0,$H751&lt;&gt;"Yes"),D751,IF(AND($G751&gt;0,$H751="Yes"),COUNTRY_INFO!$F751,0)))</f>
        <v>40289.0484612</v>
      </c>
      <c r="J751" s="3"/>
      <c r="K751" s="42">
        <f t="shared" si="89"/>
        <v>13032.139746788962</v>
      </c>
      <c r="L751" s="42">
        <f t="shared" si="90"/>
        <v>53321.188207988962</v>
      </c>
      <c r="M751" s="15">
        <f t="shared" si="85"/>
        <v>100722.621153</v>
      </c>
      <c r="N751" s="42">
        <f t="shared" si="86"/>
        <v>39096.419240366886</v>
      </c>
      <c r="O751" s="15">
        <f t="shared" si="91"/>
        <v>100722.621153</v>
      </c>
      <c r="P751" s="25"/>
      <c r="Q751" s="17">
        <f t="shared" si="92"/>
        <v>100722.621153</v>
      </c>
      <c r="R751" s="17">
        <f t="shared" si="87"/>
        <v>101</v>
      </c>
    </row>
    <row r="752" spans="1:18" x14ac:dyDescent="0.2">
      <c r="A752" s="14" t="str">
        <f>IF(INTRO!$E$43="Non-endemic"," ", IF(COUNTRY_INFO!A752=0," ",COUNTRY_INFO!A752))</f>
        <v>Ethiopia</v>
      </c>
      <c r="B752" s="14" t="str">
        <f>IF(INTRO!$E$43="Non-endemic"," ", IF(COUNTRY_INFO!B752=0," ",COUNTRY_INFO!B752))</f>
        <v>SNNPR Wolayita</v>
      </c>
      <c r="C752" s="14" t="str">
        <f>IF(INTRO!$E$43="Non-endemic"," ", IF(COUNTRY_INFO!C752=0," ",COUNTRY_INFO!C752))</f>
        <v>Damot Pullasa</v>
      </c>
      <c r="D752" s="15">
        <f>IF(INTRO!$E$43="Non-endemic", 0, IF(COUNTRY_INFO!$K752&gt;0, IF(COUNTRY_INFO!$K752=4, 0, IF(COUNTRY_INFO!$K752=1, COUNTRY_INFO!$F752*0.33, IF(COUNTRY_INFO!$K752=2, COUNTRY_INFO!$F752*0.5, COUNTRY_INFO!$F752))), 0))</f>
        <v>21632.547090000004</v>
      </c>
      <c r="E752" s="15">
        <f>IF(INTRO!$E$43="Non-endemic", 0, IF(COUNTRY_INFO!$K752&gt;0, IF(COUNTRY_INFO!$K752=4, 0, IF(COUNTRY_INFO!$K752=1, 0, IF(COUNTRY_INFO!$K752=2, COUNTRY_INFO!$G752*0.2, COUNTRY_INFO!$G752))), 0))</f>
        <v>13994.789528344001</v>
      </c>
      <c r="F752" s="15">
        <f t="shared" si="88"/>
        <v>35627.336618344008</v>
      </c>
      <c r="G752" s="16">
        <f>IF(INTRO!$E$43="Non-endemic", "Not required", COUNTRY_INFO!S752)</f>
        <v>1</v>
      </c>
      <c r="H752" s="198" t="s">
        <v>171</v>
      </c>
      <c r="I752" s="15">
        <f>IF($D752=0,0,IF(AND($G752&gt;0,$H752&lt;&gt;"Yes"),D752,IF(AND($G752&gt;0,$H752="Yes"),COUNTRY_INFO!$F752,0)))</f>
        <v>43265.094180000007</v>
      </c>
      <c r="J752" s="3"/>
      <c r="K752" s="42">
        <f t="shared" si="89"/>
        <v>13994.789528344001</v>
      </c>
      <c r="L752" s="42">
        <f t="shared" si="90"/>
        <v>57259.883708344008</v>
      </c>
      <c r="M752" s="15">
        <f t="shared" si="85"/>
        <v>108162.73545000002</v>
      </c>
      <c r="N752" s="42">
        <f t="shared" si="86"/>
        <v>41984.368585032003</v>
      </c>
      <c r="O752" s="15">
        <f t="shared" si="91"/>
        <v>108162.73545000002</v>
      </c>
      <c r="P752" s="25"/>
      <c r="Q752" s="17">
        <f t="shared" si="92"/>
        <v>108162.73545000002</v>
      </c>
      <c r="R752" s="17">
        <f t="shared" si="87"/>
        <v>109</v>
      </c>
    </row>
    <row r="753" spans="1:18" x14ac:dyDescent="0.2">
      <c r="A753" s="14" t="str">
        <f>IF(INTRO!$E$43="Non-endemic"," ", IF(COUNTRY_INFO!A753=0," ",COUNTRY_INFO!A753))</f>
        <v>Ethiopia</v>
      </c>
      <c r="B753" s="14" t="str">
        <f>IF(INTRO!$E$43="Non-endemic"," ", IF(COUNTRY_INFO!B753=0," ",COUNTRY_INFO!B753))</f>
        <v>SNNPR Wolayita</v>
      </c>
      <c r="C753" s="14" t="str">
        <f>IF(INTRO!$E$43="Non-endemic"," ", IF(COUNTRY_INFO!C753=0," ",COUNTRY_INFO!C753))</f>
        <v>Damot Sore</v>
      </c>
      <c r="D753" s="15">
        <f>IF(INTRO!$E$43="Non-endemic", 0, IF(COUNTRY_INFO!$K753&gt;0, IF(COUNTRY_INFO!$K753=4, 0, IF(COUNTRY_INFO!$K753=1, COUNTRY_INFO!$F753*0.33, IF(COUNTRY_INFO!$K753=2, COUNTRY_INFO!$F753*0.5, COUNTRY_INFO!$F753))), 0))</f>
        <v>13692.561489684</v>
      </c>
      <c r="E753" s="15">
        <f>IF(INTRO!$E$43="Non-endemic", 0, IF(COUNTRY_INFO!$K753&gt;0, IF(COUNTRY_INFO!$K753=4, 0, IF(COUNTRY_INFO!$K753=1, 0, IF(COUNTRY_INFO!$K753=2, COUNTRY_INFO!$G753*0.2, COUNTRY_INFO!$G753))), 0))</f>
        <v>0</v>
      </c>
      <c r="F753" s="15">
        <f t="shared" si="88"/>
        <v>13692.561489684</v>
      </c>
      <c r="G753" s="16">
        <f>IF(INTRO!$E$43="Non-endemic", "Not required", COUNTRY_INFO!S753)</f>
        <v>0</v>
      </c>
      <c r="H753" s="198"/>
      <c r="I753" s="15">
        <f>IF($D753=0,0,IF(AND($G753&gt;0,$H753&lt;&gt;"Yes"),D753,IF(AND($G753&gt;0,$H753="Yes"),COUNTRY_INFO!$F753,0)))</f>
        <v>0</v>
      </c>
      <c r="J753" s="3"/>
      <c r="K753" s="42">
        <f t="shared" si="89"/>
        <v>0</v>
      </c>
      <c r="L753" s="42">
        <f t="shared" si="90"/>
        <v>0</v>
      </c>
      <c r="M753" s="15">
        <f t="shared" si="85"/>
        <v>0</v>
      </c>
      <c r="N753" s="42">
        <f t="shared" si="86"/>
        <v>0</v>
      </c>
      <c r="O753" s="15">
        <f t="shared" si="91"/>
        <v>0</v>
      </c>
      <c r="P753" s="25"/>
      <c r="Q753" s="17">
        <f t="shared" si="92"/>
        <v>0</v>
      </c>
      <c r="R753" s="17">
        <f t="shared" si="87"/>
        <v>0</v>
      </c>
    </row>
    <row r="754" spans="1:18" x14ac:dyDescent="0.2">
      <c r="A754" s="14" t="str">
        <f>IF(INTRO!$E$43="Non-endemic"," ", IF(COUNTRY_INFO!A754=0," ",COUNTRY_INFO!A754))</f>
        <v>Ethiopia</v>
      </c>
      <c r="B754" s="14" t="str">
        <f>IF(INTRO!$E$43="Non-endemic"," ", IF(COUNTRY_INFO!B754=0," ",COUNTRY_INFO!B754))</f>
        <v>SNNPR Wolayita</v>
      </c>
      <c r="C754" s="14" t="str">
        <f>IF(INTRO!$E$43="Non-endemic"," ", IF(COUNTRY_INFO!C754=0," ",COUNTRY_INFO!C754))</f>
        <v>Damot Woide</v>
      </c>
      <c r="D754" s="15">
        <f>IF(INTRO!$E$43="Non-endemic", 0, IF(COUNTRY_INFO!$K754&gt;0, IF(COUNTRY_INFO!$K754=4, 0, IF(COUNTRY_INFO!$K754=1, COUNTRY_INFO!$F754*0.33, IF(COUNTRY_INFO!$K754=2, COUNTRY_INFO!$F754*0.5, COUNTRY_INFO!$F754))), 0))</f>
        <v>18865.9005612</v>
      </c>
      <c r="E754" s="15">
        <f>IF(INTRO!$E$43="Non-endemic", 0, IF(COUNTRY_INFO!$K754&gt;0, IF(COUNTRY_INFO!$K754=4, 0, IF(COUNTRY_INFO!$K754=1, 0, IF(COUNTRY_INFO!$K754=2, COUNTRY_INFO!$G754*0.2, COUNTRY_INFO!$G754))), 0))</f>
        <v>12204.957026937918</v>
      </c>
      <c r="F754" s="15">
        <f t="shared" si="88"/>
        <v>31070.857588137918</v>
      </c>
      <c r="G754" s="16">
        <f>IF(INTRO!$E$43="Non-endemic", "Not required", COUNTRY_INFO!S754)</f>
        <v>1</v>
      </c>
      <c r="H754" s="198" t="s">
        <v>171</v>
      </c>
      <c r="I754" s="15">
        <f>IF($D754=0,0,IF(AND($G754&gt;0,$H754&lt;&gt;"Yes"),D754,IF(AND($G754&gt;0,$H754="Yes"),COUNTRY_INFO!$F754,0)))</f>
        <v>37731.8011224</v>
      </c>
      <c r="J754" s="3"/>
      <c r="K754" s="42">
        <f t="shared" si="89"/>
        <v>12204.957026937918</v>
      </c>
      <c r="L754" s="42">
        <f t="shared" si="90"/>
        <v>49936.758149337918</v>
      </c>
      <c r="M754" s="15">
        <f t="shared" si="85"/>
        <v>94329.502806000004</v>
      </c>
      <c r="N754" s="42">
        <f t="shared" si="86"/>
        <v>36614.871080813755</v>
      </c>
      <c r="O754" s="15">
        <f t="shared" si="91"/>
        <v>94329.502806000004</v>
      </c>
      <c r="P754" s="25"/>
      <c r="Q754" s="17">
        <f t="shared" si="92"/>
        <v>94329.502806000004</v>
      </c>
      <c r="R754" s="17">
        <f t="shared" si="87"/>
        <v>95</v>
      </c>
    </row>
    <row r="755" spans="1:18" x14ac:dyDescent="0.2">
      <c r="A755" s="14" t="str">
        <f>IF(INTRO!$E$43="Non-endemic"," ", IF(COUNTRY_INFO!A755=0," ",COUNTRY_INFO!A755))</f>
        <v>Ethiopia</v>
      </c>
      <c r="B755" s="14" t="str">
        <f>IF(INTRO!$E$43="Non-endemic"," ", IF(COUNTRY_INFO!B755=0," ",COUNTRY_INFO!B755))</f>
        <v>SNNPR Wolayita</v>
      </c>
      <c r="C755" s="14" t="str">
        <f>IF(INTRO!$E$43="Non-endemic"," ", IF(COUNTRY_INFO!C755=0," ",COUNTRY_INFO!C755))</f>
        <v>Duguna Fango</v>
      </c>
      <c r="D755" s="15">
        <f>IF(INTRO!$E$43="Non-endemic", 0, IF(COUNTRY_INFO!$K755&gt;0, IF(COUNTRY_INFO!$K755=4, 0, IF(COUNTRY_INFO!$K755=1, COUNTRY_INFO!$F755*0.33, IF(COUNTRY_INFO!$K755=2, COUNTRY_INFO!$F755*0.5, COUNTRY_INFO!$F755))), 0))</f>
        <v>13065.755618916</v>
      </c>
      <c r="E755" s="15">
        <f>IF(INTRO!$E$43="Non-endemic", 0, IF(COUNTRY_INFO!$K755&gt;0, IF(COUNTRY_INFO!$K755=4, 0, IF(COUNTRY_INFO!$K755=1, 0, IF(COUNTRY_INFO!$K755=2, COUNTRY_INFO!$G755*0.2, COUNTRY_INFO!$G755))), 0))</f>
        <v>0</v>
      </c>
      <c r="F755" s="15">
        <f t="shared" si="88"/>
        <v>13065.755618916</v>
      </c>
      <c r="G755" s="16">
        <f>IF(INTRO!$E$43="Non-endemic", "Not required", COUNTRY_INFO!S755)</f>
        <v>0</v>
      </c>
      <c r="H755" s="198"/>
      <c r="I755" s="15">
        <f>IF($D755=0,0,IF(AND($G755&gt;0,$H755&lt;&gt;"Yes"),D755,IF(AND($G755&gt;0,$H755="Yes"),COUNTRY_INFO!$F755,0)))</f>
        <v>0</v>
      </c>
      <c r="J755" s="3"/>
      <c r="K755" s="42">
        <f t="shared" si="89"/>
        <v>0</v>
      </c>
      <c r="L755" s="42">
        <f t="shared" si="90"/>
        <v>0</v>
      </c>
      <c r="M755" s="15">
        <f t="shared" si="85"/>
        <v>0</v>
      </c>
      <c r="N755" s="42">
        <f t="shared" si="86"/>
        <v>0</v>
      </c>
      <c r="O755" s="15">
        <f t="shared" si="91"/>
        <v>0</v>
      </c>
      <c r="P755" s="25"/>
      <c r="Q755" s="17">
        <f t="shared" si="92"/>
        <v>0</v>
      </c>
      <c r="R755" s="17">
        <f t="shared" si="87"/>
        <v>0</v>
      </c>
    </row>
    <row r="756" spans="1:18" x14ac:dyDescent="0.2">
      <c r="A756" s="14" t="str">
        <f>IF(INTRO!$E$43="Non-endemic"," ", IF(COUNTRY_INFO!A756=0," ",COUNTRY_INFO!A756))</f>
        <v>Ethiopia</v>
      </c>
      <c r="B756" s="14" t="str">
        <f>IF(INTRO!$E$43="Non-endemic"," ", IF(COUNTRY_INFO!B756=0," ",COUNTRY_INFO!B756))</f>
        <v>SNNPR Wolayita</v>
      </c>
      <c r="C756" s="14" t="str">
        <f>IF(INTRO!$E$43="Non-endemic"," ", IF(COUNTRY_INFO!C756=0," ",COUNTRY_INFO!C756))</f>
        <v>Humbo</v>
      </c>
      <c r="D756" s="15">
        <f>IF(INTRO!$E$43="Non-endemic", 0, IF(COUNTRY_INFO!$K756&gt;0, IF(COUNTRY_INFO!$K756=4, 0, IF(COUNTRY_INFO!$K756=1, COUNTRY_INFO!$F756*0.33, IF(COUNTRY_INFO!$K756=2, COUNTRY_INFO!$F756*0.5, COUNTRY_INFO!$F756))), 0))</f>
        <v>0</v>
      </c>
      <c r="E756" s="15">
        <f>IF(INTRO!$E$43="Non-endemic", 0, IF(COUNTRY_INFO!$K756&gt;0, IF(COUNTRY_INFO!$K756=4, 0, IF(COUNTRY_INFO!$K756=1, 0, IF(COUNTRY_INFO!$K756=2, COUNTRY_INFO!$G756*0.2, COUNTRY_INFO!$G756))), 0))</f>
        <v>0</v>
      </c>
      <c r="F756" s="15">
        <f t="shared" si="88"/>
        <v>0</v>
      </c>
      <c r="G756" s="16">
        <f>IF(INTRO!$E$43="Non-endemic", "Not required", COUNTRY_INFO!S756)</f>
        <v>0</v>
      </c>
      <c r="H756" s="198"/>
      <c r="I756" s="15">
        <f>IF($D756=0,0,IF(AND($G756&gt;0,$H756&lt;&gt;"Yes"),D756,IF(AND($G756&gt;0,$H756="Yes"),COUNTRY_INFO!$F756,0)))</f>
        <v>0</v>
      </c>
      <c r="J756" s="3"/>
      <c r="K756" s="42">
        <f t="shared" si="89"/>
        <v>0</v>
      </c>
      <c r="L756" s="42">
        <f t="shared" si="90"/>
        <v>0</v>
      </c>
      <c r="M756" s="15">
        <f t="shared" si="85"/>
        <v>0</v>
      </c>
      <c r="N756" s="42">
        <f t="shared" si="86"/>
        <v>0</v>
      </c>
      <c r="O756" s="15">
        <f t="shared" si="91"/>
        <v>0</v>
      </c>
      <c r="P756" s="25"/>
      <c r="Q756" s="17">
        <f t="shared" si="92"/>
        <v>0</v>
      </c>
      <c r="R756" s="17">
        <f t="shared" si="87"/>
        <v>0</v>
      </c>
    </row>
    <row r="757" spans="1:18" x14ac:dyDescent="0.2">
      <c r="A757" s="14" t="str">
        <f>IF(INTRO!$E$43="Non-endemic"," ", IF(COUNTRY_INFO!A757=0," ",COUNTRY_INFO!A757))</f>
        <v>Ethiopia</v>
      </c>
      <c r="B757" s="14" t="str">
        <f>IF(INTRO!$E$43="Non-endemic"," ", IF(COUNTRY_INFO!B757=0," ",COUNTRY_INFO!B757))</f>
        <v>SNNPR Wolayita</v>
      </c>
      <c r="C757" s="14" t="str">
        <f>IF(INTRO!$E$43="Non-endemic"," ", IF(COUNTRY_INFO!C757=0," ",COUNTRY_INFO!C757))</f>
        <v>Kindo Daddaye</v>
      </c>
      <c r="D757" s="15">
        <f>IF(INTRO!$E$43="Non-endemic", 0, IF(COUNTRY_INFO!$K757&gt;0, IF(COUNTRY_INFO!$K757=4, 0, IF(COUNTRY_INFO!$K757=1, COUNTRY_INFO!$F757*0.33, IF(COUNTRY_INFO!$K757=2, COUNTRY_INFO!$F757*0.5, COUNTRY_INFO!$F757))), 0))</f>
        <v>0</v>
      </c>
      <c r="E757" s="15">
        <f>IF(INTRO!$E$43="Non-endemic", 0, IF(COUNTRY_INFO!$K757&gt;0, IF(COUNTRY_INFO!$K757=4, 0, IF(COUNTRY_INFO!$K757=1, 0, IF(COUNTRY_INFO!$K757=2, COUNTRY_INFO!$G757*0.2, COUNTRY_INFO!$G757))), 0))</f>
        <v>0</v>
      </c>
      <c r="F757" s="15">
        <f t="shared" si="88"/>
        <v>0</v>
      </c>
      <c r="G757" s="16">
        <f>IF(INTRO!$E$43="Non-endemic", "Not required", COUNTRY_INFO!S757)</f>
        <v>0</v>
      </c>
      <c r="H757" s="198"/>
      <c r="I757" s="15">
        <f>IF($D757=0,0,IF(AND($G757&gt;0,$H757&lt;&gt;"Yes"),D757,IF(AND($G757&gt;0,$H757="Yes"),COUNTRY_INFO!$F757,0)))</f>
        <v>0</v>
      </c>
      <c r="J757" s="3"/>
      <c r="K757" s="42">
        <f t="shared" si="89"/>
        <v>0</v>
      </c>
      <c r="L757" s="42">
        <f t="shared" si="90"/>
        <v>0</v>
      </c>
      <c r="M757" s="15">
        <f t="shared" si="85"/>
        <v>0</v>
      </c>
      <c r="N757" s="42">
        <f t="shared" si="86"/>
        <v>0</v>
      </c>
      <c r="O757" s="15">
        <f t="shared" si="91"/>
        <v>0</v>
      </c>
      <c r="P757" s="25"/>
      <c r="Q757" s="17">
        <f t="shared" si="92"/>
        <v>0</v>
      </c>
      <c r="R757" s="17">
        <f t="shared" si="87"/>
        <v>0</v>
      </c>
    </row>
    <row r="758" spans="1:18" x14ac:dyDescent="0.2">
      <c r="A758" s="14" t="str">
        <f>IF(INTRO!$E$43="Non-endemic"," ", IF(COUNTRY_INFO!A758=0," ",COUNTRY_INFO!A758))</f>
        <v>Ethiopia</v>
      </c>
      <c r="B758" s="14" t="str">
        <f>IF(INTRO!$E$43="Non-endemic"," ", IF(COUNTRY_INFO!B758=0," ",COUNTRY_INFO!B758))</f>
        <v>SNNPR Wolayita</v>
      </c>
      <c r="C758" s="14" t="str">
        <f>IF(INTRO!$E$43="Non-endemic"," ", IF(COUNTRY_INFO!C758=0," ",COUNTRY_INFO!C758))</f>
        <v>Kindo Koisha</v>
      </c>
      <c r="D758" s="15">
        <f>IF(INTRO!$E$43="Non-endemic", 0, IF(COUNTRY_INFO!$K758&gt;0, IF(COUNTRY_INFO!$K758=4, 0, IF(COUNTRY_INFO!$K758=1, COUNTRY_INFO!$F758*0.33, IF(COUNTRY_INFO!$K758=2, COUNTRY_INFO!$F758*0.5, COUNTRY_INFO!$F758))), 0))</f>
        <v>14219.648244648002</v>
      </c>
      <c r="E758" s="15">
        <f>IF(INTRO!$E$43="Non-endemic", 0, IF(COUNTRY_INFO!$K758&gt;0, IF(COUNTRY_INFO!$K758=4, 0, IF(COUNTRY_INFO!$K758=1, 0, IF(COUNTRY_INFO!$K758=2, COUNTRY_INFO!$G758*0.2, COUNTRY_INFO!$G758))), 0))</f>
        <v>0</v>
      </c>
      <c r="F758" s="15">
        <f t="shared" si="88"/>
        <v>14219.648244648002</v>
      </c>
      <c r="G758" s="16">
        <f>IF(INTRO!$E$43="Non-endemic", "Not required", COUNTRY_INFO!S758)</f>
        <v>0</v>
      </c>
      <c r="H758" s="198"/>
      <c r="I758" s="15">
        <f>IF($D758=0,0,IF(AND($G758&gt;0,$H758&lt;&gt;"Yes"),D758,IF(AND($G758&gt;0,$H758="Yes"),COUNTRY_INFO!$F758,0)))</f>
        <v>0</v>
      </c>
      <c r="J758" s="3"/>
      <c r="K758" s="42">
        <f t="shared" si="89"/>
        <v>0</v>
      </c>
      <c r="L758" s="42">
        <f t="shared" si="90"/>
        <v>0</v>
      </c>
      <c r="M758" s="15">
        <f t="shared" si="85"/>
        <v>0</v>
      </c>
      <c r="N758" s="42">
        <f t="shared" si="86"/>
        <v>0</v>
      </c>
      <c r="O758" s="15">
        <f t="shared" si="91"/>
        <v>0</v>
      </c>
      <c r="P758" s="25"/>
      <c r="Q758" s="17">
        <f t="shared" si="92"/>
        <v>0</v>
      </c>
      <c r="R758" s="17">
        <f t="shared" si="87"/>
        <v>0</v>
      </c>
    </row>
    <row r="759" spans="1:18" x14ac:dyDescent="0.2">
      <c r="A759" s="14" t="str">
        <f>IF(INTRO!$E$43="Non-endemic"," ", IF(COUNTRY_INFO!A759=0," ",COUNTRY_INFO!A759))</f>
        <v>Ethiopia</v>
      </c>
      <c r="B759" s="14" t="str">
        <f>IF(INTRO!$E$43="Non-endemic"," ", IF(COUNTRY_INFO!B759=0," ",COUNTRY_INFO!B759))</f>
        <v>SNNPR Wolayita</v>
      </c>
      <c r="C759" s="14" t="str">
        <f>IF(INTRO!$E$43="Non-endemic"," ", IF(COUNTRY_INFO!C759=0," ",COUNTRY_INFO!C759))</f>
        <v>Ofa</v>
      </c>
      <c r="D759" s="15">
        <f>IF(INTRO!$E$43="Non-endemic", 0, IF(COUNTRY_INFO!$K759&gt;0, IF(COUNTRY_INFO!$K759=4, 0, IF(COUNTRY_INFO!$K759=1, COUNTRY_INFO!$F759*0.33, IF(COUNTRY_INFO!$K759=2, COUNTRY_INFO!$F759*0.5, COUNTRY_INFO!$F759))), 0))</f>
        <v>0</v>
      </c>
      <c r="E759" s="15">
        <f>IF(INTRO!$E$43="Non-endemic", 0, IF(COUNTRY_INFO!$K759&gt;0, IF(COUNTRY_INFO!$K759=4, 0, IF(COUNTRY_INFO!$K759=1, 0, IF(COUNTRY_INFO!$K759=2, COUNTRY_INFO!$G759*0.2, COUNTRY_INFO!$G759))), 0))</f>
        <v>0</v>
      </c>
      <c r="F759" s="15">
        <f t="shared" si="88"/>
        <v>0</v>
      </c>
      <c r="G759" s="16">
        <f>IF(INTRO!$E$43="Non-endemic", "Not required", COUNTRY_INFO!S759)</f>
        <v>0</v>
      </c>
      <c r="H759" s="198"/>
      <c r="I759" s="15">
        <f>IF($D759=0,0,IF(AND($G759&gt;0,$H759&lt;&gt;"Yes"),D759,IF(AND($G759&gt;0,$H759="Yes"),COUNTRY_INFO!$F759,0)))</f>
        <v>0</v>
      </c>
      <c r="J759" s="3"/>
      <c r="K759" s="42">
        <f t="shared" si="89"/>
        <v>0</v>
      </c>
      <c r="L759" s="42">
        <f t="shared" si="90"/>
        <v>0</v>
      </c>
      <c r="M759" s="15">
        <f t="shared" si="85"/>
        <v>0</v>
      </c>
      <c r="N759" s="42">
        <f t="shared" si="86"/>
        <v>0</v>
      </c>
      <c r="O759" s="15">
        <f t="shared" si="91"/>
        <v>0</v>
      </c>
      <c r="P759" s="25"/>
      <c r="Q759" s="17">
        <f t="shared" si="92"/>
        <v>0</v>
      </c>
      <c r="R759" s="17">
        <f t="shared" si="87"/>
        <v>0</v>
      </c>
    </row>
    <row r="760" spans="1:18" x14ac:dyDescent="0.2">
      <c r="A760" s="14" t="str">
        <f>IF(INTRO!$E$43="Non-endemic"," ", IF(COUNTRY_INFO!A760=0," ",COUNTRY_INFO!A760))</f>
        <v>Ethiopia</v>
      </c>
      <c r="B760" s="14" t="str">
        <f>IF(INTRO!$E$43="Non-endemic"," ", IF(COUNTRY_INFO!B760=0," ",COUNTRY_INFO!B760))</f>
        <v>SNNPR Wolayita</v>
      </c>
      <c r="C760" s="14" t="str">
        <f>IF(INTRO!$E$43="Non-endemic"," ", IF(COUNTRY_INFO!C760=0," ",COUNTRY_INFO!C760))</f>
        <v>Sodo Town</v>
      </c>
      <c r="D760" s="15">
        <f>IF(INTRO!$E$43="Non-endemic", 0, IF(COUNTRY_INFO!$K760&gt;0, IF(COUNTRY_INFO!$K760=4, 0, IF(COUNTRY_INFO!$K760=1, COUNTRY_INFO!$F760*0.33, IF(COUNTRY_INFO!$K760=2, COUNTRY_INFO!$F760*0.5, COUNTRY_INFO!$F760))), 0))</f>
        <v>11945.244445596001</v>
      </c>
      <c r="E760" s="15">
        <f>IF(INTRO!$E$43="Non-endemic", 0, IF(COUNTRY_INFO!$K760&gt;0, IF(COUNTRY_INFO!$K760=4, 0, IF(COUNTRY_INFO!$K760=1, 0, IF(COUNTRY_INFO!$K760=2, COUNTRY_INFO!$G760*0.2, COUNTRY_INFO!$G760))), 0))</f>
        <v>0</v>
      </c>
      <c r="F760" s="15">
        <f t="shared" si="88"/>
        <v>11945.244445596001</v>
      </c>
      <c r="G760" s="16">
        <f>IF(INTRO!$E$43="Non-endemic", "Not required", COUNTRY_INFO!S760)</f>
        <v>0</v>
      </c>
      <c r="H760" s="198"/>
      <c r="I760" s="15">
        <f>IF($D760=0,0,IF(AND($G760&gt;0,$H760&lt;&gt;"Yes"),D760,IF(AND($G760&gt;0,$H760="Yes"),COUNTRY_INFO!$F760,0)))</f>
        <v>0</v>
      </c>
      <c r="J760" s="3"/>
      <c r="K760" s="42">
        <f t="shared" si="89"/>
        <v>0</v>
      </c>
      <c r="L760" s="42">
        <f t="shared" si="90"/>
        <v>0</v>
      </c>
      <c r="M760" s="15">
        <f t="shared" si="85"/>
        <v>0</v>
      </c>
      <c r="N760" s="42">
        <f t="shared" si="86"/>
        <v>0</v>
      </c>
      <c r="O760" s="15">
        <f t="shared" si="91"/>
        <v>0</v>
      </c>
      <c r="P760" s="25"/>
      <c r="Q760" s="17">
        <f t="shared" si="92"/>
        <v>0</v>
      </c>
      <c r="R760" s="17">
        <f t="shared" si="87"/>
        <v>0</v>
      </c>
    </row>
    <row r="761" spans="1:18" x14ac:dyDescent="0.2">
      <c r="A761" s="14" t="str">
        <f>IF(INTRO!$E$43="Non-endemic"," ", IF(COUNTRY_INFO!A761=0," ",COUNTRY_INFO!A761))</f>
        <v>Ethiopia</v>
      </c>
      <c r="B761" s="14" t="str">
        <f>IF(INTRO!$E$43="Non-endemic"," ", IF(COUNTRY_INFO!B761=0," ",COUNTRY_INFO!B761))</f>
        <v>SNNPR Wolayita</v>
      </c>
      <c r="C761" s="14" t="str">
        <f>IF(INTRO!$E$43="Non-endemic"," ", IF(COUNTRY_INFO!C761=0," ",COUNTRY_INFO!C761))</f>
        <v>Sodo Zuria</v>
      </c>
      <c r="D761" s="15">
        <f>IF(INTRO!$E$43="Non-endemic", 0, IF(COUNTRY_INFO!$K761&gt;0, IF(COUNTRY_INFO!$K761=4, 0, IF(COUNTRY_INFO!$K761=1, COUNTRY_INFO!$F761*0.33, IF(COUNTRY_INFO!$K761=2, COUNTRY_INFO!$F761*0.5, COUNTRY_INFO!$F761))), 0))</f>
        <v>14210.080312428001</v>
      </c>
      <c r="E761" s="15">
        <f>IF(INTRO!$E$43="Non-endemic", 0, IF(COUNTRY_INFO!$K761&gt;0, IF(COUNTRY_INFO!$K761=4, 0, IF(COUNTRY_INFO!$K761=1, 0, IF(COUNTRY_INFO!$K761=2, COUNTRY_INFO!$G761*0.2, COUNTRY_INFO!$G761))), 0))</f>
        <v>0</v>
      </c>
      <c r="F761" s="15">
        <f t="shared" si="88"/>
        <v>14210.080312428001</v>
      </c>
      <c r="G761" s="16">
        <f>IF(INTRO!$E$43="Non-endemic", "Not required", COUNTRY_INFO!S761)</f>
        <v>0</v>
      </c>
      <c r="H761" s="198"/>
      <c r="I761" s="15">
        <f>IF($D761=0,0,IF(AND($G761&gt;0,$H761&lt;&gt;"Yes"),D761,IF(AND($G761&gt;0,$H761="Yes"),COUNTRY_INFO!$F761,0)))</f>
        <v>0</v>
      </c>
      <c r="J761" s="3"/>
      <c r="K761" s="42">
        <f t="shared" si="89"/>
        <v>0</v>
      </c>
      <c r="L761" s="42">
        <f t="shared" si="90"/>
        <v>0</v>
      </c>
      <c r="M761" s="15">
        <f t="shared" si="85"/>
        <v>0</v>
      </c>
      <c r="N761" s="42">
        <f t="shared" si="86"/>
        <v>0</v>
      </c>
      <c r="O761" s="15">
        <f t="shared" si="91"/>
        <v>0</v>
      </c>
      <c r="P761" s="25"/>
      <c r="Q761" s="17">
        <f t="shared" si="92"/>
        <v>0</v>
      </c>
      <c r="R761" s="17">
        <f t="shared" si="87"/>
        <v>0</v>
      </c>
    </row>
    <row r="762" spans="1:18" x14ac:dyDescent="0.2">
      <c r="A762" s="14" t="str">
        <f>IF(INTRO!$E$43="Non-endemic"," ", IF(COUNTRY_INFO!A762=0," ",COUNTRY_INFO!A762))</f>
        <v>Ethiopia</v>
      </c>
      <c r="B762" s="14" t="str">
        <f>IF(INTRO!$E$43="Non-endemic"," ", IF(COUNTRY_INFO!B762=0," ",COUNTRY_INFO!B762))</f>
        <v>SNNPR Yem Special Woreda</v>
      </c>
      <c r="C762" s="14" t="str">
        <f>IF(INTRO!$E$43="Non-endemic"," ", IF(COUNTRY_INFO!C762=0," ",COUNTRY_INFO!C762))</f>
        <v>Yem</v>
      </c>
      <c r="D762" s="15">
        <f>IF(INTRO!$E$43="Non-endemic", 0, IF(COUNTRY_INFO!$K762&gt;0, IF(COUNTRY_INFO!$K762=4, 0, IF(COUNTRY_INFO!$K762=1, COUNTRY_INFO!$F762*0.33, IF(COUNTRY_INFO!$K762=2, COUNTRY_INFO!$F762*0.5, COUNTRY_INFO!$F762))), 0))</f>
        <v>0</v>
      </c>
      <c r="E762" s="15">
        <f>IF(INTRO!$E$43="Non-endemic", 0, IF(COUNTRY_INFO!$K762&gt;0, IF(COUNTRY_INFO!$K762=4, 0, IF(COUNTRY_INFO!$K762=1, 0, IF(COUNTRY_INFO!$K762=2, COUNTRY_INFO!$G762*0.2, COUNTRY_INFO!$G762))), 0))</f>
        <v>0</v>
      </c>
      <c r="F762" s="15">
        <f t="shared" si="88"/>
        <v>0</v>
      </c>
      <c r="G762" s="16">
        <f>IF(INTRO!$E$43="Non-endemic", "Not required", COUNTRY_INFO!S762)</f>
        <v>0</v>
      </c>
      <c r="H762" s="198"/>
      <c r="I762" s="15">
        <f>IF($D762=0,0,IF(AND($G762&gt;0,$H762&lt;&gt;"Yes"),D762,IF(AND($G762&gt;0,$H762="Yes"),COUNTRY_INFO!$F762,0)))</f>
        <v>0</v>
      </c>
      <c r="J762" s="3"/>
      <c r="K762" s="42">
        <f t="shared" si="89"/>
        <v>0</v>
      </c>
      <c r="L762" s="42">
        <f t="shared" si="90"/>
        <v>0</v>
      </c>
      <c r="M762" s="15">
        <f t="shared" si="85"/>
        <v>0</v>
      </c>
      <c r="N762" s="42">
        <f t="shared" si="86"/>
        <v>0</v>
      </c>
      <c r="O762" s="15">
        <f t="shared" si="91"/>
        <v>0</v>
      </c>
      <c r="P762" s="25"/>
      <c r="Q762" s="17">
        <f t="shared" si="92"/>
        <v>0</v>
      </c>
      <c r="R762" s="17">
        <f t="shared" si="87"/>
        <v>0</v>
      </c>
    </row>
    <row r="763" spans="1:18" x14ac:dyDescent="0.2">
      <c r="A763" s="14" t="str">
        <f>IF(INTRO!$E$43="Non-endemic"," ", IF(COUNTRY_INFO!A763=0," ",COUNTRY_INFO!A763))</f>
        <v>Ethiopia</v>
      </c>
      <c r="B763" s="14" t="str">
        <f>IF(INTRO!$E$43="Non-endemic"," ", IF(COUNTRY_INFO!B763=0," ",COUNTRY_INFO!B763))</f>
        <v>SomaliAfder</v>
      </c>
      <c r="C763" s="14" t="str">
        <f>IF(INTRO!$E$43="Non-endemic"," ", IF(COUNTRY_INFO!C763=0," ",COUNTRY_INFO!C763))</f>
        <v>Bare</v>
      </c>
      <c r="D763" s="15">
        <f>IF(INTRO!$E$43="Non-endemic", 0, IF(COUNTRY_INFO!$K763&gt;0, IF(COUNTRY_INFO!$K763=4, 0, IF(COUNTRY_INFO!$K763=1, COUNTRY_INFO!$F763*0.33, IF(COUNTRY_INFO!$K763=2, COUNTRY_INFO!$F763*0.5, COUNTRY_INFO!$F763))), 0))</f>
        <v>17877.431904494904</v>
      </c>
      <c r="E763" s="15">
        <f>IF(INTRO!$E$43="Non-endemic", 0, IF(COUNTRY_INFO!$K763&gt;0, IF(COUNTRY_INFO!$K763=4, 0, IF(COUNTRY_INFO!$K763=1, 0, IF(COUNTRY_INFO!$K763=2, COUNTRY_INFO!$G763*0.2, COUNTRY_INFO!$G763))), 0))</f>
        <v>11758.426596157335</v>
      </c>
      <c r="F763" s="15">
        <f t="shared" si="88"/>
        <v>29635.858500652241</v>
      </c>
      <c r="G763" s="16">
        <f>IF(INTRO!$E$43="Non-endemic", "Not required", COUNTRY_INFO!S763)</f>
        <v>1</v>
      </c>
      <c r="H763" s="198" t="s">
        <v>171</v>
      </c>
      <c r="I763" s="15">
        <f>IF($D763=0,0,IF(AND($G763&gt;0,$H763&lt;&gt;"Yes"),D763,IF(AND($G763&gt;0,$H763="Yes"),COUNTRY_INFO!$F763,0)))</f>
        <v>35754.863808989809</v>
      </c>
      <c r="J763" s="3"/>
      <c r="K763" s="42">
        <f t="shared" si="89"/>
        <v>11758.426596157335</v>
      </c>
      <c r="L763" s="42">
        <f t="shared" si="90"/>
        <v>47513.290405147141</v>
      </c>
      <c r="M763" s="15">
        <f t="shared" si="85"/>
        <v>89387.159522474525</v>
      </c>
      <c r="N763" s="42">
        <f t="shared" si="86"/>
        <v>35275.279788472006</v>
      </c>
      <c r="O763" s="15">
        <f t="shared" si="91"/>
        <v>89387.159522474525</v>
      </c>
      <c r="P763" s="25"/>
      <c r="Q763" s="17">
        <f t="shared" si="92"/>
        <v>89387.159522474525</v>
      </c>
      <c r="R763" s="17">
        <f t="shared" si="87"/>
        <v>90</v>
      </c>
    </row>
    <row r="764" spans="1:18" x14ac:dyDescent="0.2">
      <c r="A764" s="14" t="str">
        <f>IF(INTRO!$E$43="Non-endemic"," ", IF(COUNTRY_INFO!A764=0," ",COUNTRY_INFO!A764))</f>
        <v>Ethiopia</v>
      </c>
      <c r="B764" s="14" t="str">
        <f>IF(INTRO!$E$43="Non-endemic"," ", IF(COUNTRY_INFO!B764=0," ",COUNTRY_INFO!B764))</f>
        <v>SomaliAfder</v>
      </c>
      <c r="C764" s="14" t="str">
        <f>IF(INTRO!$E$43="Non-endemic"," ", IF(COUNTRY_INFO!C764=0," ",COUNTRY_INFO!C764))</f>
        <v>Chereti</v>
      </c>
      <c r="D764" s="15">
        <f>IF(INTRO!$E$43="Non-endemic", 0, IF(COUNTRY_INFO!$K764&gt;0, IF(COUNTRY_INFO!$K764=4, 0, IF(COUNTRY_INFO!$K764=1, COUNTRY_INFO!$F764*0.33, IF(COUNTRY_INFO!$K764=2, COUNTRY_INFO!$F764*0.5, COUNTRY_INFO!$F764))), 0))</f>
        <v>19868.648799516337</v>
      </c>
      <c r="E764" s="15">
        <f>IF(INTRO!$E$43="Non-endemic", 0, IF(COUNTRY_INFO!$K764&gt;0, IF(COUNTRY_INFO!$K764=4, 0, IF(COUNTRY_INFO!$K764=1, 0, IF(COUNTRY_INFO!$K764=2, COUNTRY_INFO!$G764*0.2, COUNTRY_INFO!$G764))), 0))</f>
        <v>13068.098914990276</v>
      </c>
      <c r="F764" s="15">
        <f t="shared" si="88"/>
        <v>32936.747714506615</v>
      </c>
      <c r="G764" s="16">
        <f>IF(INTRO!$E$43="Non-endemic", "Not required", COUNTRY_INFO!S764)</f>
        <v>1</v>
      </c>
      <c r="H764" s="198" t="s">
        <v>171</v>
      </c>
      <c r="I764" s="15">
        <f>IF($D764=0,0,IF(AND($G764&gt;0,$H764&lt;&gt;"Yes"),D764,IF(AND($G764&gt;0,$H764="Yes"),COUNTRY_INFO!$F764,0)))</f>
        <v>39737.297599032674</v>
      </c>
      <c r="J764" s="3"/>
      <c r="K764" s="42">
        <f t="shared" si="89"/>
        <v>13068.098914990276</v>
      </c>
      <c r="L764" s="42">
        <f t="shared" si="90"/>
        <v>52805.396514022948</v>
      </c>
      <c r="M764" s="15">
        <f t="shared" si="85"/>
        <v>99343.243997581681</v>
      </c>
      <c r="N764" s="42">
        <f t="shared" si="86"/>
        <v>39204.29674497083</v>
      </c>
      <c r="O764" s="15">
        <f t="shared" si="91"/>
        <v>99343.243997581681</v>
      </c>
      <c r="P764" s="25"/>
      <c r="Q764" s="17">
        <f t="shared" si="92"/>
        <v>99343.243997581681</v>
      </c>
      <c r="R764" s="17">
        <f t="shared" si="87"/>
        <v>100</v>
      </c>
    </row>
    <row r="765" spans="1:18" x14ac:dyDescent="0.2">
      <c r="A765" s="14" t="str">
        <f>IF(INTRO!$E$43="Non-endemic"," ", IF(COUNTRY_INFO!A765=0," ",COUNTRY_INFO!A765))</f>
        <v>Ethiopia</v>
      </c>
      <c r="B765" s="14" t="str">
        <f>IF(INTRO!$E$43="Non-endemic"," ", IF(COUNTRY_INFO!B765=0," ",COUNTRY_INFO!B765))</f>
        <v>SomaliAfder</v>
      </c>
      <c r="C765" s="14" t="str">
        <f>IF(INTRO!$E$43="Non-endemic"," ", IF(COUNTRY_INFO!C765=0," ",COUNTRY_INFO!C765))</f>
        <v>Dolobay</v>
      </c>
      <c r="D765" s="15">
        <f>IF(INTRO!$E$43="Non-endemic", 0, IF(COUNTRY_INFO!$K765&gt;0, IF(COUNTRY_INFO!$K765=4, 0, IF(COUNTRY_INFO!$K765=1, COUNTRY_INFO!$F765*0.33, IF(COUNTRY_INFO!$K765=2, COUNTRY_INFO!$F765*0.5, COUNTRY_INFO!$F765))), 0))</f>
        <v>18202.983031786465</v>
      </c>
      <c r="E765" s="15">
        <f>IF(INTRO!$E$43="Non-endemic", 0, IF(COUNTRY_INFO!$K765&gt;0, IF(COUNTRY_INFO!$K765=4, 0, IF(COUNTRY_INFO!$K765=1, 0, IF(COUNTRY_INFO!$K765=2, COUNTRY_INFO!$G765*0.2, COUNTRY_INFO!$G765))), 0))</f>
        <v>11972.549578362159</v>
      </c>
      <c r="F765" s="15">
        <f t="shared" si="88"/>
        <v>30175.532610148624</v>
      </c>
      <c r="G765" s="16">
        <f>IF(INTRO!$E$43="Non-endemic", "Not required", COUNTRY_INFO!S765)</f>
        <v>1</v>
      </c>
      <c r="H765" s="198" t="s">
        <v>171</v>
      </c>
      <c r="I765" s="15">
        <f>IF($D765=0,0,IF(AND($G765&gt;0,$H765&lt;&gt;"Yes"),D765,IF(AND($G765&gt;0,$H765="Yes"),COUNTRY_INFO!$F765,0)))</f>
        <v>36405.966063572931</v>
      </c>
      <c r="J765" s="3"/>
      <c r="K765" s="42">
        <f t="shared" si="89"/>
        <v>11972.549578362159</v>
      </c>
      <c r="L765" s="42">
        <f t="shared" si="90"/>
        <v>48378.51564193509</v>
      </c>
      <c r="M765" s="15">
        <f t="shared" si="85"/>
        <v>91014.91515893233</v>
      </c>
      <c r="N765" s="42">
        <f t="shared" si="86"/>
        <v>35917.648735086477</v>
      </c>
      <c r="O765" s="15">
        <f t="shared" si="91"/>
        <v>91014.91515893233</v>
      </c>
      <c r="P765" s="25"/>
      <c r="Q765" s="17">
        <f t="shared" si="92"/>
        <v>91014.91515893233</v>
      </c>
      <c r="R765" s="17">
        <f t="shared" si="87"/>
        <v>92</v>
      </c>
    </row>
    <row r="766" spans="1:18" x14ac:dyDescent="0.2">
      <c r="A766" s="14" t="str">
        <f>IF(INTRO!$E$43="Non-endemic"," ", IF(COUNTRY_INFO!A766=0," ",COUNTRY_INFO!A766))</f>
        <v>Ethiopia</v>
      </c>
      <c r="B766" s="14" t="str">
        <f>IF(INTRO!$E$43="Non-endemic"," ", IF(COUNTRY_INFO!B766=0," ",COUNTRY_INFO!B766))</f>
        <v>SomaliAfder</v>
      </c>
      <c r="C766" s="14" t="str">
        <f>IF(INTRO!$E$43="Non-endemic"," ", IF(COUNTRY_INFO!C766=0," ",COUNTRY_INFO!C766))</f>
        <v>Elkere</v>
      </c>
      <c r="D766" s="15">
        <f>IF(INTRO!$E$43="Non-endemic", 0, IF(COUNTRY_INFO!$K766&gt;0, IF(COUNTRY_INFO!$K766=4, 0, IF(COUNTRY_INFO!$K766=1, COUNTRY_INFO!$F766*0.33, IF(COUNTRY_INFO!$K766=2, COUNTRY_INFO!$F766*0.5, COUNTRY_INFO!$F766))), 0))</f>
        <v>0</v>
      </c>
      <c r="E766" s="15">
        <f>IF(INTRO!$E$43="Non-endemic", 0, IF(COUNTRY_INFO!$K766&gt;0, IF(COUNTRY_INFO!$K766=4, 0, IF(COUNTRY_INFO!$K766=1, 0, IF(COUNTRY_INFO!$K766=2, COUNTRY_INFO!$G766*0.2, COUNTRY_INFO!$G766))), 0))</f>
        <v>0</v>
      </c>
      <c r="F766" s="15">
        <f t="shared" si="88"/>
        <v>0</v>
      </c>
      <c r="G766" s="16">
        <f>IF(INTRO!$E$43="Non-endemic", "Not required", COUNTRY_INFO!S766)</f>
        <v>0</v>
      </c>
      <c r="H766" s="198"/>
      <c r="I766" s="15">
        <f>IF($D766=0,0,IF(AND($G766&gt;0,$H766&lt;&gt;"Yes"),D766,IF(AND($G766&gt;0,$H766="Yes"),COUNTRY_INFO!$F766,0)))</f>
        <v>0</v>
      </c>
      <c r="J766" s="3"/>
      <c r="K766" s="42">
        <f t="shared" si="89"/>
        <v>0</v>
      </c>
      <c r="L766" s="42">
        <f t="shared" si="90"/>
        <v>0</v>
      </c>
      <c r="M766" s="15">
        <f t="shared" si="85"/>
        <v>0</v>
      </c>
      <c r="N766" s="42">
        <f t="shared" si="86"/>
        <v>0</v>
      </c>
      <c r="O766" s="15">
        <f t="shared" si="91"/>
        <v>0</v>
      </c>
      <c r="P766" s="25"/>
      <c r="Q766" s="17">
        <f t="shared" si="92"/>
        <v>0</v>
      </c>
      <c r="R766" s="17">
        <f t="shared" si="87"/>
        <v>0</v>
      </c>
    </row>
    <row r="767" spans="1:18" x14ac:dyDescent="0.2">
      <c r="A767" s="14" t="str">
        <f>IF(INTRO!$E$43="Non-endemic"," ", IF(COUNTRY_INFO!A767=0," ",COUNTRY_INFO!A767))</f>
        <v>Ethiopia</v>
      </c>
      <c r="B767" s="14" t="str">
        <f>IF(INTRO!$E$43="Non-endemic"," ", IF(COUNTRY_INFO!B767=0," ",COUNTRY_INFO!B767))</f>
        <v>SomaliAfder</v>
      </c>
      <c r="C767" s="14" t="str">
        <f>IF(INTRO!$E$43="Non-endemic"," ", IF(COUNTRY_INFO!C767=0," ",COUNTRY_INFO!C767))</f>
        <v>God-god</v>
      </c>
      <c r="D767" s="15">
        <f>IF(INTRO!$E$43="Non-endemic", 0, IF(COUNTRY_INFO!$K767&gt;0, IF(COUNTRY_INFO!$K767=4, 0, IF(COUNTRY_INFO!$K767=1, COUNTRY_INFO!$F767*0.33, IF(COUNTRY_INFO!$K767=2, COUNTRY_INFO!$F767*0.5, COUNTRY_INFO!$F767))), 0))</f>
        <v>0</v>
      </c>
      <c r="E767" s="15">
        <f>IF(INTRO!$E$43="Non-endemic", 0, IF(COUNTRY_INFO!$K767&gt;0, IF(COUNTRY_INFO!$K767=4, 0, IF(COUNTRY_INFO!$K767=1, 0, IF(COUNTRY_INFO!$K767=2, COUNTRY_INFO!$G767*0.2, COUNTRY_INFO!$G767))), 0))</f>
        <v>0</v>
      </c>
      <c r="F767" s="15">
        <f t="shared" si="88"/>
        <v>0</v>
      </c>
      <c r="G767" s="16">
        <f>IF(INTRO!$E$43="Non-endemic", "Not required", COUNTRY_INFO!S767)</f>
        <v>0</v>
      </c>
      <c r="H767" s="198"/>
      <c r="I767" s="15">
        <f>IF($D767=0,0,IF(AND($G767&gt;0,$H767&lt;&gt;"Yes"),D767,IF(AND($G767&gt;0,$H767="Yes"),COUNTRY_INFO!$F767,0)))</f>
        <v>0</v>
      </c>
      <c r="J767" s="3"/>
      <c r="K767" s="42">
        <f t="shared" si="89"/>
        <v>0</v>
      </c>
      <c r="L767" s="42">
        <f t="shared" si="90"/>
        <v>0</v>
      </c>
      <c r="M767" s="15">
        <f t="shared" si="85"/>
        <v>0</v>
      </c>
      <c r="N767" s="42">
        <f t="shared" si="86"/>
        <v>0</v>
      </c>
      <c r="O767" s="15">
        <f t="shared" si="91"/>
        <v>0</v>
      </c>
      <c r="P767" s="25"/>
      <c r="Q767" s="17">
        <f t="shared" si="92"/>
        <v>0</v>
      </c>
      <c r="R767" s="17">
        <f t="shared" si="87"/>
        <v>0</v>
      </c>
    </row>
    <row r="768" spans="1:18" x14ac:dyDescent="0.2">
      <c r="A768" s="14" t="str">
        <f>IF(INTRO!$E$43="Non-endemic"," ", IF(COUNTRY_INFO!A768=0," ",COUNTRY_INFO!A768))</f>
        <v>Ethiopia</v>
      </c>
      <c r="B768" s="14" t="str">
        <f>IF(INTRO!$E$43="Non-endemic"," ", IF(COUNTRY_INFO!B768=0," ",COUNTRY_INFO!B768))</f>
        <v>SomaliAfder</v>
      </c>
      <c r="C768" s="14" t="str">
        <f>IF(INTRO!$E$43="Non-endemic"," ", IF(COUNTRY_INFO!C768=0," ",COUNTRY_INFO!C768))</f>
        <v>Goraboqaksa</v>
      </c>
      <c r="D768" s="15">
        <f>IF(INTRO!$E$43="Non-endemic", 0, IF(COUNTRY_INFO!$K768&gt;0, IF(COUNTRY_INFO!$K768=4, 0, IF(COUNTRY_INFO!$K768=1, COUNTRY_INFO!$F768*0.33, IF(COUNTRY_INFO!$K768=2, COUNTRY_INFO!$F768*0.5, COUNTRY_INFO!$F768))), 0))</f>
        <v>0</v>
      </c>
      <c r="E768" s="15">
        <f>IF(INTRO!$E$43="Non-endemic", 0, IF(COUNTRY_INFO!$K768&gt;0, IF(COUNTRY_INFO!$K768=4, 0, IF(COUNTRY_INFO!$K768=1, 0, IF(COUNTRY_INFO!$K768=2, COUNTRY_INFO!$G768*0.2, COUNTRY_INFO!$G768))), 0))</f>
        <v>0</v>
      </c>
      <c r="F768" s="15">
        <f t="shared" si="88"/>
        <v>0</v>
      </c>
      <c r="G768" s="16">
        <f>IF(INTRO!$E$43="Non-endemic", "Not required", COUNTRY_INFO!S768)</f>
        <v>0</v>
      </c>
      <c r="H768" s="198"/>
      <c r="I768" s="15">
        <f>IF($D768=0,0,IF(AND($G768&gt;0,$H768&lt;&gt;"Yes"),D768,IF(AND($G768&gt;0,$H768="Yes"),COUNTRY_INFO!$F768,0)))</f>
        <v>0</v>
      </c>
      <c r="J768" s="3"/>
      <c r="K768" s="42">
        <f t="shared" si="89"/>
        <v>0</v>
      </c>
      <c r="L768" s="42">
        <f t="shared" si="90"/>
        <v>0</v>
      </c>
      <c r="M768" s="15">
        <f t="shared" si="85"/>
        <v>0</v>
      </c>
      <c r="N768" s="42">
        <f t="shared" si="86"/>
        <v>0</v>
      </c>
      <c r="O768" s="15">
        <f t="shared" si="91"/>
        <v>0</v>
      </c>
      <c r="P768" s="25"/>
      <c r="Q768" s="17">
        <f t="shared" si="92"/>
        <v>0</v>
      </c>
      <c r="R768" s="17">
        <f t="shared" si="87"/>
        <v>0</v>
      </c>
    </row>
    <row r="769" spans="1:18" x14ac:dyDescent="0.2">
      <c r="A769" s="14" t="str">
        <f>IF(INTRO!$E$43="Non-endemic"," ", IF(COUNTRY_INFO!A769=0," ",COUNTRY_INFO!A769))</f>
        <v>Ethiopia</v>
      </c>
      <c r="B769" s="14" t="str">
        <f>IF(INTRO!$E$43="Non-endemic"," ", IF(COUNTRY_INFO!B769=0," ",COUNTRY_INFO!B769))</f>
        <v>SomaliAfder</v>
      </c>
      <c r="C769" s="14" t="str">
        <f>IF(INTRO!$E$43="Non-endemic"," ", IF(COUNTRY_INFO!C769=0," ",COUNTRY_INFO!C769))</f>
        <v>Guradamole</v>
      </c>
      <c r="D769" s="15">
        <f>IF(INTRO!$E$43="Non-endemic", 0, IF(COUNTRY_INFO!$K769&gt;0, IF(COUNTRY_INFO!$K769=4, 0, IF(COUNTRY_INFO!$K769=1, COUNTRY_INFO!$F769*0.33, IF(COUNTRY_INFO!$K769=2, COUNTRY_INFO!$F769*0.5, COUNTRY_INFO!$F769))), 0))</f>
        <v>0</v>
      </c>
      <c r="E769" s="15">
        <f>IF(INTRO!$E$43="Non-endemic", 0, IF(COUNTRY_INFO!$K769&gt;0, IF(COUNTRY_INFO!$K769=4, 0, IF(COUNTRY_INFO!$K769=1, 0, IF(COUNTRY_INFO!$K769=2, COUNTRY_INFO!$G769*0.2, COUNTRY_INFO!$G769))), 0))</f>
        <v>0</v>
      </c>
      <c r="F769" s="15">
        <f t="shared" si="88"/>
        <v>0</v>
      </c>
      <c r="G769" s="16">
        <f>IF(INTRO!$E$43="Non-endemic", "Not required", COUNTRY_INFO!S769)</f>
        <v>0</v>
      </c>
      <c r="H769" s="198"/>
      <c r="I769" s="15">
        <f>IF($D769=0,0,IF(AND($G769&gt;0,$H769&lt;&gt;"Yes"),D769,IF(AND($G769&gt;0,$H769="Yes"),COUNTRY_INFO!$F769,0)))</f>
        <v>0</v>
      </c>
      <c r="J769" s="3"/>
      <c r="K769" s="42">
        <f t="shared" si="89"/>
        <v>0</v>
      </c>
      <c r="L769" s="42">
        <f t="shared" si="90"/>
        <v>0</v>
      </c>
      <c r="M769" s="15">
        <f t="shared" si="85"/>
        <v>0</v>
      </c>
      <c r="N769" s="42">
        <f t="shared" si="86"/>
        <v>0</v>
      </c>
      <c r="O769" s="15">
        <f t="shared" si="91"/>
        <v>0</v>
      </c>
      <c r="P769" s="25"/>
      <c r="Q769" s="17">
        <f t="shared" si="92"/>
        <v>0</v>
      </c>
      <c r="R769" s="17">
        <f t="shared" si="87"/>
        <v>0</v>
      </c>
    </row>
    <row r="770" spans="1:18" x14ac:dyDescent="0.2">
      <c r="A770" s="14" t="str">
        <f>IF(INTRO!$E$43="Non-endemic"," ", IF(COUNTRY_INFO!A770=0," ",COUNTRY_INFO!A770))</f>
        <v>Ethiopia</v>
      </c>
      <c r="B770" s="14" t="str">
        <f>IF(INTRO!$E$43="Non-endemic"," ", IF(COUNTRY_INFO!B770=0," ",COUNTRY_INFO!B770))</f>
        <v>SomaliAfder</v>
      </c>
      <c r="C770" s="14" t="str">
        <f>IF(INTRO!$E$43="Non-endemic"," ", IF(COUNTRY_INFO!C770=0," ",COUNTRY_INFO!C770))</f>
        <v>Hargele</v>
      </c>
      <c r="D770" s="15">
        <f>IF(INTRO!$E$43="Non-endemic", 0, IF(COUNTRY_INFO!$K770&gt;0, IF(COUNTRY_INFO!$K770=4, 0, IF(COUNTRY_INFO!$K770=1, COUNTRY_INFO!$F770*0.33, IF(COUNTRY_INFO!$K770=2, COUNTRY_INFO!$F770*0.5, COUNTRY_INFO!$F770))), 0))</f>
        <v>18040.292468435018</v>
      </c>
      <c r="E770" s="15">
        <f>IF(INTRO!$E$43="Non-endemic", 0, IF(COUNTRY_INFO!$K770&gt;0, IF(COUNTRY_INFO!$K770=4, 0, IF(COUNTRY_INFO!$K770=1, 0, IF(COUNTRY_INFO!$K770=2, COUNTRY_INFO!$G770*0.2, COUNTRY_INFO!$G770))), 0))</f>
        <v>11865.543994043614</v>
      </c>
      <c r="F770" s="15">
        <f t="shared" si="88"/>
        <v>29905.836462478634</v>
      </c>
      <c r="G770" s="16">
        <f>IF(INTRO!$E$43="Non-endemic", "Not required", COUNTRY_INFO!S770)</f>
        <v>1</v>
      </c>
      <c r="H770" s="198" t="s">
        <v>171</v>
      </c>
      <c r="I770" s="15">
        <f>IF($D770=0,0,IF(AND($G770&gt;0,$H770&lt;&gt;"Yes"),D770,IF(AND($G770&gt;0,$H770="Yes"),COUNTRY_INFO!$F770,0)))</f>
        <v>36080.584936870036</v>
      </c>
      <c r="J770" s="3"/>
      <c r="K770" s="42">
        <f t="shared" si="89"/>
        <v>11865.543994043614</v>
      </c>
      <c r="L770" s="42">
        <f t="shared" si="90"/>
        <v>47946.128930913648</v>
      </c>
      <c r="M770" s="15">
        <f t="shared" si="85"/>
        <v>90201.462342175088</v>
      </c>
      <c r="N770" s="42">
        <f t="shared" si="86"/>
        <v>35596.631982130843</v>
      </c>
      <c r="O770" s="15">
        <f t="shared" si="91"/>
        <v>90201.462342175088</v>
      </c>
      <c r="P770" s="25"/>
      <c r="Q770" s="17">
        <f t="shared" si="92"/>
        <v>90201.462342175088</v>
      </c>
      <c r="R770" s="17">
        <f t="shared" si="87"/>
        <v>91</v>
      </c>
    </row>
    <row r="771" spans="1:18" x14ac:dyDescent="0.2">
      <c r="A771" s="14" t="str">
        <f>IF(INTRO!$E$43="Non-endemic"," ", IF(COUNTRY_INFO!A771=0," ",COUNTRY_INFO!A771))</f>
        <v>Ethiopia</v>
      </c>
      <c r="B771" s="14" t="str">
        <f>IF(INTRO!$E$43="Non-endemic"," ", IF(COUNTRY_INFO!B771=0," ",COUNTRY_INFO!B771))</f>
        <v>SomaliAfder</v>
      </c>
      <c r="C771" s="14" t="str">
        <f>IF(INTRO!$E$43="Non-endemic"," ", IF(COUNTRY_INFO!C771=0," ",COUNTRY_INFO!C771))</f>
        <v>Qarsadula</v>
      </c>
      <c r="D771" s="15">
        <f>IF(INTRO!$E$43="Non-endemic", 0, IF(COUNTRY_INFO!$K771&gt;0, IF(COUNTRY_INFO!$K771=4, 0, IF(COUNTRY_INFO!$K771=1, COUNTRY_INFO!$F771*0.33, IF(COUNTRY_INFO!$K771=2, COUNTRY_INFO!$F771*0.5, COUNTRY_INFO!$F771))), 0))</f>
        <v>0</v>
      </c>
      <c r="E771" s="15">
        <f>IF(INTRO!$E$43="Non-endemic", 0, IF(COUNTRY_INFO!$K771&gt;0, IF(COUNTRY_INFO!$K771=4, 0, IF(COUNTRY_INFO!$K771=1, 0, IF(COUNTRY_INFO!$K771=2, COUNTRY_INFO!$G771*0.2, COUNTRY_INFO!$G771))), 0))</f>
        <v>0</v>
      </c>
      <c r="F771" s="15">
        <f t="shared" si="88"/>
        <v>0</v>
      </c>
      <c r="G771" s="16">
        <f>IF(INTRO!$E$43="Non-endemic", "Not required", COUNTRY_INFO!S771)</f>
        <v>0</v>
      </c>
      <c r="H771" s="198"/>
      <c r="I771" s="15">
        <f>IF($D771=0,0,IF(AND($G771&gt;0,$H771&lt;&gt;"Yes"),D771,IF(AND($G771&gt;0,$H771="Yes"),COUNTRY_INFO!$F771,0)))</f>
        <v>0</v>
      </c>
      <c r="J771" s="3"/>
      <c r="K771" s="42">
        <f t="shared" si="89"/>
        <v>0</v>
      </c>
      <c r="L771" s="42">
        <f t="shared" si="90"/>
        <v>0</v>
      </c>
      <c r="M771" s="15">
        <f t="shared" si="85"/>
        <v>0</v>
      </c>
      <c r="N771" s="42">
        <f t="shared" si="86"/>
        <v>0</v>
      </c>
      <c r="O771" s="15">
        <f t="shared" si="91"/>
        <v>0</v>
      </c>
      <c r="P771" s="25"/>
      <c r="Q771" s="17">
        <f t="shared" si="92"/>
        <v>0</v>
      </c>
      <c r="R771" s="17">
        <f t="shared" si="87"/>
        <v>0</v>
      </c>
    </row>
    <row r="772" spans="1:18" x14ac:dyDescent="0.2">
      <c r="A772" s="14" t="str">
        <f>IF(INTRO!$E$43="Non-endemic"," ", IF(COUNTRY_INFO!A772=0," ",COUNTRY_INFO!A772))</f>
        <v>Ethiopia</v>
      </c>
      <c r="B772" s="14" t="str">
        <f>IF(INTRO!$E$43="Non-endemic"," ", IF(COUNTRY_INFO!B772=0," ",COUNTRY_INFO!B772))</f>
        <v>SomaliAfder</v>
      </c>
      <c r="C772" s="14" t="str">
        <f>IF(INTRO!$E$43="Non-endemic"," ", IF(COUNTRY_INFO!C772=0," ",COUNTRY_INFO!C772))</f>
        <v>Qooxle</v>
      </c>
      <c r="D772" s="15">
        <f>IF(INTRO!$E$43="Non-endemic", 0, IF(COUNTRY_INFO!$K772&gt;0, IF(COUNTRY_INFO!$K772=4, 0, IF(COUNTRY_INFO!$K772=1, COUNTRY_INFO!$F772*0.33, IF(COUNTRY_INFO!$K772=2, COUNTRY_INFO!$F772*0.5, COUNTRY_INFO!$F772))), 0))</f>
        <v>0</v>
      </c>
      <c r="E772" s="15">
        <f>IF(INTRO!$E$43="Non-endemic", 0, IF(COUNTRY_INFO!$K772&gt;0, IF(COUNTRY_INFO!$K772=4, 0, IF(COUNTRY_INFO!$K772=1, 0, IF(COUNTRY_INFO!$K772=2, COUNTRY_INFO!$G772*0.2, COUNTRY_INFO!$G772))), 0))</f>
        <v>0</v>
      </c>
      <c r="F772" s="15">
        <f t="shared" si="88"/>
        <v>0</v>
      </c>
      <c r="G772" s="16">
        <f>IF(INTRO!$E$43="Non-endemic", "Not required", COUNTRY_INFO!S772)</f>
        <v>0</v>
      </c>
      <c r="H772" s="198"/>
      <c r="I772" s="15">
        <f>IF($D772=0,0,IF(AND($G772&gt;0,$H772&lt;&gt;"Yes"),D772,IF(AND($G772&gt;0,$H772="Yes"),COUNTRY_INFO!$F772,0)))</f>
        <v>0</v>
      </c>
      <c r="J772" s="3"/>
      <c r="K772" s="42">
        <f t="shared" si="89"/>
        <v>0</v>
      </c>
      <c r="L772" s="42">
        <f t="shared" si="90"/>
        <v>0</v>
      </c>
      <c r="M772" s="15">
        <f t="shared" si="85"/>
        <v>0</v>
      </c>
      <c r="N772" s="42">
        <f t="shared" si="86"/>
        <v>0</v>
      </c>
      <c r="O772" s="15">
        <f t="shared" si="91"/>
        <v>0</v>
      </c>
      <c r="P772" s="25"/>
      <c r="Q772" s="17">
        <f t="shared" si="92"/>
        <v>0</v>
      </c>
      <c r="R772" s="17">
        <f t="shared" si="87"/>
        <v>0</v>
      </c>
    </row>
    <row r="773" spans="1:18" x14ac:dyDescent="0.2">
      <c r="A773" s="14" t="str">
        <f>IF(INTRO!$E$43="Non-endemic"," ", IF(COUNTRY_INFO!A773=0," ",COUNTRY_INFO!A773))</f>
        <v>Ethiopia</v>
      </c>
      <c r="B773" s="14" t="str">
        <f>IF(INTRO!$E$43="Non-endemic"," ", IF(COUNTRY_INFO!B773=0," ",COUNTRY_INFO!B773))</f>
        <v>SomaliAfder</v>
      </c>
      <c r="C773" s="14" t="str">
        <f>IF(INTRO!$E$43="Non-endemic"," ", IF(COUNTRY_INFO!C773=0," ",COUNTRY_INFO!C773))</f>
        <v>Rarso</v>
      </c>
      <c r="D773" s="15">
        <f>IF(INTRO!$E$43="Non-endemic", 0, IF(COUNTRY_INFO!$K773&gt;0, IF(COUNTRY_INFO!$K773=4, 0, IF(COUNTRY_INFO!$K773=1, COUNTRY_INFO!$F773*0.33, IF(COUNTRY_INFO!$K773=2, COUNTRY_INFO!$F773*0.5, COUNTRY_INFO!$F773))), 0))</f>
        <v>13537.14687531432</v>
      </c>
      <c r="E773" s="15">
        <f>IF(INTRO!$E$43="Non-endemic", 0, IF(COUNTRY_INFO!$K773&gt;0, IF(COUNTRY_INFO!$K773=4, 0, IF(COUNTRY_INFO!$K773=1, 0, IF(COUNTRY_INFO!$K773=2, COUNTRY_INFO!$G773*0.2, COUNTRY_INFO!$G773))), 0))</f>
        <v>22259.28599604436</v>
      </c>
      <c r="F773" s="15">
        <f t="shared" si="88"/>
        <v>35796.43287135868</v>
      </c>
      <c r="G773" s="16">
        <f>IF(INTRO!$E$43="Non-endemic", "Not required", COUNTRY_INFO!S773)</f>
        <v>1</v>
      </c>
      <c r="H773" s="198" t="s">
        <v>171</v>
      </c>
      <c r="I773" s="15">
        <f>IF($D773=0,0,IF(AND($G773&gt;0,$H773&lt;&gt;"Yes"),D773,IF(AND($G773&gt;0,$H773="Yes"),COUNTRY_INFO!$F773,0)))</f>
        <v>13537.14687531432</v>
      </c>
      <c r="J773" s="3"/>
      <c r="K773" s="42">
        <f t="shared" si="89"/>
        <v>22259.28599604436</v>
      </c>
      <c r="L773" s="42">
        <f t="shared" si="90"/>
        <v>35796.43287135868</v>
      </c>
      <c r="M773" s="15">
        <f t="shared" si="85"/>
        <v>33842.867188285803</v>
      </c>
      <c r="N773" s="42">
        <f t="shared" si="86"/>
        <v>66777.857988133081</v>
      </c>
      <c r="O773" s="15">
        <f t="shared" si="91"/>
        <v>33842.867188285803</v>
      </c>
      <c r="P773" s="25"/>
      <c r="Q773" s="17">
        <f t="shared" si="92"/>
        <v>33842.867188285803</v>
      </c>
      <c r="R773" s="17">
        <f t="shared" si="87"/>
        <v>34</v>
      </c>
    </row>
    <row r="774" spans="1:18" x14ac:dyDescent="0.2">
      <c r="A774" s="14" t="str">
        <f>IF(INTRO!$E$43="Non-endemic"," ", IF(COUNTRY_INFO!A774=0," ",COUNTRY_INFO!A774))</f>
        <v>Ethiopia</v>
      </c>
      <c r="B774" s="14" t="str">
        <f>IF(INTRO!$E$43="Non-endemic"," ", IF(COUNTRY_INFO!B774=0," ",COUNTRY_INFO!B774))</f>
        <v>SomaliAfder</v>
      </c>
      <c r="C774" s="14" t="str">
        <f>IF(INTRO!$E$43="Non-endemic"," ", IF(COUNTRY_INFO!C774=0," ",COUNTRY_INFO!C774))</f>
        <v>West Emay</v>
      </c>
      <c r="D774" s="15">
        <f>IF(INTRO!$E$43="Non-endemic", 0, IF(COUNTRY_INFO!$K774&gt;0, IF(COUNTRY_INFO!$K774=4, 0, IF(COUNTRY_INFO!$K774=1, COUNTRY_INFO!$F774*0.33, IF(COUNTRY_INFO!$K774=2, COUNTRY_INFO!$F774*0.5, COUNTRY_INFO!$F774))), 0))</f>
        <v>0</v>
      </c>
      <c r="E774" s="15">
        <f>IF(INTRO!$E$43="Non-endemic", 0, IF(COUNTRY_INFO!$K774&gt;0, IF(COUNTRY_INFO!$K774=4, 0, IF(COUNTRY_INFO!$K774=1, 0, IF(COUNTRY_INFO!$K774=2, COUNTRY_INFO!$G774*0.2, COUNTRY_INFO!$G774))), 0))</f>
        <v>0</v>
      </c>
      <c r="F774" s="15">
        <f t="shared" si="88"/>
        <v>0</v>
      </c>
      <c r="G774" s="16">
        <f>IF(INTRO!$E$43="Non-endemic", "Not required", COUNTRY_INFO!S774)</f>
        <v>0</v>
      </c>
      <c r="H774" s="198"/>
      <c r="I774" s="15">
        <f>IF($D774=0,0,IF(AND($G774&gt;0,$H774&lt;&gt;"Yes"),D774,IF(AND($G774&gt;0,$H774="Yes"),COUNTRY_INFO!$F774,0)))</f>
        <v>0</v>
      </c>
      <c r="J774" s="3"/>
      <c r="K774" s="42">
        <f t="shared" si="89"/>
        <v>0</v>
      </c>
      <c r="L774" s="42">
        <f t="shared" si="90"/>
        <v>0</v>
      </c>
      <c r="M774" s="15">
        <f t="shared" si="85"/>
        <v>0</v>
      </c>
      <c r="N774" s="42">
        <f t="shared" si="86"/>
        <v>0</v>
      </c>
      <c r="O774" s="15">
        <f t="shared" si="91"/>
        <v>0</v>
      </c>
      <c r="P774" s="25"/>
      <c r="Q774" s="17">
        <f t="shared" si="92"/>
        <v>0</v>
      </c>
      <c r="R774" s="17">
        <f t="shared" si="87"/>
        <v>0</v>
      </c>
    </row>
    <row r="775" spans="1:18" x14ac:dyDescent="0.2">
      <c r="A775" s="14" t="str">
        <f>IF(INTRO!$E$43="Non-endemic"," ", IF(COUNTRY_INFO!A775=0," ",COUNTRY_INFO!A775))</f>
        <v>Ethiopia</v>
      </c>
      <c r="B775" s="14" t="str">
        <f>IF(INTRO!$E$43="Non-endemic"," ", IF(COUNTRY_INFO!B775=0," ",COUNTRY_INFO!B775))</f>
        <v>SomaliCity</v>
      </c>
      <c r="C775" s="14" t="str">
        <f>IF(INTRO!$E$43="Non-endemic"," ", IF(COUNTRY_INFO!C775=0," ",COUNTRY_INFO!C775))</f>
        <v>Afdem</v>
      </c>
      <c r="D775" s="15">
        <f>IF(INTRO!$E$43="Non-endemic", 0, IF(COUNTRY_INFO!$K775&gt;0, IF(COUNTRY_INFO!$K775=4, 0, IF(COUNTRY_INFO!$K775=1, COUNTRY_INFO!$F775*0.33, IF(COUNTRY_INFO!$K775=2, COUNTRY_INFO!$F775*0.5, COUNTRY_INFO!$F775))), 0))</f>
        <v>0</v>
      </c>
      <c r="E775" s="15">
        <f>IF(INTRO!$E$43="Non-endemic", 0, IF(COUNTRY_INFO!$K775&gt;0, IF(COUNTRY_INFO!$K775=4, 0, IF(COUNTRY_INFO!$K775=1, 0, IF(COUNTRY_INFO!$K775=2, COUNTRY_INFO!$G775*0.2, COUNTRY_INFO!$G775))), 0))</f>
        <v>0</v>
      </c>
      <c r="F775" s="15">
        <f t="shared" si="88"/>
        <v>0</v>
      </c>
      <c r="G775" s="16">
        <f>IF(INTRO!$E$43="Non-endemic", "Not required", COUNTRY_INFO!S775)</f>
        <v>0</v>
      </c>
      <c r="H775" s="198"/>
      <c r="I775" s="15">
        <f>IF($D775=0,0,IF(AND($G775&gt;0,$H775&lt;&gt;"Yes"),D775,IF(AND($G775&gt;0,$H775="Yes"),COUNTRY_INFO!$F775,0)))</f>
        <v>0</v>
      </c>
      <c r="J775" s="3"/>
      <c r="K775" s="42">
        <f t="shared" si="89"/>
        <v>0</v>
      </c>
      <c r="L775" s="42">
        <f t="shared" si="90"/>
        <v>0</v>
      </c>
      <c r="M775" s="15">
        <f t="shared" si="85"/>
        <v>0</v>
      </c>
      <c r="N775" s="42">
        <f t="shared" si="86"/>
        <v>0</v>
      </c>
      <c r="O775" s="15">
        <f t="shared" si="91"/>
        <v>0</v>
      </c>
      <c r="P775" s="25"/>
      <c r="Q775" s="17">
        <f t="shared" si="92"/>
        <v>0</v>
      </c>
      <c r="R775" s="17">
        <f t="shared" si="87"/>
        <v>0</v>
      </c>
    </row>
    <row r="776" spans="1:18" x14ac:dyDescent="0.2">
      <c r="A776" s="14" t="str">
        <f>IF(INTRO!$E$43="Non-endemic"," ", IF(COUNTRY_INFO!A776=0," ",COUNTRY_INFO!A776))</f>
        <v>Ethiopia</v>
      </c>
      <c r="B776" s="14" t="str">
        <f>IF(INTRO!$E$43="Non-endemic"," ", IF(COUNTRY_INFO!B776=0," ",COUNTRY_INFO!B776))</f>
        <v>SomaliCity</v>
      </c>
      <c r="C776" s="14" t="str">
        <f>IF(INTRO!$E$43="Non-endemic"," ", IF(COUNTRY_INFO!C776=0," ",COUNTRY_INFO!C776))</f>
        <v>Ayshia</v>
      </c>
      <c r="D776" s="15">
        <f>IF(INTRO!$E$43="Non-endemic", 0, IF(COUNTRY_INFO!$K776&gt;0, IF(COUNTRY_INFO!$K776=4, 0, IF(COUNTRY_INFO!$K776=1, COUNTRY_INFO!$F776*0.33, IF(COUNTRY_INFO!$K776=2, COUNTRY_INFO!$F776*0.5, COUNTRY_INFO!$F776))), 0))</f>
        <v>0</v>
      </c>
      <c r="E776" s="15">
        <f>IF(INTRO!$E$43="Non-endemic", 0, IF(COUNTRY_INFO!$K776&gt;0, IF(COUNTRY_INFO!$K776=4, 0, IF(COUNTRY_INFO!$K776=1, 0, IF(COUNTRY_INFO!$K776=2, COUNTRY_INFO!$G776*0.2, COUNTRY_INFO!$G776))), 0))</f>
        <v>0</v>
      </c>
      <c r="F776" s="15">
        <f t="shared" si="88"/>
        <v>0</v>
      </c>
      <c r="G776" s="16">
        <f>IF(INTRO!$E$43="Non-endemic", "Not required", COUNTRY_INFO!S776)</f>
        <v>0</v>
      </c>
      <c r="H776" s="198"/>
      <c r="I776" s="15">
        <f>IF($D776=0,0,IF(AND($G776&gt;0,$H776&lt;&gt;"Yes"),D776,IF(AND($G776&gt;0,$H776="Yes"),COUNTRY_INFO!$F776,0)))</f>
        <v>0</v>
      </c>
      <c r="J776" s="3"/>
      <c r="K776" s="42">
        <f t="shared" si="89"/>
        <v>0</v>
      </c>
      <c r="L776" s="42">
        <f t="shared" si="90"/>
        <v>0</v>
      </c>
      <c r="M776" s="15">
        <f t="shared" ref="M776:M839" si="93">IF($J776=0,$I776*2.5,$J776*2.5)</f>
        <v>0</v>
      </c>
      <c r="N776" s="42">
        <f t="shared" ref="N776:N839" si="94">$K776*3</f>
        <v>0</v>
      </c>
      <c r="O776" s="15">
        <f t="shared" si="91"/>
        <v>0</v>
      </c>
      <c r="P776" s="25"/>
      <c r="Q776" s="17">
        <f t="shared" si="92"/>
        <v>0</v>
      </c>
      <c r="R776" s="17">
        <f t="shared" ref="R776:R839" si="95">ROUNDUP($O776/1000,0)</f>
        <v>0</v>
      </c>
    </row>
    <row r="777" spans="1:18" x14ac:dyDescent="0.2">
      <c r="A777" s="14" t="str">
        <f>IF(INTRO!$E$43="Non-endemic"," ", IF(COUNTRY_INFO!A777=0," ",COUNTRY_INFO!A777))</f>
        <v>Ethiopia</v>
      </c>
      <c r="B777" s="14" t="str">
        <f>IF(INTRO!$E$43="Non-endemic"," ", IF(COUNTRY_INFO!B777=0," ",COUNTRY_INFO!B777))</f>
        <v>SomaliCity</v>
      </c>
      <c r="C777" s="14" t="str">
        <f>IF(INTRO!$E$43="Non-endemic"," ", IF(COUNTRY_INFO!C777=0," ",COUNTRY_INFO!C777))</f>
        <v>Dambal</v>
      </c>
      <c r="D777" s="15">
        <f>IF(INTRO!$E$43="Non-endemic", 0, IF(COUNTRY_INFO!$K777&gt;0, IF(COUNTRY_INFO!$K777=4, 0, IF(COUNTRY_INFO!$K777=1, COUNTRY_INFO!$F777*0.33, IF(COUNTRY_INFO!$K777=2, COUNTRY_INFO!$F777*0.5, COUNTRY_INFO!$F777))), 0))</f>
        <v>0</v>
      </c>
      <c r="E777" s="15">
        <f>IF(INTRO!$E$43="Non-endemic", 0, IF(COUNTRY_INFO!$K777&gt;0, IF(COUNTRY_INFO!$K777=4, 0, IF(COUNTRY_INFO!$K777=1, 0, IF(COUNTRY_INFO!$K777=2, COUNTRY_INFO!$G777*0.2, COUNTRY_INFO!$G777))), 0))</f>
        <v>0</v>
      </c>
      <c r="F777" s="15">
        <f t="shared" si="88"/>
        <v>0</v>
      </c>
      <c r="G777" s="16">
        <f>IF(INTRO!$E$43="Non-endemic", "Not required", COUNTRY_INFO!S777)</f>
        <v>0</v>
      </c>
      <c r="H777" s="198"/>
      <c r="I777" s="15">
        <f>IF($D777=0,0,IF(AND($G777&gt;0,$H777&lt;&gt;"Yes"),D777,IF(AND($G777&gt;0,$H777="Yes"),COUNTRY_INFO!$F777,0)))</f>
        <v>0</v>
      </c>
      <c r="J777" s="3"/>
      <c r="K777" s="42">
        <f t="shared" si="89"/>
        <v>0</v>
      </c>
      <c r="L777" s="42">
        <f t="shared" si="90"/>
        <v>0</v>
      </c>
      <c r="M777" s="15">
        <f t="shared" si="93"/>
        <v>0</v>
      </c>
      <c r="N777" s="42">
        <f t="shared" si="94"/>
        <v>0</v>
      </c>
      <c r="O777" s="15">
        <f t="shared" si="91"/>
        <v>0</v>
      </c>
      <c r="P777" s="25"/>
      <c r="Q777" s="17">
        <f t="shared" si="92"/>
        <v>0</v>
      </c>
      <c r="R777" s="17">
        <f t="shared" si="95"/>
        <v>0</v>
      </c>
    </row>
    <row r="778" spans="1:18" x14ac:dyDescent="0.2">
      <c r="A778" s="14" t="str">
        <f>IF(INTRO!$E$43="Non-endemic"," ", IF(COUNTRY_INFO!A778=0," ",COUNTRY_INFO!A778))</f>
        <v>Ethiopia</v>
      </c>
      <c r="B778" s="14" t="str">
        <f>IF(INTRO!$E$43="Non-endemic"," ", IF(COUNTRY_INFO!B778=0," ",COUNTRY_INFO!B778))</f>
        <v>SomaliCity</v>
      </c>
      <c r="C778" s="14" t="str">
        <f>IF(INTRO!$E$43="Non-endemic"," ", IF(COUNTRY_INFO!C778=0," ",COUNTRY_INFO!C778))</f>
        <v>Erer</v>
      </c>
      <c r="D778" s="15">
        <f>IF(INTRO!$E$43="Non-endemic", 0, IF(COUNTRY_INFO!$K778&gt;0, IF(COUNTRY_INFO!$K778=4, 0, IF(COUNTRY_INFO!$K778=1, COUNTRY_INFO!$F778*0.33, IF(COUNTRY_INFO!$K778=2, COUNTRY_INFO!$F778*0.5, COUNTRY_INFO!$F778))), 0))</f>
        <v>33687.656650835568</v>
      </c>
      <c r="E778" s="15">
        <f>IF(INTRO!$E$43="Non-endemic", 0, IF(COUNTRY_INFO!$K778&gt;0, IF(COUNTRY_INFO!$K778=4, 0, IF(COUNTRY_INFO!$K778=1, 0, IF(COUNTRY_INFO!$K778=2, COUNTRY_INFO!$G778*0.2, COUNTRY_INFO!$G778))), 0))</f>
        <v>55393.00052176496</v>
      </c>
      <c r="F778" s="15">
        <f t="shared" ref="F778:F841" si="96">SUM(D778:E778)</f>
        <v>89080.657172600535</v>
      </c>
      <c r="G778" s="16">
        <f>IF(INTRO!$E$43="Non-endemic", "Not required", COUNTRY_INFO!S778)</f>
        <v>1</v>
      </c>
      <c r="H778" s="198" t="s">
        <v>171</v>
      </c>
      <c r="I778" s="15">
        <f>IF($D778=0,0,IF(AND($G778&gt;0,$H778&lt;&gt;"Yes"),D778,IF(AND($G778&gt;0,$H778="Yes"),COUNTRY_INFO!$F778,0)))</f>
        <v>33687.656650835568</v>
      </c>
      <c r="J778" s="3"/>
      <c r="K778" s="42">
        <f t="shared" ref="K778:K841" si="97">IF($G778&gt;0,E778, 0)</f>
        <v>55393.00052176496</v>
      </c>
      <c r="L778" s="42">
        <f t="shared" ref="L778:L841" si="98">IF($J778=0,SUM(I778,K778),SUM(J778,K778))</f>
        <v>89080.657172600535</v>
      </c>
      <c r="M778" s="15">
        <f t="shared" si="93"/>
        <v>84219.141627088917</v>
      </c>
      <c r="N778" s="42">
        <f t="shared" si="94"/>
        <v>166179.00156529486</v>
      </c>
      <c r="O778" s="15">
        <f t="shared" ref="O778:O841" si="99">M778</f>
        <v>84219.141627088917</v>
      </c>
      <c r="P778" s="25"/>
      <c r="Q778" s="17">
        <f t="shared" ref="Q778:Q841" si="100">IF($O778&gt;$P778,O778-P778,0)</f>
        <v>84219.141627088917</v>
      </c>
      <c r="R778" s="17">
        <f t="shared" si="95"/>
        <v>85</v>
      </c>
    </row>
    <row r="779" spans="1:18" x14ac:dyDescent="0.2">
      <c r="A779" s="14" t="str">
        <f>IF(INTRO!$E$43="Non-endemic"," ", IF(COUNTRY_INFO!A779=0," ",COUNTRY_INFO!A779))</f>
        <v>Ethiopia</v>
      </c>
      <c r="B779" s="14" t="str">
        <f>IF(INTRO!$E$43="Non-endemic"," ", IF(COUNTRY_INFO!B779=0," ",COUNTRY_INFO!B779))</f>
        <v>SomaliCity</v>
      </c>
      <c r="C779" s="14" t="str">
        <f>IF(INTRO!$E$43="Non-endemic"," ", IF(COUNTRY_INFO!C779=0," ",COUNTRY_INFO!C779))</f>
        <v>Gablalu</v>
      </c>
      <c r="D779" s="15">
        <f>IF(INTRO!$E$43="Non-endemic", 0, IF(COUNTRY_INFO!$K779&gt;0, IF(COUNTRY_INFO!$K779=4, 0, IF(COUNTRY_INFO!$K779=1, COUNTRY_INFO!$F779*0.33, IF(COUNTRY_INFO!$K779=2, COUNTRY_INFO!$F779*0.5, COUNTRY_INFO!$F779))), 0))</f>
        <v>0</v>
      </c>
      <c r="E779" s="15">
        <f>IF(INTRO!$E$43="Non-endemic", 0, IF(COUNTRY_INFO!$K779&gt;0, IF(COUNTRY_INFO!$K779=4, 0, IF(COUNTRY_INFO!$K779=1, 0, IF(COUNTRY_INFO!$K779=2, COUNTRY_INFO!$G779*0.2, COUNTRY_INFO!$G779))), 0))</f>
        <v>0</v>
      </c>
      <c r="F779" s="15">
        <f t="shared" si="96"/>
        <v>0</v>
      </c>
      <c r="G779" s="16">
        <f>IF(INTRO!$E$43="Non-endemic", "Not required", COUNTRY_INFO!S779)</f>
        <v>0</v>
      </c>
      <c r="H779" s="198"/>
      <c r="I779" s="15">
        <f>IF($D779=0,0,IF(AND($G779&gt;0,$H779&lt;&gt;"Yes"),D779,IF(AND($G779&gt;0,$H779="Yes"),COUNTRY_INFO!$F779,0)))</f>
        <v>0</v>
      </c>
      <c r="J779" s="3"/>
      <c r="K779" s="42">
        <f t="shared" si="97"/>
        <v>0</v>
      </c>
      <c r="L779" s="42">
        <f t="shared" si="98"/>
        <v>0</v>
      </c>
      <c r="M779" s="15">
        <f t="shared" si="93"/>
        <v>0</v>
      </c>
      <c r="N779" s="42">
        <f t="shared" si="94"/>
        <v>0</v>
      </c>
      <c r="O779" s="15">
        <f t="shared" si="99"/>
        <v>0</v>
      </c>
      <c r="P779" s="25"/>
      <c r="Q779" s="17">
        <f t="shared" si="100"/>
        <v>0</v>
      </c>
      <c r="R779" s="17">
        <f t="shared" si="95"/>
        <v>0</v>
      </c>
    </row>
    <row r="780" spans="1:18" x14ac:dyDescent="0.2">
      <c r="A780" s="14" t="str">
        <f>IF(INTRO!$E$43="Non-endemic"," ", IF(COUNTRY_INFO!A780=0," ",COUNTRY_INFO!A780))</f>
        <v>Ethiopia</v>
      </c>
      <c r="B780" s="14" t="str">
        <f>IF(INTRO!$E$43="Non-endemic"," ", IF(COUNTRY_INFO!B780=0," ",COUNTRY_INFO!B780))</f>
        <v>SomaliCity</v>
      </c>
      <c r="C780" s="14" t="str">
        <f>IF(INTRO!$E$43="Non-endemic"," ", IF(COUNTRY_INFO!C780=0," ",COUNTRY_INFO!C780))</f>
        <v>Hadhagala</v>
      </c>
      <c r="D780" s="15">
        <f>IF(INTRO!$E$43="Non-endemic", 0, IF(COUNTRY_INFO!$K780&gt;0, IF(COUNTRY_INFO!$K780=4, 0, IF(COUNTRY_INFO!$K780=1, COUNTRY_INFO!$F780*0.33, IF(COUNTRY_INFO!$K780=2, COUNTRY_INFO!$F780*0.5, COUNTRY_INFO!$F780))), 0))</f>
        <v>8376.5444056062443</v>
      </c>
      <c r="E780" s="15">
        <f>IF(INTRO!$E$43="Non-endemic", 0, IF(COUNTRY_INFO!$K780&gt;0, IF(COUNTRY_INFO!$K780=4, 0, IF(COUNTRY_INFO!$K780=1, 0, IF(COUNTRY_INFO!$K780=2, COUNTRY_INFO!$G780*0.2, COUNTRY_INFO!$G780))), 0))</f>
        <v>0</v>
      </c>
      <c r="F780" s="15">
        <f t="shared" si="96"/>
        <v>8376.5444056062443</v>
      </c>
      <c r="G780" s="16">
        <f>IF(INTRO!$E$43="Non-endemic", "Not required", COUNTRY_INFO!S780)</f>
        <v>0</v>
      </c>
      <c r="H780" s="198"/>
      <c r="I780" s="15">
        <f>IF($D780=0,0,IF(AND($G780&gt;0,$H780&lt;&gt;"Yes"),D780,IF(AND($G780&gt;0,$H780="Yes"),COUNTRY_INFO!$F780,0)))</f>
        <v>0</v>
      </c>
      <c r="J780" s="3"/>
      <c r="K780" s="42">
        <f t="shared" si="97"/>
        <v>0</v>
      </c>
      <c r="L780" s="42">
        <f t="shared" si="98"/>
        <v>0</v>
      </c>
      <c r="M780" s="15">
        <f t="shared" si="93"/>
        <v>0</v>
      </c>
      <c r="N780" s="42">
        <f t="shared" si="94"/>
        <v>0</v>
      </c>
      <c r="O780" s="15">
        <f t="shared" si="99"/>
        <v>0</v>
      </c>
      <c r="P780" s="25"/>
      <c r="Q780" s="17">
        <f t="shared" si="100"/>
        <v>0</v>
      </c>
      <c r="R780" s="17">
        <f t="shared" si="95"/>
        <v>0</v>
      </c>
    </row>
    <row r="781" spans="1:18" x14ac:dyDescent="0.2">
      <c r="A781" s="14" t="str">
        <f>IF(INTRO!$E$43="Non-endemic"," ", IF(COUNTRY_INFO!A781=0," ",COUNTRY_INFO!A781))</f>
        <v>Ethiopia</v>
      </c>
      <c r="B781" s="14" t="str">
        <f>IF(INTRO!$E$43="Non-endemic"," ", IF(COUNTRY_INFO!B781=0," ",COUNTRY_INFO!B781))</f>
        <v>SomaliCity</v>
      </c>
      <c r="C781" s="14" t="str">
        <f>IF(INTRO!$E$43="Non-endemic"," ", IF(COUNTRY_INFO!C781=0," ",COUNTRY_INFO!C781))</f>
        <v>Meiso</v>
      </c>
      <c r="D781" s="15">
        <f>IF(INTRO!$E$43="Non-endemic", 0, IF(COUNTRY_INFO!$K781&gt;0, IF(COUNTRY_INFO!$K781=4, 0, IF(COUNTRY_INFO!$K781=1, COUNTRY_INFO!$F781*0.33, IF(COUNTRY_INFO!$K781=2, COUNTRY_INFO!$F781*0.5, COUNTRY_INFO!$F781))), 0))</f>
        <v>0</v>
      </c>
      <c r="E781" s="15">
        <f>IF(INTRO!$E$43="Non-endemic", 0, IF(COUNTRY_INFO!$K781&gt;0, IF(COUNTRY_INFO!$K781=4, 0, IF(COUNTRY_INFO!$K781=1, 0, IF(COUNTRY_INFO!$K781=2, COUNTRY_INFO!$G781*0.2, COUNTRY_INFO!$G781))), 0))</f>
        <v>0</v>
      </c>
      <c r="F781" s="15">
        <f t="shared" si="96"/>
        <v>0</v>
      </c>
      <c r="G781" s="16">
        <f>IF(INTRO!$E$43="Non-endemic", "Not required", COUNTRY_INFO!S781)</f>
        <v>0</v>
      </c>
      <c r="H781" s="198"/>
      <c r="I781" s="15">
        <f>IF($D781=0,0,IF(AND($G781&gt;0,$H781&lt;&gt;"Yes"),D781,IF(AND($G781&gt;0,$H781="Yes"),COUNTRY_INFO!$F781,0)))</f>
        <v>0</v>
      </c>
      <c r="J781" s="3"/>
      <c r="K781" s="42">
        <f t="shared" si="97"/>
        <v>0</v>
      </c>
      <c r="L781" s="42">
        <f t="shared" si="98"/>
        <v>0</v>
      </c>
      <c r="M781" s="15">
        <f t="shared" si="93"/>
        <v>0</v>
      </c>
      <c r="N781" s="42">
        <f t="shared" si="94"/>
        <v>0</v>
      </c>
      <c r="O781" s="15">
        <f t="shared" si="99"/>
        <v>0</v>
      </c>
      <c r="P781" s="25"/>
      <c r="Q781" s="17">
        <f t="shared" si="100"/>
        <v>0</v>
      </c>
      <c r="R781" s="17">
        <f t="shared" si="95"/>
        <v>0</v>
      </c>
    </row>
    <row r="782" spans="1:18" x14ac:dyDescent="0.2">
      <c r="A782" s="14" t="str">
        <f>IF(INTRO!$E$43="Non-endemic"," ", IF(COUNTRY_INFO!A782=0," ",COUNTRY_INFO!A782))</f>
        <v>Ethiopia</v>
      </c>
      <c r="B782" s="14" t="str">
        <f>IF(INTRO!$E$43="Non-endemic"," ", IF(COUNTRY_INFO!B782=0," ",COUNTRY_INFO!B782))</f>
        <v>SomaliCity</v>
      </c>
      <c r="C782" s="14" t="str">
        <f>IF(INTRO!$E$43="Non-endemic"," ", IF(COUNTRY_INFO!C782=0," ",COUNTRY_INFO!C782))</f>
        <v>Shinile</v>
      </c>
      <c r="D782" s="15">
        <f>IF(INTRO!$E$43="Non-endemic", 0, IF(COUNTRY_INFO!$K782&gt;0, IF(COUNTRY_INFO!$K782=4, 0, IF(COUNTRY_INFO!$K782=1, COUNTRY_INFO!$F782*0.33, IF(COUNTRY_INFO!$K782=2, COUNTRY_INFO!$F782*0.5, COUNTRY_INFO!$F782))), 0))</f>
        <v>0</v>
      </c>
      <c r="E782" s="15">
        <f>IF(INTRO!$E$43="Non-endemic", 0, IF(COUNTRY_INFO!$K782&gt;0, IF(COUNTRY_INFO!$K782=4, 0, IF(COUNTRY_INFO!$K782=1, 0, IF(COUNTRY_INFO!$K782=2, COUNTRY_INFO!$G782*0.2, COUNTRY_INFO!$G782))), 0))</f>
        <v>0</v>
      </c>
      <c r="F782" s="15">
        <f t="shared" si="96"/>
        <v>0</v>
      </c>
      <c r="G782" s="16">
        <f>IF(INTRO!$E$43="Non-endemic", "Not required", COUNTRY_INFO!S782)</f>
        <v>0</v>
      </c>
      <c r="H782" s="198"/>
      <c r="I782" s="15">
        <f>IF($D782=0,0,IF(AND($G782&gt;0,$H782&lt;&gt;"Yes"),D782,IF(AND($G782&gt;0,$H782="Yes"),COUNTRY_INFO!$F782,0)))</f>
        <v>0</v>
      </c>
      <c r="J782" s="3"/>
      <c r="K782" s="42">
        <f t="shared" si="97"/>
        <v>0</v>
      </c>
      <c r="L782" s="42">
        <f t="shared" si="98"/>
        <v>0</v>
      </c>
      <c r="M782" s="15">
        <f t="shared" si="93"/>
        <v>0</v>
      </c>
      <c r="N782" s="42">
        <f t="shared" si="94"/>
        <v>0</v>
      </c>
      <c r="O782" s="15">
        <f t="shared" si="99"/>
        <v>0</v>
      </c>
      <c r="P782" s="25"/>
      <c r="Q782" s="17">
        <f t="shared" si="100"/>
        <v>0</v>
      </c>
      <c r="R782" s="17">
        <f t="shared" si="95"/>
        <v>0</v>
      </c>
    </row>
    <row r="783" spans="1:18" x14ac:dyDescent="0.2">
      <c r="A783" s="14" t="str">
        <f>IF(INTRO!$E$43="Non-endemic"," ", IF(COUNTRY_INFO!A783=0," ",COUNTRY_INFO!A783))</f>
        <v>Ethiopia</v>
      </c>
      <c r="B783" s="14" t="str">
        <f>IF(INTRO!$E$43="Non-endemic"," ", IF(COUNTRY_INFO!B783=0," ",COUNTRY_INFO!B783))</f>
        <v>SomaliDolo</v>
      </c>
      <c r="C783" s="14" t="str">
        <f>IF(INTRO!$E$43="Non-endemic"," ", IF(COUNTRY_INFO!C783=0," ",COUNTRY_INFO!C783))</f>
        <v>Bokh</v>
      </c>
      <c r="D783" s="15">
        <f>IF(INTRO!$E$43="Non-endemic", 0, IF(COUNTRY_INFO!$K783&gt;0, IF(COUNTRY_INFO!$K783=4, 0, IF(COUNTRY_INFO!$K783=1, COUNTRY_INFO!$F783*0.33, IF(COUNTRY_INFO!$K783=2, COUNTRY_INFO!$F783*0.5, COUNTRY_INFO!$F783))), 0))</f>
        <v>0</v>
      </c>
      <c r="E783" s="15">
        <f>IF(INTRO!$E$43="Non-endemic", 0, IF(COUNTRY_INFO!$K783&gt;0, IF(COUNTRY_INFO!$K783=4, 0, IF(COUNTRY_INFO!$K783=1, 0, IF(COUNTRY_INFO!$K783=2, COUNTRY_INFO!$G783*0.2, COUNTRY_INFO!$G783))), 0))</f>
        <v>0</v>
      </c>
      <c r="F783" s="15">
        <f t="shared" si="96"/>
        <v>0</v>
      </c>
      <c r="G783" s="16">
        <f>IF(INTRO!$E$43="Non-endemic", "Not required", COUNTRY_INFO!S783)</f>
        <v>0</v>
      </c>
      <c r="H783" s="198"/>
      <c r="I783" s="15">
        <f>IF($D783=0,0,IF(AND($G783&gt;0,$H783&lt;&gt;"Yes"),D783,IF(AND($G783&gt;0,$H783="Yes"),COUNTRY_INFO!$F783,0)))</f>
        <v>0</v>
      </c>
      <c r="J783" s="3"/>
      <c r="K783" s="42">
        <f t="shared" si="97"/>
        <v>0</v>
      </c>
      <c r="L783" s="42">
        <f t="shared" si="98"/>
        <v>0</v>
      </c>
      <c r="M783" s="15">
        <f t="shared" si="93"/>
        <v>0</v>
      </c>
      <c r="N783" s="42">
        <f t="shared" si="94"/>
        <v>0</v>
      </c>
      <c r="O783" s="15">
        <f t="shared" si="99"/>
        <v>0</v>
      </c>
      <c r="P783" s="25"/>
      <c r="Q783" s="17">
        <f t="shared" si="100"/>
        <v>0</v>
      </c>
      <c r="R783" s="17">
        <f t="shared" si="95"/>
        <v>0</v>
      </c>
    </row>
    <row r="784" spans="1:18" x14ac:dyDescent="0.2">
      <c r="A784" s="14" t="str">
        <f>IF(INTRO!$E$43="Non-endemic"," ", IF(COUNTRY_INFO!A784=0," ",COUNTRY_INFO!A784))</f>
        <v>Ethiopia</v>
      </c>
      <c r="B784" s="14" t="str">
        <f>IF(INTRO!$E$43="Non-endemic"," ", IF(COUNTRY_INFO!B784=0," ",COUNTRY_INFO!B784))</f>
        <v>SomaliDolo</v>
      </c>
      <c r="C784" s="14" t="str">
        <f>IF(INTRO!$E$43="Non-endemic"," ", IF(COUNTRY_INFO!C784=0," ",COUNTRY_INFO!C784))</f>
        <v>Danod</v>
      </c>
      <c r="D784" s="15">
        <f>IF(INTRO!$E$43="Non-endemic", 0, IF(COUNTRY_INFO!$K784&gt;0, IF(COUNTRY_INFO!$K784=4, 0, IF(COUNTRY_INFO!$K784=1, COUNTRY_INFO!$F784*0.33, IF(COUNTRY_INFO!$K784=2, COUNTRY_INFO!$F784*0.5, COUNTRY_INFO!$F784))), 0))</f>
        <v>0</v>
      </c>
      <c r="E784" s="15">
        <f>IF(INTRO!$E$43="Non-endemic", 0, IF(COUNTRY_INFO!$K784&gt;0, IF(COUNTRY_INFO!$K784=4, 0, IF(COUNTRY_INFO!$K784=1, 0, IF(COUNTRY_INFO!$K784=2, COUNTRY_INFO!$G784*0.2, COUNTRY_INFO!$G784))), 0))</f>
        <v>0</v>
      </c>
      <c r="F784" s="15">
        <f t="shared" si="96"/>
        <v>0</v>
      </c>
      <c r="G784" s="16">
        <f>IF(INTRO!$E$43="Non-endemic", "Not required", COUNTRY_INFO!S784)</f>
        <v>0</v>
      </c>
      <c r="H784" s="198"/>
      <c r="I784" s="15">
        <f>IF($D784=0,0,IF(AND($G784&gt;0,$H784&lt;&gt;"Yes"),D784,IF(AND($G784&gt;0,$H784="Yes"),COUNTRY_INFO!$F784,0)))</f>
        <v>0</v>
      </c>
      <c r="J784" s="3"/>
      <c r="K784" s="42">
        <f t="shared" si="97"/>
        <v>0</v>
      </c>
      <c r="L784" s="42">
        <f t="shared" si="98"/>
        <v>0</v>
      </c>
      <c r="M784" s="15">
        <f t="shared" si="93"/>
        <v>0</v>
      </c>
      <c r="N784" s="42">
        <f t="shared" si="94"/>
        <v>0</v>
      </c>
      <c r="O784" s="15">
        <f t="shared" si="99"/>
        <v>0</v>
      </c>
      <c r="P784" s="25"/>
      <c r="Q784" s="17">
        <f t="shared" si="100"/>
        <v>0</v>
      </c>
      <c r="R784" s="17">
        <f t="shared" si="95"/>
        <v>0</v>
      </c>
    </row>
    <row r="785" spans="1:18" x14ac:dyDescent="0.2">
      <c r="A785" s="14" t="str">
        <f>IF(INTRO!$E$43="Non-endemic"," ", IF(COUNTRY_INFO!A785=0," ",COUNTRY_INFO!A785))</f>
        <v>Ethiopia</v>
      </c>
      <c r="B785" s="14" t="str">
        <f>IF(INTRO!$E$43="Non-endemic"," ", IF(COUNTRY_INFO!B785=0," ",COUNTRY_INFO!B785))</f>
        <v>SomaliDolo</v>
      </c>
      <c r="C785" s="14" t="str">
        <f>IF(INTRO!$E$43="Non-endemic"," ", IF(COUNTRY_INFO!C785=0," ",COUNTRY_INFO!C785))</f>
        <v>Daratole</v>
      </c>
      <c r="D785" s="15">
        <f>IF(INTRO!$E$43="Non-endemic", 0, IF(COUNTRY_INFO!$K785&gt;0, IF(COUNTRY_INFO!$K785=4, 0, IF(COUNTRY_INFO!$K785=1, COUNTRY_INFO!$F785*0.33, IF(COUNTRY_INFO!$K785=2, COUNTRY_INFO!$F785*0.5, COUNTRY_INFO!$F785))), 0))</f>
        <v>0</v>
      </c>
      <c r="E785" s="15">
        <f>IF(INTRO!$E$43="Non-endemic", 0, IF(COUNTRY_INFO!$K785&gt;0, IF(COUNTRY_INFO!$K785=4, 0, IF(COUNTRY_INFO!$K785=1, 0, IF(COUNTRY_INFO!$K785=2, COUNTRY_INFO!$G785*0.2, COUNTRY_INFO!$G785))), 0))</f>
        <v>0</v>
      </c>
      <c r="F785" s="15">
        <f t="shared" si="96"/>
        <v>0</v>
      </c>
      <c r="G785" s="16">
        <f>IF(INTRO!$E$43="Non-endemic", "Not required", COUNTRY_INFO!S785)</f>
        <v>0</v>
      </c>
      <c r="H785" s="198"/>
      <c r="I785" s="15">
        <f>IF($D785=0,0,IF(AND($G785&gt;0,$H785&lt;&gt;"Yes"),D785,IF(AND($G785&gt;0,$H785="Yes"),COUNTRY_INFO!$F785,0)))</f>
        <v>0</v>
      </c>
      <c r="J785" s="3"/>
      <c r="K785" s="42">
        <f t="shared" si="97"/>
        <v>0</v>
      </c>
      <c r="L785" s="42">
        <f t="shared" si="98"/>
        <v>0</v>
      </c>
      <c r="M785" s="15">
        <f t="shared" si="93"/>
        <v>0</v>
      </c>
      <c r="N785" s="42">
        <f t="shared" si="94"/>
        <v>0</v>
      </c>
      <c r="O785" s="15">
        <f t="shared" si="99"/>
        <v>0</v>
      </c>
      <c r="P785" s="25"/>
      <c r="Q785" s="17">
        <f t="shared" si="100"/>
        <v>0</v>
      </c>
      <c r="R785" s="17">
        <f t="shared" si="95"/>
        <v>0</v>
      </c>
    </row>
    <row r="786" spans="1:18" x14ac:dyDescent="0.2">
      <c r="A786" s="14" t="str">
        <f>IF(INTRO!$E$43="Non-endemic"," ", IF(COUNTRY_INFO!A786=0," ",COUNTRY_INFO!A786))</f>
        <v>Ethiopia</v>
      </c>
      <c r="B786" s="14" t="str">
        <f>IF(INTRO!$E$43="Non-endemic"," ", IF(COUNTRY_INFO!B786=0," ",COUNTRY_INFO!B786))</f>
        <v>SomaliDolo</v>
      </c>
      <c r="C786" s="14" t="str">
        <f>IF(INTRO!$E$43="Non-endemic"," ", IF(COUNTRY_INFO!C786=0," ",COUNTRY_INFO!C786))</f>
        <v>Galadin</v>
      </c>
      <c r="D786" s="15">
        <f>IF(INTRO!$E$43="Non-endemic", 0, IF(COUNTRY_INFO!$K786&gt;0, IF(COUNTRY_INFO!$K786=4, 0, IF(COUNTRY_INFO!$K786=1, COUNTRY_INFO!$F786*0.33, IF(COUNTRY_INFO!$K786=2, COUNTRY_INFO!$F786*0.5, COUNTRY_INFO!$F786))), 0))</f>
        <v>0</v>
      </c>
      <c r="E786" s="15">
        <f>IF(INTRO!$E$43="Non-endemic", 0, IF(COUNTRY_INFO!$K786&gt;0, IF(COUNTRY_INFO!$K786=4, 0, IF(COUNTRY_INFO!$K786=1, 0, IF(COUNTRY_INFO!$K786=2, COUNTRY_INFO!$G786*0.2, COUNTRY_INFO!$G786))), 0))</f>
        <v>0</v>
      </c>
      <c r="F786" s="15">
        <f t="shared" si="96"/>
        <v>0</v>
      </c>
      <c r="G786" s="16">
        <f>IF(INTRO!$E$43="Non-endemic", "Not required", COUNTRY_INFO!S786)</f>
        <v>0</v>
      </c>
      <c r="H786" s="198"/>
      <c r="I786" s="15">
        <f>IF($D786=0,0,IF(AND($G786&gt;0,$H786&lt;&gt;"Yes"),D786,IF(AND($G786&gt;0,$H786="Yes"),COUNTRY_INFO!$F786,0)))</f>
        <v>0</v>
      </c>
      <c r="J786" s="3"/>
      <c r="K786" s="42">
        <f t="shared" si="97"/>
        <v>0</v>
      </c>
      <c r="L786" s="42">
        <f t="shared" si="98"/>
        <v>0</v>
      </c>
      <c r="M786" s="15">
        <f t="shared" si="93"/>
        <v>0</v>
      </c>
      <c r="N786" s="42">
        <f t="shared" si="94"/>
        <v>0</v>
      </c>
      <c r="O786" s="15">
        <f t="shared" si="99"/>
        <v>0</v>
      </c>
      <c r="P786" s="25"/>
      <c r="Q786" s="17">
        <f t="shared" si="100"/>
        <v>0</v>
      </c>
      <c r="R786" s="17">
        <f t="shared" si="95"/>
        <v>0</v>
      </c>
    </row>
    <row r="787" spans="1:18" x14ac:dyDescent="0.2">
      <c r="A787" s="14" t="str">
        <f>IF(INTRO!$E$43="Non-endemic"," ", IF(COUNTRY_INFO!A787=0," ",COUNTRY_INFO!A787))</f>
        <v>Ethiopia</v>
      </c>
      <c r="B787" s="14" t="str">
        <f>IF(INTRO!$E$43="Non-endemic"," ", IF(COUNTRY_INFO!B787=0," ",COUNTRY_INFO!B787))</f>
        <v>SomaliDolo</v>
      </c>
      <c r="C787" s="14" t="str">
        <f>IF(INTRO!$E$43="Non-endemic"," ", IF(COUNTRY_INFO!C787=0," ",COUNTRY_INFO!C787))</f>
        <v>Lahelaw-Yeob</v>
      </c>
      <c r="D787" s="15">
        <f>IF(INTRO!$E$43="Non-endemic", 0, IF(COUNTRY_INFO!$K787&gt;0, IF(COUNTRY_INFO!$K787=4, 0, IF(COUNTRY_INFO!$K787=1, COUNTRY_INFO!$F787*0.33, IF(COUNTRY_INFO!$K787=2, COUNTRY_INFO!$F787*0.5, COUNTRY_INFO!$F787))), 0))</f>
        <v>0</v>
      </c>
      <c r="E787" s="15">
        <f>IF(INTRO!$E$43="Non-endemic", 0, IF(COUNTRY_INFO!$K787&gt;0, IF(COUNTRY_INFO!$K787=4, 0, IF(COUNTRY_INFO!$K787=1, 0, IF(COUNTRY_INFO!$K787=2, COUNTRY_INFO!$G787*0.2, COUNTRY_INFO!$G787))), 0))</f>
        <v>0</v>
      </c>
      <c r="F787" s="15">
        <f t="shared" si="96"/>
        <v>0</v>
      </c>
      <c r="G787" s="16">
        <f>IF(INTRO!$E$43="Non-endemic", "Not required", COUNTRY_INFO!S787)</f>
        <v>0</v>
      </c>
      <c r="H787" s="198"/>
      <c r="I787" s="15">
        <f>IF($D787=0,0,IF(AND($G787&gt;0,$H787&lt;&gt;"Yes"),D787,IF(AND($G787&gt;0,$H787="Yes"),COUNTRY_INFO!$F787,0)))</f>
        <v>0</v>
      </c>
      <c r="J787" s="3"/>
      <c r="K787" s="42">
        <f t="shared" si="97"/>
        <v>0</v>
      </c>
      <c r="L787" s="42">
        <f t="shared" si="98"/>
        <v>0</v>
      </c>
      <c r="M787" s="15">
        <f t="shared" si="93"/>
        <v>0</v>
      </c>
      <c r="N787" s="42">
        <f t="shared" si="94"/>
        <v>0</v>
      </c>
      <c r="O787" s="15">
        <f t="shared" si="99"/>
        <v>0</v>
      </c>
      <c r="P787" s="25"/>
      <c r="Q787" s="17">
        <f t="shared" si="100"/>
        <v>0</v>
      </c>
      <c r="R787" s="17">
        <f t="shared" si="95"/>
        <v>0</v>
      </c>
    </row>
    <row r="788" spans="1:18" x14ac:dyDescent="0.2">
      <c r="A788" s="14" t="str">
        <f>IF(INTRO!$E$43="Non-endemic"," ", IF(COUNTRY_INFO!A788=0," ",COUNTRY_INFO!A788))</f>
        <v>Ethiopia</v>
      </c>
      <c r="B788" s="14" t="str">
        <f>IF(INTRO!$E$43="Non-endemic"," ", IF(COUNTRY_INFO!B788=0," ",COUNTRY_INFO!B788))</f>
        <v>SomaliDolo</v>
      </c>
      <c r="C788" s="14" t="str">
        <f>IF(INTRO!$E$43="Non-endemic"," ", IF(COUNTRY_INFO!C788=0," ",COUNTRY_INFO!C788))</f>
        <v>Warder</v>
      </c>
      <c r="D788" s="15">
        <f>IF(INTRO!$E$43="Non-endemic", 0, IF(COUNTRY_INFO!$K788&gt;0, IF(COUNTRY_INFO!$K788=4, 0, IF(COUNTRY_INFO!$K788=1, COUNTRY_INFO!$F788*0.33, IF(COUNTRY_INFO!$K788=2, COUNTRY_INFO!$F788*0.5, COUNTRY_INFO!$F788))), 0))</f>
        <v>11073.841745584734</v>
      </c>
      <c r="E788" s="15">
        <f>IF(INTRO!$E$43="Non-endemic", 0, IF(COUNTRY_INFO!$K788&gt;0, IF(COUNTRY_INFO!$K788=4, 0, IF(COUNTRY_INFO!$K788=1, 0, IF(COUNTRY_INFO!$K788=2, COUNTRY_INFO!$G788*0.2, COUNTRY_INFO!$G788))), 0))</f>
        <v>0</v>
      </c>
      <c r="F788" s="15">
        <f t="shared" si="96"/>
        <v>11073.841745584734</v>
      </c>
      <c r="G788" s="16">
        <f>IF(INTRO!$E$43="Non-endemic", "Not required", COUNTRY_INFO!S788)</f>
        <v>0</v>
      </c>
      <c r="H788" s="198"/>
      <c r="I788" s="15">
        <f>IF($D788=0,0,IF(AND($G788&gt;0,$H788&lt;&gt;"Yes"),D788,IF(AND($G788&gt;0,$H788="Yes"),COUNTRY_INFO!$F788,0)))</f>
        <v>0</v>
      </c>
      <c r="J788" s="3"/>
      <c r="K788" s="42">
        <f t="shared" si="97"/>
        <v>0</v>
      </c>
      <c r="L788" s="42">
        <f t="shared" si="98"/>
        <v>0</v>
      </c>
      <c r="M788" s="15">
        <f t="shared" si="93"/>
        <v>0</v>
      </c>
      <c r="N788" s="42">
        <f t="shared" si="94"/>
        <v>0</v>
      </c>
      <c r="O788" s="15">
        <f t="shared" si="99"/>
        <v>0</v>
      </c>
      <c r="P788" s="25"/>
      <c r="Q788" s="17">
        <f t="shared" si="100"/>
        <v>0</v>
      </c>
      <c r="R788" s="17">
        <f t="shared" si="95"/>
        <v>0</v>
      </c>
    </row>
    <row r="789" spans="1:18" x14ac:dyDescent="0.2">
      <c r="A789" s="14" t="str">
        <f>IF(INTRO!$E$43="Non-endemic"," ", IF(COUNTRY_INFO!A789=0," ",COUNTRY_INFO!A789))</f>
        <v>Ethiopia</v>
      </c>
      <c r="B789" s="14" t="str">
        <f>IF(INTRO!$E$43="Non-endemic"," ", IF(COUNTRY_INFO!B789=0," ",COUNTRY_INFO!B789))</f>
        <v>SomaliErer</v>
      </c>
      <c r="C789" s="14" t="str">
        <f>IF(INTRO!$E$43="Non-endemic"," ", IF(COUNTRY_INFO!C789=0," ",COUNTRY_INFO!C789))</f>
        <v>Fik</v>
      </c>
      <c r="D789" s="15">
        <f>IF(INTRO!$E$43="Non-endemic", 0, IF(COUNTRY_INFO!$K789&gt;0, IF(COUNTRY_INFO!$K789=4, 0, IF(COUNTRY_INFO!$K789=1, COUNTRY_INFO!$F789*0.33, IF(COUNTRY_INFO!$K789=2, COUNTRY_INFO!$F789*0.5, COUNTRY_INFO!$F789))), 0))</f>
        <v>0</v>
      </c>
      <c r="E789" s="15">
        <f>IF(INTRO!$E$43="Non-endemic", 0, IF(COUNTRY_INFO!$K789&gt;0, IF(COUNTRY_INFO!$K789=4, 0, IF(COUNTRY_INFO!$K789=1, 0, IF(COUNTRY_INFO!$K789=2, COUNTRY_INFO!$G789*0.2, COUNTRY_INFO!$G789))), 0))</f>
        <v>0</v>
      </c>
      <c r="F789" s="15">
        <f t="shared" si="96"/>
        <v>0</v>
      </c>
      <c r="G789" s="16">
        <f>IF(INTRO!$E$43="Non-endemic", "Not required", COUNTRY_INFO!S789)</f>
        <v>0</v>
      </c>
      <c r="H789" s="198"/>
      <c r="I789" s="15">
        <f>IF($D789=0,0,IF(AND($G789&gt;0,$H789&lt;&gt;"Yes"),D789,IF(AND($G789&gt;0,$H789="Yes"),COUNTRY_INFO!$F789,0)))</f>
        <v>0</v>
      </c>
      <c r="J789" s="3"/>
      <c r="K789" s="42">
        <f t="shared" si="97"/>
        <v>0</v>
      </c>
      <c r="L789" s="42">
        <f t="shared" si="98"/>
        <v>0</v>
      </c>
      <c r="M789" s="15">
        <f t="shared" si="93"/>
        <v>0</v>
      </c>
      <c r="N789" s="42">
        <f t="shared" si="94"/>
        <v>0</v>
      </c>
      <c r="O789" s="15">
        <f t="shared" si="99"/>
        <v>0</v>
      </c>
      <c r="P789" s="25"/>
      <c r="Q789" s="17">
        <f t="shared" si="100"/>
        <v>0</v>
      </c>
      <c r="R789" s="17">
        <f t="shared" si="95"/>
        <v>0</v>
      </c>
    </row>
    <row r="790" spans="1:18" x14ac:dyDescent="0.2">
      <c r="A790" s="14" t="str">
        <f>IF(INTRO!$E$43="Non-endemic"," ", IF(COUNTRY_INFO!A790=0," ",COUNTRY_INFO!A790))</f>
        <v>Ethiopia</v>
      </c>
      <c r="B790" s="14" t="str">
        <f>IF(INTRO!$E$43="Non-endemic"," ", IF(COUNTRY_INFO!B790=0," ",COUNTRY_INFO!B790))</f>
        <v>SomaliErer</v>
      </c>
      <c r="C790" s="14" t="str">
        <f>IF(INTRO!$E$43="Non-endemic"," ", IF(COUNTRY_INFO!C790=0," ",COUNTRY_INFO!C790))</f>
        <v>Mayamulku</v>
      </c>
      <c r="D790" s="15">
        <f>IF(INTRO!$E$43="Non-endemic", 0, IF(COUNTRY_INFO!$K790&gt;0, IF(COUNTRY_INFO!$K790=4, 0, IF(COUNTRY_INFO!$K790=1, COUNTRY_INFO!$F790*0.33, IF(COUNTRY_INFO!$K790=2, COUNTRY_INFO!$F790*0.5, COUNTRY_INFO!$F790))), 0))</f>
        <v>0</v>
      </c>
      <c r="E790" s="15">
        <f>IF(INTRO!$E$43="Non-endemic", 0, IF(COUNTRY_INFO!$K790&gt;0, IF(COUNTRY_INFO!$K790=4, 0, IF(COUNTRY_INFO!$K790=1, 0, IF(COUNTRY_INFO!$K790=2, COUNTRY_INFO!$G790*0.2, COUNTRY_INFO!$G790))), 0))</f>
        <v>0</v>
      </c>
      <c r="F790" s="15">
        <f t="shared" si="96"/>
        <v>0</v>
      </c>
      <c r="G790" s="16">
        <f>IF(INTRO!$E$43="Non-endemic", "Not required", COUNTRY_INFO!S790)</f>
        <v>0</v>
      </c>
      <c r="H790" s="198"/>
      <c r="I790" s="15">
        <f>IF($D790=0,0,IF(AND($G790&gt;0,$H790&lt;&gt;"Yes"),D790,IF(AND($G790&gt;0,$H790="Yes"),COUNTRY_INFO!$F790,0)))</f>
        <v>0</v>
      </c>
      <c r="J790" s="3"/>
      <c r="K790" s="42">
        <f t="shared" si="97"/>
        <v>0</v>
      </c>
      <c r="L790" s="42">
        <f t="shared" si="98"/>
        <v>0</v>
      </c>
      <c r="M790" s="15">
        <f t="shared" si="93"/>
        <v>0</v>
      </c>
      <c r="N790" s="42">
        <f t="shared" si="94"/>
        <v>0</v>
      </c>
      <c r="O790" s="15">
        <f t="shared" si="99"/>
        <v>0</v>
      </c>
      <c r="P790" s="25"/>
      <c r="Q790" s="17">
        <f t="shared" si="100"/>
        <v>0</v>
      </c>
      <c r="R790" s="17">
        <f t="shared" si="95"/>
        <v>0</v>
      </c>
    </row>
    <row r="791" spans="1:18" x14ac:dyDescent="0.2">
      <c r="A791" s="14" t="str">
        <f>IF(INTRO!$E$43="Non-endemic"," ", IF(COUNTRY_INFO!A791=0," ",COUNTRY_INFO!A791))</f>
        <v>Ethiopia</v>
      </c>
      <c r="B791" s="14" t="str">
        <f>IF(INTRO!$E$43="Non-endemic"," ", IF(COUNTRY_INFO!B791=0," ",COUNTRY_INFO!B791))</f>
        <v>SomaliErer</v>
      </c>
      <c r="C791" s="14" t="str">
        <f>IF(INTRO!$E$43="Non-endemic"," ", IF(COUNTRY_INFO!C791=0," ",COUNTRY_INFO!C791))</f>
        <v>Qubi</v>
      </c>
      <c r="D791" s="15">
        <f>IF(INTRO!$E$43="Non-endemic", 0, IF(COUNTRY_INFO!$K791&gt;0, IF(COUNTRY_INFO!$K791=4, 0, IF(COUNTRY_INFO!$K791=1, COUNTRY_INFO!$F791*0.33, IF(COUNTRY_INFO!$K791=2, COUNTRY_INFO!$F791*0.5, COUNTRY_INFO!$F791))), 0))</f>
        <v>0</v>
      </c>
      <c r="E791" s="15">
        <f>IF(INTRO!$E$43="Non-endemic", 0, IF(COUNTRY_INFO!$K791&gt;0, IF(COUNTRY_INFO!$K791=4, 0, IF(COUNTRY_INFO!$K791=1, 0, IF(COUNTRY_INFO!$K791=2, COUNTRY_INFO!$G791*0.2, COUNTRY_INFO!$G791))), 0))</f>
        <v>0</v>
      </c>
      <c r="F791" s="15">
        <f t="shared" si="96"/>
        <v>0</v>
      </c>
      <c r="G791" s="16">
        <f>IF(INTRO!$E$43="Non-endemic", "Not required", COUNTRY_INFO!S791)</f>
        <v>0</v>
      </c>
      <c r="H791" s="198"/>
      <c r="I791" s="15">
        <f>IF($D791=0,0,IF(AND($G791&gt;0,$H791&lt;&gt;"Yes"),D791,IF(AND($G791&gt;0,$H791="Yes"),COUNTRY_INFO!$F791,0)))</f>
        <v>0</v>
      </c>
      <c r="J791" s="3"/>
      <c r="K791" s="42">
        <f t="shared" si="97"/>
        <v>0</v>
      </c>
      <c r="L791" s="42">
        <f t="shared" si="98"/>
        <v>0</v>
      </c>
      <c r="M791" s="15">
        <f t="shared" si="93"/>
        <v>0</v>
      </c>
      <c r="N791" s="42">
        <f t="shared" si="94"/>
        <v>0</v>
      </c>
      <c r="O791" s="15">
        <f t="shared" si="99"/>
        <v>0</v>
      </c>
      <c r="P791" s="25"/>
      <c r="Q791" s="17">
        <f t="shared" si="100"/>
        <v>0</v>
      </c>
      <c r="R791" s="17">
        <f t="shared" si="95"/>
        <v>0</v>
      </c>
    </row>
    <row r="792" spans="1:18" x14ac:dyDescent="0.2">
      <c r="A792" s="14" t="str">
        <f>IF(INTRO!$E$43="Non-endemic"," ", IF(COUNTRY_INFO!A792=0," ",COUNTRY_INFO!A792))</f>
        <v>Ethiopia</v>
      </c>
      <c r="B792" s="14" t="str">
        <f>IF(INTRO!$E$43="Non-endemic"," ", IF(COUNTRY_INFO!B792=0," ",COUNTRY_INFO!B792))</f>
        <v>SomaliErer</v>
      </c>
      <c r="C792" s="14" t="str">
        <f>IF(INTRO!$E$43="Non-endemic"," ", IF(COUNTRY_INFO!C792=0," ",COUNTRY_INFO!C792))</f>
        <v xml:space="preserve">Wangay </v>
      </c>
      <c r="D792" s="15">
        <f>IF(INTRO!$E$43="Non-endemic", 0, IF(COUNTRY_INFO!$K792&gt;0, IF(COUNTRY_INFO!$K792=4, 0, IF(COUNTRY_INFO!$K792=1, COUNTRY_INFO!$F792*0.33, IF(COUNTRY_INFO!$K792=2, COUNTRY_INFO!$F792*0.5, COUNTRY_INFO!$F792))), 0))</f>
        <v>0</v>
      </c>
      <c r="E792" s="15">
        <f>IF(INTRO!$E$43="Non-endemic", 0, IF(COUNTRY_INFO!$K792&gt;0, IF(COUNTRY_INFO!$K792=4, 0, IF(COUNTRY_INFO!$K792=1, 0, IF(COUNTRY_INFO!$K792=2, COUNTRY_INFO!$G792*0.2, COUNTRY_INFO!$G792))), 0))</f>
        <v>0</v>
      </c>
      <c r="F792" s="15">
        <f t="shared" si="96"/>
        <v>0</v>
      </c>
      <c r="G792" s="16">
        <f>IF(INTRO!$E$43="Non-endemic", "Not required", COUNTRY_INFO!S792)</f>
        <v>0</v>
      </c>
      <c r="H792" s="198"/>
      <c r="I792" s="15">
        <f>IF($D792=0,0,IF(AND($G792&gt;0,$H792&lt;&gt;"Yes"),D792,IF(AND($G792&gt;0,$H792="Yes"),COUNTRY_INFO!$F792,0)))</f>
        <v>0</v>
      </c>
      <c r="J792" s="3"/>
      <c r="K792" s="42">
        <f t="shared" si="97"/>
        <v>0</v>
      </c>
      <c r="L792" s="42">
        <f t="shared" si="98"/>
        <v>0</v>
      </c>
      <c r="M792" s="15">
        <f t="shared" si="93"/>
        <v>0</v>
      </c>
      <c r="N792" s="42">
        <f t="shared" si="94"/>
        <v>0</v>
      </c>
      <c r="O792" s="15">
        <f t="shared" si="99"/>
        <v>0</v>
      </c>
      <c r="P792" s="25"/>
      <c r="Q792" s="17">
        <f t="shared" si="100"/>
        <v>0</v>
      </c>
      <c r="R792" s="17">
        <f t="shared" si="95"/>
        <v>0</v>
      </c>
    </row>
    <row r="793" spans="1:18" x14ac:dyDescent="0.2">
      <c r="A793" s="14" t="str">
        <f>IF(INTRO!$E$43="Non-endemic"," ", IF(COUNTRY_INFO!A793=0," ",COUNTRY_INFO!A793))</f>
        <v>Ethiopia</v>
      </c>
      <c r="B793" s="14" t="str">
        <f>IF(INTRO!$E$43="Non-endemic"," ", IF(COUNTRY_INFO!B793=0," ",COUNTRY_INFO!B793))</f>
        <v>SomaliErer</v>
      </c>
      <c r="C793" s="14" t="str">
        <f>IF(INTRO!$E$43="Non-endemic"," ", IF(COUNTRY_INFO!C793=0," ",COUNTRY_INFO!C793))</f>
        <v xml:space="preserve">Yaxoob </v>
      </c>
      <c r="D793" s="15">
        <f>IF(INTRO!$E$43="Non-endemic", 0, IF(COUNTRY_INFO!$K793&gt;0, IF(COUNTRY_INFO!$K793=4, 0, IF(COUNTRY_INFO!$K793=1, COUNTRY_INFO!$F793*0.33, IF(COUNTRY_INFO!$K793=2, COUNTRY_INFO!$F793*0.5, COUNTRY_INFO!$F793))), 0))</f>
        <v>0</v>
      </c>
      <c r="E793" s="15">
        <f>IF(INTRO!$E$43="Non-endemic", 0, IF(COUNTRY_INFO!$K793&gt;0, IF(COUNTRY_INFO!$K793=4, 0, IF(COUNTRY_INFO!$K793=1, 0, IF(COUNTRY_INFO!$K793=2, COUNTRY_INFO!$G793*0.2, COUNTRY_INFO!$G793))), 0))</f>
        <v>0</v>
      </c>
      <c r="F793" s="15">
        <f t="shared" si="96"/>
        <v>0</v>
      </c>
      <c r="G793" s="16">
        <f>IF(INTRO!$E$43="Non-endemic", "Not required", COUNTRY_INFO!S793)</f>
        <v>0</v>
      </c>
      <c r="H793" s="198"/>
      <c r="I793" s="15">
        <f>IF($D793=0,0,IF(AND($G793&gt;0,$H793&lt;&gt;"Yes"),D793,IF(AND($G793&gt;0,$H793="Yes"),COUNTRY_INFO!$F793,0)))</f>
        <v>0</v>
      </c>
      <c r="J793" s="3"/>
      <c r="K793" s="42">
        <f t="shared" si="97"/>
        <v>0</v>
      </c>
      <c r="L793" s="42">
        <f t="shared" si="98"/>
        <v>0</v>
      </c>
      <c r="M793" s="15">
        <f t="shared" si="93"/>
        <v>0</v>
      </c>
      <c r="N793" s="42">
        <f t="shared" si="94"/>
        <v>0</v>
      </c>
      <c r="O793" s="15">
        <f t="shared" si="99"/>
        <v>0</v>
      </c>
      <c r="P793" s="25"/>
      <c r="Q793" s="17">
        <f t="shared" si="100"/>
        <v>0</v>
      </c>
      <c r="R793" s="17">
        <f t="shared" si="95"/>
        <v>0</v>
      </c>
    </row>
    <row r="794" spans="1:18" x14ac:dyDescent="0.2">
      <c r="A794" s="14" t="str">
        <f>IF(INTRO!$E$43="Non-endemic"," ", IF(COUNTRY_INFO!A794=0," ",COUNTRY_INFO!A794))</f>
        <v>Ethiopia</v>
      </c>
      <c r="B794" s="14" t="str">
        <f>IF(INTRO!$E$43="Non-endemic"," ", IF(COUNTRY_INFO!B794=0," ",COUNTRY_INFO!B794))</f>
        <v>SomaliFaafan</v>
      </c>
      <c r="C794" s="14" t="str">
        <f>IF(INTRO!$E$43="Non-endemic"," ", IF(COUNTRY_INFO!C794=0," ",COUNTRY_INFO!C794))</f>
        <v>Awbare</v>
      </c>
      <c r="D794" s="15">
        <f>IF(INTRO!$E$43="Non-endemic", 0, IF(COUNTRY_INFO!$K794&gt;0, IF(COUNTRY_INFO!$K794=4, 0, IF(COUNTRY_INFO!$K794=1, COUNTRY_INFO!$F794*0.33, IF(COUNTRY_INFO!$K794=2, COUNTRY_INFO!$F794*0.5, COUNTRY_INFO!$F794))), 0))</f>
        <v>134083.20429224742</v>
      </c>
      <c r="E794" s="15">
        <f>IF(INTRO!$E$43="Non-endemic", 0, IF(COUNTRY_INFO!$K794&gt;0, IF(COUNTRY_INFO!$K794=4, 0, IF(COUNTRY_INFO!$K794=1, 0, IF(COUNTRY_INFO!$K794=2, COUNTRY_INFO!$G794*0.2, COUNTRY_INFO!$G794))), 0))</f>
        <v>220474.55191978029</v>
      </c>
      <c r="F794" s="15">
        <f t="shared" si="96"/>
        <v>354557.75621202774</v>
      </c>
      <c r="G794" s="16">
        <f>IF(INTRO!$E$43="Non-endemic", "Not required", COUNTRY_INFO!S794)</f>
        <v>1</v>
      </c>
      <c r="H794" s="198" t="s">
        <v>171</v>
      </c>
      <c r="I794" s="15">
        <f>IF($D794=0,0,IF(AND($G794&gt;0,$H794&lt;&gt;"Yes"),D794,IF(AND($G794&gt;0,$H794="Yes"),COUNTRY_INFO!$F794,0)))</f>
        <v>134083.20429224742</v>
      </c>
      <c r="J794" s="3"/>
      <c r="K794" s="42">
        <f t="shared" si="97"/>
        <v>220474.55191978029</v>
      </c>
      <c r="L794" s="42">
        <f t="shared" si="98"/>
        <v>354557.75621202774</v>
      </c>
      <c r="M794" s="15">
        <f t="shared" si="93"/>
        <v>335208.01073061855</v>
      </c>
      <c r="N794" s="42">
        <f t="shared" si="94"/>
        <v>661423.65575934085</v>
      </c>
      <c r="O794" s="15">
        <f t="shared" si="99"/>
        <v>335208.01073061855</v>
      </c>
      <c r="P794" s="25"/>
      <c r="Q794" s="17">
        <f t="shared" si="100"/>
        <v>335208.01073061855</v>
      </c>
      <c r="R794" s="17">
        <f t="shared" si="95"/>
        <v>336</v>
      </c>
    </row>
    <row r="795" spans="1:18" x14ac:dyDescent="0.2">
      <c r="A795" s="14" t="str">
        <f>IF(INTRO!$E$43="Non-endemic"," ", IF(COUNTRY_INFO!A795=0," ",COUNTRY_INFO!A795))</f>
        <v>Ethiopia</v>
      </c>
      <c r="B795" s="14" t="str">
        <f>IF(INTRO!$E$43="Non-endemic"," ", IF(COUNTRY_INFO!B795=0," ",COUNTRY_INFO!B795))</f>
        <v>SomaliFaafan</v>
      </c>
      <c r="C795" s="14" t="str">
        <f>IF(INTRO!$E$43="Non-endemic"," ", IF(COUNTRY_INFO!C795=0," ",COUNTRY_INFO!C795))</f>
        <v>Babile</v>
      </c>
      <c r="D795" s="15">
        <f>IF(INTRO!$E$43="Non-endemic", 0, IF(COUNTRY_INFO!$K795&gt;0, IF(COUNTRY_INFO!$K795=4, 0, IF(COUNTRY_INFO!$K795=1, COUNTRY_INFO!$F795*0.33, IF(COUNTRY_INFO!$K795=2, COUNTRY_INFO!$F795*0.5, COUNTRY_INFO!$F795))), 0))</f>
        <v>11635.292489730007</v>
      </c>
      <c r="E795" s="15">
        <f>IF(INTRO!$E$43="Non-endemic", 0, IF(COUNTRY_INFO!$K795&gt;0, IF(COUNTRY_INFO!$K795=4, 0, IF(COUNTRY_INFO!$K795=1, 0, IF(COUNTRY_INFO!$K795=2, COUNTRY_INFO!$G795*0.2, COUNTRY_INFO!$G795))), 0))</f>
        <v>0</v>
      </c>
      <c r="F795" s="15">
        <f t="shared" si="96"/>
        <v>11635.292489730007</v>
      </c>
      <c r="G795" s="16">
        <f>IF(INTRO!$E$43="Non-endemic", "Not required", COUNTRY_INFO!S795)</f>
        <v>0</v>
      </c>
      <c r="H795" s="198"/>
      <c r="I795" s="15">
        <f>IF($D795=0,0,IF(AND($G795&gt;0,$H795&lt;&gt;"Yes"),D795,IF(AND($G795&gt;0,$H795="Yes"),COUNTRY_INFO!$F795,0)))</f>
        <v>0</v>
      </c>
      <c r="J795" s="3"/>
      <c r="K795" s="42">
        <f t="shared" si="97"/>
        <v>0</v>
      </c>
      <c r="L795" s="42">
        <f t="shared" si="98"/>
        <v>0</v>
      </c>
      <c r="M795" s="15">
        <f t="shared" si="93"/>
        <v>0</v>
      </c>
      <c r="N795" s="42">
        <f t="shared" si="94"/>
        <v>0</v>
      </c>
      <c r="O795" s="15">
        <f t="shared" si="99"/>
        <v>0</v>
      </c>
      <c r="P795" s="25"/>
      <c r="Q795" s="17">
        <f t="shared" si="100"/>
        <v>0</v>
      </c>
      <c r="R795" s="17">
        <f t="shared" si="95"/>
        <v>0</v>
      </c>
    </row>
    <row r="796" spans="1:18" x14ac:dyDescent="0.2">
      <c r="A796" s="14" t="str">
        <f>IF(INTRO!$E$43="Non-endemic"," ", IF(COUNTRY_INFO!A796=0," ",COUNTRY_INFO!A796))</f>
        <v>Ethiopia</v>
      </c>
      <c r="B796" s="14" t="str">
        <f>IF(INTRO!$E$43="Non-endemic"," ", IF(COUNTRY_INFO!B796=0," ",COUNTRY_INFO!B796))</f>
        <v>SomaliFaafan</v>
      </c>
      <c r="C796" s="14" t="str">
        <f>IF(INTRO!$E$43="Non-endemic"," ", IF(COUNTRY_INFO!C796=0," ",COUNTRY_INFO!C796))</f>
        <v>Goljano</v>
      </c>
      <c r="D796" s="15">
        <f>IF(INTRO!$E$43="Non-endemic", 0, IF(COUNTRY_INFO!$K796&gt;0, IF(COUNTRY_INFO!$K796=4, 0, IF(COUNTRY_INFO!$K796=1, COUNTRY_INFO!$F796*0.33, IF(COUNTRY_INFO!$K796=2, COUNTRY_INFO!$F796*0.5, COUNTRY_INFO!$F796))), 0))</f>
        <v>0</v>
      </c>
      <c r="E796" s="15">
        <f>IF(INTRO!$E$43="Non-endemic", 0, IF(COUNTRY_INFO!$K796&gt;0, IF(COUNTRY_INFO!$K796=4, 0, IF(COUNTRY_INFO!$K796=1, 0, IF(COUNTRY_INFO!$K796=2, COUNTRY_INFO!$G796*0.2, COUNTRY_INFO!$G796))), 0))</f>
        <v>0</v>
      </c>
      <c r="F796" s="15">
        <f t="shared" si="96"/>
        <v>0</v>
      </c>
      <c r="G796" s="16">
        <f>IF(INTRO!$E$43="Non-endemic", "Not required", COUNTRY_INFO!S796)</f>
        <v>0</v>
      </c>
      <c r="H796" s="198"/>
      <c r="I796" s="15">
        <f>IF($D796=0,0,IF(AND($G796&gt;0,$H796&lt;&gt;"Yes"),D796,IF(AND($G796&gt;0,$H796="Yes"),COUNTRY_INFO!$F796,0)))</f>
        <v>0</v>
      </c>
      <c r="J796" s="3"/>
      <c r="K796" s="42">
        <f t="shared" si="97"/>
        <v>0</v>
      </c>
      <c r="L796" s="42">
        <f t="shared" si="98"/>
        <v>0</v>
      </c>
      <c r="M796" s="15">
        <f t="shared" si="93"/>
        <v>0</v>
      </c>
      <c r="N796" s="42">
        <f t="shared" si="94"/>
        <v>0</v>
      </c>
      <c r="O796" s="15">
        <f t="shared" si="99"/>
        <v>0</v>
      </c>
      <c r="P796" s="25"/>
      <c r="Q796" s="17">
        <f t="shared" si="100"/>
        <v>0</v>
      </c>
      <c r="R796" s="17">
        <f t="shared" si="95"/>
        <v>0</v>
      </c>
    </row>
    <row r="797" spans="1:18" x14ac:dyDescent="0.2">
      <c r="A797" s="14" t="str">
        <f>IF(INTRO!$E$43="Non-endemic"," ", IF(COUNTRY_INFO!A797=0," ",COUNTRY_INFO!A797))</f>
        <v>Ethiopia</v>
      </c>
      <c r="B797" s="14" t="str">
        <f>IF(INTRO!$E$43="Non-endemic"," ", IF(COUNTRY_INFO!B797=0," ",COUNTRY_INFO!B797))</f>
        <v>SomaliFaafan</v>
      </c>
      <c r="C797" s="14" t="str">
        <f>IF(INTRO!$E$43="Non-endemic"," ", IF(COUNTRY_INFO!C797=0," ",COUNTRY_INFO!C797))</f>
        <v>Gursum</v>
      </c>
      <c r="D797" s="15">
        <f>IF(INTRO!$E$43="Non-endemic", 0, IF(COUNTRY_INFO!$K797&gt;0, IF(COUNTRY_INFO!$K797=4, 0, IF(COUNTRY_INFO!$K797=1, COUNTRY_INFO!$F797*0.33, IF(COUNTRY_INFO!$K797=2, COUNTRY_INFO!$F797*0.5, COUNTRY_INFO!$F797))), 0))</f>
        <v>11025.932179687445</v>
      </c>
      <c r="E797" s="15">
        <f>IF(INTRO!$E$43="Non-endemic", 0, IF(COUNTRY_INFO!$K797&gt;0, IF(COUNTRY_INFO!$K797=4, 0, IF(COUNTRY_INFO!$K797=1, 0, IF(COUNTRY_INFO!$K797=2, COUNTRY_INFO!$G797*0.2, COUNTRY_INFO!$G797))), 0))</f>
        <v>0</v>
      </c>
      <c r="F797" s="15">
        <f t="shared" si="96"/>
        <v>11025.932179687445</v>
      </c>
      <c r="G797" s="16">
        <f>IF(INTRO!$E$43="Non-endemic", "Not required", COUNTRY_INFO!S797)</f>
        <v>0</v>
      </c>
      <c r="H797" s="198"/>
      <c r="I797" s="15">
        <f>IF($D797=0,0,IF(AND($G797&gt;0,$H797&lt;&gt;"Yes"),D797,IF(AND($G797&gt;0,$H797="Yes"),COUNTRY_INFO!$F797,0)))</f>
        <v>0</v>
      </c>
      <c r="J797" s="3"/>
      <c r="K797" s="42">
        <f t="shared" si="97"/>
        <v>0</v>
      </c>
      <c r="L797" s="42">
        <f t="shared" si="98"/>
        <v>0</v>
      </c>
      <c r="M797" s="15">
        <f t="shared" si="93"/>
        <v>0</v>
      </c>
      <c r="N797" s="42">
        <f t="shared" si="94"/>
        <v>0</v>
      </c>
      <c r="O797" s="15">
        <f t="shared" si="99"/>
        <v>0</v>
      </c>
      <c r="P797" s="25"/>
      <c r="Q797" s="17">
        <f t="shared" si="100"/>
        <v>0</v>
      </c>
      <c r="R797" s="17">
        <f t="shared" si="95"/>
        <v>0</v>
      </c>
    </row>
    <row r="798" spans="1:18" x14ac:dyDescent="0.2">
      <c r="A798" s="14" t="str">
        <f>IF(INTRO!$E$43="Non-endemic"," ", IF(COUNTRY_INFO!A798=0," ",COUNTRY_INFO!A798))</f>
        <v>Ethiopia</v>
      </c>
      <c r="B798" s="14" t="str">
        <f>IF(INTRO!$E$43="Non-endemic"," ", IF(COUNTRY_INFO!B798=0," ",COUNTRY_INFO!B798))</f>
        <v>SomaliFaafan</v>
      </c>
      <c r="C798" s="14" t="str">
        <f>IF(INTRO!$E$43="Non-endemic"," ", IF(COUNTRY_INFO!C798=0," ",COUNTRY_INFO!C798))</f>
        <v>Harawa</v>
      </c>
      <c r="D798" s="15">
        <f>IF(INTRO!$E$43="Non-endemic", 0, IF(COUNTRY_INFO!$K798&gt;0, IF(COUNTRY_INFO!$K798=4, 0, IF(COUNTRY_INFO!$K798=1, COUNTRY_INFO!$F798*0.33, IF(COUNTRY_INFO!$K798=2, COUNTRY_INFO!$F798*0.5, COUNTRY_INFO!$F798))), 0))</f>
        <v>0</v>
      </c>
      <c r="E798" s="15">
        <f>IF(INTRO!$E$43="Non-endemic", 0, IF(COUNTRY_INFO!$K798&gt;0, IF(COUNTRY_INFO!$K798=4, 0, IF(COUNTRY_INFO!$K798=1, 0, IF(COUNTRY_INFO!$K798=2, COUNTRY_INFO!$G798*0.2, COUNTRY_INFO!$G798))), 0))</f>
        <v>0</v>
      </c>
      <c r="F798" s="15">
        <f t="shared" si="96"/>
        <v>0</v>
      </c>
      <c r="G798" s="16">
        <f>IF(INTRO!$E$43="Non-endemic", "Not required", COUNTRY_INFO!S798)</f>
        <v>0</v>
      </c>
      <c r="H798" s="198"/>
      <c r="I798" s="15">
        <f>IF($D798=0,0,IF(AND($G798&gt;0,$H798&lt;&gt;"Yes"),D798,IF(AND($G798&gt;0,$H798="Yes"),COUNTRY_INFO!$F798,0)))</f>
        <v>0</v>
      </c>
      <c r="J798" s="3"/>
      <c r="K798" s="42">
        <f t="shared" si="97"/>
        <v>0</v>
      </c>
      <c r="L798" s="42">
        <f t="shared" si="98"/>
        <v>0</v>
      </c>
      <c r="M798" s="15">
        <f t="shared" si="93"/>
        <v>0</v>
      </c>
      <c r="N798" s="42">
        <f t="shared" si="94"/>
        <v>0</v>
      </c>
      <c r="O798" s="15">
        <f t="shared" si="99"/>
        <v>0</v>
      </c>
      <c r="P798" s="25"/>
      <c r="Q798" s="17">
        <f t="shared" si="100"/>
        <v>0</v>
      </c>
      <c r="R798" s="17">
        <f t="shared" si="95"/>
        <v>0</v>
      </c>
    </row>
    <row r="799" spans="1:18" x14ac:dyDescent="0.2">
      <c r="A799" s="14" t="str">
        <f>IF(INTRO!$E$43="Non-endemic"," ", IF(COUNTRY_INFO!A799=0," ",COUNTRY_INFO!A799))</f>
        <v>Ethiopia</v>
      </c>
      <c r="B799" s="14" t="str">
        <f>IF(INTRO!$E$43="Non-endemic"," ", IF(COUNTRY_INFO!B799=0," ",COUNTRY_INFO!B799))</f>
        <v>SomaliFaafan</v>
      </c>
      <c r="C799" s="14" t="str">
        <f>IF(INTRO!$E$43="Non-endemic"," ", IF(COUNTRY_INFO!C799=0," ",COUNTRY_INFO!C799))</f>
        <v>Harorays</v>
      </c>
      <c r="D799" s="15">
        <f>IF(INTRO!$E$43="Non-endemic", 0, IF(COUNTRY_INFO!$K799&gt;0, IF(COUNTRY_INFO!$K799=4, 0, IF(COUNTRY_INFO!$K799=1, COUNTRY_INFO!$F799*0.33, IF(COUNTRY_INFO!$K799=2, COUNTRY_INFO!$F799*0.5, COUNTRY_INFO!$F799))), 0))</f>
        <v>0</v>
      </c>
      <c r="E799" s="15">
        <f>IF(INTRO!$E$43="Non-endemic", 0, IF(COUNTRY_INFO!$K799&gt;0, IF(COUNTRY_INFO!$K799=4, 0, IF(COUNTRY_INFO!$K799=1, 0, IF(COUNTRY_INFO!$K799=2, COUNTRY_INFO!$G799*0.2, COUNTRY_INFO!$G799))), 0))</f>
        <v>0</v>
      </c>
      <c r="F799" s="15">
        <f t="shared" si="96"/>
        <v>0</v>
      </c>
      <c r="G799" s="16">
        <f>IF(INTRO!$E$43="Non-endemic", "Not required", COUNTRY_INFO!S799)</f>
        <v>0</v>
      </c>
      <c r="H799" s="198"/>
      <c r="I799" s="15">
        <f>IF($D799=0,0,IF(AND($G799&gt;0,$H799&lt;&gt;"Yes"),D799,IF(AND($G799&gt;0,$H799="Yes"),COUNTRY_INFO!$F799,0)))</f>
        <v>0</v>
      </c>
      <c r="J799" s="3"/>
      <c r="K799" s="42">
        <f t="shared" si="97"/>
        <v>0</v>
      </c>
      <c r="L799" s="42">
        <f t="shared" si="98"/>
        <v>0</v>
      </c>
      <c r="M799" s="15">
        <f t="shared" si="93"/>
        <v>0</v>
      </c>
      <c r="N799" s="42">
        <f t="shared" si="94"/>
        <v>0</v>
      </c>
      <c r="O799" s="15">
        <f t="shared" si="99"/>
        <v>0</v>
      </c>
      <c r="P799" s="25"/>
      <c r="Q799" s="17">
        <f t="shared" si="100"/>
        <v>0</v>
      </c>
      <c r="R799" s="17">
        <f t="shared" si="95"/>
        <v>0</v>
      </c>
    </row>
    <row r="800" spans="1:18" x14ac:dyDescent="0.2">
      <c r="A800" s="14" t="str">
        <f>IF(INTRO!$E$43="Non-endemic"," ", IF(COUNTRY_INFO!A800=0," ",COUNTRY_INFO!A800))</f>
        <v>Ethiopia</v>
      </c>
      <c r="B800" s="14" t="str">
        <f>IF(INTRO!$E$43="Non-endemic"," ", IF(COUNTRY_INFO!B800=0," ",COUNTRY_INFO!B800))</f>
        <v>SomaliFaafan</v>
      </c>
      <c r="C800" s="14" t="str">
        <f>IF(INTRO!$E$43="Non-endemic"," ", IF(COUNTRY_INFO!C800=0," ",COUNTRY_INFO!C800))</f>
        <v>Harshim</v>
      </c>
      <c r="D800" s="15">
        <f>IF(INTRO!$E$43="Non-endemic", 0, IF(COUNTRY_INFO!$K800&gt;0, IF(COUNTRY_INFO!$K800=4, 0, IF(COUNTRY_INFO!$K800=1, COUNTRY_INFO!$F800*0.33, IF(COUNTRY_INFO!$K800=2, COUNTRY_INFO!$F800*0.5, COUNTRY_INFO!$F800))), 0))</f>
        <v>11018.078152491167</v>
      </c>
      <c r="E800" s="15">
        <f>IF(INTRO!$E$43="Non-endemic", 0, IF(COUNTRY_INFO!$K800&gt;0, IF(COUNTRY_INFO!$K800=4, 0, IF(COUNTRY_INFO!$K800=1, 0, IF(COUNTRY_INFO!$K800=2, COUNTRY_INFO!$G800*0.2, COUNTRY_INFO!$G800))), 0))</f>
        <v>0</v>
      </c>
      <c r="F800" s="15">
        <f t="shared" si="96"/>
        <v>11018.078152491167</v>
      </c>
      <c r="G800" s="16">
        <f>IF(INTRO!$E$43="Non-endemic", "Not required", COUNTRY_INFO!S800)</f>
        <v>0</v>
      </c>
      <c r="H800" s="198"/>
      <c r="I800" s="15">
        <f>IF($D800=0,0,IF(AND($G800&gt;0,$H800&lt;&gt;"Yes"),D800,IF(AND($G800&gt;0,$H800="Yes"),COUNTRY_INFO!$F800,0)))</f>
        <v>0</v>
      </c>
      <c r="J800" s="3"/>
      <c r="K800" s="42">
        <f t="shared" si="97"/>
        <v>0</v>
      </c>
      <c r="L800" s="42">
        <f t="shared" si="98"/>
        <v>0</v>
      </c>
      <c r="M800" s="15">
        <f t="shared" si="93"/>
        <v>0</v>
      </c>
      <c r="N800" s="42">
        <f t="shared" si="94"/>
        <v>0</v>
      </c>
      <c r="O800" s="15">
        <f t="shared" si="99"/>
        <v>0</v>
      </c>
      <c r="P800" s="25"/>
      <c r="Q800" s="17">
        <f t="shared" si="100"/>
        <v>0</v>
      </c>
      <c r="R800" s="17">
        <f t="shared" si="95"/>
        <v>0</v>
      </c>
    </row>
    <row r="801" spans="1:18" x14ac:dyDescent="0.2">
      <c r="A801" s="14" t="str">
        <f>IF(INTRO!$E$43="Non-endemic"," ", IF(COUNTRY_INFO!A801=0," ",COUNTRY_INFO!A801))</f>
        <v>Ethiopia</v>
      </c>
      <c r="B801" s="14" t="str">
        <f>IF(INTRO!$E$43="Non-endemic"," ", IF(COUNTRY_INFO!B801=0," ",COUNTRY_INFO!B801))</f>
        <v>SomaliFaafan</v>
      </c>
      <c r="C801" s="14" t="str">
        <f>IF(INTRO!$E$43="Non-endemic"," ", IF(COUNTRY_INFO!C801=0," ",COUNTRY_INFO!C801))</f>
        <v xml:space="preserve">Jigjiga City </v>
      </c>
      <c r="D801" s="15">
        <f>IF(INTRO!$E$43="Non-endemic", 0, IF(COUNTRY_INFO!$K801&gt;0, IF(COUNTRY_INFO!$K801=4, 0, IF(COUNTRY_INFO!$K801=1, COUNTRY_INFO!$F801*0.33, IF(COUNTRY_INFO!$K801=2, COUNTRY_INFO!$F801*0.5, COUNTRY_INFO!$F801))), 0))</f>
        <v>8341.4256840000362</v>
      </c>
      <c r="E801" s="15">
        <f>IF(INTRO!$E$43="Non-endemic", 0, IF(COUNTRY_INFO!$K801&gt;0, IF(COUNTRY_INFO!$K801=4, 0, IF(COUNTRY_INFO!$K801=1, 0, IF(COUNTRY_INFO!$K801=2, COUNTRY_INFO!$G801*0.2, COUNTRY_INFO!$G801))), 0))</f>
        <v>0</v>
      </c>
      <c r="F801" s="15">
        <f t="shared" si="96"/>
        <v>8341.4256840000362</v>
      </c>
      <c r="G801" s="16">
        <f>IF(INTRO!$E$43="Non-endemic", "Not required", COUNTRY_INFO!S801)</f>
        <v>0</v>
      </c>
      <c r="H801" s="198"/>
      <c r="I801" s="15">
        <f>IF($D801=0,0,IF(AND($G801&gt;0,$H801&lt;&gt;"Yes"),D801,IF(AND($G801&gt;0,$H801="Yes"),COUNTRY_INFO!$F801,0)))</f>
        <v>0</v>
      </c>
      <c r="J801" s="3"/>
      <c r="K801" s="42">
        <f t="shared" si="97"/>
        <v>0</v>
      </c>
      <c r="L801" s="42">
        <f t="shared" si="98"/>
        <v>0</v>
      </c>
      <c r="M801" s="15">
        <f t="shared" si="93"/>
        <v>0</v>
      </c>
      <c r="N801" s="42">
        <f t="shared" si="94"/>
        <v>0</v>
      </c>
      <c r="O801" s="15">
        <f t="shared" si="99"/>
        <v>0</v>
      </c>
      <c r="P801" s="25"/>
      <c r="Q801" s="17">
        <f t="shared" si="100"/>
        <v>0</v>
      </c>
      <c r="R801" s="17">
        <f t="shared" si="95"/>
        <v>0</v>
      </c>
    </row>
    <row r="802" spans="1:18" x14ac:dyDescent="0.2">
      <c r="A802" s="14" t="str">
        <f>IF(INTRO!$E$43="Non-endemic"," ", IF(COUNTRY_INFO!A802=0," ",COUNTRY_INFO!A802))</f>
        <v>Ethiopia</v>
      </c>
      <c r="B802" s="14" t="str">
        <f>IF(INTRO!$E$43="Non-endemic"," ", IF(COUNTRY_INFO!B802=0," ",COUNTRY_INFO!B802))</f>
        <v>SomaliFaafan</v>
      </c>
      <c r="C802" s="14" t="str">
        <f>IF(INTRO!$E$43="Non-endemic"," ", IF(COUNTRY_INFO!C802=0," ",COUNTRY_INFO!C802))</f>
        <v>Kebribeyah</v>
      </c>
      <c r="D802" s="15">
        <f>IF(INTRO!$E$43="Non-endemic", 0, IF(COUNTRY_INFO!$K802&gt;0, IF(COUNTRY_INFO!$K802=4, 0, IF(COUNTRY_INFO!$K802=1, COUNTRY_INFO!$F802*0.33, IF(COUNTRY_INFO!$K802=2, COUNTRY_INFO!$F802*0.5, COUNTRY_INFO!$F802))), 0))</f>
        <v>0</v>
      </c>
      <c r="E802" s="15">
        <f>IF(INTRO!$E$43="Non-endemic", 0, IF(COUNTRY_INFO!$K802&gt;0, IF(COUNTRY_INFO!$K802=4, 0, IF(COUNTRY_INFO!$K802=1, 0, IF(COUNTRY_INFO!$K802=2, COUNTRY_INFO!$G802*0.2, COUNTRY_INFO!$G802))), 0))</f>
        <v>0</v>
      </c>
      <c r="F802" s="15">
        <f t="shared" si="96"/>
        <v>0</v>
      </c>
      <c r="G802" s="16">
        <f>IF(INTRO!$E$43="Non-endemic", "Not required", COUNTRY_INFO!S802)</f>
        <v>0</v>
      </c>
      <c r="H802" s="198"/>
      <c r="I802" s="15">
        <f>IF($D802=0,0,IF(AND($G802&gt;0,$H802&lt;&gt;"Yes"),D802,IF(AND($G802&gt;0,$H802="Yes"),COUNTRY_INFO!$F802,0)))</f>
        <v>0</v>
      </c>
      <c r="J802" s="3"/>
      <c r="K802" s="42">
        <f t="shared" si="97"/>
        <v>0</v>
      </c>
      <c r="L802" s="42">
        <f t="shared" si="98"/>
        <v>0</v>
      </c>
      <c r="M802" s="15">
        <f t="shared" si="93"/>
        <v>0</v>
      </c>
      <c r="N802" s="42">
        <f t="shared" si="94"/>
        <v>0</v>
      </c>
      <c r="O802" s="15">
        <f t="shared" si="99"/>
        <v>0</v>
      </c>
      <c r="P802" s="25"/>
      <c r="Q802" s="17">
        <f t="shared" si="100"/>
        <v>0</v>
      </c>
      <c r="R802" s="17">
        <f t="shared" si="95"/>
        <v>0</v>
      </c>
    </row>
    <row r="803" spans="1:18" x14ac:dyDescent="0.2">
      <c r="A803" s="14" t="str">
        <f>IF(INTRO!$E$43="Non-endemic"," ", IF(COUNTRY_INFO!A803=0," ",COUNTRY_INFO!A803))</f>
        <v>Ethiopia</v>
      </c>
      <c r="B803" s="14" t="str">
        <f>IF(INTRO!$E$43="Non-endemic"," ", IF(COUNTRY_INFO!B803=0," ",COUNTRY_INFO!B803))</f>
        <v>SomaliFaafan</v>
      </c>
      <c r="C803" s="14" t="str">
        <f>IF(INTRO!$E$43="Non-endemic"," ", IF(COUNTRY_INFO!C803=0," ",COUNTRY_INFO!C803))</f>
        <v>Kebribeyah Town</v>
      </c>
      <c r="D803" s="15">
        <f>IF(INTRO!$E$43="Non-endemic", 0, IF(COUNTRY_INFO!$K803&gt;0, IF(COUNTRY_INFO!$K803=4, 0, IF(COUNTRY_INFO!$K803=1, COUNTRY_INFO!$F803*0.33, IF(COUNTRY_INFO!$K803=2, COUNTRY_INFO!$F803*0.5, COUNTRY_INFO!$F803))), 0))</f>
        <v>0</v>
      </c>
      <c r="E803" s="15">
        <f>IF(INTRO!$E$43="Non-endemic", 0, IF(COUNTRY_INFO!$K803&gt;0, IF(COUNTRY_INFO!$K803=4, 0, IF(COUNTRY_INFO!$K803=1, 0, IF(COUNTRY_INFO!$K803=2, COUNTRY_INFO!$G803*0.2, COUNTRY_INFO!$G803))), 0))</f>
        <v>0</v>
      </c>
      <c r="F803" s="15">
        <f t="shared" si="96"/>
        <v>0</v>
      </c>
      <c r="G803" s="16">
        <f>IF(INTRO!$E$43="Non-endemic", "Not required", COUNTRY_INFO!S803)</f>
        <v>0</v>
      </c>
      <c r="H803" s="198"/>
      <c r="I803" s="15">
        <f>IF($D803=0,0,IF(AND($G803&gt;0,$H803&lt;&gt;"Yes"),D803,IF(AND($G803&gt;0,$H803="Yes"),COUNTRY_INFO!$F803,0)))</f>
        <v>0</v>
      </c>
      <c r="J803" s="3"/>
      <c r="K803" s="42">
        <f t="shared" si="97"/>
        <v>0</v>
      </c>
      <c r="L803" s="42">
        <f t="shared" si="98"/>
        <v>0</v>
      </c>
      <c r="M803" s="15">
        <f t="shared" si="93"/>
        <v>0</v>
      </c>
      <c r="N803" s="42">
        <f t="shared" si="94"/>
        <v>0</v>
      </c>
      <c r="O803" s="15">
        <f t="shared" si="99"/>
        <v>0</v>
      </c>
      <c r="P803" s="25"/>
      <c r="Q803" s="17">
        <f t="shared" si="100"/>
        <v>0</v>
      </c>
      <c r="R803" s="17">
        <f t="shared" si="95"/>
        <v>0</v>
      </c>
    </row>
    <row r="804" spans="1:18" x14ac:dyDescent="0.2">
      <c r="A804" s="14" t="str">
        <f>IF(INTRO!$E$43="Non-endemic"," ", IF(COUNTRY_INFO!A804=0," ",COUNTRY_INFO!A804))</f>
        <v>Ethiopia</v>
      </c>
      <c r="B804" s="14" t="str">
        <f>IF(INTRO!$E$43="Non-endemic"," ", IF(COUNTRY_INFO!B804=0," ",COUNTRY_INFO!B804))</f>
        <v>SomaliFaafan</v>
      </c>
      <c r="C804" s="14" t="str">
        <f>IF(INTRO!$E$43="Non-endemic"," ", IF(COUNTRY_INFO!C804=0," ",COUNTRY_INFO!C804))</f>
        <v>Qoran-Mulla</v>
      </c>
      <c r="D804" s="15">
        <f>IF(INTRO!$E$43="Non-endemic", 0, IF(COUNTRY_INFO!$K804&gt;0, IF(COUNTRY_INFO!$K804=4, 0, IF(COUNTRY_INFO!$K804=1, COUNTRY_INFO!$F804*0.33, IF(COUNTRY_INFO!$K804=2, COUNTRY_INFO!$F804*0.5, COUNTRY_INFO!$F804))), 0))</f>
        <v>0</v>
      </c>
      <c r="E804" s="15">
        <f>IF(INTRO!$E$43="Non-endemic", 0, IF(COUNTRY_INFO!$K804&gt;0, IF(COUNTRY_INFO!$K804=4, 0, IF(COUNTRY_INFO!$K804=1, 0, IF(COUNTRY_INFO!$K804=2, COUNTRY_INFO!$G804*0.2, COUNTRY_INFO!$G804))), 0))</f>
        <v>0</v>
      </c>
      <c r="F804" s="15">
        <f t="shared" si="96"/>
        <v>0</v>
      </c>
      <c r="G804" s="16">
        <f>IF(INTRO!$E$43="Non-endemic", "Not required", COUNTRY_INFO!S804)</f>
        <v>0</v>
      </c>
      <c r="H804" s="198"/>
      <c r="I804" s="15">
        <f>IF($D804=0,0,IF(AND($G804&gt;0,$H804&lt;&gt;"Yes"),D804,IF(AND($G804&gt;0,$H804="Yes"),COUNTRY_INFO!$F804,0)))</f>
        <v>0</v>
      </c>
      <c r="J804" s="3"/>
      <c r="K804" s="42">
        <f t="shared" si="97"/>
        <v>0</v>
      </c>
      <c r="L804" s="42">
        <f t="shared" si="98"/>
        <v>0</v>
      </c>
      <c r="M804" s="15">
        <f t="shared" si="93"/>
        <v>0</v>
      </c>
      <c r="N804" s="42">
        <f t="shared" si="94"/>
        <v>0</v>
      </c>
      <c r="O804" s="15">
        <f t="shared" si="99"/>
        <v>0</v>
      </c>
      <c r="P804" s="25"/>
      <c r="Q804" s="17">
        <f t="shared" si="100"/>
        <v>0</v>
      </c>
      <c r="R804" s="17">
        <f t="shared" si="95"/>
        <v>0</v>
      </c>
    </row>
    <row r="805" spans="1:18" x14ac:dyDescent="0.2">
      <c r="A805" s="14" t="str">
        <f>IF(INTRO!$E$43="Non-endemic"," ", IF(COUNTRY_INFO!A805=0," ",COUNTRY_INFO!A805))</f>
        <v>Ethiopia</v>
      </c>
      <c r="B805" s="14" t="str">
        <f>IF(INTRO!$E$43="Non-endemic"," ", IF(COUNTRY_INFO!B805=0," ",COUNTRY_INFO!B805))</f>
        <v>SomaliFaafan</v>
      </c>
      <c r="C805" s="14" t="str">
        <f>IF(INTRO!$E$43="Non-endemic"," ", IF(COUNTRY_INFO!C805=0," ",COUNTRY_INFO!C805))</f>
        <v>Shabeley</v>
      </c>
      <c r="D805" s="15">
        <f>IF(INTRO!$E$43="Non-endemic", 0, IF(COUNTRY_INFO!$K805&gt;0, IF(COUNTRY_INFO!$K805=4, 0, IF(COUNTRY_INFO!$K805=1, COUNTRY_INFO!$F805*0.33, IF(COUNTRY_INFO!$K805=2, COUNTRY_INFO!$F805*0.5, COUNTRY_INFO!$F805))), 0))</f>
        <v>0</v>
      </c>
      <c r="E805" s="15">
        <f>IF(INTRO!$E$43="Non-endemic", 0, IF(COUNTRY_INFO!$K805&gt;0, IF(COUNTRY_INFO!$K805=4, 0, IF(COUNTRY_INFO!$K805=1, 0, IF(COUNTRY_INFO!$K805=2, COUNTRY_INFO!$G805*0.2, COUNTRY_INFO!$G805))), 0))</f>
        <v>0</v>
      </c>
      <c r="F805" s="15">
        <f t="shared" si="96"/>
        <v>0</v>
      </c>
      <c r="G805" s="16">
        <f>IF(INTRO!$E$43="Non-endemic", "Not required", COUNTRY_INFO!S805)</f>
        <v>0</v>
      </c>
      <c r="H805" s="198"/>
      <c r="I805" s="15">
        <f>IF($D805=0,0,IF(AND($G805&gt;0,$H805&lt;&gt;"Yes"),D805,IF(AND($G805&gt;0,$H805="Yes"),COUNTRY_INFO!$F805,0)))</f>
        <v>0</v>
      </c>
      <c r="J805" s="3"/>
      <c r="K805" s="42">
        <f t="shared" si="97"/>
        <v>0</v>
      </c>
      <c r="L805" s="42">
        <f t="shared" si="98"/>
        <v>0</v>
      </c>
      <c r="M805" s="15">
        <f t="shared" si="93"/>
        <v>0</v>
      </c>
      <c r="N805" s="42">
        <f t="shared" si="94"/>
        <v>0</v>
      </c>
      <c r="O805" s="15">
        <f t="shared" si="99"/>
        <v>0</v>
      </c>
      <c r="P805" s="25"/>
      <c r="Q805" s="17">
        <f t="shared" si="100"/>
        <v>0</v>
      </c>
      <c r="R805" s="17">
        <f t="shared" si="95"/>
        <v>0</v>
      </c>
    </row>
    <row r="806" spans="1:18" x14ac:dyDescent="0.2">
      <c r="A806" s="14" t="str">
        <f>IF(INTRO!$E$43="Non-endemic"," ", IF(COUNTRY_INFO!A806=0," ",COUNTRY_INFO!A806))</f>
        <v>Ethiopia</v>
      </c>
      <c r="B806" s="14" t="str">
        <f>IF(INTRO!$E$43="Non-endemic"," ", IF(COUNTRY_INFO!B806=0," ",COUNTRY_INFO!B806))</f>
        <v>SomaliFaafan</v>
      </c>
      <c r="C806" s="14" t="str">
        <f>IF(INTRO!$E$43="Non-endemic"," ", IF(COUNTRY_INFO!C806=0," ",COUNTRY_INFO!C806))</f>
        <v>Togo Wajjale</v>
      </c>
      <c r="D806" s="15">
        <f>IF(INTRO!$E$43="Non-endemic", 0, IF(COUNTRY_INFO!$K806&gt;0, IF(COUNTRY_INFO!$K806=4, 0, IF(COUNTRY_INFO!$K806=1, COUNTRY_INFO!$F806*0.33, IF(COUNTRY_INFO!$K806=2, COUNTRY_INFO!$F806*0.5, COUNTRY_INFO!$F806))), 0))</f>
        <v>0</v>
      </c>
      <c r="E806" s="15">
        <f>IF(INTRO!$E$43="Non-endemic", 0, IF(COUNTRY_INFO!$K806&gt;0, IF(COUNTRY_INFO!$K806=4, 0, IF(COUNTRY_INFO!$K806=1, 0, IF(COUNTRY_INFO!$K806=2, COUNTRY_INFO!$G806*0.2, COUNTRY_INFO!$G806))), 0))</f>
        <v>0</v>
      </c>
      <c r="F806" s="15">
        <f t="shared" si="96"/>
        <v>0</v>
      </c>
      <c r="G806" s="16">
        <f>IF(INTRO!$E$43="Non-endemic", "Not required", COUNTRY_INFO!S806)</f>
        <v>0</v>
      </c>
      <c r="H806" s="198"/>
      <c r="I806" s="15">
        <f>IF($D806=0,0,IF(AND($G806&gt;0,$H806&lt;&gt;"Yes"),D806,IF(AND($G806&gt;0,$H806="Yes"),COUNTRY_INFO!$F806,0)))</f>
        <v>0</v>
      </c>
      <c r="J806" s="3"/>
      <c r="K806" s="42">
        <f t="shared" si="97"/>
        <v>0</v>
      </c>
      <c r="L806" s="42">
        <f t="shared" si="98"/>
        <v>0</v>
      </c>
      <c r="M806" s="15">
        <f t="shared" si="93"/>
        <v>0</v>
      </c>
      <c r="N806" s="42">
        <f t="shared" si="94"/>
        <v>0</v>
      </c>
      <c r="O806" s="15">
        <f t="shared" si="99"/>
        <v>0</v>
      </c>
      <c r="P806" s="25"/>
      <c r="Q806" s="17">
        <f t="shared" si="100"/>
        <v>0</v>
      </c>
      <c r="R806" s="17">
        <f t="shared" si="95"/>
        <v>0</v>
      </c>
    </row>
    <row r="807" spans="1:18" x14ac:dyDescent="0.2">
      <c r="A807" s="14" t="str">
        <f>IF(INTRO!$E$43="Non-endemic"," ", IF(COUNTRY_INFO!A807=0," ",COUNTRY_INFO!A807))</f>
        <v>Ethiopia</v>
      </c>
      <c r="B807" s="14" t="str">
        <f>IF(INTRO!$E$43="Non-endemic"," ", IF(COUNTRY_INFO!B807=0," ",COUNTRY_INFO!B807))</f>
        <v>SomaliFaafan</v>
      </c>
      <c r="C807" s="14" t="str">
        <f>IF(INTRO!$E$43="Non-endemic"," ", IF(COUNTRY_INFO!C807=0," ",COUNTRY_INFO!C807))</f>
        <v>Tuliguled</v>
      </c>
      <c r="D807" s="15">
        <f>IF(INTRO!$E$43="Non-endemic", 0, IF(COUNTRY_INFO!$K807&gt;0, IF(COUNTRY_INFO!$K807=4, 0, IF(COUNTRY_INFO!$K807=1, COUNTRY_INFO!$F807*0.33, IF(COUNTRY_INFO!$K807=2, COUNTRY_INFO!$F807*0.5, COUNTRY_INFO!$F807))), 0))</f>
        <v>7500.2593712787884</v>
      </c>
      <c r="E807" s="15">
        <f>IF(INTRO!$E$43="Non-endemic", 0, IF(COUNTRY_INFO!$K807&gt;0, IF(COUNTRY_INFO!$K807=4, 0, IF(COUNTRY_INFO!$K807=1, 0, IF(COUNTRY_INFO!$K807=2, COUNTRY_INFO!$G807*0.2, COUNTRY_INFO!$G807))), 0))</f>
        <v>0</v>
      </c>
      <c r="F807" s="15">
        <f t="shared" si="96"/>
        <v>7500.2593712787884</v>
      </c>
      <c r="G807" s="16">
        <f>IF(INTRO!$E$43="Non-endemic", "Not required", COUNTRY_INFO!S807)</f>
        <v>0</v>
      </c>
      <c r="H807" s="198"/>
      <c r="I807" s="15">
        <f>IF($D807=0,0,IF(AND($G807&gt;0,$H807&lt;&gt;"Yes"),D807,IF(AND($G807&gt;0,$H807="Yes"),COUNTRY_INFO!$F807,0)))</f>
        <v>0</v>
      </c>
      <c r="J807" s="3"/>
      <c r="K807" s="42">
        <f t="shared" si="97"/>
        <v>0</v>
      </c>
      <c r="L807" s="42">
        <f t="shared" si="98"/>
        <v>0</v>
      </c>
      <c r="M807" s="15">
        <f t="shared" si="93"/>
        <v>0</v>
      </c>
      <c r="N807" s="42">
        <f t="shared" si="94"/>
        <v>0</v>
      </c>
      <c r="O807" s="15">
        <f t="shared" si="99"/>
        <v>0</v>
      </c>
      <c r="P807" s="25"/>
      <c r="Q807" s="17">
        <f t="shared" si="100"/>
        <v>0</v>
      </c>
      <c r="R807" s="17">
        <f t="shared" si="95"/>
        <v>0</v>
      </c>
    </row>
    <row r="808" spans="1:18" x14ac:dyDescent="0.2">
      <c r="A808" s="14" t="str">
        <f>IF(INTRO!$E$43="Non-endemic"," ", IF(COUNTRY_INFO!A808=0," ",COUNTRY_INFO!A808))</f>
        <v>Ethiopia</v>
      </c>
      <c r="B808" s="14" t="str">
        <f>IF(INTRO!$E$43="Non-endemic"," ", IF(COUNTRY_INFO!B808=0," ",COUNTRY_INFO!B808))</f>
        <v>SomaliJarar</v>
      </c>
      <c r="C808" s="14" t="str">
        <f>IF(INTRO!$E$43="Non-endemic"," ", IF(COUNTRY_INFO!C808=0," ",COUNTRY_INFO!C808))</f>
        <v>Ararso</v>
      </c>
      <c r="D808" s="15">
        <f>IF(INTRO!$E$43="Non-endemic", 0, IF(COUNTRY_INFO!$K808&gt;0, IF(COUNTRY_INFO!$K808=4, 0, IF(COUNTRY_INFO!$K808=1, COUNTRY_INFO!$F808*0.33, IF(COUNTRY_INFO!$K808=2, COUNTRY_INFO!$F808*0.5, COUNTRY_INFO!$F808))), 0))</f>
        <v>16180.305827826873</v>
      </c>
      <c r="E808" s="15">
        <f>IF(INTRO!$E$43="Non-endemic", 0, IF(COUNTRY_INFO!$K808&gt;0, IF(COUNTRY_INFO!$K808=4, 0, IF(COUNTRY_INFO!$K808=1, 0, IF(COUNTRY_INFO!$K808=2, COUNTRY_INFO!$G808*0.2, COUNTRY_INFO!$G808))), 0))</f>
        <v>0</v>
      </c>
      <c r="F808" s="15">
        <f t="shared" si="96"/>
        <v>16180.305827826873</v>
      </c>
      <c r="G808" s="16">
        <f>IF(INTRO!$E$43="Non-endemic", "Not required", COUNTRY_INFO!S808)</f>
        <v>0</v>
      </c>
      <c r="H808" s="198"/>
      <c r="I808" s="15">
        <f>IF($D808=0,0,IF(AND($G808&gt;0,$H808&lt;&gt;"Yes"),D808,IF(AND($G808&gt;0,$H808="Yes"),COUNTRY_INFO!$F808,0)))</f>
        <v>0</v>
      </c>
      <c r="J808" s="3"/>
      <c r="K808" s="42">
        <f t="shared" si="97"/>
        <v>0</v>
      </c>
      <c r="L808" s="42">
        <f t="shared" si="98"/>
        <v>0</v>
      </c>
      <c r="M808" s="15">
        <f t="shared" si="93"/>
        <v>0</v>
      </c>
      <c r="N808" s="42">
        <f t="shared" si="94"/>
        <v>0</v>
      </c>
      <c r="O808" s="15">
        <f t="shared" si="99"/>
        <v>0</v>
      </c>
      <c r="P808" s="25"/>
      <c r="Q808" s="17">
        <f t="shared" si="100"/>
        <v>0</v>
      </c>
      <c r="R808" s="17">
        <f t="shared" si="95"/>
        <v>0</v>
      </c>
    </row>
    <row r="809" spans="1:18" x14ac:dyDescent="0.2">
      <c r="A809" s="14" t="str">
        <f>IF(INTRO!$E$43="Non-endemic"," ", IF(COUNTRY_INFO!A809=0," ",COUNTRY_INFO!A809))</f>
        <v>Ethiopia</v>
      </c>
      <c r="B809" s="14" t="str">
        <f>IF(INTRO!$E$43="Non-endemic"," ", IF(COUNTRY_INFO!B809=0," ",COUNTRY_INFO!B809))</f>
        <v>SomaliJarar</v>
      </c>
      <c r="C809" s="14" t="str">
        <f>IF(INTRO!$E$43="Non-endemic"," ", IF(COUNTRY_INFO!C809=0," ",COUNTRY_INFO!C809))</f>
        <v>Aware</v>
      </c>
      <c r="D809" s="15">
        <f>IF(INTRO!$E$43="Non-endemic", 0, IF(COUNTRY_INFO!$K809&gt;0, IF(COUNTRY_INFO!$K809=4, 0, IF(COUNTRY_INFO!$K809=1, COUNTRY_INFO!$F809*0.33, IF(COUNTRY_INFO!$K809=2, COUNTRY_INFO!$F809*0.5, COUNTRY_INFO!$F809))), 0))</f>
        <v>6018.7008410602566</v>
      </c>
      <c r="E809" s="15">
        <f>IF(INTRO!$E$43="Non-endemic", 0, IF(COUNTRY_INFO!$K809&gt;0, IF(COUNTRY_INFO!$K809=4, 0, IF(COUNTRY_INFO!$K809=1, 0, IF(COUNTRY_INFO!$K809=2, COUNTRY_INFO!$G809*0.2, COUNTRY_INFO!$G809))), 0))</f>
        <v>3958.6475519475316</v>
      </c>
      <c r="F809" s="15">
        <f t="shared" si="96"/>
        <v>9977.3483930077891</v>
      </c>
      <c r="G809" s="16">
        <f>IF(INTRO!$E$43="Non-endemic", "Not required", COUNTRY_INFO!S809)</f>
        <v>1</v>
      </c>
      <c r="H809" s="198" t="s">
        <v>171</v>
      </c>
      <c r="I809" s="15">
        <f>IF($D809=0,0,IF(AND($G809&gt;0,$H809&lt;&gt;"Yes"),D809,IF(AND($G809&gt;0,$H809="Yes"),COUNTRY_INFO!$F809,0)))</f>
        <v>12037.401682120513</v>
      </c>
      <c r="J809" s="3"/>
      <c r="K809" s="42">
        <f t="shared" si="97"/>
        <v>3958.6475519475316</v>
      </c>
      <c r="L809" s="42">
        <f t="shared" si="98"/>
        <v>15996.049234068045</v>
      </c>
      <c r="M809" s="15">
        <f t="shared" si="93"/>
        <v>30093.504205301284</v>
      </c>
      <c r="N809" s="42">
        <f t="shared" si="94"/>
        <v>11875.942655842595</v>
      </c>
      <c r="O809" s="15">
        <f t="shared" si="99"/>
        <v>30093.504205301284</v>
      </c>
      <c r="P809" s="25"/>
      <c r="Q809" s="17">
        <f t="shared" si="100"/>
        <v>30093.504205301284</v>
      </c>
      <c r="R809" s="17">
        <f t="shared" si="95"/>
        <v>31</v>
      </c>
    </row>
    <row r="810" spans="1:18" x14ac:dyDescent="0.2">
      <c r="A810" s="14" t="str">
        <f>IF(INTRO!$E$43="Non-endemic"," ", IF(COUNTRY_INFO!A810=0," ",COUNTRY_INFO!A810))</f>
        <v>Ethiopia</v>
      </c>
      <c r="B810" s="14" t="str">
        <f>IF(INTRO!$E$43="Non-endemic"," ", IF(COUNTRY_INFO!B810=0," ",COUNTRY_INFO!B810))</f>
        <v>SomaliJarar</v>
      </c>
      <c r="C810" s="14" t="str">
        <f>IF(INTRO!$E$43="Non-endemic"," ", IF(COUNTRY_INFO!C810=0," ",COUNTRY_INFO!C810))</f>
        <v>Birqod</v>
      </c>
      <c r="D810" s="15">
        <f>IF(INTRO!$E$43="Non-endemic", 0, IF(COUNTRY_INFO!$K810&gt;0, IF(COUNTRY_INFO!$K810=4, 0, IF(COUNTRY_INFO!$K810=1, COUNTRY_INFO!$F810*0.33, IF(COUNTRY_INFO!$K810=2, COUNTRY_INFO!$F810*0.5, COUNTRY_INFO!$F810))), 0))</f>
        <v>24890.466188650898</v>
      </c>
      <c r="E810" s="15">
        <f>IF(INTRO!$E$43="Non-endemic", 0, IF(COUNTRY_INFO!$K810&gt;0, IF(COUNTRY_INFO!$K810=4, 0, IF(COUNTRY_INFO!$K810=1, 0, IF(COUNTRY_INFO!$K810=2, COUNTRY_INFO!$G810*0.2, COUNTRY_INFO!$G810))), 0))</f>
        <v>40927.679264408391</v>
      </c>
      <c r="F810" s="15">
        <f t="shared" si="96"/>
        <v>65818.145453059289</v>
      </c>
      <c r="G810" s="16">
        <f>IF(INTRO!$E$43="Non-endemic", "Not required", COUNTRY_INFO!S810)</f>
        <v>1</v>
      </c>
      <c r="H810" s="198" t="s">
        <v>171</v>
      </c>
      <c r="I810" s="15">
        <f>IF($D810=0,0,IF(AND($G810&gt;0,$H810&lt;&gt;"Yes"),D810,IF(AND($G810&gt;0,$H810="Yes"),COUNTRY_INFO!$F810,0)))</f>
        <v>24890.466188650898</v>
      </c>
      <c r="J810" s="3"/>
      <c r="K810" s="42">
        <f t="shared" si="97"/>
        <v>40927.679264408391</v>
      </c>
      <c r="L810" s="42">
        <f t="shared" si="98"/>
        <v>65818.145453059289</v>
      </c>
      <c r="M810" s="15">
        <f t="shared" si="93"/>
        <v>62226.165471627246</v>
      </c>
      <c r="N810" s="42">
        <f t="shared" si="94"/>
        <v>122783.03779322517</v>
      </c>
      <c r="O810" s="15">
        <f t="shared" si="99"/>
        <v>62226.165471627246</v>
      </c>
      <c r="P810" s="25"/>
      <c r="Q810" s="17">
        <f t="shared" si="100"/>
        <v>62226.165471627246</v>
      </c>
      <c r="R810" s="17">
        <f t="shared" si="95"/>
        <v>63</v>
      </c>
    </row>
    <row r="811" spans="1:18" x14ac:dyDescent="0.2">
      <c r="A811" s="14" t="str">
        <f>IF(INTRO!$E$43="Non-endemic"," ", IF(COUNTRY_INFO!A811=0," ",COUNTRY_INFO!A811))</f>
        <v>Ethiopia</v>
      </c>
      <c r="B811" s="14" t="str">
        <f>IF(INTRO!$E$43="Non-endemic"," ", IF(COUNTRY_INFO!B811=0," ",COUNTRY_INFO!B811))</f>
        <v>SomaliJarar</v>
      </c>
      <c r="C811" s="14" t="str">
        <f>IF(INTRO!$E$43="Non-endemic"," ", IF(COUNTRY_INFO!C811=0," ",COUNTRY_INFO!C811))</f>
        <v>Daror</v>
      </c>
      <c r="D811" s="15">
        <f>IF(INTRO!$E$43="Non-endemic", 0, IF(COUNTRY_INFO!$K811&gt;0, IF(COUNTRY_INFO!$K811=4, 0, IF(COUNTRY_INFO!$K811=1, COUNTRY_INFO!$F811*0.33, IF(COUNTRY_INFO!$K811=2, COUNTRY_INFO!$F811*0.5, COUNTRY_INFO!$F811))), 0))</f>
        <v>6564.9127324376886</v>
      </c>
      <c r="E811" s="15">
        <f>IF(INTRO!$E$43="Non-endemic", 0, IF(COUNTRY_INFO!$K811&gt;0, IF(COUNTRY_INFO!$K811=4, 0, IF(COUNTRY_INFO!$K811=1, 0, IF(COUNTRY_INFO!$K811=2, COUNTRY_INFO!$G811*0.2, COUNTRY_INFO!$G811))), 0))</f>
        <v>4317.904545067162</v>
      </c>
      <c r="F811" s="15">
        <f t="shared" si="96"/>
        <v>10882.817277504852</v>
      </c>
      <c r="G811" s="16">
        <f>IF(INTRO!$E$43="Non-endemic", "Not required", COUNTRY_INFO!S811)</f>
        <v>1</v>
      </c>
      <c r="H811" s="198" t="s">
        <v>171</v>
      </c>
      <c r="I811" s="15">
        <f>IF($D811=0,0,IF(AND($G811&gt;0,$H811&lt;&gt;"Yes"),D811,IF(AND($G811&gt;0,$H811="Yes"),COUNTRY_INFO!$F811,0)))</f>
        <v>13129.825464875377</v>
      </c>
      <c r="J811" s="3"/>
      <c r="K811" s="42">
        <f t="shared" si="97"/>
        <v>4317.904545067162</v>
      </c>
      <c r="L811" s="42">
        <f t="shared" si="98"/>
        <v>17447.730009942541</v>
      </c>
      <c r="M811" s="15">
        <f t="shared" si="93"/>
        <v>32824.563662188441</v>
      </c>
      <c r="N811" s="42">
        <f t="shared" si="94"/>
        <v>12953.713635201486</v>
      </c>
      <c r="O811" s="15">
        <f t="shared" si="99"/>
        <v>32824.563662188441</v>
      </c>
      <c r="P811" s="25"/>
      <c r="Q811" s="17">
        <f t="shared" si="100"/>
        <v>32824.563662188441</v>
      </c>
      <c r="R811" s="17">
        <f t="shared" si="95"/>
        <v>33</v>
      </c>
    </row>
    <row r="812" spans="1:18" x14ac:dyDescent="0.2">
      <c r="A812" s="14" t="str">
        <f>IF(INTRO!$E$43="Non-endemic"," ", IF(COUNTRY_INFO!A812=0," ",COUNTRY_INFO!A812))</f>
        <v>Ethiopia</v>
      </c>
      <c r="B812" s="14" t="str">
        <f>IF(INTRO!$E$43="Non-endemic"," ", IF(COUNTRY_INFO!B812=0," ",COUNTRY_INFO!B812))</f>
        <v>SomaliJarar</v>
      </c>
      <c r="C812" s="14" t="str">
        <f>IF(INTRO!$E$43="Non-endemic"," ", IF(COUNTRY_INFO!C812=0," ",COUNTRY_INFO!C812))</f>
        <v>Degahabure</v>
      </c>
      <c r="D812" s="15">
        <f>IF(INTRO!$E$43="Non-endemic", 0, IF(COUNTRY_INFO!$K812&gt;0, IF(COUNTRY_INFO!$K812=4, 0, IF(COUNTRY_INFO!$K812=1, COUNTRY_INFO!$F812*0.33, IF(COUNTRY_INFO!$K812=2, COUNTRY_INFO!$F812*0.5, COUNTRY_INFO!$F812))), 0))</f>
        <v>8158.5390507153033</v>
      </c>
      <c r="E812" s="15">
        <f>IF(INTRO!$E$43="Non-endemic", 0, IF(COUNTRY_INFO!$K812&gt;0, IF(COUNTRY_INFO!$K812=4, 0, IF(COUNTRY_INFO!$K812=1, 0, IF(COUNTRY_INFO!$K812=2, COUNTRY_INFO!$G812*0.2, COUNTRY_INFO!$G812))), 0))</f>
        <v>0</v>
      </c>
      <c r="F812" s="15">
        <f t="shared" si="96"/>
        <v>8158.5390507153033</v>
      </c>
      <c r="G812" s="16">
        <f>IF(INTRO!$E$43="Non-endemic", "Not required", COUNTRY_INFO!S812)</f>
        <v>0</v>
      </c>
      <c r="H812" s="198"/>
      <c r="I812" s="15">
        <f>IF($D812=0,0,IF(AND($G812&gt;0,$H812&lt;&gt;"Yes"),D812,IF(AND($G812&gt;0,$H812="Yes"),COUNTRY_INFO!$F812,0)))</f>
        <v>0</v>
      </c>
      <c r="J812" s="3"/>
      <c r="K812" s="42">
        <f t="shared" si="97"/>
        <v>0</v>
      </c>
      <c r="L812" s="42">
        <f t="shared" si="98"/>
        <v>0</v>
      </c>
      <c r="M812" s="15">
        <f t="shared" si="93"/>
        <v>0</v>
      </c>
      <c r="N812" s="42">
        <f t="shared" si="94"/>
        <v>0</v>
      </c>
      <c r="O812" s="15">
        <f t="shared" si="99"/>
        <v>0</v>
      </c>
      <c r="P812" s="25"/>
      <c r="Q812" s="17">
        <f t="shared" si="100"/>
        <v>0</v>
      </c>
      <c r="R812" s="17">
        <f t="shared" si="95"/>
        <v>0</v>
      </c>
    </row>
    <row r="813" spans="1:18" x14ac:dyDescent="0.2">
      <c r="A813" s="14" t="str">
        <f>IF(INTRO!$E$43="Non-endemic"," ", IF(COUNTRY_INFO!A813=0," ",COUNTRY_INFO!A813))</f>
        <v>Ethiopia</v>
      </c>
      <c r="B813" s="14" t="str">
        <f>IF(INTRO!$E$43="Non-endemic"," ", IF(COUNTRY_INFO!B813=0," ",COUNTRY_INFO!B813))</f>
        <v>SomaliJarar</v>
      </c>
      <c r="C813" s="14" t="str">
        <f>IF(INTRO!$E$43="Non-endemic"," ", IF(COUNTRY_INFO!C813=0," ",COUNTRY_INFO!C813))</f>
        <v>Degahmadow</v>
      </c>
      <c r="D813" s="15">
        <f>IF(INTRO!$E$43="Non-endemic", 0, IF(COUNTRY_INFO!$K813&gt;0, IF(COUNTRY_INFO!$K813=4, 0, IF(COUNTRY_INFO!$K813=1, COUNTRY_INFO!$F813*0.33, IF(COUNTRY_INFO!$K813=2, COUNTRY_INFO!$F813*0.5, COUNTRY_INFO!$F813))), 0))</f>
        <v>10001.318231738878</v>
      </c>
      <c r="E813" s="15">
        <f>IF(INTRO!$E$43="Non-endemic", 0, IF(COUNTRY_INFO!$K813&gt;0, IF(COUNTRY_INFO!$K813=4, 0, IF(COUNTRY_INFO!$K813=1, 0, IF(COUNTRY_INFO!$K813=2, COUNTRY_INFO!$G813*0.2, COUNTRY_INFO!$G813))), 0))</f>
        <v>0</v>
      </c>
      <c r="F813" s="15">
        <f t="shared" si="96"/>
        <v>10001.318231738878</v>
      </c>
      <c r="G813" s="16">
        <f>IF(INTRO!$E$43="Non-endemic", "Not required", COUNTRY_INFO!S813)</f>
        <v>0</v>
      </c>
      <c r="H813" s="198"/>
      <c r="I813" s="15">
        <f>IF($D813=0,0,IF(AND($G813&gt;0,$H813&lt;&gt;"Yes"),D813,IF(AND($G813&gt;0,$H813="Yes"),COUNTRY_INFO!$F813,0)))</f>
        <v>0</v>
      </c>
      <c r="J813" s="3"/>
      <c r="K813" s="42">
        <f t="shared" si="97"/>
        <v>0</v>
      </c>
      <c r="L813" s="42">
        <f t="shared" si="98"/>
        <v>0</v>
      </c>
      <c r="M813" s="15">
        <f t="shared" si="93"/>
        <v>0</v>
      </c>
      <c r="N813" s="42">
        <f t="shared" si="94"/>
        <v>0</v>
      </c>
      <c r="O813" s="15">
        <f t="shared" si="99"/>
        <v>0</v>
      </c>
      <c r="P813" s="25"/>
      <c r="Q813" s="17">
        <f t="shared" si="100"/>
        <v>0</v>
      </c>
      <c r="R813" s="17">
        <f t="shared" si="95"/>
        <v>0</v>
      </c>
    </row>
    <row r="814" spans="1:18" x14ac:dyDescent="0.2">
      <c r="A814" s="14" t="str">
        <f>IF(INTRO!$E$43="Non-endemic"," ", IF(COUNTRY_INFO!A814=0," ",COUNTRY_INFO!A814))</f>
        <v>Ethiopia</v>
      </c>
      <c r="B814" s="14" t="str">
        <f>IF(INTRO!$E$43="Non-endemic"," ", IF(COUNTRY_INFO!B814=0," ",COUNTRY_INFO!B814))</f>
        <v>SomaliJarar</v>
      </c>
      <c r="C814" s="14" t="str">
        <f>IF(INTRO!$E$43="Non-endemic"," ", IF(COUNTRY_INFO!C814=0," ",COUNTRY_INFO!C814))</f>
        <v>Dehabur Town</v>
      </c>
      <c r="D814" s="15">
        <f>IF(INTRO!$E$43="Non-endemic", 0, IF(COUNTRY_INFO!$K814&gt;0, IF(COUNTRY_INFO!$K814=4, 0, IF(COUNTRY_INFO!$K814=1, COUNTRY_INFO!$F814*0.33, IF(COUNTRY_INFO!$K814=2, COUNTRY_INFO!$F814*0.5, COUNTRY_INFO!$F814))), 0))</f>
        <v>4107.5440232642486</v>
      </c>
      <c r="E814" s="15">
        <f>IF(INTRO!$E$43="Non-endemic", 0, IF(COUNTRY_INFO!$K814&gt;0, IF(COUNTRY_INFO!$K814=4, 0, IF(COUNTRY_INFO!$K814=1, 0, IF(COUNTRY_INFO!$K814=2, COUNTRY_INFO!$G814*0.2, COUNTRY_INFO!$G814))), 0))</f>
        <v>0</v>
      </c>
      <c r="F814" s="15">
        <f t="shared" si="96"/>
        <v>4107.5440232642486</v>
      </c>
      <c r="G814" s="16">
        <f>IF(INTRO!$E$43="Non-endemic", "Not required", COUNTRY_INFO!S814)</f>
        <v>0</v>
      </c>
      <c r="H814" s="198"/>
      <c r="I814" s="15">
        <f>IF($D814=0,0,IF(AND($G814&gt;0,$H814&lt;&gt;"Yes"),D814,IF(AND($G814&gt;0,$H814="Yes"),COUNTRY_INFO!$F814,0)))</f>
        <v>0</v>
      </c>
      <c r="J814" s="3"/>
      <c r="K814" s="42">
        <f t="shared" si="97"/>
        <v>0</v>
      </c>
      <c r="L814" s="42">
        <f t="shared" si="98"/>
        <v>0</v>
      </c>
      <c r="M814" s="15">
        <f t="shared" si="93"/>
        <v>0</v>
      </c>
      <c r="N814" s="42">
        <f t="shared" si="94"/>
        <v>0</v>
      </c>
      <c r="O814" s="15">
        <f t="shared" si="99"/>
        <v>0</v>
      </c>
      <c r="P814" s="25"/>
      <c r="Q814" s="17">
        <f t="shared" si="100"/>
        <v>0</v>
      </c>
      <c r="R814" s="17">
        <f t="shared" si="95"/>
        <v>0</v>
      </c>
    </row>
    <row r="815" spans="1:18" x14ac:dyDescent="0.2">
      <c r="A815" s="14" t="str">
        <f>IF(INTRO!$E$43="Non-endemic"," ", IF(COUNTRY_INFO!A815=0," ",COUNTRY_INFO!A815))</f>
        <v>Ethiopia</v>
      </c>
      <c r="B815" s="14" t="str">
        <f>IF(INTRO!$E$43="Non-endemic"," ", IF(COUNTRY_INFO!B815=0," ",COUNTRY_INFO!B815))</f>
        <v>SomaliJarar</v>
      </c>
      <c r="C815" s="14" t="str">
        <f>IF(INTRO!$E$43="Non-endemic"," ", IF(COUNTRY_INFO!C815=0," ",COUNTRY_INFO!C815))</f>
        <v>Gashamo</v>
      </c>
      <c r="D815" s="15">
        <f>IF(INTRO!$E$43="Non-endemic", 0, IF(COUNTRY_INFO!$K815&gt;0, IF(COUNTRY_INFO!$K815=4, 0, IF(COUNTRY_INFO!$K815=1, COUNTRY_INFO!$F815*0.33, IF(COUNTRY_INFO!$K815=2, COUNTRY_INFO!$F815*0.5, COUNTRY_INFO!$F815))), 0))</f>
        <v>0</v>
      </c>
      <c r="E815" s="15">
        <f>IF(INTRO!$E$43="Non-endemic", 0, IF(COUNTRY_INFO!$K815&gt;0, IF(COUNTRY_INFO!$K815=4, 0, IF(COUNTRY_INFO!$K815=1, 0, IF(COUNTRY_INFO!$K815=2, COUNTRY_INFO!$G815*0.2, COUNTRY_INFO!$G815))), 0))</f>
        <v>0</v>
      </c>
      <c r="F815" s="15">
        <f t="shared" si="96"/>
        <v>0</v>
      </c>
      <c r="G815" s="16">
        <f>IF(INTRO!$E$43="Non-endemic", "Not required", COUNTRY_INFO!S815)</f>
        <v>0</v>
      </c>
      <c r="H815" s="198"/>
      <c r="I815" s="15">
        <f>IF($D815=0,0,IF(AND($G815&gt;0,$H815&lt;&gt;"Yes"),D815,IF(AND($G815&gt;0,$H815="Yes"),COUNTRY_INFO!$F815,0)))</f>
        <v>0</v>
      </c>
      <c r="J815" s="3"/>
      <c r="K815" s="42">
        <f t="shared" si="97"/>
        <v>0</v>
      </c>
      <c r="L815" s="42">
        <f t="shared" si="98"/>
        <v>0</v>
      </c>
      <c r="M815" s="15">
        <f t="shared" si="93"/>
        <v>0</v>
      </c>
      <c r="N815" s="42">
        <f t="shared" si="94"/>
        <v>0</v>
      </c>
      <c r="O815" s="15">
        <f t="shared" si="99"/>
        <v>0</v>
      </c>
      <c r="P815" s="25"/>
      <c r="Q815" s="17">
        <f t="shared" si="100"/>
        <v>0</v>
      </c>
      <c r="R815" s="17">
        <f t="shared" si="95"/>
        <v>0</v>
      </c>
    </row>
    <row r="816" spans="1:18" x14ac:dyDescent="0.2">
      <c r="A816" s="14" t="str">
        <f>IF(INTRO!$E$43="Non-endemic"," ", IF(COUNTRY_INFO!A816=0," ",COUNTRY_INFO!A816))</f>
        <v>Ethiopia</v>
      </c>
      <c r="B816" s="14" t="str">
        <f>IF(INTRO!$E$43="Non-endemic"," ", IF(COUNTRY_INFO!B816=0," ",COUNTRY_INFO!B816))</f>
        <v>SomaliJarar</v>
      </c>
      <c r="C816" s="14" t="str">
        <f>IF(INTRO!$E$43="Non-endemic"," ", IF(COUNTRY_INFO!C816=0," ",COUNTRY_INFO!C816))</f>
        <v>Gunagado</v>
      </c>
      <c r="D816" s="15">
        <f>IF(INTRO!$E$43="Non-endemic", 0, IF(COUNTRY_INFO!$K816&gt;0, IF(COUNTRY_INFO!$K816=4, 0, IF(COUNTRY_INFO!$K816=1, COUNTRY_INFO!$F816*0.33, IF(COUNTRY_INFO!$K816=2, COUNTRY_INFO!$F816*0.5, COUNTRY_INFO!$F816))), 0))</f>
        <v>0</v>
      </c>
      <c r="E816" s="15">
        <f>IF(INTRO!$E$43="Non-endemic", 0, IF(COUNTRY_INFO!$K816&gt;0, IF(COUNTRY_INFO!$K816=4, 0, IF(COUNTRY_INFO!$K816=1, 0, IF(COUNTRY_INFO!$K816=2, COUNTRY_INFO!$G816*0.2, COUNTRY_INFO!$G816))), 0))</f>
        <v>0</v>
      </c>
      <c r="F816" s="15">
        <f t="shared" si="96"/>
        <v>0</v>
      </c>
      <c r="G816" s="16">
        <f>IF(INTRO!$E$43="Non-endemic", "Not required", COUNTRY_INFO!S816)</f>
        <v>0</v>
      </c>
      <c r="H816" s="198"/>
      <c r="I816" s="15">
        <f>IF($D816=0,0,IF(AND($G816&gt;0,$H816&lt;&gt;"Yes"),D816,IF(AND($G816&gt;0,$H816="Yes"),COUNTRY_INFO!$F816,0)))</f>
        <v>0</v>
      </c>
      <c r="J816" s="3"/>
      <c r="K816" s="42">
        <f t="shared" si="97"/>
        <v>0</v>
      </c>
      <c r="L816" s="42">
        <f t="shared" si="98"/>
        <v>0</v>
      </c>
      <c r="M816" s="15">
        <f t="shared" si="93"/>
        <v>0</v>
      </c>
      <c r="N816" s="42">
        <f t="shared" si="94"/>
        <v>0</v>
      </c>
      <c r="O816" s="15">
        <f t="shared" si="99"/>
        <v>0</v>
      </c>
      <c r="P816" s="25"/>
      <c r="Q816" s="17">
        <f t="shared" si="100"/>
        <v>0</v>
      </c>
      <c r="R816" s="17">
        <f t="shared" si="95"/>
        <v>0</v>
      </c>
    </row>
    <row r="817" spans="1:18" x14ac:dyDescent="0.2">
      <c r="A817" s="14" t="str">
        <f>IF(INTRO!$E$43="Non-endemic"," ", IF(COUNTRY_INFO!A817=0," ",COUNTRY_INFO!A817))</f>
        <v>Ethiopia</v>
      </c>
      <c r="B817" s="14" t="str">
        <f>IF(INTRO!$E$43="Non-endemic"," ", IF(COUNTRY_INFO!B817=0," ",COUNTRY_INFO!B817))</f>
        <v>SomaliJarar</v>
      </c>
      <c r="C817" s="14" t="str">
        <f>IF(INTRO!$E$43="Non-endemic"," ", IF(COUNTRY_INFO!C817=0," ",COUNTRY_INFO!C817))</f>
        <v>Yocale</v>
      </c>
      <c r="D817" s="15">
        <f>IF(INTRO!$E$43="Non-endemic", 0, IF(COUNTRY_INFO!$K817&gt;0, IF(COUNTRY_INFO!$K817=4, 0, IF(COUNTRY_INFO!$K817=1, COUNTRY_INFO!$F817*0.33, IF(COUNTRY_INFO!$K817=2, COUNTRY_INFO!$F817*0.5, COUNTRY_INFO!$F817))), 0))</f>
        <v>42414.806870490676</v>
      </c>
      <c r="E817" s="15">
        <f>IF(INTRO!$E$43="Non-endemic", 0, IF(COUNTRY_INFO!$K817&gt;0, IF(COUNTRY_INFO!$K817=4, 0, IF(COUNTRY_INFO!$K817=1, 0, IF(COUNTRY_INFO!$K817=2, COUNTRY_INFO!$G817*0.2, COUNTRY_INFO!$G817))), 0))</f>
        <v>69743.153804358619</v>
      </c>
      <c r="F817" s="15">
        <f t="shared" si="96"/>
        <v>112157.9606748493</v>
      </c>
      <c r="G817" s="16">
        <f>IF(INTRO!$E$43="Non-endemic", "Not required", COUNTRY_INFO!S817)</f>
        <v>1</v>
      </c>
      <c r="H817" s="198" t="s">
        <v>171</v>
      </c>
      <c r="I817" s="15">
        <f>IF($D817=0,0,IF(AND($G817&gt;0,$H817&lt;&gt;"Yes"),D817,IF(AND($G817&gt;0,$H817="Yes"),COUNTRY_INFO!$F817,0)))</f>
        <v>42414.806870490676</v>
      </c>
      <c r="J817" s="3"/>
      <c r="K817" s="42">
        <f t="shared" si="97"/>
        <v>69743.153804358619</v>
      </c>
      <c r="L817" s="42">
        <f t="shared" si="98"/>
        <v>112157.9606748493</v>
      </c>
      <c r="M817" s="15">
        <f t="shared" si="93"/>
        <v>106037.01717622668</v>
      </c>
      <c r="N817" s="42">
        <f t="shared" si="94"/>
        <v>209229.46141307586</v>
      </c>
      <c r="O817" s="15">
        <f t="shared" si="99"/>
        <v>106037.01717622668</v>
      </c>
      <c r="P817" s="25"/>
      <c r="Q817" s="17">
        <f t="shared" si="100"/>
        <v>106037.01717622668</v>
      </c>
      <c r="R817" s="17">
        <f t="shared" si="95"/>
        <v>107</v>
      </c>
    </row>
    <row r="818" spans="1:18" x14ac:dyDescent="0.2">
      <c r="A818" s="14" t="str">
        <f>IF(INTRO!$E$43="Non-endemic"," ", IF(COUNTRY_INFO!A818=0," ",COUNTRY_INFO!A818))</f>
        <v>Ethiopia</v>
      </c>
      <c r="B818" s="14" t="str">
        <f>IF(INTRO!$E$43="Non-endemic"," ", IF(COUNTRY_INFO!B818=0," ",COUNTRY_INFO!B818))</f>
        <v>SomaliLiban</v>
      </c>
      <c r="C818" s="14" t="str">
        <f>IF(INTRO!$E$43="Non-endemic"," ", IF(COUNTRY_INFO!C818=0," ",COUNTRY_INFO!C818))</f>
        <v>Deka suftu</v>
      </c>
      <c r="D818" s="15">
        <f>IF(INTRO!$E$43="Non-endemic", 0, IF(COUNTRY_INFO!$K818&gt;0, IF(COUNTRY_INFO!$K818=4, 0, IF(COUNTRY_INFO!$K818=1, COUNTRY_INFO!$F818*0.33, IF(COUNTRY_INFO!$K818=2, COUNTRY_INFO!$F818*0.5, COUNTRY_INFO!$F818))), 0))</f>
        <v>0</v>
      </c>
      <c r="E818" s="15">
        <f>IF(INTRO!$E$43="Non-endemic", 0, IF(COUNTRY_INFO!$K818&gt;0, IF(COUNTRY_INFO!$K818=4, 0, IF(COUNTRY_INFO!$K818=1, 0, IF(COUNTRY_INFO!$K818=2, COUNTRY_INFO!$G818*0.2, COUNTRY_INFO!$G818))), 0))</f>
        <v>0</v>
      </c>
      <c r="F818" s="15">
        <f t="shared" si="96"/>
        <v>0</v>
      </c>
      <c r="G818" s="16">
        <f>IF(INTRO!$E$43="Non-endemic", "Not required", COUNTRY_INFO!S818)</f>
        <v>0</v>
      </c>
      <c r="H818" s="198"/>
      <c r="I818" s="15">
        <f>IF($D818=0,0,IF(AND($G818&gt;0,$H818&lt;&gt;"Yes"),D818,IF(AND($G818&gt;0,$H818="Yes"),COUNTRY_INFO!$F818,0)))</f>
        <v>0</v>
      </c>
      <c r="J818" s="3"/>
      <c r="K818" s="42">
        <f t="shared" si="97"/>
        <v>0</v>
      </c>
      <c r="L818" s="42">
        <f t="shared" si="98"/>
        <v>0</v>
      </c>
      <c r="M818" s="15">
        <f t="shared" si="93"/>
        <v>0</v>
      </c>
      <c r="N818" s="42">
        <f t="shared" si="94"/>
        <v>0</v>
      </c>
      <c r="O818" s="15">
        <f t="shared" si="99"/>
        <v>0</v>
      </c>
      <c r="P818" s="25"/>
      <c r="Q818" s="17">
        <f t="shared" si="100"/>
        <v>0</v>
      </c>
      <c r="R818" s="17">
        <f t="shared" si="95"/>
        <v>0</v>
      </c>
    </row>
    <row r="819" spans="1:18" x14ac:dyDescent="0.2">
      <c r="A819" s="14" t="str">
        <f>IF(INTRO!$E$43="Non-endemic"," ", IF(COUNTRY_INFO!A819=0," ",COUNTRY_INFO!A819))</f>
        <v>Ethiopia</v>
      </c>
      <c r="B819" s="14" t="str">
        <f>IF(INTRO!$E$43="Non-endemic"," ", IF(COUNTRY_INFO!B819=0," ",COUNTRY_INFO!B819))</f>
        <v>SomaliLiban</v>
      </c>
      <c r="C819" s="14" t="str">
        <f>IF(INTRO!$E$43="Non-endemic"," ", IF(COUNTRY_INFO!C819=0," ",COUNTRY_INFO!C819))</f>
        <v>Doloado</v>
      </c>
      <c r="D819" s="15">
        <f>IF(INTRO!$E$43="Non-endemic", 0, IF(COUNTRY_INFO!$K819&gt;0, IF(COUNTRY_INFO!$K819=4, 0, IF(COUNTRY_INFO!$K819=1, COUNTRY_INFO!$F819*0.33, IF(COUNTRY_INFO!$K819=2, COUNTRY_INFO!$F819*0.5, COUNTRY_INFO!$F819))), 0))</f>
        <v>0</v>
      </c>
      <c r="E819" s="15">
        <f>IF(INTRO!$E$43="Non-endemic", 0, IF(COUNTRY_INFO!$K819&gt;0, IF(COUNTRY_INFO!$K819=4, 0, IF(COUNTRY_INFO!$K819=1, 0, IF(COUNTRY_INFO!$K819=2, COUNTRY_INFO!$G819*0.2, COUNTRY_INFO!$G819))), 0))</f>
        <v>0</v>
      </c>
      <c r="F819" s="15">
        <f t="shared" si="96"/>
        <v>0</v>
      </c>
      <c r="G819" s="16">
        <f>IF(INTRO!$E$43="Non-endemic", "Not required", COUNTRY_INFO!S819)</f>
        <v>0</v>
      </c>
      <c r="H819" s="198"/>
      <c r="I819" s="15">
        <f>IF($D819=0,0,IF(AND($G819&gt;0,$H819&lt;&gt;"Yes"),D819,IF(AND($G819&gt;0,$H819="Yes"),COUNTRY_INFO!$F819,0)))</f>
        <v>0</v>
      </c>
      <c r="J819" s="3"/>
      <c r="K819" s="42">
        <f t="shared" si="97"/>
        <v>0</v>
      </c>
      <c r="L819" s="42">
        <f t="shared" si="98"/>
        <v>0</v>
      </c>
      <c r="M819" s="15">
        <f t="shared" si="93"/>
        <v>0</v>
      </c>
      <c r="N819" s="42">
        <f t="shared" si="94"/>
        <v>0</v>
      </c>
      <c r="O819" s="15">
        <f t="shared" si="99"/>
        <v>0</v>
      </c>
      <c r="P819" s="25"/>
      <c r="Q819" s="17">
        <f t="shared" si="100"/>
        <v>0</v>
      </c>
      <c r="R819" s="17">
        <f t="shared" si="95"/>
        <v>0</v>
      </c>
    </row>
    <row r="820" spans="1:18" x14ac:dyDescent="0.2">
      <c r="A820" s="14" t="str">
        <f>IF(INTRO!$E$43="Non-endemic"," ", IF(COUNTRY_INFO!A820=0," ",COUNTRY_INFO!A820))</f>
        <v>Ethiopia</v>
      </c>
      <c r="B820" s="14" t="str">
        <f>IF(INTRO!$E$43="Non-endemic"," ", IF(COUNTRY_INFO!B820=0," ",COUNTRY_INFO!B820))</f>
        <v>SomaliLiban</v>
      </c>
      <c r="C820" s="14" t="str">
        <f>IF(INTRO!$E$43="Non-endemic"," ", IF(COUNTRY_INFO!C820=0," ",COUNTRY_INFO!C820))</f>
        <v>Filtu</v>
      </c>
      <c r="D820" s="15">
        <f>IF(INTRO!$E$43="Non-endemic", 0, IF(COUNTRY_INFO!$K820&gt;0, IF(COUNTRY_INFO!$K820=4, 0, IF(COUNTRY_INFO!$K820=1, COUNTRY_INFO!$F820*0.33, IF(COUNTRY_INFO!$K820=2, COUNTRY_INFO!$F820*0.5, COUNTRY_INFO!$F820))), 0))</f>
        <v>0</v>
      </c>
      <c r="E820" s="15">
        <f>IF(INTRO!$E$43="Non-endemic", 0, IF(COUNTRY_INFO!$K820&gt;0, IF(COUNTRY_INFO!$K820=4, 0, IF(COUNTRY_INFO!$K820=1, 0, IF(COUNTRY_INFO!$K820=2, COUNTRY_INFO!$G820*0.2, COUNTRY_INFO!$G820))), 0))</f>
        <v>0</v>
      </c>
      <c r="F820" s="15">
        <f t="shared" si="96"/>
        <v>0</v>
      </c>
      <c r="G820" s="16">
        <f>IF(INTRO!$E$43="Non-endemic", "Not required", COUNTRY_INFO!S820)</f>
        <v>0</v>
      </c>
      <c r="H820" s="198"/>
      <c r="I820" s="15">
        <f>IF($D820=0,0,IF(AND($G820&gt;0,$H820&lt;&gt;"Yes"),D820,IF(AND($G820&gt;0,$H820="Yes"),COUNTRY_INFO!$F820,0)))</f>
        <v>0</v>
      </c>
      <c r="J820" s="3"/>
      <c r="K820" s="42">
        <f t="shared" si="97"/>
        <v>0</v>
      </c>
      <c r="L820" s="42">
        <f t="shared" si="98"/>
        <v>0</v>
      </c>
      <c r="M820" s="15">
        <f t="shared" si="93"/>
        <v>0</v>
      </c>
      <c r="N820" s="42">
        <f t="shared" si="94"/>
        <v>0</v>
      </c>
      <c r="O820" s="15">
        <f t="shared" si="99"/>
        <v>0</v>
      </c>
      <c r="P820" s="25"/>
      <c r="Q820" s="17">
        <f t="shared" si="100"/>
        <v>0</v>
      </c>
      <c r="R820" s="17">
        <f t="shared" si="95"/>
        <v>0</v>
      </c>
    </row>
    <row r="821" spans="1:18" x14ac:dyDescent="0.2">
      <c r="A821" s="14" t="str">
        <f>IF(INTRO!$E$43="Non-endemic"," ", IF(COUNTRY_INFO!A821=0," ",COUNTRY_INFO!A821))</f>
        <v>Ethiopia</v>
      </c>
      <c r="B821" s="14" t="str">
        <f>IF(INTRO!$E$43="Non-endemic"," ", IF(COUNTRY_INFO!B821=0," ",COUNTRY_INFO!B821))</f>
        <v>SomaliLiban</v>
      </c>
      <c r="C821" s="14" t="str">
        <f>IF(INTRO!$E$43="Non-endemic"," ", IF(COUNTRY_INFO!C821=0," ",COUNTRY_INFO!C821))</f>
        <v>Hudet</v>
      </c>
      <c r="D821" s="15">
        <f>IF(INTRO!$E$43="Non-endemic", 0, IF(COUNTRY_INFO!$K821&gt;0, IF(COUNTRY_INFO!$K821=4, 0, IF(COUNTRY_INFO!$K821=1, COUNTRY_INFO!$F821*0.33, IF(COUNTRY_INFO!$K821=2, COUNTRY_INFO!$F821*0.5, COUNTRY_INFO!$F821))), 0))</f>
        <v>0</v>
      </c>
      <c r="E821" s="15">
        <f>IF(INTRO!$E$43="Non-endemic", 0, IF(COUNTRY_INFO!$K821&gt;0, IF(COUNTRY_INFO!$K821=4, 0, IF(COUNTRY_INFO!$K821=1, 0, IF(COUNTRY_INFO!$K821=2, COUNTRY_INFO!$G821*0.2, COUNTRY_INFO!$G821))), 0))</f>
        <v>0</v>
      </c>
      <c r="F821" s="15">
        <f t="shared" si="96"/>
        <v>0</v>
      </c>
      <c r="G821" s="16">
        <f>IF(INTRO!$E$43="Non-endemic", "Not required", COUNTRY_INFO!S821)</f>
        <v>0</v>
      </c>
      <c r="H821" s="198"/>
      <c r="I821" s="15">
        <f>IF($D821=0,0,IF(AND($G821&gt;0,$H821&lt;&gt;"Yes"),D821,IF(AND($G821&gt;0,$H821="Yes"),COUNTRY_INFO!$F821,0)))</f>
        <v>0</v>
      </c>
      <c r="J821" s="3"/>
      <c r="K821" s="42">
        <f t="shared" si="97"/>
        <v>0</v>
      </c>
      <c r="L821" s="42">
        <f t="shared" si="98"/>
        <v>0</v>
      </c>
      <c r="M821" s="15">
        <f t="shared" si="93"/>
        <v>0</v>
      </c>
      <c r="N821" s="42">
        <f t="shared" si="94"/>
        <v>0</v>
      </c>
      <c r="O821" s="15">
        <f t="shared" si="99"/>
        <v>0</v>
      </c>
      <c r="P821" s="25"/>
      <c r="Q821" s="17">
        <f t="shared" si="100"/>
        <v>0</v>
      </c>
      <c r="R821" s="17">
        <f t="shared" si="95"/>
        <v>0</v>
      </c>
    </row>
    <row r="822" spans="1:18" x14ac:dyDescent="0.2">
      <c r="A822" s="14" t="str">
        <f>IF(INTRO!$E$43="Non-endemic"," ", IF(COUNTRY_INFO!A822=0," ",COUNTRY_INFO!A822))</f>
        <v>Ethiopia</v>
      </c>
      <c r="B822" s="14" t="str">
        <f>IF(INTRO!$E$43="Non-endemic"," ", IF(COUNTRY_INFO!B822=0," ",COUNTRY_INFO!B822))</f>
        <v>SomaliLiban</v>
      </c>
      <c r="C822" s="14" t="str">
        <f>IF(INTRO!$E$43="Non-endemic"," ", IF(COUNTRY_INFO!C822=0," ",COUNTRY_INFO!C822))</f>
        <v>Moyale</v>
      </c>
      <c r="D822" s="15">
        <f>IF(INTRO!$E$43="Non-endemic", 0, IF(COUNTRY_INFO!$K822&gt;0, IF(COUNTRY_INFO!$K822=4, 0, IF(COUNTRY_INFO!$K822=1, COUNTRY_INFO!$F822*0.33, IF(COUNTRY_INFO!$K822=2, COUNTRY_INFO!$F822*0.5, COUNTRY_INFO!$F822))), 0))</f>
        <v>0</v>
      </c>
      <c r="E822" s="15">
        <f>IF(INTRO!$E$43="Non-endemic", 0, IF(COUNTRY_INFO!$K822&gt;0, IF(COUNTRY_INFO!$K822=4, 0, IF(COUNTRY_INFO!$K822=1, 0, IF(COUNTRY_INFO!$K822=2, COUNTRY_INFO!$G822*0.2, COUNTRY_INFO!$G822))), 0))</f>
        <v>0</v>
      </c>
      <c r="F822" s="15">
        <f t="shared" si="96"/>
        <v>0</v>
      </c>
      <c r="G822" s="16">
        <f>IF(INTRO!$E$43="Non-endemic", "Not required", COUNTRY_INFO!S822)</f>
        <v>0</v>
      </c>
      <c r="H822" s="198"/>
      <c r="I822" s="15">
        <f>IF($D822=0,0,IF(AND($G822&gt;0,$H822&lt;&gt;"Yes"),D822,IF(AND($G822&gt;0,$H822="Yes"),COUNTRY_INFO!$F822,0)))</f>
        <v>0</v>
      </c>
      <c r="J822" s="3"/>
      <c r="K822" s="42">
        <f t="shared" si="97"/>
        <v>0</v>
      </c>
      <c r="L822" s="42">
        <f t="shared" si="98"/>
        <v>0</v>
      </c>
      <c r="M822" s="15">
        <f t="shared" si="93"/>
        <v>0</v>
      </c>
      <c r="N822" s="42">
        <f t="shared" si="94"/>
        <v>0</v>
      </c>
      <c r="O822" s="15">
        <f t="shared" si="99"/>
        <v>0</v>
      </c>
      <c r="P822" s="25"/>
      <c r="Q822" s="17">
        <f t="shared" si="100"/>
        <v>0</v>
      </c>
      <c r="R822" s="17">
        <f t="shared" si="95"/>
        <v>0</v>
      </c>
    </row>
    <row r="823" spans="1:18" x14ac:dyDescent="0.2">
      <c r="A823" s="14" t="str">
        <f>IF(INTRO!$E$43="Non-endemic"," ", IF(COUNTRY_INFO!A823=0," ",COUNTRY_INFO!A823))</f>
        <v>Ethiopia</v>
      </c>
      <c r="B823" s="14" t="str">
        <f>IF(INTRO!$E$43="Non-endemic"," ", IF(COUNTRY_INFO!B823=0," ",COUNTRY_INFO!B823))</f>
        <v>SomaliLiban</v>
      </c>
      <c r="C823" s="14" t="str">
        <f>IF(INTRO!$E$43="Non-endemic"," ", IF(COUNTRY_INFO!C823=0," ",COUNTRY_INFO!C823))</f>
        <v>Mubarek</v>
      </c>
      <c r="D823" s="15">
        <f>IF(INTRO!$E$43="Non-endemic", 0, IF(COUNTRY_INFO!$K823&gt;0, IF(COUNTRY_INFO!$K823=4, 0, IF(COUNTRY_INFO!$K823=1, COUNTRY_INFO!$F823*0.33, IF(COUNTRY_INFO!$K823=2, COUNTRY_INFO!$F823*0.5, COUNTRY_INFO!$F823))), 0))</f>
        <v>0</v>
      </c>
      <c r="E823" s="15">
        <f>IF(INTRO!$E$43="Non-endemic", 0, IF(COUNTRY_INFO!$K823&gt;0, IF(COUNTRY_INFO!$K823=4, 0, IF(COUNTRY_INFO!$K823=1, 0, IF(COUNTRY_INFO!$K823=2, COUNTRY_INFO!$G823*0.2, COUNTRY_INFO!$G823))), 0))</f>
        <v>0</v>
      </c>
      <c r="F823" s="15">
        <f t="shared" si="96"/>
        <v>0</v>
      </c>
      <c r="G823" s="16">
        <f>IF(INTRO!$E$43="Non-endemic", "Not required", COUNTRY_INFO!S823)</f>
        <v>0</v>
      </c>
      <c r="H823" s="198"/>
      <c r="I823" s="15">
        <f>IF($D823=0,0,IF(AND($G823&gt;0,$H823&lt;&gt;"Yes"),D823,IF(AND($G823&gt;0,$H823="Yes"),COUNTRY_INFO!$F823,0)))</f>
        <v>0</v>
      </c>
      <c r="J823" s="3"/>
      <c r="K823" s="42">
        <f t="shared" si="97"/>
        <v>0</v>
      </c>
      <c r="L823" s="42">
        <f t="shared" si="98"/>
        <v>0</v>
      </c>
      <c r="M823" s="15">
        <f t="shared" si="93"/>
        <v>0</v>
      </c>
      <c r="N823" s="42">
        <f t="shared" si="94"/>
        <v>0</v>
      </c>
      <c r="O823" s="15">
        <f t="shared" si="99"/>
        <v>0</v>
      </c>
      <c r="P823" s="25"/>
      <c r="Q823" s="17">
        <f t="shared" si="100"/>
        <v>0</v>
      </c>
      <c r="R823" s="17">
        <f t="shared" si="95"/>
        <v>0</v>
      </c>
    </row>
    <row r="824" spans="1:18" x14ac:dyDescent="0.2">
      <c r="A824" s="14" t="str">
        <f>IF(INTRO!$E$43="Non-endemic"," ", IF(COUNTRY_INFO!A824=0," ",COUNTRY_INFO!A824))</f>
        <v>Ethiopia</v>
      </c>
      <c r="B824" s="14" t="str">
        <f>IF(INTRO!$E$43="Non-endemic"," ", IF(COUNTRY_INFO!B824=0," ",COUNTRY_INFO!B824))</f>
        <v>SomaliLiban</v>
      </c>
      <c r="C824" s="14" t="str">
        <f>IF(INTRO!$E$43="Non-endemic"," ", IF(COUNTRY_INFO!C824=0," ",COUNTRY_INFO!C824))</f>
        <v>Qadaadumo</v>
      </c>
      <c r="D824" s="15">
        <f>IF(INTRO!$E$43="Non-endemic", 0, IF(COUNTRY_INFO!$K824&gt;0, IF(COUNTRY_INFO!$K824=4, 0, IF(COUNTRY_INFO!$K824=1, COUNTRY_INFO!$F824*0.33, IF(COUNTRY_INFO!$K824=2, COUNTRY_INFO!$F824*0.5, COUNTRY_INFO!$F824))), 0))</f>
        <v>0</v>
      </c>
      <c r="E824" s="15">
        <f>IF(INTRO!$E$43="Non-endemic", 0, IF(COUNTRY_INFO!$K824&gt;0, IF(COUNTRY_INFO!$K824=4, 0, IF(COUNTRY_INFO!$K824=1, 0, IF(COUNTRY_INFO!$K824=2, COUNTRY_INFO!$G824*0.2, COUNTRY_INFO!$G824))), 0))</f>
        <v>0</v>
      </c>
      <c r="F824" s="15">
        <f t="shared" si="96"/>
        <v>0</v>
      </c>
      <c r="G824" s="16">
        <f>IF(INTRO!$E$43="Non-endemic", "Not required", COUNTRY_INFO!S824)</f>
        <v>0</v>
      </c>
      <c r="H824" s="198"/>
      <c r="I824" s="15">
        <f>IF($D824=0,0,IF(AND($G824&gt;0,$H824&lt;&gt;"Yes"),D824,IF(AND($G824&gt;0,$H824="Yes"),COUNTRY_INFO!$F824,0)))</f>
        <v>0</v>
      </c>
      <c r="J824" s="3"/>
      <c r="K824" s="42">
        <f t="shared" si="97"/>
        <v>0</v>
      </c>
      <c r="L824" s="42">
        <f t="shared" si="98"/>
        <v>0</v>
      </c>
      <c r="M824" s="15">
        <f t="shared" si="93"/>
        <v>0</v>
      </c>
      <c r="N824" s="42">
        <f t="shared" si="94"/>
        <v>0</v>
      </c>
      <c r="O824" s="15">
        <f t="shared" si="99"/>
        <v>0</v>
      </c>
      <c r="P824" s="25"/>
      <c r="Q824" s="17">
        <f t="shared" si="100"/>
        <v>0</v>
      </c>
      <c r="R824" s="17">
        <f t="shared" si="95"/>
        <v>0</v>
      </c>
    </row>
    <row r="825" spans="1:18" x14ac:dyDescent="0.2">
      <c r="A825" s="14" t="str">
        <f>IF(INTRO!$E$43="Non-endemic"," ", IF(COUNTRY_INFO!A825=0," ",COUNTRY_INFO!A825))</f>
        <v>Ethiopia</v>
      </c>
      <c r="B825" s="14" t="str">
        <f>IF(INTRO!$E$43="Non-endemic"," ", IF(COUNTRY_INFO!B825=0," ",COUNTRY_INFO!B825))</f>
        <v>SomaliNogob</v>
      </c>
      <c r="C825" s="14" t="str">
        <f>IF(INTRO!$E$43="Non-endemic"," ", IF(COUNTRY_INFO!C825=0," ",COUNTRY_INFO!C825))</f>
        <v xml:space="preserve">Cayuun </v>
      </c>
      <c r="D825" s="15">
        <f>IF(INTRO!$E$43="Non-endemic", 0, IF(COUNTRY_INFO!$K825&gt;0, IF(COUNTRY_INFO!$K825=4, 0, IF(COUNTRY_INFO!$K825=1, COUNTRY_INFO!$F825*0.33, IF(COUNTRY_INFO!$K825=2, COUNTRY_INFO!$F825*0.5, COUNTRY_INFO!$F825))), 0))</f>
        <v>0</v>
      </c>
      <c r="E825" s="15">
        <f>IF(INTRO!$E$43="Non-endemic", 0, IF(COUNTRY_INFO!$K825&gt;0, IF(COUNTRY_INFO!$K825=4, 0, IF(COUNTRY_INFO!$K825=1, 0, IF(COUNTRY_INFO!$K825=2, COUNTRY_INFO!$G825*0.2, COUNTRY_INFO!$G825))), 0))</f>
        <v>0</v>
      </c>
      <c r="F825" s="15">
        <f t="shared" si="96"/>
        <v>0</v>
      </c>
      <c r="G825" s="16">
        <f>IF(INTRO!$E$43="Non-endemic", "Not required", COUNTRY_INFO!S825)</f>
        <v>0</v>
      </c>
      <c r="H825" s="198"/>
      <c r="I825" s="15">
        <f>IF($D825=0,0,IF(AND($G825&gt;0,$H825&lt;&gt;"Yes"),D825,IF(AND($G825&gt;0,$H825="Yes"),COUNTRY_INFO!$F825,0)))</f>
        <v>0</v>
      </c>
      <c r="J825" s="3"/>
      <c r="K825" s="42">
        <f t="shared" si="97"/>
        <v>0</v>
      </c>
      <c r="L825" s="42">
        <f t="shared" si="98"/>
        <v>0</v>
      </c>
      <c r="M825" s="15">
        <f t="shared" si="93"/>
        <v>0</v>
      </c>
      <c r="N825" s="42">
        <f t="shared" si="94"/>
        <v>0</v>
      </c>
      <c r="O825" s="15">
        <f t="shared" si="99"/>
        <v>0</v>
      </c>
      <c r="P825" s="25"/>
      <c r="Q825" s="17">
        <f t="shared" si="100"/>
        <v>0</v>
      </c>
      <c r="R825" s="17">
        <f t="shared" si="95"/>
        <v>0</v>
      </c>
    </row>
    <row r="826" spans="1:18" x14ac:dyDescent="0.2">
      <c r="A826" s="14" t="str">
        <f>IF(INTRO!$E$43="Non-endemic"," ", IF(COUNTRY_INFO!A826=0," ",COUNTRY_INFO!A826))</f>
        <v>Ethiopia</v>
      </c>
      <c r="B826" s="14" t="str">
        <f>IF(INTRO!$E$43="Non-endemic"," ", IF(COUNTRY_INFO!B826=0," ",COUNTRY_INFO!B826))</f>
        <v>SomaliNogob</v>
      </c>
      <c r="C826" s="14" t="str">
        <f>IF(INTRO!$E$43="Non-endemic"," ", IF(COUNTRY_INFO!C826=0," ",COUNTRY_INFO!C826))</f>
        <v>Duhun</v>
      </c>
      <c r="D826" s="15">
        <f>IF(INTRO!$E$43="Non-endemic", 0, IF(COUNTRY_INFO!$K826&gt;0, IF(COUNTRY_INFO!$K826=4, 0, IF(COUNTRY_INFO!$K826=1, COUNTRY_INFO!$F826*0.33, IF(COUNTRY_INFO!$K826=2, COUNTRY_INFO!$F826*0.5, COUNTRY_INFO!$F826))), 0))</f>
        <v>0</v>
      </c>
      <c r="E826" s="15">
        <f>IF(INTRO!$E$43="Non-endemic", 0, IF(COUNTRY_INFO!$K826&gt;0, IF(COUNTRY_INFO!$K826=4, 0, IF(COUNTRY_INFO!$K826=1, 0, IF(COUNTRY_INFO!$K826=2, COUNTRY_INFO!$G826*0.2, COUNTRY_INFO!$G826))), 0))</f>
        <v>0</v>
      </c>
      <c r="F826" s="15">
        <f t="shared" si="96"/>
        <v>0</v>
      </c>
      <c r="G826" s="16">
        <f>IF(INTRO!$E$43="Non-endemic", "Not required", COUNTRY_INFO!S826)</f>
        <v>0</v>
      </c>
      <c r="H826" s="198"/>
      <c r="I826" s="15">
        <f>IF($D826=0,0,IF(AND($G826&gt;0,$H826&lt;&gt;"Yes"),D826,IF(AND($G826&gt;0,$H826="Yes"),COUNTRY_INFO!$F826,0)))</f>
        <v>0</v>
      </c>
      <c r="J826" s="3"/>
      <c r="K826" s="42">
        <f t="shared" si="97"/>
        <v>0</v>
      </c>
      <c r="L826" s="42">
        <f t="shared" si="98"/>
        <v>0</v>
      </c>
      <c r="M826" s="15">
        <f t="shared" si="93"/>
        <v>0</v>
      </c>
      <c r="N826" s="42">
        <f t="shared" si="94"/>
        <v>0</v>
      </c>
      <c r="O826" s="15">
        <f t="shared" si="99"/>
        <v>0</v>
      </c>
      <c r="P826" s="25"/>
      <c r="Q826" s="17">
        <f t="shared" si="100"/>
        <v>0</v>
      </c>
      <c r="R826" s="17">
        <f t="shared" si="95"/>
        <v>0</v>
      </c>
    </row>
    <row r="827" spans="1:18" x14ac:dyDescent="0.2">
      <c r="A827" s="14" t="str">
        <f>IF(INTRO!$E$43="Non-endemic"," ", IF(COUNTRY_INFO!A827=0," ",COUNTRY_INFO!A827))</f>
        <v>Ethiopia</v>
      </c>
      <c r="B827" s="14" t="str">
        <f>IF(INTRO!$E$43="Non-endemic"," ", IF(COUNTRY_INFO!B827=0," ",COUNTRY_INFO!B827))</f>
        <v>SomaliNogob</v>
      </c>
      <c r="C827" s="14" t="str">
        <f>IF(INTRO!$E$43="Non-endemic"," ", IF(COUNTRY_INFO!C827=0," ",COUNTRY_INFO!C827))</f>
        <v>Garbo</v>
      </c>
      <c r="D827" s="15">
        <f>IF(INTRO!$E$43="Non-endemic", 0, IF(COUNTRY_INFO!$K827&gt;0, IF(COUNTRY_INFO!$K827=4, 0, IF(COUNTRY_INFO!$K827=1, COUNTRY_INFO!$F827*0.33, IF(COUNTRY_INFO!$K827=2, COUNTRY_INFO!$F827*0.5, COUNTRY_INFO!$F827))), 0))</f>
        <v>0</v>
      </c>
      <c r="E827" s="15">
        <f>IF(INTRO!$E$43="Non-endemic", 0, IF(COUNTRY_INFO!$K827&gt;0, IF(COUNTRY_INFO!$K827=4, 0, IF(COUNTRY_INFO!$K827=1, 0, IF(COUNTRY_INFO!$K827=2, COUNTRY_INFO!$G827*0.2, COUNTRY_INFO!$G827))), 0))</f>
        <v>0</v>
      </c>
      <c r="F827" s="15">
        <f t="shared" si="96"/>
        <v>0</v>
      </c>
      <c r="G827" s="16">
        <f>IF(INTRO!$E$43="Non-endemic", "Not required", COUNTRY_INFO!S827)</f>
        <v>0</v>
      </c>
      <c r="H827" s="198"/>
      <c r="I827" s="15">
        <f>IF($D827=0,0,IF(AND($G827&gt;0,$H827&lt;&gt;"Yes"),D827,IF(AND($G827&gt;0,$H827="Yes"),COUNTRY_INFO!$F827,0)))</f>
        <v>0</v>
      </c>
      <c r="J827" s="3"/>
      <c r="K827" s="42">
        <f t="shared" si="97"/>
        <v>0</v>
      </c>
      <c r="L827" s="42">
        <f t="shared" si="98"/>
        <v>0</v>
      </c>
      <c r="M827" s="15">
        <f t="shared" si="93"/>
        <v>0</v>
      </c>
      <c r="N827" s="42">
        <f t="shared" si="94"/>
        <v>0</v>
      </c>
      <c r="O827" s="15">
        <f t="shared" si="99"/>
        <v>0</v>
      </c>
      <c r="P827" s="25"/>
      <c r="Q827" s="17">
        <f t="shared" si="100"/>
        <v>0</v>
      </c>
      <c r="R827" s="17">
        <f t="shared" si="95"/>
        <v>0</v>
      </c>
    </row>
    <row r="828" spans="1:18" x14ac:dyDescent="0.2">
      <c r="A828" s="14" t="str">
        <f>IF(INTRO!$E$43="Non-endemic"," ", IF(COUNTRY_INFO!A828=0," ",COUNTRY_INFO!A828))</f>
        <v>Ethiopia</v>
      </c>
      <c r="B828" s="14" t="str">
        <f>IF(INTRO!$E$43="Non-endemic"," ", IF(COUNTRY_INFO!B828=0," ",COUNTRY_INFO!B828))</f>
        <v>SomaliNogob</v>
      </c>
      <c r="C828" s="14" t="str">
        <f>IF(INTRO!$E$43="Non-endemic"," ", IF(COUNTRY_INFO!C828=0," ",COUNTRY_INFO!C828))</f>
        <v>Hamaro</v>
      </c>
      <c r="D828" s="15">
        <f>IF(INTRO!$E$43="Non-endemic", 0, IF(COUNTRY_INFO!$K828&gt;0, IF(COUNTRY_INFO!$K828=4, 0, IF(COUNTRY_INFO!$K828=1, COUNTRY_INFO!$F828*0.33, IF(COUNTRY_INFO!$K828=2, COUNTRY_INFO!$F828*0.5, COUNTRY_INFO!$F828))), 0))</f>
        <v>0</v>
      </c>
      <c r="E828" s="15">
        <f>IF(INTRO!$E$43="Non-endemic", 0, IF(COUNTRY_INFO!$K828&gt;0, IF(COUNTRY_INFO!$K828=4, 0, IF(COUNTRY_INFO!$K828=1, 0, IF(COUNTRY_INFO!$K828=2, COUNTRY_INFO!$G828*0.2, COUNTRY_INFO!$G828))), 0))</f>
        <v>0</v>
      </c>
      <c r="F828" s="15">
        <f t="shared" si="96"/>
        <v>0</v>
      </c>
      <c r="G828" s="16">
        <f>IF(INTRO!$E$43="Non-endemic", "Not required", COUNTRY_INFO!S828)</f>
        <v>0</v>
      </c>
      <c r="H828" s="198"/>
      <c r="I828" s="15">
        <f>IF($D828=0,0,IF(AND($G828&gt;0,$H828&lt;&gt;"Yes"),D828,IF(AND($G828&gt;0,$H828="Yes"),COUNTRY_INFO!$F828,0)))</f>
        <v>0</v>
      </c>
      <c r="J828" s="3"/>
      <c r="K828" s="42">
        <f t="shared" si="97"/>
        <v>0</v>
      </c>
      <c r="L828" s="42">
        <f t="shared" si="98"/>
        <v>0</v>
      </c>
      <c r="M828" s="15">
        <f t="shared" si="93"/>
        <v>0</v>
      </c>
      <c r="N828" s="42">
        <f t="shared" si="94"/>
        <v>0</v>
      </c>
      <c r="O828" s="15">
        <f t="shared" si="99"/>
        <v>0</v>
      </c>
      <c r="P828" s="25"/>
      <c r="Q828" s="17">
        <f t="shared" si="100"/>
        <v>0</v>
      </c>
      <c r="R828" s="17">
        <f t="shared" si="95"/>
        <v>0</v>
      </c>
    </row>
    <row r="829" spans="1:18" x14ac:dyDescent="0.2">
      <c r="A829" s="14" t="str">
        <f>IF(INTRO!$E$43="Non-endemic"," ", IF(COUNTRY_INFO!A829=0," ",COUNTRY_INFO!A829))</f>
        <v>Ethiopia</v>
      </c>
      <c r="B829" s="14" t="str">
        <f>IF(INTRO!$E$43="Non-endemic"," ", IF(COUNTRY_INFO!B829=0," ",COUNTRY_INFO!B829))</f>
        <v>SomaliNogob</v>
      </c>
      <c r="C829" s="14" t="str">
        <f>IF(INTRO!$E$43="Non-endemic"," ", IF(COUNTRY_INFO!C829=0," ",COUNTRY_INFO!C829))</f>
        <v xml:space="preserve">Hor shagah </v>
      </c>
      <c r="D829" s="15">
        <f>IF(INTRO!$E$43="Non-endemic", 0, IF(COUNTRY_INFO!$K829&gt;0, IF(COUNTRY_INFO!$K829=4, 0, IF(COUNTRY_INFO!$K829=1, COUNTRY_INFO!$F829*0.33, IF(COUNTRY_INFO!$K829=2, COUNTRY_INFO!$F829*0.5, COUNTRY_INFO!$F829))), 0))</f>
        <v>0</v>
      </c>
      <c r="E829" s="15">
        <f>IF(INTRO!$E$43="Non-endemic", 0, IF(COUNTRY_INFO!$K829&gt;0, IF(COUNTRY_INFO!$K829=4, 0, IF(COUNTRY_INFO!$K829=1, 0, IF(COUNTRY_INFO!$K829=2, COUNTRY_INFO!$G829*0.2, COUNTRY_INFO!$G829))), 0))</f>
        <v>0</v>
      </c>
      <c r="F829" s="15">
        <f t="shared" si="96"/>
        <v>0</v>
      </c>
      <c r="G829" s="16">
        <f>IF(INTRO!$E$43="Non-endemic", "Not required", COUNTRY_INFO!S829)</f>
        <v>0</v>
      </c>
      <c r="H829" s="198"/>
      <c r="I829" s="15">
        <f>IF($D829=0,0,IF(AND($G829&gt;0,$H829&lt;&gt;"Yes"),D829,IF(AND($G829&gt;0,$H829="Yes"),COUNTRY_INFO!$F829,0)))</f>
        <v>0</v>
      </c>
      <c r="J829" s="3"/>
      <c r="K829" s="42">
        <f t="shared" si="97"/>
        <v>0</v>
      </c>
      <c r="L829" s="42">
        <f t="shared" si="98"/>
        <v>0</v>
      </c>
      <c r="M829" s="15">
        <f t="shared" si="93"/>
        <v>0</v>
      </c>
      <c r="N829" s="42">
        <f t="shared" si="94"/>
        <v>0</v>
      </c>
      <c r="O829" s="15">
        <f t="shared" si="99"/>
        <v>0</v>
      </c>
      <c r="P829" s="25"/>
      <c r="Q829" s="17">
        <f t="shared" si="100"/>
        <v>0</v>
      </c>
      <c r="R829" s="17">
        <f t="shared" si="95"/>
        <v>0</v>
      </c>
    </row>
    <row r="830" spans="1:18" x14ac:dyDescent="0.2">
      <c r="A830" s="14" t="str">
        <f>IF(INTRO!$E$43="Non-endemic"," ", IF(COUNTRY_INFO!A830=0," ",COUNTRY_INFO!A830))</f>
        <v>Ethiopia</v>
      </c>
      <c r="B830" s="14" t="str">
        <f>IF(INTRO!$E$43="Non-endemic"," ", IF(COUNTRY_INFO!B830=0," ",COUNTRY_INFO!B830))</f>
        <v>SomaliNogob</v>
      </c>
      <c r="C830" s="14" t="str">
        <f>IF(INTRO!$E$43="Non-endemic"," ", IF(COUNTRY_INFO!C830=0," ",COUNTRY_INFO!C830))</f>
        <v>Lagahida</v>
      </c>
      <c r="D830" s="15">
        <f>IF(INTRO!$E$43="Non-endemic", 0, IF(COUNTRY_INFO!$K830&gt;0, IF(COUNTRY_INFO!$K830=4, 0, IF(COUNTRY_INFO!$K830=1, COUNTRY_INFO!$F830*0.33, IF(COUNTRY_INFO!$K830=2, COUNTRY_INFO!$F830*0.5, COUNTRY_INFO!$F830))), 0))</f>
        <v>0</v>
      </c>
      <c r="E830" s="15">
        <f>IF(INTRO!$E$43="Non-endemic", 0, IF(COUNTRY_INFO!$K830&gt;0, IF(COUNTRY_INFO!$K830=4, 0, IF(COUNTRY_INFO!$K830=1, 0, IF(COUNTRY_INFO!$K830=2, COUNTRY_INFO!$G830*0.2, COUNTRY_INFO!$G830))), 0))</f>
        <v>0</v>
      </c>
      <c r="F830" s="15">
        <f t="shared" si="96"/>
        <v>0</v>
      </c>
      <c r="G830" s="16">
        <f>IF(INTRO!$E$43="Non-endemic", "Not required", COUNTRY_INFO!S830)</f>
        <v>0</v>
      </c>
      <c r="H830" s="198"/>
      <c r="I830" s="15">
        <f>IF($D830=0,0,IF(AND($G830&gt;0,$H830&lt;&gt;"Yes"),D830,IF(AND($G830&gt;0,$H830="Yes"),COUNTRY_INFO!$F830,0)))</f>
        <v>0</v>
      </c>
      <c r="J830" s="3"/>
      <c r="K830" s="42">
        <f t="shared" si="97"/>
        <v>0</v>
      </c>
      <c r="L830" s="42">
        <f t="shared" si="98"/>
        <v>0</v>
      </c>
      <c r="M830" s="15">
        <f t="shared" si="93"/>
        <v>0</v>
      </c>
      <c r="N830" s="42">
        <f t="shared" si="94"/>
        <v>0</v>
      </c>
      <c r="O830" s="15">
        <f t="shared" si="99"/>
        <v>0</v>
      </c>
      <c r="P830" s="25"/>
      <c r="Q830" s="17">
        <f t="shared" si="100"/>
        <v>0</v>
      </c>
      <c r="R830" s="17">
        <f t="shared" si="95"/>
        <v>0</v>
      </c>
    </row>
    <row r="831" spans="1:18" x14ac:dyDescent="0.2">
      <c r="A831" s="14" t="str">
        <f>IF(INTRO!$E$43="Non-endemic"," ", IF(COUNTRY_INFO!A831=0," ",COUNTRY_INFO!A831))</f>
        <v>Ethiopia</v>
      </c>
      <c r="B831" s="14" t="str">
        <f>IF(INTRO!$E$43="Non-endemic"," ", IF(COUNTRY_INFO!B831=0," ",COUNTRY_INFO!B831))</f>
        <v>SomaliNogob</v>
      </c>
      <c r="C831" s="14" t="str">
        <f>IF(INTRO!$E$43="Non-endemic"," ", IF(COUNTRY_INFO!C831=0," ",COUNTRY_INFO!C831))</f>
        <v>Sagag</v>
      </c>
      <c r="D831" s="15">
        <f>IF(INTRO!$E$43="Non-endemic", 0, IF(COUNTRY_INFO!$K831&gt;0, IF(COUNTRY_INFO!$K831=4, 0, IF(COUNTRY_INFO!$K831=1, COUNTRY_INFO!$F831*0.33, IF(COUNTRY_INFO!$K831=2, COUNTRY_INFO!$F831*0.5, COUNTRY_INFO!$F831))), 0))</f>
        <v>0</v>
      </c>
      <c r="E831" s="15">
        <f>IF(INTRO!$E$43="Non-endemic", 0, IF(COUNTRY_INFO!$K831&gt;0, IF(COUNTRY_INFO!$K831=4, 0, IF(COUNTRY_INFO!$K831=1, 0, IF(COUNTRY_INFO!$K831=2, COUNTRY_INFO!$G831*0.2, COUNTRY_INFO!$G831))), 0))</f>
        <v>0</v>
      </c>
      <c r="F831" s="15">
        <f t="shared" si="96"/>
        <v>0</v>
      </c>
      <c r="G831" s="16">
        <f>IF(INTRO!$E$43="Non-endemic", "Not required", COUNTRY_INFO!S831)</f>
        <v>0</v>
      </c>
      <c r="H831" s="198"/>
      <c r="I831" s="15">
        <f>IF($D831=0,0,IF(AND($G831&gt;0,$H831&lt;&gt;"Yes"),D831,IF(AND($G831&gt;0,$H831="Yes"),COUNTRY_INFO!$F831,0)))</f>
        <v>0</v>
      </c>
      <c r="J831" s="3"/>
      <c r="K831" s="42">
        <f t="shared" si="97"/>
        <v>0</v>
      </c>
      <c r="L831" s="42">
        <f t="shared" si="98"/>
        <v>0</v>
      </c>
      <c r="M831" s="15">
        <f t="shared" si="93"/>
        <v>0</v>
      </c>
      <c r="N831" s="42">
        <f t="shared" si="94"/>
        <v>0</v>
      </c>
      <c r="O831" s="15">
        <f t="shared" si="99"/>
        <v>0</v>
      </c>
      <c r="P831" s="25"/>
      <c r="Q831" s="17">
        <f t="shared" si="100"/>
        <v>0</v>
      </c>
      <c r="R831" s="17">
        <f t="shared" si="95"/>
        <v>0</v>
      </c>
    </row>
    <row r="832" spans="1:18" x14ac:dyDescent="0.2">
      <c r="A832" s="14" t="str">
        <f>IF(INTRO!$E$43="Non-endemic"," ", IF(COUNTRY_INFO!A832=0," ",COUNTRY_INFO!A832))</f>
        <v>Ethiopia</v>
      </c>
      <c r="B832" s="14" t="str">
        <f>IF(INTRO!$E$43="Non-endemic"," ", IF(COUNTRY_INFO!B832=0," ",COUNTRY_INFO!B832))</f>
        <v>SomaliNogob</v>
      </c>
      <c r="C832" s="14" t="str">
        <f>IF(INTRO!$E$43="Non-endemic"," ", IF(COUNTRY_INFO!C832=0," ",COUNTRY_INFO!C832))</f>
        <v>Salahad</v>
      </c>
      <c r="D832" s="15">
        <f>IF(INTRO!$E$43="Non-endemic", 0, IF(COUNTRY_INFO!$K832&gt;0, IF(COUNTRY_INFO!$K832=4, 0, IF(COUNTRY_INFO!$K832=1, COUNTRY_INFO!$F832*0.33, IF(COUNTRY_INFO!$K832=2, COUNTRY_INFO!$F832*0.5, COUNTRY_INFO!$F832))), 0))</f>
        <v>0</v>
      </c>
      <c r="E832" s="15">
        <f>IF(INTRO!$E$43="Non-endemic", 0, IF(COUNTRY_INFO!$K832&gt;0, IF(COUNTRY_INFO!$K832=4, 0, IF(COUNTRY_INFO!$K832=1, 0, IF(COUNTRY_INFO!$K832=2, COUNTRY_INFO!$G832*0.2, COUNTRY_INFO!$G832))), 0))</f>
        <v>0</v>
      </c>
      <c r="F832" s="15">
        <f t="shared" si="96"/>
        <v>0</v>
      </c>
      <c r="G832" s="16">
        <f>IF(INTRO!$E$43="Non-endemic", "Not required", COUNTRY_INFO!S832)</f>
        <v>0</v>
      </c>
      <c r="H832" s="198"/>
      <c r="I832" s="15">
        <f>IF($D832=0,0,IF(AND($G832&gt;0,$H832&lt;&gt;"Yes"),D832,IF(AND($G832&gt;0,$H832="Yes"),COUNTRY_INFO!$F832,0)))</f>
        <v>0</v>
      </c>
      <c r="J832" s="3"/>
      <c r="K832" s="42">
        <f t="shared" si="97"/>
        <v>0</v>
      </c>
      <c r="L832" s="42">
        <f t="shared" si="98"/>
        <v>0</v>
      </c>
      <c r="M832" s="15">
        <f t="shared" si="93"/>
        <v>0</v>
      </c>
      <c r="N832" s="42">
        <f t="shared" si="94"/>
        <v>0</v>
      </c>
      <c r="O832" s="15">
        <f t="shared" si="99"/>
        <v>0</v>
      </c>
      <c r="P832" s="25"/>
      <c r="Q832" s="17">
        <f t="shared" si="100"/>
        <v>0</v>
      </c>
      <c r="R832" s="17">
        <f t="shared" si="95"/>
        <v>0</v>
      </c>
    </row>
    <row r="833" spans="1:18" x14ac:dyDescent="0.2">
      <c r="A833" s="14" t="str">
        <f>IF(INTRO!$E$43="Non-endemic"," ", IF(COUNTRY_INFO!A833=0," ",COUNTRY_INFO!A833))</f>
        <v>Ethiopia</v>
      </c>
      <c r="B833" s="14" t="str">
        <f>IF(INTRO!$E$43="Non-endemic"," ", IF(COUNTRY_INFO!B833=0," ",COUNTRY_INFO!B833))</f>
        <v>SomaliNogob</v>
      </c>
      <c r="C833" s="14" t="str">
        <f>IF(INTRO!$E$43="Non-endemic"," ", IF(COUNTRY_INFO!C833=0," ",COUNTRY_INFO!C833))</f>
        <v>Xararay</v>
      </c>
      <c r="D833" s="15">
        <f>IF(INTRO!$E$43="Non-endemic", 0, IF(COUNTRY_INFO!$K833&gt;0, IF(COUNTRY_INFO!$K833=4, 0, IF(COUNTRY_INFO!$K833=1, COUNTRY_INFO!$F833*0.33, IF(COUNTRY_INFO!$K833=2, COUNTRY_INFO!$F833*0.5, COUNTRY_INFO!$F833))), 0))</f>
        <v>0</v>
      </c>
      <c r="E833" s="15">
        <f>IF(INTRO!$E$43="Non-endemic", 0, IF(COUNTRY_INFO!$K833&gt;0, IF(COUNTRY_INFO!$K833=4, 0, IF(COUNTRY_INFO!$K833=1, 0, IF(COUNTRY_INFO!$K833=2, COUNTRY_INFO!$G833*0.2, COUNTRY_INFO!$G833))), 0))</f>
        <v>0</v>
      </c>
      <c r="F833" s="15">
        <f t="shared" si="96"/>
        <v>0</v>
      </c>
      <c r="G833" s="16">
        <f>IF(INTRO!$E$43="Non-endemic", "Not required", COUNTRY_INFO!S833)</f>
        <v>0</v>
      </c>
      <c r="H833" s="198"/>
      <c r="I833" s="15">
        <f>IF($D833=0,0,IF(AND($G833&gt;0,$H833&lt;&gt;"Yes"),D833,IF(AND($G833&gt;0,$H833="Yes"),COUNTRY_INFO!$F833,0)))</f>
        <v>0</v>
      </c>
      <c r="J833" s="3"/>
      <c r="K833" s="42">
        <f t="shared" si="97"/>
        <v>0</v>
      </c>
      <c r="L833" s="42">
        <f t="shared" si="98"/>
        <v>0</v>
      </c>
      <c r="M833" s="15">
        <f t="shared" si="93"/>
        <v>0</v>
      </c>
      <c r="N833" s="42">
        <f t="shared" si="94"/>
        <v>0</v>
      </c>
      <c r="O833" s="15">
        <f t="shared" si="99"/>
        <v>0</v>
      </c>
      <c r="P833" s="25"/>
      <c r="Q833" s="17">
        <f t="shared" si="100"/>
        <v>0</v>
      </c>
      <c r="R833" s="17">
        <f t="shared" si="95"/>
        <v>0</v>
      </c>
    </row>
    <row r="834" spans="1:18" x14ac:dyDescent="0.2">
      <c r="A834" s="14" t="str">
        <f>IF(INTRO!$E$43="Non-endemic"," ", IF(COUNTRY_INFO!A834=0," ",COUNTRY_INFO!A834))</f>
        <v>Ethiopia</v>
      </c>
      <c r="B834" s="14" t="str">
        <f>IF(INTRO!$E$43="Non-endemic"," ", IF(COUNTRY_INFO!B834=0," ",COUNTRY_INFO!B834))</f>
        <v>SomaliQorahey</v>
      </c>
      <c r="C834" s="14" t="str">
        <f>IF(INTRO!$E$43="Non-endemic"," ", IF(COUNTRY_INFO!C834=0," ",COUNTRY_INFO!C834))</f>
        <v xml:space="preserve">Boodaly </v>
      </c>
      <c r="D834" s="15">
        <f>IF(INTRO!$E$43="Non-endemic", 0, IF(COUNTRY_INFO!$K834&gt;0, IF(COUNTRY_INFO!$K834=4, 0, IF(COUNTRY_INFO!$K834=1, COUNTRY_INFO!$F834*0.33, IF(COUNTRY_INFO!$K834=2, COUNTRY_INFO!$F834*0.5, COUNTRY_INFO!$F834))), 0))</f>
        <v>0</v>
      </c>
      <c r="E834" s="15">
        <f>IF(INTRO!$E$43="Non-endemic", 0, IF(COUNTRY_INFO!$K834&gt;0, IF(COUNTRY_INFO!$K834=4, 0, IF(COUNTRY_INFO!$K834=1, 0, IF(COUNTRY_INFO!$K834=2, COUNTRY_INFO!$G834*0.2, COUNTRY_INFO!$G834))), 0))</f>
        <v>0</v>
      </c>
      <c r="F834" s="15">
        <f t="shared" si="96"/>
        <v>0</v>
      </c>
      <c r="G834" s="16">
        <f>IF(INTRO!$E$43="Non-endemic", "Not required", COUNTRY_INFO!S834)</f>
        <v>0</v>
      </c>
      <c r="H834" s="198"/>
      <c r="I834" s="15">
        <f>IF($D834=0,0,IF(AND($G834&gt;0,$H834&lt;&gt;"Yes"),D834,IF(AND($G834&gt;0,$H834="Yes"),COUNTRY_INFO!$F834,0)))</f>
        <v>0</v>
      </c>
      <c r="J834" s="3"/>
      <c r="K834" s="42">
        <f t="shared" si="97"/>
        <v>0</v>
      </c>
      <c r="L834" s="42">
        <f t="shared" si="98"/>
        <v>0</v>
      </c>
      <c r="M834" s="15">
        <f t="shared" si="93"/>
        <v>0</v>
      </c>
      <c r="N834" s="42">
        <f t="shared" si="94"/>
        <v>0</v>
      </c>
      <c r="O834" s="15">
        <f t="shared" si="99"/>
        <v>0</v>
      </c>
      <c r="P834" s="25"/>
      <c r="Q834" s="17">
        <f t="shared" si="100"/>
        <v>0</v>
      </c>
      <c r="R834" s="17">
        <f t="shared" si="95"/>
        <v>0</v>
      </c>
    </row>
    <row r="835" spans="1:18" x14ac:dyDescent="0.2">
      <c r="A835" s="14" t="str">
        <f>IF(INTRO!$E$43="Non-endemic"," ", IF(COUNTRY_INFO!A835=0," ",COUNTRY_INFO!A835))</f>
        <v>Ethiopia</v>
      </c>
      <c r="B835" s="14" t="str">
        <f>IF(INTRO!$E$43="Non-endemic"," ", IF(COUNTRY_INFO!B835=0," ",COUNTRY_INFO!B835))</f>
        <v>SomaliQorahey</v>
      </c>
      <c r="C835" s="14" t="str">
        <f>IF(INTRO!$E$43="Non-endemic"," ", IF(COUNTRY_INFO!C835=0," ",COUNTRY_INFO!C835))</f>
        <v xml:space="preserve">Ceel ogaden </v>
      </c>
      <c r="D835" s="15">
        <f>IF(INTRO!$E$43="Non-endemic", 0, IF(COUNTRY_INFO!$K835&gt;0, IF(COUNTRY_INFO!$K835=4, 0, IF(COUNTRY_INFO!$K835=1, COUNTRY_INFO!$F835*0.33, IF(COUNTRY_INFO!$K835=2, COUNTRY_INFO!$F835*0.5, COUNTRY_INFO!$F835))), 0))</f>
        <v>0</v>
      </c>
      <c r="E835" s="15">
        <f>IF(INTRO!$E$43="Non-endemic", 0, IF(COUNTRY_INFO!$K835&gt;0, IF(COUNTRY_INFO!$K835=4, 0, IF(COUNTRY_INFO!$K835=1, 0, IF(COUNTRY_INFO!$K835=2, COUNTRY_INFO!$G835*0.2, COUNTRY_INFO!$G835))), 0))</f>
        <v>0</v>
      </c>
      <c r="F835" s="15">
        <f t="shared" si="96"/>
        <v>0</v>
      </c>
      <c r="G835" s="16">
        <f>IF(INTRO!$E$43="Non-endemic", "Not required", COUNTRY_INFO!S835)</f>
        <v>0</v>
      </c>
      <c r="H835" s="198"/>
      <c r="I835" s="15">
        <f>IF($D835=0,0,IF(AND($G835&gt;0,$H835&lt;&gt;"Yes"),D835,IF(AND($G835&gt;0,$H835="Yes"),COUNTRY_INFO!$F835,0)))</f>
        <v>0</v>
      </c>
      <c r="J835" s="3"/>
      <c r="K835" s="42">
        <f t="shared" si="97"/>
        <v>0</v>
      </c>
      <c r="L835" s="42">
        <f t="shared" si="98"/>
        <v>0</v>
      </c>
      <c r="M835" s="15">
        <f t="shared" si="93"/>
        <v>0</v>
      </c>
      <c r="N835" s="42">
        <f t="shared" si="94"/>
        <v>0</v>
      </c>
      <c r="O835" s="15">
        <f t="shared" si="99"/>
        <v>0</v>
      </c>
      <c r="P835" s="25"/>
      <c r="Q835" s="17">
        <f t="shared" si="100"/>
        <v>0</v>
      </c>
      <c r="R835" s="17">
        <f t="shared" si="95"/>
        <v>0</v>
      </c>
    </row>
    <row r="836" spans="1:18" x14ac:dyDescent="0.2">
      <c r="A836" s="14" t="str">
        <f>IF(INTRO!$E$43="Non-endemic"," ", IF(COUNTRY_INFO!A836=0," ",COUNTRY_INFO!A836))</f>
        <v>Ethiopia</v>
      </c>
      <c r="B836" s="14" t="str">
        <f>IF(INTRO!$E$43="Non-endemic"," ", IF(COUNTRY_INFO!B836=0," ",COUNTRY_INFO!B836))</f>
        <v>SomaliQorahey</v>
      </c>
      <c r="C836" s="14" t="str">
        <f>IF(INTRO!$E$43="Non-endemic"," ", IF(COUNTRY_INFO!C836=0," ",COUNTRY_INFO!C836))</f>
        <v>Dobowayn</v>
      </c>
      <c r="D836" s="15">
        <f>IF(INTRO!$E$43="Non-endemic", 0, IF(COUNTRY_INFO!$K836&gt;0, IF(COUNTRY_INFO!$K836=4, 0, IF(COUNTRY_INFO!$K836=1, COUNTRY_INFO!$F836*0.33, IF(COUNTRY_INFO!$K836=2, COUNTRY_INFO!$F836*0.5, COUNTRY_INFO!$F836))), 0))</f>
        <v>0</v>
      </c>
      <c r="E836" s="15">
        <f>IF(INTRO!$E$43="Non-endemic", 0, IF(COUNTRY_INFO!$K836&gt;0, IF(COUNTRY_INFO!$K836=4, 0, IF(COUNTRY_INFO!$K836=1, 0, IF(COUNTRY_INFO!$K836=2, COUNTRY_INFO!$G836*0.2, COUNTRY_INFO!$G836))), 0))</f>
        <v>0</v>
      </c>
      <c r="F836" s="15">
        <f t="shared" si="96"/>
        <v>0</v>
      </c>
      <c r="G836" s="16">
        <f>IF(INTRO!$E$43="Non-endemic", "Not required", COUNTRY_INFO!S836)</f>
        <v>0</v>
      </c>
      <c r="H836" s="198"/>
      <c r="I836" s="15">
        <f>IF($D836=0,0,IF(AND($G836&gt;0,$H836&lt;&gt;"Yes"),D836,IF(AND($G836&gt;0,$H836="Yes"),COUNTRY_INFO!$F836,0)))</f>
        <v>0</v>
      </c>
      <c r="J836" s="3"/>
      <c r="K836" s="42">
        <f t="shared" si="97"/>
        <v>0</v>
      </c>
      <c r="L836" s="42">
        <f t="shared" si="98"/>
        <v>0</v>
      </c>
      <c r="M836" s="15">
        <f t="shared" si="93"/>
        <v>0</v>
      </c>
      <c r="N836" s="42">
        <f t="shared" si="94"/>
        <v>0</v>
      </c>
      <c r="O836" s="15">
        <f t="shared" si="99"/>
        <v>0</v>
      </c>
      <c r="P836" s="25"/>
      <c r="Q836" s="17">
        <f t="shared" si="100"/>
        <v>0</v>
      </c>
      <c r="R836" s="17">
        <f t="shared" si="95"/>
        <v>0</v>
      </c>
    </row>
    <row r="837" spans="1:18" x14ac:dyDescent="0.2">
      <c r="A837" s="14" t="str">
        <f>IF(INTRO!$E$43="Non-endemic"," ", IF(COUNTRY_INFO!A837=0," ",COUNTRY_INFO!A837))</f>
        <v>Ethiopia</v>
      </c>
      <c r="B837" s="14" t="str">
        <f>IF(INTRO!$E$43="Non-endemic"," ", IF(COUNTRY_INFO!B837=0," ",COUNTRY_INFO!B837))</f>
        <v>SomaliQorahey</v>
      </c>
      <c r="C837" s="14" t="str">
        <f>IF(INTRO!$E$43="Non-endemic"," ", IF(COUNTRY_INFO!C837=0," ",COUNTRY_INFO!C837))</f>
        <v xml:space="preserve">Gogle/Kudunbur </v>
      </c>
      <c r="D837" s="15">
        <f>IF(INTRO!$E$43="Non-endemic", 0, IF(COUNTRY_INFO!$K837&gt;0, IF(COUNTRY_INFO!$K837=4, 0, IF(COUNTRY_INFO!$K837=1, COUNTRY_INFO!$F837*0.33, IF(COUNTRY_INFO!$K837=2, COUNTRY_INFO!$F837*0.5, COUNTRY_INFO!$F837))), 0))</f>
        <v>0</v>
      </c>
      <c r="E837" s="15">
        <f>IF(INTRO!$E$43="Non-endemic", 0, IF(COUNTRY_INFO!$K837&gt;0, IF(COUNTRY_INFO!$K837=4, 0, IF(COUNTRY_INFO!$K837=1, 0, IF(COUNTRY_INFO!$K837=2, COUNTRY_INFO!$G837*0.2, COUNTRY_INFO!$G837))), 0))</f>
        <v>0</v>
      </c>
      <c r="F837" s="15">
        <f t="shared" si="96"/>
        <v>0</v>
      </c>
      <c r="G837" s="16">
        <f>IF(INTRO!$E$43="Non-endemic", "Not required", COUNTRY_INFO!S837)</f>
        <v>0</v>
      </c>
      <c r="H837" s="198"/>
      <c r="I837" s="15">
        <f>IF($D837=0,0,IF(AND($G837&gt;0,$H837&lt;&gt;"Yes"),D837,IF(AND($G837&gt;0,$H837="Yes"),COUNTRY_INFO!$F837,0)))</f>
        <v>0</v>
      </c>
      <c r="J837" s="3"/>
      <c r="K837" s="42">
        <f t="shared" si="97"/>
        <v>0</v>
      </c>
      <c r="L837" s="42">
        <f t="shared" si="98"/>
        <v>0</v>
      </c>
      <c r="M837" s="15">
        <f t="shared" si="93"/>
        <v>0</v>
      </c>
      <c r="N837" s="42">
        <f t="shared" si="94"/>
        <v>0</v>
      </c>
      <c r="O837" s="15">
        <f t="shared" si="99"/>
        <v>0</v>
      </c>
      <c r="P837" s="25"/>
      <c r="Q837" s="17">
        <f t="shared" si="100"/>
        <v>0</v>
      </c>
      <c r="R837" s="17">
        <f t="shared" si="95"/>
        <v>0</v>
      </c>
    </row>
    <row r="838" spans="1:18" x14ac:dyDescent="0.2">
      <c r="A838" s="14" t="str">
        <f>IF(INTRO!$E$43="Non-endemic"," ", IF(COUNTRY_INFO!A838=0," ",COUNTRY_INFO!A838))</f>
        <v>Ethiopia</v>
      </c>
      <c r="B838" s="14" t="str">
        <f>IF(INTRO!$E$43="Non-endemic"," ", IF(COUNTRY_INFO!B838=0," ",COUNTRY_INFO!B838))</f>
        <v>SomaliQorahey</v>
      </c>
      <c r="C838" s="14" t="str">
        <f>IF(INTRO!$E$43="Non-endemic"," ", IF(COUNTRY_INFO!C838=0," ",COUNTRY_INFO!C838))</f>
        <v xml:space="preserve">Hig loley </v>
      </c>
      <c r="D838" s="15">
        <f>IF(INTRO!$E$43="Non-endemic", 0, IF(COUNTRY_INFO!$K838&gt;0, IF(COUNTRY_INFO!$K838=4, 0, IF(COUNTRY_INFO!$K838=1, COUNTRY_INFO!$F838*0.33, IF(COUNTRY_INFO!$K838=2, COUNTRY_INFO!$F838*0.5, COUNTRY_INFO!$F838))), 0))</f>
        <v>0</v>
      </c>
      <c r="E838" s="15">
        <f>IF(INTRO!$E$43="Non-endemic", 0, IF(COUNTRY_INFO!$K838&gt;0, IF(COUNTRY_INFO!$K838=4, 0, IF(COUNTRY_INFO!$K838=1, 0, IF(COUNTRY_INFO!$K838=2, COUNTRY_INFO!$G838*0.2, COUNTRY_INFO!$G838))), 0))</f>
        <v>0</v>
      </c>
      <c r="F838" s="15">
        <f t="shared" si="96"/>
        <v>0</v>
      </c>
      <c r="G838" s="16">
        <f>IF(INTRO!$E$43="Non-endemic", "Not required", COUNTRY_INFO!S838)</f>
        <v>0</v>
      </c>
      <c r="H838" s="198"/>
      <c r="I838" s="15">
        <f>IF($D838=0,0,IF(AND($G838&gt;0,$H838&lt;&gt;"Yes"),D838,IF(AND($G838&gt;0,$H838="Yes"),COUNTRY_INFO!$F838,0)))</f>
        <v>0</v>
      </c>
      <c r="J838" s="3"/>
      <c r="K838" s="42">
        <f t="shared" si="97"/>
        <v>0</v>
      </c>
      <c r="L838" s="42">
        <f t="shared" si="98"/>
        <v>0</v>
      </c>
      <c r="M838" s="15">
        <f t="shared" si="93"/>
        <v>0</v>
      </c>
      <c r="N838" s="42">
        <f t="shared" si="94"/>
        <v>0</v>
      </c>
      <c r="O838" s="15">
        <f t="shared" si="99"/>
        <v>0</v>
      </c>
      <c r="P838" s="25"/>
      <c r="Q838" s="17">
        <f t="shared" si="100"/>
        <v>0</v>
      </c>
      <c r="R838" s="17">
        <f t="shared" si="95"/>
        <v>0</v>
      </c>
    </row>
    <row r="839" spans="1:18" x14ac:dyDescent="0.2">
      <c r="A839" s="14" t="str">
        <f>IF(INTRO!$E$43="Non-endemic"," ", IF(COUNTRY_INFO!A839=0," ",COUNTRY_INFO!A839))</f>
        <v>Ethiopia</v>
      </c>
      <c r="B839" s="14" t="str">
        <f>IF(INTRO!$E$43="Non-endemic"," ", IF(COUNTRY_INFO!B839=0," ",COUNTRY_INFO!B839))</f>
        <v>SomaliQorahey</v>
      </c>
      <c r="C839" s="14" t="str">
        <f>IF(INTRO!$E$43="Non-endemic"," ", IF(COUNTRY_INFO!C839=0," ",COUNTRY_INFO!C839))</f>
        <v>Kebridahar</v>
      </c>
      <c r="D839" s="15">
        <f>IF(INTRO!$E$43="Non-endemic", 0, IF(COUNTRY_INFO!$K839&gt;0, IF(COUNTRY_INFO!$K839=4, 0, IF(COUNTRY_INFO!$K839=1, COUNTRY_INFO!$F839*0.33, IF(COUNTRY_INFO!$K839=2, COUNTRY_INFO!$F839*0.5, COUNTRY_INFO!$F839))), 0))</f>
        <v>0</v>
      </c>
      <c r="E839" s="15">
        <f>IF(INTRO!$E$43="Non-endemic", 0, IF(COUNTRY_INFO!$K839&gt;0, IF(COUNTRY_INFO!$K839=4, 0, IF(COUNTRY_INFO!$K839=1, 0, IF(COUNTRY_INFO!$K839=2, COUNTRY_INFO!$G839*0.2, COUNTRY_INFO!$G839))), 0))</f>
        <v>0</v>
      </c>
      <c r="F839" s="15">
        <f t="shared" si="96"/>
        <v>0</v>
      </c>
      <c r="G839" s="16">
        <f>IF(INTRO!$E$43="Non-endemic", "Not required", COUNTRY_INFO!S839)</f>
        <v>0</v>
      </c>
      <c r="H839" s="198"/>
      <c r="I839" s="15">
        <f>IF($D839=0,0,IF(AND($G839&gt;0,$H839&lt;&gt;"Yes"),D839,IF(AND($G839&gt;0,$H839="Yes"),COUNTRY_INFO!$F839,0)))</f>
        <v>0</v>
      </c>
      <c r="J839" s="3"/>
      <c r="K839" s="42">
        <f t="shared" si="97"/>
        <v>0</v>
      </c>
      <c r="L839" s="42">
        <f t="shared" si="98"/>
        <v>0</v>
      </c>
      <c r="M839" s="15">
        <f t="shared" si="93"/>
        <v>0</v>
      </c>
      <c r="N839" s="42">
        <f t="shared" si="94"/>
        <v>0</v>
      </c>
      <c r="O839" s="15">
        <f t="shared" si="99"/>
        <v>0</v>
      </c>
      <c r="P839" s="25"/>
      <c r="Q839" s="17">
        <f t="shared" si="100"/>
        <v>0</v>
      </c>
      <c r="R839" s="17">
        <f t="shared" si="95"/>
        <v>0</v>
      </c>
    </row>
    <row r="840" spans="1:18" x14ac:dyDescent="0.2">
      <c r="A840" s="14" t="str">
        <f>IF(INTRO!$E$43="Non-endemic"," ", IF(COUNTRY_INFO!A840=0," ",COUNTRY_INFO!A840))</f>
        <v>Ethiopia</v>
      </c>
      <c r="B840" s="14" t="str">
        <f>IF(INTRO!$E$43="Non-endemic"," ", IF(COUNTRY_INFO!B840=0," ",COUNTRY_INFO!B840))</f>
        <v>SomaliQorahey</v>
      </c>
      <c r="C840" s="14" t="str">
        <f>IF(INTRO!$E$43="Non-endemic"," ", IF(COUNTRY_INFO!C840=0," ",COUNTRY_INFO!C840))</f>
        <v>Kebridehar Town</v>
      </c>
      <c r="D840" s="15">
        <f>IF(INTRO!$E$43="Non-endemic", 0, IF(COUNTRY_INFO!$K840&gt;0, IF(COUNTRY_INFO!$K840=4, 0, IF(COUNTRY_INFO!$K840=1, COUNTRY_INFO!$F840*0.33, IF(COUNTRY_INFO!$K840=2, COUNTRY_INFO!$F840*0.5, COUNTRY_INFO!$F840))), 0))</f>
        <v>0</v>
      </c>
      <c r="E840" s="15">
        <f>IF(INTRO!$E$43="Non-endemic", 0, IF(COUNTRY_INFO!$K840&gt;0, IF(COUNTRY_INFO!$K840=4, 0, IF(COUNTRY_INFO!$K840=1, 0, IF(COUNTRY_INFO!$K840=2, COUNTRY_INFO!$G840*0.2, COUNTRY_INFO!$G840))), 0))</f>
        <v>0</v>
      </c>
      <c r="F840" s="15">
        <f t="shared" si="96"/>
        <v>0</v>
      </c>
      <c r="G840" s="16">
        <f>IF(INTRO!$E$43="Non-endemic", "Not required", COUNTRY_INFO!S840)</f>
        <v>0</v>
      </c>
      <c r="H840" s="198"/>
      <c r="I840" s="15">
        <f>IF($D840=0,0,IF(AND($G840&gt;0,$H840&lt;&gt;"Yes"),D840,IF(AND($G840&gt;0,$H840="Yes"),COUNTRY_INFO!$F840,0)))</f>
        <v>0</v>
      </c>
      <c r="J840" s="3"/>
      <c r="K840" s="42">
        <f t="shared" si="97"/>
        <v>0</v>
      </c>
      <c r="L840" s="42">
        <f t="shared" si="98"/>
        <v>0</v>
      </c>
      <c r="M840" s="15">
        <f t="shared" ref="M840:M903" si="101">IF($J840=0,$I840*2.5,$J840*2.5)</f>
        <v>0</v>
      </c>
      <c r="N840" s="42">
        <f t="shared" ref="N840:N903" si="102">$K840*3</f>
        <v>0</v>
      </c>
      <c r="O840" s="15">
        <f t="shared" si="99"/>
        <v>0</v>
      </c>
      <c r="P840" s="25"/>
      <c r="Q840" s="17">
        <f t="shared" si="100"/>
        <v>0</v>
      </c>
      <c r="R840" s="17">
        <f t="shared" ref="R840:R903" si="103">ROUNDUP($O840/1000,0)</f>
        <v>0</v>
      </c>
    </row>
    <row r="841" spans="1:18" x14ac:dyDescent="0.2">
      <c r="A841" s="14" t="str">
        <f>IF(INTRO!$E$43="Non-endemic"," ", IF(COUNTRY_INFO!A841=0," ",COUNTRY_INFO!A841))</f>
        <v>Ethiopia</v>
      </c>
      <c r="B841" s="14" t="str">
        <f>IF(INTRO!$E$43="Non-endemic"," ", IF(COUNTRY_INFO!B841=0," ",COUNTRY_INFO!B841))</f>
        <v>SomaliQorahey</v>
      </c>
      <c r="C841" s="14" t="str">
        <f>IF(INTRO!$E$43="Non-endemic"," ", IF(COUNTRY_INFO!C841=0," ",COUNTRY_INFO!C841))</f>
        <v xml:space="preserve">lasdhankeere </v>
      </c>
      <c r="D841" s="15">
        <f>IF(INTRO!$E$43="Non-endemic", 0, IF(COUNTRY_INFO!$K841&gt;0, IF(COUNTRY_INFO!$K841=4, 0, IF(COUNTRY_INFO!$K841=1, COUNTRY_INFO!$F841*0.33, IF(COUNTRY_INFO!$K841=2, COUNTRY_INFO!$F841*0.5, COUNTRY_INFO!$F841))), 0))</f>
        <v>0</v>
      </c>
      <c r="E841" s="15">
        <f>IF(INTRO!$E$43="Non-endemic", 0, IF(COUNTRY_INFO!$K841&gt;0, IF(COUNTRY_INFO!$K841=4, 0, IF(COUNTRY_INFO!$K841=1, 0, IF(COUNTRY_INFO!$K841=2, COUNTRY_INFO!$G841*0.2, COUNTRY_INFO!$G841))), 0))</f>
        <v>0</v>
      </c>
      <c r="F841" s="15">
        <f t="shared" si="96"/>
        <v>0</v>
      </c>
      <c r="G841" s="16">
        <f>IF(INTRO!$E$43="Non-endemic", "Not required", COUNTRY_INFO!S841)</f>
        <v>0</v>
      </c>
      <c r="H841" s="198"/>
      <c r="I841" s="15">
        <f>IF($D841=0,0,IF(AND($G841&gt;0,$H841&lt;&gt;"Yes"),D841,IF(AND($G841&gt;0,$H841="Yes"),COUNTRY_INFO!$F841,0)))</f>
        <v>0</v>
      </c>
      <c r="J841" s="3"/>
      <c r="K841" s="42">
        <f t="shared" si="97"/>
        <v>0</v>
      </c>
      <c r="L841" s="42">
        <f t="shared" si="98"/>
        <v>0</v>
      </c>
      <c r="M841" s="15">
        <f t="shared" si="101"/>
        <v>0</v>
      </c>
      <c r="N841" s="42">
        <f t="shared" si="102"/>
        <v>0</v>
      </c>
      <c r="O841" s="15">
        <f t="shared" si="99"/>
        <v>0</v>
      </c>
      <c r="P841" s="25"/>
      <c r="Q841" s="17">
        <f t="shared" si="100"/>
        <v>0</v>
      </c>
      <c r="R841" s="17">
        <f t="shared" si="103"/>
        <v>0</v>
      </c>
    </row>
    <row r="842" spans="1:18" x14ac:dyDescent="0.2">
      <c r="A842" s="14" t="str">
        <f>IF(INTRO!$E$43="Non-endemic"," ", IF(COUNTRY_INFO!A842=0," ",COUNTRY_INFO!A842))</f>
        <v>Ethiopia</v>
      </c>
      <c r="B842" s="14" t="str">
        <f>IF(INTRO!$E$43="Non-endemic"," ", IF(COUNTRY_INFO!B842=0," ",COUNTRY_INFO!B842))</f>
        <v>SomaliQorahey</v>
      </c>
      <c r="C842" s="14" t="str">
        <f>IF(INTRO!$E$43="Non-endemic"," ", IF(COUNTRY_INFO!C842=0," ",COUNTRY_INFO!C842))</f>
        <v>Marsin</v>
      </c>
      <c r="D842" s="15">
        <f>IF(INTRO!$E$43="Non-endemic", 0, IF(COUNTRY_INFO!$K842&gt;0, IF(COUNTRY_INFO!$K842=4, 0, IF(COUNTRY_INFO!$K842=1, COUNTRY_INFO!$F842*0.33, IF(COUNTRY_INFO!$K842=2, COUNTRY_INFO!$F842*0.5, COUNTRY_INFO!$F842))), 0))</f>
        <v>0</v>
      </c>
      <c r="E842" s="15">
        <f>IF(INTRO!$E$43="Non-endemic", 0, IF(COUNTRY_INFO!$K842&gt;0, IF(COUNTRY_INFO!$K842=4, 0, IF(COUNTRY_INFO!$K842=1, 0, IF(COUNTRY_INFO!$K842=2, COUNTRY_INFO!$G842*0.2, COUNTRY_INFO!$G842))), 0))</f>
        <v>0</v>
      </c>
      <c r="F842" s="15">
        <f t="shared" ref="F842:F905" si="104">SUM(D842:E842)</f>
        <v>0</v>
      </c>
      <c r="G842" s="16">
        <f>IF(INTRO!$E$43="Non-endemic", "Not required", COUNTRY_INFO!S842)</f>
        <v>0</v>
      </c>
      <c r="H842" s="198"/>
      <c r="I842" s="15">
        <f>IF($D842=0,0,IF(AND($G842&gt;0,$H842&lt;&gt;"Yes"),D842,IF(AND($G842&gt;0,$H842="Yes"),COUNTRY_INFO!$F842,0)))</f>
        <v>0</v>
      </c>
      <c r="J842" s="3"/>
      <c r="K842" s="42">
        <f t="shared" ref="K842:K905" si="105">IF($G842&gt;0,E842, 0)</f>
        <v>0</v>
      </c>
      <c r="L842" s="42">
        <f t="shared" ref="L842:L905" si="106">IF($J842=0,SUM(I842,K842),SUM(J842,K842))</f>
        <v>0</v>
      </c>
      <c r="M842" s="15">
        <f t="shared" si="101"/>
        <v>0</v>
      </c>
      <c r="N842" s="42">
        <f t="shared" si="102"/>
        <v>0</v>
      </c>
      <c r="O842" s="15">
        <f t="shared" ref="O842:O905" si="107">M842</f>
        <v>0</v>
      </c>
      <c r="P842" s="25"/>
      <c r="Q842" s="17">
        <f t="shared" ref="Q842:Q905" si="108">IF($O842&gt;$P842,O842-P842,0)</f>
        <v>0</v>
      </c>
      <c r="R842" s="17">
        <f t="shared" si="103"/>
        <v>0</v>
      </c>
    </row>
    <row r="843" spans="1:18" x14ac:dyDescent="0.2">
      <c r="A843" s="14" t="str">
        <f>IF(INTRO!$E$43="Non-endemic"," ", IF(COUNTRY_INFO!A843=0," ",COUNTRY_INFO!A843))</f>
        <v>Ethiopia</v>
      </c>
      <c r="B843" s="14" t="str">
        <f>IF(INTRO!$E$43="Non-endemic"," ", IF(COUNTRY_INFO!B843=0," ",COUNTRY_INFO!B843))</f>
        <v>SomaliQorahey</v>
      </c>
      <c r="C843" s="14" t="str">
        <f>IF(INTRO!$E$43="Non-endemic"," ", IF(COUNTRY_INFO!C843=0," ",COUNTRY_INFO!C843))</f>
        <v>Shaygosh</v>
      </c>
      <c r="D843" s="15">
        <f>IF(INTRO!$E$43="Non-endemic", 0, IF(COUNTRY_INFO!$K843&gt;0, IF(COUNTRY_INFO!$K843=4, 0, IF(COUNTRY_INFO!$K843=1, COUNTRY_INFO!$F843*0.33, IF(COUNTRY_INFO!$K843=2, COUNTRY_INFO!$F843*0.5, COUNTRY_INFO!$F843))), 0))</f>
        <v>0</v>
      </c>
      <c r="E843" s="15">
        <f>IF(INTRO!$E$43="Non-endemic", 0, IF(COUNTRY_INFO!$K843&gt;0, IF(COUNTRY_INFO!$K843=4, 0, IF(COUNTRY_INFO!$K843=1, 0, IF(COUNTRY_INFO!$K843=2, COUNTRY_INFO!$G843*0.2, COUNTRY_INFO!$G843))), 0))</f>
        <v>0</v>
      </c>
      <c r="F843" s="15">
        <f t="shared" si="104"/>
        <v>0</v>
      </c>
      <c r="G843" s="16">
        <f>IF(INTRO!$E$43="Non-endemic", "Not required", COUNTRY_INFO!S843)</f>
        <v>0</v>
      </c>
      <c r="H843" s="198"/>
      <c r="I843" s="15">
        <f>IF($D843=0,0,IF(AND($G843&gt;0,$H843&lt;&gt;"Yes"),D843,IF(AND($G843&gt;0,$H843="Yes"),COUNTRY_INFO!$F843,0)))</f>
        <v>0</v>
      </c>
      <c r="J843" s="3"/>
      <c r="K843" s="42">
        <f t="shared" si="105"/>
        <v>0</v>
      </c>
      <c r="L843" s="42">
        <f t="shared" si="106"/>
        <v>0</v>
      </c>
      <c r="M843" s="15">
        <f t="shared" si="101"/>
        <v>0</v>
      </c>
      <c r="N843" s="42">
        <f t="shared" si="102"/>
        <v>0</v>
      </c>
      <c r="O843" s="15">
        <f t="shared" si="107"/>
        <v>0</v>
      </c>
      <c r="P843" s="25"/>
      <c r="Q843" s="17">
        <f t="shared" si="108"/>
        <v>0</v>
      </c>
      <c r="R843" s="17">
        <f t="shared" si="103"/>
        <v>0</v>
      </c>
    </row>
    <row r="844" spans="1:18" x14ac:dyDescent="0.2">
      <c r="A844" s="14" t="str">
        <f>IF(INTRO!$E$43="Non-endemic"," ", IF(COUNTRY_INFO!A844=0," ",COUNTRY_INFO!A844))</f>
        <v>Ethiopia</v>
      </c>
      <c r="B844" s="14" t="str">
        <f>IF(INTRO!$E$43="Non-endemic"," ", IF(COUNTRY_INFO!B844=0," ",COUNTRY_INFO!B844))</f>
        <v>SomaliQorahey</v>
      </c>
      <c r="C844" s="14" t="str">
        <f>IF(INTRO!$E$43="Non-endemic"," ", IF(COUNTRY_INFO!C844=0," ",COUNTRY_INFO!C844))</f>
        <v>Shilabo</v>
      </c>
      <c r="D844" s="15">
        <f>IF(INTRO!$E$43="Non-endemic", 0, IF(COUNTRY_INFO!$K844&gt;0, IF(COUNTRY_INFO!$K844=4, 0, IF(COUNTRY_INFO!$K844=1, COUNTRY_INFO!$F844*0.33, IF(COUNTRY_INFO!$K844=2, COUNTRY_INFO!$F844*0.5, COUNTRY_INFO!$F844))), 0))</f>
        <v>0</v>
      </c>
      <c r="E844" s="15">
        <f>IF(INTRO!$E$43="Non-endemic", 0, IF(COUNTRY_INFO!$K844&gt;0, IF(COUNTRY_INFO!$K844=4, 0, IF(COUNTRY_INFO!$K844=1, 0, IF(COUNTRY_INFO!$K844=2, COUNTRY_INFO!$G844*0.2, COUNTRY_INFO!$G844))), 0))</f>
        <v>0</v>
      </c>
      <c r="F844" s="15">
        <f t="shared" si="104"/>
        <v>0</v>
      </c>
      <c r="G844" s="16">
        <f>IF(INTRO!$E$43="Non-endemic", "Not required", COUNTRY_INFO!S844)</f>
        <v>0</v>
      </c>
      <c r="H844" s="198"/>
      <c r="I844" s="15">
        <f>IF($D844=0,0,IF(AND($G844&gt;0,$H844&lt;&gt;"Yes"),D844,IF(AND($G844&gt;0,$H844="Yes"),COUNTRY_INFO!$F844,0)))</f>
        <v>0</v>
      </c>
      <c r="J844" s="3"/>
      <c r="K844" s="42">
        <f t="shared" si="105"/>
        <v>0</v>
      </c>
      <c r="L844" s="42">
        <f t="shared" si="106"/>
        <v>0</v>
      </c>
      <c r="M844" s="15">
        <f t="shared" si="101"/>
        <v>0</v>
      </c>
      <c r="N844" s="42">
        <f t="shared" si="102"/>
        <v>0</v>
      </c>
      <c r="O844" s="15">
        <f t="shared" si="107"/>
        <v>0</v>
      </c>
      <c r="P844" s="25"/>
      <c r="Q844" s="17">
        <f t="shared" si="108"/>
        <v>0</v>
      </c>
      <c r="R844" s="17">
        <f t="shared" si="103"/>
        <v>0</v>
      </c>
    </row>
    <row r="845" spans="1:18" x14ac:dyDescent="0.2">
      <c r="A845" s="14" t="str">
        <f>IF(INTRO!$E$43="Non-endemic"," ", IF(COUNTRY_INFO!A845=0," ",COUNTRY_INFO!A845))</f>
        <v>Ethiopia</v>
      </c>
      <c r="B845" s="14" t="str">
        <f>IF(INTRO!$E$43="Non-endemic"," ", IF(COUNTRY_INFO!B845=0," ",COUNTRY_INFO!B845))</f>
        <v>SomaliShabele</v>
      </c>
      <c r="C845" s="14" t="str">
        <f>IF(INTRO!$E$43="Non-endemic"," ", IF(COUNTRY_INFO!C845=0," ",COUNTRY_INFO!C845))</f>
        <v>Adadle</v>
      </c>
      <c r="D845" s="15">
        <f>IF(INTRO!$E$43="Non-endemic", 0, IF(COUNTRY_INFO!$K845&gt;0, IF(COUNTRY_INFO!$K845=4, 0, IF(COUNTRY_INFO!$K845=1, COUNTRY_INFO!$F845*0.33, IF(COUNTRY_INFO!$K845=2, COUNTRY_INFO!$F845*0.5, COUNTRY_INFO!$F845))), 0))</f>
        <v>12488.923245612097</v>
      </c>
      <c r="E845" s="15">
        <f>IF(INTRO!$E$43="Non-endemic", 0, IF(COUNTRY_INFO!$K845&gt;0, IF(COUNTRY_INFO!$K845=4, 0, IF(COUNTRY_INFO!$K845=1, 0, IF(COUNTRY_INFO!$K845=2, COUNTRY_INFO!$G845*0.2, COUNTRY_INFO!$G845))), 0))</f>
        <v>8214.2719397885376</v>
      </c>
      <c r="F845" s="15">
        <f t="shared" si="104"/>
        <v>20703.195185400633</v>
      </c>
      <c r="G845" s="16">
        <f>IF(INTRO!$E$43="Non-endemic", "Not required", COUNTRY_INFO!S845)</f>
        <v>1</v>
      </c>
      <c r="H845" s="198" t="s">
        <v>171</v>
      </c>
      <c r="I845" s="15">
        <f>IF($D845=0,0,IF(AND($G845&gt;0,$H845&lt;&gt;"Yes"),D845,IF(AND($G845&gt;0,$H845="Yes"),COUNTRY_INFO!$F845,0)))</f>
        <v>24977.846491224194</v>
      </c>
      <c r="J845" s="3"/>
      <c r="K845" s="42">
        <f t="shared" si="105"/>
        <v>8214.2719397885376</v>
      </c>
      <c r="L845" s="42">
        <f t="shared" si="106"/>
        <v>33192.118431012728</v>
      </c>
      <c r="M845" s="15">
        <f t="shared" si="101"/>
        <v>62444.616228060484</v>
      </c>
      <c r="N845" s="42">
        <f t="shared" si="102"/>
        <v>24642.815819365613</v>
      </c>
      <c r="O845" s="15">
        <f t="shared" si="107"/>
        <v>62444.616228060484</v>
      </c>
      <c r="P845" s="25"/>
      <c r="Q845" s="17">
        <f t="shared" si="108"/>
        <v>62444.616228060484</v>
      </c>
      <c r="R845" s="17">
        <f t="shared" si="103"/>
        <v>63</v>
      </c>
    </row>
    <row r="846" spans="1:18" x14ac:dyDescent="0.2">
      <c r="A846" s="14" t="str">
        <f>IF(INTRO!$E$43="Non-endemic"," ", IF(COUNTRY_INFO!A846=0," ",COUNTRY_INFO!A846))</f>
        <v>Ethiopia</v>
      </c>
      <c r="B846" s="14" t="str">
        <f>IF(INTRO!$E$43="Non-endemic"," ", IF(COUNTRY_INFO!B846=0," ",COUNTRY_INFO!B846))</f>
        <v>SomaliShabele</v>
      </c>
      <c r="C846" s="14" t="str">
        <f>IF(INTRO!$E$43="Non-endemic"," ", IF(COUNTRY_INFO!C846=0," ",COUNTRY_INFO!C846))</f>
        <v>Beraano</v>
      </c>
      <c r="D846" s="15">
        <f>IF(INTRO!$E$43="Non-endemic", 0, IF(COUNTRY_INFO!$K846&gt;0, IF(COUNTRY_INFO!$K846=4, 0, IF(COUNTRY_INFO!$K846=1, COUNTRY_INFO!$F846*0.33, IF(COUNTRY_INFO!$K846=2, COUNTRY_INFO!$F846*0.5, COUNTRY_INFO!$F846))), 0))</f>
        <v>0</v>
      </c>
      <c r="E846" s="15">
        <f>IF(INTRO!$E$43="Non-endemic", 0, IF(COUNTRY_INFO!$K846&gt;0, IF(COUNTRY_INFO!$K846=4, 0, IF(COUNTRY_INFO!$K846=1, 0, IF(COUNTRY_INFO!$K846=2, COUNTRY_INFO!$G846*0.2, COUNTRY_INFO!$G846))), 0))</f>
        <v>0</v>
      </c>
      <c r="F846" s="15">
        <f t="shared" si="104"/>
        <v>0</v>
      </c>
      <c r="G846" s="16">
        <f>IF(INTRO!$E$43="Non-endemic", "Not required", COUNTRY_INFO!S846)</f>
        <v>0</v>
      </c>
      <c r="H846" s="198"/>
      <c r="I846" s="15">
        <f>IF($D846=0,0,IF(AND($G846&gt;0,$H846&lt;&gt;"Yes"),D846,IF(AND($G846&gt;0,$H846="Yes"),COUNTRY_INFO!$F846,0)))</f>
        <v>0</v>
      </c>
      <c r="J846" s="3"/>
      <c r="K846" s="42">
        <f t="shared" si="105"/>
        <v>0</v>
      </c>
      <c r="L846" s="42">
        <f t="shared" si="106"/>
        <v>0</v>
      </c>
      <c r="M846" s="15">
        <f t="shared" si="101"/>
        <v>0</v>
      </c>
      <c r="N846" s="42">
        <f t="shared" si="102"/>
        <v>0</v>
      </c>
      <c r="O846" s="15">
        <f t="shared" si="107"/>
        <v>0</v>
      </c>
      <c r="P846" s="25"/>
      <c r="Q846" s="17">
        <f t="shared" si="108"/>
        <v>0</v>
      </c>
      <c r="R846" s="17">
        <f t="shared" si="103"/>
        <v>0</v>
      </c>
    </row>
    <row r="847" spans="1:18" x14ac:dyDescent="0.2">
      <c r="A847" s="14" t="str">
        <f>IF(INTRO!$E$43="Non-endemic"," ", IF(COUNTRY_INFO!A847=0," ",COUNTRY_INFO!A847))</f>
        <v>Ethiopia</v>
      </c>
      <c r="B847" s="14" t="str">
        <f>IF(INTRO!$E$43="Non-endemic"," ", IF(COUNTRY_INFO!B847=0," ",COUNTRY_INFO!B847))</f>
        <v>SomaliShabele</v>
      </c>
      <c r="C847" s="14" t="str">
        <f>IF(INTRO!$E$43="Non-endemic"," ", IF(COUNTRY_INFO!C847=0," ",COUNTRY_INFO!C847))</f>
        <v>Ceelwyane</v>
      </c>
      <c r="D847" s="15">
        <f>IF(INTRO!$E$43="Non-endemic", 0, IF(COUNTRY_INFO!$K847&gt;0, IF(COUNTRY_INFO!$K847=4, 0, IF(COUNTRY_INFO!$K847=1, COUNTRY_INFO!$F847*0.33, IF(COUNTRY_INFO!$K847=2, COUNTRY_INFO!$F847*0.5, COUNTRY_INFO!$F847))), 0))</f>
        <v>0</v>
      </c>
      <c r="E847" s="15">
        <f>IF(INTRO!$E$43="Non-endemic", 0, IF(COUNTRY_INFO!$K847&gt;0, IF(COUNTRY_INFO!$K847=4, 0, IF(COUNTRY_INFO!$K847=1, 0, IF(COUNTRY_INFO!$K847=2, COUNTRY_INFO!$G847*0.2, COUNTRY_INFO!$G847))), 0))</f>
        <v>0</v>
      </c>
      <c r="F847" s="15">
        <f t="shared" si="104"/>
        <v>0</v>
      </c>
      <c r="G847" s="16">
        <f>IF(INTRO!$E$43="Non-endemic", "Not required", COUNTRY_INFO!S847)</f>
        <v>0</v>
      </c>
      <c r="H847" s="198"/>
      <c r="I847" s="15">
        <f>IF($D847=0,0,IF(AND($G847&gt;0,$H847&lt;&gt;"Yes"),D847,IF(AND($G847&gt;0,$H847="Yes"),COUNTRY_INFO!$F847,0)))</f>
        <v>0</v>
      </c>
      <c r="J847" s="3"/>
      <c r="K847" s="42">
        <f t="shared" si="105"/>
        <v>0</v>
      </c>
      <c r="L847" s="42">
        <f t="shared" si="106"/>
        <v>0</v>
      </c>
      <c r="M847" s="15">
        <f t="shared" si="101"/>
        <v>0</v>
      </c>
      <c r="N847" s="42">
        <f t="shared" si="102"/>
        <v>0</v>
      </c>
      <c r="O847" s="15">
        <f t="shared" si="107"/>
        <v>0</v>
      </c>
      <c r="P847" s="25"/>
      <c r="Q847" s="17">
        <f t="shared" si="108"/>
        <v>0</v>
      </c>
      <c r="R847" s="17">
        <f t="shared" si="103"/>
        <v>0</v>
      </c>
    </row>
    <row r="848" spans="1:18" x14ac:dyDescent="0.2">
      <c r="A848" s="14" t="str">
        <f>IF(INTRO!$E$43="Non-endemic"," ", IF(COUNTRY_INFO!A848=0," ",COUNTRY_INFO!A848))</f>
        <v>Ethiopia</v>
      </c>
      <c r="B848" s="14" t="str">
        <f>IF(INTRO!$E$43="Non-endemic"," ", IF(COUNTRY_INFO!B848=0," ",COUNTRY_INFO!B848))</f>
        <v>SomaliShabele</v>
      </c>
      <c r="C848" s="14" t="str">
        <f>IF(INTRO!$E$43="Non-endemic"," ", IF(COUNTRY_INFO!C848=0," ",COUNTRY_INFO!C848))</f>
        <v>Dhanan</v>
      </c>
      <c r="D848" s="15">
        <f>IF(INTRO!$E$43="Non-endemic", 0, IF(COUNTRY_INFO!$K848&gt;0, IF(COUNTRY_INFO!$K848=4, 0, IF(COUNTRY_INFO!$K848=1, COUNTRY_INFO!$F848*0.33, IF(COUNTRY_INFO!$K848=2, COUNTRY_INFO!$F848*0.5, COUNTRY_INFO!$F848))), 0))</f>
        <v>18202.983031786465</v>
      </c>
      <c r="E848" s="15">
        <f>IF(INTRO!$E$43="Non-endemic", 0, IF(COUNTRY_INFO!$K848&gt;0, IF(COUNTRY_INFO!$K848=4, 0, IF(COUNTRY_INFO!$K848=1, 0, IF(COUNTRY_INFO!$K848=2, COUNTRY_INFO!$G848*0.2, COUNTRY_INFO!$G848))), 0))</f>
        <v>11972.549578362159</v>
      </c>
      <c r="F848" s="15">
        <f t="shared" si="104"/>
        <v>30175.532610148624</v>
      </c>
      <c r="G848" s="16">
        <f>IF(INTRO!$E$43="Non-endemic", "Not required", COUNTRY_INFO!S848)</f>
        <v>1</v>
      </c>
      <c r="H848" s="198" t="s">
        <v>171</v>
      </c>
      <c r="I848" s="15">
        <f>IF($D848=0,0,IF(AND($G848&gt;0,$H848&lt;&gt;"Yes"),D848,IF(AND($G848&gt;0,$H848="Yes"),COUNTRY_INFO!$F848,0)))</f>
        <v>36405.966063572931</v>
      </c>
      <c r="J848" s="3"/>
      <c r="K848" s="42">
        <f t="shared" si="105"/>
        <v>11972.549578362159</v>
      </c>
      <c r="L848" s="42">
        <f t="shared" si="106"/>
        <v>48378.51564193509</v>
      </c>
      <c r="M848" s="15">
        <f t="shared" si="101"/>
        <v>91014.91515893233</v>
      </c>
      <c r="N848" s="42">
        <f t="shared" si="102"/>
        <v>35917.648735086477</v>
      </c>
      <c r="O848" s="15">
        <f t="shared" si="107"/>
        <v>91014.91515893233</v>
      </c>
      <c r="P848" s="25"/>
      <c r="Q848" s="17">
        <f t="shared" si="108"/>
        <v>91014.91515893233</v>
      </c>
      <c r="R848" s="17">
        <f t="shared" si="103"/>
        <v>92</v>
      </c>
    </row>
    <row r="849" spans="1:18" x14ac:dyDescent="0.2">
      <c r="A849" s="14" t="str">
        <f>IF(INTRO!$E$43="Non-endemic"," ", IF(COUNTRY_INFO!A849=0," ",COUNTRY_INFO!A849))</f>
        <v>Ethiopia</v>
      </c>
      <c r="B849" s="14" t="str">
        <f>IF(INTRO!$E$43="Non-endemic"," ", IF(COUNTRY_INFO!B849=0," ",COUNTRY_INFO!B849))</f>
        <v>SomaliShabele</v>
      </c>
      <c r="C849" s="14" t="str">
        <f>IF(INTRO!$E$43="Non-endemic"," ", IF(COUNTRY_INFO!C849=0," ",COUNTRY_INFO!C849))</f>
        <v>East Emi</v>
      </c>
      <c r="D849" s="15">
        <f>IF(INTRO!$E$43="Non-endemic", 0, IF(COUNTRY_INFO!$K849&gt;0, IF(COUNTRY_INFO!$K849=4, 0, IF(COUNTRY_INFO!$K849=1, COUNTRY_INFO!$F849*0.33, IF(COUNTRY_INFO!$K849=2, COUNTRY_INFO!$F849*0.5, COUNTRY_INFO!$F849))), 0))</f>
        <v>0</v>
      </c>
      <c r="E849" s="15">
        <f>IF(INTRO!$E$43="Non-endemic", 0, IF(COUNTRY_INFO!$K849&gt;0, IF(COUNTRY_INFO!$K849=4, 0, IF(COUNTRY_INFO!$K849=1, 0, IF(COUNTRY_INFO!$K849=2, COUNTRY_INFO!$G849*0.2, COUNTRY_INFO!$G849))), 0))</f>
        <v>0</v>
      </c>
      <c r="F849" s="15">
        <f t="shared" si="104"/>
        <v>0</v>
      </c>
      <c r="G849" s="16">
        <f>IF(INTRO!$E$43="Non-endemic", "Not required", COUNTRY_INFO!S849)</f>
        <v>0</v>
      </c>
      <c r="H849" s="198"/>
      <c r="I849" s="15">
        <f>IF($D849=0,0,IF(AND($G849&gt;0,$H849&lt;&gt;"Yes"),D849,IF(AND($G849&gt;0,$H849="Yes"),COUNTRY_INFO!$F849,0)))</f>
        <v>0</v>
      </c>
      <c r="J849" s="3"/>
      <c r="K849" s="42">
        <f t="shared" si="105"/>
        <v>0</v>
      </c>
      <c r="L849" s="42">
        <f t="shared" si="106"/>
        <v>0</v>
      </c>
      <c r="M849" s="15">
        <f t="shared" si="101"/>
        <v>0</v>
      </c>
      <c r="N849" s="42">
        <f t="shared" si="102"/>
        <v>0</v>
      </c>
      <c r="O849" s="15">
        <f t="shared" si="107"/>
        <v>0</v>
      </c>
      <c r="P849" s="25"/>
      <c r="Q849" s="17">
        <f t="shared" si="108"/>
        <v>0</v>
      </c>
      <c r="R849" s="17">
        <f t="shared" si="103"/>
        <v>0</v>
      </c>
    </row>
    <row r="850" spans="1:18" x14ac:dyDescent="0.2">
      <c r="A850" s="14" t="str">
        <f>IF(INTRO!$E$43="Non-endemic"," ", IF(COUNTRY_INFO!A850=0," ",COUNTRY_INFO!A850))</f>
        <v>Ethiopia</v>
      </c>
      <c r="B850" s="14" t="str">
        <f>IF(INTRO!$E$43="Non-endemic"," ", IF(COUNTRY_INFO!B850=0," ",COUNTRY_INFO!B850))</f>
        <v>SomaliShabele</v>
      </c>
      <c r="C850" s="14" t="str">
        <f>IF(INTRO!$E$43="Non-endemic"," ", IF(COUNTRY_INFO!C850=0," ",COUNTRY_INFO!C850))</f>
        <v>Ferfer</v>
      </c>
      <c r="D850" s="15">
        <f>IF(INTRO!$E$43="Non-endemic", 0, IF(COUNTRY_INFO!$K850&gt;0, IF(COUNTRY_INFO!$K850=4, 0, IF(COUNTRY_INFO!$K850=1, COUNTRY_INFO!$F850*0.33, IF(COUNTRY_INFO!$K850=2, COUNTRY_INFO!$F850*0.5, COUNTRY_INFO!$F850))), 0))</f>
        <v>17941.182125243904</v>
      </c>
      <c r="E850" s="15">
        <f>IF(INTRO!$E$43="Non-endemic", 0, IF(COUNTRY_INFO!$K850&gt;0, IF(COUNTRY_INFO!$K850=4, 0, IF(COUNTRY_INFO!$K850=1, 0, IF(COUNTRY_INFO!$K850=2, COUNTRY_INFO!$G850*0.2, COUNTRY_INFO!$G850))), 0))</f>
        <v>29500.891710141128</v>
      </c>
      <c r="F850" s="15">
        <f t="shared" si="104"/>
        <v>47442.073835385032</v>
      </c>
      <c r="G850" s="16">
        <f>IF(INTRO!$E$43="Non-endemic", "Not required", COUNTRY_INFO!S850)</f>
        <v>1</v>
      </c>
      <c r="H850" s="198" t="s">
        <v>171</v>
      </c>
      <c r="I850" s="15">
        <f>IF($D850=0,0,IF(AND($G850&gt;0,$H850&lt;&gt;"Yes"),D850,IF(AND($G850&gt;0,$H850="Yes"),COUNTRY_INFO!$F850,0)))</f>
        <v>17941.182125243904</v>
      </c>
      <c r="J850" s="3"/>
      <c r="K850" s="42">
        <f t="shared" si="105"/>
        <v>29500.891710141128</v>
      </c>
      <c r="L850" s="42">
        <f t="shared" si="106"/>
        <v>47442.073835385032</v>
      </c>
      <c r="M850" s="15">
        <f t="shared" si="101"/>
        <v>44852.955313109764</v>
      </c>
      <c r="N850" s="42">
        <f t="shared" si="102"/>
        <v>88502.675130423391</v>
      </c>
      <c r="O850" s="15">
        <f t="shared" si="107"/>
        <v>44852.955313109764</v>
      </c>
      <c r="P850" s="25"/>
      <c r="Q850" s="17">
        <f t="shared" si="108"/>
        <v>44852.955313109764</v>
      </c>
      <c r="R850" s="17">
        <f t="shared" si="103"/>
        <v>45</v>
      </c>
    </row>
    <row r="851" spans="1:18" x14ac:dyDescent="0.2">
      <c r="A851" s="14" t="str">
        <f>IF(INTRO!$E$43="Non-endemic"," ", IF(COUNTRY_INFO!A851=0," ",COUNTRY_INFO!A851))</f>
        <v>Ethiopia</v>
      </c>
      <c r="B851" s="14" t="str">
        <f>IF(INTRO!$E$43="Non-endemic"," ", IF(COUNTRY_INFO!B851=0," ",COUNTRY_INFO!B851))</f>
        <v>SomaliShabele</v>
      </c>
      <c r="C851" s="14" t="str">
        <f>IF(INTRO!$E$43="Non-endemic"," ", IF(COUNTRY_INFO!C851=0," ",COUNTRY_INFO!C851))</f>
        <v>Gode</v>
      </c>
      <c r="D851" s="15">
        <f>IF(INTRO!$E$43="Non-endemic", 0, IF(COUNTRY_INFO!$K851&gt;0, IF(COUNTRY_INFO!$K851=4, 0, IF(COUNTRY_INFO!$K851=1, COUNTRY_INFO!$F851*0.33, IF(COUNTRY_INFO!$K851=2, COUNTRY_INFO!$F851*0.5, COUNTRY_INFO!$F851))), 0))</f>
        <v>5953.0160136122595</v>
      </c>
      <c r="E851" s="15">
        <f>IF(INTRO!$E$43="Non-endemic", 0, IF(COUNTRY_INFO!$K851&gt;0, IF(COUNTRY_INFO!$K851=4, 0, IF(COUNTRY_INFO!$K851=1, 0, IF(COUNTRY_INFO!$K851=2, COUNTRY_INFO!$G851*0.2, COUNTRY_INFO!$G851))), 0))</f>
        <v>0</v>
      </c>
      <c r="F851" s="15">
        <f t="shared" si="104"/>
        <v>5953.0160136122595</v>
      </c>
      <c r="G851" s="16">
        <f>IF(INTRO!$E$43="Non-endemic", "Not required", COUNTRY_INFO!S851)</f>
        <v>0</v>
      </c>
      <c r="H851" s="198"/>
      <c r="I851" s="15">
        <f>IF($D851=0,0,IF(AND($G851&gt;0,$H851&lt;&gt;"Yes"),D851,IF(AND($G851&gt;0,$H851="Yes"),COUNTRY_INFO!$F851,0)))</f>
        <v>0</v>
      </c>
      <c r="J851" s="3"/>
      <c r="K851" s="42">
        <f t="shared" si="105"/>
        <v>0</v>
      </c>
      <c r="L851" s="42">
        <f t="shared" si="106"/>
        <v>0</v>
      </c>
      <c r="M851" s="15">
        <f t="shared" si="101"/>
        <v>0</v>
      </c>
      <c r="N851" s="42">
        <f t="shared" si="102"/>
        <v>0</v>
      </c>
      <c r="O851" s="15">
        <f t="shared" si="107"/>
        <v>0</v>
      </c>
      <c r="P851" s="25"/>
      <c r="Q851" s="17">
        <f t="shared" si="108"/>
        <v>0</v>
      </c>
      <c r="R851" s="17">
        <f t="shared" si="103"/>
        <v>0</v>
      </c>
    </row>
    <row r="852" spans="1:18" x14ac:dyDescent="0.2">
      <c r="A852" s="14" t="str">
        <f>IF(INTRO!$E$43="Non-endemic"," ", IF(COUNTRY_INFO!A852=0," ",COUNTRY_INFO!A852))</f>
        <v>Ethiopia</v>
      </c>
      <c r="B852" s="14" t="str">
        <f>IF(INTRO!$E$43="Non-endemic"," ", IF(COUNTRY_INFO!B852=0," ",COUNTRY_INFO!B852))</f>
        <v>SomaliShabele</v>
      </c>
      <c r="C852" s="14" t="str">
        <f>IF(INTRO!$E$43="Non-endemic"," ", IF(COUNTRY_INFO!C852=0," ",COUNTRY_INFO!C852))</f>
        <v>Gode Town</v>
      </c>
      <c r="D852" s="15">
        <f>IF(INTRO!$E$43="Non-endemic", 0, IF(COUNTRY_INFO!$K852&gt;0, IF(COUNTRY_INFO!$K852=4, 0, IF(COUNTRY_INFO!$K852=1, COUNTRY_INFO!$F852*0.33, IF(COUNTRY_INFO!$K852=2, COUNTRY_INFO!$F852*0.5, COUNTRY_INFO!$F852))), 0))</f>
        <v>4449.9796090219161</v>
      </c>
      <c r="E852" s="15">
        <f>IF(INTRO!$E$43="Non-endemic", 0, IF(COUNTRY_INFO!$K852&gt;0, IF(COUNTRY_INFO!$K852=4, 0, IF(COUNTRY_INFO!$K852=1, 0, IF(COUNTRY_INFO!$K852=2, COUNTRY_INFO!$G852*0.2, COUNTRY_INFO!$G852))), 0))</f>
        <v>0</v>
      </c>
      <c r="F852" s="15">
        <f t="shared" si="104"/>
        <v>4449.9796090219161</v>
      </c>
      <c r="G852" s="16">
        <f>IF(INTRO!$E$43="Non-endemic", "Not required", COUNTRY_INFO!S852)</f>
        <v>0</v>
      </c>
      <c r="H852" s="198"/>
      <c r="I852" s="15">
        <f>IF($D852=0,0,IF(AND($G852&gt;0,$H852&lt;&gt;"Yes"),D852,IF(AND($G852&gt;0,$H852="Yes"),COUNTRY_INFO!$F852,0)))</f>
        <v>0</v>
      </c>
      <c r="J852" s="3"/>
      <c r="K852" s="42">
        <f t="shared" si="105"/>
        <v>0</v>
      </c>
      <c r="L852" s="42">
        <f t="shared" si="106"/>
        <v>0</v>
      </c>
      <c r="M852" s="15">
        <f t="shared" si="101"/>
        <v>0</v>
      </c>
      <c r="N852" s="42">
        <f t="shared" si="102"/>
        <v>0</v>
      </c>
      <c r="O852" s="15">
        <f t="shared" si="107"/>
        <v>0</v>
      </c>
      <c r="P852" s="25"/>
      <c r="Q852" s="17">
        <f t="shared" si="108"/>
        <v>0</v>
      </c>
      <c r="R852" s="17">
        <f t="shared" si="103"/>
        <v>0</v>
      </c>
    </row>
    <row r="853" spans="1:18" x14ac:dyDescent="0.2">
      <c r="A853" s="14" t="str">
        <f>IF(INTRO!$E$43="Non-endemic"," ", IF(COUNTRY_INFO!A853=0," ",COUNTRY_INFO!A853))</f>
        <v>Ethiopia</v>
      </c>
      <c r="B853" s="14" t="str">
        <f>IF(INTRO!$E$43="Non-endemic"," ", IF(COUNTRY_INFO!B853=0," ",COUNTRY_INFO!B853))</f>
        <v>SomaliShabele</v>
      </c>
      <c r="C853" s="14" t="str">
        <f>IF(INTRO!$E$43="Non-endemic"," ", IF(COUNTRY_INFO!C853=0," ",COUNTRY_INFO!C853))</f>
        <v>Kelafo</v>
      </c>
      <c r="D853" s="15">
        <f>IF(INTRO!$E$43="Non-endemic", 0, IF(COUNTRY_INFO!$K853&gt;0, IF(COUNTRY_INFO!$K853=4, 0, IF(COUNTRY_INFO!$K853=1, COUNTRY_INFO!$F853*0.33, IF(COUNTRY_INFO!$K853=2, COUNTRY_INFO!$F853*0.5, COUNTRY_INFO!$F853))), 0))</f>
        <v>37515.729906371525</v>
      </c>
      <c r="E853" s="15">
        <f>IF(INTRO!$E$43="Non-endemic", 0, IF(COUNTRY_INFO!$K853&gt;0, IF(COUNTRY_INFO!$K853=4, 0, IF(COUNTRY_INFO!$K853=1, 0, IF(COUNTRY_INFO!$K853=2, COUNTRY_INFO!$G853*0.2, COUNTRY_INFO!$G853))), 0))</f>
        <v>61687.545317180346</v>
      </c>
      <c r="F853" s="15">
        <f t="shared" si="104"/>
        <v>99203.275223551871</v>
      </c>
      <c r="G853" s="16">
        <f>IF(INTRO!$E$43="Non-endemic", "Not required", COUNTRY_INFO!S853)</f>
        <v>1</v>
      </c>
      <c r="H853" s="198" t="s">
        <v>171</v>
      </c>
      <c r="I853" s="15">
        <f>IF($D853=0,0,IF(AND($G853&gt;0,$H853&lt;&gt;"Yes"),D853,IF(AND($G853&gt;0,$H853="Yes"),COUNTRY_INFO!$F853,0)))</f>
        <v>37515.729906371525</v>
      </c>
      <c r="J853" s="3"/>
      <c r="K853" s="42">
        <f t="shared" si="105"/>
        <v>61687.545317180346</v>
      </c>
      <c r="L853" s="42">
        <f t="shared" si="106"/>
        <v>99203.275223551871</v>
      </c>
      <c r="M853" s="15">
        <f t="shared" si="101"/>
        <v>93789.324765928817</v>
      </c>
      <c r="N853" s="42">
        <f t="shared" si="102"/>
        <v>185062.63595154104</v>
      </c>
      <c r="O853" s="15">
        <f t="shared" si="107"/>
        <v>93789.324765928817</v>
      </c>
      <c r="P853" s="25"/>
      <c r="Q853" s="17">
        <f t="shared" si="108"/>
        <v>93789.324765928817</v>
      </c>
      <c r="R853" s="17">
        <f t="shared" si="103"/>
        <v>94</v>
      </c>
    </row>
    <row r="854" spans="1:18" x14ac:dyDescent="0.2">
      <c r="A854" s="14" t="str">
        <f>IF(INTRO!$E$43="Non-endemic"," ", IF(COUNTRY_INFO!A854=0," ",COUNTRY_INFO!A854))</f>
        <v>Ethiopia</v>
      </c>
      <c r="B854" s="14" t="str">
        <f>IF(INTRO!$E$43="Non-endemic"," ", IF(COUNTRY_INFO!B854=0," ",COUNTRY_INFO!B854))</f>
        <v>SomaliShabele</v>
      </c>
      <c r="C854" s="14" t="str">
        <f>IF(INTRO!$E$43="Non-endemic"," ", IF(COUNTRY_INFO!C854=0," ",COUNTRY_INFO!C854))</f>
        <v>Mustehil</v>
      </c>
      <c r="D854" s="15">
        <f>IF(INTRO!$E$43="Non-endemic", 0, IF(COUNTRY_INFO!$K854&gt;0, IF(COUNTRY_INFO!$K854=4, 0, IF(COUNTRY_INFO!$K854=1, COUNTRY_INFO!$F854*0.33, IF(COUNTRY_INFO!$K854=2, COUNTRY_INFO!$F854*0.5, COUNTRY_INFO!$F854))), 0))</f>
        <v>19631.327977741392</v>
      </c>
      <c r="E854" s="15">
        <f>IF(INTRO!$E$43="Non-endemic", 0, IF(COUNTRY_INFO!$K854&gt;0, IF(COUNTRY_INFO!$K854=4, 0, IF(COUNTRY_INFO!$K854=1, 0, IF(COUNTRY_INFO!$K854=2, COUNTRY_INFO!$G854*0.2, COUNTRY_INFO!$G854))), 0))</f>
        <v>32280.01793609458</v>
      </c>
      <c r="F854" s="15">
        <f t="shared" si="104"/>
        <v>51911.345913835976</v>
      </c>
      <c r="G854" s="16">
        <f>IF(INTRO!$E$43="Non-endemic", "Not required", COUNTRY_INFO!S854)</f>
        <v>1</v>
      </c>
      <c r="H854" s="198" t="s">
        <v>171</v>
      </c>
      <c r="I854" s="15">
        <f>IF($D854=0,0,IF(AND($G854&gt;0,$H854&lt;&gt;"Yes"),D854,IF(AND($G854&gt;0,$H854="Yes"),COUNTRY_INFO!$F854,0)))</f>
        <v>19631.327977741392</v>
      </c>
      <c r="J854" s="3"/>
      <c r="K854" s="42">
        <f t="shared" si="105"/>
        <v>32280.01793609458</v>
      </c>
      <c r="L854" s="42">
        <f t="shared" si="106"/>
        <v>51911.345913835976</v>
      </c>
      <c r="M854" s="15">
        <f t="shared" si="101"/>
        <v>49078.319944353483</v>
      </c>
      <c r="N854" s="42">
        <f t="shared" si="102"/>
        <v>96840.053808283745</v>
      </c>
      <c r="O854" s="15">
        <f t="shared" si="107"/>
        <v>49078.319944353483</v>
      </c>
      <c r="P854" s="25"/>
      <c r="Q854" s="17">
        <f t="shared" si="108"/>
        <v>49078.319944353483</v>
      </c>
      <c r="R854" s="17">
        <f t="shared" si="103"/>
        <v>50</v>
      </c>
    </row>
    <row r="855" spans="1:18" x14ac:dyDescent="0.2">
      <c r="A855" s="14" t="str">
        <f>IF(INTRO!$E$43="Non-endemic"," ", IF(COUNTRY_INFO!A855=0," ",COUNTRY_INFO!A855))</f>
        <v>Ethiopia</v>
      </c>
      <c r="B855" s="14" t="str">
        <f>IF(INTRO!$E$43="Non-endemic"," ", IF(COUNTRY_INFO!B855=0," ",COUNTRY_INFO!B855))</f>
        <v>TigrayCentral Tigray</v>
      </c>
      <c r="C855" s="14" t="str">
        <f>IF(INTRO!$E$43="Non-endemic"," ", IF(COUNTRY_INFO!C855=0," ",COUNTRY_INFO!C855))</f>
        <v>Abi Adi Town</v>
      </c>
      <c r="D855" s="15">
        <f>IF(INTRO!$E$43="Non-endemic", 0, IF(COUNTRY_INFO!$K855&gt;0, IF(COUNTRY_INFO!$K855=4, 0, IF(COUNTRY_INFO!$K855=1, COUNTRY_INFO!$F855*0.33, IF(COUNTRY_INFO!$K855=2, COUNTRY_INFO!$F855*0.5, COUNTRY_INFO!$F855))), 0))</f>
        <v>3145.4844849799997</v>
      </c>
      <c r="E855" s="15">
        <f>IF(INTRO!$E$43="Non-endemic", 0, IF(COUNTRY_INFO!$K855&gt;0, IF(COUNTRY_INFO!$K855=4, 0, IF(COUNTRY_INFO!$K855=1, 0, IF(COUNTRY_INFO!$K855=2, COUNTRY_INFO!$G855*0.2, COUNTRY_INFO!$G855))), 0))</f>
        <v>2435.9003088877998</v>
      </c>
      <c r="F855" s="15">
        <f t="shared" si="104"/>
        <v>5581.3847938677991</v>
      </c>
      <c r="G855" s="16">
        <f>IF(INTRO!$E$43="Non-endemic", "Not required", COUNTRY_INFO!S855)</f>
        <v>1</v>
      </c>
      <c r="H855" s="198" t="s">
        <v>171</v>
      </c>
      <c r="I855" s="15">
        <f>IF($D855=0,0,IF(AND($G855&gt;0,$H855&lt;&gt;"Yes"),D855,IF(AND($G855&gt;0,$H855="Yes"),COUNTRY_INFO!$F855,0)))</f>
        <v>6290.9689699599994</v>
      </c>
      <c r="J855" s="3"/>
      <c r="K855" s="42">
        <f t="shared" si="105"/>
        <v>2435.9003088877998</v>
      </c>
      <c r="L855" s="42">
        <f t="shared" si="106"/>
        <v>8726.8692788478002</v>
      </c>
      <c r="M855" s="15">
        <f t="shared" si="101"/>
        <v>15727.422424899998</v>
      </c>
      <c r="N855" s="42">
        <f t="shared" si="102"/>
        <v>7307.7009266633995</v>
      </c>
      <c r="O855" s="15">
        <f t="shared" si="107"/>
        <v>15727.422424899998</v>
      </c>
      <c r="P855" s="25"/>
      <c r="Q855" s="17">
        <f t="shared" si="108"/>
        <v>15727.422424899998</v>
      </c>
      <c r="R855" s="17">
        <f t="shared" si="103"/>
        <v>16</v>
      </c>
    </row>
    <row r="856" spans="1:18" x14ac:dyDescent="0.2">
      <c r="A856" s="14" t="str">
        <f>IF(INTRO!$E$43="Non-endemic"," ", IF(COUNTRY_INFO!A856=0," ",COUNTRY_INFO!A856))</f>
        <v>Ethiopia</v>
      </c>
      <c r="B856" s="14" t="str">
        <f>IF(INTRO!$E$43="Non-endemic"," ", IF(COUNTRY_INFO!B856=0," ",COUNTRY_INFO!B856))</f>
        <v>TigrayCentral Tigray</v>
      </c>
      <c r="C856" s="14" t="str">
        <f>IF(INTRO!$E$43="Non-endemic"," ", IF(COUNTRY_INFO!C856=0," ",COUNTRY_INFO!C856))</f>
        <v>Adwa Town</v>
      </c>
      <c r="D856" s="15">
        <f>IF(INTRO!$E$43="Non-endemic", 0, IF(COUNTRY_INFO!$K856&gt;0, IF(COUNTRY_INFO!$K856=4, 0, IF(COUNTRY_INFO!$K856=1, COUNTRY_INFO!$F856*0.33, IF(COUNTRY_INFO!$K856=2, COUNTRY_INFO!$F856*0.5, COUNTRY_INFO!$F856))), 0))</f>
        <v>7920.6471048524991</v>
      </c>
      <c r="E856" s="15">
        <f>IF(INTRO!$E$43="Non-endemic", 0, IF(COUNTRY_INFO!$K856&gt;0, IF(COUNTRY_INFO!$K856=4, 0, IF(COUNTRY_INFO!$K856=1, 0, IF(COUNTRY_INFO!$K856=2, COUNTRY_INFO!$G856*0.2, COUNTRY_INFO!$G856))), 0))</f>
        <v>6133.8425992662742</v>
      </c>
      <c r="F856" s="15">
        <f t="shared" si="104"/>
        <v>14054.489704118772</v>
      </c>
      <c r="G856" s="16">
        <f>IF(INTRO!$E$43="Non-endemic", "Not required", COUNTRY_INFO!S856)</f>
        <v>1</v>
      </c>
      <c r="H856" s="198" t="s">
        <v>171</v>
      </c>
      <c r="I856" s="15">
        <f>IF($D856=0,0,IF(AND($G856&gt;0,$H856&lt;&gt;"Yes"),D856,IF(AND($G856&gt;0,$H856="Yes"),COUNTRY_INFO!$F856,0)))</f>
        <v>15841.294209704998</v>
      </c>
      <c r="J856" s="3"/>
      <c r="K856" s="42">
        <f t="shared" si="105"/>
        <v>6133.8425992662742</v>
      </c>
      <c r="L856" s="42">
        <f t="shared" si="106"/>
        <v>21975.136808971271</v>
      </c>
      <c r="M856" s="15">
        <f t="shared" si="101"/>
        <v>39603.235524262498</v>
      </c>
      <c r="N856" s="42">
        <f t="shared" si="102"/>
        <v>18401.527797798823</v>
      </c>
      <c r="O856" s="15">
        <f t="shared" si="107"/>
        <v>39603.235524262498</v>
      </c>
      <c r="P856" s="25"/>
      <c r="Q856" s="17">
        <f t="shared" si="108"/>
        <v>39603.235524262498</v>
      </c>
      <c r="R856" s="17">
        <f t="shared" si="103"/>
        <v>40</v>
      </c>
    </row>
    <row r="857" spans="1:18" x14ac:dyDescent="0.2">
      <c r="A857" s="14" t="str">
        <f>IF(INTRO!$E$43="Non-endemic"," ", IF(COUNTRY_INFO!A857=0," ",COUNTRY_INFO!A857))</f>
        <v>Ethiopia</v>
      </c>
      <c r="B857" s="14" t="str">
        <f>IF(INTRO!$E$43="Non-endemic"," ", IF(COUNTRY_INFO!B857=0," ",COUNTRY_INFO!B857))</f>
        <v>TigrayCentral Tigray</v>
      </c>
      <c r="C857" s="14" t="str">
        <f>IF(INTRO!$E$43="Non-endemic"," ", IF(COUNTRY_INFO!C857=0," ",COUNTRY_INFO!C857))</f>
        <v>Ahferom</v>
      </c>
      <c r="D857" s="15">
        <f>IF(INTRO!$E$43="Non-endemic", 0, IF(COUNTRY_INFO!$K857&gt;0, IF(COUNTRY_INFO!$K857=4, 0, IF(COUNTRY_INFO!$K857=1, COUNTRY_INFO!$F857*0.33, IF(COUNTRY_INFO!$K857=2, COUNTRY_INFO!$F857*0.5, COUNTRY_INFO!$F857))), 0))</f>
        <v>66560.741061619992</v>
      </c>
      <c r="E857" s="15">
        <f>IF(INTRO!$E$43="Non-endemic", 0, IF(COUNTRY_INFO!$K857&gt;0, IF(COUNTRY_INFO!$K857=4, 0, IF(COUNTRY_INFO!$K857=1, 0, IF(COUNTRY_INFO!$K857=2, COUNTRY_INFO!$G857*0.2, COUNTRY_INFO!$G857))), 0))</f>
        <v>128863.55860759549</v>
      </c>
      <c r="F857" s="15">
        <f t="shared" si="104"/>
        <v>195424.29966921548</v>
      </c>
      <c r="G857" s="16">
        <f>IF(INTRO!$E$43="Non-endemic", "Not required", COUNTRY_INFO!S857)</f>
        <v>1</v>
      </c>
      <c r="H857" s="198" t="s">
        <v>171</v>
      </c>
      <c r="I857" s="15">
        <f>IF($D857=0,0,IF(AND($G857&gt;0,$H857&lt;&gt;"Yes"),D857,IF(AND($G857&gt;0,$H857="Yes"),COUNTRY_INFO!$F857,0)))</f>
        <v>66560.741061619992</v>
      </c>
      <c r="J857" s="3"/>
      <c r="K857" s="42">
        <f t="shared" si="105"/>
        <v>128863.55860759549</v>
      </c>
      <c r="L857" s="42">
        <f t="shared" si="106"/>
        <v>195424.29966921548</v>
      </c>
      <c r="M857" s="15">
        <f t="shared" si="101"/>
        <v>166401.85265404999</v>
      </c>
      <c r="N857" s="42">
        <f t="shared" si="102"/>
        <v>386590.67582278646</v>
      </c>
      <c r="O857" s="15">
        <f t="shared" si="107"/>
        <v>166401.85265404999</v>
      </c>
      <c r="P857" s="25"/>
      <c r="Q857" s="17">
        <f t="shared" si="108"/>
        <v>166401.85265404999</v>
      </c>
      <c r="R857" s="17">
        <f t="shared" si="103"/>
        <v>167</v>
      </c>
    </row>
    <row r="858" spans="1:18" x14ac:dyDescent="0.2">
      <c r="A858" s="14" t="str">
        <f>IF(INTRO!$E$43="Non-endemic"," ", IF(COUNTRY_INFO!A858=0," ",COUNTRY_INFO!A858))</f>
        <v>Ethiopia</v>
      </c>
      <c r="B858" s="14" t="str">
        <f>IF(INTRO!$E$43="Non-endemic"," ", IF(COUNTRY_INFO!B858=0," ",COUNTRY_INFO!B858))</f>
        <v>TigrayCentral Tigray</v>
      </c>
      <c r="C858" s="14" t="str">
        <f>IF(INTRO!$E$43="Non-endemic"," ", IF(COUNTRY_INFO!C858=0," ",COUNTRY_INFO!C858))</f>
        <v>Axum Town</v>
      </c>
      <c r="D858" s="15">
        <f>IF(INTRO!$E$43="Non-endemic", 0, IF(COUNTRY_INFO!$K858&gt;0, IF(COUNTRY_INFO!$K858=4, 0, IF(COUNTRY_INFO!$K858=1, COUNTRY_INFO!$F858*0.33, IF(COUNTRY_INFO!$K858=2, COUNTRY_INFO!$F858*0.5, COUNTRY_INFO!$F858))), 0))</f>
        <v>5760.2072152976989</v>
      </c>
      <c r="E858" s="15">
        <f>IF(INTRO!$E$43="Non-endemic", 0, IF(COUNTRY_INFO!$K858&gt;0, IF(COUNTRY_INFO!$K858=4, 0, IF(COUNTRY_INFO!$K858=1, 0, IF(COUNTRY_INFO!$K858=2, COUNTRY_INFO!$G858*0.2, COUNTRY_INFO!$G858))), 0))</f>
        <v>0</v>
      </c>
      <c r="F858" s="15">
        <f t="shared" si="104"/>
        <v>5760.2072152976989</v>
      </c>
      <c r="G858" s="16">
        <f>IF(INTRO!$E$43="Non-endemic", "Not required", COUNTRY_INFO!S858)</f>
        <v>0</v>
      </c>
      <c r="H858" s="198"/>
      <c r="I858" s="15">
        <f>IF($D858=0,0,IF(AND($G858&gt;0,$H858&lt;&gt;"Yes"),D858,IF(AND($G858&gt;0,$H858="Yes"),COUNTRY_INFO!$F858,0)))</f>
        <v>0</v>
      </c>
      <c r="J858" s="3"/>
      <c r="K858" s="42">
        <f t="shared" si="105"/>
        <v>0</v>
      </c>
      <c r="L858" s="42">
        <f t="shared" si="106"/>
        <v>0</v>
      </c>
      <c r="M858" s="15">
        <f t="shared" si="101"/>
        <v>0</v>
      </c>
      <c r="N858" s="42">
        <f t="shared" si="102"/>
        <v>0</v>
      </c>
      <c r="O858" s="15">
        <f t="shared" si="107"/>
        <v>0</v>
      </c>
      <c r="P858" s="25"/>
      <c r="Q858" s="17">
        <f t="shared" si="108"/>
        <v>0</v>
      </c>
      <c r="R858" s="17">
        <f t="shared" si="103"/>
        <v>0</v>
      </c>
    </row>
    <row r="859" spans="1:18" x14ac:dyDescent="0.2">
      <c r="A859" s="14" t="str">
        <f>IF(INTRO!$E$43="Non-endemic"," ", IF(COUNTRY_INFO!A859=0," ",COUNTRY_INFO!A859))</f>
        <v>Ethiopia</v>
      </c>
      <c r="B859" s="14" t="str">
        <f>IF(INTRO!$E$43="Non-endemic"," ", IF(COUNTRY_INFO!B859=0," ",COUNTRY_INFO!B859))</f>
        <v>TigrayCentral Tigray</v>
      </c>
      <c r="C859" s="14" t="str">
        <f>IF(INTRO!$E$43="Non-endemic"," ", IF(COUNTRY_INFO!C859=0," ",COUNTRY_INFO!C859))</f>
        <v>Geter Adwa</v>
      </c>
      <c r="D859" s="15">
        <f>IF(INTRO!$E$43="Non-endemic", 0, IF(COUNTRY_INFO!$K859&gt;0, IF(COUNTRY_INFO!$K859=4, 0, IF(COUNTRY_INFO!$K859=1, COUNTRY_INFO!$F859*0.33, IF(COUNTRY_INFO!$K859=2, COUNTRY_INFO!$F859*0.5, COUNTRY_INFO!$F859))), 0))</f>
        <v>16873.890708564999</v>
      </c>
      <c r="E859" s="15">
        <f>IF(INTRO!$E$43="Non-endemic", 0, IF(COUNTRY_INFO!$K859&gt;0, IF(COUNTRY_INFO!$K859=4, 0, IF(COUNTRY_INFO!$K859=1, 0, IF(COUNTRY_INFO!$K859=2, COUNTRY_INFO!$G859*0.2, COUNTRY_INFO!$G859))), 0))</f>
        <v>13067.340114187149</v>
      </c>
      <c r="F859" s="15">
        <f t="shared" si="104"/>
        <v>29941.23082275215</v>
      </c>
      <c r="G859" s="16">
        <f>IF(INTRO!$E$43="Non-endemic", "Not required", COUNTRY_INFO!S859)</f>
        <v>1</v>
      </c>
      <c r="H859" s="198" t="s">
        <v>171</v>
      </c>
      <c r="I859" s="15">
        <f>IF($D859=0,0,IF(AND($G859&gt;0,$H859&lt;&gt;"Yes"),D859,IF(AND($G859&gt;0,$H859="Yes"),COUNTRY_INFO!$F859,0)))</f>
        <v>33747.781417129998</v>
      </c>
      <c r="J859" s="3"/>
      <c r="K859" s="42">
        <f t="shared" si="105"/>
        <v>13067.340114187149</v>
      </c>
      <c r="L859" s="42">
        <f t="shared" si="106"/>
        <v>46815.121531317149</v>
      </c>
      <c r="M859" s="15">
        <f t="shared" si="101"/>
        <v>84369.453542824995</v>
      </c>
      <c r="N859" s="42">
        <f t="shared" si="102"/>
        <v>39202.020342561445</v>
      </c>
      <c r="O859" s="15">
        <f t="shared" si="107"/>
        <v>84369.453542824995</v>
      </c>
      <c r="P859" s="25"/>
      <c r="Q859" s="17">
        <f t="shared" si="108"/>
        <v>84369.453542824995</v>
      </c>
      <c r="R859" s="17">
        <f t="shared" si="103"/>
        <v>85</v>
      </c>
    </row>
    <row r="860" spans="1:18" x14ac:dyDescent="0.2">
      <c r="A860" s="14" t="str">
        <f>IF(INTRO!$E$43="Non-endemic"," ", IF(COUNTRY_INFO!A860=0," ",COUNTRY_INFO!A860))</f>
        <v>Ethiopia</v>
      </c>
      <c r="B860" s="14" t="str">
        <f>IF(INTRO!$E$43="Non-endemic"," ", IF(COUNTRY_INFO!B860=0," ",COUNTRY_INFO!B860))</f>
        <v>TigrayCentral Tigray</v>
      </c>
      <c r="C860" s="14" t="str">
        <f>IF(INTRO!$E$43="Non-endemic"," ", IF(COUNTRY_INFO!C860=0," ",COUNTRY_INFO!C860))</f>
        <v>Kolla Temben</v>
      </c>
      <c r="D860" s="15">
        <f>IF(INTRO!$E$43="Non-endemic", 0, IF(COUNTRY_INFO!$K860&gt;0, IF(COUNTRY_INFO!$K860=4, 0, IF(COUNTRY_INFO!$K860=1, COUNTRY_INFO!$F860*0.33, IF(COUNTRY_INFO!$K860=2, COUNTRY_INFO!$F860*0.5, COUNTRY_INFO!$F860))), 0))</f>
        <v>25740.985239479996</v>
      </c>
      <c r="E860" s="15">
        <f>IF(INTRO!$E$43="Non-endemic", 0, IF(COUNTRY_INFO!$K860&gt;0, IF(COUNTRY_INFO!$K860=4, 0, IF(COUNTRY_INFO!$K860=1, 0, IF(COUNTRY_INFO!$K860=2, COUNTRY_INFO!$G860*0.2, COUNTRY_INFO!$G860))), 0))</f>
        <v>19934.122770382797</v>
      </c>
      <c r="F860" s="15">
        <f t="shared" si="104"/>
        <v>45675.108009862794</v>
      </c>
      <c r="G860" s="16">
        <f>IF(INTRO!$E$43="Non-endemic", "Not required", COUNTRY_INFO!S860)</f>
        <v>1</v>
      </c>
      <c r="H860" s="198" t="s">
        <v>171</v>
      </c>
      <c r="I860" s="15">
        <f>IF($D860=0,0,IF(AND($G860&gt;0,$H860&lt;&gt;"Yes"),D860,IF(AND($G860&gt;0,$H860="Yes"),COUNTRY_INFO!$F860,0)))</f>
        <v>51481.970478959993</v>
      </c>
      <c r="J860" s="3"/>
      <c r="K860" s="42">
        <f t="shared" si="105"/>
        <v>19934.122770382797</v>
      </c>
      <c r="L860" s="42">
        <f t="shared" si="106"/>
        <v>71416.093249342783</v>
      </c>
      <c r="M860" s="15">
        <f t="shared" si="101"/>
        <v>128704.92619739998</v>
      </c>
      <c r="N860" s="42">
        <f t="shared" si="102"/>
        <v>59802.368311148392</v>
      </c>
      <c r="O860" s="15">
        <f t="shared" si="107"/>
        <v>128704.92619739998</v>
      </c>
      <c r="P860" s="25"/>
      <c r="Q860" s="17">
        <f t="shared" si="108"/>
        <v>128704.92619739998</v>
      </c>
      <c r="R860" s="17">
        <f t="shared" si="103"/>
        <v>129</v>
      </c>
    </row>
    <row r="861" spans="1:18" x14ac:dyDescent="0.2">
      <c r="A861" s="14" t="str">
        <f>IF(INTRO!$E$43="Non-endemic"," ", IF(COUNTRY_INFO!A861=0," ",COUNTRY_INFO!A861))</f>
        <v>Ethiopia</v>
      </c>
      <c r="B861" s="14" t="str">
        <f>IF(INTRO!$E$43="Non-endemic"," ", IF(COUNTRY_INFO!B861=0," ",COUNTRY_INFO!B861))</f>
        <v>TigrayCentral Tigray</v>
      </c>
      <c r="C861" s="14" t="str">
        <f>IF(INTRO!$E$43="Non-endemic"," ", IF(COUNTRY_INFO!C861=0," ",COUNTRY_INFO!C861))</f>
        <v>Laelay Maichew</v>
      </c>
      <c r="D861" s="15">
        <f>IF(INTRO!$E$43="Non-endemic", 0, IF(COUNTRY_INFO!$K861&gt;0, IF(COUNTRY_INFO!$K861=4, 0, IF(COUNTRY_INFO!$K861=1, COUNTRY_INFO!$F861*0.33, IF(COUNTRY_INFO!$K861=2, COUNTRY_INFO!$F861*0.5, COUNTRY_INFO!$F861))), 0))</f>
        <v>12289.806135969999</v>
      </c>
      <c r="E861" s="15">
        <f>IF(INTRO!$E$43="Non-endemic", 0, IF(COUNTRY_INFO!$K861&gt;0, IF(COUNTRY_INFO!$K861=4, 0, IF(COUNTRY_INFO!$K861=1, 0, IF(COUNTRY_INFO!$K861=2, COUNTRY_INFO!$G861*0.2, COUNTRY_INFO!$G861))), 0))</f>
        <v>9517.3709187667009</v>
      </c>
      <c r="F861" s="15">
        <f t="shared" si="104"/>
        <v>21807.177054736698</v>
      </c>
      <c r="G861" s="16">
        <f>IF(INTRO!$E$43="Non-endemic", "Not required", COUNTRY_INFO!S861)</f>
        <v>1</v>
      </c>
      <c r="H861" s="198" t="s">
        <v>171</v>
      </c>
      <c r="I861" s="15">
        <f>IF($D861=0,0,IF(AND($G861&gt;0,$H861&lt;&gt;"Yes"),D861,IF(AND($G861&gt;0,$H861="Yes"),COUNTRY_INFO!$F861,0)))</f>
        <v>24579.612271939997</v>
      </c>
      <c r="J861" s="3"/>
      <c r="K861" s="42">
        <f t="shared" si="105"/>
        <v>9517.3709187667009</v>
      </c>
      <c r="L861" s="42">
        <f t="shared" si="106"/>
        <v>34096.983190706698</v>
      </c>
      <c r="M861" s="15">
        <f t="shared" si="101"/>
        <v>61449.030679849995</v>
      </c>
      <c r="N861" s="42">
        <f t="shared" si="102"/>
        <v>28552.112756300103</v>
      </c>
      <c r="O861" s="15">
        <f t="shared" si="107"/>
        <v>61449.030679849995</v>
      </c>
      <c r="P861" s="25"/>
      <c r="Q861" s="17">
        <f t="shared" si="108"/>
        <v>61449.030679849995</v>
      </c>
      <c r="R861" s="17">
        <f t="shared" si="103"/>
        <v>62</v>
      </c>
    </row>
    <row r="862" spans="1:18" x14ac:dyDescent="0.2">
      <c r="A862" s="14" t="str">
        <f>IF(INTRO!$E$43="Non-endemic"," ", IF(COUNTRY_INFO!A862=0," ",COUNTRY_INFO!A862))</f>
        <v>Ethiopia</v>
      </c>
      <c r="B862" s="14" t="str">
        <f>IF(INTRO!$E$43="Non-endemic"," ", IF(COUNTRY_INFO!B862=0," ",COUNTRY_INFO!B862))</f>
        <v>TigrayCentral Tigray</v>
      </c>
      <c r="C862" s="14" t="str">
        <f>IF(INTRO!$E$43="Non-endemic"," ", IF(COUNTRY_INFO!C862=0," ",COUNTRY_INFO!C862))</f>
        <v>Mereb Lekhe</v>
      </c>
      <c r="D862" s="15">
        <f>IF(INTRO!$E$43="Non-endemic", 0, IF(COUNTRY_INFO!$K862&gt;0, IF(COUNTRY_INFO!$K862=4, 0, IF(COUNTRY_INFO!$K862=1, COUNTRY_INFO!$F862*0.33, IF(COUNTRY_INFO!$K862=2, COUNTRY_INFO!$F862*0.5, COUNTRY_INFO!$F862))), 0))</f>
        <v>45276.256300764995</v>
      </c>
      <c r="E862" s="15">
        <f>IF(INTRO!$E$43="Non-endemic", 0, IF(COUNTRY_INFO!$K862&gt;0, IF(COUNTRY_INFO!$K862=4, 0, IF(COUNTRY_INFO!$K862=1, 0, IF(COUNTRY_INFO!$K862=2, COUNTRY_INFO!$G862*0.2, COUNTRY_INFO!$G862))), 0))</f>
        <v>87656.168099822869</v>
      </c>
      <c r="F862" s="15">
        <f t="shared" si="104"/>
        <v>132932.42440058786</v>
      </c>
      <c r="G862" s="16">
        <f>IF(INTRO!$E$43="Non-endemic", "Not required", COUNTRY_INFO!S862)</f>
        <v>1</v>
      </c>
      <c r="H862" s="198" t="s">
        <v>171</v>
      </c>
      <c r="I862" s="15">
        <f>IF($D862=0,0,IF(AND($G862&gt;0,$H862&lt;&gt;"Yes"),D862,IF(AND($G862&gt;0,$H862="Yes"),COUNTRY_INFO!$F862,0)))</f>
        <v>45276.256300764995</v>
      </c>
      <c r="J862" s="3"/>
      <c r="K862" s="42">
        <f t="shared" si="105"/>
        <v>87656.168099822869</v>
      </c>
      <c r="L862" s="42">
        <f t="shared" si="106"/>
        <v>132932.42440058786</v>
      </c>
      <c r="M862" s="15">
        <f t="shared" si="101"/>
        <v>113190.64075191249</v>
      </c>
      <c r="N862" s="42">
        <f t="shared" si="102"/>
        <v>262968.50429946859</v>
      </c>
      <c r="O862" s="15">
        <f t="shared" si="107"/>
        <v>113190.64075191249</v>
      </c>
      <c r="P862" s="25"/>
      <c r="Q862" s="17">
        <f t="shared" si="108"/>
        <v>113190.64075191249</v>
      </c>
      <c r="R862" s="17">
        <f t="shared" si="103"/>
        <v>114</v>
      </c>
    </row>
    <row r="863" spans="1:18" x14ac:dyDescent="0.2">
      <c r="A863" s="14" t="str">
        <f>IF(INTRO!$E$43="Non-endemic"," ", IF(COUNTRY_INFO!A863=0," ",COUNTRY_INFO!A863))</f>
        <v>Ethiopia</v>
      </c>
      <c r="B863" s="14" t="str">
        <f>IF(INTRO!$E$43="Non-endemic"," ", IF(COUNTRY_INFO!B863=0," ",COUNTRY_INFO!B863))</f>
        <v>TigrayCentral Tigray</v>
      </c>
      <c r="C863" s="14" t="str">
        <f>IF(INTRO!$E$43="Non-endemic"," ", IF(COUNTRY_INFO!C863=0," ",COUNTRY_INFO!C863))</f>
        <v>Naeder Adet</v>
      </c>
      <c r="D863" s="15">
        <f>IF(INTRO!$E$43="Non-endemic", 0, IF(COUNTRY_INFO!$K863&gt;0, IF(COUNTRY_INFO!$K863=4, 0, IF(COUNTRY_INFO!$K863=1, COUNTRY_INFO!$F863*0.33, IF(COUNTRY_INFO!$K863=2, COUNTRY_INFO!$F863*0.5, COUNTRY_INFO!$F863))), 0))</f>
        <v>20035.621298968748</v>
      </c>
      <c r="E863" s="15">
        <f>IF(INTRO!$E$43="Non-endemic", 0, IF(COUNTRY_INFO!$K863&gt;0, IF(COUNTRY_INFO!$K863=4, 0, IF(COUNTRY_INFO!$K863=1, 0, IF(COUNTRY_INFO!$K863=2, COUNTRY_INFO!$G863*0.2, COUNTRY_INFO!$G863))), 0))</f>
        <v>15515.821598855311</v>
      </c>
      <c r="F863" s="15">
        <f t="shared" si="104"/>
        <v>35551.442897824061</v>
      </c>
      <c r="G863" s="16">
        <f>IF(INTRO!$E$43="Non-endemic", "Not required", COUNTRY_INFO!S863)</f>
        <v>1</v>
      </c>
      <c r="H863" s="198" t="s">
        <v>171</v>
      </c>
      <c r="I863" s="15">
        <f>IF($D863=0,0,IF(AND($G863&gt;0,$H863&lt;&gt;"Yes"),D863,IF(AND($G863&gt;0,$H863="Yes"),COUNTRY_INFO!$F863,0)))</f>
        <v>40071.242597937497</v>
      </c>
      <c r="J863" s="3"/>
      <c r="K863" s="42">
        <f t="shared" si="105"/>
        <v>15515.821598855311</v>
      </c>
      <c r="L863" s="42">
        <f t="shared" si="106"/>
        <v>55587.06419679281</v>
      </c>
      <c r="M863" s="15">
        <f t="shared" si="101"/>
        <v>100178.10649484374</v>
      </c>
      <c r="N863" s="42">
        <f t="shared" si="102"/>
        <v>46547.464796565931</v>
      </c>
      <c r="O863" s="15">
        <f t="shared" si="107"/>
        <v>100178.10649484374</v>
      </c>
      <c r="P863" s="25"/>
      <c r="Q863" s="17">
        <f t="shared" si="108"/>
        <v>100178.10649484374</v>
      </c>
      <c r="R863" s="17">
        <f t="shared" si="103"/>
        <v>101</v>
      </c>
    </row>
    <row r="864" spans="1:18" x14ac:dyDescent="0.2">
      <c r="A864" s="14" t="str">
        <f>IF(INTRO!$E$43="Non-endemic"," ", IF(COUNTRY_INFO!A864=0," ",COUNTRY_INFO!A864))</f>
        <v>Ethiopia</v>
      </c>
      <c r="B864" s="14" t="str">
        <f>IF(INTRO!$E$43="Non-endemic"," ", IF(COUNTRY_INFO!B864=0," ",COUNTRY_INFO!B864))</f>
        <v>TigrayCentral Tigray</v>
      </c>
      <c r="C864" s="14" t="str">
        <f>IF(INTRO!$E$43="Non-endemic"," ", IF(COUNTRY_INFO!C864=0," ",COUNTRY_INFO!C864))</f>
        <v>Tahtay Maichew</v>
      </c>
      <c r="D864" s="15">
        <f>IF(INTRO!$E$43="Non-endemic", 0, IF(COUNTRY_INFO!$K864&gt;0, IF(COUNTRY_INFO!$K864=4, 0, IF(COUNTRY_INFO!$K864=1, COUNTRY_INFO!$F864*0.33, IF(COUNTRY_INFO!$K864=2, COUNTRY_INFO!$F864*0.5, COUNTRY_INFO!$F864))), 0))</f>
        <v>16973.006856333748</v>
      </c>
      <c r="E864" s="15">
        <f>IF(INTRO!$E$43="Non-endemic", 0, IF(COUNTRY_INFO!$K864&gt;0, IF(COUNTRY_INFO!$K864=4, 0, IF(COUNTRY_INFO!$K864=1, 0, IF(COUNTRY_INFO!$K864=2, COUNTRY_INFO!$G864*0.2, COUNTRY_INFO!$G864))), 0))</f>
        <v>13144.096828810461</v>
      </c>
      <c r="F864" s="15">
        <f t="shared" si="104"/>
        <v>30117.103685144211</v>
      </c>
      <c r="G864" s="16">
        <f>IF(INTRO!$E$43="Non-endemic", "Not required", COUNTRY_INFO!S864)</f>
        <v>1</v>
      </c>
      <c r="H864" s="198" t="s">
        <v>171</v>
      </c>
      <c r="I864" s="15">
        <f>IF($D864=0,0,IF(AND($G864&gt;0,$H864&lt;&gt;"Yes"),D864,IF(AND($G864&gt;0,$H864="Yes"),COUNTRY_INFO!$F864,0)))</f>
        <v>33946.013712667496</v>
      </c>
      <c r="J864" s="3"/>
      <c r="K864" s="42">
        <f t="shared" si="105"/>
        <v>13144.096828810461</v>
      </c>
      <c r="L864" s="42">
        <f t="shared" si="106"/>
        <v>47090.110541477959</v>
      </c>
      <c r="M864" s="15">
        <f t="shared" si="101"/>
        <v>84865.034281668748</v>
      </c>
      <c r="N864" s="42">
        <f t="shared" si="102"/>
        <v>39432.290486431382</v>
      </c>
      <c r="O864" s="15">
        <f t="shared" si="107"/>
        <v>84865.034281668748</v>
      </c>
      <c r="P864" s="25"/>
      <c r="Q864" s="17">
        <f t="shared" si="108"/>
        <v>84865.034281668748</v>
      </c>
      <c r="R864" s="17">
        <f t="shared" si="103"/>
        <v>85</v>
      </c>
    </row>
    <row r="865" spans="1:18" x14ac:dyDescent="0.2">
      <c r="A865" s="14" t="str">
        <f>IF(INTRO!$E$43="Non-endemic"," ", IF(COUNTRY_INFO!A865=0," ",COUNTRY_INFO!A865))</f>
        <v>Ethiopia</v>
      </c>
      <c r="B865" s="14" t="str">
        <f>IF(INTRO!$E$43="Non-endemic"," ", IF(COUNTRY_INFO!B865=0," ",COUNTRY_INFO!B865))</f>
        <v>TigrayCentral Tigray</v>
      </c>
      <c r="C865" s="14" t="str">
        <f>IF(INTRO!$E$43="Non-endemic"," ", IF(COUNTRY_INFO!C865=0," ",COUNTRY_INFO!C865))</f>
        <v>Tanqua Abergele</v>
      </c>
      <c r="D865" s="15">
        <f>IF(INTRO!$E$43="Non-endemic", 0, IF(COUNTRY_INFO!$K865&gt;0, IF(COUNTRY_INFO!$K865=4, 0, IF(COUNTRY_INFO!$K865=1, COUNTRY_INFO!$F865*0.33, IF(COUNTRY_INFO!$K865=2, COUNTRY_INFO!$F865*0.5, COUNTRY_INFO!$F865))), 0))</f>
        <v>35587.317500982492</v>
      </c>
      <c r="E865" s="15">
        <f>IF(INTRO!$E$43="Non-endemic", 0, IF(COUNTRY_INFO!$K865&gt;0, IF(COUNTRY_INFO!$K865=4, 0, IF(COUNTRY_INFO!$K865=1, 0, IF(COUNTRY_INFO!$K865=2, COUNTRY_INFO!$G865*0.2, COUNTRY_INFO!$G865))), 0))</f>
        <v>68898.096705826421</v>
      </c>
      <c r="F865" s="15">
        <f t="shared" si="104"/>
        <v>104485.41420680891</v>
      </c>
      <c r="G865" s="16">
        <f>IF(INTRO!$E$43="Non-endemic", "Not required", COUNTRY_INFO!S865)</f>
        <v>1</v>
      </c>
      <c r="H865" s="198" t="s">
        <v>171</v>
      </c>
      <c r="I865" s="15">
        <f>IF($D865=0,0,IF(AND($G865&gt;0,$H865&lt;&gt;"Yes"),D865,IF(AND($G865&gt;0,$H865="Yes"),COUNTRY_INFO!$F865,0)))</f>
        <v>35587.317500982492</v>
      </c>
      <c r="J865" s="3"/>
      <c r="K865" s="42">
        <f t="shared" si="105"/>
        <v>68898.096705826421</v>
      </c>
      <c r="L865" s="42">
        <f t="shared" si="106"/>
        <v>104485.41420680891</v>
      </c>
      <c r="M865" s="15">
        <f t="shared" si="101"/>
        <v>88968.293752456229</v>
      </c>
      <c r="N865" s="42">
        <f t="shared" si="102"/>
        <v>206694.29011747928</v>
      </c>
      <c r="O865" s="15">
        <f t="shared" si="107"/>
        <v>88968.293752456229</v>
      </c>
      <c r="P865" s="25"/>
      <c r="Q865" s="17">
        <f t="shared" si="108"/>
        <v>88968.293752456229</v>
      </c>
      <c r="R865" s="17">
        <f t="shared" si="103"/>
        <v>89</v>
      </c>
    </row>
    <row r="866" spans="1:18" x14ac:dyDescent="0.2">
      <c r="A866" s="14" t="str">
        <f>IF(INTRO!$E$43="Non-endemic"," ", IF(COUNTRY_INFO!A866=0," ",COUNTRY_INFO!A866))</f>
        <v>Ethiopia</v>
      </c>
      <c r="B866" s="14" t="str">
        <f>IF(INTRO!$E$43="Non-endemic"," ", IF(COUNTRY_INFO!B866=0," ",COUNTRY_INFO!B866))</f>
        <v>TigrayCentral Tigray</v>
      </c>
      <c r="C866" s="14" t="str">
        <f>IF(INTRO!$E$43="Non-endemic"," ", IF(COUNTRY_INFO!C866=0," ",COUNTRY_INFO!C866))</f>
        <v>Werei Lekhe</v>
      </c>
      <c r="D866" s="15">
        <f>IF(INTRO!$E$43="Non-endemic", 0, IF(COUNTRY_INFO!$K866&gt;0, IF(COUNTRY_INFO!$K866=4, 0, IF(COUNTRY_INFO!$K866=1, COUNTRY_INFO!$F866*0.33, IF(COUNTRY_INFO!$K866=2, COUNTRY_INFO!$F866*0.5, COUNTRY_INFO!$F866))), 0))</f>
        <v>28066.563064496248</v>
      </c>
      <c r="E866" s="15">
        <f>IF(INTRO!$E$43="Non-endemic", 0, IF(COUNTRY_INFO!$K866&gt;0, IF(COUNTRY_INFO!$K866=4, 0, IF(COUNTRY_INFO!$K866=1, 0, IF(COUNTRY_INFO!$K866=2, COUNTRY_INFO!$G866*0.2, COUNTRY_INFO!$G866))), 0))</f>
        <v>21735.077685070835</v>
      </c>
      <c r="F866" s="15">
        <f t="shared" si="104"/>
        <v>49801.640749567086</v>
      </c>
      <c r="G866" s="16">
        <f>IF(INTRO!$E$43="Non-endemic", "Not required", COUNTRY_INFO!S866)</f>
        <v>1</v>
      </c>
      <c r="H866" s="198" t="s">
        <v>171</v>
      </c>
      <c r="I866" s="15">
        <f>IF($D866=0,0,IF(AND($G866&gt;0,$H866&lt;&gt;"Yes"),D866,IF(AND($G866&gt;0,$H866="Yes"),COUNTRY_INFO!$F866,0)))</f>
        <v>56133.126128992495</v>
      </c>
      <c r="J866" s="3"/>
      <c r="K866" s="42">
        <f t="shared" si="105"/>
        <v>21735.077685070835</v>
      </c>
      <c r="L866" s="42">
        <f t="shared" si="106"/>
        <v>77868.203814063338</v>
      </c>
      <c r="M866" s="15">
        <f t="shared" si="101"/>
        <v>140332.81532248124</v>
      </c>
      <c r="N866" s="42">
        <f t="shared" si="102"/>
        <v>65205.233055212506</v>
      </c>
      <c r="O866" s="15">
        <f t="shared" si="107"/>
        <v>140332.81532248124</v>
      </c>
      <c r="P866" s="25"/>
      <c r="Q866" s="17">
        <f t="shared" si="108"/>
        <v>140332.81532248124</v>
      </c>
      <c r="R866" s="17">
        <f t="shared" si="103"/>
        <v>141</v>
      </c>
    </row>
    <row r="867" spans="1:18" x14ac:dyDescent="0.2">
      <c r="A867" s="14" t="str">
        <f>IF(INTRO!$E$43="Non-endemic"," ", IF(COUNTRY_INFO!A867=0," ",COUNTRY_INFO!A867))</f>
        <v>Ethiopia</v>
      </c>
      <c r="B867" s="14" t="str">
        <f>IF(INTRO!$E$43="Non-endemic"," ", IF(COUNTRY_INFO!B867=0," ",COUNTRY_INFO!B867))</f>
        <v>TigrayEastern Tigray</v>
      </c>
      <c r="C867" s="14" t="str">
        <f>IF(INTRO!$E$43="Non-endemic"," ", IF(COUNTRY_INFO!C867=0," ",COUNTRY_INFO!C867))</f>
        <v>Adigrat town</v>
      </c>
      <c r="D867" s="15">
        <f>IF(INTRO!$E$43="Non-endemic", 0, IF(COUNTRY_INFO!$K867&gt;0, IF(COUNTRY_INFO!$K867=4, 0, IF(COUNTRY_INFO!$K867=1, COUNTRY_INFO!$F867*0.33, IF(COUNTRY_INFO!$K867=2, COUNTRY_INFO!$F867*0.5, COUNTRY_INFO!$F867))), 0))</f>
        <v>7430.8404405419242</v>
      </c>
      <c r="E867" s="15">
        <f>IF(INTRO!$E$43="Non-endemic", 0, IF(COUNTRY_INFO!$K867&gt;0, IF(COUNTRY_INFO!$K867=4, 0, IF(COUNTRY_INFO!$K867=1, 0, IF(COUNTRY_INFO!$K867=2, COUNTRY_INFO!$G867*0.2, COUNTRY_INFO!$G867))), 0))</f>
        <v>0</v>
      </c>
      <c r="F867" s="15">
        <f t="shared" si="104"/>
        <v>7430.8404405419242</v>
      </c>
      <c r="G867" s="16">
        <f>IF(INTRO!$E$43="Non-endemic", "Not required", COUNTRY_INFO!S867)</f>
        <v>0</v>
      </c>
      <c r="H867" s="198"/>
      <c r="I867" s="15">
        <f>IF($D867=0,0,IF(AND($G867&gt;0,$H867&lt;&gt;"Yes"),D867,IF(AND($G867&gt;0,$H867="Yes"),COUNTRY_INFO!$F867,0)))</f>
        <v>0</v>
      </c>
      <c r="J867" s="3"/>
      <c r="K867" s="42">
        <f t="shared" si="105"/>
        <v>0</v>
      </c>
      <c r="L867" s="42">
        <f t="shared" si="106"/>
        <v>0</v>
      </c>
      <c r="M867" s="15">
        <f t="shared" si="101"/>
        <v>0</v>
      </c>
      <c r="N867" s="42">
        <f t="shared" si="102"/>
        <v>0</v>
      </c>
      <c r="O867" s="15">
        <f t="shared" si="107"/>
        <v>0</v>
      </c>
      <c r="P867" s="25"/>
      <c r="Q867" s="17">
        <f t="shared" si="108"/>
        <v>0</v>
      </c>
      <c r="R867" s="17">
        <f t="shared" si="103"/>
        <v>0</v>
      </c>
    </row>
    <row r="868" spans="1:18" x14ac:dyDescent="0.2">
      <c r="A868" s="14" t="str">
        <f>IF(INTRO!$E$43="Non-endemic"," ", IF(COUNTRY_INFO!A868=0," ",COUNTRY_INFO!A868))</f>
        <v>Ethiopia</v>
      </c>
      <c r="B868" s="14" t="str">
        <f>IF(INTRO!$E$43="Non-endemic"," ", IF(COUNTRY_INFO!B868=0," ",COUNTRY_INFO!B868))</f>
        <v>TigrayEastern Tigray</v>
      </c>
      <c r="C868" s="14" t="str">
        <f>IF(INTRO!$E$43="Non-endemic"," ", IF(COUNTRY_INFO!C868=0," ",COUNTRY_INFO!C868))</f>
        <v>Atsibi Wonberta</v>
      </c>
      <c r="D868" s="15">
        <f>IF(INTRO!$E$43="Non-endemic", 0, IF(COUNTRY_INFO!$K868&gt;0, IF(COUNTRY_INFO!$K868=4, 0, IF(COUNTRY_INFO!$K868=1, COUNTRY_INFO!$F868*0.33, IF(COUNTRY_INFO!$K868=2, COUNTRY_INFO!$F868*0.5, COUNTRY_INFO!$F868))), 0))</f>
        <v>0</v>
      </c>
      <c r="E868" s="15">
        <f>IF(INTRO!$E$43="Non-endemic", 0, IF(COUNTRY_INFO!$K868&gt;0, IF(COUNTRY_INFO!$K868=4, 0, IF(COUNTRY_INFO!$K868=1, 0, IF(COUNTRY_INFO!$K868=2, COUNTRY_INFO!$G868*0.2, COUNTRY_INFO!$G868))), 0))</f>
        <v>0</v>
      </c>
      <c r="F868" s="15">
        <f t="shared" si="104"/>
        <v>0</v>
      </c>
      <c r="G868" s="16">
        <f>IF(INTRO!$E$43="Non-endemic", "Not required", COUNTRY_INFO!S868)</f>
        <v>0</v>
      </c>
      <c r="H868" s="198"/>
      <c r="I868" s="15">
        <f>IF($D868=0,0,IF(AND($G868&gt;0,$H868&lt;&gt;"Yes"),D868,IF(AND($G868&gt;0,$H868="Yes"),COUNTRY_INFO!$F868,0)))</f>
        <v>0</v>
      </c>
      <c r="J868" s="3"/>
      <c r="K868" s="42">
        <f t="shared" si="105"/>
        <v>0</v>
      </c>
      <c r="L868" s="42">
        <f t="shared" si="106"/>
        <v>0</v>
      </c>
      <c r="M868" s="15">
        <f t="shared" si="101"/>
        <v>0</v>
      </c>
      <c r="N868" s="42">
        <f t="shared" si="102"/>
        <v>0</v>
      </c>
      <c r="O868" s="15">
        <f t="shared" si="107"/>
        <v>0</v>
      </c>
      <c r="P868" s="25"/>
      <c r="Q868" s="17">
        <f t="shared" si="108"/>
        <v>0</v>
      </c>
      <c r="R868" s="17">
        <f t="shared" si="103"/>
        <v>0</v>
      </c>
    </row>
    <row r="869" spans="1:18" x14ac:dyDescent="0.2">
      <c r="A869" s="14" t="str">
        <f>IF(INTRO!$E$43="Non-endemic"," ", IF(COUNTRY_INFO!A869=0," ",COUNTRY_INFO!A869))</f>
        <v>Ethiopia</v>
      </c>
      <c r="B869" s="14" t="str">
        <f>IF(INTRO!$E$43="Non-endemic"," ", IF(COUNTRY_INFO!B869=0," ",COUNTRY_INFO!B869))</f>
        <v>TigrayEastern Tigray</v>
      </c>
      <c r="C869" s="14" t="str">
        <f>IF(INTRO!$E$43="Non-endemic"," ", IF(COUNTRY_INFO!C869=0," ",COUNTRY_INFO!C869))</f>
        <v>Erob</v>
      </c>
      <c r="D869" s="15">
        <f>IF(INTRO!$E$43="Non-endemic", 0, IF(COUNTRY_INFO!$K869&gt;0, IF(COUNTRY_INFO!$K869=4, 0, IF(COUNTRY_INFO!$K869=1, COUNTRY_INFO!$F869*0.33, IF(COUNTRY_INFO!$K869=2, COUNTRY_INFO!$F869*0.5, COUNTRY_INFO!$F869))), 0))</f>
        <v>4956.4035757924994</v>
      </c>
      <c r="E869" s="15">
        <f>IF(INTRO!$E$43="Non-endemic", 0, IF(COUNTRY_INFO!$K869&gt;0, IF(COUNTRY_INFO!$K869=4, 0, IF(COUNTRY_INFO!$K869=1, 0, IF(COUNTRY_INFO!$K869=2, COUNTRY_INFO!$G869*0.2, COUNTRY_INFO!$G869))), 0))</f>
        <v>3838.2974256896741</v>
      </c>
      <c r="F869" s="15">
        <f t="shared" si="104"/>
        <v>8794.7010014821735</v>
      </c>
      <c r="G869" s="16">
        <f>IF(INTRO!$E$43="Non-endemic", "Not required", COUNTRY_INFO!S869)</f>
        <v>1</v>
      </c>
      <c r="H869" s="198" t="s">
        <v>171</v>
      </c>
      <c r="I869" s="15">
        <f>IF($D869=0,0,IF(AND($G869&gt;0,$H869&lt;&gt;"Yes"),D869,IF(AND($G869&gt;0,$H869="Yes"),COUNTRY_INFO!$F869,0)))</f>
        <v>9912.8071515849988</v>
      </c>
      <c r="J869" s="3"/>
      <c r="K869" s="42">
        <f t="shared" si="105"/>
        <v>3838.2974256896741</v>
      </c>
      <c r="L869" s="42">
        <f t="shared" si="106"/>
        <v>13751.104577274673</v>
      </c>
      <c r="M869" s="15">
        <f t="shared" si="101"/>
        <v>24782.017878962499</v>
      </c>
      <c r="N869" s="42">
        <f t="shared" si="102"/>
        <v>11514.892277069022</v>
      </c>
      <c r="O869" s="15">
        <f t="shared" si="107"/>
        <v>24782.017878962499</v>
      </c>
      <c r="P869" s="25"/>
      <c r="Q869" s="17">
        <f t="shared" si="108"/>
        <v>24782.017878962499</v>
      </c>
      <c r="R869" s="17">
        <f t="shared" si="103"/>
        <v>25</v>
      </c>
    </row>
    <row r="870" spans="1:18" x14ac:dyDescent="0.2">
      <c r="A870" s="14" t="str">
        <f>IF(INTRO!$E$43="Non-endemic"," ", IF(COUNTRY_INFO!A870=0," ",COUNTRY_INFO!A870))</f>
        <v>Ethiopia</v>
      </c>
      <c r="B870" s="14" t="str">
        <f>IF(INTRO!$E$43="Non-endemic"," ", IF(COUNTRY_INFO!B870=0," ",COUNTRY_INFO!B870))</f>
        <v>TigrayEastern Tigray</v>
      </c>
      <c r="C870" s="14" t="str">
        <f>IF(INTRO!$E$43="Non-endemic"," ", IF(COUNTRY_INFO!C870=0," ",COUNTRY_INFO!C870))</f>
        <v>Ganta Afeshum</v>
      </c>
      <c r="D870" s="15">
        <f>IF(INTRO!$E$43="Non-endemic", 0, IF(COUNTRY_INFO!$K870&gt;0, IF(COUNTRY_INFO!$K870=4, 0, IF(COUNTRY_INFO!$K870=1, COUNTRY_INFO!$F870*0.33, IF(COUNTRY_INFO!$K870=2, COUNTRY_INFO!$F870*0.5, COUNTRY_INFO!$F870))), 0))</f>
        <v>0</v>
      </c>
      <c r="E870" s="15">
        <f>IF(INTRO!$E$43="Non-endemic", 0, IF(COUNTRY_INFO!$K870&gt;0, IF(COUNTRY_INFO!$K870=4, 0, IF(COUNTRY_INFO!$K870=1, 0, IF(COUNTRY_INFO!$K870=2, COUNTRY_INFO!$G870*0.2, COUNTRY_INFO!$G870))), 0))</f>
        <v>0</v>
      </c>
      <c r="F870" s="15">
        <f t="shared" si="104"/>
        <v>0</v>
      </c>
      <c r="G870" s="16">
        <f>IF(INTRO!$E$43="Non-endemic", "Not required", COUNTRY_INFO!S870)</f>
        <v>0</v>
      </c>
      <c r="H870" s="198"/>
      <c r="I870" s="15">
        <f>IF($D870=0,0,IF(AND($G870&gt;0,$H870&lt;&gt;"Yes"),D870,IF(AND($G870&gt;0,$H870="Yes"),COUNTRY_INFO!$F870,0)))</f>
        <v>0</v>
      </c>
      <c r="J870" s="3"/>
      <c r="K870" s="42">
        <f t="shared" si="105"/>
        <v>0</v>
      </c>
      <c r="L870" s="42">
        <f t="shared" si="106"/>
        <v>0</v>
      </c>
      <c r="M870" s="15">
        <f t="shared" si="101"/>
        <v>0</v>
      </c>
      <c r="N870" s="42">
        <f t="shared" si="102"/>
        <v>0</v>
      </c>
      <c r="O870" s="15">
        <f t="shared" si="107"/>
        <v>0</v>
      </c>
      <c r="P870" s="25"/>
      <c r="Q870" s="17">
        <f t="shared" si="108"/>
        <v>0</v>
      </c>
      <c r="R870" s="17">
        <f t="shared" si="103"/>
        <v>0</v>
      </c>
    </row>
    <row r="871" spans="1:18" x14ac:dyDescent="0.2">
      <c r="A871" s="14" t="str">
        <f>IF(INTRO!$E$43="Non-endemic"," ", IF(COUNTRY_INFO!A871=0," ",COUNTRY_INFO!A871))</f>
        <v>Ethiopia</v>
      </c>
      <c r="B871" s="14" t="str">
        <f>IF(INTRO!$E$43="Non-endemic"," ", IF(COUNTRY_INFO!B871=0," ",COUNTRY_INFO!B871))</f>
        <v>TigrayEastern Tigray</v>
      </c>
      <c r="C871" s="14" t="str">
        <f>IF(INTRO!$E$43="Non-endemic"," ", IF(COUNTRY_INFO!C871=0," ",COUNTRY_INFO!C871))</f>
        <v>Glomekeda</v>
      </c>
      <c r="D871" s="15">
        <f>IF(INTRO!$E$43="Non-endemic", 0, IF(COUNTRY_INFO!$K871&gt;0, IF(COUNTRY_INFO!$K871=4, 0, IF(COUNTRY_INFO!$K871=1, COUNTRY_INFO!$F871*0.33, IF(COUNTRY_INFO!$K871=2, COUNTRY_INFO!$F871*0.5, COUNTRY_INFO!$F871))), 0))</f>
        <v>16244.614955362498</v>
      </c>
      <c r="E871" s="15">
        <f>IF(INTRO!$E$43="Non-endemic", 0, IF(COUNTRY_INFO!$K871&gt;0, IF(COUNTRY_INFO!$K871=4, 0, IF(COUNTRY_INFO!$K871=1, 0, IF(COUNTRY_INFO!$K871=2, COUNTRY_INFO!$G871*0.2, COUNTRY_INFO!$G871))), 0))</f>
        <v>12580.021544052375</v>
      </c>
      <c r="F871" s="15">
        <f t="shared" si="104"/>
        <v>28824.636499414875</v>
      </c>
      <c r="G871" s="16">
        <f>IF(INTRO!$E$43="Non-endemic", "Not required", COUNTRY_INFO!S871)</f>
        <v>1</v>
      </c>
      <c r="H871" s="198" t="s">
        <v>171</v>
      </c>
      <c r="I871" s="15">
        <f>IF($D871=0,0,IF(AND($G871&gt;0,$H871&lt;&gt;"Yes"),D871,IF(AND($G871&gt;0,$H871="Yes"),COUNTRY_INFO!$F871,0)))</f>
        <v>32489.229910724996</v>
      </c>
      <c r="J871" s="3"/>
      <c r="K871" s="42">
        <f t="shared" si="105"/>
        <v>12580.021544052375</v>
      </c>
      <c r="L871" s="42">
        <f t="shared" si="106"/>
        <v>45069.251454777375</v>
      </c>
      <c r="M871" s="15">
        <f t="shared" si="101"/>
        <v>81223.074776812486</v>
      </c>
      <c r="N871" s="42">
        <f t="shared" si="102"/>
        <v>37740.064632157126</v>
      </c>
      <c r="O871" s="15">
        <f t="shared" si="107"/>
        <v>81223.074776812486</v>
      </c>
      <c r="P871" s="25"/>
      <c r="Q871" s="17">
        <f t="shared" si="108"/>
        <v>81223.074776812486</v>
      </c>
      <c r="R871" s="17">
        <f t="shared" si="103"/>
        <v>82</v>
      </c>
    </row>
    <row r="872" spans="1:18" x14ac:dyDescent="0.2">
      <c r="A872" s="14" t="str">
        <f>IF(INTRO!$E$43="Non-endemic"," ", IF(COUNTRY_INFO!A872=0," ",COUNTRY_INFO!A872))</f>
        <v>Ethiopia</v>
      </c>
      <c r="B872" s="14" t="str">
        <f>IF(INTRO!$E$43="Non-endemic"," ", IF(COUNTRY_INFO!B872=0," ",COUNTRY_INFO!B872))</f>
        <v>TigrayEastern Tigray</v>
      </c>
      <c r="C872" s="14" t="str">
        <f>IF(INTRO!$E$43="Non-endemic"," ", IF(COUNTRY_INFO!C872=0," ",COUNTRY_INFO!C872))</f>
        <v>Hawzien</v>
      </c>
      <c r="D872" s="15">
        <f>IF(INTRO!$E$43="Non-endemic", 0, IF(COUNTRY_INFO!$K872&gt;0, IF(COUNTRY_INFO!$K872=4, 0, IF(COUNTRY_INFO!$K872=1, COUNTRY_INFO!$F872*0.33, IF(COUNTRY_INFO!$K872=2, COUNTRY_INFO!$F872*0.5, COUNTRY_INFO!$F872))), 0))</f>
        <v>22739.032860216248</v>
      </c>
      <c r="E872" s="15">
        <f>IF(INTRO!$E$43="Non-endemic", 0, IF(COUNTRY_INFO!$K872&gt;0, IF(COUNTRY_INFO!$K872=4, 0, IF(COUNTRY_INFO!$K872=1, 0, IF(COUNTRY_INFO!$K872=2, COUNTRY_INFO!$G872*0.2, COUNTRY_INFO!$G872))), 0))</f>
        <v>17609.375418160034</v>
      </c>
      <c r="F872" s="15">
        <f t="shared" si="104"/>
        <v>40348.408278376286</v>
      </c>
      <c r="G872" s="16">
        <f>IF(INTRO!$E$43="Non-endemic", "Not required", COUNTRY_INFO!S872)</f>
        <v>1</v>
      </c>
      <c r="H872" s="198" t="s">
        <v>171</v>
      </c>
      <c r="I872" s="15">
        <f>IF($D872=0,0,IF(AND($G872&gt;0,$H872&lt;&gt;"Yes"),D872,IF(AND($G872&gt;0,$H872="Yes"),COUNTRY_INFO!$F872,0)))</f>
        <v>45478.065720432496</v>
      </c>
      <c r="J872" s="3"/>
      <c r="K872" s="42">
        <f t="shared" si="105"/>
        <v>17609.375418160034</v>
      </c>
      <c r="L872" s="42">
        <f t="shared" si="106"/>
        <v>63087.441138592534</v>
      </c>
      <c r="M872" s="15">
        <f t="shared" si="101"/>
        <v>113695.16430108124</v>
      </c>
      <c r="N872" s="42">
        <f t="shared" si="102"/>
        <v>52828.126254480099</v>
      </c>
      <c r="O872" s="15">
        <f t="shared" si="107"/>
        <v>113695.16430108124</v>
      </c>
      <c r="P872" s="25"/>
      <c r="Q872" s="17">
        <f t="shared" si="108"/>
        <v>113695.16430108124</v>
      </c>
      <c r="R872" s="17">
        <f t="shared" si="103"/>
        <v>114</v>
      </c>
    </row>
    <row r="873" spans="1:18" x14ac:dyDescent="0.2">
      <c r="A873" s="14" t="str">
        <f>IF(INTRO!$E$43="Non-endemic"," ", IF(COUNTRY_INFO!A873=0," ",COUNTRY_INFO!A873))</f>
        <v>Ethiopia</v>
      </c>
      <c r="B873" s="14" t="str">
        <f>IF(INTRO!$E$43="Non-endemic"," ", IF(COUNTRY_INFO!B873=0," ",COUNTRY_INFO!B873))</f>
        <v>TigrayEastern Tigray</v>
      </c>
      <c r="C873" s="14" t="str">
        <f>IF(INTRO!$E$43="Non-endemic"," ", IF(COUNTRY_INFO!C873=0," ",COUNTRY_INFO!C873))</f>
        <v>Kilite Awlalo</v>
      </c>
      <c r="D873" s="15">
        <f>IF(INTRO!$E$43="Non-endemic", 0, IF(COUNTRY_INFO!$K873&gt;0, IF(COUNTRY_INFO!$K873=4, 0, IF(COUNTRY_INFO!$K873=1, COUNTRY_INFO!$F873*0.33, IF(COUNTRY_INFO!$K873=2, COUNTRY_INFO!$F873*0.5, COUNTRY_INFO!$F873))), 0))</f>
        <v>11403.451414354722</v>
      </c>
      <c r="E873" s="15">
        <f>IF(INTRO!$E$43="Non-endemic", 0, IF(COUNTRY_INFO!$K873&gt;0, IF(COUNTRY_INFO!$K873=4, 0, IF(COUNTRY_INFO!$K873=1, 0, IF(COUNTRY_INFO!$K873=2, COUNTRY_INFO!$G873*0.2, COUNTRY_INFO!$G873))), 0))</f>
        <v>0</v>
      </c>
      <c r="F873" s="15">
        <f t="shared" si="104"/>
        <v>11403.451414354722</v>
      </c>
      <c r="G873" s="16">
        <f>IF(INTRO!$E$43="Non-endemic", "Not required", COUNTRY_INFO!S873)</f>
        <v>0</v>
      </c>
      <c r="H873" s="198"/>
      <c r="I873" s="15">
        <f>IF($D873=0,0,IF(AND($G873&gt;0,$H873&lt;&gt;"Yes"),D873,IF(AND($G873&gt;0,$H873="Yes"),COUNTRY_INFO!$F873,0)))</f>
        <v>0</v>
      </c>
      <c r="J873" s="3"/>
      <c r="K873" s="42">
        <f t="shared" si="105"/>
        <v>0</v>
      </c>
      <c r="L873" s="42">
        <f t="shared" si="106"/>
        <v>0</v>
      </c>
      <c r="M873" s="15">
        <f t="shared" si="101"/>
        <v>0</v>
      </c>
      <c r="N873" s="42">
        <f t="shared" si="102"/>
        <v>0</v>
      </c>
      <c r="O873" s="15">
        <f t="shared" si="107"/>
        <v>0</v>
      </c>
      <c r="P873" s="25"/>
      <c r="Q873" s="17">
        <f t="shared" si="108"/>
        <v>0</v>
      </c>
      <c r="R873" s="17">
        <f t="shared" si="103"/>
        <v>0</v>
      </c>
    </row>
    <row r="874" spans="1:18" x14ac:dyDescent="0.2">
      <c r="A874" s="14" t="str">
        <f>IF(INTRO!$E$43="Non-endemic"," ", IF(COUNTRY_INFO!A874=0," ",COUNTRY_INFO!A874))</f>
        <v>Ethiopia</v>
      </c>
      <c r="B874" s="14" t="str">
        <f>IF(INTRO!$E$43="Non-endemic"," ", IF(COUNTRY_INFO!B874=0," ",COUNTRY_INFO!B874))</f>
        <v>TigrayEastern Tigray</v>
      </c>
      <c r="C874" s="14" t="str">
        <f>IF(INTRO!$E$43="Non-endemic"," ", IF(COUNTRY_INFO!C874=0," ",COUNTRY_INFO!C874))</f>
        <v>Saesi Tsaeda Amba</v>
      </c>
      <c r="D874" s="15">
        <f>IF(INTRO!$E$43="Non-endemic", 0, IF(COUNTRY_INFO!$K874&gt;0, IF(COUNTRY_INFO!$K874=4, 0, IF(COUNTRY_INFO!$K874=1, COUNTRY_INFO!$F874*0.33, IF(COUNTRY_INFO!$K874=2, COUNTRY_INFO!$F874*0.5, COUNTRY_INFO!$F874))), 0))</f>
        <v>17461.033901389648</v>
      </c>
      <c r="E874" s="15">
        <f>IF(INTRO!$E$43="Non-endemic", 0, IF(COUNTRY_INFO!$K874&gt;0, IF(COUNTRY_INFO!$K874=4, 0, IF(COUNTRY_INFO!$K874=1, 0, IF(COUNTRY_INFO!$K874=2, COUNTRY_INFO!$G874*0.2, COUNTRY_INFO!$G874))), 0))</f>
        <v>0</v>
      </c>
      <c r="F874" s="15">
        <f t="shared" si="104"/>
        <v>17461.033901389648</v>
      </c>
      <c r="G874" s="16">
        <f>IF(INTRO!$E$43="Non-endemic", "Not required", COUNTRY_INFO!S874)</f>
        <v>0</v>
      </c>
      <c r="H874" s="198"/>
      <c r="I874" s="15">
        <f>IF($D874=0,0,IF(AND($G874&gt;0,$H874&lt;&gt;"Yes"),D874,IF(AND($G874&gt;0,$H874="Yes"),COUNTRY_INFO!$F874,0)))</f>
        <v>0</v>
      </c>
      <c r="J874" s="3"/>
      <c r="K874" s="42">
        <f t="shared" si="105"/>
        <v>0</v>
      </c>
      <c r="L874" s="42">
        <f t="shared" si="106"/>
        <v>0</v>
      </c>
      <c r="M874" s="15">
        <f t="shared" si="101"/>
        <v>0</v>
      </c>
      <c r="N874" s="42">
        <f t="shared" si="102"/>
        <v>0</v>
      </c>
      <c r="O874" s="15">
        <f t="shared" si="107"/>
        <v>0</v>
      </c>
      <c r="P874" s="25"/>
      <c r="Q874" s="17">
        <f t="shared" si="108"/>
        <v>0</v>
      </c>
      <c r="R874" s="17">
        <f t="shared" si="103"/>
        <v>0</v>
      </c>
    </row>
    <row r="875" spans="1:18" x14ac:dyDescent="0.2">
      <c r="A875" s="14" t="str">
        <f>IF(INTRO!$E$43="Non-endemic"," ", IF(COUNTRY_INFO!A875=0," ",COUNTRY_INFO!A875))</f>
        <v>Ethiopia</v>
      </c>
      <c r="B875" s="14" t="str">
        <f>IF(INTRO!$E$43="Non-endemic"," ", IF(COUNTRY_INFO!B875=0," ",COUNTRY_INFO!B875))</f>
        <v>TigrayEastern Tigray</v>
      </c>
      <c r="C875" s="14" t="str">
        <f>IF(INTRO!$E$43="Non-endemic"," ", IF(COUNTRY_INFO!C875=0," ",COUNTRY_INFO!C875))</f>
        <v>Wukro Town</v>
      </c>
      <c r="D875" s="15">
        <f>IF(INTRO!$E$43="Non-endemic", 0, IF(COUNTRY_INFO!$K875&gt;0, IF(COUNTRY_INFO!$K875=4, 0, IF(COUNTRY_INFO!$K875=1, COUNTRY_INFO!$F875*0.33, IF(COUNTRY_INFO!$K875=2, COUNTRY_INFO!$F875*0.5, COUNTRY_INFO!$F875))), 0))</f>
        <v>3899.0295304586994</v>
      </c>
      <c r="E875" s="15">
        <f>IF(INTRO!$E$43="Non-endemic", 0, IF(COUNTRY_INFO!$K875&gt;0, IF(COUNTRY_INFO!$K875=4, 0, IF(COUNTRY_INFO!$K875=1, 0, IF(COUNTRY_INFO!$K875=2, COUNTRY_INFO!$G875*0.2, COUNTRY_INFO!$G875))), 0))</f>
        <v>0</v>
      </c>
      <c r="F875" s="15">
        <f t="shared" si="104"/>
        <v>3899.0295304586994</v>
      </c>
      <c r="G875" s="16">
        <f>IF(INTRO!$E$43="Non-endemic", "Not required", COUNTRY_INFO!S875)</f>
        <v>0</v>
      </c>
      <c r="H875" s="198"/>
      <c r="I875" s="15">
        <f>IF($D875=0,0,IF(AND($G875&gt;0,$H875&lt;&gt;"Yes"),D875,IF(AND($G875&gt;0,$H875="Yes"),COUNTRY_INFO!$F875,0)))</f>
        <v>0</v>
      </c>
      <c r="J875" s="3"/>
      <c r="K875" s="42">
        <f t="shared" si="105"/>
        <v>0</v>
      </c>
      <c r="L875" s="42">
        <f t="shared" si="106"/>
        <v>0</v>
      </c>
      <c r="M875" s="15">
        <f t="shared" si="101"/>
        <v>0</v>
      </c>
      <c r="N875" s="42">
        <f t="shared" si="102"/>
        <v>0</v>
      </c>
      <c r="O875" s="15">
        <f t="shared" si="107"/>
        <v>0</v>
      </c>
      <c r="P875" s="25"/>
      <c r="Q875" s="17">
        <f t="shared" si="108"/>
        <v>0</v>
      </c>
      <c r="R875" s="17">
        <f t="shared" si="103"/>
        <v>0</v>
      </c>
    </row>
    <row r="876" spans="1:18" x14ac:dyDescent="0.2">
      <c r="A876" s="14" t="str">
        <f>IF(INTRO!$E$43="Non-endemic"," ", IF(COUNTRY_INFO!A876=0," ",COUNTRY_INFO!A876))</f>
        <v>Ethiopia</v>
      </c>
      <c r="B876" s="14" t="str">
        <f>IF(INTRO!$E$43="Non-endemic"," ", IF(COUNTRY_INFO!B876=0," ",COUNTRY_INFO!B876))</f>
        <v>TigrayMekele</v>
      </c>
      <c r="C876" s="14" t="str">
        <f>IF(INTRO!$E$43="Non-endemic"," ", IF(COUNTRY_INFO!C876=0," ",COUNTRY_INFO!C876))</f>
        <v>Adihaki</v>
      </c>
      <c r="D876" s="15">
        <f>IF(INTRO!$E$43="Non-endemic", 0, IF(COUNTRY_INFO!$K876&gt;0, IF(COUNTRY_INFO!$K876=4, 0, IF(COUNTRY_INFO!$K876=1, COUNTRY_INFO!$F876*0.33, IF(COUNTRY_INFO!$K876=2, COUNTRY_INFO!$F876*0.5, COUNTRY_INFO!$F876))), 0))</f>
        <v>567.00994584629996</v>
      </c>
      <c r="E876" s="15">
        <f>IF(INTRO!$E$43="Non-endemic", 0, IF(COUNTRY_INFO!$K876&gt;0, IF(COUNTRY_INFO!$K876=4, 0, IF(COUNTRY_INFO!$K876=1, 0, IF(COUNTRY_INFO!$K876=2, COUNTRY_INFO!$G876*0.2, COUNTRY_INFO!$G876))), 0))</f>
        <v>0</v>
      </c>
      <c r="F876" s="15">
        <f t="shared" si="104"/>
        <v>567.00994584629996</v>
      </c>
      <c r="G876" s="16">
        <f>IF(INTRO!$E$43="Non-endemic", "Not required", COUNTRY_INFO!S876)</f>
        <v>0</v>
      </c>
      <c r="H876" s="198"/>
      <c r="I876" s="15">
        <f>IF($D876=0,0,IF(AND($G876&gt;0,$H876&lt;&gt;"Yes"),D876,IF(AND($G876&gt;0,$H876="Yes"),COUNTRY_INFO!$F876,0)))</f>
        <v>0</v>
      </c>
      <c r="J876" s="3"/>
      <c r="K876" s="42">
        <f t="shared" si="105"/>
        <v>0</v>
      </c>
      <c r="L876" s="42">
        <f t="shared" si="106"/>
        <v>0</v>
      </c>
      <c r="M876" s="15">
        <f t="shared" si="101"/>
        <v>0</v>
      </c>
      <c r="N876" s="42">
        <f t="shared" si="102"/>
        <v>0</v>
      </c>
      <c r="O876" s="15">
        <f t="shared" si="107"/>
        <v>0</v>
      </c>
      <c r="P876" s="25"/>
      <c r="Q876" s="17">
        <f t="shared" si="108"/>
        <v>0</v>
      </c>
      <c r="R876" s="17">
        <f t="shared" si="103"/>
        <v>0</v>
      </c>
    </row>
    <row r="877" spans="1:18" x14ac:dyDescent="0.2">
      <c r="A877" s="14" t="str">
        <f>IF(INTRO!$E$43="Non-endemic"," ", IF(COUNTRY_INFO!A877=0," ",COUNTRY_INFO!A877))</f>
        <v>Ethiopia</v>
      </c>
      <c r="B877" s="14" t="str">
        <f>IF(INTRO!$E$43="Non-endemic"," ", IF(COUNTRY_INFO!B877=0," ",COUNTRY_INFO!B877))</f>
        <v>TigrayMekele</v>
      </c>
      <c r="C877" s="14" t="str">
        <f>IF(INTRO!$E$43="Non-endemic"," ", IF(COUNTRY_INFO!C877=0," ",COUNTRY_INFO!C877))</f>
        <v>Ayder</v>
      </c>
      <c r="D877" s="15">
        <f>IF(INTRO!$E$43="Non-endemic", 0, IF(COUNTRY_INFO!$K877&gt;0, IF(COUNTRY_INFO!$K877=4, 0, IF(COUNTRY_INFO!$K877=1, COUNTRY_INFO!$F877*0.33, IF(COUNTRY_INFO!$K877=2, COUNTRY_INFO!$F877*0.5, COUNTRY_INFO!$F877))), 0))</f>
        <v>584.12648480835003</v>
      </c>
      <c r="E877" s="15">
        <f>IF(INTRO!$E$43="Non-endemic", 0, IF(COUNTRY_INFO!$K877&gt;0, IF(COUNTRY_INFO!$K877=4, 0, IF(COUNTRY_INFO!$K877=1, 0, IF(COUNTRY_INFO!$K877=2, COUNTRY_INFO!$G877*0.2, COUNTRY_INFO!$G877))), 0))</f>
        <v>0</v>
      </c>
      <c r="F877" s="15">
        <f t="shared" si="104"/>
        <v>584.12648480835003</v>
      </c>
      <c r="G877" s="16">
        <f>IF(INTRO!$E$43="Non-endemic", "Not required", COUNTRY_INFO!S877)</f>
        <v>0</v>
      </c>
      <c r="H877" s="198"/>
      <c r="I877" s="15">
        <f>IF($D877=0,0,IF(AND($G877&gt;0,$H877&lt;&gt;"Yes"),D877,IF(AND($G877&gt;0,$H877="Yes"),COUNTRY_INFO!$F877,0)))</f>
        <v>0</v>
      </c>
      <c r="J877" s="3"/>
      <c r="K877" s="42">
        <f t="shared" si="105"/>
        <v>0</v>
      </c>
      <c r="L877" s="42">
        <f t="shared" si="106"/>
        <v>0</v>
      </c>
      <c r="M877" s="15">
        <f t="shared" si="101"/>
        <v>0</v>
      </c>
      <c r="N877" s="42">
        <f t="shared" si="102"/>
        <v>0</v>
      </c>
      <c r="O877" s="15">
        <f t="shared" si="107"/>
        <v>0</v>
      </c>
      <c r="P877" s="25"/>
      <c r="Q877" s="17">
        <f t="shared" si="108"/>
        <v>0</v>
      </c>
      <c r="R877" s="17">
        <f t="shared" si="103"/>
        <v>0</v>
      </c>
    </row>
    <row r="878" spans="1:18" x14ac:dyDescent="0.2">
      <c r="A878" s="14" t="str">
        <f>IF(INTRO!$E$43="Non-endemic"," ", IF(COUNTRY_INFO!A878=0," ",COUNTRY_INFO!A878))</f>
        <v>Ethiopia</v>
      </c>
      <c r="B878" s="14" t="str">
        <f>IF(INTRO!$E$43="Non-endemic"," ", IF(COUNTRY_INFO!B878=0," ",COUNTRY_INFO!B878))</f>
        <v>TigrayMekele</v>
      </c>
      <c r="C878" s="14" t="str">
        <f>IF(INTRO!$E$43="Non-endemic"," ", IF(COUNTRY_INFO!C878=0," ",COUNTRY_INFO!C878))</f>
        <v>Hadnet</v>
      </c>
      <c r="D878" s="15">
        <f>IF(INTRO!$E$43="Non-endemic", 0, IF(COUNTRY_INFO!$K878&gt;0, IF(COUNTRY_INFO!$K878=4, 0, IF(COUNTRY_INFO!$K878=1, COUNTRY_INFO!$F878*0.33, IF(COUNTRY_INFO!$K878=2, COUNTRY_INFO!$F878*0.5, COUNTRY_INFO!$F878))), 0))</f>
        <v>2047.5905660636247</v>
      </c>
      <c r="E878" s="15">
        <f>IF(INTRO!$E$43="Non-endemic", 0, IF(COUNTRY_INFO!$K878&gt;0, IF(COUNTRY_INFO!$K878=4, 0, IF(COUNTRY_INFO!$K878=1, 0, IF(COUNTRY_INFO!$K878=2, COUNTRY_INFO!$G878*0.2, COUNTRY_INFO!$G878))), 0))</f>
        <v>0</v>
      </c>
      <c r="F878" s="15">
        <f t="shared" si="104"/>
        <v>2047.5905660636247</v>
      </c>
      <c r="G878" s="16">
        <f>IF(INTRO!$E$43="Non-endemic", "Not required", COUNTRY_INFO!S878)</f>
        <v>0</v>
      </c>
      <c r="H878" s="198"/>
      <c r="I878" s="15">
        <f>IF($D878=0,0,IF(AND($G878&gt;0,$H878&lt;&gt;"Yes"),D878,IF(AND($G878&gt;0,$H878="Yes"),COUNTRY_INFO!$F878,0)))</f>
        <v>0</v>
      </c>
      <c r="J878" s="3"/>
      <c r="K878" s="42">
        <f t="shared" si="105"/>
        <v>0</v>
      </c>
      <c r="L878" s="42">
        <f t="shared" si="106"/>
        <v>0</v>
      </c>
      <c r="M878" s="15">
        <f t="shared" si="101"/>
        <v>0</v>
      </c>
      <c r="N878" s="42">
        <f t="shared" si="102"/>
        <v>0</v>
      </c>
      <c r="O878" s="15">
        <f t="shared" si="107"/>
        <v>0</v>
      </c>
      <c r="P878" s="25"/>
      <c r="Q878" s="17">
        <f t="shared" si="108"/>
        <v>0</v>
      </c>
      <c r="R878" s="17">
        <f t="shared" si="103"/>
        <v>0</v>
      </c>
    </row>
    <row r="879" spans="1:18" x14ac:dyDescent="0.2">
      <c r="A879" s="14" t="str">
        <f>IF(INTRO!$E$43="Non-endemic"," ", IF(COUNTRY_INFO!A879=0," ",COUNTRY_INFO!A879))</f>
        <v>Ethiopia</v>
      </c>
      <c r="B879" s="14" t="str">
        <f>IF(INTRO!$E$43="Non-endemic"," ", IF(COUNTRY_INFO!B879=0," ",COUNTRY_INFO!B879))</f>
        <v>TigrayMekele</v>
      </c>
      <c r="C879" s="14" t="str">
        <f>IF(INTRO!$E$43="Non-endemic"," ", IF(COUNTRY_INFO!C879=0," ",COUNTRY_INFO!C879))</f>
        <v>Hawelti</v>
      </c>
      <c r="D879" s="15">
        <f>IF(INTRO!$E$43="Non-endemic", 0, IF(COUNTRY_INFO!$K879&gt;0, IF(COUNTRY_INFO!$K879=4, 0, IF(COUNTRY_INFO!$K879=1, COUNTRY_INFO!$F879*0.33, IF(COUNTRY_INFO!$K879=2, COUNTRY_INFO!$F879*0.5, COUNTRY_INFO!$F879))), 0))</f>
        <v>1789.5636597563998</v>
      </c>
      <c r="E879" s="15">
        <f>IF(INTRO!$E$43="Non-endemic", 0, IF(COUNTRY_INFO!$K879&gt;0, IF(COUNTRY_INFO!$K879=4, 0, IF(COUNTRY_INFO!$K879=1, 0, IF(COUNTRY_INFO!$K879=2, COUNTRY_INFO!$G879*0.2, COUNTRY_INFO!$G879))), 0))</f>
        <v>0</v>
      </c>
      <c r="F879" s="15">
        <f t="shared" si="104"/>
        <v>1789.5636597563998</v>
      </c>
      <c r="G879" s="16">
        <f>IF(INTRO!$E$43="Non-endemic", "Not required", COUNTRY_INFO!S879)</f>
        <v>0</v>
      </c>
      <c r="H879" s="198"/>
      <c r="I879" s="15">
        <f>IF($D879=0,0,IF(AND($G879&gt;0,$H879&lt;&gt;"Yes"),D879,IF(AND($G879&gt;0,$H879="Yes"),COUNTRY_INFO!$F879,0)))</f>
        <v>0</v>
      </c>
      <c r="J879" s="3"/>
      <c r="K879" s="42">
        <f t="shared" si="105"/>
        <v>0</v>
      </c>
      <c r="L879" s="42">
        <f t="shared" si="106"/>
        <v>0</v>
      </c>
      <c r="M879" s="15">
        <f t="shared" si="101"/>
        <v>0</v>
      </c>
      <c r="N879" s="42">
        <f t="shared" si="102"/>
        <v>0</v>
      </c>
      <c r="O879" s="15">
        <f t="shared" si="107"/>
        <v>0</v>
      </c>
      <c r="P879" s="25"/>
      <c r="Q879" s="17">
        <f t="shared" si="108"/>
        <v>0</v>
      </c>
      <c r="R879" s="17">
        <f t="shared" si="103"/>
        <v>0</v>
      </c>
    </row>
    <row r="880" spans="1:18" x14ac:dyDescent="0.2">
      <c r="A880" s="14" t="str">
        <f>IF(INTRO!$E$43="Non-endemic"," ", IF(COUNTRY_INFO!A880=0," ",COUNTRY_INFO!A880))</f>
        <v>Ethiopia</v>
      </c>
      <c r="B880" s="14" t="str">
        <f>IF(INTRO!$E$43="Non-endemic"," ", IF(COUNTRY_INFO!B880=0," ",COUNTRY_INFO!B880))</f>
        <v>TigrayMekele</v>
      </c>
      <c r="C880" s="14" t="str">
        <f>IF(INTRO!$E$43="Non-endemic"," ", IF(COUNTRY_INFO!C880=0," ",COUNTRY_INFO!C880))</f>
        <v>kedamay Woyane</v>
      </c>
      <c r="D880" s="15">
        <f>IF(INTRO!$E$43="Non-endemic", 0, IF(COUNTRY_INFO!$K880&gt;0, IF(COUNTRY_INFO!$K880=4, 0, IF(COUNTRY_INFO!$K880=1, COUNTRY_INFO!$F880*0.33, IF(COUNTRY_INFO!$K880=2, COUNTRY_INFO!$F880*0.5, COUNTRY_INFO!$F880))), 0))</f>
        <v>3186.332261607824</v>
      </c>
      <c r="E880" s="15">
        <f>IF(INTRO!$E$43="Non-endemic", 0, IF(COUNTRY_INFO!$K880&gt;0, IF(COUNTRY_INFO!$K880=4, 0, IF(COUNTRY_INFO!$K880=1, 0, IF(COUNTRY_INFO!$K880=2, COUNTRY_INFO!$G880*0.2, COUNTRY_INFO!$G880))), 0))</f>
        <v>0</v>
      </c>
      <c r="F880" s="15">
        <f t="shared" si="104"/>
        <v>3186.332261607824</v>
      </c>
      <c r="G880" s="16">
        <f>IF(INTRO!$E$43="Non-endemic", "Not required", COUNTRY_INFO!S880)</f>
        <v>0</v>
      </c>
      <c r="H880" s="198"/>
      <c r="I880" s="15">
        <f>IF($D880=0,0,IF(AND($G880&gt;0,$H880&lt;&gt;"Yes"),D880,IF(AND($G880&gt;0,$H880="Yes"),COUNTRY_INFO!$F880,0)))</f>
        <v>0</v>
      </c>
      <c r="J880" s="3"/>
      <c r="K880" s="42">
        <f t="shared" si="105"/>
        <v>0</v>
      </c>
      <c r="L880" s="42">
        <f t="shared" si="106"/>
        <v>0</v>
      </c>
      <c r="M880" s="15">
        <f t="shared" si="101"/>
        <v>0</v>
      </c>
      <c r="N880" s="42">
        <f t="shared" si="102"/>
        <v>0</v>
      </c>
      <c r="O880" s="15">
        <f t="shared" si="107"/>
        <v>0</v>
      </c>
      <c r="P880" s="25"/>
      <c r="Q880" s="17">
        <f t="shared" si="108"/>
        <v>0</v>
      </c>
      <c r="R880" s="17">
        <f t="shared" si="103"/>
        <v>0</v>
      </c>
    </row>
    <row r="881" spans="1:18" x14ac:dyDescent="0.2">
      <c r="A881" s="14" t="str">
        <f>IF(INTRO!$E$43="Non-endemic"," ", IF(COUNTRY_INFO!A881=0," ",COUNTRY_INFO!A881))</f>
        <v>Ethiopia</v>
      </c>
      <c r="B881" s="14" t="str">
        <f>IF(INTRO!$E$43="Non-endemic"," ", IF(COUNTRY_INFO!B881=0," ",COUNTRY_INFO!B881))</f>
        <v>TigrayMekele</v>
      </c>
      <c r="C881" s="14" t="str">
        <f>IF(INTRO!$E$43="Non-endemic"," ", IF(COUNTRY_INFO!C881=0," ",COUNTRY_INFO!C881))</f>
        <v>Quiha</v>
      </c>
      <c r="D881" s="15">
        <f>IF(INTRO!$E$43="Non-endemic", 0, IF(COUNTRY_INFO!$K881&gt;0, IF(COUNTRY_INFO!$K881=4, 0, IF(COUNTRY_INFO!$K881=1, COUNTRY_INFO!$F881*0.33, IF(COUNTRY_INFO!$K881=2, COUNTRY_INFO!$F881*0.5, COUNTRY_INFO!$F881))), 0))</f>
        <v>4138.0708504459499</v>
      </c>
      <c r="E881" s="15">
        <f>IF(INTRO!$E$43="Non-endemic", 0, IF(COUNTRY_INFO!$K881&gt;0, IF(COUNTRY_INFO!$K881=4, 0, IF(COUNTRY_INFO!$K881=1, 0, IF(COUNTRY_INFO!$K881=2, COUNTRY_INFO!$G881*0.2, COUNTRY_INFO!$G881))), 0))</f>
        <v>0</v>
      </c>
      <c r="F881" s="15">
        <f t="shared" si="104"/>
        <v>4138.0708504459499</v>
      </c>
      <c r="G881" s="16">
        <f>IF(INTRO!$E$43="Non-endemic", "Not required", COUNTRY_INFO!S881)</f>
        <v>0</v>
      </c>
      <c r="H881" s="198"/>
      <c r="I881" s="15">
        <f>IF($D881=0,0,IF(AND($G881&gt;0,$H881&lt;&gt;"Yes"),D881,IF(AND($G881&gt;0,$H881="Yes"),COUNTRY_INFO!$F881,0)))</f>
        <v>0</v>
      </c>
      <c r="J881" s="3"/>
      <c r="K881" s="42">
        <f t="shared" si="105"/>
        <v>0</v>
      </c>
      <c r="L881" s="42">
        <f t="shared" si="106"/>
        <v>0</v>
      </c>
      <c r="M881" s="15">
        <f t="shared" si="101"/>
        <v>0</v>
      </c>
      <c r="N881" s="42">
        <f t="shared" si="102"/>
        <v>0</v>
      </c>
      <c r="O881" s="15">
        <f t="shared" si="107"/>
        <v>0</v>
      </c>
      <c r="P881" s="25"/>
      <c r="Q881" s="17">
        <f t="shared" si="108"/>
        <v>0</v>
      </c>
      <c r="R881" s="17">
        <f t="shared" si="103"/>
        <v>0</v>
      </c>
    </row>
    <row r="882" spans="1:18" x14ac:dyDescent="0.2">
      <c r="A882" s="14" t="str">
        <f>IF(INTRO!$E$43="Non-endemic"," ", IF(COUNTRY_INFO!A882=0," ",COUNTRY_INFO!A882))</f>
        <v>Ethiopia</v>
      </c>
      <c r="B882" s="14" t="str">
        <f>IF(INTRO!$E$43="Non-endemic"," ", IF(COUNTRY_INFO!B882=0," ",COUNTRY_INFO!B882))</f>
        <v>TigrayMekele</v>
      </c>
      <c r="C882" s="14" t="str">
        <f>IF(INTRO!$E$43="Non-endemic"," ", IF(COUNTRY_INFO!C882=0," ",COUNTRY_INFO!C882))</f>
        <v>Semen</v>
      </c>
      <c r="D882" s="15">
        <f>IF(INTRO!$E$43="Non-endemic", 0, IF(COUNTRY_INFO!$K882&gt;0, IF(COUNTRY_INFO!$K882=4, 0, IF(COUNTRY_INFO!$K882=1, COUNTRY_INFO!$F882*0.33, IF(COUNTRY_INFO!$K882=2, COUNTRY_INFO!$F882*0.5, COUNTRY_INFO!$F882))), 0))</f>
        <v>2236.36434921405</v>
      </c>
      <c r="E882" s="15">
        <f>IF(INTRO!$E$43="Non-endemic", 0, IF(COUNTRY_INFO!$K882&gt;0, IF(COUNTRY_INFO!$K882=4, 0, IF(COUNTRY_INFO!$K882=1, 0, IF(COUNTRY_INFO!$K882=2, COUNTRY_INFO!$G882*0.2, COUNTRY_INFO!$G882))), 0))</f>
        <v>0</v>
      </c>
      <c r="F882" s="15">
        <f t="shared" si="104"/>
        <v>2236.36434921405</v>
      </c>
      <c r="G882" s="16">
        <f>IF(INTRO!$E$43="Non-endemic", "Not required", COUNTRY_INFO!S882)</f>
        <v>0</v>
      </c>
      <c r="H882" s="198"/>
      <c r="I882" s="15">
        <f>IF($D882=0,0,IF(AND($G882&gt;0,$H882&lt;&gt;"Yes"),D882,IF(AND($G882&gt;0,$H882="Yes"),COUNTRY_INFO!$F882,0)))</f>
        <v>0</v>
      </c>
      <c r="J882" s="3"/>
      <c r="K882" s="42">
        <f t="shared" si="105"/>
        <v>0</v>
      </c>
      <c r="L882" s="42">
        <f t="shared" si="106"/>
        <v>0</v>
      </c>
      <c r="M882" s="15">
        <f t="shared" si="101"/>
        <v>0</v>
      </c>
      <c r="N882" s="42">
        <f t="shared" si="102"/>
        <v>0</v>
      </c>
      <c r="O882" s="15">
        <f t="shared" si="107"/>
        <v>0</v>
      </c>
      <c r="P882" s="25"/>
      <c r="Q882" s="17">
        <f t="shared" si="108"/>
        <v>0</v>
      </c>
      <c r="R882" s="17">
        <f t="shared" si="103"/>
        <v>0</v>
      </c>
    </row>
    <row r="883" spans="1:18" x14ac:dyDescent="0.2">
      <c r="A883" s="14" t="str">
        <f>IF(INTRO!$E$43="Non-endemic"," ", IF(COUNTRY_INFO!A883=0," ",COUNTRY_INFO!A883))</f>
        <v>Ethiopia</v>
      </c>
      <c r="B883" s="14" t="str">
        <f>IF(INTRO!$E$43="Non-endemic"," ", IF(COUNTRY_INFO!B883=0," ",COUNTRY_INFO!B883))</f>
        <v>TigrayNorth West Tigray</v>
      </c>
      <c r="C883" s="14" t="str">
        <f>IF(INTRO!$E$43="Non-endemic"," ", IF(COUNTRY_INFO!C883=0," ",COUNTRY_INFO!C883))</f>
        <v>Asgede Tsimbla</v>
      </c>
      <c r="D883" s="15">
        <f>IF(INTRO!$E$43="Non-endemic", 0, IF(COUNTRY_INFO!$K883&gt;0, IF(COUNTRY_INFO!$K883=4, 0, IF(COUNTRY_INFO!$K883=1, COUNTRY_INFO!$F883*0.33, IF(COUNTRY_INFO!$K883=2, COUNTRY_INFO!$F883*0.5, COUNTRY_INFO!$F883))), 0))</f>
        <v>51960.708925024985</v>
      </c>
      <c r="E883" s="15">
        <f>IF(INTRO!$E$43="Non-endemic", 0, IF(COUNTRY_INFO!$K883&gt;0, IF(COUNTRY_INFO!$K883=4, 0, IF(COUNTRY_INFO!$K883=1, 0, IF(COUNTRY_INFO!$K883=2, COUNTRY_INFO!$G883*0.2, COUNTRY_INFO!$G883))), 0))</f>
        <v>100597.46560894436</v>
      </c>
      <c r="F883" s="15">
        <f t="shared" si="104"/>
        <v>152558.17453396934</v>
      </c>
      <c r="G883" s="16">
        <f>IF(INTRO!$E$43="Non-endemic", "Not required", COUNTRY_INFO!S883)</f>
        <v>1</v>
      </c>
      <c r="H883" s="198" t="s">
        <v>171</v>
      </c>
      <c r="I883" s="15">
        <f>IF($D883=0,0,IF(AND($G883&gt;0,$H883&lt;&gt;"Yes"),D883,IF(AND($G883&gt;0,$H883="Yes"),COUNTRY_INFO!$F883,0)))</f>
        <v>51960.708925024985</v>
      </c>
      <c r="J883" s="3"/>
      <c r="K883" s="42">
        <f t="shared" si="105"/>
        <v>100597.46560894436</v>
      </c>
      <c r="L883" s="42">
        <f t="shared" si="106"/>
        <v>152558.17453396934</v>
      </c>
      <c r="M883" s="15">
        <f t="shared" si="101"/>
        <v>129901.77231256246</v>
      </c>
      <c r="N883" s="42">
        <f t="shared" si="102"/>
        <v>301792.39682683308</v>
      </c>
      <c r="O883" s="15">
        <f t="shared" si="107"/>
        <v>129901.77231256246</v>
      </c>
      <c r="P883" s="25"/>
      <c r="Q883" s="17">
        <f t="shared" si="108"/>
        <v>129901.77231256246</v>
      </c>
      <c r="R883" s="17">
        <f t="shared" si="103"/>
        <v>130</v>
      </c>
    </row>
    <row r="884" spans="1:18" x14ac:dyDescent="0.2">
      <c r="A884" s="14" t="str">
        <f>IF(INTRO!$E$43="Non-endemic"," ", IF(COUNTRY_INFO!A884=0," ",COUNTRY_INFO!A884))</f>
        <v>Ethiopia</v>
      </c>
      <c r="B884" s="14" t="str">
        <f>IF(INTRO!$E$43="Non-endemic"," ", IF(COUNTRY_INFO!B884=0," ",COUNTRY_INFO!B884))</f>
        <v>TigrayNorth West Tigray</v>
      </c>
      <c r="C884" s="14" t="str">
        <f>IF(INTRO!$E$43="Non-endemic"," ", IF(COUNTRY_INFO!C884=0," ",COUNTRY_INFO!C884))</f>
        <v>Laelay Adiabo</v>
      </c>
      <c r="D884" s="15">
        <f>IF(INTRO!$E$43="Non-endemic", 0, IF(COUNTRY_INFO!$K884&gt;0, IF(COUNTRY_INFO!$K884=4, 0, IF(COUNTRY_INFO!$K884=1, COUNTRY_INFO!$F884*0.33, IF(COUNTRY_INFO!$K884=2, COUNTRY_INFO!$F884*0.5, COUNTRY_INFO!$F884))), 0))</f>
        <v>21505.67026956</v>
      </c>
      <c r="E884" s="15">
        <f>IF(INTRO!$E$43="Non-endemic", 0, IF(COUNTRY_INFO!$K884&gt;0, IF(COUNTRY_INFO!$K884=4, 0, IF(COUNTRY_INFO!$K884=1, 0, IF(COUNTRY_INFO!$K884=2, COUNTRY_INFO!$G884*0.2, COUNTRY_INFO!$G884))), 0))</f>
        <v>16654.244871531595</v>
      </c>
      <c r="F884" s="15">
        <f t="shared" si="104"/>
        <v>38159.915141091595</v>
      </c>
      <c r="G884" s="16">
        <f>IF(INTRO!$E$43="Non-endemic", "Not required", COUNTRY_INFO!S884)</f>
        <v>1</v>
      </c>
      <c r="H884" s="198" t="s">
        <v>171</v>
      </c>
      <c r="I884" s="15">
        <f>IF($D884=0,0,IF(AND($G884&gt;0,$H884&lt;&gt;"Yes"),D884,IF(AND($G884&gt;0,$H884="Yes"),COUNTRY_INFO!$F884,0)))</f>
        <v>43011.340539119999</v>
      </c>
      <c r="J884" s="3"/>
      <c r="K884" s="42">
        <f t="shared" si="105"/>
        <v>16654.244871531595</v>
      </c>
      <c r="L884" s="42">
        <f t="shared" si="106"/>
        <v>59665.585410651591</v>
      </c>
      <c r="M884" s="15">
        <f t="shared" si="101"/>
        <v>107528.35134779999</v>
      </c>
      <c r="N884" s="42">
        <f t="shared" si="102"/>
        <v>49962.734614594781</v>
      </c>
      <c r="O884" s="15">
        <f t="shared" si="107"/>
        <v>107528.35134779999</v>
      </c>
      <c r="P884" s="25"/>
      <c r="Q884" s="17">
        <f t="shared" si="108"/>
        <v>107528.35134779999</v>
      </c>
      <c r="R884" s="17">
        <f t="shared" si="103"/>
        <v>108</v>
      </c>
    </row>
    <row r="885" spans="1:18" x14ac:dyDescent="0.2">
      <c r="A885" s="14" t="str">
        <f>IF(INTRO!$E$43="Non-endemic"," ", IF(COUNTRY_INFO!A885=0," ",COUNTRY_INFO!A885))</f>
        <v>Ethiopia</v>
      </c>
      <c r="B885" s="14" t="str">
        <f>IF(INTRO!$E$43="Non-endemic"," ", IF(COUNTRY_INFO!B885=0," ",COUNTRY_INFO!B885))</f>
        <v>TigrayNorth West Tigray</v>
      </c>
      <c r="C885" s="14" t="str">
        <f>IF(INTRO!$E$43="Non-endemic"," ", IF(COUNTRY_INFO!C885=0," ",COUNTRY_INFO!C885))</f>
        <v>Medebay Zana</v>
      </c>
      <c r="D885" s="15">
        <f>IF(INTRO!$E$43="Non-endemic", 0, IF(COUNTRY_INFO!$K885&gt;0, IF(COUNTRY_INFO!$K885=4, 0, IF(COUNTRY_INFO!$K885=1, COUNTRY_INFO!$F885*0.33, IF(COUNTRY_INFO!$K885=2, COUNTRY_INFO!$F885*0.5, COUNTRY_INFO!$F885))), 0))</f>
        <v>24148.419767436244</v>
      </c>
      <c r="E885" s="15">
        <f>IF(INTRO!$E$43="Non-endemic", 0, IF(COUNTRY_INFO!$K885&gt;0, IF(COUNTRY_INFO!$K885=4, 0, IF(COUNTRY_INFO!$K885=1, 0, IF(COUNTRY_INFO!$K885=2, COUNTRY_INFO!$G885*0.2, COUNTRY_INFO!$G885))), 0))</f>
        <v>18700.821273014233</v>
      </c>
      <c r="F885" s="15">
        <f t="shared" si="104"/>
        <v>42849.241040450477</v>
      </c>
      <c r="G885" s="16">
        <f>IF(INTRO!$E$43="Non-endemic", "Not required", COUNTRY_INFO!S885)</f>
        <v>1</v>
      </c>
      <c r="H885" s="198" t="s">
        <v>171</v>
      </c>
      <c r="I885" s="15">
        <f>IF($D885=0,0,IF(AND($G885&gt;0,$H885&lt;&gt;"Yes"),D885,IF(AND($G885&gt;0,$H885="Yes"),COUNTRY_INFO!$F885,0)))</f>
        <v>48296.839534872488</v>
      </c>
      <c r="J885" s="3"/>
      <c r="K885" s="42">
        <f t="shared" si="105"/>
        <v>18700.821273014233</v>
      </c>
      <c r="L885" s="42">
        <f t="shared" si="106"/>
        <v>66997.660807886714</v>
      </c>
      <c r="M885" s="15">
        <f t="shared" si="101"/>
        <v>120742.09883718123</v>
      </c>
      <c r="N885" s="42">
        <f t="shared" si="102"/>
        <v>56102.463819042699</v>
      </c>
      <c r="O885" s="15">
        <f t="shared" si="107"/>
        <v>120742.09883718123</v>
      </c>
      <c r="P885" s="25"/>
      <c r="Q885" s="17">
        <f t="shared" si="108"/>
        <v>120742.09883718123</v>
      </c>
      <c r="R885" s="17">
        <f t="shared" si="103"/>
        <v>121</v>
      </c>
    </row>
    <row r="886" spans="1:18" x14ac:dyDescent="0.2">
      <c r="A886" s="14" t="str">
        <f>IF(INTRO!$E$43="Non-endemic"," ", IF(COUNTRY_INFO!A886=0," ",COUNTRY_INFO!A886))</f>
        <v>Ethiopia</v>
      </c>
      <c r="B886" s="14" t="str">
        <f>IF(INTRO!$E$43="Non-endemic"," ", IF(COUNTRY_INFO!B886=0," ",COUNTRY_INFO!B886))</f>
        <v>TigrayNorth West Tigray</v>
      </c>
      <c r="C886" s="14" t="str">
        <f>IF(INTRO!$E$43="Non-endemic"," ", IF(COUNTRY_INFO!C886=0," ",COUNTRY_INFO!C886))</f>
        <v>Sheraro Town</v>
      </c>
      <c r="D886" s="15">
        <f>IF(INTRO!$E$43="Non-endemic", 0, IF(COUNTRY_INFO!$K886&gt;0, IF(COUNTRY_INFO!$K886=4, 0, IF(COUNTRY_INFO!$K886=1, COUNTRY_INFO!$F886*0.33, IF(COUNTRY_INFO!$K886=2, COUNTRY_INFO!$F886*0.5, COUNTRY_INFO!$F886))), 0))</f>
        <v>3331.4949397399996</v>
      </c>
      <c r="E886" s="15">
        <f>IF(INTRO!$E$43="Non-endemic", 0, IF(COUNTRY_INFO!$K886&gt;0, IF(COUNTRY_INFO!$K886=4, 0, IF(COUNTRY_INFO!$K886=1, 0, IF(COUNTRY_INFO!$K886=2, COUNTRY_INFO!$G886*0.2, COUNTRY_INFO!$G886))), 0))</f>
        <v>2579.9490003914002</v>
      </c>
      <c r="F886" s="15">
        <f t="shared" si="104"/>
        <v>5911.4439401313994</v>
      </c>
      <c r="G886" s="16">
        <f>IF(INTRO!$E$43="Non-endemic", "Not required", COUNTRY_INFO!S886)</f>
        <v>1</v>
      </c>
      <c r="H886" s="198" t="s">
        <v>171</v>
      </c>
      <c r="I886" s="15">
        <f>IF($D886=0,0,IF(AND($G886&gt;0,$H886&lt;&gt;"Yes"),D886,IF(AND($G886&gt;0,$H886="Yes"),COUNTRY_INFO!$F886,0)))</f>
        <v>6662.9898794799992</v>
      </c>
      <c r="J886" s="3"/>
      <c r="K886" s="42">
        <f t="shared" si="105"/>
        <v>2579.9490003914002</v>
      </c>
      <c r="L886" s="42">
        <f t="shared" si="106"/>
        <v>9242.938879871399</v>
      </c>
      <c r="M886" s="15">
        <f t="shared" si="101"/>
        <v>16657.474698699996</v>
      </c>
      <c r="N886" s="42">
        <f t="shared" si="102"/>
        <v>7739.8470011742011</v>
      </c>
      <c r="O886" s="15">
        <f t="shared" si="107"/>
        <v>16657.474698699996</v>
      </c>
      <c r="P886" s="25"/>
      <c r="Q886" s="17">
        <f t="shared" si="108"/>
        <v>16657.474698699996</v>
      </c>
      <c r="R886" s="17">
        <f t="shared" si="103"/>
        <v>17</v>
      </c>
    </row>
    <row r="887" spans="1:18" x14ac:dyDescent="0.2">
      <c r="A887" s="14" t="str">
        <f>IF(INTRO!$E$43="Non-endemic"," ", IF(COUNTRY_INFO!A887=0," ",COUNTRY_INFO!A887))</f>
        <v>Ethiopia</v>
      </c>
      <c r="B887" s="14" t="str">
        <f>IF(INTRO!$E$43="Non-endemic"," ", IF(COUNTRY_INFO!B887=0," ",COUNTRY_INFO!B887))</f>
        <v>TigrayNorth West Tigray</v>
      </c>
      <c r="C887" s="14" t="str">
        <f>IF(INTRO!$E$43="Non-endemic"," ", IF(COUNTRY_INFO!C887=0," ",COUNTRY_INFO!C887))</f>
        <v>Shire Endaselassie Town</v>
      </c>
      <c r="D887" s="15">
        <f>IF(INTRO!$E$43="Non-endemic", 0, IF(COUNTRY_INFO!$K887&gt;0, IF(COUNTRY_INFO!$K887=4, 0, IF(COUNTRY_INFO!$K887=1, COUNTRY_INFO!$F887*0.33, IF(COUNTRY_INFO!$K887=2, COUNTRY_INFO!$F887*0.5, COUNTRY_INFO!$F887))), 0))</f>
        <v>9070.3944189699996</v>
      </c>
      <c r="E887" s="15">
        <f>IF(INTRO!$E$43="Non-endemic", 0, IF(COUNTRY_INFO!$K887&gt;0, IF(COUNTRY_INFO!$K887=4, 0, IF(COUNTRY_INFO!$K887=1, 0, IF(COUNTRY_INFO!$K887=2, COUNTRY_INFO!$G887*0.2, COUNTRY_INFO!$G887))), 0))</f>
        <v>7024.220488896699</v>
      </c>
      <c r="F887" s="15">
        <f t="shared" si="104"/>
        <v>16094.614907866699</v>
      </c>
      <c r="G887" s="16">
        <f>IF(INTRO!$E$43="Non-endemic", "Not required", COUNTRY_INFO!S887)</f>
        <v>1</v>
      </c>
      <c r="H887" s="198" t="s">
        <v>171</v>
      </c>
      <c r="I887" s="15">
        <f>IF($D887=0,0,IF(AND($G887&gt;0,$H887&lt;&gt;"Yes"),D887,IF(AND($G887&gt;0,$H887="Yes"),COUNTRY_INFO!$F887,0)))</f>
        <v>18140.788837939999</v>
      </c>
      <c r="J887" s="3"/>
      <c r="K887" s="42">
        <f t="shared" si="105"/>
        <v>7024.220488896699</v>
      </c>
      <c r="L887" s="42">
        <f t="shared" si="106"/>
        <v>25165.009326836698</v>
      </c>
      <c r="M887" s="15">
        <f t="shared" si="101"/>
        <v>45351.972094849996</v>
      </c>
      <c r="N887" s="42">
        <f t="shared" si="102"/>
        <v>21072.661466690097</v>
      </c>
      <c r="O887" s="15">
        <f t="shared" si="107"/>
        <v>45351.972094849996</v>
      </c>
      <c r="P887" s="25"/>
      <c r="Q887" s="17">
        <f t="shared" si="108"/>
        <v>45351.972094849996</v>
      </c>
      <c r="R887" s="17">
        <f t="shared" si="103"/>
        <v>46</v>
      </c>
    </row>
    <row r="888" spans="1:18" x14ac:dyDescent="0.2">
      <c r="A888" s="14" t="str">
        <f>IF(INTRO!$E$43="Non-endemic"," ", IF(COUNTRY_INFO!A888=0," ",COUNTRY_INFO!A888))</f>
        <v>Ethiopia</v>
      </c>
      <c r="B888" s="14" t="str">
        <f>IF(INTRO!$E$43="Non-endemic"," ", IF(COUNTRY_INFO!B888=0," ",COUNTRY_INFO!B888))</f>
        <v>TigrayNorth West Tigray</v>
      </c>
      <c r="C888" s="14" t="str">
        <f>IF(INTRO!$E$43="Non-endemic"," ", IF(COUNTRY_INFO!C888=0," ",COUNTRY_INFO!C888))</f>
        <v>Tahtay Adyabo</v>
      </c>
      <c r="D888" s="15">
        <f>IF(INTRO!$E$43="Non-endemic", 0, IF(COUNTRY_INFO!$K888&gt;0, IF(COUNTRY_INFO!$K888=4, 0, IF(COUNTRY_INFO!$K888=1, COUNTRY_INFO!$F888*0.33, IF(COUNTRY_INFO!$K888=2, COUNTRY_INFO!$F888*0.5, COUNTRY_INFO!$F888))), 0))</f>
        <v>17512.854506286247</v>
      </c>
      <c r="E888" s="15">
        <f>IF(INTRO!$E$43="Non-endemic", 0, IF(COUNTRY_INFO!$K888&gt;0, IF(COUNTRY_INFO!$K888=4, 0, IF(COUNTRY_INFO!$K888=1, 0, IF(COUNTRY_INFO!$K888=2, COUNTRY_INFO!$G888*0.2, COUNTRY_INFO!$G888))), 0))</f>
        <v>13562.161220337737</v>
      </c>
      <c r="F888" s="15">
        <f t="shared" si="104"/>
        <v>31075.015726623984</v>
      </c>
      <c r="G888" s="16">
        <f>IF(INTRO!$E$43="Non-endemic", "Not required", COUNTRY_INFO!S888)</f>
        <v>1</v>
      </c>
      <c r="H888" s="198" t="s">
        <v>171</v>
      </c>
      <c r="I888" s="15">
        <f>IF($D888=0,0,IF(AND($G888&gt;0,$H888&lt;&gt;"Yes"),D888,IF(AND($G888&gt;0,$H888="Yes"),COUNTRY_INFO!$F888,0)))</f>
        <v>35025.709012572494</v>
      </c>
      <c r="J888" s="3"/>
      <c r="K888" s="42">
        <f t="shared" si="105"/>
        <v>13562.161220337737</v>
      </c>
      <c r="L888" s="42">
        <f t="shared" si="106"/>
        <v>48587.870232910231</v>
      </c>
      <c r="M888" s="15">
        <f t="shared" si="101"/>
        <v>87564.272531431227</v>
      </c>
      <c r="N888" s="42">
        <f t="shared" si="102"/>
        <v>40686.483661013212</v>
      </c>
      <c r="O888" s="15">
        <f t="shared" si="107"/>
        <v>87564.272531431227</v>
      </c>
      <c r="P888" s="25"/>
      <c r="Q888" s="17">
        <f t="shared" si="108"/>
        <v>87564.272531431227</v>
      </c>
      <c r="R888" s="17">
        <f t="shared" si="103"/>
        <v>88</v>
      </c>
    </row>
    <row r="889" spans="1:18" x14ac:dyDescent="0.2">
      <c r="A889" s="14" t="str">
        <f>IF(INTRO!$E$43="Non-endemic"," ", IF(COUNTRY_INFO!A889=0," ",COUNTRY_INFO!A889))</f>
        <v>Ethiopia</v>
      </c>
      <c r="B889" s="14" t="str">
        <f>IF(INTRO!$E$43="Non-endemic"," ", IF(COUNTRY_INFO!B889=0," ",COUNTRY_INFO!B889))</f>
        <v>TigrayNorth West Tigray</v>
      </c>
      <c r="C889" s="14" t="str">
        <f>IF(INTRO!$E$43="Non-endemic"," ", IF(COUNTRY_INFO!C889=0," ",COUNTRY_INFO!C889))</f>
        <v>Tahtay Koraro</v>
      </c>
      <c r="D889" s="15">
        <f>IF(INTRO!$E$43="Non-endemic", 0, IF(COUNTRY_INFO!$K889&gt;0, IF(COUNTRY_INFO!$K889=4, 0, IF(COUNTRY_INFO!$K889=1, COUNTRY_INFO!$F889*0.33, IF(COUNTRY_INFO!$K889=2, COUNTRY_INFO!$F889*0.5, COUNTRY_INFO!$F889))), 0))</f>
        <v>13137.435507941249</v>
      </c>
      <c r="E889" s="15">
        <f>IF(INTRO!$E$43="Non-endemic", 0, IF(COUNTRY_INFO!$K889&gt;0, IF(COUNTRY_INFO!$K889=4, 0, IF(COUNTRY_INFO!$K889=1, 0, IF(COUNTRY_INFO!$K889=2, COUNTRY_INFO!$G889*0.2, COUNTRY_INFO!$G889))), 0))</f>
        <v>10173.785108334787</v>
      </c>
      <c r="F889" s="15">
        <f t="shared" si="104"/>
        <v>23311.220616276034</v>
      </c>
      <c r="G889" s="16">
        <f>IF(INTRO!$E$43="Non-endemic", "Not required", COUNTRY_INFO!S889)</f>
        <v>1</v>
      </c>
      <c r="H889" s="198" t="s">
        <v>171</v>
      </c>
      <c r="I889" s="15">
        <f>IF($D889=0,0,IF(AND($G889&gt;0,$H889&lt;&gt;"Yes"),D889,IF(AND($G889&gt;0,$H889="Yes"),COUNTRY_INFO!$F889,0)))</f>
        <v>26274.871015882498</v>
      </c>
      <c r="J889" s="3"/>
      <c r="K889" s="42">
        <f t="shared" si="105"/>
        <v>10173.785108334787</v>
      </c>
      <c r="L889" s="42">
        <f t="shared" si="106"/>
        <v>36448.656124217283</v>
      </c>
      <c r="M889" s="15">
        <f t="shared" si="101"/>
        <v>65687.177539706245</v>
      </c>
      <c r="N889" s="42">
        <f t="shared" si="102"/>
        <v>30521.355325004362</v>
      </c>
      <c r="O889" s="15">
        <f t="shared" si="107"/>
        <v>65687.177539706245</v>
      </c>
      <c r="P889" s="25"/>
      <c r="Q889" s="17">
        <f t="shared" si="108"/>
        <v>65687.177539706245</v>
      </c>
      <c r="R889" s="17">
        <f t="shared" si="103"/>
        <v>66</v>
      </c>
    </row>
    <row r="890" spans="1:18" x14ac:dyDescent="0.2">
      <c r="A890" s="14" t="str">
        <f>IF(INTRO!$E$43="Non-endemic"," ", IF(COUNTRY_INFO!A890=0," ",COUNTRY_INFO!A890))</f>
        <v>Ethiopia</v>
      </c>
      <c r="B890" s="14" t="str">
        <f>IF(INTRO!$E$43="Non-endemic"," ", IF(COUNTRY_INFO!B890=0," ",COUNTRY_INFO!B890))</f>
        <v>TigrayNorth West Tigray</v>
      </c>
      <c r="C890" s="14" t="str">
        <f>IF(INTRO!$E$43="Non-endemic"," ", IF(COUNTRY_INFO!C890=0," ",COUNTRY_INFO!C890))</f>
        <v>Tselemti</v>
      </c>
      <c r="D890" s="15">
        <f>IF(INTRO!$E$43="Non-endemic", 0, IF(COUNTRY_INFO!$K890&gt;0, IF(COUNTRY_INFO!$K890=4, 0, IF(COUNTRY_INFO!$K890=1, COUNTRY_INFO!$F890*0.33, IF(COUNTRY_INFO!$K890=2, COUNTRY_INFO!$F890*0.5, COUNTRY_INFO!$F890))), 0))</f>
        <v>53213.596651557498</v>
      </c>
      <c r="E890" s="15">
        <f>IF(INTRO!$E$43="Non-endemic", 0, IF(COUNTRY_INFO!$K890&gt;0, IF(COUNTRY_INFO!$K890=4, 0, IF(COUNTRY_INFO!$K890=1, 0, IF(COUNTRY_INFO!$K890=2, COUNTRY_INFO!$G890*0.2, COUNTRY_INFO!$G890))), 0))</f>
        <v>103023.09321467204</v>
      </c>
      <c r="F890" s="15">
        <f t="shared" si="104"/>
        <v>156236.68986622954</v>
      </c>
      <c r="G890" s="16">
        <f>IF(INTRO!$E$43="Non-endemic", "Not required", COUNTRY_INFO!S890)</f>
        <v>1</v>
      </c>
      <c r="H890" s="198" t="s">
        <v>171</v>
      </c>
      <c r="I890" s="15">
        <f>IF($D890=0,0,IF(AND($G890&gt;0,$H890&lt;&gt;"Yes"),D890,IF(AND($G890&gt;0,$H890="Yes"),COUNTRY_INFO!$F890,0)))</f>
        <v>53213.596651557498</v>
      </c>
      <c r="J890" s="3"/>
      <c r="K890" s="42">
        <f t="shared" si="105"/>
        <v>103023.09321467204</v>
      </c>
      <c r="L890" s="42">
        <f t="shared" si="106"/>
        <v>156236.68986622954</v>
      </c>
      <c r="M890" s="15">
        <f t="shared" si="101"/>
        <v>133033.99162889374</v>
      </c>
      <c r="N890" s="42">
        <f t="shared" si="102"/>
        <v>309069.27964401612</v>
      </c>
      <c r="O890" s="15">
        <f t="shared" si="107"/>
        <v>133033.99162889374</v>
      </c>
      <c r="P890" s="25"/>
      <c r="Q890" s="17">
        <f t="shared" si="108"/>
        <v>133033.99162889374</v>
      </c>
      <c r="R890" s="17">
        <f t="shared" si="103"/>
        <v>134</v>
      </c>
    </row>
    <row r="891" spans="1:18" x14ac:dyDescent="0.2">
      <c r="A891" s="14" t="str">
        <f>IF(INTRO!$E$43="Non-endemic"," ", IF(COUNTRY_INFO!A891=0," ",COUNTRY_INFO!A891))</f>
        <v>Ethiopia</v>
      </c>
      <c r="B891" s="14" t="str">
        <f>IF(INTRO!$E$43="Non-endemic"," ", IF(COUNTRY_INFO!B891=0," ",COUNTRY_INFO!B891))</f>
        <v>TigraySouth East Tigray</v>
      </c>
      <c r="C891" s="14" t="str">
        <f>IF(INTRO!$E$43="Non-endemic"," ", IF(COUNTRY_INFO!C891=0," ",COUNTRY_INFO!C891))</f>
        <v>Degua Temben</v>
      </c>
      <c r="D891" s="15">
        <f>IF(INTRO!$E$43="Non-endemic", 0, IF(COUNTRY_INFO!$K891&gt;0, IF(COUNTRY_INFO!$K891=4, 0, IF(COUNTRY_INFO!$K891=1, COUNTRY_INFO!$F891*0.33, IF(COUNTRY_INFO!$K891=2, COUNTRY_INFO!$F891*0.5, COUNTRY_INFO!$F891))), 0))</f>
        <v>0</v>
      </c>
      <c r="E891" s="15">
        <f>IF(INTRO!$E$43="Non-endemic", 0, IF(COUNTRY_INFO!$K891&gt;0, IF(COUNTRY_INFO!$K891=4, 0, IF(COUNTRY_INFO!$K891=1, 0, IF(COUNTRY_INFO!$K891=2, COUNTRY_INFO!$G891*0.2, COUNTRY_INFO!$G891))), 0))</f>
        <v>0</v>
      </c>
      <c r="F891" s="15">
        <f t="shared" si="104"/>
        <v>0</v>
      </c>
      <c r="G891" s="16">
        <f>IF(INTRO!$E$43="Non-endemic", "Not required", COUNTRY_INFO!S891)</f>
        <v>0</v>
      </c>
      <c r="H891" s="198"/>
      <c r="I891" s="15">
        <f>IF($D891=0,0,IF(AND($G891&gt;0,$H891&lt;&gt;"Yes"),D891,IF(AND($G891&gt;0,$H891="Yes"),COUNTRY_INFO!$F891,0)))</f>
        <v>0</v>
      </c>
      <c r="J891" s="3"/>
      <c r="K891" s="42">
        <f t="shared" si="105"/>
        <v>0</v>
      </c>
      <c r="L891" s="42">
        <f t="shared" si="106"/>
        <v>0</v>
      </c>
      <c r="M891" s="15">
        <f t="shared" si="101"/>
        <v>0</v>
      </c>
      <c r="N891" s="42">
        <f t="shared" si="102"/>
        <v>0</v>
      </c>
      <c r="O891" s="15">
        <f t="shared" si="107"/>
        <v>0</v>
      </c>
      <c r="P891" s="25"/>
      <c r="Q891" s="17">
        <f t="shared" si="108"/>
        <v>0</v>
      </c>
      <c r="R891" s="17">
        <f t="shared" si="103"/>
        <v>0</v>
      </c>
    </row>
    <row r="892" spans="1:18" x14ac:dyDescent="0.2">
      <c r="A892" s="14" t="str">
        <f>IF(INTRO!$E$43="Non-endemic"," ", IF(COUNTRY_INFO!A892=0," ",COUNTRY_INFO!A892))</f>
        <v>Ethiopia</v>
      </c>
      <c r="B892" s="14" t="str">
        <f>IF(INTRO!$E$43="Non-endemic"," ", IF(COUNTRY_INFO!B892=0," ",COUNTRY_INFO!B892))</f>
        <v>TigraySouth East Tigray</v>
      </c>
      <c r="C892" s="14" t="str">
        <f>IF(INTRO!$E$43="Non-endemic"," ", IF(COUNTRY_INFO!C892=0," ",COUNTRY_INFO!C892))</f>
        <v>Enderta</v>
      </c>
      <c r="D892" s="15">
        <f>IF(INTRO!$E$43="Non-endemic", 0, IF(COUNTRY_INFO!$K892&gt;0, IF(COUNTRY_INFO!$K892=4, 0, IF(COUNTRY_INFO!$K892=1, COUNTRY_INFO!$F892*0.33, IF(COUNTRY_INFO!$K892=2, COUNTRY_INFO!$F892*0.5, COUNTRY_INFO!$F892))), 0))</f>
        <v>19209.454671777497</v>
      </c>
      <c r="E892" s="15">
        <f>IF(INTRO!$E$43="Non-endemic", 0, IF(COUNTRY_INFO!$K892&gt;0, IF(COUNTRY_INFO!$K892=4, 0, IF(COUNTRY_INFO!$K892=1, 0, IF(COUNTRY_INFO!$K892=2, COUNTRY_INFO!$G892*0.2, COUNTRY_INFO!$G892))), 0))</f>
        <v>14876.028412153022</v>
      </c>
      <c r="F892" s="15">
        <f t="shared" si="104"/>
        <v>34085.483083930521</v>
      </c>
      <c r="G892" s="16">
        <f>IF(INTRO!$E$43="Non-endemic", "Not required", COUNTRY_INFO!S892)</f>
        <v>1</v>
      </c>
      <c r="H892" s="198" t="s">
        <v>171</v>
      </c>
      <c r="I892" s="15">
        <f>IF($D892=0,0,IF(AND($G892&gt;0,$H892&lt;&gt;"Yes"),D892,IF(AND($G892&gt;0,$H892="Yes"),COUNTRY_INFO!$F892,0)))</f>
        <v>38418.909343554995</v>
      </c>
      <c r="J892" s="3"/>
      <c r="K892" s="42">
        <f t="shared" si="105"/>
        <v>14876.028412153022</v>
      </c>
      <c r="L892" s="42">
        <f t="shared" si="106"/>
        <v>53294.937755708015</v>
      </c>
      <c r="M892" s="15">
        <f t="shared" si="101"/>
        <v>96047.273358887483</v>
      </c>
      <c r="N892" s="42">
        <f t="shared" si="102"/>
        <v>44628.085236459068</v>
      </c>
      <c r="O892" s="15">
        <f t="shared" si="107"/>
        <v>96047.273358887483</v>
      </c>
      <c r="P892" s="25"/>
      <c r="Q892" s="17">
        <f t="shared" si="108"/>
        <v>96047.273358887483</v>
      </c>
      <c r="R892" s="17">
        <f t="shared" si="103"/>
        <v>97</v>
      </c>
    </row>
    <row r="893" spans="1:18" x14ac:dyDescent="0.2">
      <c r="A893" s="14" t="str">
        <f>IF(INTRO!$E$43="Non-endemic"," ", IF(COUNTRY_INFO!A893=0," ",COUNTRY_INFO!A893))</f>
        <v>Ethiopia</v>
      </c>
      <c r="B893" s="14" t="str">
        <f>IF(INTRO!$E$43="Non-endemic"," ", IF(COUNTRY_INFO!B893=0," ",COUNTRY_INFO!B893))</f>
        <v>TigraySouth East Tigray</v>
      </c>
      <c r="C893" s="14" t="str">
        <f>IF(INTRO!$E$43="Non-endemic"," ", IF(COUNTRY_INFO!C893=0," ",COUNTRY_INFO!C893))</f>
        <v>Hintalo Wajirat</v>
      </c>
      <c r="D893" s="15">
        <f>IF(INTRO!$E$43="Non-endemic", 0, IF(COUNTRY_INFO!$K893&gt;0, IF(COUNTRY_INFO!$K893=4, 0, IF(COUNTRY_INFO!$K893=1, COUNTRY_INFO!$F893*0.33, IF(COUNTRY_INFO!$K893=2, COUNTRY_INFO!$F893*0.5, COUNTRY_INFO!$F893))), 0))</f>
        <v>0</v>
      </c>
      <c r="E893" s="15">
        <f>IF(INTRO!$E$43="Non-endemic", 0, IF(COUNTRY_INFO!$K893&gt;0, IF(COUNTRY_INFO!$K893=4, 0, IF(COUNTRY_INFO!$K893=1, 0, IF(COUNTRY_INFO!$K893=2, COUNTRY_INFO!$G893*0.2, COUNTRY_INFO!$G893))), 0))</f>
        <v>0</v>
      </c>
      <c r="F893" s="15">
        <f t="shared" si="104"/>
        <v>0</v>
      </c>
      <c r="G893" s="16">
        <f>IF(INTRO!$E$43="Non-endemic", "Not required", COUNTRY_INFO!S893)</f>
        <v>0</v>
      </c>
      <c r="H893" s="198"/>
      <c r="I893" s="15">
        <f>IF($D893=0,0,IF(AND($G893&gt;0,$H893&lt;&gt;"Yes"),D893,IF(AND($G893&gt;0,$H893="Yes"),COUNTRY_INFO!$F893,0)))</f>
        <v>0</v>
      </c>
      <c r="J893" s="3"/>
      <c r="K893" s="42">
        <f t="shared" si="105"/>
        <v>0</v>
      </c>
      <c r="L893" s="42">
        <f t="shared" si="106"/>
        <v>0</v>
      </c>
      <c r="M893" s="15">
        <f t="shared" si="101"/>
        <v>0</v>
      </c>
      <c r="N893" s="42">
        <f t="shared" si="102"/>
        <v>0</v>
      </c>
      <c r="O893" s="15">
        <f t="shared" si="107"/>
        <v>0</v>
      </c>
      <c r="P893" s="25"/>
      <c r="Q893" s="17">
        <f t="shared" si="108"/>
        <v>0</v>
      </c>
      <c r="R893" s="17">
        <f t="shared" si="103"/>
        <v>0</v>
      </c>
    </row>
    <row r="894" spans="1:18" x14ac:dyDescent="0.2">
      <c r="A894" s="14" t="str">
        <f>IF(INTRO!$E$43="Non-endemic"," ", IF(COUNTRY_INFO!A894=0," ",COUNTRY_INFO!A894))</f>
        <v>Ethiopia</v>
      </c>
      <c r="B894" s="14" t="str">
        <f>IF(INTRO!$E$43="Non-endemic"," ", IF(COUNTRY_INFO!B894=0," ",COUNTRY_INFO!B894))</f>
        <v>TigraySouth East Tigray</v>
      </c>
      <c r="C894" s="14" t="str">
        <f>IF(INTRO!$E$43="Non-endemic"," ", IF(COUNTRY_INFO!C894=0," ",COUNTRY_INFO!C894))</f>
        <v>Saharti  Samre</v>
      </c>
      <c r="D894" s="15">
        <f>IF(INTRO!$E$43="Non-endemic", 0, IF(COUNTRY_INFO!$K894&gt;0, IF(COUNTRY_INFO!$K894=4, 0, IF(COUNTRY_INFO!$K894=1, COUNTRY_INFO!$F894*0.33, IF(COUNTRY_INFO!$K894=2, COUNTRY_INFO!$F894*0.5, COUNTRY_INFO!$F894))), 0))</f>
        <v>15363.766023970649</v>
      </c>
      <c r="E894" s="15">
        <f>IF(INTRO!$E$43="Non-endemic", 0, IF(COUNTRY_INFO!$K894&gt;0, IF(COUNTRY_INFO!$K894=4, 0, IF(COUNTRY_INFO!$K894=1, 0, IF(COUNTRY_INFO!$K894=2, COUNTRY_INFO!$G894*0.2, COUNTRY_INFO!$G894))), 0))</f>
        <v>0</v>
      </c>
      <c r="F894" s="15">
        <f t="shared" si="104"/>
        <v>15363.766023970649</v>
      </c>
      <c r="G894" s="16">
        <f>IF(INTRO!$E$43="Non-endemic", "Not required", COUNTRY_INFO!S894)</f>
        <v>0</v>
      </c>
      <c r="H894" s="198"/>
      <c r="I894" s="15">
        <f>IF($D894=0,0,IF(AND($G894&gt;0,$H894&lt;&gt;"Yes"),D894,IF(AND($G894&gt;0,$H894="Yes"),COUNTRY_INFO!$F894,0)))</f>
        <v>0</v>
      </c>
      <c r="J894" s="3"/>
      <c r="K894" s="42">
        <f t="shared" si="105"/>
        <v>0</v>
      </c>
      <c r="L894" s="42">
        <f t="shared" si="106"/>
        <v>0</v>
      </c>
      <c r="M894" s="15">
        <f t="shared" si="101"/>
        <v>0</v>
      </c>
      <c r="N894" s="42">
        <f t="shared" si="102"/>
        <v>0</v>
      </c>
      <c r="O894" s="15">
        <f t="shared" si="107"/>
        <v>0</v>
      </c>
      <c r="P894" s="25"/>
      <c r="Q894" s="17">
        <f t="shared" si="108"/>
        <v>0</v>
      </c>
      <c r="R894" s="17">
        <f t="shared" si="103"/>
        <v>0</v>
      </c>
    </row>
    <row r="895" spans="1:18" x14ac:dyDescent="0.2">
      <c r="A895" s="14" t="str">
        <f>IF(INTRO!$E$43="Non-endemic"," ", IF(COUNTRY_INFO!A895=0," ",COUNTRY_INFO!A895))</f>
        <v>Ethiopia</v>
      </c>
      <c r="B895" s="14" t="str">
        <f>IF(INTRO!$E$43="Non-endemic"," ", IF(COUNTRY_INFO!B895=0," ",COUNTRY_INFO!B895))</f>
        <v>TigraySouth Tigray</v>
      </c>
      <c r="C895" s="14" t="str">
        <f>IF(INTRO!$E$43="Non-endemic"," ", IF(COUNTRY_INFO!C895=0," ",COUNTRY_INFO!C895))</f>
        <v>Alaje</v>
      </c>
      <c r="D895" s="15">
        <f>IF(INTRO!$E$43="Non-endemic", 0, IF(COUNTRY_INFO!$K895&gt;0, IF(COUNTRY_INFO!$K895=4, 0, IF(COUNTRY_INFO!$K895=1, COUNTRY_INFO!$F895*0.33, IF(COUNTRY_INFO!$K895=2, COUNTRY_INFO!$F895*0.5, COUNTRY_INFO!$F895))), 0))</f>
        <v>0</v>
      </c>
      <c r="E895" s="15">
        <f>IF(INTRO!$E$43="Non-endemic", 0, IF(COUNTRY_INFO!$K895&gt;0, IF(COUNTRY_INFO!$K895=4, 0, IF(COUNTRY_INFO!$K895=1, 0, IF(COUNTRY_INFO!$K895=2, COUNTRY_INFO!$G895*0.2, COUNTRY_INFO!$G895))), 0))</f>
        <v>0</v>
      </c>
      <c r="F895" s="15">
        <f t="shared" si="104"/>
        <v>0</v>
      </c>
      <c r="G895" s="16">
        <f>IF(INTRO!$E$43="Non-endemic", "Not required", COUNTRY_INFO!S895)</f>
        <v>0</v>
      </c>
      <c r="H895" s="198"/>
      <c r="I895" s="15">
        <f>IF($D895=0,0,IF(AND($G895&gt;0,$H895&lt;&gt;"Yes"),D895,IF(AND($G895&gt;0,$H895="Yes"),COUNTRY_INFO!$F895,0)))</f>
        <v>0</v>
      </c>
      <c r="J895" s="3"/>
      <c r="K895" s="42">
        <f t="shared" si="105"/>
        <v>0</v>
      </c>
      <c r="L895" s="42">
        <f t="shared" si="106"/>
        <v>0</v>
      </c>
      <c r="M895" s="15">
        <f t="shared" si="101"/>
        <v>0</v>
      </c>
      <c r="N895" s="42">
        <f t="shared" si="102"/>
        <v>0</v>
      </c>
      <c r="O895" s="15">
        <f t="shared" si="107"/>
        <v>0</v>
      </c>
      <c r="P895" s="25"/>
      <c r="Q895" s="17">
        <f t="shared" si="108"/>
        <v>0</v>
      </c>
      <c r="R895" s="17">
        <f t="shared" si="103"/>
        <v>0</v>
      </c>
    </row>
    <row r="896" spans="1:18" x14ac:dyDescent="0.2">
      <c r="A896" s="14" t="str">
        <f>IF(INTRO!$E$43="Non-endemic"," ", IF(COUNTRY_INFO!A896=0," ",COUNTRY_INFO!A896))</f>
        <v>Ethiopia</v>
      </c>
      <c r="B896" s="14" t="str">
        <f>IF(INTRO!$E$43="Non-endemic"," ", IF(COUNTRY_INFO!B896=0," ",COUNTRY_INFO!B896))</f>
        <v>TigraySouth Tigray</v>
      </c>
      <c r="C896" s="14" t="str">
        <f>IF(INTRO!$E$43="Non-endemic"," ", IF(COUNTRY_INFO!C896=0," ",COUNTRY_INFO!C896))</f>
        <v>Alamata Town</v>
      </c>
      <c r="D896" s="15">
        <f>IF(INTRO!$E$43="Non-endemic", 0, IF(COUNTRY_INFO!$K896&gt;0, IF(COUNTRY_INFO!$K896=4, 0, IF(COUNTRY_INFO!$K896=1, COUNTRY_INFO!$F896*0.33, IF(COUNTRY_INFO!$K896=2, COUNTRY_INFO!$F896*0.5, COUNTRY_INFO!$F896))), 0))</f>
        <v>6492.1822022724991</v>
      </c>
      <c r="E896" s="15">
        <f>IF(INTRO!$E$43="Non-endemic", 0, IF(COUNTRY_INFO!$K896&gt;0, IF(COUNTRY_INFO!$K896=4, 0, IF(COUNTRY_INFO!$K896=1, 0, IF(COUNTRY_INFO!$K896=2, COUNTRY_INFO!$G896*0.2, COUNTRY_INFO!$G896))), 0))</f>
        <v>5027.6225196424748</v>
      </c>
      <c r="F896" s="15">
        <f t="shared" si="104"/>
        <v>11519.804721914974</v>
      </c>
      <c r="G896" s="16">
        <f>IF(INTRO!$E$43="Non-endemic", "Not required", COUNTRY_INFO!S896)</f>
        <v>1</v>
      </c>
      <c r="H896" s="198" t="s">
        <v>171</v>
      </c>
      <c r="I896" s="15">
        <f>IF($D896=0,0,IF(AND($G896&gt;0,$H896&lt;&gt;"Yes"),D896,IF(AND($G896&gt;0,$H896="Yes"),COUNTRY_INFO!$F896,0)))</f>
        <v>12984.364404544998</v>
      </c>
      <c r="J896" s="3"/>
      <c r="K896" s="42">
        <f t="shared" si="105"/>
        <v>5027.6225196424748</v>
      </c>
      <c r="L896" s="42">
        <f t="shared" si="106"/>
        <v>18011.986924187473</v>
      </c>
      <c r="M896" s="15">
        <f t="shared" si="101"/>
        <v>32460.911011362496</v>
      </c>
      <c r="N896" s="42">
        <f t="shared" si="102"/>
        <v>15082.867558927424</v>
      </c>
      <c r="O896" s="15">
        <f t="shared" si="107"/>
        <v>32460.911011362496</v>
      </c>
      <c r="P896" s="25"/>
      <c r="Q896" s="17">
        <f t="shared" si="108"/>
        <v>32460.911011362496</v>
      </c>
      <c r="R896" s="17">
        <f t="shared" si="103"/>
        <v>33</v>
      </c>
    </row>
    <row r="897" spans="1:18" x14ac:dyDescent="0.2">
      <c r="A897" s="14" t="str">
        <f>IF(INTRO!$E$43="Non-endemic"," ", IF(COUNTRY_INFO!A897=0," ",COUNTRY_INFO!A897))</f>
        <v>Ethiopia</v>
      </c>
      <c r="B897" s="14" t="str">
        <f>IF(INTRO!$E$43="Non-endemic"," ", IF(COUNTRY_INFO!B897=0," ",COUNTRY_INFO!B897))</f>
        <v>TigraySouth Tigray</v>
      </c>
      <c r="C897" s="14" t="str">
        <f>IF(INTRO!$E$43="Non-endemic"," ", IF(COUNTRY_INFO!C897=0," ",COUNTRY_INFO!C897))</f>
        <v>Endamehoni</v>
      </c>
      <c r="D897" s="15">
        <f>IF(INTRO!$E$43="Non-endemic", 0, IF(COUNTRY_INFO!$K897&gt;0, IF(COUNTRY_INFO!$K897=4, 0, IF(COUNTRY_INFO!$K897=1, COUNTRY_INFO!$F897*0.33, IF(COUNTRY_INFO!$K897=2, COUNTRY_INFO!$F897*0.5, COUNTRY_INFO!$F897))), 0))</f>
        <v>0</v>
      </c>
      <c r="E897" s="15">
        <f>IF(INTRO!$E$43="Non-endemic", 0, IF(COUNTRY_INFO!$K897&gt;0, IF(COUNTRY_INFO!$K897=4, 0, IF(COUNTRY_INFO!$K897=1, 0, IF(COUNTRY_INFO!$K897=2, COUNTRY_INFO!$G897*0.2, COUNTRY_INFO!$G897))), 0))</f>
        <v>0</v>
      </c>
      <c r="F897" s="15">
        <f t="shared" si="104"/>
        <v>0</v>
      </c>
      <c r="G897" s="16">
        <f>IF(INTRO!$E$43="Non-endemic", "Not required", COUNTRY_INFO!S897)</f>
        <v>0</v>
      </c>
      <c r="H897" s="198"/>
      <c r="I897" s="15">
        <f>IF($D897=0,0,IF(AND($G897&gt;0,$H897&lt;&gt;"Yes"),D897,IF(AND($G897&gt;0,$H897="Yes"),COUNTRY_INFO!$F897,0)))</f>
        <v>0</v>
      </c>
      <c r="J897" s="3"/>
      <c r="K897" s="42">
        <f t="shared" si="105"/>
        <v>0</v>
      </c>
      <c r="L897" s="42">
        <f t="shared" si="106"/>
        <v>0</v>
      </c>
      <c r="M897" s="15">
        <f t="shared" si="101"/>
        <v>0</v>
      </c>
      <c r="N897" s="42">
        <f t="shared" si="102"/>
        <v>0</v>
      </c>
      <c r="O897" s="15">
        <f t="shared" si="107"/>
        <v>0</v>
      </c>
      <c r="P897" s="25"/>
      <c r="Q897" s="17">
        <f t="shared" si="108"/>
        <v>0</v>
      </c>
      <c r="R897" s="17">
        <f t="shared" si="103"/>
        <v>0</v>
      </c>
    </row>
    <row r="898" spans="1:18" x14ac:dyDescent="0.2">
      <c r="A898" s="14" t="str">
        <f>IF(INTRO!$E$43="Non-endemic"," ", IF(COUNTRY_INFO!A898=0," ",COUNTRY_INFO!A898))</f>
        <v>Ethiopia</v>
      </c>
      <c r="B898" s="14" t="str">
        <f>IF(INTRO!$E$43="Non-endemic"," ", IF(COUNTRY_INFO!B898=0," ",COUNTRY_INFO!B898))</f>
        <v>TigraySouth Tigray</v>
      </c>
      <c r="C898" s="14" t="str">
        <f>IF(INTRO!$E$43="Non-endemic"," ", IF(COUNTRY_INFO!C898=0," ",COUNTRY_INFO!C898))</f>
        <v>Korem Town</v>
      </c>
      <c r="D898" s="15">
        <f>IF(INTRO!$E$43="Non-endemic", 0, IF(COUNTRY_INFO!$K898&gt;0, IF(COUNTRY_INFO!$K898=4, 0, IF(COUNTRY_INFO!$K898=1, COUNTRY_INFO!$F898*0.33, IF(COUNTRY_INFO!$K898=2, COUNTRY_INFO!$F898*0.5, COUNTRY_INFO!$F898))), 0))</f>
        <v>0</v>
      </c>
      <c r="E898" s="15">
        <f>IF(INTRO!$E$43="Non-endemic", 0, IF(COUNTRY_INFO!$K898&gt;0, IF(COUNTRY_INFO!$K898=4, 0, IF(COUNTRY_INFO!$K898=1, 0, IF(COUNTRY_INFO!$K898=2, COUNTRY_INFO!$G898*0.2, COUNTRY_INFO!$G898))), 0))</f>
        <v>0</v>
      </c>
      <c r="F898" s="15">
        <f t="shared" si="104"/>
        <v>0</v>
      </c>
      <c r="G898" s="16">
        <f>IF(INTRO!$E$43="Non-endemic", "Not required", COUNTRY_INFO!S898)</f>
        <v>0</v>
      </c>
      <c r="H898" s="198"/>
      <c r="I898" s="15">
        <f>IF($D898=0,0,IF(AND($G898&gt;0,$H898&lt;&gt;"Yes"),D898,IF(AND($G898&gt;0,$H898="Yes"),COUNTRY_INFO!$F898,0)))</f>
        <v>0</v>
      </c>
      <c r="J898" s="3"/>
      <c r="K898" s="42">
        <f t="shared" si="105"/>
        <v>0</v>
      </c>
      <c r="L898" s="42">
        <f t="shared" si="106"/>
        <v>0</v>
      </c>
      <c r="M898" s="15">
        <f t="shared" si="101"/>
        <v>0</v>
      </c>
      <c r="N898" s="42">
        <f t="shared" si="102"/>
        <v>0</v>
      </c>
      <c r="O898" s="15">
        <f t="shared" si="107"/>
        <v>0</v>
      </c>
      <c r="P898" s="25"/>
      <c r="Q898" s="17">
        <f t="shared" si="108"/>
        <v>0</v>
      </c>
      <c r="R898" s="17">
        <f t="shared" si="103"/>
        <v>0</v>
      </c>
    </row>
    <row r="899" spans="1:18" x14ac:dyDescent="0.2">
      <c r="A899" s="14" t="str">
        <f>IF(INTRO!$E$43="Non-endemic"," ", IF(COUNTRY_INFO!A899=0," ",COUNTRY_INFO!A899))</f>
        <v>Ethiopia</v>
      </c>
      <c r="B899" s="14" t="str">
        <f>IF(INTRO!$E$43="Non-endemic"," ", IF(COUNTRY_INFO!B899=0," ",COUNTRY_INFO!B899))</f>
        <v>TigraySouth Tigray</v>
      </c>
      <c r="C899" s="14" t="str">
        <f>IF(INTRO!$E$43="Non-endemic"," ", IF(COUNTRY_INFO!C899=0," ",COUNTRY_INFO!C899))</f>
        <v>Maichew Town</v>
      </c>
      <c r="D899" s="15">
        <f>IF(INTRO!$E$43="Non-endemic", 0, IF(COUNTRY_INFO!$K899&gt;0, IF(COUNTRY_INFO!$K899=4, 0, IF(COUNTRY_INFO!$K899=1, COUNTRY_INFO!$F899*0.33, IF(COUNTRY_INFO!$K899=2, COUNTRY_INFO!$F899*0.5, COUNTRY_INFO!$F899))), 0))</f>
        <v>0</v>
      </c>
      <c r="E899" s="15">
        <f>IF(INTRO!$E$43="Non-endemic", 0, IF(COUNTRY_INFO!$K899&gt;0, IF(COUNTRY_INFO!$K899=4, 0, IF(COUNTRY_INFO!$K899=1, 0, IF(COUNTRY_INFO!$K899=2, COUNTRY_INFO!$G899*0.2, COUNTRY_INFO!$G899))), 0))</f>
        <v>0</v>
      </c>
      <c r="F899" s="15">
        <f t="shared" si="104"/>
        <v>0</v>
      </c>
      <c r="G899" s="16">
        <f>IF(INTRO!$E$43="Non-endemic", "Not required", COUNTRY_INFO!S899)</f>
        <v>0</v>
      </c>
      <c r="H899" s="198"/>
      <c r="I899" s="15">
        <f>IF($D899=0,0,IF(AND($G899&gt;0,$H899&lt;&gt;"Yes"),D899,IF(AND($G899&gt;0,$H899="Yes"),COUNTRY_INFO!$F899,0)))</f>
        <v>0</v>
      </c>
      <c r="J899" s="3"/>
      <c r="K899" s="42">
        <f t="shared" si="105"/>
        <v>0</v>
      </c>
      <c r="L899" s="42">
        <f t="shared" si="106"/>
        <v>0</v>
      </c>
      <c r="M899" s="15">
        <f t="shared" si="101"/>
        <v>0</v>
      </c>
      <c r="N899" s="42">
        <f t="shared" si="102"/>
        <v>0</v>
      </c>
      <c r="O899" s="15">
        <f t="shared" si="107"/>
        <v>0</v>
      </c>
      <c r="P899" s="25"/>
      <c r="Q899" s="17">
        <f t="shared" si="108"/>
        <v>0</v>
      </c>
      <c r="R899" s="17">
        <f t="shared" si="103"/>
        <v>0</v>
      </c>
    </row>
    <row r="900" spans="1:18" x14ac:dyDescent="0.2">
      <c r="A900" s="14" t="str">
        <f>IF(INTRO!$E$43="Non-endemic"," ", IF(COUNTRY_INFO!A900=0," ",COUNTRY_INFO!A900))</f>
        <v>Ethiopia</v>
      </c>
      <c r="B900" s="14" t="str">
        <f>IF(INTRO!$E$43="Non-endemic"," ", IF(COUNTRY_INFO!B900=0," ",COUNTRY_INFO!B900))</f>
        <v>TigraySouth Tigray</v>
      </c>
      <c r="C900" s="14" t="str">
        <f>IF(INTRO!$E$43="Non-endemic"," ", IF(COUNTRY_INFO!C900=0," ",COUNTRY_INFO!C900))</f>
        <v>Ofla</v>
      </c>
      <c r="D900" s="15">
        <f>IF(INTRO!$E$43="Non-endemic", 0, IF(COUNTRY_INFO!$K900&gt;0, IF(COUNTRY_INFO!$K900=4, 0, IF(COUNTRY_INFO!$K900=1, COUNTRY_INFO!$F900*0.33, IF(COUNTRY_INFO!$K900=2, COUNTRY_INFO!$F900*0.5, COUNTRY_INFO!$F900))), 0))</f>
        <v>0</v>
      </c>
      <c r="E900" s="15">
        <f>IF(INTRO!$E$43="Non-endemic", 0, IF(COUNTRY_INFO!$K900&gt;0, IF(COUNTRY_INFO!$K900=4, 0, IF(COUNTRY_INFO!$K900=1, 0, IF(COUNTRY_INFO!$K900=2, COUNTRY_INFO!$G900*0.2, COUNTRY_INFO!$G900))), 0))</f>
        <v>0</v>
      </c>
      <c r="F900" s="15">
        <f t="shared" si="104"/>
        <v>0</v>
      </c>
      <c r="G900" s="16">
        <f>IF(INTRO!$E$43="Non-endemic", "Not required", COUNTRY_INFO!S900)</f>
        <v>0</v>
      </c>
      <c r="H900" s="198"/>
      <c r="I900" s="15">
        <f>IF($D900=0,0,IF(AND($G900&gt;0,$H900&lt;&gt;"Yes"),D900,IF(AND($G900&gt;0,$H900="Yes"),COUNTRY_INFO!$F900,0)))</f>
        <v>0</v>
      </c>
      <c r="J900" s="3"/>
      <c r="K900" s="42">
        <f t="shared" si="105"/>
        <v>0</v>
      </c>
      <c r="L900" s="42">
        <f t="shared" si="106"/>
        <v>0</v>
      </c>
      <c r="M900" s="15">
        <f t="shared" si="101"/>
        <v>0</v>
      </c>
      <c r="N900" s="42">
        <f t="shared" si="102"/>
        <v>0</v>
      </c>
      <c r="O900" s="15">
        <f t="shared" si="107"/>
        <v>0</v>
      </c>
      <c r="P900" s="25"/>
      <c r="Q900" s="17">
        <f t="shared" si="108"/>
        <v>0</v>
      </c>
      <c r="R900" s="17">
        <f t="shared" si="103"/>
        <v>0</v>
      </c>
    </row>
    <row r="901" spans="1:18" x14ac:dyDescent="0.2">
      <c r="A901" s="14" t="str">
        <f>IF(INTRO!$E$43="Non-endemic"," ", IF(COUNTRY_INFO!A901=0," ",COUNTRY_INFO!A901))</f>
        <v>Ethiopia</v>
      </c>
      <c r="B901" s="14" t="str">
        <f>IF(INTRO!$E$43="Non-endemic"," ", IF(COUNTRY_INFO!B901=0," ",COUNTRY_INFO!B901))</f>
        <v>TigraySouth Tigray</v>
      </c>
      <c r="C901" s="14" t="str">
        <f>IF(INTRO!$E$43="Non-endemic"," ", IF(COUNTRY_INFO!C901=0," ",COUNTRY_INFO!C901))</f>
        <v>Raya Alamata</v>
      </c>
      <c r="D901" s="15">
        <f>IF(INTRO!$E$43="Non-endemic", 0, IF(COUNTRY_INFO!$K901&gt;0, IF(COUNTRY_INFO!$K901=4, 0, IF(COUNTRY_INFO!$K901=1, COUNTRY_INFO!$F901*0.33, IF(COUNTRY_INFO!$K901=2, COUNTRY_INFO!$F901*0.5, COUNTRY_INFO!$F901))), 0))</f>
        <v>0</v>
      </c>
      <c r="E901" s="15">
        <f>IF(INTRO!$E$43="Non-endemic", 0, IF(COUNTRY_INFO!$K901&gt;0, IF(COUNTRY_INFO!$K901=4, 0, IF(COUNTRY_INFO!$K901=1, 0, IF(COUNTRY_INFO!$K901=2, COUNTRY_INFO!$G901*0.2, COUNTRY_INFO!$G901))), 0))</f>
        <v>0</v>
      </c>
      <c r="F901" s="15">
        <f t="shared" si="104"/>
        <v>0</v>
      </c>
      <c r="G901" s="16">
        <f>IF(INTRO!$E$43="Non-endemic", "Not required", COUNTRY_INFO!S901)</f>
        <v>0</v>
      </c>
      <c r="H901" s="198"/>
      <c r="I901" s="15">
        <f>IF($D901=0,0,IF(AND($G901&gt;0,$H901&lt;&gt;"Yes"),D901,IF(AND($G901&gt;0,$H901="Yes"),COUNTRY_INFO!$F901,0)))</f>
        <v>0</v>
      </c>
      <c r="J901" s="3"/>
      <c r="K901" s="42">
        <f t="shared" si="105"/>
        <v>0</v>
      </c>
      <c r="L901" s="42">
        <f t="shared" si="106"/>
        <v>0</v>
      </c>
      <c r="M901" s="15">
        <f t="shared" si="101"/>
        <v>0</v>
      </c>
      <c r="N901" s="42">
        <f t="shared" si="102"/>
        <v>0</v>
      </c>
      <c r="O901" s="15">
        <f t="shared" si="107"/>
        <v>0</v>
      </c>
      <c r="P901" s="25"/>
      <c r="Q901" s="17">
        <f t="shared" si="108"/>
        <v>0</v>
      </c>
      <c r="R901" s="17">
        <f t="shared" si="103"/>
        <v>0</v>
      </c>
    </row>
    <row r="902" spans="1:18" x14ac:dyDescent="0.2">
      <c r="A902" s="14" t="str">
        <f>IF(INTRO!$E$43="Non-endemic"," ", IF(COUNTRY_INFO!A902=0," ",COUNTRY_INFO!A902))</f>
        <v>Ethiopia</v>
      </c>
      <c r="B902" s="14" t="str">
        <f>IF(INTRO!$E$43="Non-endemic"," ", IF(COUNTRY_INFO!B902=0," ",COUNTRY_INFO!B902))</f>
        <v>TigraySouth Tigray</v>
      </c>
      <c r="C902" s="14" t="str">
        <f>IF(INTRO!$E$43="Non-endemic"," ", IF(COUNTRY_INFO!C902=0," ",COUNTRY_INFO!C902))</f>
        <v>Raya Azebo</v>
      </c>
      <c r="D902" s="15">
        <f>IF(INTRO!$E$43="Non-endemic", 0, IF(COUNTRY_INFO!$K902&gt;0, IF(COUNTRY_INFO!$K902=4, 0, IF(COUNTRY_INFO!$K902=1, COUNTRY_INFO!$F902*0.33, IF(COUNTRY_INFO!$K902=2, COUNTRY_INFO!$F902*0.5, COUNTRY_INFO!$F902))), 0))</f>
        <v>26604.115482681245</v>
      </c>
      <c r="E902" s="15">
        <f>IF(INTRO!$E$43="Non-endemic", 0, IF(COUNTRY_INFO!$K902&gt;0, IF(COUNTRY_INFO!$K902=4, 0, IF(COUNTRY_INFO!$K902=1, 0, IF(COUNTRY_INFO!$K902=2, COUNTRY_INFO!$G902*0.2, COUNTRY_INFO!$G902))), 0))</f>
        <v>20602.541017576186</v>
      </c>
      <c r="F902" s="15">
        <f t="shared" si="104"/>
        <v>47206.656500257435</v>
      </c>
      <c r="G902" s="16">
        <f>IF(INTRO!$E$43="Non-endemic", "Not required", COUNTRY_INFO!S902)</f>
        <v>1</v>
      </c>
      <c r="H902" s="198" t="s">
        <v>171</v>
      </c>
      <c r="I902" s="15">
        <f>IF($D902=0,0,IF(AND($G902&gt;0,$H902&lt;&gt;"Yes"),D902,IF(AND($G902&gt;0,$H902="Yes"),COUNTRY_INFO!$F902,0)))</f>
        <v>53208.230965362491</v>
      </c>
      <c r="J902" s="3"/>
      <c r="K902" s="42">
        <f t="shared" si="105"/>
        <v>20602.541017576186</v>
      </c>
      <c r="L902" s="42">
        <f t="shared" si="106"/>
        <v>73810.771982938677</v>
      </c>
      <c r="M902" s="15">
        <f t="shared" si="101"/>
        <v>133020.57741340622</v>
      </c>
      <c r="N902" s="42">
        <f t="shared" si="102"/>
        <v>61807.623052728559</v>
      </c>
      <c r="O902" s="15">
        <f t="shared" si="107"/>
        <v>133020.57741340622</v>
      </c>
      <c r="P902" s="25"/>
      <c r="Q902" s="17">
        <f t="shared" si="108"/>
        <v>133020.57741340622</v>
      </c>
      <c r="R902" s="17">
        <f t="shared" si="103"/>
        <v>134</v>
      </c>
    </row>
    <row r="903" spans="1:18" x14ac:dyDescent="0.2">
      <c r="A903" s="14" t="str">
        <f>IF(INTRO!$E$43="Non-endemic"," ", IF(COUNTRY_INFO!A903=0," ",COUNTRY_INFO!A903))</f>
        <v>Ethiopia</v>
      </c>
      <c r="B903" s="14" t="str">
        <f>IF(INTRO!$E$43="Non-endemic"," ", IF(COUNTRY_INFO!B903=0," ",COUNTRY_INFO!B903))</f>
        <v>TigrayWest Tigray</v>
      </c>
      <c r="C903" s="14" t="str">
        <f>IF(INTRO!$E$43="Non-endemic"," ", IF(COUNTRY_INFO!C903=0," ",COUNTRY_INFO!C903))</f>
        <v>Kafta Humera</v>
      </c>
      <c r="D903" s="15">
        <f>IF(INTRO!$E$43="Non-endemic", 0, IF(COUNTRY_INFO!$K903&gt;0, IF(COUNTRY_INFO!$K903=4, 0, IF(COUNTRY_INFO!$K903=1, COUNTRY_INFO!$F903*0.33, IF(COUNTRY_INFO!$K903=2, COUNTRY_INFO!$F903*0.5, COUNTRY_INFO!$F903))), 0))</f>
        <v>36039.823703427493</v>
      </c>
      <c r="E903" s="15">
        <f>IF(INTRO!$E$43="Non-endemic", 0, IF(COUNTRY_INFO!$K903&gt;0, IF(COUNTRY_INFO!$K903=4, 0, IF(COUNTRY_INFO!$K903=1, 0, IF(COUNTRY_INFO!$K903=2, COUNTRY_INFO!$G903*0.2, COUNTRY_INFO!$G903))), 0))</f>
        <v>69774.162065211305</v>
      </c>
      <c r="F903" s="15">
        <f t="shared" si="104"/>
        <v>105813.9857686388</v>
      </c>
      <c r="G903" s="16">
        <f>IF(INTRO!$E$43="Non-endemic", "Not required", COUNTRY_INFO!S903)</f>
        <v>1</v>
      </c>
      <c r="H903" s="198" t="s">
        <v>171</v>
      </c>
      <c r="I903" s="15">
        <f>IF($D903=0,0,IF(AND($G903&gt;0,$H903&lt;&gt;"Yes"),D903,IF(AND($G903&gt;0,$H903="Yes"),COUNTRY_INFO!$F903,0)))</f>
        <v>36039.823703427493</v>
      </c>
      <c r="J903" s="3"/>
      <c r="K903" s="42">
        <f t="shared" si="105"/>
        <v>69774.162065211305</v>
      </c>
      <c r="L903" s="42">
        <f t="shared" si="106"/>
        <v>105813.9857686388</v>
      </c>
      <c r="M903" s="15">
        <f t="shared" si="101"/>
        <v>90099.559258568741</v>
      </c>
      <c r="N903" s="42">
        <f t="shared" si="102"/>
        <v>209322.48619563392</v>
      </c>
      <c r="O903" s="15">
        <f t="shared" si="107"/>
        <v>90099.559258568741</v>
      </c>
      <c r="P903" s="25"/>
      <c r="Q903" s="17">
        <f t="shared" si="108"/>
        <v>90099.559258568741</v>
      </c>
      <c r="R903" s="17">
        <f t="shared" si="103"/>
        <v>91</v>
      </c>
    </row>
    <row r="904" spans="1:18" x14ac:dyDescent="0.2">
      <c r="A904" s="14" t="str">
        <f>IF(INTRO!$E$43="Non-endemic"," ", IF(COUNTRY_INFO!A904=0," ",COUNTRY_INFO!A904))</f>
        <v>Ethiopia</v>
      </c>
      <c r="B904" s="14" t="str">
        <f>IF(INTRO!$E$43="Non-endemic"," ", IF(COUNTRY_INFO!B904=0," ",COUNTRY_INFO!B904))</f>
        <v>TigrayWest Tigray</v>
      </c>
      <c r="C904" s="14" t="str">
        <f>IF(INTRO!$E$43="Non-endemic"," ", IF(COUNTRY_INFO!C904=0," ",COUNTRY_INFO!C904))</f>
        <v>Setit Humera Town</v>
      </c>
      <c r="D904" s="15">
        <f>IF(INTRO!$E$43="Non-endemic", 0, IF(COUNTRY_INFO!$K904&gt;0, IF(COUNTRY_INFO!$K904=4, 0, IF(COUNTRY_INFO!$K904=1, COUNTRY_INFO!$F904*0.33, IF(COUNTRY_INFO!$K904=2, COUNTRY_INFO!$F904*0.5, COUNTRY_INFO!$F904))), 0))</f>
        <v>2760.2878349144999</v>
      </c>
      <c r="E904" s="15">
        <f>IF(INTRO!$E$43="Non-endemic", 0, IF(COUNTRY_INFO!$K904&gt;0, IF(COUNTRY_INFO!$K904=4, 0, IF(COUNTRY_INFO!$K904=1, 0, IF(COUNTRY_INFO!$K904=2, COUNTRY_INFO!$G904*0.2, COUNTRY_INFO!$G904))), 0))</f>
        <v>0</v>
      </c>
      <c r="F904" s="15">
        <f t="shared" si="104"/>
        <v>2760.2878349144999</v>
      </c>
      <c r="G904" s="16">
        <f>IF(INTRO!$E$43="Non-endemic", "Not required", COUNTRY_INFO!S904)</f>
        <v>0</v>
      </c>
      <c r="H904" s="198"/>
      <c r="I904" s="15">
        <f>IF($D904=0,0,IF(AND($G904&gt;0,$H904&lt;&gt;"Yes"),D904,IF(AND($G904&gt;0,$H904="Yes"),COUNTRY_INFO!$F904,0)))</f>
        <v>0</v>
      </c>
      <c r="J904" s="3"/>
      <c r="K904" s="42">
        <f t="shared" si="105"/>
        <v>0</v>
      </c>
      <c r="L904" s="42">
        <f t="shared" si="106"/>
        <v>0</v>
      </c>
      <c r="M904" s="15">
        <f t="shared" ref="M904:M906" si="109">IF($J904=0,$I904*2.5,$J904*2.5)</f>
        <v>0</v>
      </c>
      <c r="N904" s="42">
        <f t="shared" ref="N904:N906" si="110">$K904*3</f>
        <v>0</v>
      </c>
      <c r="O904" s="15">
        <f t="shared" si="107"/>
        <v>0</v>
      </c>
      <c r="P904" s="25"/>
      <c r="Q904" s="17">
        <f t="shared" si="108"/>
        <v>0</v>
      </c>
      <c r="R904" s="17">
        <f t="shared" ref="R904:R906" si="111">ROUNDUP($O904/1000,0)</f>
        <v>0</v>
      </c>
    </row>
    <row r="905" spans="1:18" x14ac:dyDescent="0.2">
      <c r="A905" s="14" t="str">
        <f>IF(INTRO!$E$43="Non-endemic"," ", IF(COUNTRY_INFO!A905=0," ",COUNTRY_INFO!A905))</f>
        <v>Ethiopia</v>
      </c>
      <c r="B905" s="14" t="str">
        <f>IF(INTRO!$E$43="Non-endemic"," ", IF(COUNTRY_INFO!B905=0," ",COUNTRY_INFO!B905))</f>
        <v>TigrayWest Tigray</v>
      </c>
      <c r="C905" s="14" t="str">
        <f>IF(INTRO!$E$43="Non-endemic"," ", IF(COUNTRY_INFO!C905=0," ",COUNTRY_INFO!C905))</f>
        <v>Tsegede</v>
      </c>
      <c r="D905" s="15">
        <f>IF(INTRO!$E$43="Non-endemic", 0, IF(COUNTRY_INFO!$K905&gt;0, IF(COUNTRY_INFO!$K905=4, 0, IF(COUNTRY_INFO!$K905=1, COUNTRY_INFO!$F905*0.33, IF(COUNTRY_INFO!$K905=2, COUNTRY_INFO!$F905*0.5, COUNTRY_INFO!$F905))), 0))</f>
        <v>20341.316365244998</v>
      </c>
      <c r="E905" s="15">
        <f>IF(INTRO!$E$43="Non-endemic", 0, IF(COUNTRY_INFO!$K905&gt;0, IF(COUNTRY_INFO!$K905=4, 0, IF(COUNTRY_INFO!$K905=1, 0, IF(COUNTRY_INFO!$K905=2, COUNTRY_INFO!$G905*0.2, COUNTRY_INFO!$G905))), 0))</f>
        <v>15752.555466061947</v>
      </c>
      <c r="F905" s="15">
        <f t="shared" si="104"/>
        <v>36093.871831306948</v>
      </c>
      <c r="G905" s="16">
        <f>IF(INTRO!$E$43="Non-endemic", "Not required", COUNTRY_INFO!S905)</f>
        <v>1</v>
      </c>
      <c r="H905" s="198" t="s">
        <v>171</v>
      </c>
      <c r="I905" s="15">
        <f>IF($D905=0,0,IF(AND($G905&gt;0,$H905&lt;&gt;"Yes"),D905,IF(AND($G905&gt;0,$H905="Yes"),COUNTRY_INFO!$F905,0)))</f>
        <v>40682.632730489997</v>
      </c>
      <c r="J905" s="3"/>
      <c r="K905" s="42">
        <f t="shared" si="105"/>
        <v>15752.555466061947</v>
      </c>
      <c r="L905" s="42">
        <f t="shared" si="106"/>
        <v>56435.188196551942</v>
      </c>
      <c r="M905" s="15">
        <f t="shared" si="109"/>
        <v>101706.581826225</v>
      </c>
      <c r="N905" s="42">
        <f t="shared" si="110"/>
        <v>47257.666398185844</v>
      </c>
      <c r="O905" s="15">
        <f t="shared" si="107"/>
        <v>101706.581826225</v>
      </c>
      <c r="P905" s="25"/>
      <c r="Q905" s="17">
        <f t="shared" si="108"/>
        <v>101706.581826225</v>
      </c>
      <c r="R905" s="17">
        <f t="shared" si="111"/>
        <v>102</v>
      </c>
    </row>
    <row r="906" spans="1:18" x14ac:dyDescent="0.2">
      <c r="A906" s="14" t="str">
        <f>IF(INTRO!$E$43="Non-endemic"," ", IF(COUNTRY_INFO!A906=0," ",COUNTRY_INFO!A906))</f>
        <v>Ethiopia</v>
      </c>
      <c r="B906" s="14" t="str">
        <f>IF(INTRO!$E$43="Non-endemic"," ", IF(COUNTRY_INFO!B906=0," ",COUNTRY_INFO!B906))</f>
        <v>TigrayWest Tigray</v>
      </c>
      <c r="C906" s="14" t="str">
        <f>IF(INTRO!$E$43="Non-endemic"," ", IF(COUNTRY_INFO!C906=0," ",COUNTRY_INFO!C906))</f>
        <v>Welkait</v>
      </c>
      <c r="D906" s="15">
        <f>IF(INTRO!$E$43="Non-endemic", 0, IF(COUNTRY_INFO!$K906&gt;0, IF(COUNTRY_INFO!$K906=4, 0, IF(COUNTRY_INFO!$K906=1, COUNTRY_INFO!$F906*0.33, IF(COUNTRY_INFO!$K906=2, COUNTRY_INFO!$F906*0.5, COUNTRY_INFO!$F906))), 0))</f>
        <v>54756.529526297498</v>
      </c>
      <c r="E906" s="15">
        <f>IF(INTRO!$E$43="Non-endemic", 0, IF(COUNTRY_INFO!$K906&gt;0, IF(COUNTRY_INFO!$K906=4, 0, IF(COUNTRY_INFO!$K906=1, 0, IF(COUNTRY_INFO!$K906=2, COUNTRY_INFO!$G906*0.2, COUNTRY_INFO!$G906))), 0))</f>
        <v>106010.25678527555</v>
      </c>
      <c r="F906" s="15">
        <f t="shared" ref="F906" si="112">SUM(D906:E906)</f>
        <v>160766.78631157306</v>
      </c>
      <c r="G906" s="16">
        <f>IF(INTRO!$E$43="Non-endemic", "Not required", COUNTRY_INFO!S906)</f>
        <v>1</v>
      </c>
      <c r="H906" s="198" t="s">
        <v>171</v>
      </c>
      <c r="I906" s="15">
        <f>IF($D906=0,0,IF(AND($G906&gt;0,$H906&lt;&gt;"Yes"),D906,IF(AND($G906&gt;0,$H906="Yes"),COUNTRY_INFO!$F906,0)))</f>
        <v>54756.529526297498</v>
      </c>
      <c r="J906" s="3"/>
      <c r="K906" s="42">
        <f t="shared" ref="K906" si="113">IF($G906&gt;0,E906, 0)</f>
        <v>106010.25678527555</v>
      </c>
      <c r="L906" s="42">
        <f t="shared" ref="L906" si="114">IF($J906=0,SUM(I906,K906),SUM(J906,K906))</f>
        <v>160766.78631157306</v>
      </c>
      <c r="M906" s="15">
        <f t="shared" si="109"/>
        <v>136891.32381574373</v>
      </c>
      <c r="N906" s="42">
        <f t="shared" si="110"/>
        <v>318030.77035582665</v>
      </c>
      <c r="O906" s="15">
        <f t="shared" ref="O906" si="115">M906</f>
        <v>136891.32381574373</v>
      </c>
      <c r="P906" s="25"/>
      <c r="Q906" s="17">
        <f t="shared" ref="Q906" si="116">IF($O906&gt;$P906,O906-P906,0)</f>
        <v>136891.32381574373</v>
      </c>
      <c r="R906" s="17">
        <f t="shared" si="111"/>
        <v>137</v>
      </c>
    </row>
    <row r="907" spans="1:18" x14ac:dyDescent="0.2">
      <c r="A907"/>
      <c r="B907"/>
      <c r="C907"/>
      <c r="D907"/>
      <c r="E907"/>
      <c r="F907"/>
      <c r="G907"/>
      <c r="H907"/>
      <c r="I907"/>
      <c r="J907"/>
      <c r="K907"/>
      <c r="L907"/>
      <c r="M907"/>
      <c r="N907"/>
      <c r="O907"/>
      <c r="P907"/>
      <c r="Q907"/>
      <c r="R907"/>
    </row>
    <row r="908" spans="1:18" x14ac:dyDescent="0.2">
      <c r="A908"/>
      <c r="B908"/>
      <c r="C908"/>
      <c r="D908"/>
      <c r="E908"/>
      <c r="F908"/>
      <c r="G908"/>
      <c r="H908"/>
      <c r="I908"/>
      <c r="J908"/>
      <c r="K908"/>
      <c r="L908"/>
      <c r="M908"/>
      <c r="N908"/>
      <c r="O908"/>
      <c r="P908"/>
      <c r="Q908"/>
      <c r="R908"/>
    </row>
    <row r="909" spans="1:18" x14ac:dyDescent="0.2">
      <c r="A909"/>
      <c r="B909"/>
      <c r="C909"/>
      <c r="D909"/>
      <c r="E909"/>
      <c r="F909"/>
      <c r="G909"/>
      <c r="H909"/>
      <c r="I909"/>
      <c r="J909"/>
      <c r="K909"/>
      <c r="L909"/>
      <c r="M909"/>
      <c r="N909"/>
      <c r="O909"/>
      <c r="P909"/>
      <c r="Q909"/>
      <c r="R909"/>
    </row>
    <row r="910" spans="1:18" x14ac:dyDescent="0.2">
      <c r="A910"/>
      <c r="B910"/>
      <c r="C910"/>
      <c r="D910"/>
      <c r="E910"/>
      <c r="F910"/>
      <c r="G910"/>
      <c r="H910"/>
      <c r="I910"/>
      <c r="J910"/>
      <c r="K910"/>
      <c r="L910"/>
      <c r="M910"/>
      <c r="N910"/>
      <c r="O910"/>
      <c r="P910"/>
      <c r="Q910"/>
      <c r="R910"/>
    </row>
    <row r="911" spans="1:18" x14ac:dyDescent="0.2">
      <c r="A911"/>
      <c r="B911"/>
      <c r="C911"/>
      <c r="D911"/>
      <c r="E911"/>
      <c r="F911"/>
      <c r="G911"/>
      <c r="H911"/>
      <c r="I911"/>
      <c r="J911"/>
      <c r="K911"/>
      <c r="L911"/>
      <c r="M911"/>
      <c r="N911"/>
      <c r="O911"/>
      <c r="P911"/>
      <c r="Q911"/>
      <c r="R911"/>
    </row>
    <row r="912" spans="1:18" x14ac:dyDescent="0.2">
      <c r="A912"/>
      <c r="B912"/>
      <c r="C912"/>
      <c r="D912"/>
      <c r="E912"/>
      <c r="F912"/>
      <c r="G912"/>
      <c r="H912"/>
      <c r="I912"/>
      <c r="J912"/>
      <c r="K912"/>
      <c r="L912"/>
      <c r="M912"/>
      <c r="N912"/>
      <c r="O912"/>
      <c r="P912"/>
      <c r="Q912"/>
      <c r="R912"/>
    </row>
    <row r="913" spans="1:18" x14ac:dyDescent="0.2">
      <c r="A913"/>
      <c r="B913"/>
      <c r="C913"/>
      <c r="D913"/>
      <c r="E913"/>
      <c r="F913"/>
      <c r="G913"/>
      <c r="H913"/>
      <c r="I913"/>
      <c r="J913"/>
      <c r="K913"/>
      <c r="L913"/>
      <c r="M913"/>
      <c r="N913"/>
      <c r="O913"/>
      <c r="P913"/>
      <c r="Q913"/>
      <c r="R913"/>
    </row>
    <row r="914" spans="1:18" x14ac:dyDescent="0.2">
      <c r="A914"/>
      <c r="B914"/>
      <c r="C914"/>
      <c r="D914"/>
      <c r="E914"/>
      <c r="F914"/>
      <c r="G914"/>
      <c r="H914"/>
      <c r="I914"/>
      <c r="J914"/>
      <c r="K914"/>
      <c r="L914"/>
      <c r="M914"/>
      <c r="N914"/>
      <c r="O914"/>
      <c r="P914"/>
      <c r="Q914"/>
      <c r="R914"/>
    </row>
    <row r="915" spans="1:18" x14ac:dyDescent="0.2">
      <c r="A915"/>
      <c r="B915"/>
      <c r="C915"/>
      <c r="D915"/>
      <c r="E915"/>
      <c r="F915"/>
      <c r="G915"/>
      <c r="H915"/>
      <c r="I915"/>
      <c r="J915"/>
      <c r="K915"/>
      <c r="L915"/>
      <c r="M915"/>
      <c r="N915"/>
      <c r="O915"/>
      <c r="P915"/>
      <c r="Q915"/>
      <c r="R915"/>
    </row>
    <row r="916" spans="1:18" x14ac:dyDescent="0.2">
      <c r="A916"/>
      <c r="B916"/>
      <c r="C916"/>
      <c r="D916"/>
      <c r="E916"/>
      <c r="F916"/>
      <c r="G916"/>
      <c r="H916"/>
      <c r="I916"/>
      <c r="J916"/>
      <c r="K916"/>
      <c r="L916"/>
      <c r="M916"/>
      <c r="N916"/>
      <c r="O916"/>
      <c r="P916"/>
      <c r="Q916"/>
      <c r="R916"/>
    </row>
    <row r="917" spans="1:18" x14ac:dyDescent="0.2">
      <c r="A917"/>
      <c r="B917"/>
      <c r="C917"/>
      <c r="D917"/>
      <c r="E917"/>
      <c r="F917"/>
      <c r="G917"/>
      <c r="H917"/>
      <c r="I917"/>
      <c r="J917"/>
      <c r="K917"/>
      <c r="L917"/>
      <c r="M917"/>
      <c r="N917"/>
      <c r="O917"/>
      <c r="P917"/>
      <c r="Q917"/>
      <c r="R917"/>
    </row>
    <row r="918" spans="1:18" x14ac:dyDescent="0.2">
      <c r="A918"/>
      <c r="B918"/>
      <c r="C918"/>
      <c r="D918"/>
      <c r="E918"/>
      <c r="F918"/>
      <c r="G918"/>
      <c r="H918"/>
      <c r="I918"/>
      <c r="J918"/>
      <c r="K918"/>
      <c r="L918"/>
      <c r="M918"/>
      <c r="N918"/>
      <c r="O918"/>
      <c r="P918"/>
      <c r="Q918"/>
      <c r="R918"/>
    </row>
    <row r="919" spans="1:18" x14ac:dyDescent="0.2">
      <c r="A919"/>
      <c r="B919"/>
      <c r="C919"/>
      <c r="D919"/>
      <c r="E919"/>
      <c r="F919"/>
      <c r="G919"/>
      <c r="H919"/>
      <c r="I919"/>
      <c r="J919"/>
      <c r="K919"/>
      <c r="L919"/>
      <c r="M919"/>
      <c r="N919"/>
      <c r="O919"/>
      <c r="P919"/>
      <c r="Q919"/>
      <c r="R919"/>
    </row>
    <row r="920" spans="1:18" x14ac:dyDescent="0.2">
      <c r="A920"/>
      <c r="B920"/>
      <c r="C920"/>
      <c r="D920"/>
      <c r="E920"/>
      <c r="F920"/>
      <c r="G920"/>
      <c r="H920"/>
      <c r="I920"/>
      <c r="J920"/>
      <c r="K920"/>
      <c r="L920"/>
      <c r="M920"/>
      <c r="N920"/>
      <c r="O920"/>
      <c r="P920"/>
      <c r="Q920"/>
      <c r="R920"/>
    </row>
    <row r="921" spans="1:18" x14ac:dyDescent="0.2">
      <c r="A921"/>
      <c r="B921"/>
      <c r="C921"/>
      <c r="D921"/>
      <c r="E921"/>
      <c r="F921"/>
      <c r="G921"/>
      <c r="H921"/>
      <c r="I921"/>
      <c r="J921"/>
      <c r="K921"/>
      <c r="L921"/>
      <c r="M921"/>
      <c r="N921"/>
      <c r="O921"/>
      <c r="P921"/>
      <c r="Q921"/>
      <c r="R921"/>
    </row>
    <row r="922" spans="1:18" x14ac:dyDescent="0.2">
      <c r="A922"/>
      <c r="B922"/>
      <c r="C922"/>
      <c r="D922"/>
      <c r="E922"/>
      <c r="F922"/>
      <c r="G922"/>
      <c r="H922"/>
      <c r="I922"/>
      <c r="J922"/>
      <c r="K922"/>
      <c r="L922"/>
      <c r="M922"/>
      <c r="N922"/>
      <c r="O922"/>
      <c r="P922"/>
      <c r="Q922"/>
      <c r="R922"/>
    </row>
    <row r="923" spans="1:18" x14ac:dyDescent="0.2">
      <c r="A923"/>
      <c r="B923"/>
      <c r="C923"/>
      <c r="D923"/>
      <c r="E923"/>
      <c r="F923"/>
      <c r="G923"/>
      <c r="H923"/>
      <c r="I923"/>
      <c r="J923"/>
      <c r="K923"/>
      <c r="L923"/>
      <c r="M923"/>
      <c r="N923"/>
      <c r="O923"/>
      <c r="P923"/>
      <c r="Q923"/>
      <c r="R923"/>
    </row>
    <row r="924" spans="1:18" x14ac:dyDescent="0.2">
      <c r="A924"/>
      <c r="B924"/>
      <c r="C924"/>
      <c r="D924"/>
      <c r="E924"/>
      <c r="F924"/>
      <c r="G924"/>
      <c r="H924"/>
      <c r="I924"/>
      <c r="J924"/>
      <c r="K924"/>
      <c r="L924"/>
      <c r="M924"/>
      <c r="N924"/>
      <c r="O924"/>
      <c r="P924"/>
      <c r="Q924"/>
      <c r="R924"/>
    </row>
    <row r="925" spans="1:18" x14ac:dyDescent="0.2">
      <c r="A925"/>
      <c r="B925"/>
      <c r="C925"/>
      <c r="D925"/>
      <c r="E925"/>
      <c r="F925"/>
      <c r="G925"/>
      <c r="H925"/>
      <c r="I925"/>
      <c r="J925"/>
      <c r="K925"/>
      <c r="L925"/>
      <c r="M925"/>
      <c r="N925"/>
      <c r="O925"/>
      <c r="P925"/>
      <c r="Q925"/>
      <c r="R925"/>
    </row>
    <row r="926" spans="1:18" x14ac:dyDescent="0.2">
      <c r="A926"/>
      <c r="B926"/>
      <c r="C926"/>
      <c r="D926"/>
      <c r="E926"/>
      <c r="F926"/>
      <c r="G926"/>
      <c r="H926"/>
      <c r="I926"/>
      <c r="J926"/>
      <c r="K926"/>
      <c r="L926"/>
      <c r="M926"/>
      <c r="N926"/>
      <c r="O926"/>
      <c r="P926"/>
      <c r="Q926"/>
      <c r="R926"/>
    </row>
    <row r="927" spans="1:18" x14ac:dyDescent="0.2">
      <c r="A927"/>
      <c r="B927"/>
      <c r="C927"/>
      <c r="D927"/>
      <c r="E927"/>
      <c r="F927"/>
      <c r="G927"/>
      <c r="H927"/>
      <c r="I927"/>
      <c r="J927"/>
      <c r="K927"/>
      <c r="L927"/>
      <c r="M927"/>
      <c r="N927"/>
      <c r="O927"/>
      <c r="P927"/>
      <c r="Q927"/>
      <c r="R927"/>
    </row>
    <row r="928" spans="1:18" x14ac:dyDescent="0.2">
      <c r="A928"/>
      <c r="B928"/>
      <c r="C928"/>
      <c r="D928"/>
      <c r="E928"/>
      <c r="F928"/>
      <c r="G928"/>
      <c r="H928"/>
      <c r="I928"/>
      <c r="J928"/>
      <c r="K928"/>
      <c r="L928"/>
      <c r="M928"/>
      <c r="N928"/>
      <c r="O928"/>
      <c r="P928"/>
      <c r="Q928"/>
      <c r="R928"/>
    </row>
    <row r="929" spans="1:18" x14ac:dyDescent="0.2">
      <c r="A929"/>
      <c r="B929"/>
      <c r="C929"/>
      <c r="D929"/>
      <c r="E929"/>
      <c r="F929"/>
      <c r="G929"/>
      <c r="H929"/>
      <c r="I929"/>
      <c r="J929"/>
      <c r="K929"/>
      <c r="L929"/>
      <c r="M929"/>
      <c r="N929"/>
      <c r="O929"/>
      <c r="P929"/>
      <c r="Q929"/>
      <c r="R929"/>
    </row>
    <row r="930" spans="1:18" x14ac:dyDescent="0.2">
      <c r="A930"/>
      <c r="B930"/>
      <c r="C930"/>
      <c r="D930"/>
      <c r="E930"/>
      <c r="F930"/>
      <c r="G930"/>
      <c r="H930"/>
      <c r="I930"/>
      <c r="J930"/>
      <c r="K930"/>
      <c r="L930"/>
      <c r="M930"/>
      <c r="N930"/>
      <c r="O930"/>
      <c r="P930"/>
      <c r="Q930"/>
      <c r="R930"/>
    </row>
    <row r="931" spans="1:18" x14ac:dyDescent="0.2">
      <c r="A931"/>
      <c r="B931"/>
      <c r="C931"/>
      <c r="D931"/>
      <c r="E931"/>
      <c r="F931"/>
      <c r="G931"/>
      <c r="H931"/>
      <c r="I931"/>
      <c r="J931"/>
      <c r="K931"/>
      <c r="L931"/>
      <c r="M931"/>
      <c r="N931"/>
      <c r="O931"/>
      <c r="P931"/>
      <c r="Q931"/>
      <c r="R931"/>
    </row>
    <row r="932" spans="1:18" x14ac:dyDescent="0.2">
      <c r="A932"/>
      <c r="B932"/>
      <c r="C932"/>
      <c r="D932"/>
      <c r="E932"/>
      <c r="F932"/>
      <c r="G932"/>
      <c r="H932"/>
      <c r="I932"/>
      <c r="J932"/>
      <c r="K932"/>
      <c r="L932"/>
      <c r="M932"/>
      <c r="N932"/>
      <c r="O932"/>
      <c r="P932"/>
      <c r="Q932"/>
      <c r="R932"/>
    </row>
    <row r="933" spans="1:18" x14ac:dyDescent="0.2">
      <c r="A933"/>
      <c r="B933"/>
      <c r="C933"/>
      <c r="D933"/>
      <c r="E933"/>
      <c r="F933"/>
      <c r="G933"/>
      <c r="H933"/>
      <c r="I933"/>
      <c r="J933"/>
      <c r="K933"/>
      <c r="L933"/>
      <c r="M933"/>
      <c r="N933"/>
      <c r="O933"/>
      <c r="P933"/>
      <c r="Q933"/>
      <c r="R933"/>
    </row>
    <row r="934" spans="1:18" x14ac:dyDescent="0.2">
      <c r="A934"/>
      <c r="B934"/>
      <c r="C934"/>
      <c r="D934"/>
      <c r="E934"/>
      <c r="F934"/>
      <c r="G934"/>
      <c r="H934"/>
      <c r="I934"/>
      <c r="J934"/>
      <c r="K934"/>
      <c r="L934"/>
      <c r="M934"/>
      <c r="N934"/>
      <c r="O934"/>
      <c r="P934"/>
      <c r="Q934"/>
      <c r="R934"/>
    </row>
    <row r="935" spans="1:18" x14ac:dyDescent="0.2">
      <c r="A935"/>
      <c r="B935"/>
      <c r="C935"/>
      <c r="D935"/>
      <c r="E935"/>
      <c r="F935"/>
      <c r="G935"/>
      <c r="H935"/>
      <c r="I935"/>
      <c r="J935"/>
      <c r="K935"/>
      <c r="L935"/>
      <c r="M935"/>
      <c r="N935"/>
      <c r="O935"/>
      <c r="P935"/>
      <c r="Q935"/>
      <c r="R935"/>
    </row>
    <row r="936" spans="1:18" x14ac:dyDescent="0.2">
      <c r="A936"/>
      <c r="B936"/>
      <c r="C936"/>
      <c r="D936"/>
      <c r="E936"/>
      <c r="F936"/>
      <c r="G936"/>
      <c r="H936"/>
      <c r="I936"/>
      <c r="J936"/>
      <c r="K936"/>
      <c r="L936"/>
      <c r="M936"/>
      <c r="N936"/>
      <c r="O936"/>
      <c r="P936"/>
      <c r="Q936"/>
      <c r="R936"/>
    </row>
    <row r="937" spans="1:18" x14ac:dyDescent="0.2">
      <c r="A937"/>
      <c r="B937"/>
      <c r="C937"/>
      <c r="D937"/>
      <c r="E937"/>
      <c r="F937"/>
      <c r="G937"/>
      <c r="H937"/>
      <c r="I937"/>
      <c r="J937"/>
      <c r="K937"/>
      <c r="L937"/>
      <c r="M937"/>
      <c r="N937"/>
      <c r="O937"/>
      <c r="P937"/>
      <c r="Q937"/>
      <c r="R937"/>
    </row>
    <row r="938" spans="1:18" x14ac:dyDescent="0.2">
      <c r="A938"/>
      <c r="B938"/>
      <c r="C938"/>
      <c r="D938"/>
      <c r="E938"/>
      <c r="F938"/>
      <c r="G938"/>
      <c r="H938"/>
      <c r="I938"/>
      <c r="J938"/>
      <c r="K938"/>
      <c r="L938"/>
      <c r="M938"/>
      <c r="N938"/>
      <c r="O938"/>
      <c r="P938"/>
      <c r="Q938"/>
      <c r="R938"/>
    </row>
    <row r="939" spans="1:18" x14ac:dyDescent="0.2">
      <c r="A939"/>
      <c r="B939"/>
      <c r="C939"/>
      <c r="D939"/>
      <c r="E939"/>
      <c r="F939"/>
      <c r="G939"/>
      <c r="H939"/>
      <c r="I939"/>
      <c r="J939"/>
      <c r="K939"/>
      <c r="L939"/>
      <c r="M939"/>
      <c r="N939"/>
      <c r="O939"/>
      <c r="P939"/>
      <c r="Q939"/>
      <c r="R939"/>
    </row>
    <row r="940" spans="1:18" x14ac:dyDescent="0.2">
      <c r="A940"/>
      <c r="B940"/>
      <c r="C940"/>
      <c r="D940"/>
      <c r="E940"/>
      <c r="F940"/>
      <c r="G940"/>
      <c r="H940"/>
      <c r="I940"/>
      <c r="J940"/>
      <c r="K940"/>
      <c r="L940"/>
      <c r="M940"/>
      <c r="N940"/>
      <c r="O940"/>
      <c r="P940"/>
      <c r="Q940"/>
      <c r="R940"/>
    </row>
    <row r="941" spans="1:18" x14ac:dyDescent="0.2">
      <c r="A941"/>
      <c r="B941"/>
      <c r="C941"/>
      <c r="D941"/>
      <c r="E941"/>
      <c r="F941"/>
      <c r="G941"/>
      <c r="H941"/>
      <c r="I941"/>
      <c r="J941"/>
      <c r="K941"/>
      <c r="L941"/>
      <c r="M941"/>
      <c r="N941"/>
      <c r="O941"/>
      <c r="P941"/>
      <c r="Q941"/>
      <c r="R941"/>
    </row>
    <row r="942" spans="1:18" x14ac:dyDescent="0.2">
      <c r="A942"/>
      <c r="B942"/>
      <c r="C942"/>
      <c r="D942"/>
      <c r="E942"/>
      <c r="F942"/>
      <c r="G942"/>
      <c r="H942"/>
      <c r="I942"/>
      <c r="J942"/>
      <c r="K942"/>
      <c r="L942"/>
      <c r="M942"/>
      <c r="N942"/>
      <c r="O942"/>
      <c r="P942"/>
      <c r="Q942"/>
      <c r="R942"/>
    </row>
    <row r="943" spans="1:18" x14ac:dyDescent="0.2">
      <c r="A943"/>
      <c r="B943"/>
      <c r="C943"/>
      <c r="D943"/>
      <c r="E943"/>
      <c r="F943"/>
      <c r="G943"/>
      <c r="H943"/>
      <c r="I943"/>
      <c r="J943"/>
      <c r="K943"/>
      <c r="L943"/>
      <c r="M943"/>
      <c r="N943"/>
      <c r="O943"/>
      <c r="P943"/>
      <c r="Q943"/>
      <c r="R943"/>
    </row>
    <row r="944" spans="1:18" x14ac:dyDescent="0.2">
      <c r="A944"/>
      <c r="B944"/>
      <c r="C944"/>
      <c r="D944"/>
      <c r="E944"/>
      <c r="F944"/>
      <c r="G944"/>
      <c r="H944"/>
      <c r="I944"/>
      <c r="J944"/>
      <c r="K944"/>
      <c r="L944"/>
      <c r="M944"/>
      <c r="N944"/>
      <c r="O944"/>
      <c r="P944"/>
      <c r="Q944"/>
      <c r="R944"/>
    </row>
    <row r="945" spans="1:18" x14ac:dyDescent="0.2">
      <c r="A945"/>
      <c r="B945"/>
      <c r="C945"/>
      <c r="D945"/>
      <c r="E945"/>
      <c r="F945"/>
      <c r="G945"/>
      <c r="H945"/>
      <c r="I945"/>
      <c r="J945"/>
      <c r="K945"/>
      <c r="L945"/>
      <c r="M945"/>
      <c r="N945"/>
      <c r="O945"/>
      <c r="P945"/>
      <c r="Q945"/>
      <c r="R945"/>
    </row>
    <row r="946" spans="1:18" x14ac:dyDescent="0.2">
      <c r="A946"/>
      <c r="B946"/>
      <c r="C946"/>
      <c r="D946"/>
      <c r="E946"/>
      <c r="F946"/>
      <c r="G946"/>
      <c r="H946"/>
      <c r="I946"/>
      <c r="J946"/>
      <c r="K946"/>
      <c r="L946"/>
      <c r="M946"/>
      <c r="N946"/>
      <c r="O946"/>
      <c r="P946"/>
      <c r="Q946"/>
      <c r="R946"/>
    </row>
    <row r="947" spans="1:18" x14ac:dyDescent="0.2">
      <c r="A947"/>
      <c r="B947"/>
      <c r="C947"/>
      <c r="D947"/>
      <c r="E947"/>
      <c r="F947"/>
      <c r="G947"/>
      <c r="H947"/>
      <c r="I947"/>
      <c r="J947"/>
      <c r="K947"/>
      <c r="L947"/>
      <c r="M947"/>
      <c r="N947"/>
      <c r="O947"/>
      <c r="P947"/>
      <c r="Q947"/>
      <c r="R947"/>
    </row>
    <row r="948" spans="1:18" x14ac:dyDescent="0.2">
      <c r="A948"/>
      <c r="B948"/>
      <c r="C948"/>
      <c r="D948"/>
      <c r="E948"/>
      <c r="F948"/>
      <c r="G948"/>
      <c r="H948"/>
      <c r="I948"/>
      <c r="J948"/>
      <c r="K948"/>
      <c r="L948"/>
      <c r="M948"/>
      <c r="N948"/>
      <c r="O948"/>
      <c r="P948"/>
      <c r="Q948"/>
      <c r="R948"/>
    </row>
    <row r="949" spans="1:18" x14ac:dyDescent="0.2">
      <c r="A949"/>
      <c r="B949"/>
      <c r="C949"/>
      <c r="D949"/>
      <c r="E949"/>
      <c r="F949"/>
      <c r="G949"/>
      <c r="H949"/>
      <c r="I949"/>
      <c r="J949"/>
      <c r="K949"/>
      <c r="L949"/>
      <c r="M949"/>
      <c r="N949"/>
      <c r="O949"/>
      <c r="P949"/>
      <c r="Q949"/>
      <c r="R949"/>
    </row>
    <row r="950" spans="1:18" x14ac:dyDescent="0.2">
      <c r="A950"/>
      <c r="B950"/>
      <c r="C950"/>
      <c r="D950"/>
      <c r="E950"/>
      <c r="F950"/>
      <c r="G950"/>
      <c r="H950"/>
      <c r="I950"/>
      <c r="J950"/>
      <c r="K950"/>
      <c r="L950"/>
      <c r="M950"/>
      <c r="N950"/>
      <c r="O950"/>
      <c r="P950"/>
      <c r="Q950"/>
      <c r="R950"/>
    </row>
    <row r="951" spans="1:18" x14ac:dyDescent="0.2">
      <c r="A951"/>
      <c r="B951"/>
      <c r="C951"/>
      <c r="D951"/>
      <c r="E951"/>
      <c r="F951"/>
      <c r="G951"/>
      <c r="H951"/>
      <c r="I951"/>
      <c r="J951"/>
      <c r="K951"/>
      <c r="L951"/>
      <c r="M951"/>
      <c r="N951"/>
      <c r="O951"/>
      <c r="P951"/>
      <c r="Q951"/>
      <c r="R951"/>
    </row>
    <row r="952" spans="1:18" x14ac:dyDescent="0.2">
      <c r="A952"/>
      <c r="B952"/>
      <c r="C952"/>
      <c r="D952"/>
      <c r="E952"/>
      <c r="F952"/>
      <c r="G952"/>
      <c r="H952"/>
      <c r="I952"/>
      <c r="J952"/>
      <c r="K952"/>
      <c r="L952"/>
      <c r="M952"/>
      <c r="N952"/>
      <c r="O952"/>
      <c r="P952"/>
      <c r="Q952"/>
      <c r="R952"/>
    </row>
    <row r="953" spans="1:18" x14ac:dyDescent="0.2">
      <c r="A953"/>
      <c r="B953"/>
      <c r="C953"/>
      <c r="D953"/>
      <c r="E953"/>
      <c r="F953"/>
      <c r="G953"/>
      <c r="H953"/>
      <c r="I953"/>
      <c r="J953"/>
      <c r="K953"/>
      <c r="L953"/>
      <c r="M953"/>
      <c r="N953"/>
      <c r="O953"/>
      <c r="P953"/>
      <c r="Q953"/>
      <c r="R953"/>
    </row>
    <row r="954" spans="1:18" x14ac:dyDescent="0.2">
      <c r="A954"/>
      <c r="B954"/>
      <c r="C954"/>
      <c r="D954"/>
      <c r="E954"/>
      <c r="F954"/>
      <c r="G954"/>
      <c r="H954"/>
      <c r="I954"/>
      <c r="J954"/>
      <c r="K954"/>
      <c r="L954"/>
      <c r="M954"/>
      <c r="N954"/>
      <c r="O954"/>
      <c r="P954"/>
      <c r="Q954"/>
      <c r="R954"/>
    </row>
    <row r="955" spans="1:18" x14ac:dyDescent="0.2">
      <c r="A955"/>
      <c r="B955"/>
      <c r="C955"/>
      <c r="D955"/>
      <c r="E955"/>
      <c r="F955"/>
      <c r="G955"/>
      <c r="H955"/>
      <c r="I955"/>
      <c r="J955"/>
      <c r="K955"/>
      <c r="L955"/>
      <c r="M955"/>
      <c r="N955"/>
      <c r="O955"/>
      <c r="P955"/>
      <c r="Q955"/>
      <c r="R955"/>
    </row>
    <row r="956" spans="1:18" x14ac:dyDescent="0.2">
      <c r="A956"/>
      <c r="B956"/>
      <c r="C956"/>
      <c r="D956"/>
      <c r="E956"/>
      <c r="F956"/>
      <c r="G956"/>
      <c r="H956"/>
      <c r="I956"/>
      <c r="J956"/>
      <c r="K956"/>
      <c r="L956"/>
      <c r="M956"/>
      <c r="N956"/>
      <c r="O956"/>
      <c r="P956"/>
      <c r="Q956"/>
      <c r="R956"/>
    </row>
    <row r="957" spans="1:18" x14ac:dyDescent="0.2">
      <c r="A957"/>
      <c r="B957"/>
      <c r="C957"/>
      <c r="D957"/>
      <c r="E957"/>
      <c r="F957"/>
      <c r="G957"/>
      <c r="H957"/>
      <c r="I957"/>
      <c r="J957"/>
      <c r="K957"/>
      <c r="L957"/>
      <c r="M957"/>
      <c r="N957"/>
      <c r="O957"/>
      <c r="P957"/>
      <c r="Q957"/>
      <c r="R957"/>
    </row>
    <row r="958" spans="1:18" x14ac:dyDescent="0.2">
      <c r="A958"/>
      <c r="B958"/>
      <c r="C958"/>
      <c r="D958"/>
      <c r="E958"/>
      <c r="F958"/>
      <c r="G958"/>
      <c r="H958"/>
      <c r="I958"/>
      <c r="J958"/>
      <c r="K958"/>
      <c r="L958"/>
      <c r="M958"/>
      <c r="N958"/>
      <c r="O958"/>
      <c r="P958"/>
      <c r="Q958"/>
      <c r="R958"/>
    </row>
    <row r="959" spans="1:18" x14ac:dyDescent="0.2">
      <c r="A959"/>
      <c r="B959"/>
      <c r="C959"/>
      <c r="D959"/>
      <c r="E959"/>
      <c r="F959"/>
      <c r="G959"/>
      <c r="H959"/>
      <c r="I959"/>
      <c r="J959"/>
      <c r="K959"/>
      <c r="L959"/>
      <c r="M959"/>
      <c r="N959"/>
      <c r="O959"/>
      <c r="P959"/>
      <c r="Q959"/>
      <c r="R959"/>
    </row>
    <row r="960" spans="1:18" x14ac:dyDescent="0.2">
      <c r="A960"/>
      <c r="B960"/>
      <c r="C960"/>
      <c r="D960"/>
      <c r="E960"/>
      <c r="F960"/>
      <c r="G960"/>
      <c r="H960"/>
      <c r="I960"/>
      <c r="J960"/>
      <c r="K960"/>
      <c r="L960"/>
      <c r="M960"/>
      <c r="N960"/>
      <c r="O960"/>
      <c r="P960"/>
      <c r="Q960"/>
      <c r="R960"/>
    </row>
    <row r="961" spans="1:18" x14ac:dyDescent="0.2">
      <c r="A961"/>
      <c r="B961"/>
      <c r="C961"/>
      <c r="D961"/>
      <c r="E961"/>
      <c r="F961"/>
      <c r="G961"/>
      <c r="H961"/>
      <c r="I961"/>
      <c r="J961"/>
      <c r="K961"/>
      <c r="L961"/>
      <c r="M961"/>
      <c r="N961"/>
      <c r="O961"/>
      <c r="P961"/>
      <c r="Q961"/>
      <c r="R961"/>
    </row>
    <row r="962" spans="1:18" x14ac:dyDescent="0.2">
      <c r="A962"/>
      <c r="B962"/>
      <c r="C962"/>
      <c r="D962"/>
      <c r="E962"/>
      <c r="F962"/>
      <c r="G962"/>
      <c r="H962"/>
      <c r="I962"/>
      <c r="J962"/>
      <c r="K962"/>
      <c r="L962"/>
      <c r="M962"/>
      <c r="N962"/>
      <c r="O962"/>
      <c r="P962"/>
      <c r="Q962"/>
      <c r="R962"/>
    </row>
    <row r="963" spans="1:18" x14ac:dyDescent="0.2">
      <c r="A963"/>
      <c r="B963"/>
      <c r="C963"/>
      <c r="D963"/>
      <c r="E963"/>
      <c r="F963"/>
      <c r="G963"/>
      <c r="H963"/>
      <c r="I963"/>
      <c r="J963"/>
      <c r="K963"/>
      <c r="L963"/>
      <c r="M963"/>
      <c r="N963"/>
      <c r="O963"/>
      <c r="P963"/>
      <c r="Q963"/>
      <c r="R963"/>
    </row>
    <row r="964" spans="1:18" x14ac:dyDescent="0.2">
      <c r="A964"/>
      <c r="B964"/>
      <c r="C964"/>
      <c r="D964"/>
      <c r="E964"/>
      <c r="F964"/>
      <c r="G964"/>
      <c r="H964"/>
      <c r="I964"/>
      <c r="J964"/>
      <c r="K964"/>
      <c r="L964"/>
      <c r="M964"/>
      <c r="N964"/>
      <c r="O964"/>
      <c r="P964"/>
      <c r="Q964"/>
      <c r="R964"/>
    </row>
    <row r="965" spans="1:18" x14ac:dyDescent="0.2">
      <c r="A965"/>
      <c r="B965"/>
      <c r="C965"/>
      <c r="D965"/>
      <c r="E965"/>
      <c r="F965"/>
      <c r="G965"/>
      <c r="H965"/>
      <c r="I965"/>
      <c r="J965"/>
      <c r="K965"/>
      <c r="L965"/>
      <c r="M965"/>
      <c r="N965"/>
      <c r="O965"/>
      <c r="P965"/>
      <c r="Q965"/>
      <c r="R965"/>
    </row>
    <row r="966" spans="1:18" x14ac:dyDescent="0.2">
      <c r="A966"/>
      <c r="B966"/>
      <c r="C966"/>
      <c r="D966"/>
      <c r="E966"/>
      <c r="F966"/>
      <c r="G966"/>
      <c r="H966"/>
      <c r="I966"/>
      <c r="J966"/>
      <c r="K966"/>
      <c r="L966"/>
      <c r="M966"/>
      <c r="N966"/>
      <c r="O966"/>
      <c r="P966"/>
      <c r="Q966"/>
      <c r="R966"/>
    </row>
    <row r="967" spans="1:18" x14ac:dyDescent="0.2">
      <c r="A967"/>
      <c r="B967"/>
      <c r="C967"/>
      <c r="D967"/>
      <c r="E967"/>
      <c r="F967"/>
      <c r="G967"/>
      <c r="H967"/>
      <c r="I967"/>
      <c r="J967"/>
      <c r="K967"/>
      <c r="L967"/>
      <c r="M967"/>
      <c r="N967"/>
      <c r="O967"/>
      <c r="P967"/>
      <c r="Q967"/>
      <c r="R967"/>
    </row>
    <row r="968" spans="1:18" x14ac:dyDescent="0.2">
      <c r="A968"/>
      <c r="B968"/>
      <c r="C968"/>
      <c r="D968"/>
      <c r="E968"/>
      <c r="F968"/>
      <c r="G968"/>
      <c r="H968"/>
      <c r="I968"/>
      <c r="J968"/>
      <c r="K968"/>
      <c r="L968"/>
      <c r="M968"/>
      <c r="N968"/>
      <c r="O968"/>
      <c r="P968"/>
      <c r="Q968"/>
      <c r="R968"/>
    </row>
    <row r="969" spans="1:18" x14ac:dyDescent="0.2">
      <c r="A969"/>
      <c r="B969"/>
      <c r="C969"/>
      <c r="D969"/>
      <c r="E969"/>
      <c r="F969"/>
      <c r="G969"/>
      <c r="H969"/>
      <c r="I969"/>
      <c r="J969"/>
      <c r="K969"/>
      <c r="L969"/>
      <c r="M969"/>
      <c r="N969"/>
      <c r="O969"/>
      <c r="P969"/>
      <c r="Q969"/>
      <c r="R969"/>
    </row>
    <row r="970" spans="1:18" x14ac:dyDescent="0.2">
      <c r="A970"/>
      <c r="B970"/>
      <c r="C970"/>
      <c r="D970"/>
      <c r="E970"/>
      <c r="F970"/>
      <c r="G970"/>
      <c r="H970"/>
      <c r="I970"/>
      <c r="J970"/>
      <c r="K970"/>
      <c r="L970"/>
      <c r="M970"/>
      <c r="N970"/>
      <c r="O970"/>
      <c r="P970"/>
      <c r="Q970"/>
      <c r="R970"/>
    </row>
    <row r="971" spans="1:18" x14ac:dyDescent="0.2">
      <c r="A971"/>
      <c r="B971"/>
      <c r="C971"/>
      <c r="D971"/>
      <c r="E971"/>
      <c r="F971"/>
      <c r="G971"/>
      <c r="H971"/>
      <c r="I971"/>
      <c r="J971"/>
      <c r="K971"/>
      <c r="L971"/>
      <c r="M971"/>
      <c r="N971"/>
      <c r="O971"/>
      <c r="P971"/>
      <c r="Q971"/>
      <c r="R971"/>
    </row>
    <row r="972" spans="1:18" x14ac:dyDescent="0.2">
      <c r="A972"/>
      <c r="B972"/>
      <c r="C972"/>
      <c r="D972"/>
      <c r="E972"/>
      <c r="F972"/>
      <c r="G972"/>
      <c r="H972"/>
      <c r="I972"/>
      <c r="J972"/>
      <c r="K972"/>
      <c r="L972"/>
      <c r="M972"/>
      <c r="N972"/>
      <c r="O972"/>
      <c r="P972"/>
      <c r="Q972"/>
      <c r="R972"/>
    </row>
    <row r="973" spans="1:18" x14ac:dyDescent="0.2">
      <c r="A973"/>
      <c r="B973"/>
      <c r="C973"/>
      <c r="D973"/>
      <c r="E973"/>
      <c r="F973"/>
      <c r="G973"/>
      <c r="H973"/>
      <c r="I973"/>
      <c r="J973"/>
      <c r="K973"/>
      <c r="L973"/>
      <c r="M973"/>
      <c r="N973"/>
      <c r="O973"/>
      <c r="P973"/>
      <c r="Q973"/>
      <c r="R973"/>
    </row>
    <row r="974" spans="1:18" x14ac:dyDescent="0.2">
      <c r="A974"/>
      <c r="B974"/>
      <c r="C974"/>
      <c r="D974"/>
      <c r="E974"/>
      <c r="F974"/>
      <c r="G974"/>
      <c r="H974"/>
      <c r="I974"/>
      <c r="J974"/>
      <c r="K974"/>
      <c r="L974"/>
      <c r="M974"/>
      <c r="N974"/>
      <c r="O974"/>
      <c r="P974"/>
      <c r="Q974"/>
      <c r="R974"/>
    </row>
    <row r="975" spans="1:18" x14ac:dyDescent="0.2">
      <c r="A975"/>
      <c r="B975"/>
      <c r="C975"/>
      <c r="D975"/>
      <c r="E975"/>
      <c r="F975"/>
      <c r="G975"/>
      <c r="H975"/>
      <c r="I975"/>
      <c r="J975"/>
      <c r="K975"/>
      <c r="L975"/>
      <c r="M975"/>
      <c r="N975"/>
      <c r="O975"/>
      <c r="P975"/>
      <c r="Q975"/>
      <c r="R975"/>
    </row>
    <row r="976" spans="1:18" x14ac:dyDescent="0.2">
      <c r="A976"/>
      <c r="B976"/>
      <c r="C976"/>
      <c r="D976"/>
      <c r="E976"/>
      <c r="F976"/>
      <c r="G976"/>
      <c r="H976"/>
      <c r="I976"/>
      <c r="J976"/>
      <c r="K976"/>
      <c r="L976"/>
      <c r="M976"/>
      <c r="N976"/>
      <c r="O976"/>
      <c r="P976"/>
      <c r="Q976"/>
      <c r="R976"/>
    </row>
    <row r="977" spans="1:18" x14ac:dyDescent="0.2">
      <c r="A977"/>
      <c r="B977"/>
      <c r="C977"/>
      <c r="D977"/>
      <c r="E977"/>
      <c r="F977"/>
      <c r="G977"/>
      <c r="H977"/>
      <c r="I977"/>
      <c r="J977"/>
      <c r="K977"/>
      <c r="L977"/>
      <c r="M977"/>
      <c r="N977"/>
      <c r="O977"/>
      <c r="P977"/>
      <c r="Q977"/>
      <c r="R977"/>
    </row>
    <row r="978" spans="1:18" x14ac:dyDescent="0.2">
      <c r="A978"/>
      <c r="B978"/>
      <c r="C978"/>
      <c r="D978"/>
      <c r="E978"/>
      <c r="F978"/>
      <c r="G978"/>
      <c r="H978"/>
      <c r="I978"/>
      <c r="J978"/>
      <c r="K978"/>
      <c r="L978"/>
      <c r="M978"/>
      <c r="N978"/>
      <c r="O978"/>
      <c r="P978"/>
      <c r="Q978"/>
      <c r="R978"/>
    </row>
    <row r="979" spans="1:18" x14ac:dyDescent="0.2">
      <c r="A979"/>
      <c r="B979"/>
      <c r="C979"/>
      <c r="D979"/>
      <c r="E979"/>
      <c r="F979"/>
      <c r="G979"/>
      <c r="H979"/>
      <c r="I979"/>
      <c r="J979"/>
      <c r="K979"/>
      <c r="L979"/>
      <c r="M979"/>
      <c r="N979"/>
      <c r="O979"/>
      <c r="P979"/>
      <c r="Q979"/>
      <c r="R979"/>
    </row>
    <row r="980" spans="1:18" x14ac:dyDescent="0.2">
      <c r="A980"/>
      <c r="B980"/>
      <c r="C980"/>
      <c r="D980"/>
      <c r="E980"/>
      <c r="F980"/>
      <c r="G980"/>
      <c r="H980"/>
      <c r="I980"/>
      <c r="J980"/>
      <c r="K980"/>
      <c r="L980"/>
      <c r="M980"/>
      <c r="N980"/>
      <c r="O980"/>
      <c r="P980"/>
      <c r="Q980"/>
      <c r="R980"/>
    </row>
    <row r="981" spans="1:18" x14ac:dyDescent="0.2">
      <c r="A981"/>
      <c r="B981"/>
      <c r="C981"/>
      <c r="D981"/>
      <c r="E981"/>
      <c r="F981"/>
      <c r="G981"/>
      <c r="H981"/>
      <c r="I981"/>
      <c r="J981"/>
      <c r="K981"/>
      <c r="L981"/>
      <c r="M981"/>
      <c r="N981"/>
      <c r="O981"/>
      <c r="P981"/>
      <c r="Q981"/>
      <c r="R981"/>
    </row>
    <row r="982" spans="1:18" x14ac:dyDescent="0.2">
      <c r="A982"/>
      <c r="B982"/>
      <c r="C982"/>
      <c r="D982"/>
      <c r="E982"/>
      <c r="F982"/>
      <c r="G982"/>
      <c r="H982"/>
      <c r="I982"/>
      <c r="J982"/>
      <c r="K982"/>
      <c r="L982"/>
      <c r="M982"/>
      <c r="N982"/>
      <c r="O982"/>
      <c r="P982"/>
      <c r="Q982"/>
      <c r="R982"/>
    </row>
    <row r="983" spans="1:18" x14ac:dyDescent="0.2">
      <c r="A983"/>
      <c r="B983"/>
      <c r="C983"/>
      <c r="D983"/>
      <c r="E983"/>
      <c r="F983"/>
      <c r="G983"/>
      <c r="H983"/>
      <c r="I983"/>
      <c r="J983"/>
      <c r="K983"/>
      <c r="L983"/>
      <c r="M983"/>
      <c r="N983"/>
      <c r="O983"/>
      <c r="P983"/>
      <c r="Q983"/>
      <c r="R983"/>
    </row>
    <row r="984" spans="1:18" x14ac:dyDescent="0.2">
      <c r="A984"/>
      <c r="B984"/>
      <c r="C984"/>
      <c r="D984"/>
      <c r="E984"/>
      <c r="F984"/>
      <c r="G984"/>
      <c r="H984"/>
      <c r="I984"/>
      <c r="J984"/>
      <c r="K984"/>
      <c r="L984"/>
      <c r="M984"/>
      <c r="N984"/>
      <c r="O984"/>
      <c r="P984"/>
      <c r="Q984"/>
      <c r="R984"/>
    </row>
    <row r="985" spans="1:18" x14ac:dyDescent="0.2">
      <c r="A985"/>
      <c r="B985"/>
      <c r="C985"/>
      <c r="D985"/>
      <c r="E985"/>
      <c r="F985"/>
      <c r="G985"/>
      <c r="H985"/>
      <c r="I985"/>
      <c r="J985"/>
      <c r="K985"/>
      <c r="L985"/>
      <c r="M985"/>
      <c r="N985"/>
      <c r="O985"/>
      <c r="P985"/>
      <c r="Q985"/>
      <c r="R985"/>
    </row>
    <row r="986" spans="1:18" x14ac:dyDescent="0.2">
      <c r="A986"/>
      <c r="B986"/>
      <c r="C986"/>
      <c r="D986"/>
      <c r="E986"/>
      <c r="F986"/>
      <c r="G986"/>
      <c r="H986"/>
      <c r="I986"/>
      <c r="J986"/>
      <c r="K986"/>
      <c r="L986"/>
      <c r="M986"/>
      <c r="N986"/>
      <c r="O986"/>
      <c r="P986"/>
      <c r="Q986"/>
      <c r="R986"/>
    </row>
    <row r="987" spans="1:18" x14ac:dyDescent="0.2">
      <c r="A987"/>
      <c r="B987"/>
      <c r="C987"/>
      <c r="D987"/>
      <c r="E987"/>
      <c r="F987"/>
      <c r="G987"/>
      <c r="H987"/>
      <c r="I987"/>
      <c r="J987"/>
      <c r="K987"/>
      <c r="L987"/>
      <c r="M987"/>
      <c r="N987"/>
      <c r="O987"/>
      <c r="P987"/>
      <c r="Q987"/>
      <c r="R987"/>
    </row>
    <row r="988" spans="1:18" x14ac:dyDescent="0.2">
      <c r="A988"/>
      <c r="B988"/>
      <c r="C988"/>
      <c r="D988"/>
      <c r="E988"/>
      <c r="F988"/>
      <c r="G988"/>
      <c r="H988"/>
      <c r="I988"/>
      <c r="J988"/>
      <c r="K988"/>
      <c r="L988"/>
      <c r="M988"/>
      <c r="N988"/>
      <c r="O988"/>
      <c r="P988"/>
      <c r="Q988"/>
      <c r="R988"/>
    </row>
    <row r="989" spans="1:18" x14ac:dyDescent="0.2">
      <c r="A989"/>
      <c r="B989"/>
      <c r="C989"/>
      <c r="D989"/>
      <c r="E989"/>
      <c r="F989"/>
      <c r="G989"/>
      <c r="H989"/>
      <c r="I989"/>
      <c r="J989"/>
      <c r="K989"/>
      <c r="L989"/>
      <c r="M989"/>
      <c r="N989"/>
      <c r="O989"/>
      <c r="P989"/>
      <c r="Q989"/>
      <c r="R989"/>
    </row>
    <row r="990" spans="1:18" x14ac:dyDescent="0.2">
      <c r="A990"/>
      <c r="B990"/>
      <c r="C990"/>
      <c r="D990"/>
      <c r="E990"/>
      <c r="F990"/>
      <c r="G990"/>
      <c r="H990"/>
      <c r="I990"/>
      <c r="J990"/>
      <c r="K990"/>
      <c r="L990"/>
      <c r="M990"/>
      <c r="N990"/>
      <c r="O990"/>
      <c r="P990"/>
      <c r="Q990"/>
      <c r="R990"/>
    </row>
    <row r="991" spans="1:18" x14ac:dyDescent="0.2">
      <c r="A991"/>
      <c r="B991"/>
      <c r="C991"/>
      <c r="D991"/>
      <c r="E991"/>
      <c r="F991"/>
      <c r="G991"/>
      <c r="H991"/>
      <c r="I991"/>
      <c r="J991"/>
      <c r="K991"/>
      <c r="L991"/>
      <c r="M991"/>
      <c r="N991"/>
      <c r="O991"/>
      <c r="P991"/>
      <c r="Q991"/>
      <c r="R991"/>
    </row>
    <row r="992" spans="1:18" x14ac:dyDescent="0.2">
      <c r="A992"/>
      <c r="B992"/>
      <c r="C992"/>
      <c r="D992"/>
      <c r="E992"/>
      <c r="F992"/>
      <c r="G992"/>
      <c r="H992"/>
      <c r="I992"/>
      <c r="J992"/>
      <c r="K992"/>
      <c r="L992"/>
      <c r="M992"/>
      <c r="N992"/>
      <c r="O992"/>
      <c r="P992"/>
      <c r="Q992"/>
      <c r="R992"/>
    </row>
    <row r="993" spans="1:18" x14ac:dyDescent="0.2">
      <c r="A993"/>
      <c r="B993"/>
      <c r="C993"/>
      <c r="D993"/>
      <c r="E993"/>
      <c r="F993"/>
      <c r="G993"/>
      <c r="H993"/>
      <c r="I993"/>
      <c r="J993"/>
      <c r="K993"/>
      <c r="L993"/>
      <c r="M993"/>
      <c r="N993"/>
      <c r="O993"/>
      <c r="P993"/>
      <c r="Q993"/>
      <c r="R993"/>
    </row>
    <row r="994" spans="1:18" x14ac:dyDescent="0.2">
      <c r="A994"/>
      <c r="B994"/>
      <c r="C994"/>
      <c r="D994"/>
      <c r="E994"/>
      <c r="F994"/>
      <c r="G994"/>
      <c r="H994"/>
      <c r="I994"/>
      <c r="J994"/>
      <c r="K994"/>
      <c r="L994"/>
      <c r="M994"/>
      <c r="N994"/>
      <c r="O994"/>
      <c r="P994"/>
      <c r="Q994"/>
      <c r="R994"/>
    </row>
    <row r="995" spans="1:18" x14ac:dyDescent="0.2">
      <c r="A995"/>
      <c r="B995"/>
      <c r="C995"/>
      <c r="D995"/>
      <c r="E995"/>
      <c r="F995"/>
      <c r="G995"/>
      <c r="H995"/>
      <c r="I995"/>
      <c r="J995"/>
      <c r="K995"/>
      <c r="L995"/>
      <c r="M995"/>
      <c r="N995"/>
      <c r="O995"/>
      <c r="P995"/>
      <c r="Q995"/>
      <c r="R995"/>
    </row>
    <row r="996" spans="1:18" x14ac:dyDescent="0.2">
      <c r="A996"/>
      <c r="B996"/>
      <c r="C996"/>
      <c r="D996"/>
      <c r="E996"/>
      <c r="F996"/>
      <c r="G996"/>
      <c r="H996"/>
      <c r="I996"/>
      <c r="J996"/>
      <c r="K996"/>
      <c r="L996"/>
      <c r="M996"/>
      <c r="N996"/>
      <c r="O996"/>
      <c r="P996"/>
      <c r="Q996"/>
      <c r="R996"/>
    </row>
    <row r="997" spans="1:18" x14ac:dyDescent="0.2">
      <c r="A997"/>
      <c r="B997"/>
      <c r="C997"/>
      <c r="D997"/>
      <c r="E997"/>
      <c r="F997"/>
      <c r="G997"/>
      <c r="H997"/>
      <c r="I997"/>
      <c r="J997"/>
      <c r="K997"/>
      <c r="L997"/>
      <c r="M997"/>
      <c r="N997"/>
      <c r="O997"/>
      <c r="P997"/>
      <c r="Q997"/>
      <c r="R997"/>
    </row>
    <row r="998" spans="1:18" x14ac:dyDescent="0.2">
      <c r="A998"/>
      <c r="B998"/>
      <c r="C998"/>
      <c r="D998"/>
      <c r="E998"/>
      <c r="F998"/>
      <c r="G998"/>
      <c r="H998"/>
      <c r="I998"/>
      <c r="J998"/>
      <c r="K998"/>
      <c r="L998"/>
      <c r="M998"/>
      <c r="N998"/>
      <c r="O998"/>
      <c r="P998"/>
      <c r="Q998"/>
      <c r="R998"/>
    </row>
    <row r="999" spans="1:18" x14ac:dyDescent="0.2">
      <c r="A999"/>
      <c r="B999"/>
      <c r="C999"/>
      <c r="D999"/>
      <c r="E999"/>
      <c r="F999"/>
      <c r="G999"/>
      <c r="H999"/>
      <c r="I999"/>
      <c r="J999"/>
      <c r="K999"/>
      <c r="L999"/>
      <c r="M999"/>
      <c r="N999"/>
      <c r="O999"/>
      <c r="P999"/>
      <c r="Q999"/>
      <c r="R999"/>
    </row>
    <row r="1000" spans="1:18" x14ac:dyDescent="0.2">
      <c r="A1000"/>
      <c r="B1000"/>
      <c r="C1000"/>
      <c r="D1000"/>
      <c r="E1000"/>
      <c r="F1000"/>
      <c r="G1000"/>
      <c r="H1000"/>
      <c r="I1000"/>
      <c r="J1000"/>
      <c r="K1000"/>
      <c r="L1000"/>
      <c r="M1000"/>
      <c r="N1000"/>
      <c r="O1000"/>
      <c r="P1000"/>
      <c r="Q1000"/>
      <c r="R1000"/>
    </row>
  </sheetData>
  <sheetProtection sheet="1" objects="1" scenarios="1"/>
  <mergeCells count="24">
    <mergeCell ref="Q7:Q8"/>
    <mergeCell ref="E7:E8"/>
    <mergeCell ref="F7:F8"/>
    <mergeCell ref="H7:H8"/>
    <mergeCell ref="A7:A8"/>
    <mergeCell ref="B7:B8"/>
    <mergeCell ref="C7:C8"/>
    <mergeCell ref="D7:D8"/>
    <mergeCell ref="M6:R6"/>
    <mergeCell ref="G7:G8"/>
    <mergeCell ref="I7:I8"/>
    <mergeCell ref="J7:J8"/>
    <mergeCell ref="A4:C4"/>
    <mergeCell ref="A6:C6"/>
    <mergeCell ref="D6:F6"/>
    <mergeCell ref="I6:L6"/>
    <mergeCell ref="G6:H6"/>
    <mergeCell ref="K7:K8"/>
    <mergeCell ref="R7:R8"/>
    <mergeCell ref="N7:N8"/>
    <mergeCell ref="O7:O8"/>
    <mergeCell ref="P7:P8"/>
    <mergeCell ref="L7:L8"/>
    <mergeCell ref="M7:M8"/>
  </mergeCells>
  <phoneticPr fontId="3" type="noConversion"/>
  <dataValidations count="1">
    <dataValidation type="list" allowBlank="1" showInputMessage="1" showErrorMessage="1" sqref="H9:H906">
      <formula1>"Yes"</formula1>
    </dataValidation>
  </dataValidations>
  <pageMargins left="0.2" right="0.19" top="0.52" bottom="0.53" header="0.5" footer="0.5"/>
  <pageSetup paperSize="9" scale="62" orientation="landscape" r:id="rId1"/>
  <headerFooter alignWithMargins="0"/>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dimension ref="A1:Q1000"/>
  <sheetViews>
    <sheetView zoomScaleNormal="100" workbookViewId="0">
      <pane xSplit="3" ySplit="8" topLeftCell="L9" activePane="bottomRight" state="frozen"/>
      <selection activeCell="L27" sqref="L27"/>
      <selection pane="topRight" activeCell="L27" sqref="L27"/>
      <selection pane="bottomLeft" activeCell="L27" sqref="L27"/>
      <selection pane="bottomRight" activeCell="I9" sqref="I9"/>
    </sheetView>
  </sheetViews>
  <sheetFormatPr defaultColWidth="9.140625" defaultRowHeight="12.75" x14ac:dyDescent="0.2"/>
  <cols>
    <col min="1" max="1" width="18.28515625" style="1" customWidth="1"/>
    <col min="2" max="3" width="23.42578125" style="1" customWidth="1"/>
    <col min="4" max="4" width="17.7109375" style="1" customWidth="1"/>
    <col min="5" max="6" width="6.7109375" style="1" customWidth="1"/>
    <col min="7" max="10" width="11.7109375" style="1" customWidth="1"/>
    <col min="11" max="17" width="12.7109375" style="1" customWidth="1"/>
    <col min="18" max="16384" width="9.140625" style="1"/>
  </cols>
  <sheetData>
    <row r="1" spans="1:17" ht="23.25" x14ac:dyDescent="0.35">
      <c r="A1" s="4" t="s">
        <v>29</v>
      </c>
      <c r="B1" s="5"/>
      <c r="C1" s="5"/>
      <c r="D1" s="5"/>
      <c r="E1" s="5"/>
      <c r="F1" s="5"/>
      <c r="G1" s="5"/>
      <c r="H1" s="5"/>
      <c r="I1" s="5"/>
      <c r="J1" s="5"/>
      <c r="K1" s="5"/>
      <c r="L1" s="5"/>
      <c r="M1" s="5"/>
      <c r="N1" s="5"/>
      <c r="O1" s="5"/>
      <c r="P1" s="5"/>
      <c r="Q1" s="5"/>
    </row>
    <row r="2" spans="1:17" x14ac:dyDescent="0.2">
      <c r="A2" s="5" t="s">
        <v>32</v>
      </c>
      <c r="B2" s="5"/>
      <c r="C2" s="5"/>
      <c r="D2" s="5"/>
      <c r="E2" s="5"/>
      <c r="F2" s="5"/>
      <c r="G2" s="5"/>
      <c r="H2" s="5"/>
      <c r="I2" s="5"/>
      <c r="J2" s="5"/>
      <c r="K2" s="5"/>
      <c r="L2" s="5"/>
      <c r="M2" s="5"/>
      <c r="N2" s="5"/>
      <c r="O2" s="5"/>
      <c r="P2" s="5"/>
      <c r="Q2" s="5"/>
    </row>
    <row r="3" spans="1:17" x14ac:dyDescent="0.2">
      <c r="A3" s="5"/>
      <c r="B3" s="5"/>
      <c r="C3" s="5"/>
      <c r="D3" s="5"/>
      <c r="E3" s="5"/>
      <c r="F3" s="5"/>
      <c r="G3" s="5"/>
      <c r="H3" s="5"/>
      <c r="I3" s="5"/>
      <c r="J3" s="5"/>
      <c r="K3" s="5"/>
      <c r="L3" s="5"/>
      <c r="M3" s="5"/>
      <c r="N3" s="5"/>
      <c r="O3" s="5"/>
      <c r="P3" s="5"/>
      <c r="Q3" s="5"/>
    </row>
    <row r="4" spans="1:17" x14ac:dyDescent="0.2">
      <c r="A4" s="231" t="s">
        <v>22</v>
      </c>
      <c r="B4" s="231"/>
      <c r="C4" s="231"/>
      <c r="D4" s="6">
        <f>SUM(D$9:D$1000)</f>
        <v>20762617.16496291</v>
      </c>
      <c r="E4" s="272"/>
      <c r="F4" s="273"/>
      <c r="G4" s="6">
        <f t="shared" ref="G4:Q4" si="0">SUM(G$9:G$1000)</f>
        <v>4873787.4016439775</v>
      </c>
      <c r="H4" s="6">
        <f t="shared" si="0"/>
        <v>18559834.558297295</v>
      </c>
      <c r="I4" s="6">
        <f t="shared" si="0"/>
        <v>0</v>
      </c>
      <c r="J4" s="6">
        <f t="shared" si="0"/>
        <v>18559834.558297295</v>
      </c>
      <c r="K4" s="6">
        <f t="shared" si="0"/>
        <v>6167791.2986636963</v>
      </c>
      <c r="L4" s="6">
        <f t="shared" si="0"/>
        <v>96456260.10052532</v>
      </c>
      <c r="M4" s="6">
        <f t="shared" si="0"/>
        <v>7478813.425939437</v>
      </c>
      <c r="N4" s="6">
        <f t="shared" si="0"/>
        <v>110102864.82512851</v>
      </c>
      <c r="O4" s="6">
        <f t="shared" si="0"/>
        <v>0</v>
      </c>
      <c r="P4" s="6">
        <f t="shared" si="0"/>
        <v>110102864.82512851</v>
      </c>
      <c r="Q4" s="6">
        <f t="shared" si="0"/>
        <v>220328</v>
      </c>
    </row>
    <row r="5" spans="1:17" s="2" customFormat="1" ht="2.25" customHeight="1" x14ac:dyDescent="0.2">
      <c r="A5" s="7"/>
      <c r="B5" s="7"/>
      <c r="C5" s="7"/>
      <c r="D5" s="8"/>
      <c r="E5" s="8"/>
      <c r="F5" s="9"/>
      <c r="G5" s="9"/>
      <c r="H5" s="9"/>
      <c r="I5" s="9"/>
      <c r="J5" s="8"/>
      <c r="K5" s="8"/>
      <c r="L5" s="8"/>
      <c r="M5" s="8"/>
      <c r="N5" s="8"/>
      <c r="O5" s="9"/>
      <c r="P5" s="9"/>
      <c r="Q5" s="9"/>
    </row>
    <row r="6" spans="1:17" x14ac:dyDescent="0.2">
      <c r="A6" s="285" t="s">
        <v>67</v>
      </c>
      <c r="B6" s="285"/>
      <c r="C6" s="285"/>
      <c r="D6" s="292" t="s">
        <v>28</v>
      </c>
      <c r="E6" s="286" t="s">
        <v>18</v>
      </c>
      <c r="F6" s="261"/>
      <c r="G6" s="286" t="s">
        <v>21</v>
      </c>
      <c r="H6" s="286"/>
      <c r="I6" s="286"/>
      <c r="J6" s="286"/>
      <c r="K6" s="257" t="s">
        <v>29</v>
      </c>
      <c r="L6" s="258"/>
      <c r="M6" s="258"/>
      <c r="N6" s="258"/>
      <c r="O6" s="258"/>
      <c r="P6" s="258"/>
      <c r="Q6" s="291"/>
    </row>
    <row r="7" spans="1:17" x14ac:dyDescent="0.2">
      <c r="A7" s="276" t="s">
        <v>0</v>
      </c>
      <c r="B7" s="276" t="s">
        <v>1</v>
      </c>
      <c r="C7" s="276" t="s">
        <v>2</v>
      </c>
      <c r="D7" s="293"/>
      <c r="E7" s="278" t="s">
        <v>8</v>
      </c>
      <c r="F7" s="278" t="s">
        <v>9</v>
      </c>
      <c r="G7" s="11" t="s">
        <v>8</v>
      </c>
      <c r="H7" s="286" t="s">
        <v>9</v>
      </c>
      <c r="I7" s="286"/>
      <c r="J7" s="286"/>
      <c r="K7" s="278" t="s">
        <v>12</v>
      </c>
      <c r="L7" s="278" t="s">
        <v>13</v>
      </c>
      <c r="M7" s="278" t="s">
        <v>14</v>
      </c>
      <c r="N7" s="284" t="s">
        <v>16</v>
      </c>
      <c r="O7" s="284" t="s">
        <v>17</v>
      </c>
      <c r="P7" s="284" t="s">
        <v>81</v>
      </c>
      <c r="Q7" s="287" t="s">
        <v>73</v>
      </c>
    </row>
    <row r="8" spans="1:17" x14ac:dyDescent="0.2">
      <c r="A8" s="277"/>
      <c r="B8" s="277"/>
      <c r="C8" s="277"/>
      <c r="D8" s="294"/>
      <c r="E8" s="279"/>
      <c r="F8" s="279"/>
      <c r="G8" s="13"/>
      <c r="H8" s="10" t="s">
        <v>122</v>
      </c>
      <c r="I8" s="10" t="s">
        <v>123</v>
      </c>
      <c r="J8" s="11" t="s">
        <v>19</v>
      </c>
      <c r="K8" s="279"/>
      <c r="L8" s="279"/>
      <c r="M8" s="279"/>
      <c r="N8" s="289"/>
      <c r="O8" s="289"/>
      <c r="P8" s="289"/>
      <c r="Q8" s="288"/>
    </row>
    <row r="9" spans="1:17" x14ac:dyDescent="0.2">
      <c r="A9" s="14" t="str">
        <f>IF(INTRO!$E$39="Non-endemic"," ",IF(COUNTRY_INFO!A9=0," ",COUNTRY_INFO!A9))</f>
        <v>Ethiopia</v>
      </c>
      <c r="B9" s="14" t="str">
        <f>IF(INTRO!$E$39="Non-endemic"," ",IF(COUNTRY_INFO!B9=0," ",COUNTRY_INFO!B9))</f>
        <v>Addis Ababa Addis Ababa</v>
      </c>
      <c r="C9" s="14" t="str">
        <f>IF(INTRO!$E$39="Non-endemic"," ",IF(COUNTRY_INFO!C9=0," ",COUNTRY_INFO!C9))</f>
        <v>Addis Ketema Subcity</v>
      </c>
      <c r="D9" s="15">
        <f>IF(INTRO!$E$39="Non-endemic",0,IF(INTRO!$E$39="Endemic but PC is not required",IF(COUNTRY_INFO!$H9=1,COUNTRY_INFO!F9+COUNTRY_INFO!G9,0),IF(COUNTRY_INFO!$H9=1,COUNTRY_INFO!F9+COUNTRY_INFO!G9,IF(COUNTRY_INFO!$I9=1,IF(COUNTRY_INFO!M9&gt;=(COUNTRY_INFO!F9+COUNTRY_INFO!G9),COUNTRY_INFO!F9+COUNTRY_INFO!G9,COUNTRY_INFO!$M9),0))))</f>
        <v>0</v>
      </c>
      <c r="E9" s="16">
        <f>IF(AND(INTRO!$E$39="Non-endemic",INTRO!$E$37="Non-endemic"),"Not required",IF(INTRO!$E$39="Non-endemic","Treat with DEC",COUNTRY_INFO!P9))</f>
        <v>0</v>
      </c>
      <c r="F9" s="16">
        <f>IF(INTRO!$E$39&lt;&gt;"Non-endemic",COUNTRY_INFO!Q9,"Not required")</f>
        <v>0</v>
      </c>
      <c r="G9" s="15">
        <f>IF(COUNTRY_INFO!H9=1, IF($E9=1,$D9, 0),0)</f>
        <v>0</v>
      </c>
      <c r="H9" s="15">
        <f>IF(INTRO!$E$39&lt;&gt;"Endemic",0, IF(AND(COUNTRY_INFO!$I9=1,$F9&lt;&gt;0),IF(COUNTRY_INFO!M9&gt;=(COUNTRY_INFO!F9+COUNTRY_INFO!G9),COUNTRY_INFO!F9+COUNTRY_INFO!G9,COUNTRY_INFO!$M9), 0))</f>
        <v>0</v>
      </c>
      <c r="I9" s="3"/>
      <c r="J9" s="15">
        <f t="shared" ref="J9" si="1">IF(I9=0,H9,IF(I9&gt;H9,H9,I9))</f>
        <v>0</v>
      </c>
      <c r="K9" s="15">
        <f t="shared" ref="K9" si="2">IF(G9&lt;J9,0,IF($E9=1, (G9-J9)*2.8, 0))</f>
        <v>0</v>
      </c>
      <c r="L9" s="15">
        <f t="shared" ref="L9" si="3">IF($E9&lt;$F9, J9*(F9-E9)*2.8, 0)</f>
        <v>0</v>
      </c>
      <c r="M9" s="15">
        <f t="shared" ref="M9" si="4">IF(AND($E9=1, $F9&lt;&gt;0), J9*2.8, 0)</f>
        <v>0</v>
      </c>
      <c r="N9" s="15">
        <f t="shared" ref="N9" si="5">SUM(K9:M9)</f>
        <v>0</v>
      </c>
      <c r="O9" s="25"/>
      <c r="P9" s="17">
        <f t="shared" ref="P9:P263" si="6">IF($N9&gt;$O9,$N9-$O9,0)</f>
        <v>0</v>
      </c>
      <c r="Q9" s="17">
        <f t="shared" ref="Q9:Q263" si="7">ROUNDUP($N9/500,0)</f>
        <v>0</v>
      </c>
    </row>
    <row r="10" spans="1:17" x14ac:dyDescent="0.2">
      <c r="A10" s="14" t="str">
        <f>IF(INTRO!$E$39="Non-endemic"," ",IF(COUNTRY_INFO!A10=0," ",COUNTRY_INFO!A10))</f>
        <v>Ethiopia</v>
      </c>
      <c r="B10" s="14" t="str">
        <f>IF(INTRO!$E$39="Non-endemic"," ",IF(COUNTRY_INFO!B10=0," ",COUNTRY_INFO!B10))</f>
        <v>Addis Ababa Addis Ababa</v>
      </c>
      <c r="C10" s="14" t="str">
        <f>IF(INTRO!$E$39="Non-endemic"," ",IF(COUNTRY_INFO!C10=0," ",COUNTRY_INFO!C10))</f>
        <v>Akaki Kaliti Subcity</v>
      </c>
      <c r="D10" s="15">
        <f>IF(INTRO!$E$39="Non-endemic",0,IF(INTRO!$E$39="Endemic but PC is not required",IF(COUNTRY_INFO!$H10=1,COUNTRY_INFO!F10+COUNTRY_INFO!G10,0),IF(COUNTRY_INFO!$H10=1,COUNTRY_INFO!F10+COUNTRY_INFO!G10,IF(COUNTRY_INFO!$I10=1,IF(COUNTRY_INFO!M10&gt;=(COUNTRY_INFO!F10+COUNTRY_INFO!G10),COUNTRY_INFO!F10+COUNTRY_INFO!G10,COUNTRY_INFO!$M10),0))))</f>
        <v>0</v>
      </c>
      <c r="E10" s="16">
        <f>IF(AND(INTRO!$E$39="Non-endemic",INTRO!$E$37="Non-endemic"),"Not required",IF(INTRO!$E$39="Non-endemic","Treat with DEC",COUNTRY_INFO!P10))</f>
        <v>0</v>
      </c>
      <c r="F10" s="16">
        <f>IF(INTRO!$E$39&lt;&gt;"Non-endemic",COUNTRY_INFO!Q10,"Not required")</f>
        <v>0</v>
      </c>
      <c r="G10" s="15">
        <f>IF(COUNTRY_INFO!H10=1, IF($E10=1,$D10, 0),0)</f>
        <v>0</v>
      </c>
      <c r="H10" s="15">
        <f>IF(INTRO!$E$39&lt;&gt;"Endemic",0, IF(AND(COUNTRY_INFO!$I10=1,$F10&lt;&gt;0),IF(COUNTRY_INFO!M10&gt;=(COUNTRY_INFO!F10+COUNTRY_INFO!G10),COUNTRY_INFO!F10+COUNTRY_INFO!G10,COUNTRY_INFO!$M10), 0))</f>
        <v>0</v>
      </c>
      <c r="I10" s="3"/>
      <c r="J10" s="15">
        <f t="shared" ref="J10:J73" si="8">IF(I10=0,H10,IF(I10&gt;H10,H10,I10))</f>
        <v>0</v>
      </c>
      <c r="K10" s="15">
        <f t="shared" ref="K10:K73" si="9">IF(G10&lt;J10,0,IF($E10=1, (G10-J10)*2.8, 0))</f>
        <v>0</v>
      </c>
      <c r="L10" s="15">
        <f t="shared" ref="L10:L73" si="10">IF($E10&lt;$F10, J10*(F10-E10)*2.8, 0)</f>
        <v>0</v>
      </c>
      <c r="M10" s="15">
        <f t="shared" ref="M10:M73" si="11">IF(AND($E10=1, $F10&lt;&gt;0), J10*2.8, 0)</f>
        <v>0</v>
      </c>
      <c r="N10" s="15">
        <f t="shared" ref="N10:N73" si="12">SUM(K10:M10)</f>
        <v>0</v>
      </c>
      <c r="O10" s="25"/>
      <c r="P10" s="17">
        <f t="shared" si="6"/>
        <v>0</v>
      </c>
      <c r="Q10" s="17">
        <f t="shared" si="7"/>
        <v>0</v>
      </c>
    </row>
    <row r="11" spans="1:17" x14ac:dyDescent="0.2">
      <c r="A11" s="14" t="str">
        <f>IF(INTRO!$E$39="Non-endemic"," ",IF(COUNTRY_INFO!A11=0," ",COUNTRY_INFO!A11))</f>
        <v>Ethiopia</v>
      </c>
      <c r="B11" s="14" t="str">
        <f>IF(INTRO!$E$39="Non-endemic"," ",IF(COUNTRY_INFO!B11=0," ",COUNTRY_INFO!B11))</f>
        <v>Addis Ababa Addis Ababa</v>
      </c>
      <c r="C11" s="14" t="str">
        <f>IF(INTRO!$E$39="Non-endemic"," ",IF(COUNTRY_INFO!C11=0," ",COUNTRY_INFO!C11))</f>
        <v>Arada Subcity</v>
      </c>
      <c r="D11" s="15">
        <f>IF(INTRO!$E$39="Non-endemic",0,IF(INTRO!$E$39="Endemic but PC is not required",IF(COUNTRY_INFO!$H11=1,COUNTRY_INFO!F11+COUNTRY_INFO!G11,0),IF(COUNTRY_INFO!$H11=1,COUNTRY_INFO!F11+COUNTRY_INFO!G11,IF(COUNTRY_INFO!$I11=1,IF(COUNTRY_INFO!M11&gt;=(COUNTRY_INFO!F11+COUNTRY_INFO!G11),COUNTRY_INFO!F11+COUNTRY_INFO!G11,COUNTRY_INFO!$M11),0))))</f>
        <v>0</v>
      </c>
      <c r="E11" s="16">
        <f>IF(AND(INTRO!$E$39="Non-endemic",INTRO!$E$37="Non-endemic"),"Not required",IF(INTRO!$E$39="Non-endemic","Treat with DEC",COUNTRY_INFO!P11))</f>
        <v>0</v>
      </c>
      <c r="F11" s="16">
        <f>IF(INTRO!$E$39&lt;&gt;"Non-endemic",COUNTRY_INFO!Q11,"Not required")</f>
        <v>0</v>
      </c>
      <c r="G11" s="15">
        <f>IF(COUNTRY_INFO!H11=1, IF($E11=1,$D11, 0),0)</f>
        <v>0</v>
      </c>
      <c r="H11" s="15">
        <f>IF(INTRO!$E$39&lt;&gt;"Endemic",0, IF(AND(COUNTRY_INFO!$I11=1,$F11&lt;&gt;0),IF(COUNTRY_INFO!M11&gt;=(COUNTRY_INFO!F11+COUNTRY_INFO!G11),COUNTRY_INFO!F11+COUNTRY_INFO!G11,COUNTRY_INFO!$M11), 0))</f>
        <v>0</v>
      </c>
      <c r="I11" s="3"/>
      <c r="J11" s="15">
        <f t="shared" si="8"/>
        <v>0</v>
      </c>
      <c r="K11" s="15">
        <f t="shared" si="9"/>
        <v>0</v>
      </c>
      <c r="L11" s="15">
        <f t="shared" si="10"/>
        <v>0</v>
      </c>
      <c r="M11" s="15">
        <f t="shared" si="11"/>
        <v>0</v>
      </c>
      <c r="N11" s="15">
        <f t="shared" si="12"/>
        <v>0</v>
      </c>
      <c r="O11" s="25"/>
      <c r="P11" s="17">
        <f t="shared" si="6"/>
        <v>0</v>
      </c>
      <c r="Q11" s="17">
        <f t="shared" si="7"/>
        <v>0</v>
      </c>
    </row>
    <row r="12" spans="1:17" x14ac:dyDescent="0.2">
      <c r="A12" s="14" t="str">
        <f>IF(INTRO!$E$39="Non-endemic"," ",IF(COUNTRY_INFO!A12=0," ",COUNTRY_INFO!A12))</f>
        <v>Ethiopia</v>
      </c>
      <c r="B12" s="14" t="str">
        <f>IF(INTRO!$E$39="Non-endemic"," ",IF(COUNTRY_INFO!B12=0," ",COUNTRY_INFO!B12))</f>
        <v>Addis Ababa Addis Ababa</v>
      </c>
      <c r="C12" s="14" t="str">
        <f>IF(INTRO!$E$39="Non-endemic"," ",IF(COUNTRY_INFO!C12=0," ",COUNTRY_INFO!C12))</f>
        <v>Bolle Subcity</v>
      </c>
      <c r="D12" s="15">
        <f>IF(INTRO!$E$39="Non-endemic",0,IF(INTRO!$E$39="Endemic but PC is not required",IF(COUNTRY_INFO!$H12=1,COUNTRY_INFO!F12+COUNTRY_INFO!G12,0),IF(COUNTRY_INFO!$H12=1,COUNTRY_INFO!F12+COUNTRY_INFO!G12,IF(COUNTRY_INFO!$I12=1,IF(COUNTRY_INFO!M12&gt;=(COUNTRY_INFO!F12+COUNTRY_INFO!G12),COUNTRY_INFO!F12+COUNTRY_INFO!G12,COUNTRY_INFO!$M12),0))))</f>
        <v>0</v>
      </c>
      <c r="E12" s="16">
        <f>IF(AND(INTRO!$E$39="Non-endemic",INTRO!$E$37="Non-endemic"),"Not required",IF(INTRO!$E$39="Non-endemic","Treat with DEC",COUNTRY_INFO!P12))</f>
        <v>0</v>
      </c>
      <c r="F12" s="16">
        <f>IF(INTRO!$E$39&lt;&gt;"Non-endemic",COUNTRY_INFO!Q12,"Not required")</f>
        <v>0</v>
      </c>
      <c r="G12" s="15">
        <f>IF(COUNTRY_INFO!H12=1, IF($E12=1,$D12, 0),0)</f>
        <v>0</v>
      </c>
      <c r="H12" s="15">
        <f>IF(INTRO!$E$39&lt;&gt;"Endemic",0, IF(AND(COUNTRY_INFO!$I12=1,$F12&lt;&gt;0),IF(COUNTRY_INFO!M12&gt;=(COUNTRY_INFO!F12+COUNTRY_INFO!G12),COUNTRY_INFO!F12+COUNTRY_INFO!G12,COUNTRY_INFO!$M12), 0))</f>
        <v>0</v>
      </c>
      <c r="I12" s="3"/>
      <c r="J12" s="15">
        <f t="shared" si="8"/>
        <v>0</v>
      </c>
      <c r="K12" s="15">
        <f t="shared" si="9"/>
        <v>0</v>
      </c>
      <c r="L12" s="15">
        <f t="shared" si="10"/>
        <v>0</v>
      </c>
      <c r="M12" s="15">
        <f t="shared" si="11"/>
        <v>0</v>
      </c>
      <c r="N12" s="15">
        <f t="shared" si="12"/>
        <v>0</v>
      </c>
      <c r="O12" s="25"/>
      <c r="P12" s="17">
        <f t="shared" si="6"/>
        <v>0</v>
      </c>
      <c r="Q12" s="17">
        <f t="shared" si="7"/>
        <v>0</v>
      </c>
    </row>
    <row r="13" spans="1:17" x14ac:dyDescent="0.2">
      <c r="A13" s="14" t="str">
        <f>IF(INTRO!$E$39="Non-endemic"," ",IF(COUNTRY_INFO!A13=0," ",COUNTRY_INFO!A13))</f>
        <v>Ethiopia</v>
      </c>
      <c r="B13" s="14" t="str">
        <f>IF(INTRO!$E$39="Non-endemic"," ",IF(COUNTRY_INFO!B13=0," ",COUNTRY_INFO!B13))</f>
        <v>Addis Ababa Addis Ababa</v>
      </c>
      <c r="C13" s="14" t="str">
        <f>IF(INTRO!$E$39="Non-endemic"," ",IF(COUNTRY_INFO!C13=0," ",COUNTRY_INFO!C13))</f>
        <v>Gulelie Subcity</v>
      </c>
      <c r="D13" s="15">
        <f>IF(INTRO!$E$39="Non-endemic",0,IF(INTRO!$E$39="Endemic but PC is not required",IF(COUNTRY_INFO!$H13=1,COUNTRY_INFO!F13+COUNTRY_INFO!G13,0),IF(COUNTRY_INFO!$H13=1,COUNTRY_INFO!F13+COUNTRY_INFO!G13,IF(COUNTRY_INFO!$I13=1,IF(COUNTRY_INFO!M13&gt;=(COUNTRY_INFO!F13+COUNTRY_INFO!G13),COUNTRY_INFO!F13+COUNTRY_INFO!G13,COUNTRY_INFO!$M13),0))))</f>
        <v>0</v>
      </c>
      <c r="E13" s="16">
        <f>IF(AND(INTRO!$E$39="Non-endemic",INTRO!$E$37="Non-endemic"),"Not required",IF(INTRO!$E$39="Non-endemic","Treat with DEC",COUNTRY_INFO!P13))</f>
        <v>0</v>
      </c>
      <c r="F13" s="16">
        <f>IF(INTRO!$E$39&lt;&gt;"Non-endemic",COUNTRY_INFO!Q13,"Not required")</f>
        <v>0</v>
      </c>
      <c r="G13" s="15">
        <f>IF(COUNTRY_INFO!H13=1, IF($E13=1,$D13, 0),0)</f>
        <v>0</v>
      </c>
      <c r="H13" s="15">
        <f>IF(INTRO!$E$39&lt;&gt;"Endemic",0, IF(AND(COUNTRY_INFO!$I13=1,$F13&lt;&gt;0),IF(COUNTRY_INFO!M13&gt;=(COUNTRY_INFO!F13+COUNTRY_INFO!G13),COUNTRY_INFO!F13+COUNTRY_INFO!G13,COUNTRY_INFO!$M13), 0))</f>
        <v>0</v>
      </c>
      <c r="I13" s="3"/>
      <c r="J13" s="15">
        <f t="shared" si="8"/>
        <v>0</v>
      </c>
      <c r="K13" s="15">
        <f t="shared" si="9"/>
        <v>0</v>
      </c>
      <c r="L13" s="15">
        <f t="shared" si="10"/>
        <v>0</v>
      </c>
      <c r="M13" s="15">
        <f t="shared" si="11"/>
        <v>0</v>
      </c>
      <c r="N13" s="15">
        <f t="shared" si="12"/>
        <v>0</v>
      </c>
      <c r="O13" s="25"/>
      <c r="P13" s="17">
        <f t="shared" si="6"/>
        <v>0</v>
      </c>
      <c r="Q13" s="17">
        <f t="shared" si="7"/>
        <v>0</v>
      </c>
    </row>
    <row r="14" spans="1:17" x14ac:dyDescent="0.2">
      <c r="A14" s="14" t="str">
        <f>IF(INTRO!$E$39="Non-endemic"," ",IF(COUNTRY_INFO!A14=0," ",COUNTRY_INFO!A14))</f>
        <v>Ethiopia</v>
      </c>
      <c r="B14" s="14" t="str">
        <f>IF(INTRO!$E$39="Non-endemic"," ",IF(COUNTRY_INFO!B14=0," ",COUNTRY_INFO!B14))</f>
        <v>Addis Ababa Addis Ababa</v>
      </c>
      <c r="C14" s="14" t="str">
        <f>IF(INTRO!$E$39="Non-endemic"," ",IF(COUNTRY_INFO!C14=0," ",COUNTRY_INFO!C14))</f>
        <v>Kirkose Subcity</v>
      </c>
      <c r="D14" s="15">
        <f>IF(INTRO!$E$39="Non-endemic",0,IF(INTRO!$E$39="Endemic but PC is not required",IF(COUNTRY_INFO!$H14=1,COUNTRY_INFO!F14+COUNTRY_INFO!G14,0),IF(COUNTRY_INFO!$H14=1,COUNTRY_INFO!F14+COUNTRY_INFO!G14,IF(COUNTRY_INFO!$I14=1,IF(COUNTRY_INFO!M14&gt;=(COUNTRY_INFO!F14+COUNTRY_INFO!G14),COUNTRY_INFO!F14+COUNTRY_INFO!G14,COUNTRY_INFO!$M14),0))))</f>
        <v>0</v>
      </c>
      <c r="E14" s="16">
        <f>IF(AND(INTRO!$E$39="Non-endemic",INTRO!$E$37="Non-endemic"),"Not required",IF(INTRO!$E$39="Non-endemic","Treat with DEC",COUNTRY_INFO!P14))</f>
        <v>0</v>
      </c>
      <c r="F14" s="16">
        <f>IF(INTRO!$E$39&lt;&gt;"Non-endemic",COUNTRY_INFO!Q14,"Not required")</f>
        <v>0</v>
      </c>
      <c r="G14" s="15">
        <f>IF(COUNTRY_INFO!H14=1, IF($E14=1,$D14, 0),0)</f>
        <v>0</v>
      </c>
      <c r="H14" s="15">
        <f>IF(INTRO!$E$39&lt;&gt;"Endemic",0, IF(AND(COUNTRY_INFO!$I14=1,$F14&lt;&gt;0),IF(COUNTRY_INFO!M14&gt;=(COUNTRY_INFO!F14+COUNTRY_INFO!G14),COUNTRY_INFO!F14+COUNTRY_INFO!G14,COUNTRY_INFO!$M14), 0))</f>
        <v>0</v>
      </c>
      <c r="I14" s="3"/>
      <c r="J14" s="15">
        <f t="shared" si="8"/>
        <v>0</v>
      </c>
      <c r="K14" s="15">
        <f t="shared" si="9"/>
        <v>0</v>
      </c>
      <c r="L14" s="15">
        <f t="shared" si="10"/>
        <v>0</v>
      </c>
      <c r="M14" s="15">
        <f t="shared" si="11"/>
        <v>0</v>
      </c>
      <c r="N14" s="15">
        <f t="shared" si="12"/>
        <v>0</v>
      </c>
      <c r="O14" s="25"/>
      <c r="P14" s="17">
        <f t="shared" si="6"/>
        <v>0</v>
      </c>
      <c r="Q14" s="17">
        <f t="shared" si="7"/>
        <v>0</v>
      </c>
    </row>
    <row r="15" spans="1:17" x14ac:dyDescent="0.2">
      <c r="A15" s="14" t="str">
        <f>IF(INTRO!$E$39="Non-endemic"," ",IF(COUNTRY_INFO!A15=0," ",COUNTRY_INFO!A15))</f>
        <v>Ethiopia</v>
      </c>
      <c r="B15" s="14" t="str">
        <f>IF(INTRO!$E$39="Non-endemic"," ",IF(COUNTRY_INFO!B15=0," ",COUNTRY_INFO!B15))</f>
        <v>Addis Ababa Addis Ababa</v>
      </c>
      <c r="C15" s="14" t="str">
        <f>IF(INTRO!$E$39="Non-endemic"," ",IF(COUNTRY_INFO!C15=0," ",COUNTRY_INFO!C15))</f>
        <v>Kolfie Keranio Subcity</v>
      </c>
      <c r="D15" s="15">
        <f>IF(INTRO!$E$39="Non-endemic",0,IF(INTRO!$E$39="Endemic but PC is not required",IF(COUNTRY_INFO!$H15=1,COUNTRY_INFO!F15+COUNTRY_INFO!G15,0),IF(COUNTRY_INFO!$H15=1,COUNTRY_INFO!F15+COUNTRY_INFO!G15,IF(COUNTRY_INFO!$I15=1,IF(COUNTRY_INFO!M15&gt;=(COUNTRY_INFO!F15+COUNTRY_INFO!G15),COUNTRY_INFO!F15+COUNTRY_INFO!G15,COUNTRY_INFO!$M15),0))))</f>
        <v>0</v>
      </c>
      <c r="E15" s="16">
        <f>IF(AND(INTRO!$E$39="Non-endemic",INTRO!$E$37="Non-endemic"),"Not required",IF(INTRO!$E$39="Non-endemic","Treat with DEC",COUNTRY_INFO!P15))</f>
        <v>0</v>
      </c>
      <c r="F15" s="16">
        <f>IF(INTRO!$E$39&lt;&gt;"Non-endemic",COUNTRY_INFO!Q15,"Not required")</f>
        <v>0</v>
      </c>
      <c r="G15" s="15">
        <f>IF(COUNTRY_INFO!H15=1, IF($E15=1,$D15, 0),0)</f>
        <v>0</v>
      </c>
      <c r="H15" s="15">
        <f>IF(INTRO!$E$39&lt;&gt;"Endemic",0, IF(AND(COUNTRY_INFO!$I15=1,$F15&lt;&gt;0),IF(COUNTRY_INFO!M15&gt;=(COUNTRY_INFO!F15+COUNTRY_INFO!G15),COUNTRY_INFO!F15+COUNTRY_INFO!G15,COUNTRY_INFO!$M15), 0))</f>
        <v>0</v>
      </c>
      <c r="I15" s="3"/>
      <c r="J15" s="15">
        <f t="shared" si="8"/>
        <v>0</v>
      </c>
      <c r="K15" s="15">
        <f t="shared" si="9"/>
        <v>0</v>
      </c>
      <c r="L15" s="15">
        <f t="shared" si="10"/>
        <v>0</v>
      </c>
      <c r="M15" s="15">
        <f t="shared" si="11"/>
        <v>0</v>
      </c>
      <c r="N15" s="15">
        <f t="shared" si="12"/>
        <v>0</v>
      </c>
      <c r="O15" s="25"/>
      <c r="P15" s="17">
        <f t="shared" si="6"/>
        <v>0</v>
      </c>
      <c r="Q15" s="17">
        <f t="shared" si="7"/>
        <v>0</v>
      </c>
    </row>
    <row r="16" spans="1:17" x14ac:dyDescent="0.2">
      <c r="A16" s="14" t="str">
        <f>IF(INTRO!$E$39="Non-endemic"," ",IF(COUNTRY_INFO!A16=0," ",COUNTRY_INFO!A16))</f>
        <v>Ethiopia</v>
      </c>
      <c r="B16" s="14" t="str">
        <f>IF(INTRO!$E$39="Non-endemic"," ",IF(COUNTRY_INFO!B16=0," ",COUNTRY_INFO!B16))</f>
        <v>Addis Ababa Addis Ababa</v>
      </c>
      <c r="C16" s="14" t="str">
        <f>IF(INTRO!$E$39="Non-endemic"," ",IF(COUNTRY_INFO!C16=0," ",COUNTRY_INFO!C16))</f>
        <v>Lideta Subcity</v>
      </c>
      <c r="D16" s="15">
        <f>IF(INTRO!$E$39="Non-endemic",0,IF(INTRO!$E$39="Endemic but PC is not required",IF(COUNTRY_INFO!$H16=1,COUNTRY_INFO!F16+COUNTRY_INFO!G16,0),IF(COUNTRY_INFO!$H16=1,COUNTRY_INFO!F16+COUNTRY_INFO!G16,IF(COUNTRY_INFO!$I16=1,IF(COUNTRY_INFO!M16&gt;=(COUNTRY_INFO!F16+COUNTRY_INFO!G16),COUNTRY_INFO!F16+COUNTRY_INFO!G16,COUNTRY_INFO!$M16),0))))</f>
        <v>0</v>
      </c>
      <c r="E16" s="16">
        <f>IF(AND(INTRO!$E$39="Non-endemic",INTRO!$E$37="Non-endemic"),"Not required",IF(INTRO!$E$39="Non-endemic","Treat with DEC",COUNTRY_INFO!P16))</f>
        <v>0</v>
      </c>
      <c r="F16" s="16">
        <f>IF(INTRO!$E$39&lt;&gt;"Non-endemic",COUNTRY_INFO!Q16,"Not required")</f>
        <v>0</v>
      </c>
      <c r="G16" s="15">
        <f>IF(COUNTRY_INFO!H16=1, IF($E16=1,$D16, 0),0)</f>
        <v>0</v>
      </c>
      <c r="H16" s="15">
        <f>IF(INTRO!$E$39&lt;&gt;"Endemic",0, IF(AND(COUNTRY_INFO!$I16=1,$F16&lt;&gt;0),IF(COUNTRY_INFO!M16&gt;=(COUNTRY_INFO!F16+COUNTRY_INFO!G16),COUNTRY_INFO!F16+COUNTRY_INFO!G16,COUNTRY_INFO!$M16), 0))</f>
        <v>0</v>
      </c>
      <c r="I16" s="3"/>
      <c r="J16" s="15">
        <f t="shared" si="8"/>
        <v>0</v>
      </c>
      <c r="K16" s="15">
        <f t="shared" si="9"/>
        <v>0</v>
      </c>
      <c r="L16" s="15">
        <f t="shared" si="10"/>
        <v>0</v>
      </c>
      <c r="M16" s="15">
        <f t="shared" si="11"/>
        <v>0</v>
      </c>
      <c r="N16" s="15">
        <f t="shared" si="12"/>
        <v>0</v>
      </c>
      <c r="O16" s="25"/>
      <c r="P16" s="17">
        <f t="shared" si="6"/>
        <v>0</v>
      </c>
      <c r="Q16" s="17">
        <f t="shared" si="7"/>
        <v>0</v>
      </c>
    </row>
    <row r="17" spans="1:17" x14ac:dyDescent="0.2">
      <c r="A17" s="14" t="str">
        <f>IF(INTRO!$E$39="Non-endemic"," ",IF(COUNTRY_INFO!A17=0," ",COUNTRY_INFO!A17))</f>
        <v>Ethiopia</v>
      </c>
      <c r="B17" s="14" t="str">
        <f>IF(INTRO!$E$39="Non-endemic"," ",IF(COUNTRY_INFO!B17=0," ",COUNTRY_INFO!B17))</f>
        <v>Addis Ababa Addis Ababa</v>
      </c>
      <c r="C17" s="14" t="str">
        <f>IF(INTRO!$E$39="Non-endemic"," ",IF(COUNTRY_INFO!C17=0," ",COUNTRY_INFO!C17))</f>
        <v>Nifase Silk Lafto Subcity</v>
      </c>
      <c r="D17" s="15">
        <f>IF(INTRO!$E$39="Non-endemic",0,IF(INTRO!$E$39="Endemic but PC is not required",IF(COUNTRY_INFO!$H17=1,COUNTRY_INFO!F17+COUNTRY_INFO!G17,0),IF(COUNTRY_INFO!$H17=1,COUNTRY_INFO!F17+COUNTRY_INFO!G17,IF(COUNTRY_INFO!$I17=1,IF(COUNTRY_INFO!M17&gt;=(COUNTRY_INFO!F17+COUNTRY_INFO!G17),COUNTRY_INFO!F17+COUNTRY_INFO!G17,COUNTRY_INFO!$M17),0))))</f>
        <v>0</v>
      </c>
      <c r="E17" s="16">
        <f>IF(AND(INTRO!$E$39="Non-endemic",INTRO!$E$37="Non-endemic"),"Not required",IF(INTRO!$E$39="Non-endemic","Treat with DEC",COUNTRY_INFO!P17))</f>
        <v>0</v>
      </c>
      <c r="F17" s="16">
        <f>IF(INTRO!$E$39&lt;&gt;"Non-endemic",COUNTRY_INFO!Q17,"Not required")</f>
        <v>0</v>
      </c>
      <c r="G17" s="15">
        <f>IF(COUNTRY_INFO!H17=1, IF($E17=1,$D17, 0),0)</f>
        <v>0</v>
      </c>
      <c r="H17" s="15">
        <f>IF(INTRO!$E$39&lt;&gt;"Endemic",0, IF(AND(COUNTRY_INFO!$I17=1,$F17&lt;&gt;0),IF(COUNTRY_INFO!M17&gt;=(COUNTRY_INFO!F17+COUNTRY_INFO!G17),COUNTRY_INFO!F17+COUNTRY_INFO!G17,COUNTRY_INFO!$M17), 0))</f>
        <v>0</v>
      </c>
      <c r="I17" s="3"/>
      <c r="J17" s="15">
        <f t="shared" si="8"/>
        <v>0</v>
      </c>
      <c r="K17" s="15">
        <f t="shared" si="9"/>
        <v>0</v>
      </c>
      <c r="L17" s="15">
        <f t="shared" si="10"/>
        <v>0</v>
      </c>
      <c r="M17" s="15">
        <f t="shared" si="11"/>
        <v>0</v>
      </c>
      <c r="N17" s="15">
        <f t="shared" si="12"/>
        <v>0</v>
      </c>
      <c r="O17" s="25"/>
      <c r="P17" s="17">
        <f t="shared" si="6"/>
        <v>0</v>
      </c>
      <c r="Q17" s="17">
        <f t="shared" si="7"/>
        <v>0</v>
      </c>
    </row>
    <row r="18" spans="1:17" x14ac:dyDescent="0.2">
      <c r="A18" s="14" t="str">
        <f>IF(INTRO!$E$39="Non-endemic"," ",IF(COUNTRY_INFO!A18=0," ",COUNTRY_INFO!A18))</f>
        <v>Ethiopia</v>
      </c>
      <c r="B18" s="14" t="str">
        <f>IF(INTRO!$E$39="Non-endemic"," ",IF(COUNTRY_INFO!B18=0," ",COUNTRY_INFO!B18))</f>
        <v>Addis Ababa Addis Ababa</v>
      </c>
      <c r="C18" s="14" t="str">
        <f>IF(INTRO!$E$39="Non-endemic"," ",IF(COUNTRY_INFO!C18=0," ",COUNTRY_INFO!C18))</f>
        <v>Yeka Subcity</v>
      </c>
      <c r="D18" s="15">
        <f>IF(INTRO!$E$39="Non-endemic",0,IF(INTRO!$E$39="Endemic but PC is not required",IF(COUNTRY_INFO!$H18=1,COUNTRY_INFO!F18+COUNTRY_INFO!G18,0),IF(COUNTRY_INFO!$H18=1,COUNTRY_INFO!F18+COUNTRY_INFO!G18,IF(COUNTRY_INFO!$I18=1,IF(COUNTRY_INFO!M18&gt;=(COUNTRY_INFO!F18+COUNTRY_INFO!G18),COUNTRY_INFO!F18+COUNTRY_INFO!G18,COUNTRY_INFO!$M18),0))))</f>
        <v>0</v>
      </c>
      <c r="E18" s="16">
        <f>IF(AND(INTRO!$E$39="Non-endemic",INTRO!$E$37="Non-endemic"),"Not required",IF(INTRO!$E$39="Non-endemic","Treat with DEC",COUNTRY_INFO!P18))</f>
        <v>0</v>
      </c>
      <c r="F18" s="16">
        <f>IF(INTRO!$E$39&lt;&gt;"Non-endemic",COUNTRY_INFO!Q18,"Not required")</f>
        <v>0</v>
      </c>
      <c r="G18" s="15">
        <f>IF(COUNTRY_INFO!H18=1, IF($E18=1,$D18, 0),0)</f>
        <v>0</v>
      </c>
      <c r="H18" s="15">
        <f>IF(INTRO!$E$39&lt;&gt;"Endemic",0, IF(AND(COUNTRY_INFO!$I18=1,$F18&lt;&gt;0),IF(COUNTRY_INFO!M18&gt;=(COUNTRY_INFO!F18+COUNTRY_INFO!G18),COUNTRY_INFO!F18+COUNTRY_INFO!G18,COUNTRY_INFO!$M18), 0))</f>
        <v>0</v>
      </c>
      <c r="I18" s="3"/>
      <c r="J18" s="15">
        <f t="shared" si="8"/>
        <v>0</v>
      </c>
      <c r="K18" s="15">
        <f t="shared" si="9"/>
        <v>0</v>
      </c>
      <c r="L18" s="15">
        <f t="shared" si="10"/>
        <v>0</v>
      </c>
      <c r="M18" s="15">
        <f t="shared" si="11"/>
        <v>0</v>
      </c>
      <c r="N18" s="15">
        <f t="shared" si="12"/>
        <v>0</v>
      </c>
      <c r="O18" s="25"/>
      <c r="P18" s="17">
        <f t="shared" si="6"/>
        <v>0</v>
      </c>
      <c r="Q18" s="17">
        <f t="shared" si="7"/>
        <v>0</v>
      </c>
    </row>
    <row r="19" spans="1:17" x14ac:dyDescent="0.2">
      <c r="A19" s="14" t="str">
        <f>IF(INTRO!$E$39="Non-endemic"," ",IF(COUNTRY_INFO!A19=0," ",COUNTRY_INFO!A19))</f>
        <v>Ethiopia</v>
      </c>
      <c r="B19" s="14" t="str">
        <f>IF(INTRO!$E$39="Non-endemic"," ",IF(COUNTRY_INFO!B19=0," ",COUNTRY_INFO!B19))</f>
        <v>Afar Awsa</v>
      </c>
      <c r="C19" s="14" t="str">
        <f>IF(INTRO!$E$39="Non-endemic"," ",IF(COUNTRY_INFO!C19=0," ",COUNTRY_INFO!C19))</f>
        <v>Abala</v>
      </c>
      <c r="D19" s="15">
        <f>IF(INTRO!$E$39="Non-endemic",0,IF(INTRO!$E$39="Endemic but PC is not required",IF(COUNTRY_INFO!$H19=1,COUNTRY_INFO!F19+COUNTRY_INFO!G19,0),IF(COUNTRY_INFO!$H19=1,COUNTRY_INFO!F19+COUNTRY_INFO!G19,IF(COUNTRY_INFO!$I19=1,IF(COUNTRY_INFO!M19&gt;=(COUNTRY_INFO!F19+COUNTRY_INFO!G19),COUNTRY_INFO!F19+COUNTRY_INFO!G19,COUNTRY_INFO!$M19),0))))</f>
        <v>0</v>
      </c>
      <c r="E19" s="16">
        <f>IF(AND(INTRO!$E$39="Non-endemic",INTRO!$E$37="Non-endemic"),"Not required",IF(INTRO!$E$39="Non-endemic","Treat with DEC",COUNTRY_INFO!P19))</f>
        <v>0</v>
      </c>
      <c r="F19" s="16">
        <f>IF(INTRO!$E$39&lt;&gt;"Non-endemic",COUNTRY_INFO!Q19,"Not required")</f>
        <v>0</v>
      </c>
      <c r="G19" s="15">
        <f>IF(COUNTRY_INFO!H19=1, IF($E19=1,$D19, 0),0)</f>
        <v>0</v>
      </c>
      <c r="H19" s="15">
        <f>IF(INTRO!$E$39&lt;&gt;"Endemic",0, IF(AND(COUNTRY_INFO!$I19=1,$F19&lt;&gt;0),IF(COUNTRY_INFO!M19&gt;=(COUNTRY_INFO!F19+COUNTRY_INFO!G19),COUNTRY_INFO!F19+COUNTRY_INFO!G19,COUNTRY_INFO!$M19), 0))</f>
        <v>0</v>
      </c>
      <c r="I19" s="3"/>
      <c r="J19" s="15">
        <f t="shared" si="8"/>
        <v>0</v>
      </c>
      <c r="K19" s="15">
        <f t="shared" si="9"/>
        <v>0</v>
      </c>
      <c r="L19" s="15">
        <f t="shared" si="10"/>
        <v>0</v>
      </c>
      <c r="M19" s="15">
        <f t="shared" si="11"/>
        <v>0</v>
      </c>
      <c r="N19" s="15">
        <f t="shared" si="12"/>
        <v>0</v>
      </c>
      <c r="O19" s="25"/>
      <c r="P19" s="17">
        <f t="shared" si="6"/>
        <v>0</v>
      </c>
      <c r="Q19" s="17">
        <f t="shared" si="7"/>
        <v>0</v>
      </c>
    </row>
    <row r="20" spans="1:17" x14ac:dyDescent="0.2">
      <c r="A20" s="14" t="str">
        <f>IF(INTRO!$E$39="Non-endemic"," ",IF(COUNTRY_INFO!A20=0," ",COUNTRY_INFO!A20))</f>
        <v>Ethiopia</v>
      </c>
      <c r="B20" s="14" t="str">
        <f>IF(INTRO!$E$39="Non-endemic"," ",IF(COUNTRY_INFO!B20=0," ",COUNTRY_INFO!B20))</f>
        <v>Afar Awsa</v>
      </c>
      <c r="C20" s="14" t="str">
        <f>IF(INTRO!$E$39="Non-endemic"," ",IF(COUNTRY_INFO!C20=0," ",COUNTRY_INFO!C20))</f>
        <v>Adar</v>
      </c>
      <c r="D20" s="15">
        <f>IF(INTRO!$E$39="Non-endemic",0,IF(INTRO!$E$39="Endemic but PC is not required",IF(COUNTRY_INFO!$H20=1,COUNTRY_INFO!F20+COUNTRY_INFO!G20,0),IF(COUNTRY_INFO!$H20=1,COUNTRY_INFO!F20+COUNTRY_INFO!G20,IF(COUNTRY_INFO!$I20=1,IF(COUNTRY_INFO!M20&gt;=(COUNTRY_INFO!F20+COUNTRY_INFO!G20),COUNTRY_INFO!F20+COUNTRY_INFO!G20,COUNTRY_INFO!$M20),0))))</f>
        <v>0</v>
      </c>
      <c r="E20" s="16">
        <f>IF(AND(INTRO!$E$39="Non-endemic",INTRO!$E$37="Non-endemic"),"Not required",IF(INTRO!$E$39="Non-endemic","Treat with DEC",COUNTRY_INFO!P20))</f>
        <v>0</v>
      </c>
      <c r="F20" s="16">
        <f>IF(INTRO!$E$39&lt;&gt;"Non-endemic",COUNTRY_INFO!Q20,"Not required")</f>
        <v>0</v>
      </c>
      <c r="G20" s="15">
        <f>IF(COUNTRY_INFO!H20=1, IF($E20=1,$D20, 0),0)</f>
        <v>0</v>
      </c>
      <c r="H20" s="15">
        <f>IF(INTRO!$E$39&lt;&gt;"Endemic",0, IF(AND(COUNTRY_INFO!$I20=1,$F20&lt;&gt;0),IF(COUNTRY_INFO!M20&gt;=(COUNTRY_INFO!F20+COUNTRY_INFO!G20),COUNTRY_INFO!F20+COUNTRY_INFO!G20,COUNTRY_INFO!$M20), 0))</f>
        <v>0</v>
      </c>
      <c r="I20" s="3"/>
      <c r="J20" s="15">
        <f t="shared" si="8"/>
        <v>0</v>
      </c>
      <c r="K20" s="15">
        <f t="shared" si="9"/>
        <v>0</v>
      </c>
      <c r="L20" s="15">
        <f t="shared" si="10"/>
        <v>0</v>
      </c>
      <c r="M20" s="15">
        <f t="shared" si="11"/>
        <v>0</v>
      </c>
      <c r="N20" s="15">
        <f t="shared" si="12"/>
        <v>0</v>
      </c>
      <c r="O20" s="25"/>
      <c r="P20" s="17">
        <f t="shared" si="6"/>
        <v>0</v>
      </c>
      <c r="Q20" s="17">
        <f t="shared" si="7"/>
        <v>0</v>
      </c>
    </row>
    <row r="21" spans="1:17" x14ac:dyDescent="0.2">
      <c r="A21" s="14" t="str">
        <f>IF(INTRO!$E$39="Non-endemic"," ",IF(COUNTRY_INFO!A21=0," ",COUNTRY_INFO!A21))</f>
        <v>Ethiopia</v>
      </c>
      <c r="B21" s="14" t="str">
        <f>IF(INTRO!$E$39="Non-endemic"," ",IF(COUNTRY_INFO!B21=0," ",COUNTRY_INFO!B21))</f>
        <v>Afar Awsa</v>
      </c>
      <c r="C21" s="14" t="str">
        <f>IF(INTRO!$E$39="Non-endemic"," ",IF(COUNTRY_INFO!C21=0," ",COUNTRY_INFO!C21))</f>
        <v>Afambo</v>
      </c>
      <c r="D21" s="15">
        <f>IF(INTRO!$E$39="Non-endemic",0,IF(INTRO!$E$39="Endemic but PC is not required",IF(COUNTRY_INFO!$H21=1,COUNTRY_INFO!F21+COUNTRY_INFO!G21,0),IF(COUNTRY_INFO!$H21=1,COUNTRY_INFO!F21+COUNTRY_INFO!G21,IF(COUNTRY_INFO!$I21=1,IF(COUNTRY_INFO!M21&gt;=(COUNTRY_INFO!F21+COUNTRY_INFO!G21),COUNTRY_INFO!F21+COUNTRY_INFO!G21,COUNTRY_INFO!$M21),0))))</f>
        <v>0</v>
      </c>
      <c r="E21" s="16">
        <f>IF(AND(INTRO!$E$39="Non-endemic",INTRO!$E$37="Non-endemic"),"Not required",IF(INTRO!$E$39="Non-endemic","Treat with DEC",COUNTRY_INFO!P21))</f>
        <v>0</v>
      </c>
      <c r="F21" s="16">
        <f>IF(INTRO!$E$39&lt;&gt;"Non-endemic",COUNTRY_INFO!Q21,"Not required")</f>
        <v>0</v>
      </c>
      <c r="G21" s="15">
        <f>IF(COUNTRY_INFO!H21=1, IF($E21=1,$D21, 0),0)</f>
        <v>0</v>
      </c>
      <c r="H21" s="15">
        <f>IF(INTRO!$E$39&lt;&gt;"Endemic",0, IF(AND(COUNTRY_INFO!$I21=1,$F21&lt;&gt;0),IF(COUNTRY_INFO!M21&gt;=(COUNTRY_INFO!F21+COUNTRY_INFO!G21),COUNTRY_INFO!F21+COUNTRY_INFO!G21,COUNTRY_INFO!$M21), 0))</f>
        <v>0</v>
      </c>
      <c r="I21" s="3"/>
      <c r="J21" s="15">
        <f t="shared" si="8"/>
        <v>0</v>
      </c>
      <c r="K21" s="15">
        <f t="shared" si="9"/>
        <v>0</v>
      </c>
      <c r="L21" s="15">
        <f t="shared" si="10"/>
        <v>0</v>
      </c>
      <c r="M21" s="15">
        <f t="shared" si="11"/>
        <v>0</v>
      </c>
      <c r="N21" s="15">
        <f t="shared" si="12"/>
        <v>0</v>
      </c>
      <c r="O21" s="25"/>
      <c r="P21" s="17">
        <f t="shared" si="6"/>
        <v>0</v>
      </c>
      <c r="Q21" s="17">
        <f t="shared" si="7"/>
        <v>0</v>
      </c>
    </row>
    <row r="22" spans="1:17" x14ac:dyDescent="0.2">
      <c r="A22" s="14" t="str">
        <f>IF(INTRO!$E$39="Non-endemic"," ",IF(COUNTRY_INFO!A22=0," ",COUNTRY_INFO!A22))</f>
        <v>Ethiopia</v>
      </c>
      <c r="B22" s="14" t="str">
        <f>IF(INTRO!$E$39="Non-endemic"," ",IF(COUNTRY_INFO!B22=0," ",COUNTRY_INFO!B22))</f>
        <v>Afar Awsa</v>
      </c>
      <c r="C22" s="14" t="str">
        <f>IF(INTRO!$E$39="Non-endemic"," ",IF(COUNTRY_INFO!C22=0," ",COUNTRY_INFO!C22))</f>
        <v>Afdera</v>
      </c>
      <c r="D22" s="15">
        <f>IF(INTRO!$E$39="Non-endemic",0,IF(INTRO!$E$39="Endemic but PC is not required",IF(COUNTRY_INFO!$H22=1,COUNTRY_INFO!F22+COUNTRY_INFO!G22,0),IF(COUNTRY_INFO!$H22=1,COUNTRY_INFO!F22+COUNTRY_INFO!G22,IF(COUNTRY_INFO!$I22=1,IF(COUNTRY_INFO!M22&gt;=(COUNTRY_INFO!F22+COUNTRY_INFO!G22),COUNTRY_INFO!F22+COUNTRY_INFO!G22,COUNTRY_INFO!$M22),0))))</f>
        <v>0</v>
      </c>
      <c r="E22" s="16">
        <f>IF(AND(INTRO!$E$39="Non-endemic",INTRO!$E$37="Non-endemic"),"Not required",IF(INTRO!$E$39="Non-endemic","Treat with DEC",COUNTRY_INFO!P22))</f>
        <v>0</v>
      </c>
      <c r="F22" s="16">
        <f>IF(INTRO!$E$39&lt;&gt;"Non-endemic",COUNTRY_INFO!Q22,"Not required")</f>
        <v>0</v>
      </c>
      <c r="G22" s="15">
        <f>IF(COUNTRY_INFO!H22=1, IF($E22=1,$D22, 0),0)</f>
        <v>0</v>
      </c>
      <c r="H22" s="15">
        <f>IF(INTRO!$E$39&lt;&gt;"Endemic",0, IF(AND(COUNTRY_INFO!$I22=1,$F22&lt;&gt;0),IF(COUNTRY_INFO!M22&gt;=(COUNTRY_INFO!F22+COUNTRY_INFO!G22),COUNTRY_INFO!F22+COUNTRY_INFO!G22,COUNTRY_INFO!$M22), 0))</f>
        <v>0</v>
      </c>
      <c r="I22" s="3"/>
      <c r="J22" s="15">
        <f t="shared" si="8"/>
        <v>0</v>
      </c>
      <c r="K22" s="15">
        <f t="shared" si="9"/>
        <v>0</v>
      </c>
      <c r="L22" s="15">
        <f t="shared" si="10"/>
        <v>0</v>
      </c>
      <c r="M22" s="15">
        <f t="shared" si="11"/>
        <v>0</v>
      </c>
      <c r="N22" s="15">
        <f t="shared" si="12"/>
        <v>0</v>
      </c>
      <c r="O22" s="25"/>
      <c r="P22" s="17">
        <f t="shared" si="6"/>
        <v>0</v>
      </c>
      <c r="Q22" s="17">
        <f t="shared" si="7"/>
        <v>0</v>
      </c>
    </row>
    <row r="23" spans="1:17" x14ac:dyDescent="0.2">
      <c r="A23" s="14" t="str">
        <f>IF(INTRO!$E$39="Non-endemic"," ",IF(COUNTRY_INFO!A23=0," ",COUNTRY_INFO!A23))</f>
        <v>Ethiopia</v>
      </c>
      <c r="B23" s="14" t="str">
        <f>IF(INTRO!$E$39="Non-endemic"," ",IF(COUNTRY_INFO!B23=0," ",COUNTRY_INFO!B23))</f>
        <v>Afar Awsa</v>
      </c>
      <c r="C23" s="14" t="str">
        <f>IF(INTRO!$E$39="Non-endemic"," ",IF(COUNTRY_INFO!C23=0," ",COUNTRY_INFO!C23))</f>
        <v>Amibara</v>
      </c>
      <c r="D23" s="15">
        <f>IF(INTRO!$E$39="Non-endemic",0,IF(INTRO!$E$39="Endemic but PC is not required",IF(COUNTRY_INFO!$H23=1,COUNTRY_INFO!F23+COUNTRY_INFO!G23,0),IF(COUNTRY_INFO!$H23=1,COUNTRY_INFO!F23+COUNTRY_INFO!G23,IF(COUNTRY_INFO!$I23=1,IF(COUNTRY_INFO!M23&gt;=(COUNTRY_INFO!F23+COUNTRY_INFO!G23),COUNTRY_INFO!F23+COUNTRY_INFO!G23,COUNTRY_INFO!$M23),0))))</f>
        <v>0</v>
      </c>
      <c r="E23" s="16">
        <f>IF(AND(INTRO!$E$39="Non-endemic",INTRO!$E$37="Non-endemic"),"Not required",IF(INTRO!$E$39="Non-endemic","Treat with DEC",COUNTRY_INFO!P23))</f>
        <v>0</v>
      </c>
      <c r="F23" s="16">
        <f>IF(INTRO!$E$39&lt;&gt;"Non-endemic",COUNTRY_INFO!Q23,"Not required")</f>
        <v>0</v>
      </c>
      <c r="G23" s="15">
        <f>IF(COUNTRY_INFO!H23=1, IF($E23=1,$D23, 0),0)</f>
        <v>0</v>
      </c>
      <c r="H23" s="15">
        <f>IF(INTRO!$E$39&lt;&gt;"Endemic",0, IF(AND(COUNTRY_INFO!$I23=1,$F23&lt;&gt;0),IF(COUNTRY_INFO!M23&gt;=(COUNTRY_INFO!F23+COUNTRY_INFO!G23),COUNTRY_INFO!F23+COUNTRY_INFO!G23,COUNTRY_INFO!$M23), 0))</f>
        <v>0</v>
      </c>
      <c r="I23" s="3"/>
      <c r="J23" s="15">
        <f t="shared" si="8"/>
        <v>0</v>
      </c>
      <c r="K23" s="15">
        <f t="shared" si="9"/>
        <v>0</v>
      </c>
      <c r="L23" s="15">
        <f t="shared" si="10"/>
        <v>0</v>
      </c>
      <c r="M23" s="15">
        <f t="shared" si="11"/>
        <v>0</v>
      </c>
      <c r="N23" s="15">
        <f t="shared" si="12"/>
        <v>0</v>
      </c>
      <c r="O23" s="25"/>
      <c r="P23" s="17">
        <f t="shared" si="6"/>
        <v>0</v>
      </c>
      <c r="Q23" s="17">
        <f t="shared" si="7"/>
        <v>0</v>
      </c>
    </row>
    <row r="24" spans="1:17" x14ac:dyDescent="0.2">
      <c r="A24" s="14" t="str">
        <f>IF(INTRO!$E$39="Non-endemic"," ",IF(COUNTRY_INFO!A24=0," ",COUNTRY_INFO!A24))</f>
        <v>Ethiopia</v>
      </c>
      <c r="B24" s="14" t="str">
        <f>IF(INTRO!$E$39="Non-endemic"," ",IF(COUNTRY_INFO!B24=0," ",COUNTRY_INFO!B24))</f>
        <v>Afar Awsa</v>
      </c>
      <c r="C24" s="14" t="str">
        <f>IF(INTRO!$E$39="Non-endemic"," ",IF(COUNTRY_INFO!C24=0," ",COUNTRY_INFO!C24))</f>
        <v>Aregoba</v>
      </c>
      <c r="D24" s="15">
        <f>IF(INTRO!$E$39="Non-endemic",0,IF(INTRO!$E$39="Endemic but PC is not required",IF(COUNTRY_INFO!$H24=1,COUNTRY_INFO!F24+COUNTRY_INFO!G24,0),IF(COUNTRY_INFO!$H24=1,COUNTRY_INFO!F24+COUNTRY_INFO!G24,IF(COUNTRY_INFO!$I24=1,IF(COUNTRY_INFO!M24&gt;=(COUNTRY_INFO!F24+COUNTRY_INFO!G24),COUNTRY_INFO!F24+COUNTRY_INFO!G24,COUNTRY_INFO!$M24),0))))</f>
        <v>0</v>
      </c>
      <c r="E24" s="16">
        <f>IF(AND(INTRO!$E$39="Non-endemic",INTRO!$E$37="Non-endemic"),"Not required",IF(INTRO!$E$39="Non-endemic","Treat with DEC",COUNTRY_INFO!P24))</f>
        <v>0</v>
      </c>
      <c r="F24" s="16">
        <f>IF(INTRO!$E$39&lt;&gt;"Non-endemic",COUNTRY_INFO!Q24,"Not required")</f>
        <v>0</v>
      </c>
      <c r="G24" s="15">
        <f>IF(COUNTRY_INFO!H24=1, IF($E24=1,$D24, 0),0)</f>
        <v>0</v>
      </c>
      <c r="H24" s="15">
        <f>IF(INTRO!$E$39&lt;&gt;"Endemic",0, IF(AND(COUNTRY_INFO!$I24=1,$F24&lt;&gt;0),IF(COUNTRY_INFO!M24&gt;=(COUNTRY_INFO!F24+COUNTRY_INFO!G24),COUNTRY_INFO!F24+COUNTRY_INFO!G24,COUNTRY_INFO!$M24), 0))</f>
        <v>0</v>
      </c>
      <c r="I24" s="3"/>
      <c r="J24" s="15">
        <f t="shared" si="8"/>
        <v>0</v>
      </c>
      <c r="K24" s="15">
        <f t="shared" si="9"/>
        <v>0</v>
      </c>
      <c r="L24" s="15">
        <f t="shared" si="10"/>
        <v>0</v>
      </c>
      <c r="M24" s="15">
        <f t="shared" si="11"/>
        <v>0</v>
      </c>
      <c r="N24" s="15">
        <f t="shared" si="12"/>
        <v>0</v>
      </c>
      <c r="O24" s="25"/>
      <c r="P24" s="17">
        <f t="shared" si="6"/>
        <v>0</v>
      </c>
      <c r="Q24" s="17">
        <f t="shared" si="7"/>
        <v>0</v>
      </c>
    </row>
    <row r="25" spans="1:17" x14ac:dyDescent="0.2">
      <c r="A25" s="14" t="str">
        <f>IF(INTRO!$E$39="Non-endemic"," ",IF(COUNTRY_INFO!A25=0," ",COUNTRY_INFO!A25))</f>
        <v>Ethiopia</v>
      </c>
      <c r="B25" s="14" t="str">
        <f>IF(INTRO!$E$39="Non-endemic"," ",IF(COUNTRY_INFO!B25=0," ",COUNTRY_INFO!B25))</f>
        <v>Afar Awsa</v>
      </c>
      <c r="C25" s="14" t="str">
        <f>IF(INTRO!$E$39="Non-endemic"," ",IF(COUNTRY_INFO!C25=0," ",COUNTRY_INFO!C25))</f>
        <v>Awash fentale</v>
      </c>
      <c r="D25" s="15">
        <f>IF(INTRO!$E$39="Non-endemic",0,IF(INTRO!$E$39="Endemic but PC is not required",IF(COUNTRY_INFO!$H25=1,COUNTRY_INFO!F25+COUNTRY_INFO!G25,0),IF(COUNTRY_INFO!$H25=1,COUNTRY_INFO!F25+COUNTRY_INFO!G25,IF(COUNTRY_INFO!$I25=1,IF(COUNTRY_INFO!M25&gt;=(COUNTRY_INFO!F25+COUNTRY_INFO!G25),COUNTRY_INFO!F25+COUNTRY_INFO!G25,COUNTRY_INFO!$M25),0))))</f>
        <v>0</v>
      </c>
      <c r="E25" s="16">
        <f>IF(AND(INTRO!$E$39="Non-endemic",INTRO!$E$37="Non-endemic"),"Not required",IF(INTRO!$E$39="Non-endemic","Treat with DEC",COUNTRY_INFO!P25))</f>
        <v>0</v>
      </c>
      <c r="F25" s="16">
        <f>IF(INTRO!$E$39&lt;&gt;"Non-endemic",COUNTRY_INFO!Q25,"Not required")</f>
        <v>0</v>
      </c>
      <c r="G25" s="15">
        <f>IF(COUNTRY_INFO!H25=1, IF($E25=1,$D25, 0),0)</f>
        <v>0</v>
      </c>
      <c r="H25" s="15">
        <f>IF(INTRO!$E$39&lt;&gt;"Endemic",0, IF(AND(COUNTRY_INFO!$I25=1,$F25&lt;&gt;0),IF(COUNTRY_INFO!M25&gt;=(COUNTRY_INFO!F25+COUNTRY_INFO!G25),COUNTRY_INFO!F25+COUNTRY_INFO!G25,COUNTRY_INFO!$M25), 0))</f>
        <v>0</v>
      </c>
      <c r="I25" s="3"/>
      <c r="J25" s="15">
        <f t="shared" si="8"/>
        <v>0</v>
      </c>
      <c r="K25" s="15">
        <f t="shared" si="9"/>
        <v>0</v>
      </c>
      <c r="L25" s="15">
        <f t="shared" si="10"/>
        <v>0</v>
      </c>
      <c r="M25" s="15">
        <f t="shared" si="11"/>
        <v>0</v>
      </c>
      <c r="N25" s="15">
        <f t="shared" si="12"/>
        <v>0</v>
      </c>
      <c r="O25" s="25"/>
      <c r="P25" s="17">
        <f t="shared" si="6"/>
        <v>0</v>
      </c>
      <c r="Q25" s="17">
        <f t="shared" si="7"/>
        <v>0</v>
      </c>
    </row>
    <row r="26" spans="1:17" x14ac:dyDescent="0.2">
      <c r="A26" s="14" t="str">
        <f>IF(INTRO!$E$39="Non-endemic"," ",IF(COUNTRY_INFO!A26=0," ",COUNTRY_INFO!A26))</f>
        <v>Ethiopia</v>
      </c>
      <c r="B26" s="14" t="str">
        <f>IF(INTRO!$E$39="Non-endemic"," ",IF(COUNTRY_INFO!B26=0," ",COUNTRY_INFO!B26))</f>
        <v>Afar Awsa</v>
      </c>
      <c r="C26" s="14" t="str">
        <f>IF(INTRO!$E$39="Non-endemic"," ",IF(COUNTRY_INFO!C26=0," ",COUNTRY_INFO!C26))</f>
        <v>Awash Town</v>
      </c>
      <c r="D26" s="15">
        <f>IF(INTRO!$E$39="Non-endemic",0,IF(INTRO!$E$39="Endemic but PC is not required",IF(COUNTRY_INFO!$H26=1,COUNTRY_INFO!F26+COUNTRY_INFO!G26,0),IF(COUNTRY_INFO!$H26=1,COUNTRY_INFO!F26+COUNTRY_INFO!G26,IF(COUNTRY_INFO!$I26=1,IF(COUNTRY_INFO!M26&gt;=(COUNTRY_INFO!F26+COUNTRY_INFO!G26),COUNTRY_INFO!F26+COUNTRY_INFO!G26,COUNTRY_INFO!$M26),0))))</f>
        <v>0</v>
      </c>
      <c r="E26" s="16">
        <f>IF(AND(INTRO!$E$39="Non-endemic",INTRO!$E$37="Non-endemic"),"Not required",IF(INTRO!$E$39="Non-endemic","Treat with DEC",COUNTRY_INFO!P26))</f>
        <v>0</v>
      </c>
      <c r="F26" s="16">
        <f>IF(INTRO!$E$39&lt;&gt;"Non-endemic",COUNTRY_INFO!Q26,"Not required")</f>
        <v>0</v>
      </c>
      <c r="G26" s="15">
        <f>IF(COUNTRY_INFO!H26=1, IF($E26=1,$D26, 0),0)</f>
        <v>0</v>
      </c>
      <c r="H26" s="15">
        <f>IF(INTRO!$E$39&lt;&gt;"Endemic",0, IF(AND(COUNTRY_INFO!$I26=1,$F26&lt;&gt;0),IF(COUNTRY_INFO!M26&gt;=(COUNTRY_INFO!F26+COUNTRY_INFO!G26),COUNTRY_INFO!F26+COUNTRY_INFO!G26,COUNTRY_INFO!$M26), 0))</f>
        <v>0</v>
      </c>
      <c r="I26" s="3"/>
      <c r="J26" s="15">
        <f t="shared" si="8"/>
        <v>0</v>
      </c>
      <c r="K26" s="15">
        <f t="shared" si="9"/>
        <v>0</v>
      </c>
      <c r="L26" s="15">
        <f t="shared" si="10"/>
        <v>0</v>
      </c>
      <c r="M26" s="15">
        <f t="shared" si="11"/>
        <v>0</v>
      </c>
      <c r="N26" s="15">
        <f t="shared" si="12"/>
        <v>0</v>
      </c>
      <c r="O26" s="25"/>
      <c r="P26" s="17">
        <f t="shared" si="6"/>
        <v>0</v>
      </c>
      <c r="Q26" s="17">
        <f t="shared" si="7"/>
        <v>0</v>
      </c>
    </row>
    <row r="27" spans="1:17" x14ac:dyDescent="0.2">
      <c r="A27" s="14" t="str">
        <f>IF(INTRO!$E$39="Non-endemic"," ",IF(COUNTRY_INFO!A27=0," ",COUNTRY_INFO!A27))</f>
        <v>Ethiopia</v>
      </c>
      <c r="B27" s="14" t="str">
        <f>IF(INTRO!$E$39="Non-endemic"," ",IF(COUNTRY_INFO!B27=0," ",COUNTRY_INFO!B27))</f>
        <v>Afar Awsa</v>
      </c>
      <c r="C27" s="14" t="str">
        <f>IF(INTRO!$E$39="Non-endemic"," ",IF(COUNTRY_INFO!C27=0," ",COUNTRY_INFO!C27))</f>
        <v>Awra</v>
      </c>
      <c r="D27" s="15">
        <f>IF(INTRO!$E$39="Non-endemic",0,IF(INTRO!$E$39="Endemic but PC is not required",IF(COUNTRY_INFO!$H27=1,COUNTRY_INFO!F27+COUNTRY_INFO!G27,0),IF(COUNTRY_INFO!$H27=1,COUNTRY_INFO!F27+COUNTRY_INFO!G27,IF(COUNTRY_INFO!$I27=1,IF(COUNTRY_INFO!M27&gt;=(COUNTRY_INFO!F27+COUNTRY_INFO!G27),COUNTRY_INFO!F27+COUNTRY_INFO!G27,COUNTRY_INFO!$M27),0))))</f>
        <v>0</v>
      </c>
      <c r="E27" s="16">
        <f>IF(AND(INTRO!$E$39="Non-endemic",INTRO!$E$37="Non-endemic"),"Not required",IF(INTRO!$E$39="Non-endemic","Treat with DEC",COUNTRY_INFO!P27))</f>
        <v>0</v>
      </c>
      <c r="F27" s="16">
        <f>IF(INTRO!$E$39&lt;&gt;"Non-endemic",COUNTRY_INFO!Q27,"Not required")</f>
        <v>0</v>
      </c>
      <c r="G27" s="15">
        <f>IF(COUNTRY_INFO!H27=1, IF($E27=1,$D27, 0),0)</f>
        <v>0</v>
      </c>
      <c r="H27" s="15">
        <f>IF(INTRO!$E$39&lt;&gt;"Endemic",0, IF(AND(COUNTRY_INFO!$I27=1,$F27&lt;&gt;0),IF(COUNTRY_INFO!M27&gt;=(COUNTRY_INFO!F27+COUNTRY_INFO!G27),COUNTRY_INFO!F27+COUNTRY_INFO!G27,COUNTRY_INFO!$M27), 0))</f>
        <v>0</v>
      </c>
      <c r="I27" s="3"/>
      <c r="J27" s="15">
        <f t="shared" si="8"/>
        <v>0</v>
      </c>
      <c r="K27" s="15">
        <f t="shared" si="9"/>
        <v>0</v>
      </c>
      <c r="L27" s="15">
        <f t="shared" si="10"/>
        <v>0</v>
      </c>
      <c r="M27" s="15">
        <f t="shared" si="11"/>
        <v>0</v>
      </c>
      <c r="N27" s="15">
        <f t="shared" si="12"/>
        <v>0</v>
      </c>
      <c r="O27" s="25"/>
      <c r="P27" s="17">
        <f t="shared" si="6"/>
        <v>0</v>
      </c>
      <c r="Q27" s="17">
        <f t="shared" si="7"/>
        <v>0</v>
      </c>
    </row>
    <row r="28" spans="1:17" x14ac:dyDescent="0.2">
      <c r="A28" s="14" t="str">
        <f>IF(INTRO!$E$39="Non-endemic"," ",IF(COUNTRY_INFO!A28=0," ",COUNTRY_INFO!A28))</f>
        <v>Ethiopia</v>
      </c>
      <c r="B28" s="14" t="str">
        <f>IF(INTRO!$E$39="Non-endemic"," ",IF(COUNTRY_INFO!B28=0," ",COUNTRY_INFO!B28))</f>
        <v>Afar Awsa</v>
      </c>
      <c r="C28" s="14" t="str">
        <f>IF(INTRO!$E$39="Non-endemic"," ",IF(COUNTRY_INFO!C28=0," ",COUNTRY_INFO!C28))</f>
        <v>Aysaeta</v>
      </c>
      <c r="D28" s="15">
        <f>IF(INTRO!$E$39="Non-endemic",0,IF(INTRO!$E$39="Endemic but PC is not required",IF(COUNTRY_INFO!$H28=1,COUNTRY_INFO!F28+COUNTRY_INFO!G28,0),IF(COUNTRY_INFO!$H28=1,COUNTRY_INFO!F28+COUNTRY_INFO!G28,IF(COUNTRY_INFO!$I28=1,IF(COUNTRY_INFO!M28&gt;=(COUNTRY_INFO!F28+COUNTRY_INFO!G28),COUNTRY_INFO!F28+COUNTRY_INFO!G28,COUNTRY_INFO!$M28),0))))</f>
        <v>0</v>
      </c>
      <c r="E28" s="16">
        <f>IF(AND(INTRO!$E$39="Non-endemic",INTRO!$E$37="Non-endemic"),"Not required",IF(INTRO!$E$39="Non-endemic","Treat with DEC",COUNTRY_INFO!P28))</f>
        <v>0</v>
      </c>
      <c r="F28" s="16">
        <f>IF(INTRO!$E$39&lt;&gt;"Non-endemic",COUNTRY_INFO!Q28,"Not required")</f>
        <v>0</v>
      </c>
      <c r="G28" s="15">
        <f>IF(COUNTRY_INFO!H28=1, IF($E28=1,$D28, 0),0)</f>
        <v>0</v>
      </c>
      <c r="H28" s="15">
        <f>IF(INTRO!$E$39&lt;&gt;"Endemic",0, IF(AND(COUNTRY_INFO!$I28=1,$F28&lt;&gt;0),IF(COUNTRY_INFO!M28&gt;=(COUNTRY_INFO!F28+COUNTRY_INFO!G28),COUNTRY_INFO!F28+COUNTRY_INFO!G28,COUNTRY_INFO!$M28), 0))</f>
        <v>0</v>
      </c>
      <c r="I28" s="3"/>
      <c r="J28" s="15">
        <f t="shared" si="8"/>
        <v>0</v>
      </c>
      <c r="K28" s="15">
        <f t="shared" si="9"/>
        <v>0</v>
      </c>
      <c r="L28" s="15">
        <f t="shared" si="10"/>
        <v>0</v>
      </c>
      <c r="M28" s="15">
        <f t="shared" si="11"/>
        <v>0</v>
      </c>
      <c r="N28" s="15">
        <f t="shared" si="12"/>
        <v>0</v>
      </c>
      <c r="O28" s="25"/>
      <c r="P28" s="17">
        <f t="shared" si="6"/>
        <v>0</v>
      </c>
      <c r="Q28" s="17">
        <f t="shared" si="7"/>
        <v>0</v>
      </c>
    </row>
    <row r="29" spans="1:17" x14ac:dyDescent="0.2">
      <c r="A29" s="14" t="str">
        <f>IF(INTRO!$E$39="Non-endemic"," ",IF(COUNTRY_INFO!A29=0," ",COUNTRY_INFO!A29))</f>
        <v>Ethiopia</v>
      </c>
      <c r="B29" s="14" t="str">
        <f>IF(INTRO!$E$39="Non-endemic"," ",IF(COUNTRY_INFO!B29=0," ",COUNTRY_INFO!B29))</f>
        <v>Afar Awsa</v>
      </c>
      <c r="C29" s="14" t="str">
        <f>IF(INTRO!$E$39="Non-endemic"," ",IF(COUNTRY_INFO!C29=0," ",COUNTRY_INFO!C29))</f>
        <v>Chifra</v>
      </c>
      <c r="D29" s="15">
        <f>IF(INTRO!$E$39="Non-endemic",0,IF(INTRO!$E$39="Endemic but PC is not required",IF(COUNTRY_INFO!$H29=1,COUNTRY_INFO!F29+COUNTRY_INFO!G29,0),IF(COUNTRY_INFO!$H29=1,COUNTRY_INFO!F29+COUNTRY_INFO!G29,IF(COUNTRY_INFO!$I29=1,IF(COUNTRY_INFO!M29&gt;=(COUNTRY_INFO!F29+COUNTRY_INFO!G29),COUNTRY_INFO!F29+COUNTRY_INFO!G29,COUNTRY_INFO!$M29),0))))</f>
        <v>0</v>
      </c>
      <c r="E29" s="16">
        <f>IF(AND(INTRO!$E$39="Non-endemic",INTRO!$E$37="Non-endemic"),"Not required",IF(INTRO!$E$39="Non-endemic","Treat with DEC",COUNTRY_INFO!P29))</f>
        <v>0</v>
      </c>
      <c r="F29" s="16">
        <f>IF(INTRO!$E$39&lt;&gt;"Non-endemic",COUNTRY_INFO!Q29,"Not required")</f>
        <v>0</v>
      </c>
      <c r="G29" s="15">
        <f>IF(COUNTRY_INFO!H29=1, IF($E29=1,$D29, 0),0)</f>
        <v>0</v>
      </c>
      <c r="H29" s="15">
        <f>IF(INTRO!$E$39&lt;&gt;"Endemic",0, IF(AND(COUNTRY_INFO!$I29=1,$F29&lt;&gt;0),IF(COUNTRY_INFO!M29&gt;=(COUNTRY_INFO!F29+COUNTRY_INFO!G29),COUNTRY_INFO!F29+COUNTRY_INFO!G29,COUNTRY_INFO!$M29), 0))</f>
        <v>0</v>
      </c>
      <c r="I29" s="3"/>
      <c r="J29" s="15">
        <f t="shared" si="8"/>
        <v>0</v>
      </c>
      <c r="K29" s="15">
        <f t="shared" si="9"/>
        <v>0</v>
      </c>
      <c r="L29" s="15">
        <f t="shared" si="10"/>
        <v>0</v>
      </c>
      <c r="M29" s="15">
        <f t="shared" si="11"/>
        <v>0</v>
      </c>
      <c r="N29" s="15">
        <f t="shared" si="12"/>
        <v>0</v>
      </c>
      <c r="O29" s="25"/>
      <c r="P29" s="17">
        <f t="shared" si="6"/>
        <v>0</v>
      </c>
      <c r="Q29" s="17">
        <f t="shared" si="7"/>
        <v>0</v>
      </c>
    </row>
    <row r="30" spans="1:17" x14ac:dyDescent="0.2">
      <c r="A30" s="14" t="str">
        <f>IF(INTRO!$E$39="Non-endemic"," ",IF(COUNTRY_INFO!A30=0," ",COUNTRY_INFO!A30))</f>
        <v>Ethiopia</v>
      </c>
      <c r="B30" s="14" t="str">
        <f>IF(INTRO!$E$39="Non-endemic"," ",IF(COUNTRY_INFO!B30=0," ",COUNTRY_INFO!B30))</f>
        <v>Afar Awsa</v>
      </c>
      <c r="C30" s="14" t="str">
        <f>IF(INTRO!$E$39="Non-endemic"," ",IF(COUNTRY_INFO!C30=0," ",COUNTRY_INFO!C30))</f>
        <v>Dubti</v>
      </c>
      <c r="D30" s="15">
        <f>IF(INTRO!$E$39="Non-endemic",0,IF(INTRO!$E$39="Endemic but PC is not required",IF(COUNTRY_INFO!$H30=1,COUNTRY_INFO!F30+COUNTRY_INFO!G30,0),IF(COUNTRY_INFO!$H30=1,COUNTRY_INFO!F30+COUNTRY_INFO!G30,IF(COUNTRY_INFO!$I30=1,IF(COUNTRY_INFO!M30&gt;=(COUNTRY_INFO!F30+COUNTRY_INFO!G30),COUNTRY_INFO!F30+COUNTRY_INFO!G30,COUNTRY_INFO!$M30),0))))</f>
        <v>0</v>
      </c>
      <c r="E30" s="16">
        <f>IF(AND(INTRO!$E$39="Non-endemic",INTRO!$E$37="Non-endemic"),"Not required",IF(INTRO!$E$39="Non-endemic","Treat with DEC",COUNTRY_INFO!P30))</f>
        <v>0</v>
      </c>
      <c r="F30" s="16">
        <f>IF(INTRO!$E$39&lt;&gt;"Non-endemic",COUNTRY_INFO!Q30,"Not required")</f>
        <v>0</v>
      </c>
      <c r="G30" s="15">
        <f>IF(COUNTRY_INFO!H30=1, IF($E30=1,$D30, 0),0)</f>
        <v>0</v>
      </c>
      <c r="H30" s="15">
        <f>IF(INTRO!$E$39&lt;&gt;"Endemic",0, IF(AND(COUNTRY_INFO!$I30=1,$F30&lt;&gt;0),IF(COUNTRY_INFO!M30&gt;=(COUNTRY_INFO!F30+COUNTRY_INFO!G30),COUNTRY_INFO!F30+COUNTRY_INFO!G30,COUNTRY_INFO!$M30), 0))</f>
        <v>0</v>
      </c>
      <c r="I30" s="3"/>
      <c r="J30" s="15">
        <f t="shared" si="8"/>
        <v>0</v>
      </c>
      <c r="K30" s="15">
        <f t="shared" si="9"/>
        <v>0</v>
      </c>
      <c r="L30" s="15">
        <f t="shared" si="10"/>
        <v>0</v>
      </c>
      <c r="M30" s="15">
        <f t="shared" si="11"/>
        <v>0</v>
      </c>
      <c r="N30" s="15">
        <f t="shared" si="12"/>
        <v>0</v>
      </c>
      <c r="O30" s="25"/>
      <c r="P30" s="17">
        <f t="shared" si="6"/>
        <v>0</v>
      </c>
      <c r="Q30" s="17">
        <f t="shared" si="7"/>
        <v>0</v>
      </c>
    </row>
    <row r="31" spans="1:17" x14ac:dyDescent="0.2">
      <c r="A31" s="14" t="str">
        <f>IF(INTRO!$E$39="Non-endemic"," ",IF(COUNTRY_INFO!A31=0," ",COUNTRY_INFO!A31))</f>
        <v>Ethiopia</v>
      </c>
      <c r="B31" s="14" t="str">
        <f>IF(INTRO!$E$39="Non-endemic"," ",IF(COUNTRY_INFO!B31=0," ",COUNTRY_INFO!B31))</f>
        <v>Afar Awsa</v>
      </c>
      <c r="C31" s="14" t="str">
        <f>IF(INTRO!$E$39="Non-endemic"," ",IF(COUNTRY_INFO!C31=0," ",COUNTRY_INFO!C31))</f>
        <v>Elidar</v>
      </c>
      <c r="D31" s="15">
        <f>IF(INTRO!$E$39="Non-endemic",0,IF(INTRO!$E$39="Endemic but PC is not required",IF(COUNTRY_INFO!$H31=1,COUNTRY_INFO!F31+COUNTRY_INFO!G31,0),IF(COUNTRY_INFO!$H31=1,COUNTRY_INFO!F31+COUNTRY_INFO!G31,IF(COUNTRY_INFO!$I31=1,IF(COUNTRY_INFO!M31&gt;=(COUNTRY_INFO!F31+COUNTRY_INFO!G31),COUNTRY_INFO!F31+COUNTRY_INFO!G31,COUNTRY_INFO!$M31),0))))</f>
        <v>0</v>
      </c>
      <c r="E31" s="16">
        <f>IF(AND(INTRO!$E$39="Non-endemic",INTRO!$E$37="Non-endemic"),"Not required",IF(INTRO!$E$39="Non-endemic","Treat with DEC",COUNTRY_INFO!P31))</f>
        <v>0</v>
      </c>
      <c r="F31" s="16">
        <f>IF(INTRO!$E$39&lt;&gt;"Non-endemic",COUNTRY_INFO!Q31,"Not required")</f>
        <v>0</v>
      </c>
      <c r="G31" s="15">
        <f>IF(COUNTRY_INFO!H31=1, IF($E31=1,$D31, 0),0)</f>
        <v>0</v>
      </c>
      <c r="H31" s="15">
        <f>IF(INTRO!$E$39&lt;&gt;"Endemic",0, IF(AND(COUNTRY_INFO!$I31=1,$F31&lt;&gt;0),IF(COUNTRY_INFO!M31&gt;=(COUNTRY_INFO!F31+COUNTRY_INFO!G31),COUNTRY_INFO!F31+COUNTRY_INFO!G31,COUNTRY_INFO!$M31), 0))</f>
        <v>0</v>
      </c>
      <c r="I31" s="3"/>
      <c r="J31" s="15">
        <f t="shared" si="8"/>
        <v>0</v>
      </c>
      <c r="K31" s="15">
        <f t="shared" si="9"/>
        <v>0</v>
      </c>
      <c r="L31" s="15">
        <f t="shared" si="10"/>
        <v>0</v>
      </c>
      <c r="M31" s="15">
        <f t="shared" si="11"/>
        <v>0</v>
      </c>
      <c r="N31" s="15">
        <f t="shared" si="12"/>
        <v>0</v>
      </c>
      <c r="O31" s="25"/>
      <c r="P31" s="17">
        <f t="shared" si="6"/>
        <v>0</v>
      </c>
      <c r="Q31" s="17">
        <f t="shared" si="7"/>
        <v>0</v>
      </c>
    </row>
    <row r="32" spans="1:17" x14ac:dyDescent="0.2">
      <c r="A32" s="14" t="str">
        <f>IF(INTRO!$E$39="Non-endemic"," ",IF(COUNTRY_INFO!A32=0," ",COUNTRY_INFO!A32))</f>
        <v>Ethiopia</v>
      </c>
      <c r="B32" s="14" t="str">
        <f>IF(INTRO!$E$39="Non-endemic"," ",IF(COUNTRY_INFO!B32=0," ",COUNTRY_INFO!B32))</f>
        <v>Afar Awsa</v>
      </c>
      <c r="C32" s="14" t="str">
        <f>IF(INTRO!$E$39="Non-endemic"," ",IF(COUNTRY_INFO!C32=0," ",COUNTRY_INFO!C32))</f>
        <v>Kori</v>
      </c>
      <c r="D32" s="15">
        <f>IF(INTRO!$E$39="Non-endemic",0,IF(INTRO!$E$39="Endemic but PC is not required",IF(COUNTRY_INFO!$H32=1,COUNTRY_INFO!F32+COUNTRY_INFO!G32,0),IF(COUNTRY_INFO!$H32=1,COUNTRY_INFO!F32+COUNTRY_INFO!G32,IF(COUNTRY_INFO!$I32=1,IF(COUNTRY_INFO!M32&gt;=(COUNTRY_INFO!F32+COUNTRY_INFO!G32),COUNTRY_INFO!F32+COUNTRY_INFO!G32,COUNTRY_INFO!$M32),0))))</f>
        <v>0</v>
      </c>
      <c r="E32" s="16">
        <f>IF(AND(INTRO!$E$39="Non-endemic",INTRO!$E$37="Non-endemic"),"Not required",IF(INTRO!$E$39="Non-endemic","Treat with DEC",COUNTRY_INFO!P32))</f>
        <v>0</v>
      </c>
      <c r="F32" s="16">
        <f>IF(INTRO!$E$39&lt;&gt;"Non-endemic",COUNTRY_INFO!Q32,"Not required")</f>
        <v>0</v>
      </c>
      <c r="G32" s="15">
        <f>IF(COUNTRY_INFO!H32=1, IF($E32=1,$D32, 0),0)</f>
        <v>0</v>
      </c>
      <c r="H32" s="15">
        <f>IF(INTRO!$E$39&lt;&gt;"Endemic",0, IF(AND(COUNTRY_INFO!$I32=1,$F32&lt;&gt;0),IF(COUNTRY_INFO!M32&gt;=(COUNTRY_INFO!F32+COUNTRY_INFO!G32),COUNTRY_INFO!F32+COUNTRY_INFO!G32,COUNTRY_INFO!$M32), 0))</f>
        <v>0</v>
      </c>
      <c r="I32" s="3"/>
      <c r="J32" s="15">
        <f t="shared" si="8"/>
        <v>0</v>
      </c>
      <c r="K32" s="15">
        <f t="shared" si="9"/>
        <v>0</v>
      </c>
      <c r="L32" s="15">
        <f t="shared" si="10"/>
        <v>0</v>
      </c>
      <c r="M32" s="15">
        <f t="shared" si="11"/>
        <v>0</v>
      </c>
      <c r="N32" s="15">
        <f t="shared" si="12"/>
        <v>0</v>
      </c>
      <c r="O32" s="25"/>
      <c r="P32" s="17">
        <f t="shared" si="6"/>
        <v>0</v>
      </c>
      <c r="Q32" s="17">
        <f t="shared" si="7"/>
        <v>0</v>
      </c>
    </row>
    <row r="33" spans="1:17" x14ac:dyDescent="0.2">
      <c r="A33" s="14" t="str">
        <f>IF(INTRO!$E$39="Non-endemic"," ",IF(COUNTRY_INFO!A33=0," ",COUNTRY_INFO!A33))</f>
        <v>Ethiopia</v>
      </c>
      <c r="B33" s="14" t="str">
        <f>IF(INTRO!$E$39="Non-endemic"," ",IF(COUNTRY_INFO!B33=0," ",COUNTRY_INFO!B33))</f>
        <v>Afar Awsa</v>
      </c>
      <c r="C33" s="14" t="str">
        <f>IF(INTRO!$E$39="Non-endemic"," ",IF(COUNTRY_INFO!C33=0," ",COUNTRY_INFO!C33))</f>
        <v>Mile</v>
      </c>
      <c r="D33" s="15">
        <f>IF(INTRO!$E$39="Non-endemic",0,IF(INTRO!$E$39="Endemic but PC is not required",IF(COUNTRY_INFO!$H33=1,COUNTRY_INFO!F33+COUNTRY_INFO!G33,0),IF(COUNTRY_INFO!$H33=1,COUNTRY_INFO!F33+COUNTRY_INFO!G33,IF(COUNTRY_INFO!$I33=1,IF(COUNTRY_INFO!M33&gt;=(COUNTRY_INFO!F33+COUNTRY_INFO!G33),COUNTRY_INFO!F33+COUNTRY_INFO!G33,COUNTRY_INFO!$M33),0))))</f>
        <v>0</v>
      </c>
      <c r="E33" s="16">
        <f>IF(AND(INTRO!$E$39="Non-endemic",INTRO!$E$37="Non-endemic"),"Not required",IF(INTRO!$E$39="Non-endemic","Treat with DEC",COUNTRY_INFO!P33))</f>
        <v>0</v>
      </c>
      <c r="F33" s="16">
        <f>IF(INTRO!$E$39&lt;&gt;"Non-endemic",COUNTRY_INFO!Q33,"Not required")</f>
        <v>0</v>
      </c>
      <c r="G33" s="15">
        <f>IF(COUNTRY_INFO!H33=1, IF($E33=1,$D33, 0),0)</f>
        <v>0</v>
      </c>
      <c r="H33" s="15">
        <f>IF(INTRO!$E$39&lt;&gt;"Endemic",0, IF(AND(COUNTRY_INFO!$I33=1,$F33&lt;&gt;0),IF(COUNTRY_INFO!M33&gt;=(COUNTRY_INFO!F33+COUNTRY_INFO!G33),COUNTRY_INFO!F33+COUNTRY_INFO!G33,COUNTRY_INFO!$M33), 0))</f>
        <v>0</v>
      </c>
      <c r="I33" s="3"/>
      <c r="J33" s="15">
        <f t="shared" si="8"/>
        <v>0</v>
      </c>
      <c r="K33" s="15">
        <f t="shared" si="9"/>
        <v>0</v>
      </c>
      <c r="L33" s="15">
        <f t="shared" si="10"/>
        <v>0</v>
      </c>
      <c r="M33" s="15">
        <f t="shared" si="11"/>
        <v>0</v>
      </c>
      <c r="N33" s="15">
        <f t="shared" si="12"/>
        <v>0</v>
      </c>
      <c r="O33" s="25"/>
      <c r="P33" s="17">
        <f t="shared" si="6"/>
        <v>0</v>
      </c>
      <c r="Q33" s="17">
        <f t="shared" si="7"/>
        <v>0</v>
      </c>
    </row>
    <row r="34" spans="1:17" x14ac:dyDescent="0.2">
      <c r="A34" s="14" t="str">
        <f>IF(INTRO!$E$39="Non-endemic"," ",IF(COUNTRY_INFO!A34=0," ",COUNTRY_INFO!A34))</f>
        <v>Ethiopia</v>
      </c>
      <c r="B34" s="14" t="str">
        <f>IF(INTRO!$E$39="Non-endemic"," ",IF(COUNTRY_INFO!B34=0," ",COUNTRY_INFO!B34))</f>
        <v>Afar Awsa</v>
      </c>
      <c r="C34" s="14" t="str">
        <f>IF(INTRO!$E$39="Non-endemic"," ",IF(COUNTRY_INFO!C34=0," ",COUNTRY_INFO!C34))</f>
        <v>Semra Logya Town</v>
      </c>
      <c r="D34" s="15">
        <f>IF(INTRO!$E$39="Non-endemic",0,IF(INTRO!$E$39="Endemic but PC is not required",IF(COUNTRY_INFO!$H34=1,COUNTRY_INFO!F34+COUNTRY_INFO!G34,0),IF(COUNTRY_INFO!$H34=1,COUNTRY_INFO!F34+COUNTRY_INFO!G34,IF(COUNTRY_INFO!$I34=1,IF(COUNTRY_INFO!M34&gt;=(COUNTRY_INFO!F34+COUNTRY_INFO!G34),COUNTRY_INFO!F34+COUNTRY_INFO!G34,COUNTRY_INFO!$M34),0))))</f>
        <v>0</v>
      </c>
      <c r="E34" s="16">
        <f>IF(AND(INTRO!$E$39="Non-endemic",INTRO!$E$37="Non-endemic"),"Not required",IF(INTRO!$E$39="Non-endemic","Treat with DEC",COUNTRY_INFO!P34))</f>
        <v>0</v>
      </c>
      <c r="F34" s="16">
        <f>IF(INTRO!$E$39&lt;&gt;"Non-endemic",COUNTRY_INFO!Q34,"Not required")</f>
        <v>0</v>
      </c>
      <c r="G34" s="15">
        <f>IF(COUNTRY_INFO!H34=1, IF($E34=1,$D34, 0),0)</f>
        <v>0</v>
      </c>
      <c r="H34" s="15">
        <f>IF(INTRO!$E$39&lt;&gt;"Endemic",0, IF(AND(COUNTRY_INFO!$I34=1,$F34&lt;&gt;0),IF(COUNTRY_INFO!M34&gt;=(COUNTRY_INFO!F34+COUNTRY_INFO!G34),COUNTRY_INFO!F34+COUNTRY_INFO!G34,COUNTRY_INFO!$M34), 0))</f>
        <v>0</v>
      </c>
      <c r="I34" s="3"/>
      <c r="J34" s="15">
        <f t="shared" si="8"/>
        <v>0</v>
      </c>
      <c r="K34" s="15">
        <f t="shared" si="9"/>
        <v>0</v>
      </c>
      <c r="L34" s="15">
        <f t="shared" si="10"/>
        <v>0</v>
      </c>
      <c r="M34" s="15">
        <f t="shared" si="11"/>
        <v>0</v>
      </c>
      <c r="N34" s="15">
        <f t="shared" si="12"/>
        <v>0</v>
      </c>
      <c r="O34" s="25"/>
      <c r="P34" s="17">
        <f t="shared" si="6"/>
        <v>0</v>
      </c>
      <c r="Q34" s="17">
        <f t="shared" si="7"/>
        <v>0</v>
      </c>
    </row>
    <row r="35" spans="1:17" x14ac:dyDescent="0.2">
      <c r="A35" s="14" t="str">
        <f>IF(INTRO!$E$39="Non-endemic"," ",IF(COUNTRY_INFO!A35=0," ",COUNTRY_INFO!A35))</f>
        <v>Ethiopia</v>
      </c>
      <c r="B35" s="14" t="str">
        <f>IF(INTRO!$E$39="Non-endemic"," ",IF(COUNTRY_INFO!B35=0," ",COUNTRY_INFO!B35))</f>
        <v>Afar Fanti</v>
      </c>
      <c r="C35" s="14" t="str">
        <f>IF(INTRO!$E$39="Non-endemic"," ",IF(COUNTRY_INFO!C35=0," ",COUNTRY_INFO!C35))</f>
        <v>Bedu</v>
      </c>
      <c r="D35" s="15">
        <f>IF(INTRO!$E$39="Non-endemic",0,IF(INTRO!$E$39="Endemic but PC is not required",IF(COUNTRY_INFO!$H35=1,COUNTRY_INFO!F35+COUNTRY_INFO!G35,0),IF(COUNTRY_INFO!$H35=1,COUNTRY_INFO!F35+COUNTRY_INFO!G35,IF(COUNTRY_INFO!$I35=1,IF(COUNTRY_INFO!M35&gt;=(COUNTRY_INFO!F35+COUNTRY_INFO!G35),COUNTRY_INFO!F35+COUNTRY_INFO!G35,COUNTRY_INFO!$M35),0))))</f>
        <v>0</v>
      </c>
      <c r="E35" s="16">
        <f>IF(AND(INTRO!$E$39="Non-endemic",INTRO!$E$37="Non-endemic"),"Not required",IF(INTRO!$E$39="Non-endemic","Treat with DEC",COUNTRY_INFO!P35))</f>
        <v>0</v>
      </c>
      <c r="F35" s="16">
        <f>IF(INTRO!$E$39&lt;&gt;"Non-endemic",COUNTRY_INFO!Q35,"Not required")</f>
        <v>0</v>
      </c>
      <c r="G35" s="15">
        <f>IF(COUNTRY_INFO!H35=1, IF($E35=1,$D35, 0),0)</f>
        <v>0</v>
      </c>
      <c r="H35" s="15">
        <f>IF(INTRO!$E$39&lt;&gt;"Endemic",0, IF(AND(COUNTRY_INFO!$I35=1,$F35&lt;&gt;0),IF(COUNTRY_INFO!M35&gt;=(COUNTRY_INFO!F35+COUNTRY_INFO!G35),COUNTRY_INFO!F35+COUNTRY_INFO!G35,COUNTRY_INFO!$M35), 0))</f>
        <v>0</v>
      </c>
      <c r="I35" s="3"/>
      <c r="J35" s="15">
        <f t="shared" si="8"/>
        <v>0</v>
      </c>
      <c r="K35" s="15">
        <f t="shared" si="9"/>
        <v>0</v>
      </c>
      <c r="L35" s="15">
        <f t="shared" si="10"/>
        <v>0</v>
      </c>
      <c r="M35" s="15">
        <f t="shared" si="11"/>
        <v>0</v>
      </c>
      <c r="N35" s="15">
        <f t="shared" si="12"/>
        <v>0</v>
      </c>
      <c r="O35" s="25"/>
      <c r="P35" s="17">
        <f t="shared" si="6"/>
        <v>0</v>
      </c>
      <c r="Q35" s="17">
        <f t="shared" si="7"/>
        <v>0</v>
      </c>
    </row>
    <row r="36" spans="1:17" x14ac:dyDescent="0.2">
      <c r="A36" s="14" t="str">
        <f>IF(INTRO!$E$39="Non-endemic"," ",IF(COUNTRY_INFO!A36=0," ",COUNTRY_INFO!A36))</f>
        <v>Ethiopia</v>
      </c>
      <c r="B36" s="14" t="str">
        <f>IF(INTRO!$E$39="Non-endemic"," ",IF(COUNTRY_INFO!B36=0," ",COUNTRY_INFO!B36))</f>
        <v>Afar Fanti</v>
      </c>
      <c r="C36" s="14" t="str">
        <f>IF(INTRO!$E$39="Non-endemic"," ",IF(COUNTRY_INFO!C36=0," ",COUNTRY_INFO!C36))</f>
        <v>Berahle</v>
      </c>
      <c r="D36" s="15">
        <f>IF(INTRO!$E$39="Non-endemic",0,IF(INTRO!$E$39="Endemic but PC is not required",IF(COUNTRY_INFO!$H36=1,COUNTRY_INFO!F36+COUNTRY_INFO!G36,0),IF(COUNTRY_INFO!$H36=1,COUNTRY_INFO!F36+COUNTRY_INFO!G36,IF(COUNTRY_INFO!$I36=1,IF(COUNTRY_INFO!M36&gt;=(COUNTRY_INFO!F36+COUNTRY_INFO!G36),COUNTRY_INFO!F36+COUNTRY_INFO!G36,COUNTRY_INFO!$M36),0))))</f>
        <v>0</v>
      </c>
      <c r="E36" s="16">
        <f>IF(AND(INTRO!$E$39="Non-endemic",INTRO!$E$37="Non-endemic"),"Not required",IF(INTRO!$E$39="Non-endemic","Treat with DEC",COUNTRY_INFO!P36))</f>
        <v>0</v>
      </c>
      <c r="F36" s="16">
        <f>IF(INTRO!$E$39&lt;&gt;"Non-endemic",COUNTRY_INFO!Q36,"Not required")</f>
        <v>0</v>
      </c>
      <c r="G36" s="15">
        <f>IF(COUNTRY_INFO!H36=1, IF($E36=1,$D36, 0),0)</f>
        <v>0</v>
      </c>
      <c r="H36" s="15">
        <f>IF(INTRO!$E$39&lt;&gt;"Endemic",0, IF(AND(COUNTRY_INFO!$I36=1,$F36&lt;&gt;0),IF(COUNTRY_INFO!M36&gt;=(COUNTRY_INFO!F36+COUNTRY_INFO!G36),COUNTRY_INFO!F36+COUNTRY_INFO!G36,COUNTRY_INFO!$M36), 0))</f>
        <v>0</v>
      </c>
      <c r="I36" s="3"/>
      <c r="J36" s="15">
        <f t="shared" si="8"/>
        <v>0</v>
      </c>
      <c r="K36" s="15">
        <f t="shared" si="9"/>
        <v>0</v>
      </c>
      <c r="L36" s="15">
        <f t="shared" si="10"/>
        <v>0</v>
      </c>
      <c r="M36" s="15">
        <f t="shared" si="11"/>
        <v>0</v>
      </c>
      <c r="N36" s="15">
        <f t="shared" si="12"/>
        <v>0</v>
      </c>
      <c r="O36" s="25"/>
      <c r="P36" s="17">
        <f t="shared" si="6"/>
        <v>0</v>
      </c>
      <c r="Q36" s="17">
        <f t="shared" si="7"/>
        <v>0</v>
      </c>
    </row>
    <row r="37" spans="1:17" x14ac:dyDescent="0.2">
      <c r="A37" s="14" t="str">
        <f>IF(INTRO!$E$39="Non-endemic"," ",IF(COUNTRY_INFO!A37=0," ",COUNTRY_INFO!A37))</f>
        <v>Ethiopia</v>
      </c>
      <c r="B37" s="14" t="str">
        <f>IF(INTRO!$E$39="Non-endemic"," ",IF(COUNTRY_INFO!B37=0," ",COUNTRY_INFO!B37))</f>
        <v>Afar Fanti</v>
      </c>
      <c r="C37" s="14" t="str">
        <f>IF(INTRO!$E$39="Non-endemic"," ",IF(COUNTRY_INFO!C37=0," ",COUNTRY_INFO!C37))</f>
        <v>Buremodaytu</v>
      </c>
      <c r="D37" s="15">
        <f>IF(INTRO!$E$39="Non-endemic",0,IF(INTRO!$E$39="Endemic but PC is not required",IF(COUNTRY_INFO!$H37=1,COUNTRY_INFO!F37+COUNTRY_INFO!G37,0),IF(COUNTRY_INFO!$H37=1,COUNTRY_INFO!F37+COUNTRY_INFO!G37,IF(COUNTRY_INFO!$I37=1,IF(COUNTRY_INFO!M37&gt;=(COUNTRY_INFO!F37+COUNTRY_INFO!G37),COUNTRY_INFO!F37+COUNTRY_INFO!G37,COUNTRY_INFO!$M37),0))))</f>
        <v>0</v>
      </c>
      <c r="E37" s="16">
        <f>IF(AND(INTRO!$E$39="Non-endemic",INTRO!$E$37="Non-endemic"),"Not required",IF(INTRO!$E$39="Non-endemic","Treat with DEC",COUNTRY_INFO!P37))</f>
        <v>0</v>
      </c>
      <c r="F37" s="16">
        <f>IF(INTRO!$E$39&lt;&gt;"Non-endemic",COUNTRY_INFO!Q37,"Not required")</f>
        <v>0</v>
      </c>
      <c r="G37" s="15">
        <f>IF(COUNTRY_INFO!H37=1, IF($E37=1,$D37, 0),0)</f>
        <v>0</v>
      </c>
      <c r="H37" s="15">
        <f>IF(INTRO!$E$39&lt;&gt;"Endemic",0, IF(AND(COUNTRY_INFO!$I37=1,$F37&lt;&gt;0),IF(COUNTRY_INFO!M37&gt;=(COUNTRY_INFO!F37+COUNTRY_INFO!G37),COUNTRY_INFO!F37+COUNTRY_INFO!G37,COUNTRY_INFO!$M37), 0))</f>
        <v>0</v>
      </c>
      <c r="I37" s="3"/>
      <c r="J37" s="15">
        <f t="shared" si="8"/>
        <v>0</v>
      </c>
      <c r="K37" s="15">
        <f t="shared" si="9"/>
        <v>0</v>
      </c>
      <c r="L37" s="15">
        <f t="shared" si="10"/>
        <v>0</v>
      </c>
      <c r="M37" s="15">
        <f t="shared" si="11"/>
        <v>0</v>
      </c>
      <c r="N37" s="15">
        <f t="shared" si="12"/>
        <v>0</v>
      </c>
      <c r="O37" s="25"/>
      <c r="P37" s="17">
        <f t="shared" si="6"/>
        <v>0</v>
      </c>
      <c r="Q37" s="17">
        <f t="shared" si="7"/>
        <v>0</v>
      </c>
    </row>
    <row r="38" spans="1:17" x14ac:dyDescent="0.2">
      <c r="A38" s="14" t="str">
        <f>IF(INTRO!$E$39="Non-endemic"," ",IF(COUNTRY_INFO!A38=0," ",COUNTRY_INFO!A38))</f>
        <v>Ethiopia</v>
      </c>
      <c r="B38" s="14" t="str">
        <f>IF(INTRO!$E$39="Non-endemic"," ",IF(COUNTRY_INFO!B38=0," ",COUNTRY_INFO!B38))</f>
        <v>Afar Gabi</v>
      </c>
      <c r="C38" s="14" t="str">
        <f>IF(INTRO!$E$39="Non-endemic"," ",IF(COUNTRY_INFO!C38=0," ",COUNTRY_INFO!C38))</f>
        <v>Dalifage</v>
      </c>
      <c r="D38" s="15">
        <f>IF(INTRO!$E$39="Non-endemic",0,IF(INTRO!$E$39="Endemic but PC is not required",IF(COUNTRY_INFO!$H38=1,COUNTRY_INFO!F38+COUNTRY_INFO!G38,0),IF(COUNTRY_INFO!$H38=1,COUNTRY_INFO!F38+COUNTRY_INFO!G38,IF(COUNTRY_INFO!$I38=1,IF(COUNTRY_INFO!M38&gt;=(COUNTRY_INFO!F38+COUNTRY_INFO!G38),COUNTRY_INFO!F38+COUNTRY_INFO!G38,COUNTRY_INFO!$M38),0))))</f>
        <v>0</v>
      </c>
      <c r="E38" s="16">
        <f>IF(AND(INTRO!$E$39="Non-endemic",INTRO!$E$37="Non-endemic"),"Not required",IF(INTRO!$E$39="Non-endemic","Treat with DEC",COUNTRY_INFO!P38))</f>
        <v>0</v>
      </c>
      <c r="F38" s="16">
        <f>IF(INTRO!$E$39&lt;&gt;"Non-endemic",COUNTRY_INFO!Q38,"Not required")</f>
        <v>0</v>
      </c>
      <c r="G38" s="15">
        <f>IF(COUNTRY_INFO!H38=1, IF($E38=1,$D38, 0),0)</f>
        <v>0</v>
      </c>
      <c r="H38" s="15">
        <f>IF(INTRO!$E$39&lt;&gt;"Endemic",0, IF(AND(COUNTRY_INFO!$I38=1,$F38&lt;&gt;0),IF(COUNTRY_INFO!M38&gt;=(COUNTRY_INFO!F38+COUNTRY_INFO!G38),COUNTRY_INFO!F38+COUNTRY_INFO!G38,COUNTRY_INFO!$M38), 0))</f>
        <v>0</v>
      </c>
      <c r="I38" s="3"/>
      <c r="J38" s="15">
        <f t="shared" si="8"/>
        <v>0</v>
      </c>
      <c r="K38" s="15">
        <f t="shared" si="9"/>
        <v>0</v>
      </c>
      <c r="L38" s="15">
        <f t="shared" si="10"/>
        <v>0</v>
      </c>
      <c r="M38" s="15">
        <f t="shared" si="11"/>
        <v>0</v>
      </c>
      <c r="N38" s="15">
        <f t="shared" si="12"/>
        <v>0</v>
      </c>
      <c r="O38" s="25"/>
      <c r="P38" s="17">
        <f t="shared" si="6"/>
        <v>0</v>
      </c>
      <c r="Q38" s="17">
        <f t="shared" si="7"/>
        <v>0</v>
      </c>
    </row>
    <row r="39" spans="1:17" x14ac:dyDescent="0.2">
      <c r="A39" s="14" t="str">
        <f>IF(INTRO!$E$39="Non-endemic"," ",IF(COUNTRY_INFO!A39=0," ",COUNTRY_INFO!A39))</f>
        <v>Ethiopia</v>
      </c>
      <c r="B39" s="14" t="str">
        <f>IF(INTRO!$E$39="Non-endemic"," ",IF(COUNTRY_INFO!B39=0," ",COUNTRY_INFO!B39))</f>
        <v>Afar Gabi</v>
      </c>
      <c r="C39" s="14" t="str">
        <f>IF(INTRO!$E$39="Non-endemic"," ",IF(COUNTRY_INFO!C39=0," ",COUNTRY_INFO!C39))</f>
        <v>Dalul</v>
      </c>
      <c r="D39" s="15">
        <f>IF(INTRO!$E$39="Non-endemic",0,IF(INTRO!$E$39="Endemic but PC is not required",IF(COUNTRY_INFO!$H39=1,COUNTRY_INFO!F39+COUNTRY_INFO!G39,0),IF(COUNTRY_INFO!$H39=1,COUNTRY_INFO!F39+COUNTRY_INFO!G39,IF(COUNTRY_INFO!$I39=1,IF(COUNTRY_INFO!M39&gt;=(COUNTRY_INFO!F39+COUNTRY_INFO!G39),COUNTRY_INFO!F39+COUNTRY_INFO!G39,COUNTRY_INFO!$M39),0))))</f>
        <v>0</v>
      </c>
      <c r="E39" s="16">
        <f>IF(AND(INTRO!$E$39="Non-endemic",INTRO!$E$37="Non-endemic"),"Not required",IF(INTRO!$E$39="Non-endemic","Treat with DEC",COUNTRY_INFO!P39))</f>
        <v>0</v>
      </c>
      <c r="F39" s="16">
        <f>IF(INTRO!$E$39&lt;&gt;"Non-endemic",COUNTRY_INFO!Q39,"Not required")</f>
        <v>0</v>
      </c>
      <c r="G39" s="15">
        <f>IF(COUNTRY_INFO!H39=1, IF($E39=1,$D39, 0),0)</f>
        <v>0</v>
      </c>
      <c r="H39" s="15">
        <f>IF(INTRO!$E$39&lt;&gt;"Endemic",0, IF(AND(COUNTRY_INFO!$I39=1,$F39&lt;&gt;0),IF(COUNTRY_INFO!M39&gt;=(COUNTRY_INFO!F39+COUNTRY_INFO!G39),COUNTRY_INFO!F39+COUNTRY_INFO!G39,COUNTRY_INFO!$M39), 0))</f>
        <v>0</v>
      </c>
      <c r="I39" s="3"/>
      <c r="J39" s="15">
        <f t="shared" si="8"/>
        <v>0</v>
      </c>
      <c r="K39" s="15">
        <f t="shared" si="9"/>
        <v>0</v>
      </c>
      <c r="L39" s="15">
        <f t="shared" si="10"/>
        <v>0</v>
      </c>
      <c r="M39" s="15">
        <f t="shared" si="11"/>
        <v>0</v>
      </c>
      <c r="N39" s="15">
        <f t="shared" si="12"/>
        <v>0</v>
      </c>
      <c r="O39" s="25"/>
      <c r="P39" s="17">
        <f t="shared" si="6"/>
        <v>0</v>
      </c>
      <c r="Q39" s="17">
        <f t="shared" si="7"/>
        <v>0</v>
      </c>
    </row>
    <row r="40" spans="1:17" x14ac:dyDescent="0.2">
      <c r="A40" s="14" t="str">
        <f>IF(INTRO!$E$39="Non-endemic"," ",IF(COUNTRY_INFO!A40=0," ",COUNTRY_INFO!A40))</f>
        <v>Ethiopia</v>
      </c>
      <c r="B40" s="14" t="str">
        <f>IF(INTRO!$E$39="Non-endemic"," ",IF(COUNTRY_INFO!B40=0," ",COUNTRY_INFO!B40))</f>
        <v>Afar Gabi</v>
      </c>
      <c r="C40" s="14" t="str">
        <f>IF(INTRO!$E$39="Non-endemic"," ",IF(COUNTRY_INFO!C40=0," ",COUNTRY_INFO!C40))</f>
        <v>Dewe</v>
      </c>
      <c r="D40" s="15">
        <f>IF(INTRO!$E$39="Non-endemic",0,IF(INTRO!$E$39="Endemic but PC is not required",IF(COUNTRY_INFO!$H40=1,COUNTRY_INFO!F40+COUNTRY_INFO!G40,0),IF(COUNTRY_INFO!$H40=1,COUNTRY_INFO!F40+COUNTRY_INFO!G40,IF(COUNTRY_INFO!$I40=1,IF(COUNTRY_INFO!M40&gt;=(COUNTRY_INFO!F40+COUNTRY_INFO!G40),COUNTRY_INFO!F40+COUNTRY_INFO!G40,COUNTRY_INFO!$M40),0))))</f>
        <v>0</v>
      </c>
      <c r="E40" s="16">
        <f>IF(AND(INTRO!$E$39="Non-endemic",INTRO!$E$37="Non-endemic"),"Not required",IF(INTRO!$E$39="Non-endemic","Treat with DEC",COUNTRY_INFO!P40))</f>
        <v>0</v>
      </c>
      <c r="F40" s="16">
        <f>IF(INTRO!$E$39&lt;&gt;"Non-endemic",COUNTRY_INFO!Q40,"Not required")</f>
        <v>0</v>
      </c>
      <c r="G40" s="15">
        <f>IF(COUNTRY_INFO!H40=1, IF($E40=1,$D40, 0),0)</f>
        <v>0</v>
      </c>
      <c r="H40" s="15">
        <f>IF(INTRO!$E$39&lt;&gt;"Endemic",0, IF(AND(COUNTRY_INFO!$I40=1,$F40&lt;&gt;0),IF(COUNTRY_INFO!M40&gt;=(COUNTRY_INFO!F40+COUNTRY_INFO!G40),COUNTRY_INFO!F40+COUNTRY_INFO!G40,COUNTRY_INFO!$M40), 0))</f>
        <v>0</v>
      </c>
      <c r="I40" s="3"/>
      <c r="J40" s="15">
        <f t="shared" si="8"/>
        <v>0</v>
      </c>
      <c r="K40" s="15">
        <f t="shared" si="9"/>
        <v>0</v>
      </c>
      <c r="L40" s="15">
        <f t="shared" si="10"/>
        <v>0</v>
      </c>
      <c r="M40" s="15">
        <f t="shared" si="11"/>
        <v>0</v>
      </c>
      <c r="N40" s="15">
        <f t="shared" si="12"/>
        <v>0</v>
      </c>
      <c r="O40" s="25"/>
      <c r="P40" s="17">
        <f t="shared" si="6"/>
        <v>0</v>
      </c>
      <c r="Q40" s="17">
        <f t="shared" si="7"/>
        <v>0</v>
      </c>
    </row>
    <row r="41" spans="1:17" x14ac:dyDescent="0.2">
      <c r="A41" s="14" t="str">
        <f>IF(INTRO!$E$39="Non-endemic"," ",IF(COUNTRY_INFO!A41=0," ",COUNTRY_INFO!A41))</f>
        <v>Ethiopia</v>
      </c>
      <c r="B41" s="14" t="str">
        <f>IF(INTRO!$E$39="Non-endemic"," ",IF(COUNTRY_INFO!B41=0," ",COUNTRY_INFO!B41))</f>
        <v>Afar Gabi</v>
      </c>
      <c r="C41" s="14" t="str">
        <f>IF(INTRO!$E$39="Non-endemic"," ",IF(COUNTRY_INFO!C41=0," ",COUNTRY_INFO!C41))</f>
        <v>Dulech</v>
      </c>
      <c r="D41" s="15">
        <f>IF(INTRO!$E$39="Non-endemic",0,IF(INTRO!$E$39="Endemic but PC is not required",IF(COUNTRY_INFO!$H41=1,COUNTRY_INFO!F41+COUNTRY_INFO!G41,0),IF(COUNTRY_INFO!$H41=1,COUNTRY_INFO!F41+COUNTRY_INFO!G41,IF(COUNTRY_INFO!$I41=1,IF(COUNTRY_INFO!M41&gt;=(COUNTRY_INFO!F41+COUNTRY_INFO!G41),COUNTRY_INFO!F41+COUNTRY_INFO!G41,COUNTRY_INFO!$M41),0))))</f>
        <v>0</v>
      </c>
      <c r="E41" s="16">
        <f>IF(AND(INTRO!$E$39="Non-endemic",INTRO!$E$37="Non-endemic"),"Not required",IF(INTRO!$E$39="Non-endemic","Treat with DEC",COUNTRY_INFO!P41))</f>
        <v>0</v>
      </c>
      <c r="F41" s="16">
        <f>IF(INTRO!$E$39&lt;&gt;"Non-endemic",COUNTRY_INFO!Q41,"Not required")</f>
        <v>0</v>
      </c>
      <c r="G41" s="15">
        <f>IF(COUNTRY_INFO!H41=1, IF($E41=1,$D41, 0),0)</f>
        <v>0</v>
      </c>
      <c r="H41" s="15">
        <f>IF(INTRO!$E$39&lt;&gt;"Endemic",0, IF(AND(COUNTRY_INFO!$I41=1,$F41&lt;&gt;0),IF(COUNTRY_INFO!M41&gt;=(COUNTRY_INFO!F41+COUNTRY_INFO!G41),COUNTRY_INFO!F41+COUNTRY_INFO!G41,COUNTRY_INFO!$M41), 0))</f>
        <v>0</v>
      </c>
      <c r="I41" s="3"/>
      <c r="J41" s="15">
        <f t="shared" si="8"/>
        <v>0</v>
      </c>
      <c r="K41" s="15">
        <f t="shared" si="9"/>
        <v>0</v>
      </c>
      <c r="L41" s="15">
        <f t="shared" si="10"/>
        <v>0</v>
      </c>
      <c r="M41" s="15">
        <f t="shared" si="11"/>
        <v>0</v>
      </c>
      <c r="N41" s="15">
        <f t="shared" si="12"/>
        <v>0</v>
      </c>
      <c r="O41" s="25"/>
      <c r="P41" s="17">
        <f t="shared" si="6"/>
        <v>0</v>
      </c>
      <c r="Q41" s="17">
        <f t="shared" si="7"/>
        <v>0</v>
      </c>
    </row>
    <row r="42" spans="1:17" x14ac:dyDescent="0.2">
      <c r="A42" s="14" t="str">
        <f>IF(INTRO!$E$39="Non-endemic"," ",IF(COUNTRY_INFO!A42=0," ",COUNTRY_INFO!A42))</f>
        <v>Ethiopia</v>
      </c>
      <c r="B42" s="14" t="str">
        <f>IF(INTRO!$E$39="Non-endemic"," ",IF(COUNTRY_INFO!B42=0," ",COUNTRY_INFO!B42))</f>
        <v>AfarHarri</v>
      </c>
      <c r="C42" s="14" t="str">
        <f>IF(INTRO!$E$39="Non-endemic"," ",IF(COUNTRY_INFO!C42=0," ",COUNTRY_INFO!C42))</f>
        <v>Erebti</v>
      </c>
      <c r="D42" s="15">
        <f>IF(INTRO!$E$39="Non-endemic",0,IF(INTRO!$E$39="Endemic but PC is not required",IF(COUNTRY_INFO!$H42=1,COUNTRY_INFO!F42+COUNTRY_INFO!G42,0),IF(COUNTRY_INFO!$H42=1,COUNTRY_INFO!F42+COUNTRY_INFO!G42,IF(COUNTRY_INFO!$I42=1,IF(COUNTRY_INFO!M42&gt;=(COUNTRY_INFO!F42+COUNTRY_INFO!G42),COUNTRY_INFO!F42+COUNTRY_INFO!G42,COUNTRY_INFO!$M42),0))))</f>
        <v>0</v>
      </c>
      <c r="E42" s="16">
        <f>IF(AND(INTRO!$E$39="Non-endemic",INTRO!$E$37="Non-endemic"),"Not required",IF(INTRO!$E$39="Non-endemic","Treat with DEC",COUNTRY_INFO!P42))</f>
        <v>0</v>
      </c>
      <c r="F42" s="16">
        <f>IF(INTRO!$E$39&lt;&gt;"Non-endemic",COUNTRY_INFO!Q42,"Not required")</f>
        <v>0</v>
      </c>
      <c r="G42" s="15">
        <f>IF(COUNTRY_INFO!H42=1, IF($E42=1,$D42, 0),0)</f>
        <v>0</v>
      </c>
      <c r="H42" s="15">
        <f>IF(INTRO!$E$39&lt;&gt;"Endemic",0, IF(AND(COUNTRY_INFO!$I42=1,$F42&lt;&gt;0),IF(COUNTRY_INFO!M42&gt;=(COUNTRY_INFO!F42+COUNTRY_INFO!G42),COUNTRY_INFO!F42+COUNTRY_INFO!G42,COUNTRY_INFO!$M42), 0))</f>
        <v>0</v>
      </c>
      <c r="I42" s="3"/>
      <c r="J42" s="15">
        <f t="shared" si="8"/>
        <v>0</v>
      </c>
      <c r="K42" s="15">
        <f t="shared" si="9"/>
        <v>0</v>
      </c>
      <c r="L42" s="15">
        <f t="shared" si="10"/>
        <v>0</v>
      </c>
      <c r="M42" s="15">
        <f t="shared" si="11"/>
        <v>0</v>
      </c>
      <c r="N42" s="15">
        <f t="shared" si="12"/>
        <v>0</v>
      </c>
      <c r="O42" s="25"/>
      <c r="P42" s="17">
        <f t="shared" si="6"/>
        <v>0</v>
      </c>
      <c r="Q42" s="17">
        <f t="shared" si="7"/>
        <v>0</v>
      </c>
    </row>
    <row r="43" spans="1:17" x14ac:dyDescent="0.2">
      <c r="A43" s="14" t="str">
        <f>IF(INTRO!$E$39="Non-endemic"," ",IF(COUNTRY_INFO!A43=0," ",COUNTRY_INFO!A43))</f>
        <v>Ethiopia</v>
      </c>
      <c r="B43" s="14" t="str">
        <f>IF(INTRO!$E$39="Non-endemic"," ",IF(COUNTRY_INFO!B43=0," ",COUNTRY_INFO!B43))</f>
        <v>AfarHarri</v>
      </c>
      <c r="C43" s="14" t="str">
        <f>IF(INTRO!$E$39="Non-endemic"," ",IF(COUNTRY_INFO!C43=0," ",COUNTRY_INFO!C43))</f>
        <v>Ewa</v>
      </c>
      <c r="D43" s="15">
        <f>IF(INTRO!$E$39="Non-endemic",0,IF(INTRO!$E$39="Endemic but PC is not required",IF(COUNTRY_INFO!$H43=1,COUNTRY_INFO!F43+COUNTRY_INFO!G43,0),IF(COUNTRY_INFO!$H43=1,COUNTRY_INFO!F43+COUNTRY_INFO!G43,IF(COUNTRY_INFO!$I43=1,IF(COUNTRY_INFO!M43&gt;=(COUNTRY_INFO!F43+COUNTRY_INFO!G43),COUNTRY_INFO!F43+COUNTRY_INFO!G43,COUNTRY_INFO!$M43),0))))</f>
        <v>0</v>
      </c>
      <c r="E43" s="16">
        <f>IF(AND(INTRO!$E$39="Non-endemic",INTRO!$E$37="Non-endemic"),"Not required",IF(INTRO!$E$39="Non-endemic","Treat with DEC",COUNTRY_INFO!P43))</f>
        <v>0</v>
      </c>
      <c r="F43" s="16">
        <f>IF(INTRO!$E$39&lt;&gt;"Non-endemic",COUNTRY_INFO!Q43,"Not required")</f>
        <v>0</v>
      </c>
      <c r="G43" s="15">
        <f>IF(COUNTRY_INFO!H43=1, IF($E43=1,$D43, 0),0)</f>
        <v>0</v>
      </c>
      <c r="H43" s="15">
        <f>IF(INTRO!$E$39&lt;&gt;"Endemic",0, IF(AND(COUNTRY_INFO!$I43=1,$F43&lt;&gt;0),IF(COUNTRY_INFO!M43&gt;=(COUNTRY_INFO!F43+COUNTRY_INFO!G43),COUNTRY_INFO!F43+COUNTRY_INFO!G43,COUNTRY_INFO!$M43), 0))</f>
        <v>0</v>
      </c>
      <c r="I43" s="3"/>
      <c r="J43" s="15">
        <f t="shared" si="8"/>
        <v>0</v>
      </c>
      <c r="K43" s="15">
        <f t="shared" si="9"/>
        <v>0</v>
      </c>
      <c r="L43" s="15">
        <f t="shared" si="10"/>
        <v>0</v>
      </c>
      <c r="M43" s="15">
        <f t="shared" si="11"/>
        <v>0</v>
      </c>
      <c r="N43" s="15">
        <f t="shared" si="12"/>
        <v>0</v>
      </c>
      <c r="O43" s="25"/>
      <c r="P43" s="17">
        <f t="shared" si="6"/>
        <v>0</v>
      </c>
      <c r="Q43" s="17">
        <f t="shared" si="7"/>
        <v>0</v>
      </c>
    </row>
    <row r="44" spans="1:17" x14ac:dyDescent="0.2">
      <c r="A44" s="14" t="str">
        <f>IF(INTRO!$E$39="Non-endemic"," ",IF(COUNTRY_INFO!A44=0," ",COUNTRY_INFO!A44))</f>
        <v>Ethiopia</v>
      </c>
      <c r="B44" s="14" t="str">
        <f>IF(INTRO!$E$39="Non-endemic"," ",IF(COUNTRY_INFO!B44=0," ",COUNTRY_INFO!B44))</f>
        <v>AfarHarri</v>
      </c>
      <c r="C44" s="14" t="str">
        <f>IF(INTRO!$E$39="Non-endemic"," ",IF(COUNTRY_INFO!C44=0," ",COUNTRY_INFO!C44))</f>
        <v>Gewane</v>
      </c>
      <c r="D44" s="15">
        <f>IF(INTRO!$E$39="Non-endemic",0,IF(INTRO!$E$39="Endemic but PC is not required",IF(COUNTRY_INFO!$H44=1,COUNTRY_INFO!F44+COUNTRY_INFO!G44,0),IF(COUNTRY_INFO!$H44=1,COUNTRY_INFO!F44+COUNTRY_INFO!G44,IF(COUNTRY_INFO!$I44=1,IF(COUNTRY_INFO!M44&gt;=(COUNTRY_INFO!F44+COUNTRY_INFO!G44),COUNTRY_INFO!F44+COUNTRY_INFO!G44,COUNTRY_INFO!$M44),0))))</f>
        <v>0</v>
      </c>
      <c r="E44" s="16">
        <f>IF(AND(INTRO!$E$39="Non-endemic",INTRO!$E$37="Non-endemic"),"Not required",IF(INTRO!$E$39="Non-endemic","Treat with DEC",COUNTRY_INFO!P44))</f>
        <v>0</v>
      </c>
      <c r="F44" s="16">
        <f>IF(INTRO!$E$39&lt;&gt;"Non-endemic",COUNTRY_INFO!Q44,"Not required")</f>
        <v>0</v>
      </c>
      <c r="G44" s="15">
        <f>IF(COUNTRY_INFO!H44=1, IF($E44=1,$D44, 0),0)</f>
        <v>0</v>
      </c>
      <c r="H44" s="15">
        <f>IF(INTRO!$E$39&lt;&gt;"Endemic",0, IF(AND(COUNTRY_INFO!$I44=1,$F44&lt;&gt;0),IF(COUNTRY_INFO!M44&gt;=(COUNTRY_INFO!F44+COUNTRY_INFO!G44),COUNTRY_INFO!F44+COUNTRY_INFO!G44,COUNTRY_INFO!$M44), 0))</f>
        <v>0</v>
      </c>
      <c r="I44" s="3"/>
      <c r="J44" s="15">
        <f t="shared" si="8"/>
        <v>0</v>
      </c>
      <c r="K44" s="15">
        <f t="shared" si="9"/>
        <v>0</v>
      </c>
      <c r="L44" s="15">
        <f t="shared" si="10"/>
        <v>0</v>
      </c>
      <c r="M44" s="15">
        <f t="shared" si="11"/>
        <v>0</v>
      </c>
      <c r="N44" s="15">
        <f t="shared" si="12"/>
        <v>0</v>
      </c>
      <c r="O44" s="25"/>
      <c r="P44" s="17">
        <f t="shared" si="6"/>
        <v>0</v>
      </c>
      <c r="Q44" s="17">
        <f t="shared" si="7"/>
        <v>0</v>
      </c>
    </row>
    <row r="45" spans="1:17" x14ac:dyDescent="0.2">
      <c r="A45" s="14" t="str">
        <f>IF(INTRO!$E$39="Non-endemic"," ",IF(COUNTRY_INFO!A45=0," ",COUNTRY_INFO!A45))</f>
        <v>Ethiopia</v>
      </c>
      <c r="B45" s="14" t="str">
        <f>IF(INTRO!$E$39="Non-endemic"," ",IF(COUNTRY_INFO!B45=0," ",COUNTRY_INFO!B45))</f>
        <v>AfarHarri</v>
      </c>
      <c r="C45" s="14" t="str">
        <f>IF(INTRO!$E$39="Non-endemic"," ",IF(COUNTRY_INFO!C45=0," ",COUNTRY_INFO!C45))</f>
        <v>Gulina</v>
      </c>
      <c r="D45" s="15">
        <f>IF(INTRO!$E$39="Non-endemic",0,IF(INTRO!$E$39="Endemic but PC is not required",IF(COUNTRY_INFO!$H45=1,COUNTRY_INFO!F45+COUNTRY_INFO!G45,0),IF(COUNTRY_INFO!$H45=1,COUNTRY_INFO!F45+COUNTRY_INFO!G45,IF(COUNTRY_INFO!$I45=1,IF(COUNTRY_INFO!M45&gt;=(COUNTRY_INFO!F45+COUNTRY_INFO!G45),COUNTRY_INFO!F45+COUNTRY_INFO!G45,COUNTRY_INFO!$M45),0))))</f>
        <v>0</v>
      </c>
      <c r="E45" s="16">
        <f>IF(AND(INTRO!$E$39="Non-endemic",INTRO!$E$37="Non-endemic"),"Not required",IF(INTRO!$E$39="Non-endemic","Treat with DEC",COUNTRY_INFO!P45))</f>
        <v>0</v>
      </c>
      <c r="F45" s="16">
        <f>IF(INTRO!$E$39&lt;&gt;"Non-endemic",COUNTRY_INFO!Q45,"Not required")</f>
        <v>0</v>
      </c>
      <c r="G45" s="15">
        <f>IF(COUNTRY_INFO!H45=1, IF($E45=1,$D45, 0),0)</f>
        <v>0</v>
      </c>
      <c r="H45" s="15">
        <f>IF(INTRO!$E$39&lt;&gt;"Endemic",0, IF(AND(COUNTRY_INFO!$I45=1,$F45&lt;&gt;0),IF(COUNTRY_INFO!M45&gt;=(COUNTRY_INFO!F45+COUNTRY_INFO!G45),COUNTRY_INFO!F45+COUNTRY_INFO!G45,COUNTRY_INFO!$M45), 0))</f>
        <v>0</v>
      </c>
      <c r="I45" s="3"/>
      <c r="J45" s="15">
        <f t="shared" si="8"/>
        <v>0</v>
      </c>
      <c r="K45" s="15">
        <f t="shared" si="9"/>
        <v>0</v>
      </c>
      <c r="L45" s="15">
        <f t="shared" si="10"/>
        <v>0</v>
      </c>
      <c r="M45" s="15">
        <f t="shared" si="11"/>
        <v>0</v>
      </c>
      <c r="N45" s="15">
        <f t="shared" si="12"/>
        <v>0</v>
      </c>
      <c r="O45" s="25"/>
      <c r="P45" s="17">
        <f t="shared" si="6"/>
        <v>0</v>
      </c>
      <c r="Q45" s="17">
        <f t="shared" si="7"/>
        <v>0</v>
      </c>
    </row>
    <row r="46" spans="1:17" x14ac:dyDescent="0.2">
      <c r="A46" s="14" t="str">
        <f>IF(INTRO!$E$39="Non-endemic"," ",IF(COUNTRY_INFO!A46=0," ",COUNTRY_INFO!A46))</f>
        <v>Ethiopia</v>
      </c>
      <c r="B46" s="14" t="str">
        <f>IF(INTRO!$E$39="Non-endemic"," ",IF(COUNTRY_INFO!B46=0," ",COUNTRY_INFO!B46))</f>
        <v>AfarHarri</v>
      </c>
      <c r="C46" s="14" t="str">
        <f>IF(INTRO!$E$39="Non-endemic"," ",IF(COUNTRY_INFO!C46=0," ",COUNTRY_INFO!C46))</f>
        <v>Hadaleelila</v>
      </c>
      <c r="D46" s="15">
        <f>IF(INTRO!$E$39="Non-endemic",0,IF(INTRO!$E$39="Endemic but PC is not required",IF(COUNTRY_INFO!$H46=1,COUNTRY_INFO!F46+COUNTRY_INFO!G46,0),IF(COUNTRY_INFO!$H46=1,COUNTRY_INFO!F46+COUNTRY_INFO!G46,IF(COUNTRY_INFO!$I46=1,IF(COUNTRY_INFO!M46&gt;=(COUNTRY_INFO!F46+COUNTRY_INFO!G46),COUNTRY_INFO!F46+COUNTRY_INFO!G46,COUNTRY_INFO!$M46),0))))</f>
        <v>0</v>
      </c>
      <c r="E46" s="16">
        <f>IF(AND(INTRO!$E$39="Non-endemic",INTRO!$E$37="Non-endemic"),"Not required",IF(INTRO!$E$39="Non-endemic","Treat with DEC",COUNTRY_INFO!P46))</f>
        <v>0</v>
      </c>
      <c r="F46" s="16">
        <f>IF(INTRO!$E$39&lt;&gt;"Non-endemic",COUNTRY_INFO!Q46,"Not required")</f>
        <v>0</v>
      </c>
      <c r="G46" s="15">
        <f>IF(COUNTRY_INFO!H46=1, IF($E46=1,$D46, 0),0)</f>
        <v>0</v>
      </c>
      <c r="H46" s="15">
        <f>IF(INTRO!$E$39&lt;&gt;"Endemic",0, IF(AND(COUNTRY_INFO!$I46=1,$F46&lt;&gt;0),IF(COUNTRY_INFO!M46&gt;=(COUNTRY_INFO!F46+COUNTRY_INFO!G46),COUNTRY_INFO!F46+COUNTRY_INFO!G46,COUNTRY_INFO!$M46), 0))</f>
        <v>0</v>
      </c>
      <c r="I46" s="3"/>
      <c r="J46" s="15">
        <f t="shared" si="8"/>
        <v>0</v>
      </c>
      <c r="K46" s="15">
        <f t="shared" si="9"/>
        <v>0</v>
      </c>
      <c r="L46" s="15">
        <f t="shared" si="10"/>
        <v>0</v>
      </c>
      <c r="M46" s="15">
        <f t="shared" si="11"/>
        <v>0</v>
      </c>
      <c r="N46" s="15">
        <f t="shared" si="12"/>
        <v>0</v>
      </c>
      <c r="O46" s="25"/>
      <c r="P46" s="17">
        <f t="shared" si="6"/>
        <v>0</v>
      </c>
      <c r="Q46" s="17">
        <f t="shared" si="7"/>
        <v>0</v>
      </c>
    </row>
    <row r="47" spans="1:17" x14ac:dyDescent="0.2">
      <c r="A47" s="14" t="str">
        <f>IF(INTRO!$E$39="Non-endemic"," ",IF(COUNTRY_INFO!A47=0," ",COUNTRY_INFO!A47))</f>
        <v>Ethiopia</v>
      </c>
      <c r="B47" s="14" t="str">
        <f>IF(INTRO!$E$39="Non-endemic"," ",IF(COUNTRY_INFO!B47=0," ",COUNTRY_INFO!B47))</f>
        <v>AfarHarri</v>
      </c>
      <c r="C47" s="14" t="str">
        <f>IF(INTRO!$E$39="Non-endemic"," ",IF(COUNTRY_INFO!C47=0," ",COUNTRY_INFO!C47))</f>
        <v>Koneba</v>
      </c>
      <c r="D47" s="15">
        <f>IF(INTRO!$E$39="Non-endemic",0,IF(INTRO!$E$39="Endemic but PC is not required",IF(COUNTRY_INFO!$H47=1,COUNTRY_INFO!F47+COUNTRY_INFO!G47,0),IF(COUNTRY_INFO!$H47=1,COUNTRY_INFO!F47+COUNTRY_INFO!G47,IF(COUNTRY_INFO!$I47=1,IF(COUNTRY_INFO!M47&gt;=(COUNTRY_INFO!F47+COUNTRY_INFO!G47),COUNTRY_INFO!F47+COUNTRY_INFO!G47,COUNTRY_INFO!$M47),0))))</f>
        <v>0</v>
      </c>
      <c r="E47" s="16">
        <f>IF(AND(INTRO!$E$39="Non-endemic",INTRO!$E$37="Non-endemic"),"Not required",IF(INTRO!$E$39="Non-endemic","Treat with DEC",COUNTRY_INFO!P47))</f>
        <v>0</v>
      </c>
      <c r="F47" s="16">
        <f>IF(INTRO!$E$39&lt;&gt;"Non-endemic",COUNTRY_INFO!Q47,"Not required")</f>
        <v>0</v>
      </c>
      <c r="G47" s="15">
        <f>IF(COUNTRY_INFO!H47=1, IF($E47=1,$D47, 0),0)</f>
        <v>0</v>
      </c>
      <c r="H47" s="15">
        <f>IF(INTRO!$E$39&lt;&gt;"Endemic",0, IF(AND(COUNTRY_INFO!$I47=1,$F47&lt;&gt;0),IF(COUNTRY_INFO!M47&gt;=(COUNTRY_INFO!F47+COUNTRY_INFO!G47),COUNTRY_INFO!F47+COUNTRY_INFO!G47,COUNTRY_INFO!$M47), 0))</f>
        <v>0</v>
      </c>
      <c r="I47" s="3"/>
      <c r="J47" s="15">
        <f t="shared" si="8"/>
        <v>0</v>
      </c>
      <c r="K47" s="15">
        <f t="shared" si="9"/>
        <v>0</v>
      </c>
      <c r="L47" s="15">
        <f t="shared" si="10"/>
        <v>0</v>
      </c>
      <c r="M47" s="15">
        <f t="shared" si="11"/>
        <v>0</v>
      </c>
      <c r="N47" s="15">
        <f t="shared" si="12"/>
        <v>0</v>
      </c>
      <c r="O47" s="25"/>
      <c r="P47" s="17">
        <f t="shared" si="6"/>
        <v>0</v>
      </c>
      <c r="Q47" s="17">
        <f t="shared" si="7"/>
        <v>0</v>
      </c>
    </row>
    <row r="48" spans="1:17" x14ac:dyDescent="0.2">
      <c r="A48" s="14" t="str">
        <f>IF(INTRO!$E$39="Non-endemic"," ",IF(COUNTRY_INFO!A48=0," ",COUNTRY_INFO!A48))</f>
        <v>Ethiopia</v>
      </c>
      <c r="B48" s="14" t="str">
        <f>IF(INTRO!$E$39="Non-endemic"," ",IF(COUNTRY_INFO!B48=0," ",COUNTRY_INFO!B48))</f>
        <v>AfarKilbat</v>
      </c>
      <c r="C48" s="14" t="str">
        <f>IF(INTRO!$E$39="Non-endemic"," ",IF(COUNTRY_INFO!C48=0," ",COUNTRY_INFO!C48))</f>
        <v>Megalle</v>
      </c>
      <c r="D48" s="15">
        <f>IF(INTRO!$E$39="Non-endemic",0,IF(INTRO!$E$39="Endemic but PC is not required",IF(COUNTRY_INFO!$H48=1,COUNTRY_INFO!F48+COUNTRY_INFO!G48,0),IF(COUNTRY_INFO!$H48=1,COUNTRY_INFO!F48+COUNTRY_INFO!G48,IF(COUNTRY_INFO!$I48=1,IF(COUNTRY_INFO!M48&gt;=(COUNTRY_INFO!F48+COUNTRY_INFO!G48),COUNTRY_INFO!F48+COUNTRY_INFO!G48,COUNTRY_INFO!$M48),0))))</f>
        <v>0</v>
      </c>
      <c r="E48" s="16">
        <f>IF(AND(INTRO!$E$39="Non-endemic",INTRO!$E$37="Non-endemic"),"Not required",IF(INTRO!$E$39="Non-endemic","Treat with DEC",COUNTRY_INFO!P48))</f>
        <v>0</v>
      </c>
      <c r="F48" s="16">
        <f>IF(INTRO!$E$39&lt;&gt;"Non-endemic",COUNTRY_INFO!Q48,"Not required")</f>
        <v>0</v>
      </c>
      <c r="G48" s="15">
        <f>IF(COUNTRY_INFO!H48=1, IF($E48=1,$D48, 0),0)</f>
        <v>0</v>
      </c>
      <c r="H48" s="15">
        <f>IF(INTRO!$E$39&lt;&gt;"Endemic",0, IF(AND(COUNTRY_INFO!$I48=1,$F48&lt;&gt;0),IF(COUNTRY_INFO!M48&gt;=(COUNTRY_INFO!F48+COUNTRY_INFO!G48),COUNTRY_INFO!F48+COUNTRY_INFO!G48,COUNTRY_INFO!$M48), 0))</f>
        <v>0</v>
      </c>
      <c r="I48" s="3"/>
      <c r="J48" s="15">
        <f t="shared" si="8"/>
        <v>0</v>
      </c>
      <c r="K48" s="15">
        <f t="shared" si="9"/>
        <v>0</v>
      </c>
      <c r="L48" s="15">
        <f t="shared" si="10"/>
        <v>0</v>
      </c>
      <c r="M48" s="15">
        <f t="shared" si="11"/>
        <v>0</v>
      </c>
      <c r="N48" s="15">
        <f t="shared" si="12"/>
        <v>0</v>
      </c>
      <c r="O48" s="25"/>
      <c r="P48" s="17">
        <f t="shared" si="6"/>
        <v>0</v>
      </c>
      <c r="Q48" s="17">
        <f t="shared" si="7"/>
        <v>0</v>
      </c>
    </row>
    <row r="49" spans="1:17" x14ac:dyDescent="0.2">
      <c r="A49" s="14" t="str">
        <f>IF(INTRO!$E$39="Non-endemic"," ",IF(COUNTRY_INFO!A49=0," ",COUNTRY_INFO!A49))</f>
        <v>Ethiopia</v>
      </c>
      <c r="B49" s="14" t="str">
        <f>IF(INTRO!$E$39="Non-endemic"," ",IF(COUNTRY_INFO!B49=0," ",COUNTRY_INFO!B49))</f>
        <v>AfarKilbat</v>
      </c>
      <c r="C49" s="14" t="str">
        <f>IF(INTRO!$E$39="Non-endemic"," ",IF(COUNTRY_INFO!C49=0," ",COUNTRY_INFO!C49))</f>
        <v>Samorobigelalu</v>
      </c>
      <c r="D49" s="15">
        <f>IF(INTRO!$E$39="Non-endemic",0,IF(INTRO!$E$39="Endemic but PC is not required",IF(COUNTRY_INFO!$H49=1,COUNTRY_INFO!F49+COUNTRY_INFO!G49,0),IF(COUNTRY_INFO!$H49=1,COUNTRY_INFO!F49+COUNTRY_INFO!G49,IF(COUNTRY_INFO!$I49=1,IF(COUNTRY_INFO!M49&gt;=(COUNTRY_INFO!F49+COUNTRY_INFO!G49),COUNTRY_INFO!F49+COUNTRY_INFO!G49,COUNTRY_INFO!$M49),0))))</f>
        <v>0</v>
      </c>
      <c r="E49" s="16">
        <f>IF(AND(INTRO!$E$39="Non-endemic",INTRO!$E$37="Non-endemic"),"Not required",IF(INTRO!$E$39="Non-endemic","Treat with DEC",COUNTRY_INFO!P49))</f>
        <v>0</v>
      </c>
      <c r="F49" s="16">
        <f>IF(INTRO!$E$39&lt;&gt;"Non-endemic",COUNTRY_INFO!Q49,"Not required")</f>
        <v>0</v>
      </c>
      <c r="G49" s="15">
        <f>IF(COUNTRY_INFO!H49=1, IF($E49=1,$D49, 0),0)</f>
        <v>0</v>
      </c>
      <c r="H49" s="15">
        <f>IF(INTRO!$E$39&lt;&gt;"Endemic",0, IF(AND(COUNTRY_INFO!$I49=1,$F49&lt;&gt;0),IF(COUNTRY_INFO!M49&gt;=(COUNTRY_INFO!F49+COUNTRY_INFO!G49),COUNTRY_INFO!F49+COUNTRY_INFO!G49,COUNTRY_INFO!$M49), 0))</f>
        <v>0</v>
      </c>
      <c r="I49" s="3"/>
      <c r="J49" s="15">
        <f t="shared" si="8"/>
        <v>0</v>
      </c>
      <c r="K49" s="15">
        <f t="shared" si="9"/>
        <v>0</v>
      </c>
      <c r="L49" s="15">
        <f t="shared" si="10"/>
        <v>0</v>
      </c>
      <c r="M49" s="15">
        <f t="shared" si="11"/>
        <v>0</v>
      </c>
      <c r="N49" s="15">
        <f t="shared" si="12"/>
        <v>0</v>
      </c>
      <c r="O49" s="25"/>
      <c r="P49" s="17">
        <f t="shared" si="6"/>
        <v>0</v>
      </c>
      <c r="Q49" s="17">
        <f t="shared" si="7"/>
        <v>0</v>
      </c>
    </row>
    <row r="50" spans="1:17" x14ac:dyDescent="0.2">
      <c r="A50" s="14" t="str">
        <f>IF(INTRO!$E$39="Non-endemic"," ",IF(COUNTRY_INFO!A50=0," ",COUNTRY_INFO!A50))</f>
        <v>Ethiopia</v>
      </c>
      <c r="B50" s="14" t="str">
        <f>IF(INTRO!$E$39="Non-endemic"," ",IF(COUNTRY_INFO!B50=0," ",COUNTRY_INFO!B50))</f>
        <v>AfarKilbat</v>
      </c>
      <c r="C50" s="14" t="str">
        <f>IF(INTRO!$E$39="Non-endemic"," ",IF(COUNTRY_INFO!C50=0," ",COUNTRY_INFO!C50))</f>
        <v>Telalak</v>
      </c>
      <c r="D50" s="15">
        <f>IF(INTRO!$E$39="Non-endemic",0,IF(INTRO!$E$39="Endemic but PC is not required",IF(COUNTRY_INFO!$H50=1,COUNTRY_INFO!F50+COUNTRY_INFO!G50,0),IF(COUNTRY_INFO!$H50=1,COUNTRY_INFO!F50+COUNTRY_INFO!G50,IF(COUNTRY_INFO!$I50=1,IF(COUNTRY_INFO!M50&gt;=(COUNTRY_INFO!F50+COUNTRY_INFO!G50),COUNTRY_INFO!F50+COUNTRY_INFO!G50,COUNTRY_INFO!$M50),0))))</f>
        <v>0</v>
      </c>
      <c r="E50" s="16">
        <f>IF(AND(INTRO!$E$39="Non-endemic",INTRO!$E$37="Non-endemic"),"Not required",IF(INTRO!$E$39="Non-endemic","Treat with DEC",COUNTRY_INFO!P50))</f>
        <v>0</v>
      </c>
      <c r="F50" s="16">
        <f>IF(INTRO!$E$39&lt;&gt;"Non-endemic",COUNTRY_INFO!Q50,"Not required")</f>
        <v>0</v>
      </c>
      <c r="G50" s="15">
        <f>IF(COUNTRY_INFO!H50=1, IF($E50=1,$D50, 0),0)</f>
        <v>0</v>
      </c>
      <c r="H50" s="15">
        <f>IF(INTRO!$E$39&lt;&gt;"Endemic",0, IF(AND(COUNTRY_INFO!$I50=1,$F50&lt;&gt;0),IF(COUNTRY_INFO!M50&gt;=(COUNTRY_INFO!F50+COUNTRY_INFO!G50),COUNTRY_INFO!F50+COUNTRY_INFO!G50,COUNTRY_INFO!$M50), 0))</f>
        <v>0</v>
      </c>
      <c r="I50" s="3"/>
      <c r="J50" s="15">
        <f t="shared" si="8"/>
        <v>0</v>
      </c>
      <c r="K50" s="15">
        <f t="shared" si="9"/>
        <v>0</v>
      </c>
      <c r="L50" s="15">
        <f t="shared" si="10"/>
        <v>0</v>
      </c>
      <c r="M50" s="15">
        <f t="shared" si="11"/>
        <v>0</v>
      </c>
      <c r="N50" s="15">
        <f t="shared" si="12"/>
        <v>0</v>
      </c>
      <c r="O50" s="25"/>
      <c r="P50" s="17">
        <f t="shared" si="6"/>
        <v>0</v>
      </c>
      <c r="Q50" s="17">
        <f t="shared" si="7"/>
        <v>0</v>
      </c>
    </row>
    <row r="51" spans="1:17" x14ac:dyDescent="0.2">
      <c r="A51" s="14" t="str">
        <f>IF(INTRO!$E$39="Non-endemic"," ",IF(COUNTRY_INFO!A51=0," ",COUNTRY_INFO!A51))</f>
        <v>Ethiopia</v>
      </c>
      <c r="B51" s="14" t="str">
        <f>IF(INTRO!$E$39="Non-endemic"," ",IF(COUNTRY_INFO!B51=0," ",COUNTRY_INFO!B51))</f>
        <v>AfarKilbat</v>
      </c>
      <c r="C51" s="14" t="str">
        <f>IF(INTRO!$E$39="Non-endemic"," ",IF(COUNTRY_INFO!C51=0," ",COUNTRY_INFO!C51))</f>
        <v>Teru</v>
      </c>
      <c r="D51" s="15">
        <f>IF(INTRO!$E$39="Non-endemic",0,IF(INTRO!$E$39="Endemic but PC is not required",IF(COUNTRY_INFO!$H51=1,COUNTRY_INFO!F51+COUNTRY_INFO!G51,0),IF(COUNTRY_INFO!$H51=1,COUNTRY_INFO!F51+COUNTRY_INFO!G51,IF(COUNTRY_INFO!$I51=1,IF(COUNTRY_INFO!M51&gt;=(COUNTRY_INFO!F51+COUNTRY_INFO!G51),COUNTRY_INFO!F51+COUNTRY_INFO!G51,COUNTRY_INFO!$M51),0))))</f>
        <v>0</v>
      </c>
      <c r="E51" s="16">
        <f>IF(AND(INTRO!$E$39="Non-endemic",INTRO!$E$37="Non-endemic"),"Not required",IF(INTRO!$E$39="Non-endemic","Treat with DEC",COUNTRY_INFO!P51))</f>
        <v>0</v>
      </c>
      <c r="F51" s="16">
        <f>IF(INTRO!$E$39&lt;&gt;"Non-endemic",COUNTRY_INFO!Q51,"Not required")</f>
        <v>0</v>
      </c>
      <c r="G51" s="15">
        <f>IF(COUNTRY_INFO!H51=1, IF($E51=1,$D51, 0),0)</f>
        <v>0</v>
      </c>
      <c r="H51" s="15">
        <f>IF(INTRO!$E$39&lt;&gt;"Endemic",0, IF(AND(COUNTRY_INFO!$I51=1,$F51&lt;&gt;0),IF(COUNTRY_INFO!M51&gt;=(COUNTRY_INFO!F51+COUNTRY_INFO!G51),COUNTRY_INFO!F51+COUNTRY_INFO!G51,COUNTRY_INFO!$M51), 0))</f>
        <v>0</v>
      </c>
      <c r="I51" s="3"/>
      <c r="J51" s="15">
        <f t="shared" si="8"/>
        <v>0</v>
      </c>
      <c r="K51" s="15">
        <f t="shared" si="9"/>
        <v>0</v>
      </c>
      <c r="L51" s="15">
        <f t="shared" si="10"/>
        <v>0</v>
      </c>
      <c r="M51" s="15">
        <f t="shared" si="11"/>
        <v>0</v>
      </c>
      <c r="N51" s="15">
        <f t="shared" si="12"/>
        <v>0</v>
      </c>
      <c r="O51" s="25"/>
      <c r="P51" s="17">
        <f t="shared" si="6"/>
        <v>0</v>
      </c>
      <c r="Q51" s="17">
        <f t="shared" si="7"/>
        <v>0</v>
      </c>
    </row>
    <row r="52" spans="1:17" x14ac:dyDescent="0.2">
      <c r="A52" s="14" t="str">
        <f>IF(INTRO!$E$39="Non-endemic"," ",IF(COUNTRY_INFO!A52=0," ",COUNTRY_INFO!A52))</f>
        <v>Ethiopia</v>
      </c>
      <c r="B52" s="14" t="str">
        <f>IF(INTRO!$E$39="Non-endemic"," ",IF(COUNTRY_INFO!B52=0," ",COUNTRY_INFO!B52))</f>
        <v>AfarKilbat</v>
      </c>
      <c r="C52" s="14" t="str">
        <f>IF(INTRO!$E$39="Non-endemic"," ",IF(COUNTRY_INFO!C52=0," ",COUNTRY_INFO!C52))</f>
        <v>Yalo</v>
      </c>
      <c r="D52" s="15">
        <f>IF(INTRO!$E$39="Non-endemic",0,IF(INTRO!$E$39="Endemic but PC is not required",IF(COUNTRY_INFO!$H52=1,COUNTRY_INFO!F52+COUNTRY_INFO!G52,0),IF(COUNTRY_INFO!$H52=1,COUNTRY_INFO!F52+COUNTRY_INFO!G52,IF(COUNTRY_INFO!$I52=1,IF(COUNTRY_INFO!M52&gt;=(COUNTRY_INFO!F52+COUNTRY_INFO!G52),COUNTRY_INFO!F52+COUNTRY_INFO!G52,COUNTRY_INFO!$M52),0))))</f>
        <v>0</v>
      </c>
      <c r="E52" s="16">
        <f>IF(AND(INTRO!$E$39="Non-endemic",INTRO!$E$37="Non-endemic"),"Not required",IF(INTRO!$E$39="Non-endemic","Treat with DEC",COUNTRY_INFO!P52))</f>
        <v>0</v>
      </c>
      <c r="F52" s="16">
        <f>IF(INTRO!$E$39&lt;&gt;"Non-endemic",COUNTRY_INFO!Q52,"Not required")</f>
        <v>0</v>
      </c>
      <c r="G52" s="15">
        <f>IF(COUNTRY_INFO!H52=1, IF($E52=1,$D52, 0),0)</f>
        <v>0</v>
      </c>
      <c r="H52" s="15">
        <f>IF(INTRO!$E$39&lt;&gt;"Endemic",0, IF(AND(COUNTRY_INFO!$I52=1,$F52&lt;&gt;0),IF(COUNTRY_INFO!M52&gt;=(COUNTRY_INFO!F52+COUNTRY_INFO!G52),COUNTRY_INFO!F52+COUNTRY_INFO!G52,COUNTRY_INFO!$M52), 0))</f>
        <v>0</v>
      </c>
      <c r="I52" s="3"/>
      <c r="J52" s="15">
        <f t="shared" si="8"/>
        <v>0</v>
      </c>
      <c r="K52" s="15">
        <f t="shared" si="9"/>
        <v>0</v>
      </c>
      <c r="L52" s="15">
        <f t="shared" si="10"/>
        <v>0</v>
      </c>
      <c r="M52" s="15">
        <f t="shared" si="11"/>
        <v>0</v>
      </c>
      <c r="N52" s="15">
        <f t="shared" si="12"/>
        <v>0</v>
      </c>
      <c r="O52" s="25"/>
      <c r="P52" s="17">
        <f t="shared" si="6"/>
        <v>0</v>
      </c>
      <c r="Q52" s="17">
        <f t="shared" si="7"/>
        <v>0</v>
      </c>
    </row>
    <row r="53" spans="1:17" x14ac:dyDescent="0.2">
      <c r="A53" s="14" t="str">
        <f>IF(INTRO!$E$39="Non-endemic"," ",IF(COUNTRY_INFO!A53=0," ",COUNTRY_INFO!A53))</f>
        <v>Ethiopia</v>
      </c>
      <c r="B53" s="14" t="str">
        <f>IF(INTRO!$E$39="Non-endemic"," ",IF(COUNTRY_INFO!B53=0," ",COUNTRY_INFO!B53))</f>
        <v>AmharaAwi</v>
      </c>
      <c r="C53" s="14" t="str">
        <f>IF(INTRO!$E$39="Non-endemic"," ",IF(COUNTRY_INFO!C53=0," ",COUNTRY_INFO!C53))</f>
        <v>Ankesha</v>
      </c>
      <c r="D53" s="15">
        <f>IF(INTRO!$E$39="Non-endemic",0,IF(INTRO!$E$39="Endemic but PC is not required",IF(COUNTRY_INFO!$H53=1,COUNTRY_INFO!F53+COUNTRY_INFO!G53,0),IF(COUNTRY_INFO!$H53=1,COUNTRY_INFO!F53+COUNTRY_INFO!G53,IF(COUNTRY_INFO!$I53=1,IF(COUNTRY_INFO!M53&gt;=(COUNTRY_INFO!F53+COUNTRY_INFO!G53),COUNTRY_INFO!F53+COUNTRY_INFO!G53,COUNTRY_INFO!$M53),0))))</f>
        <v>90109.902104462322</v>
      </c>
      <c r="E53" s="16">
        <f>IF(AND(INTRO!$E$39="Non-endemic",INTRO!$E$37="Non-endemic"),"Not required",IF(INTRO!$E$39="Non-endemic","Treat with DEC",COUNTRY_INFO!P53))</f>
        <v>0</v>
      </c>
      <c r="F53" s="16">
        <f>IF(INTRO!$E$39&lt;&gt;"Non-endemic",COUNTRY_INFO!Q53,"Not required")</f>
        <v>2</v>
      </c>
      <c r="G53" s="15">
        <f>IF(COUNTRY_INFO!H53=1, IF($E53=1,$D53, 0),0)</f>
        <v>0</v>
      </c>
      <c r="H53" s="15">
        <f>IF(INTRO!$E$39&lt;&gt;"Endemic",0, IF(AND(COUNTRY_INFO!$I53=1,$F53&lt;&gt;0),IF(COUNTRY_INFO!M53&gt;=(COUNTRY_INFO!F53+COUNTRY_INFO!G53),COUNTRY_INFO!F53+COUNTRY_INFO!G53,COUNTRY_INFO!$M53), 0))</f>
        <v>90109.902104462322</v>
      </c>
      <c r="I53" s="3"/>
      <c r="J53" s="15">
        <f t="shared" si="8"/>
        <v>90109.902104462322</v>
      </c>
      <c r="K53" s="15">
        <f t="shared" si="9"/>
        <v>0</v>
      </c>
      <c r="L53" s="15">
        <f t="shared" si="10"/>
        <v>504615.45178498898</v>
      </c>
      <c r="M53" s="15">
        <f t="shared" si="11"/>
        <v>0</v>
      </c>
      <c r="N53" s="15">
        <f t="shared" si="12"/>
        <v>504615.45178498898</v>
      </c>
      <c r="O53" s="25"/>
      <c r="P53" s="17">
        <f t="shared" si="6"/>
        <v>504615.45178498898</v>
      </c>
      <c r="Q53" s="17">
        <f t="shared" si="7"/>
        <v>1010</v>
      </c>
    </row>
    <row r="54" spans="1:17" x14ac:dyDescent="0.2">
      <c r="A54" s="14" t="str">
        <f>IF(INTRO!$E$39="Non-endemic"," ",IF(COUNTRY_INFO!A54=0," ",COUNTRY_INFO!A54))</f>
        <v>Ethiopia</v>
      </c>
      <c r="B54" s="14" t="str">
        <f>IF(INTRO!$E$39="Non-endemic"," ",IF(COUNTRY_INFO!B54=0," ",COUNTRY_INFO!B54))</f>
        <v>AmharaAwi</v>
      </c>
      <c r="C54" s="14" t="str">
        <f>IF(INTRO!$E$39="Non-endemic"," ",IF(COUNTRY_INFO!C54=0," ",COUNTRY_INFO!C54))</f>
        <v>Ayehu</v>
      </c>
      <c r="D54" s="15">
        <f>IF(INTRO!$E$39="Non-endemic",0,IF(INTRO!$E$39="Endemic but PC is not required",IF(COUNTRY_INFO!$H54=1,COUNTRY_INFO!F54+COUNTRY_INFO!G54,0),IF(COUNTRY_INFO!$H54=1,COUNTRY_INFO!F54+COUNTRY_INFO!G54,IF(COUNTRY_INFO!$I54=1,IF(COUNTRY_INFO!M54&gt;=(COUNTRY_INFO!F54+COUNTRY_INFO!G54),COUNTRY_INFO!F54+COUNTRY_INFO!G54,COUNTRY_INFO!$M54),0))))</f>
        <v>0</v>
      </c>
      <c r="E54" s="16">
        <f>IF(AND(INTRO!$E$39="Non-endemic",INTRO!$E$37="Non-endemic"),"Not required",IF(INTRO!$E$39="Non-endemic","Treat with DEC",COUNTRY_INFO!P54))</f>
        <v>0</v>
      </c>
      <c r="F54" s="16">
        <f>IF(INTRO!$E$39&lt;&gt;"Non-endemic",COUNTRY_INFO!Q54,"Not required")</f>
        <v>0</v>
      </c>
      <c r="G54" s="15">
        <f>IF(COUNTRY_INFO!H54=1, IF($E54=1,$D54, 0),0)</f>
        <v>0</v>
      </c>
      <c r="H54" s="15">
        <f>IF(INTRO!$E$39&lt;&gt;"Endemic",0, IF(AND(COUNTRY_INFO!$I54=1,$F54&lt;&gt;0),IF(COUNTRY_INFO!M54&gt;=(COUNTRY_INFO!F54+COUNTRY_INFO!G54),COUNTRY_INFO!F54+COUNTRY_INFO!G54,COUNTRY_INFO!$M54), 0))</f>
        <v>0</v>
      </c>
      <c r="I54" s="3"/>
      <c r="J54" s="15">
        <f t="shared" si="8"/>
        <v>0</v>
      </c>
      <c r="K54" s="15">
        <f t="shared" si="9"/>
        <v>0</v>
      </c>
      <c r="L54" s="15">
        <f t="shared" si="10"/>
        <v>0</v>
      </c>
      <c r="M54" s="15">
        <f t="shared" si="11"/>
        <v>0</v>
      </c>
      <c r="N54" s="15">
        <f t="shared" si="12"/>
        <v>0</v>
      </c>
      <c r="O54" s="25"/>
      <c r="P54" s="17">
        <f t="shared" si="6"/>
        <v>0</v>
      </c>
      <c r="Q54" s="17">
        <f t="shared" si="7"/>
        <v>0</v>
      </c>
    </row>
    <row r="55" spans="1:17" x14ac:dyDescent="0.2">
      <c r="A55" s="14" t="str">
        <f>IF(INTRO!$E$39="Non-endemic"," ",IF(COUNTRY_INFO!A55=0," ",COUNTRY_INFO!A55))</f>
        <v>Ethiopia</v>
      </c>
      <c r="B55" s="14" t="str">
        <f>IF(INTRO!$E$39="Non-endemic"," ",IF(COUNTRY_INFO!B55=0," ",COUNTRY_INFO!B55))</f>
        <v>AmharaAwi</v>
      </c>
      <c r="C55" s="14" t="str">
        <f>IF(INTRO!$E$39="Non-endemic"," ",IF(COUNTRY_INFO!C55=0," ",COUNTRY_INFO!C55))</f>
        <v>Banja Shikudad</v>
      </c>
      <c r="D55" s="15">
        <f>IF(INTRO!$E$39="Non-endemic",0,IF(INTRO!$E$39="Endemic but PC is not required",IF(COUNTRY_INFO!$H55=1,COUNTRY_INFO!F55+COUNTRY_INFO!G55,0),IF(COUNTRY_INFO!$H55=1,COUNTRY_INFO!F55+COUNTRY_INFO!G55,IF(COUNTRY_INFO!$I55=1,IF(COUNTRY_INFO!M55&gt;=(COUNTRY_INFO!F55+COUNTRY_INFO!G55),COUNTRY_INFO!F55+COUNTRY_INFO!G55,COUNTRY_INFO!$M55),0))))</f>
        <v>86540.602547772723</v>
      </c>
      <c r="E55" s="16">
        <f>IF(AND(INTRO!$E$39="Non-endemic",INTRO!$E$37="Non-endemic"),"Not required",IF(INTRO!$E$39="Non-endemic","Treat with DEC",COUNTRY_INFO!P55))</f>
        <v>0</v>
      </c>
      <c r="F55" s="16">
        <f>IF(INTRO!$E$39&lt;&gt;"Non-endemic",COUNTRY_INFO!Q55,"Not required")</f>
        <v>2</v>
      </c>
      <c r="G55" s="15">
        <f>IF(COUNTRY_INFO!H55=1, IF($E55=1,$D55, 0),0)</f>
        <v>0</v>
      </c>
      <c r="H55" s="15">
        <f>IF(INTRO!$E$39&lt;&gt;"Endemic",0, IF(AND(COUNTRY_INFO!$I55=1,$F55&lt;&gt;0),IF(COUNTRY_INFO!M55&gt;=(COUNTRY_INFO!F55+COUNTRY_INFO!G55),COUNTRY_INFO!F55+COUNTRY_INFO!G55,COUNTRY_INFO!$M55), 0))</f>
        <v>86540.602547772723</v>
      </c>
      <c r="I55" s="3"/>
      <c r="J55" s="15">
        <f t="shared" si="8"/>
        <v>86540.602547772723</v>
      </c>
      <c r="K55" s="15">
        <f t="shared" si="9"/>
        <v>0</v>
      </c>
      <c r="L55" s="15">
        <f t="shared" si="10"/>
        <v>484627.37426752719</v>
      </c>
      <c r="M55" s="15">
        <f t="shared" si="11"/>
        <v>0</v>
      </c>
      <c r="N55" s="15">
        <f t="shared" si="12"/>
        <v>484627.37426752719</v>
      </c>
      <c r="O55" s="25"/>
      <c r="P55" s="17">
        <f t="shared" si="6"/>
        <v>484627.37426752719</v>
      </c>
      <c r="Q55" s="17">
        <f t="shared" si="7"/>
        <v>970</v>
      </c>
    </row>
    <row r="56" spans="1:17" x14ac:dyDescent="0.2">
      <c r="A56" s="14" t="str">
        <f>IF(INTRO!$E$39="Non-endemic"," ",IF(COUNTRY_INFO!A56=0," ",COUNTRY_INFO!A56))</f>
        <v>Ethiopia</v>
      </c>
      <c r="B56" s="14" t="str">
        <f>IF(INTRO!$E$39="Non-endemic"," ",IF(COUNTRY_INFO!B56=0," ",COUNTRY_INFO!B56))</f>
        <v>AmharaAwi</v>
      </c>
      <c r="C56" s="14" t="str">
        <f>IF(INTRO!$E$39="Non-endemic"," ",IF(COUNTRY_INFO!C56=0," ",COUNTRY_INFO!C56))</f>
        <v>Chagni Town</v>
      </c>
      <c r="D56" s="15">
        <f>IF(INTRO!$E$39="Non-endemic",0,IF(INTRO!$E$39="Endemic but PC is not required",IF(COUNTRY_INFO!$H56=1,COUNTRY_INFO!F56+COUNTRY_INFO!G56,0),IF(COUNTRY_INFO!$H56=1,COUNTRY_INFO!F56+COUNTRY_INFO!G56,IF(COUNTRY_INFO!$I56=1,IF(COUNTRY_INFO!M56&gt;=(COUNTRY_INFO!F56+COUNTRY_INFO!G56),COUNTRY_INFO!F56+COUNTRY_INFO!G56,COUNTRY_INFO!$M56),0))))</f>
        <v>33965.831480127905</v>
      </c>
      <c r="E56" s="16">
        <f>IF(AND(INTRO!$E$39="Non-endemic",INTRO!$E$37="Non-endemic"),"Not required",IF(INTRO!$E$39="Non-endemic","Treat with DEC",COUNTRY_INFO!P56))</f>
        <v>1</v>
      </c>
      <c r="F56" s="16">
        <f>IF(INTRO!$E$39&lt;&gt;"Non-endemic",COUNTRY_INFO!Q56,"Not required")</f>
        <v>2</v>
      </c>
      <c r="G56" s="15">
        <f>IF(COUNTRY_INFO!H56=1, IF($E56=1,$D56, 0),0)</f>
        <v>33965.831480127905</v>
      </c>
      <c r="H56" s="15">
        <f>IF(INTRO!$E$39&lt;&gt;"Endemic",0, IF(AND(COUNTRY_INFO!$I56=1,$F56&lt;&gt;0),IF(COUNTRY_INFO!M56&gt;=(COUNTRY_INFO!F56+COUNTRY_INFO!G56),COUNTRY_INFO!F56+COUNTRY_INFO!G56,COUNTRY_INFO!$M56), 0))</f>
        <v>33965.831480127905</v>
      </c>
      <c r="I56" s="3"/>
      <c r="J56" s="15">
        <f t="shared" si="8"/>
        <v>33965.831480127905</v>
      </c>
      <c r="K56" s="15">
        <f t="shared" si="9"/>
        <v>0</v>
      </c>
      <c r="L56" s="15">
        <f t="shared" si="10"/>
        <v>95104.328144358122</v>
      </c>
      <c r="M56" s="15">
        <f t="shared" si="11"/>
        <v>95104.328144358122</v>
      </c>
      <c r="N56" s="15">
        <f t="shared" si="12"/>
        <v>190208.65628871624</v>
      </c>
      <c r="O56" s="25"/>
      <c r="P56" s="17">
        <f t="shared" si="6"/>
        <v>190208.65628871624</v>
      </c>
      <c r="Q56" s="17">
        <f t="shared" si="7"/>
        <v>381</v>
      </c>
    </row>
    <row r="57" spans="1:17" x14ac:dyDescent="0.2">
      <c r="A57" s="14" t="str">
        <f>IF(INTRO!$E$39="Non-endemic"," ",IF(COUNTRY_INFO!A57=0," ",COUNTRY_INFO!A57))</f>
        <v>Ethiopia</v>
      </c>
      <c r="B57" s="14" t="str">
        <f>IF(INTRO!$E$39="Non-endemic"," ",IF(COUNTRY_INFO!B57=0," ",COUNTRY_INFO!B57))</f>
        <v>AmharaAwi</v>
      </c>
      <c r="C57" s="14" t="str">
        <f>IF(INTRO!$E$39="Non-endemic"," ",IF(COUNTRY_INFO!C57=0," ",COUNTRY_INFO!C57))</f>
        <v>Dangila</v>
      </c>
      <c r="D57" s="15">
        <f>IF(INTRO!$E$39="Non-endemic",0,IF(INTRO!$E$39="Endemic but PC is not required",IF(COUNTRY_INFO!$H57=1,COUNTRY_INFO!F57+COUNTRY_INFO!G57,0),IF(COUNTRY_INFO!$H57=1,COUNTRY_INFO!F57+COUNTRY_INFO!G57,IF(COUNTRY_INFO!$I57=1,IF(COUNTRY_INFO!M57&gt;=(COUNTRY_INFO!F57+COUNTRY_INFO!G57),COUNTRY_INFO!F57+COUNTRY_INFO!G57,COUNTRY_INFO!$M57),0))))</f>
        <v>134365.24015356007</v>
      </c>
      <c r="E57" s="16">
        <f>IF(AND(INTRO!$E$39="Non-endemic",INTRO!$E$37="Non-endemic"),"Not required",IF(INTRO!$E$39="Non-endemic","Treat with DEC",COUNTRY_INFO!P57))</f>
        <v>0</v>
      </c>
      <c r="F57" s="16">
        <f>IF(INTRO!$E$39&lt;&gt;"Non-endemic",COUNTRY_INFO!Q57,"Not required")</f>
        <v>2</v>
      </c>
      <c r="G57" s="15">
        <f>IF(COUNTRY_INFO!H57=1, IF($E57=1,$D57, 0),0)</f>
        <v>0</v>
      </c>
      <c r="H57" s="15">
        <f>IF(INTRO!$E$39&lt;&gt;"Endemic",0, IF(AND(COUNTRY_INFO!$I57=1,$F57&lt;&gt;0),IF(COUNTRY_INFO!M57&gt;=(COUNTRY_INFO!F57+COUNTRY_INFO!G57),COUNTRY_INFO!F57+COUNTRY_INFO!G57,COUNTRY_INFO!$M57), 0))</f>
        <v>134365.24015356007</v>
      </c>
      <c r="I57" s="3"/>
      <c r="J57" s="15">
        <f t="shared" si="8"/>
        <v>134365.24015356007</v>
      </c>
      <c r="K57" s="15">
        <f t="shared" si="9"/>
        <v>0</v>
      </c>
      <c r="L57" s="15">
        <f t="shared" si="10"/>
        <v>752445.34485993627</v>
      </c>
      <c r="M57" s="15">
        <f t="shared" si="11"/>
        <v>0</v>
      </c>
      <c r="N57" s="15">
        <f t="shared" si="12"/>
        <v>752445.34485993627</v>
      </c>
      <c r="O57" s="25"/>
      <c r="P57" s="17">
        <f t="shared" si="6"/>
        <v>752445.34485993627</v>
      </c>
      <c r="Q57" s="17">
        <f t="shared" si="7"/>
        <v>1505</v>
      </c>
    </row>
    <row r="58" spans="1:17" x14ac:dyDescent="0.2">
      <c r="A58" s="14" t="str">
        <f>IF(INTRO!$E$39="Non-endemic"," ",IF(COUNTRY_INFO!A58=0," ",COUNTRY_INFO!A58))</f>
        <v>Ethiopia</v>
      </c>
      <c r="B58" s="14" t="str">
        <f>IF(INTRO!$E$39="Non-endemic"," ",IF(COUNTRY_INFO!B58=0," ",COUNTRY_INFO!B58))</f>
        <v>AmharaAwi</v>
      </c>
      <c r="C58" s="14" t="str">
        <f>IF(INTRO!$E$39="Non-endemic"," ",IF(COUNTRY_INFO!C58=0," ",COUNTRY_INFO!C58))</f>
        <v>Dangla Town</v>
      </c>
      <c r="D58" s="15">
        <f>IF(INTRO!$E$39="Non-endemic",0,IF(INTRO!$E$39="Endemic but PC is not required",IF(COUNTRY_INFO!$H58=1,COUNTRY_INFO!F58+COUNTRY_INFO!G58,0),IF(COUNTRY_INFO!$H58=1,COUNTRY_INFO!F58+COUNTRY_INFO!G58,IF(COUNTRY_INFO!$I58=1,IF(COUNTRY_INFO!M58&gt;=(COUNTRY_INFO!F58+COUNTRY_INFO!G58),COUNTRY_INFO!F58+COUNTRY_INFO!G58,COUNTRY_INFO!$M58),0))))</f>
        <v>30681.799265096713</v>
      </c>
      <c r="E58" s="16">
        <f>IF(AND(INTRO!$E$39="Non-endemic",INTRO!$E$37="Non-endemic"),"Not required",IF(INTRO!$E$39="Non-endemic","Treat with DEC",COUNTRY_INFO!P58))</f>
        <v>0</v>
      </c>
      <c r="F58" s="16">
        <f>IF(INTRO!$E$39&lt;&gt;"Non-endemic",COUNTRY_INFO!Q58,"Not required")</f>
        <v>2</v>
      </c>
      <c r="G58" s="15">
        <f>IF(COUNTRY_INFO!H58=1, IF($E58=1,$D58, 0),0)</f>
        <v>0</v>
      </c>
      <c r="H58" s="15">
        <f>IF(INTRO!$E$39&lt;&gt;"Endemic",0, IF(AND(COUNTRY_INFO!$I58=1,$F58&lt;&gt;0),IF(COUNTRY_INFO!M58&gt;=(COUNTRY_INFO!F58+COUNTRY_INFO!G58),COUNTRY_INFO!F58+COUNTRY_INFO!G58,COUNTRY_INFO!$M58), 0))</f>
        <v>30681.799265096713</v>
      </c>
      <c r="I58" s="3"/>
      <c r="J58" s="15">
        <f t="shared" si="8"/>
        <v>30681.799265096713</v>
      </c>
      <c r="K58" s="15">
        <f t="shared" si="9"/>
        <v>0</v>
      </c>
      <c r="L58" s="15">
        <f t="shared" si="10"/>
        <v>171818.07588454158</v>
      </c>
      <c r="M58" s="15">
        <f t="shared" si="11"/>
        <v>0</v>
      </c>
      <c r="N58" s="15">
        <f t="shared" si="12"/>
        <v>171818.07588454158</v>
      </c>
      <c r="O58" s="25"/>
      <c r="P58" s="17">
        <f t="shared" si="6"/>
        <v>171818.07588454158</v>
      </c>
      <c r="Q58" s="17">
        <f t="shared" si="7"/>
        <v>344</v>
      </c>
    </row>
    <row r="59" spans="1:17" x14ac:dyDescent="0.2">
      <c r="A59" s="14" t="str">
        <f>IF(INTRO!$E$39="Non-endemic"," ",IF(COUNTRY_INFO!A59=0," ",COUNTRY_INFO!A59))</f>
        <v>Ethiopia</v>
      </c>
      <c r="B59" s="14" t="str">
        <f>IF(INTRO!$E$39="Non-endemic"," ",IF(COUNTRY_INFO!B59=0," ",COUNTRY_INFO!B59))</f>
        <v>AmharaAwi</v>
      </c>
      <c r="C59" s="14" t="str">
        <f>IF(INTRO!$E$39="Non-endemic"," ",IF(COUNTRY_INFO!C59=0," ",COUNTRY_INFO!C59))</f>
        <v>Fagita Lekoma</v>
      </c>
      <c r="D59" s="15">
        <f>IF(INTRO!$E$39="Non-endemic",0,IF(INTRO!$E$39="Endemic but PC is not required",IF(COUNTRY_INFO!$H59=1,COUNTRY_INFO!F59+COUNTRY_INFO!G59,0),IF(COUNTRY_INFO!$H59=1,COUNTRY_INFO!F59+COUNTRY_INFO!G59,IF(COUNTRY_INFO!$I59=1,IF(COUNTRY_INFO!M59&gt;=(COUNTRY_INFO!F59+COUNTRY_INFO!G59),COUNTRY_INFO!F59+COUNTRY_INFO!G59,COUNTRY_INFO!$M59),0))))</f>
        <v>140723.24408658309</v>
      </c>
      <c r="E59" s="16">
        <f>IF(AND(INTRO!$E$39="Non-endemic",INTRO!$E$37="Non-endemic"),"Not required",IF(INTRO!$E$39="Non-endemic","Treat with DEC",COUNTRY_INFO!P59))</f>
        <v>0</v>
      </c>
      <c r="F59" s="16">
        <f>IF(INTRO!$E$39&lt;&gt;"Non-endemic",COUNTRY_INFO!Q59,"Not required")</f>
        <v>2</v>
      </c>
      <c r="G59" s="15">
        <f>IF(COUNTRY_INFO!H59=1, IF($E59=1,$D59, 0),0)</f>
        <v>0</v>
      </c>
      <c r="H59" s="15">
        <f>IF(INTRO!$E$39&lt;&gt;"Endemic",0, IF(AND(COUNTRY_INFO!$I59=1,$F59&lt;&gt;0),IF(COUNTRY_INFO!M59&gt;=(COUNTRY_INFO!F59+COUNTRY_INFO!G59),COUNTRY_INFO!F59+COUNTRY_INFO!G59,COUNTRY_INFO!$M59), 0))</f>
        <v>140723.24408658309</v>
      </c>
      <c r="I59" s="3"/>
      <c r="J59" s="15">
        <f t="shared" si="8"/>
        <v>140723.24408658309</v>
      </c>
      <c r="K59" s="15">
        <f t="shared" si="9"/>
        <v>0</v>
      </c>
      <c r="L59" s="15">
        <f t="shared" si="10"/>
        <v>788050.16688486526</v>
      </c>
      <c r="M59" s="15">
        <f t="shared" si="11"/>
        <v>0</v>
      </c>
      <c r="N59" s="15">
        <f t="shared" si="12"/>
        <v>788050.16688486526</v>
      </c>
      <c r="O59" s="25"/>
      <c r="P59" s="17">
        <f t="shared" si="6"/>
        <v>788050.16688486526</v>
      </c>
      <c r="Q59" s="17">
        <f t="shared" si="7"/>
        <v>1577</v>
      </c>
    </row>
    <row r="60" spans="1:17" x14ac:dyDescent="0.2">
      <c r="A60" s="14" t="str">
        <f>IF(INTRO!$E$39="Non-endemic"," ",IF(COUNTRY_INFO!A60=0," ",COUNTRY_INFO!A60))</f>
        <v>Ethiopia</v>
      </c>
      <c r="B60" s="14" t="str">
        <f>IF(INTRO!$E$39="Non-endemic"," ",IF(COUNTRY_INFO!B60=0," ",COUNTRY_INFO!B60))</f>
        <v>AmharaAwi</v>
      </c>
      <c r="C60" s="14" t="str">
        <f>IF(INTRO!$E$39="Non-endemic"," ",IF(COUNTRY_INFO!C60=0," ",COUNTRY_INFO!C60))</f>
        <v>Guagusa Shikudad</v>
      </c>
      <c r="D60" s="15">
        <f>IF(INTRO!$E$39="Non-endemic",0,IF(INTRO!$E$39="Endemic but PC is not required",IF(COUNTRY_INFO!$H60=1,COUNTRY_INFO!F60+COUNTRY_INFO!G60,0),IF(COUNTRY_INFO!$H60=1,COUNTRY_INFO!F60+COUNTRY_INFO!G60,IF(COUNTRY_INFO!$I60=1,IF(COUNTRY_INFO!M60&gt;=(COUNTRY_INFO!F60+COUNTRY_INFO!G60),COUNTRY_INFO!F60+COUNTRY_INFO!G60,COUNTRY_INFO!$M60),0))))</f>
        <v>90379.609409302997</v>
      </c>
      <c r="E60" s="16">
        <f>IF(AND(INTRO!$E$39="Non-endemic",INTRO!$E$37="Non-endemic"),"Not required",IF(INTRO!$E$39="Non-endemic","Treat with DEC",COUNTRY_INFO!P60))</f>
        <v>0</v>
      </c>
      <c r="F60" s="16">
        <f>IF(INTRO!$E$39&lt;&gt;"Non-endemic",COUNTRY_INFO!Q60,"Not required")</f>
        <v>2</v>
      </c>
      <c r="G60" s="15">
        <f>IF(COUNTRY_INFO!H60=1, IF($E60=1,$D60, 0),0)</f>
        <v>0</v>
      </c>
      <c r="H60" s="15">
        <f>IF(INTRO!$E$39&lt;&gt;"Endemic",0, IF(AND(COUNTRY_INFO!$I60=1,$F60&lt;&gt;0),IF(COUNTRY_INFO!M60&gt;=(COUNTRY_INFO!F60+COUNTRY_INFO!G60),COUNTRY_INFO!F60+COUNTRY_INFO!G60,COUNTRY_INFO!$M60), 0))</f>
        <v>90379.609409302997</v>
      </c>
      <c r="I60" s="3"/>
      <c r="J60" s="15">
        <f t="shared" si="8"/>
        <v>90379.609409302997</v>
      </c>
      <c r="K60" s="15">
        <f t="shared" si="9"/>
        <v>0</v>
      </c>
      <c r="L60" s="15">
        <f t="shared" si="10"/>
        <v>506125.81269209675</v>
      </c>
      <c r="M60" s="15">
        <f t="shared" si="11"/>
        <v>0</v>
      </c>
      <c r="N60" s="15">
        <f t="shared" si="12"/>
        <v>506125.81269209675</v>
      </c>
      <c r="O60" s="25"/>
      <c r="P60" s="17">
        <f t="shared" si="6"/>
        <v>506125.81269209675</v>
      </c>
      <c r="Q60" s="17">
        <f t="shared" si="7"/>
        <v>1013</v>
      </c>
    </row>
    <row r="61" spans="1:17" x14ac:dyDescent="0.2">
      <c r="A61" s="14" t="str">
        <f>IF(INTRO!$E$39="Non-endemic"," ",IF(COUNTRY_INFO!A61=0," ",COUNTRY_INFO!A61))</f>
        <v>Ethiopia</v>
      </c>
      <c r="B61" s="14" t="str">
        <f>IF(INTRO!$E$39="Non-endemic"," ",IF(COUNTRY_INFO!B61=0," ",COUNTRY_INFO!B61))</f>
        <v>AmharaAwi</v>
      </c>
      <c r="C61" s="14" t="str">
        <f>IF(INTRO!$E$39="Non-endemic"," ",IF(COUNTRY_INFO!C61=0," ",COUNTRY_INFO!C61))</f>
        <v>Guangua</v>
      </c>
      <c r="D61" s="15">
        <f>IF(INTRO!$E$39="Non-endemic",0,IF(INTRO!$E$39="Endemic but PC is not required",IF(COUNTRY_INFO!$H61=1,COUNTRY_INFO!F61+COUNTRY_INFO!G61,0),IF(COUNTRY_INFO!$H61=1,COUNTRY_INFO!F61+COUNTRY_INFO!G61,IF(COUNTRY_INFO!$I61=1,IF(COUNTRY_INFO!M61&gt;=(COUNTRY_INFO!F61+COUNTRY_INFO!G61),COUNTRY_INFO!F61+COUNTRY_INFO!G61,COUNTRY_INFO!$M61),0))))</f>
        <v>121872.25948190148</v>
      </c>
      <c r="E61" s="16">
        <f>IF(AND(INTRO!$E$39="Non-endemic",INTRO!$E$37="Non-endemic"),"Not required",IF(INTRO!$E$39="Non-endemic","Treat with DEC",COUNTRY_INFO!P61))</f>
        <v>0</v>
      </c>
      <c r="F61" s="16">
        <f>IF(INTRO!$E$39&lt;&gt;"Non-endemic",COUNTRY_INFO!Q61,"Not required")</f>
        <v>2</v>
      </c>
      <c r="G61" s="15">
        <f>IF(COUNTRY_INFO!H61=1, IF($E61=1,$D61, 0),0)</f>
        <v>0</v>
      </c>
      <c r="H61" s="15">
        <f>IF(INTRO!$E$39&lt;&gt;"Endemic",0, IF(AND(COUNTRY_INFO!$I61=1,$F61&lt;&gt;0),IF(COUNTRY_INFO!M61&gt;=(COUNTRY_INFO!F61+COUNTRY_INFO!G61),COUNTRY_INFO!F61+COUNTRY_INFO!G61,COUNTRY_INFO!$M61), 0))</f>
        <v>121872.25948190148</v>
      </c>
      <c r="I61" s="3"/>
      <c r="J61" s="15">
        <f t="shared" si="8"/>
        <v>121872.25948190148</v>
      </c>
      <c r="K61" s="15">
        <f t="shared" si="9"/>
        <v>0</v>
      </c>
      <c r="L61" s="15">
        <f t="shared" si="10"/>
        <v>682484.65309864818</v>
      </c>
      <c r="M61" s="15">
        <f t="shared" si="11"/>
        <v>0</v>
      </c>
      <c r="N61" s="15">
        <f t="shared" si="12"/>
        <v>682484.65309864818</v>
      </c>
      <c r="O61" s="25"/>
      <c r="P61" s="17">
        <f t="shared" si="6"/>
        <v>682484.65309864818</v>
      </c>
      <c r="Q61" s="17">
        <f t="shared" si="7"/>
        <v>1365</v>
      </c>
    </row>
    <row r="62" spans="1:17" x14ac:dyDescent="0.2">
      <c r="A62" s="14" t="str">
        <f>IF(INTRO!$E$39="Non-endemic"," ",IF(COUNTRY_INFO!A62=0," ",COUNTRY_INFO!A62))</f>
        <v>Ethiopia</v>
      </c>
      <c r="B62" s="14" t="str">
        <f>IF(INTRO!$E$39="Non-endemic"," ",IF(COUNTRY_INFO!B62=0," ",COUNTRY_INFO!B62))</f>
        <v>AmharaAwi</v>
      </c>
      <c r="C62" s="14" t="str">
        <f>IF(INTRO!$E$39="Non-endemic"," ",IF(COUNTRY_INFO!C62=0," ",COUNTRY_INFO!C62))</f>
        <v>Injibara Town</v>
      </c>
      <c r="D62" s="15">
        <f>IF(INTRO!$E$39="Non-endemic",0,IF(INTRO!$E$39="Endemic but PC is not required",IF(COUNTRY_INFO!$H62=1,COUNTRY_INFO!F62+COUNTRY_INFO!G62,0),IF(COUNTRY_INFO!$H62=1,COUNTRY_INFO!F62+COUNTRY_INFO!G62,IF(COUNTRY_INFO!$I62=1,IF(COUNTRY_INFO!M62&gt;=(COUNTRY_INFO!F62+COUNTRY_INFO!G62),COUNTRY_INFO!F62+COUNTRY_INFO!G62,COUNTRY_INFO!$M62),0))))</f>
        <v>32678.670656705573</v>
      </c>
      <c r="E62" s="16">
        <f>IF(AND(INTRO!$E$39="Non-endemic",INTRO!$E$37="Non-endemic"),"Not required",IF(INTRO!$E$39="Non-endemic","Treat with DEC",COUNTRY_INFO!P62))</f>
        <v>0</v>
      </c>
      <c r="F62" s="16">
        <f>IF(INTRO!$E$39&lt;&gt;"Non-endemic",COUNTRY_INFO!Q62,"Not required")</f>
        <v>2</v>
      </c>
      <c r="G62" s="15">
        <f>IF(COUNTRY_INFO!H62=1, IF($E62=1,$D62, 0),0)</f>
        <v>0</v>
      </c>
      <c r="H62" s="15">
        <f>IF(INTRO!$E$39&lt;&gt;"Endemic",0, IF(AND(COUNTRY_INFO!$I62=1,$F62&lt;&gt;0),IF(COUNTRY_INFO!M62&gt;=(COUNTRY_INFO!F62+COUNTRY_INFO!G62),COUNTRY_INFO!F62+COUNTRY_INFO!G62,COUNTRY_INFO!$M62), 0))</f>
        <v>32678.670656705573</v>
      </c>
      <c r="I62" s="3"/>
      <c r="J62" s="15">
        <f t="shared" si="8"/>
        <v>32678.670656705573</v>
      </c>
      <c r="K62" s="15">
        <f t="shared" si="9"/>
        <v>0</v>
      </c>
      <c r="L62" s="15">
        <f t="shared" si="10"/>
        <v>183000.55567755119</v>
      </c>
      <c r="M62" s="15">
        <f t="shared" si="11"/>
        <v>0</v>
      </c>
      <c r="N62" s="15">
        <f t="shared" si="12"/>
        <v>183000.55567755119</v>
      </c>
      <c r="O62" s="25"/>
      <c r="P62" s="17">
        <f t="shared" si="6"/>
        <v>183000.55567755119</v>
      </c>
      <c r="Q62" s="17">
        <f t="shared" si="7"/>
        <v>367</v>
      </c>
    </row>
    <row r="63" spans="1:17" x14ac:dyDescent="0.2">
      <c r="A63" s="14" t="str">
        <f>IF(INTRO!$E$39="Non-endemic"," ",IF(COUNTRY_INFO!A63=0," ",COUNTRY_INFO!A63))</f>
        <v>Ethiopia</v>
      </c>
      <c r="B63" s="14" t="str">
        <f>IF(INTRO!$E$39="Non-endemic"," ",IF(COUNTRY_INFO!B63=0," ",COUNTRY_INFO!B63))</f>
        <v>AmharaAwi</v>
      </c>
      <c r="C63" s="14" t="str">
        <f>IF(INTRO!$E$39="Non-endemic"," ",IF(COUNTRY_INFO!C63=0," ",COUNTRY_INFO!C63))</f>
        <v>Jawi</v>
      </c>
      <c r="D63" s="15">
        <f>IF(INTRO!$E$39="Non-endemic",0,IF(INTRO!$E$39="Endemic but PC is not required",IF(COUNTRY_INFO!$H63=1,COUNTRY_INFO!F63+COUNTRY_INFO!G63,0),IF(COUNTRY_INFO!$H63=1,COUNTRY_INFO!F63+COUNTRY_INFO!G63,IF(COUNTRY_INFO!$I63=1,IF(COUNTRY_INFO!M63&gt;=(COUNTRY_INFO!F63+COUNTRY_INFO!G63),COUNTRY_INFO!F63+COUNTRY_INFO!G63,COUNTRY_INFO!$M63),0))))</f>
        <v>122190.37579017509</v>
      </c>
      <c r="E63" s="16">
        <f>IF(AND(INTRO!$E$39="Non-endemic",INTRO!$E$37="Non-endemic"),"Not required",IF(INTRO!$E$39="Non-endemic","Treat with DEC",COUNTRY_INFO!P63))</f>
        <v>1</v>
      </c>
      <c r="F63" s="16">
        <f>IF(INTRO!$E$39&lt;&gt;"Non-endemic",COUNTRY_INFO!Q63,"Not required")</f>
        <v>2</v>
      </c>
      <c r="G63" s="15">
        <f>IF(COUNTRY_INFO!H63=1, IF($E63=1,$D63, 0),0)</f>
        <v>122190.37579017509</v>
      </c>
      <c r="H63" s="15">
        <f>IF(INTRO!$E$39&lt;&gt;"Endemic",0, IF(AND(COUNTRY_INFO!$I63=1,$F63&lt;&gt;0),IF(COUNTRY_INFO!M63&gt;=(COUNTRY_INFO!F63+COUNTRY_INFO!G63),COUNTRY_INFO!F63+COUNTRY_INFO!G63,COUNTRY_INFO!$M63), 0))</f>
        <v>122190.37579017509</v>
      </c>
      <c r="I63" s="3"/>
      <c r="J63" s="15">
        <f t="shared" si="8"/>
        <v>122190.37579017509</v>
      </c>
      <c r="K63" s="15">
        <f t="shared" si="9"/>
        <v>0</v>
      </c>
      <c r="L63" s="15">
        <f t="shared" si="10"/>
        <v>342133.05221249023</v>
      </c>
      <c r="M63" s="15">
        <f t="shared" si="11"/>
        <v>342133.05221249023</v>
      </c>
      <c r="N63" s="15">
        <f t="shared" si="12"/>
        <v>684266.10442498047</v>
      </c>
      <c r="O63" s="25"/>
      <c r="P63" s="17">
        <f t="shared" si="6"/>
        <v>684266.10442498047</v>
      </c>
      <c r="Q63" s="17">
        <f t="shared" si="7"/>
        <v>1369</v>
      </c>
    </row>
    <row r="64" spans="1:17" x14ac:dyDescent="0.2">
      <c r="A64" s="14" t="str">
        <f>IF(INTRO!$E$39="Non-endemic"," ",IF(COUNTRY_INFO!A64=0," ",COUNTRY_INFO!A64))</f>
        <v>Ethiopia</v>
      </c>
      <c r="B64" s="14" t="str">
        <f>IF(INTRO!$E$39="Non-endemic"," ",IF(COUNTRY_INFO!B64=0," ",COUNTRY_INFO!B64))</f>
        <v>AmharaAwi</v>
      </c>
      <c r="C64" s="14" t="str">
        <f>IF(INTRO!$E$39="Non-endemic"," ",IF(COUNTRY_INFO!C64=0," ",COUNTRY_INFO!C64))</f>
        <v>Zigem</v>
      </c>
      <c r="D64" s="15">
        <f>IF(INTRO!$E$39="Non-endemic",0,IF(INTRO!$E$39="Endemic but PC is not required",IF(COUNTRY_INFO!$H64=1,COUNTRY_INFO!F64+COUNTRY_INFO!G64,0),IF(COUNTRY_INFO!$H64=1,COUNTRY_INFO!F64+COUNTRY_INFO!G64,IF(COUNTRY_INFO!$I64=1,IF(COUNTRY_INFO!M64&gt;=(COUNTRY_INFO!F64+COUNTRY_INFO!G64),COUNTRY_INFO!F64+COUNTRY_INFO!G64,COUNTRY_INFO!$M64),0))))</f>
        <v>93802.817509203902</v>
      </c>
      <c r="E64" s="16">
        <f>IF(AND(INTRO!$E$39="Non-endemic",INTRO!$E$37="Non-endemic"),"Not required",IF(INTRO!$E$39="Non-endemic","Treat with DEC",COUNTRY_INFO!P64))</f>
        <v>1</v>
      </c>
      <c r="F64" s="16">
        <f>IF(INTRO!$E$39&lt;&gt;"Non-endemic",COUNTRY_INFO!Q64,"Not required")</f>
        <v>2</v>
      </c>
      <c r="G64" s="15">
        <f>IF(COUNTRY_INFO!H64=1, IF($E64=1,$D64, 0),0)</f>
        <v>93802.817509203902</v>
      </c>
      <c r="H64" s="15">
        <f>IF(INTRO!$E$39&lt;&gt;"Endemic",0, IF(AND(COUNTRY_INFO!$I64=1,$F64&lt;&gt;0),IF(COUNTRY_INFO!M64&gt;=(COUNTRY_INFO!F64+COUNTRY_INFO!G64),COUNTRY_INFO!F64+COUNTRY_INFO!G64,COUNTRY_INFO!$M64), 0))</f>
        <v>93802.817509203902</v>
      </c>
      <c r="I64" s="3"/>
      <c r="J64" s="15">
        <f t="shared" si="8"/>
        <v>93802.817509203902</v>
      </c>
      <c r="K64" s="15">
        <f t="shared" si="9"/>
        <v>0</v>
      </c>
      <c r="L64" s="15">
        <f t="shared" si="10"/>
        <v>262647.88902577088</v>
      </c>
      <c r="M64" s="15">
        <f t="shared" si="11"/>
        <v>262647.88902577088</v>
      </c>
      <c r="N64" s="15">
        <f t="shared" si="12"/>
        <v>525295.77805154177</v>
      </c>
      <c r="O64" s="25"/>
      <c r="P64" s="17">
        <f t="shared" si="6"/>
        <v>525295.77805154177</v>
      </c>
      <c r="Q64" s="17">
        <f t="shared" si="7"/>
        <v>1051</v>
      </c>
    </row>
    <row r="65" spans="1:17" x14ac:dyDescent="0.2">
      <c r="A65" s="14" t="str">
        <f>IF(INTRO!$E$39="Non-endemic"," ",IF(COUNTRY_INFO!A65=0," ",COUNTRY_INFO!A65))</f>
        <v>Ethiopia</v>
      </c>
      <c r="B65" s="14" t="str">
        <f>IF(INTRO!$E$39="Non-endemic"," ",IF(COUNTRY_INFO!B65=0," ",COUNTRY_INFO!B65))</f>
        <v>AmharaEast Gojam</v>
      </c>
      <c r="C65" s="14" t="str">
        <f>IF(INTRO!$E$39="Non-endemic"," ",IF(COUNTRY_INFO!C65=0," ",COUNTRY_INFO!C65))</f>
        <v>Aneded</v>
      </c>
      <c r="D65" s="15">
        <f>IF(INTRO!$E$39="Non-endemic",0,IF(INTRO!$E$39="Endemic but PC is not required",IF(COUNTRY_INFO!$H65=1,COUNTRY_INFO!F65+COUNTRY_INFO!G65,0),IF(COUNTRY_INFO!$H65=1,COUNTRY_INFO!F65+COUNTRY_INFO!G65,IF(COUNTRY_INFO!$I65=1,IF(COUNTRY_INFO!M65&gt;=(COUNTRY_INFO!F65+COUNTRY_INFO!G65),COUNTRY_INFO!F65+COUNTRY_INFO!G65,COUNTRY_INFO!$M65),0))))</f>
        <v>0</v>
      </c>
      <c r="E65" s="16">
        <f>IF(AND(INTRO!$E$39="Non-endemic",INTRO!$E$37="Non-endemic"),"Not required",IF(INTRO!$E$39="Non-endemic","Treat with DEC",COUNTRY_INFO!P65))</f>
        <v>0</v>
      </c>
      <c r="F65" s="16">
        <f>IF(INTRO!$E$39&lt;&gt;"Non-endemic",COUNTRY_INFO!Q65,"Not required")</f>
        <v>0</v>
      </c>
      <c r="G65" s="15">
        <f>IF(COUNTRY_INFO!H65=1, IF($E65=1,$D65, 0),0)</f>
        <v>0</v>
      </c>
      <c r="H65" s="15">
        <f>IF(INTRO!$E$39&lt;&gt;"Endemic",0, IF(AND(COUNTRY_INFO!$I65=1,$F65&lt;&gt;0),IF(COUNTRY_INFO!M65&gt;=(COUNTRY_INFO!F65+COUNTRY_INFO!G65),COUNTRY_INFO!F65+COUNTRY_INFO!G65,COUNTRY_INFO!$M65), 0))</f>
        <v>0</v>
      </c>
      <c r="I65" s="3"/>
      <c r="J65" s="15">
        <f t="shared" si="8"/>
        <v>0</v>
      </c>
      <c r="K65" s="15">
        <f t="shared" si="9"/>
        <v>0</v>
      </c>
      <c r="L65" s="15">
        <f t="shared" si="10"/>
        <v>0</v>
      </c>
      <c r="M65" s="15">
        <f t="shared" si="11"/>
        <v>0</v>
      </c>
      <c r="N65" s="15">
        <f t="shared" si="12"/>
        <v>0</v>
      </c>
      <c r="O65" s="25"/>
      <c r="P65" s="17">
        <f t="shared" si="6"/>
        <v>0</v>
      </c>
      <c r="Q65" s="17">
        <f t="shared" si="7"/>
        <v>0</v>
      </c>
    </row>
    <row r="66" spans="1:17" x14ac:dyDescent="0.2">
      <c r="A66" s="14" t="str">
        <f>IF(INTRO!$E$39="Non-endemic"," ",IF(COUNTRY_INFO!A66=0," ",COUNTRY_INFO!A66))</f>
        <v>Ethiopia</v>
      </c>
      <c r="B66" s="14" t="str">
        <f>IF(INTRO!$E$39="Non-endemic"," ",IF(COUNTRY_INFO!B66=0," ",COUNTRY_INFO!B66))</f>
        <v>AmharaEast Gojam</v>
      </c>
      <c r="C66" s="14" t="str">
        <f>IF(INTRO!$E$39="Non-endemic"," ",IF(COUNTRY_INFO!C66=0," ",COUNTRY_INFO!C66))</f>
        <v>Awabel</v>
      </c>
      <c r="D66" s="15">
        <f>IF(INTRO!$E$39="Non-endemic",0,IF(INTRO!$E$39="Endemic but PC is not required",IF(COUNTRY_INFO!$H66=1,COUNTRY_INFO!F66+COUNTRY_INFO!G66,0),IF(COUNTRY_INFO!$H66=1,COUNTRY_INFO!F66+COUNTRY_INFO!G66,IF(COUNTRY_INFO!$I66=1,IF(COUNTRY_INFO!M66&gt;=(COUNTRY_INFO!F66+COUNTRY_INFO!G66),COUNTRY_INFO!F66+COUNTRY_INFO!G66,COUNTRY_INFO!$M66),0))))</f>
        <v>0</v>
      </c>
      <c r="E66" s="16">
        <f>IF(AND(INTRO!$E$39="Non-endemic",INTRO!$E$37="Non-endemic"),"Not required",IF(INTRO!$E$39="Non-endemic","Treat with DEC",COUNTRY_INFO!P66))</f>
        <v>0</v>
      </c>
      <c r="F66" s="16">
        <f>IF(INTRO!$E$39&lt;&gt;"Non-endemic",COUNTRY_INFO!Q66,"Not required")</f>
        <v>0</v>
      </c>
      <c r="G66" s="15">
        <f>IF(COUNTRY_INFO!H66=1, IF($E66=1,$D66, 0),0)</f>
        <v>0</v>
      </c>
      <c r="H66" s="15">
        <f>IF(INTRO!$E$39&lt;&gt;"Endemic",0, IF(AND(COUNTRY_INFO!$I66=1,$F66&lt;&gt;0),IF(COUNTRY_INFO!M66&gt;=(COUNTRY_INFO!F66+COUNTRY_INFO!G66),COUNTRY_INFO!F66+COUNTRY_INFO!G66,COUNTRY_INFO!$M66), 0))</f>
        <v>0</v>
      </c>
      <c r="I66" s="3"/>
      <c r="J66" s="15">
        <f t="shared" si="8"/>
        <v>0</v>
      </c>
      <c r="K66" s="15">
        <f t="shared" si="9"/>
        <v>0</v>
      </c>
      <c r="L66" s="15">
        <f t="shared" si="10"/>
        <v>0</v>
      </c>
      <c r="M66" s="15">
        <f t="shared" si="11"/>
        <v>0</v>
      </c>
      <c r="N66" s="15">
        <f t="shared" si="12"/>
        <v>0</v>
      </c>
      <c r="O66" s="25"/>
      <c r="P66" s="17">
        <f t="shared" si="6"/>
        <v>0</v>
      </c>
      <c r="Q66" s="17">
        <f t="shared" si="7"/>
        <v>0</v>
      </c>
    </row>
    <row r="67" spans="1:17" x14ac:dyDescent="0.2">
      <c r="A67" s="14" t="str">
        <f>IF(INTRO!$E$39="Non-endemic"," ",IF(COUNTRY_INFO!A67=0," ",COUNTRY_INFO!A67))</f>
        <v>Ethiopia</v>
      </c>
      <c r="B67" s="14" t="str">
        <f>IF(INTRO!$E$39="Non-endemic"," ",IF(COUNTRY_INFO!B67=0," ",COUNTRY_INFO!B67))</f>
        <v>AmharaEast Gojam</v>
      </c>
      <c r="C67" s="14" t="str">
        <f>IF(INTRO!$E$39="Non-endemic"," ",IF(COUNTRY_INFO!C67=0," ",COUNTRY_INFO!C67))</f>
        <v>Basoliben</v>
      </c>
      <c r="D67" s="15">
        <f>IF(INTRO!$E$39="Non-endemic",0,IF(INTRO!$E$39="Endemic but PC is not required",IF(COUNTRY_INFO!$H67=1,COUNTRY_INFO!F67+COUNTRY_INFO!G67,0),IF(COUNTRY_INFO!$H67=1,COUNTRY_INFO!F67+COUNTRY_INFO!G67,IF(COUNTRY_INFO!$I67=1,IF(COUNTRY_INFO!M67&gt;=(COUNTRY_INFO!F67+COUNTRY_INFO!G67),COUNTRY_INFO!F67+COUNTRY_INFO!G67,COUNTRY_INFO!$M67),0))))</f>
        <v>0</v>
      </c>
      <c r="E67" s="16">
        <f>IF(AND(INTRO!$E$39="Non-endemic",INTRO!$E$37="Non-endemic"),"Not required",IF(INTRO!$E$39="Non-endemic","Treat with DEC",COUNTRY_INFO!P67))</f>
        <v>0</v>
      </c>
      <c r="F67" s="16">
        <f>IF(INTRO!$E$39&lt;&gt;"Non-endemic",COUNTRY_INFO!Q67,"Not required")</f>
        <v>0</v>
      </c>
      <c r="G67" s="15">
        <f>IF(COUNTRY_INFO!H67=1, IF($E67=1,$D67, 0),0)</f>
        <v>0</v>
      </c>
      <c r="H67" s="15">
        <f>IF(INTRO!$E$39&lt;&gt;"Endemic",0, IF(AND(COUNTRY_INFO!$I67=1,$F67&lt;&gt;0),IF(COUNTRY_INFO!M67&gt;=(COUNTRY_INFO!F67+COUNTRY_INFO!G67),COUNTRY_INFO!F67+COUNTRY_INFO!G67,COUNTRY_INFO!$M67), 0))</f>
        <v>0</v>
      </c>
      <c r="I67" s="3"/>
      <c r="J67" s="15">
        <f t="shared" si="8"/>
        <v>0</v>
      </c>
      <c r="K67" s="15">
        <f t="shared" si="9"/>
        <v>0</v>
      </c>
      <c r="L67" s="15">
        <f t="shared" si="10"/>
        <v>0</v>
      </c>
      <c r="M67" s="15">
        <f t="shared" si="11"/>
        <v>0</v>
      </c>
      <c r="N67" s="15">
        <f t="shared" si="12"/>
        <v>0</v>
      </c>
      <c r="O67" s="25"/>
      <c r="P67" s="17">
        <f t="shared" si="6"/>
        <v>0</v>
      </c>
      <c r="Q67" s="17">
        <f t="shared" si="7"/>
        <v>0</v>
      </c>
    </row>
    <row r="68" spans="1:17" x14ac:dyDescent="0.2">
      <c r="A68" s="14" t="str">
        <f>IF(INTRO!$E$39="Non-endemic"," ",IF(COUNTRY_INFO!A68=0," ",COUNTRY_INFO!A68))</f>
        <v>Ethiopia</v>
      </c>
      <c r="B68" s="14" t="str">
        <f>IF(INTRO!$E$39="Non-endemic"," ",IF(COUNTRY_INFO!B68=0," ",COUNTRY_INFO!B68))</f>
        <v>AmharaEast Gojam</v>
      </c>
      <c r="C68" s="14" t="str">
        <f>IF(INTRO!$E$39="Non-endemic"," ",IF(COUNTRY_INFO!C68=0," ",COUNTRY_INFO!C68))</f>
        <v>Bibugn</v>
      </c>
      <c r="D68" s="15">
        <f>IF(INTRO!$E$39="Non-endemic",0,IF(INTRO!$E$39="Endemic but PC is not required",IF(COUNTRY_INFO!$H68=1,COUNTRY_INFO!F68+COUNTRY_INFO!G68,0),IF(COUNTRY_INFO!$H68=1,COUNTRY_INFO!F68+COUNTRY_INFO!G68,IF(COUNTRY_INFO!$I68=1,IF(COUNTRY_INFO!M68&gt;=(COUNTRY_INFO!F68+COUNTRY_INFO!G68),COUNTRY_INFO!F68+COUNTRY_INFO!G68,COUNTRY_INFO!$M68),0))))</f>
        <v>0</v>
      </c>
      <c r="E68" s="16">
        <f>IF(AND(INTRO!$E$39="Non-endemic",INTRO!$E$37="Non-endemic"),"Not required",IF(INTRO!$E$39="Non-endemic","Treat with DEC",COUNTRY_INFO!P68))</f>
        <v>0</v>
      </c>
      <c r="F68" s="16">
        <f>IF(INTRO!$E$39&lt;&gt;"Non-endemic",COUNTRY_INFO!Q68,"Not required")</f>
        <v>0</v>
      </c>
      <c r="G68" s="15">
        <f>IF(COUNTRY_INFO!H68=1, IF($E68=1,$D68, 0),0)</f>
        <v>0</v>
      </c>
      <c r="H68" s="15">
        <f>IF(INTRO!$E$39&lt;&gt;"Endemic",0, IF(AND(COUNTRY_INFO!$I68=1,$F68&lt;&gt;0),IF(COUNTRY_INFO!M68&gt;=(COUNTRY_INFO!F68+COUNTRY_INFO!G68),COUNTRY_INFO!F68+COUNTRY_INFO!G68,COUNTRY_INFO!$M68), 0))</f>
        <v>0</v>
      </c>
      <c r="I68" s="3"/>
      <c r="J68" s="15">
        <f t="shared" si="8"/>
        <v>0</v>
      </c>
      <c r="K68" s="15">
        <f t="shared" si="9"/>
        <v>0</v>
      </c>
      <c r="L68" s="15">
        <f t="shared" si="10"/>
        <v>0</v>
      </c>
      <c r="M68" s="15">
        <f t="shared" si="11"/>
        <v>0</v>
      </c>
      <c r="N68" s="15">
        <f t="shared" si="12"/>
        <v>0</v>
      </c>
      <c r="O68" s="25"/>
      <c r="P68" s="17">
        <f t="shared" si="6"/>
        <v>0</v>
      </c>
      <c r="Q68" s="17">
        <f t="shared" si="7"/>
        <v>0</v>
      </c>
    </row>
    <row r="69" spans="1:17" x14ac:dyDescent="0.2">
      <c r="A69" s="14" t="str">
        <f>IF(INTRO!$E$39="Non-endemic"," ",IF(COUNTRY_INFO!A69=0," ",COUNTRY_INFO!A69))</f>
        <v>Ethiopia</v>
      </c>
      <c r="B69" s="14" t="str">
        <f>IF(INTRO!$E$39="Non-endemic"," ",IF(COUNTRY_INFO!B69=0," ",COUNTRY_INFO!B69))</f>
        <v>AmharaEast Gojam</v>
      </c>
      <c r="C69" s="14" t="str">
        <f>IF(INTRO!$E$39="Non-endemic"," ",IF(COUNTRY_INFO!C69=0," ",COUNTRY_INFO!C69))</f>
        <v>Debay Tilatgen</v>
      </c>
      <c r="D69" s="15">
        <f>IF(INTRO!$E$39="Non-endemic",0,IF(INTRO!$E$39="Endemic but PC is not required",IF(COUNTRY_INFO!$H69=1,COUNTRY_INFO!F69+COUNTRY_INFO!G69,0),IF(COUNTRY_INFO!$H69=1,COUNTRY_INFO!F69+COUNTRY_INFO!G69,IF(COUNTRY_INFO!$I69=1,IF(COUNTRY_INFO!M69&gt;=(COUNTRY_INFO!F69+COUNTRY_INFO!G69),COUNTRY_INFO!F69+COUNTRY_INFO!G69,COUNTRY_INFO!$M69),0))))</f>
        <v>0</v>
      </c>
      <c r="E69" s="16">
        <f>IF(AND(INTRO!$E$39="Non-endemic",INTRO!$E$37="Non-endemic"),"Not required",IF(INTRO!$E$39="Non-endemic","Treat with DEC",COUNTRY_INFO!P69))</f>
        <v>0</v>
      </c>
      <c r="F69" s="16">
        <f>IF(INTRO!$E$39&lt;&gt;"Non-endemic",COUNTRY_INFO!Q69,"Not required")</f>
        <v>0</v>
      </c>
      <c r="G69" s="15">
        <f>IF(COUNTRY_INFO!H69=1, IF($E69=1,$D69, 0),0)</f>
        <v>0</v>
      </c>
      <c r="H69" s="15">
        <f>IF(INTRO!$E$39&lt;&gt;"Endemic",0, IF(AND(COUNTRY_INFO!$I69=1,$F69&lt;&gt;0),IF(COUNTRY_INFO!M69&gt;=(COUNTRY_INFO!F69+COUNTRY_INFO!G69),COUNTRY_INFO!F69+COUNTRY_INFO!G69,COUNTRY_INFO!$M69), 0))</f>
        <v>0</v>
      </c>
      <c r="I69" s="3"/>
      <c r="J69" s="15">
        <f t="shared" si="8"/>
        <v>0</v>
      </c>
      <c r="K69" s="15">
        <f t="shared" si="9"/>
        <v>0</v>
      </c>
      <c r="L69" s="15">
        <f t="shared" si="10"/>
        <v>0</v>
      </c>
      <c r="M69" s="15">
        <f t="shared" si="11"/>
        <v>0</v>
      </c>
      <c r="N69" s="15">
        <f t="shared" si="12"/>
        <v>0</v>
      </c>
      <c r="O69" s="25"/>
      <c r="P69" s="17">
        <f t="shared" si="6"/>
        <v>0</v>
      </c>
      <c r="Q69" s="17">
        <f t="shared" si="7"/>
        <v>0</v>
      </c>
    </row>
    <row r="70" spans="1:17" x14ac:dyDescent="0.2">
      <c r="A70" s="14" t="str">
        <f>IF(INTRO!$E$39="Non-endemic"," ",IF(COUNTRY_INFO!A70=0," ",COUNTRY_INFO!A70))</f>
        <v>Ethiopia</v>
      </c>
      <c r="B70" s="14" t="str">
        <f>IF(INTRO!$E$39="Non-endemic"," ",IF(COUNTRY_INFO!B70=0," ",COUNTRY_INFO!B70))</f>
        <v>AmharaEast Gojam</v>
      </c>
      <c r="C70" s="14" t="str">
        <f>IF(INTRO!$E$39="Non-endemic"," ",IF(COUNTRY_INFO!C70=0," ",COUNTRY_INFO!C70))</f>
        <v>Debre Elias</v>
      </c>
      <c r="D70" s="15">
        <f>IF(INTRO!$E$39="Non-endemic",0,IF(INTRO!$E$39="Endemic but PC is not required",IF(COUNTRY_INFO!$H70=1,COUNTRY_INFO!F70+COUNTRY_INFO!G70,0),IF(COUNTRY_INFO!$H70=1,COUNTRY_INFO!F70+COUNTRY_INFO!G70,IF(COUNTRY_INFO!$I70=1,IF(COUNTRY_INFO!M70&gt;=(COUNTRY_INFO!F70+COUNTRY_INFO!G70),COUNTRY_INFO!F70+COUNTRY_INFO!G70,COUNTRY_INFO!$M70),0))))</f>
        <v>0</v>
      </c>
      <c r="E70" s="16">
        <f>IF(AND(INTRO!$E$39="Non-endemic",INTRO!$E$37="Non-endemic"),"Not required",IF(INTRO!$E$39="Non-endemic","Treat with DEC",COUNTRY_INFO!P70))</f>
        <v>0</v>
      </c>
      <c r="F70" s="16">
        <f>IF(INTRO!$E$39&lt;&gt;"Non-endemic",COUNTRY_INFO!Q70,"Not required")</f>
        <v>0</v>
      </c>
      <c r="G70" s="15">
        <f>IF(COUNTRY_INFO!H70=1, IF($E70=1,$D70, 0),0)</f>
        <v>0</v>
      </c>
      <c r="H70" s="15">
        <f>IF(INTRO!$E$39&lt;&gt;"Endemic",0, IF(AND(COUNTRY_INFO!$I70=1,$F70&lt;&gt;0),IF(COUNTRY_INFO!M70&gt;=(COUNTRY_INFO!F70+COUNTRY_INFO!G70),COUNTRY_INFO!F70+COUNTRY_INFO!G70,COUNTRY_INFO!$M70), 0))</f>
        <v>0</v>
      </c>
      <c r="I70" s="3"/>
      <c r="J70" s="15">
        <f t="shared" si="8"/>
        <v>0</v>
      </c>
      <c r="K70" s="15">
        <f t="shared" si="9"/>
        <v>0</v>
      </c>
      <c r="L70" s="15">
        <f t="shared" si="10"/>
        <v>0</v>
      </c>
      <c r="M70" s="15">
        <f t="shared" si="11"/>
        <v>0</v>
      </c>
      <c r="N70" s="15">
        <f t="shared" si="12"/>
        <v>0</v>
      </c>
      <c r="O70" s="25"/>
      <c r="P70" s="17">
        <f t="shared" si="6"/>
        <v>0</v>
      </c>
      <c r="Q70" s="17">
        <f t="shared" si="7"/>
        <v>0</v>
      </c>
    </row>
    <row r="71" spans="1:17" x14ac:dyDescent="0.2">
      <c r="A71" s="14" t="str">
        <f>IF(INTRO!$E$39="Non-endemic"," ",IF(COUNTRY_INFO!A71=0," ",COUNTRY_INFO!A71))</f>
        <v>Ethiopia</v>
      </c>
      <c r="B71" s="14" t="str">
        <f>IF(INTRO!$E$39="Non-endemic"," ",IF(COUNTRY_INFO!B71=0," ",COUNTRY_INFO!B71))</f>
        <v>AmharaEast Gojam</v>
      </c>
      <c r="C71" s="14" t="str">
        <f>IF(INTRO!$E$39="Non-endemic"," ",IF(COUNTRY_INFO!C71=0," ",COUNTRY_INFO!C71))</f>
        <v>Debre Markos Town</v>
      </c>
      <c r="D71" s="15">
        <f>IF(INTRO!$E$39="Non-endemic",0,IF(INTRO!$E$39="Endemic but PC is not required",IF(COUNTRY_INFO!$H71=1,COUNTRY_INFO!F71+COUNTRY_INFO!G71,0),IF(COUNTRY_INFO!$H71=1,COUNTRY_INFO!F71+COUNTRY_INFO!G71,IF(COUNTRY_INFO!$I71=1,IF(COUNTRY_INFO!M71&gt;=(COUNTRY_INFO!F71+COUNTRY_INFO!G71),COUNTRY_INFO!F71+COUNTRY_INFO!G71,COUNTRY_INFO!$M71),0))))</f>
        <v>0</v>
      </c>
      <c r="E71" s="16">
        <f>IF(AND(INTRO!$E$39="Non-endemic",INTRO!$E$37="Non-endemic"),"Not required",IF(INTRO!$E$39="Non-endemic","Treat with DEC",COUNTRY_INFO!P71))</f>
        <v>0</v>
      </c>
      <c r="F71" s="16">
        <f>IF(INTRO!$E$39&lt;&gt;"Non-endemic",COUNTRY_INFO!Q71,"Not required")</f>
        <v>0</v>
      </c>
      <c r="G71" s="15">
        <f>IF(COUNTRY_INFO!H71=1, IF($E71=1,$D71, 0),0)</f>
        <v>0</v>
      </c>
      <c r="H71" s="15">
        <f>IF(INTRO!$E$39&lt;&gt;"Endemic",0, IF(AND(COUNTRY_INFO!$I71=1,$F71&lt;&gt;0),IF(COUNTRY_INFO!M71&gt;=(COUNTRY_INFO!F71+COUNTRY_INFO!G71),COUNTRY_INFO!F71+COUNTRY_INFO!G71,COUNTRY_INFO!$M71), 0))</f>
        <v>0</v>
      </c>
      <c r="I71" s="3"/>
      <c r="J71" s="15">
        <f t="shared" si="8"/>
        <v>0</v>
      </c>
      <c r="K71" s="15">
        <f t="shared" si="9"/>
        <v>0</v>
      </c>
      <c r="L71" s="15">
        <f t="shared" si="10"/>
        <v>0</v>
      </c>
      <c r="M71" s="15">
        <f t="shared" si="11"/>
        <v>0</v>
      </c>
      <c r="N71" s="15">
        <f t="shared" si="12"/>
        <v>0</v>
      </c>
      <c r="O71" s="25"/>
      <c r="P71" s="17">
        <f t="shared" si="6"/>
        <v>0</v>
      </c>
      <c r="Q71" s="17">
        <f t="shared" si="7"/>
        <v>0</v>
      </c>
    </row>
    <row r="72" spans="1:17" x14ac:dyDescent="0.2">
      <c r="A72" s="14" t="str">
        <f>IF(INTRO!$E$39="Non-endemic"," ",IF(COUNTRY_INFO!A72=0," ",COUNTRY_INFO!A72))</f>
        <v>Ethiopia</v>
      </c>
      <c r="B72" s="14" t="str">
        <f>IF(INTRO!$E$39="Non-endemic"," ",IF(COUNTRY_INFO!B72=0," ",COUNTRY_INFO!B72))</f>
        <v>AmharaEast Gojam</v>
      </c>
      <c r="C72" s="14" t="str">
        <f>IF(INTRO!$E$39="Non-endemic"," ",IF(COUNTRY_INFO!C72=0," ",COUNTRY_INFO!C72))</f>
        <v>Dejen</v>
      </c>
      <c r="D72" s="15">
        <f>IF(INTRO!$E$39="Non-endemic",0,IF(INTRO!$E$39="Endemic but PC is not required",IF(COUNTRY_INFO!$H72=1,COUNTRY_INFO!F72+COUNTRY_INFO!G72,0),IF(COUNTRY_INFO!$H72=1,COUNTRY_INFO!F72+COUNTRY_INFO!G72,IF(COUNTRY_INFO!$I72=1,IF(COUNTRY_INFO!M72&gt;=(COUNTRY_INFO!F72+COUNTRY_INFO!G72),COUNTRY_INFO!F72+COUNTRY_INFO!G72,COUNTRY_INFO!$M72),0))))</f>
        <v>0</v>
      </c>
      <c r="E72" s="16">
        <f>IF(AND(INTRO!$E$39="Non-endemic",INTRO!$E$37="Non-endemic"),"Not required",IF(INTRO!$E$39="Non-endemic","Treat with DEC",COUNTRY_INFO!P72))</f>
        <v>0</v>
      </c>
      <c r="F72" s="16">
        <f>IF(INTRO!$E$39&lt;&gt;"Non-endemic",COUNTRY_INFO!Q72,"Not required")</f>
        <v>0</v>
      </c>
      <c r="G72" s="15">
        <f>IF(COUNTRY_INFO!H72=1, IF($E72=1,$D72, 0),0)</f>
        <v>0</v>
      </c>
      <c r="H72" s="15">
        <f>IF(INTRO!$E$39&lt;&gt;"Endemic",0, IF(AND(COUNTRY_INFO!$I72=1,$F72&lt;&gt;0),IF(COUNTRY_INFO!M72&gt;=(COUNTRY_INFO!F72+COUNTRY_INFO!G72),COUNTRY_INFO!F72+COUNTRY_INFO!G72,COUNTRY_INFO!$M72), 0))</f>
        <v>0</v>
      </c>
      <c r="I72" s="3"/>
      <c r="J72" s="15">
        <f t="shared" si="8"/>
        <v>0</v>
      </c>
      <c r="K72" s="15">
        <f t="shared" si="9"/>
        <v>0</v>
      </c>
      <c r="L72" s="15">
        <f t="shared" si="10"/>
        <v>0</v>
      </c>
      <c r="M72" s="15">
        <f t="shared" si="11"/>
        <v>0</v>
      </c>
      <c r="N72" s="15">
        <f t="shared" si="12"/>
        <v>0</v>
      </c>
      <c r="O72" s="25"/>
      <c r="P72" s="17">
        <f t="shared" si="6"/>
        <v>0</v>
      </c>
      <c r="Q72" s="17">
        <f t="shared" si="7"/>
        <v>0</v>
      </c>
    </row>
    <row r="73" spans="1:17" x14ac:dyDescent="0.2">
      <c r="A73" s="14" t="str">
        <f>IF(INTRO!$E$39="Non-endemic"," ",IF(COUNTRY_INFO!A73=0," ",COUNTRY_INFO!A73))</f>
        <v>Ethiopia</v>
      </c>
      <c r="B73" s="14" t="str">
        <f>IF(INTRO!$E$39="Non-endemic"," ",IF(COUNTRY_INFO!B73=0," ",COUNTRY_INFO!B73))</f>
        <v>AmharaEast Gojam</v>
      </c>
      <c r="C73" s="14" t="str">
        <f>IF(INTRO!$E$39="Non-endemic"," ",IF(COUNTRY_INFO!C73=0," ",COUNTRY_INFO!C73))</f>
        <v>Enarje Enawuga</v>
      </c>
      <c r="D73" s="15">
        <f>IF(INTRO!$E$39="Non-endemic",0,IF(INTRO!$E$39="Endemic but PC is not required",IF(COUNTRY_INFO!$H73=1,COUNTRY_INFO!F73+COUNTRY_INFO!G73,0),IF(COUNTRY_INFO!$H73=1,COUNTRY_INFO!F73+COUNTRY_INFO!G73,IF(COUNTRY_INFO!$I73=1,IF(COUNTRY_INFO!M73&gt;=(COUNTRY_INFO!F73+COUNTRY_INFO!G73),COUNTRY_INFO!F73+COUNTRY_INFO!G73,COUNTRY_INFO!$M73),0))))</f>
        <v>0</v>
      </c>
      <c r="E73" s="16">
        <f>IF(AND(INTRO!$E$39="Non-endemic",INTRO!$E$37="Non-endemic"),"Not required",IF(INTRO!$E$39="Non-endemic","Treat with DEC",COUNTRY_INFO!P73))</f>
        <v>0</v>
      </c>
      <c r="F73" s="16">
        <f>IF(INTRO!$E$39&lt;&gt;"Non-endemic",COUNTRY_INFO!Q73,"Not required")</f>
        <v>0</v>
      </c>
      <c r="G73" s="15">
        <f>IF(COUNTRY_INFO!H73=1, IF($E73=1,$D73, 0),0)</f>
        <v>0</v>
      </c>
      <c r="H73" s="15">
        <f>IF(INTRO!$E$39&lt;&gt;"Endemic",0, IF(AND(COUNTRY_INFO!$I73=1,$F73&lt;&gt;0),IF(COUNTRY_INFO!M73&gt;=(COUNTRY_INFO!F73+COUNTRY_INFO!G73),COUNTRY_INFO!F73+COUNTRY_INFO!G73,COUNTRY_INFO!$M73), 0))</f>
        <v>0</v>
      </c>
      <c r="I73" s="3"/>
      <c r="J73" s="15">
        <f t="shared" si="8"/>
        <v>0</v>
      </c>
      <c r="K73" s="15">
        <f t="shared" si="9"/>
        <v>0</v>
      </c>
      <c r="L73" s="15">
        <f t="shared" si="10"/>
        <v>0</v>
      </c>
      <c r="M73" s="15">
        <f t="shared" si="11"/>
        <v>0</v>
      </c>
      <c r="N73" s="15">
        <f t="shared" si="12"/>
        <v>0</v>
      </c>
      <c r="O73" s="25"/>
      <c r="P73" s="17">
        <f t="shared" si="6"/>
        <v>0</v>
      </c>
      <c r="Q73" s="17">
        <f t="shared" si="7"/>
        <v>0</v>
      </c>
    </row>
    <row r="74" spans="1:17" x14ac:dyDescent="0.2">
      <c r="A74" s="14" t="str">
        <f>IF(INTRO!$E$39="Non-endemic"," ",IF(COUNTRY_INFO!A74=0," ",COUNTRY_INFO!A74))</f>
        <v>Ethiopia</v>
      </c>
      <c r="B74" s="14" t="str">
        <f>IF(INTRO!$E$39="Non-endemic"," ",IF(COUNTRY_INFO!B74=0," ",COUNTRY_INFO!B74))</f>
        <v>AmharaEast Gojam</v>
      </c>
      <c r="C74" s="14" t="str">
        <f>IF(INTRO!$E$39="Non-endemic"," ",IF(COUNTRY_INFO!C74=0," ",COUNTRY_INFO!C74))</f>
        <v>Enebsie Sarmeder</v>
      </c>
      <c r="D74" s="15">
        <f>IF(INTRO!$E$39="Non-endemic",0,IF(INTRO!$E$39="Endemic but PC is not required",IF(COUNTRY_INFO!$H74=1,COUNTRY_INFO!F74+COUNTRY_INFO!G74,0),IF(COUNTRY_INFO!$H74=1,COUNTRY_INFO!F74+COUNTRY_INFO!G74,IF(COUNTRY_INFO!$I74=1,IF(COUNTRY_INFO!M74&gt;=(COUNTRY_INFO!F74+COUNTRY_INFO!G74),COUNTRY_INFO!F74+COUNTRY_INFO!G74,COUNTRY_INFO!$M74),0))))</f>
        <v>0</v>
      </c>
      <c r="E74" s="16">
        <f>IF(AND(INTRO!$E$39="Non-endemic",INTRO!$E$37="Non-endemic"),"Not required",IF(INTRO!$E$39="Non-endemic","Treat with DEC",COUNTRY_INFO!P74))</f>
        <v>0</v>
      </c>
      <c r="F74" s="16">
        <f>IF(INTRO!$E$39&lt;&gt;"Non-endemic",COUNTRY_INFO!Q74,"Not required")</f>
        <v>0</v>
      </c>
      <c r="G74" s="15">
        <f>IF(COUNTRY_INFO!H74=1, IF($E74=1,$D74, 0),0)</f>
        <v>0</v>
      </c>
      <c r="H74" s="15">
        <f>IF(INTRO!$E$39&lt;&gt;"Endemic",0, IF(AND(COUNTRY_INFO!$I74=1,$F74&lt;&gt;0),IF(COUNTRY_INFO!M74&gt;=(COUNTRY_INFO!F74+COUNTRY_INFO!G74),COUNTRY_INFO!F74+COUNTRY_INFO!G74,COUNTRY_INFO!$M74), 0))</f>
        <v>0</v>
      </c>
      <c r="I74" s="3"/>
      <c r="J74" s="15">
        <f t="shared" ref="J74:J137" si="13">IF(I74=0,H74,IF(I74&gt;H74,H74,I74))</f>
        <v>0</v>
      </c>
      <c r="K74" s="15">
        <f t="shared" ref="K74:K137" si="14">IF(G74&lt;J74,0,IF($E74=1, (G74-J74)*2.8, 0))</f>
        <v>0</v>
      </c>
      <c r="L74" s="15">
        <f t="shared" ref="L74:L137" si="15">IF($E74&lt;$F74, J74*(F74-E74)*2.8, 0)</f>
        <v>0</v>
      </c>
      <c r="M74" s="15">
        <f t="shared" ref="M74:M137" si="16">IF(AND($E74=1, $F74&lt;&gt;0), J74*2.8, 0)</f>
        <v>0</v>
      </c>
      <c r="N74" s="15">
        <f t="shared" ref="N74:N137" si="17">SUM(K74:M74)</f>
        <v>0</v>
      </c>
      <c r="O74" s="25"/>
      <c r="P74" s="17">
        <f t="shared" si="6"/>
        <v>0</v>
      </c>
      <c r="Q74" s="17">
        <f t="shared" si="7"/>
        <v>0</v>
      </c>
    </row>
    <row r="75" spans="1:17" x14ac:dyDescent="0.2">
      <c r="A75" s="14" t="str">
        <f>IF(INTRO!$E$39="Non-endemic"," ",IF(COUNTRY_INFO!A75=0," ",COUNTRY_INFO!A75))</f>
        <v>Ethiopia</v>
      </c>
      <c r="B75" s="14" t="str">
        <f>IF(INTRO!$E$39="Non-endemic"," ",IF(COUNTRY_INFO!B75=0," ",COUNTRY_INFO!B75))</f>
        <v>AmharaEast Gojam</v>
      </c>
      <c r="C75" s="14" t="str">
        <f>IF(INTRO!$E$39="Non-endemic"," ",IF(COUNTRY_INFO!C75=0," ",COUNTRY_INFO!C75))</f>
        <v>Enemay</v>
      </c>
      <c r="D75" s="15">
        <f>IF(INTRO!$E$39="Non-endemic",0,IF(INTRO!$E$39="Endemic but PC is not required",IF(COUNTRY_INFO!$H75=1,COUNTRY_INFO!F75+COUNTRY_INFO!G75,0),IF(COUNTRY_INFO!$H75=1,COUNTRY_INFO!F75+COUNTRY_INFO!G75,IF(COUNTRY_INFO!$I75=1,IF(COUNTRY_INFO!M75&gt;=(COUNTRY_INFO!F75+COUNTRY_INFO!G75),COUNTRY_INFO!F75+COUNTRY_INFO!G75,COUNTRY_INFO!$M75),0))))</f>
        <v>0</v>
      </c>
      <c r="E75" s="16">
        <f>IF(AND(INTRO!$E$39="Non-endemic",INTRO!$E$37="Non-endemic"),"Not required",IF(INTRO!$E$39="Non-endemic","Treat with DEC",COUNTRY_INFO!P75))</f>
        <v>0</v>
      </c>
      <c r="F75" s="16">
        <f>IF(INTRO!$E$39&lt;&gt;"Non-endemic",COUNTRY_INFO!Q75,"Not required")</f>
        <v>0</v>
      </c>
      <c r="G75" s="15">
        <f>IF(COUNTRY_INFO!H75=1, IF($E75=1,$D75, 0),0)</f>
        <v>0</v>
      </c>
      <c r="H75" s="15">
        <f>IF(INTRO!$E$39&lt;&gt;"Endemic",0, IF(AND(COUNTRY_INFO!$I75=1,$F75&lt;&gt;0),IF(COUNTRY_INFO!M75&gt;=(COUNTRY_INFO!F75+COUNTRY_INFO!G75),COUNTRY_INFO!F75+COUNTRY_INFO!G75,COUNTRY_INFO!$M75), 0))</f>
        <v>0</v>
      </c>
      <c r="I75" s="3"/>
      <c r="J75" s="15">
        <f t="shared" si="13"/>
        <v>0</v>
      </c>
      <c r="K75" s="15">
        <f t="shared" si="14"/>
        <v>0</v>
      </c>
      <c r="L75" s="15">
        <f t="shared" si="15"/>
        <v>0</v>
      </c>
      <c r="M75" s="15">
        <f t="shared" si="16"/>
        <v>0</v>
      </c>
      <c r="N75" s="15">
        <f t="shared" si="17"/>
        <v>0</v>
      </c>
      <c r="O75" s="25"/>
      <c r="P75" s="17">
        <f t="shared" si="6"/>
        <v>0</v>
      </c>
      <c r="Q75" s="17">
        <f t="shared" si="7"/>
        <v>0</v>
      </c>
    </row>
    <row r="76" spans="1:17" x14ac:dyDescent="0.2">
      <c r="A76" s="14" t="str">
        <f>IF(INTRO!$E$39="Non-endemic"," ",IF(COUNTRY_INFO!A76=0," ",COUNTRY_INFO!A76))</f>
        <v>Ethiopia</v>
      </c>
      <c r="B76" s="14" t="str">
        <f>IF(INTRO!$E$39="Non-endemic"," ",IF(COUNTRY_INFO!B76=0," ",COUNTRY_INFO!B76))</f>
        <v>AmharaEast Gojam</v>
      </c>
      <c r="C76" s="14" t="str">
        <f>IF(INTRO!$E$39="Non-endemic"," ",IF(COUNTRY_INFO!C76=0," ",COUNTRY_INFO!C76))</f>
        <v>Gonchasieso enesie</v>
      </c>
      <c r="D76" s="15">
        <f>IF(INTRO!$E$39="Non-endemic",0,IF(INTRO!$E$39="Endemic but PC is not required",IF(COUNTRY_INFO!$H76=1,COUNTRY_INFO!F76+COUNTRY_INFO!G76,0),IF(COUNTRY_INFO!$H76=1,COUNTRY_INFO!F76+COUNTRY_INFO!G76,IF(COUNTRY_INFO!$I76=1,IF(COUNTRY_INFO!M76&gt;=(COUNTRY_INFO!F76+COUNTRY_INFO!G76),COUNTRY_INFO!F76+COUNTRY_INFO!G76,COUNTRY_INFO!$M76),0))))</f>
        <v>0</v>
      </c>
      <c r="E76" s="16">
        <f>IF(AND(INTRO!$E$39="Non-endemic",INTRO!$E$37="Non-endemic"),"Not required",IF(INTRO!$E$39="Non-endemic","Treat with DEC",COUNTRY_INFO!P76))</f>
        <v>0</v>
      </c>
      <c r="F76" s="16">
        <f>IF(INTRO!$E$39&lt;&gt;"Non-endemic",COUNTRY_INFO!Q76,"Not required")</f>
        <v>0</v>
      </c>
      <c r="G76" s="15">
        <f>IF(COUNTRY_INFO!H76=1, IF($E76=1,$D76, 0),0)</f>
        <v>0</v>
      </c>
      <c r="H76" s="15">
        <f>IF(INTRO!$E$39&lt;&gt;"Endemic",0, IF(AND(COUNTRY_INFO!$I76=1,$F76&lt;&gt;0),IF(COUNTRY_INFO!M76&gt;=(COUNTRY_INFO!F76+COUNTRY_INFO!G76),COUNTRY_INFO!F76+COUNTRY_INFO!G76,COUNTRY_INFO!$M76), 0))</f>
        <v>0</v>
      </c>
      <c r="I76" s="3"/>
      <c r="J76" s="15">
        <f t="shared" si="13"/>
        <v>0</v>
      </c>
      <c r="K76" s="15">
        <f t="shared" si="14"/>
        <v>0</v>
      </c>
      <c r="L76" s="15">
        <f t="shared" si="15"/>
        <v>0</v>
      </c>
      <c r="M76" s="15">
        <f t="shared" si="16"/>
        <v>0</v>
      </c>
      <c r="N76" s="15">
        <f t="shared" si="17"/>
        <v>0</v>
      </c>
      <c r="O76" s="25"/>
      <c r="P76" s="17">
        <f t="shared" si="6"/>
        <v>0</v>
      </c>
      <c r="Q76" s="17">
        <f t="shared" si="7"/>
        <v>0</v>
      </c>
    </row>
    <row r="77" spans="1:17" x14ac:dyDescent="0.2">
      <c r="A77" s="14" t="str">
        <f>IF(INTRO!$E$39="Non-endemic"," ",IF(COUNTRY_INFO!A77=0," ",COUNTRY_INFO!A77))</f>
        <v>Ethiopia</v>
      </c>
      <c r="B77" s="14" t="str">
        <f>IF(INTRO!$E$39="Non-endemic"," ",IF(COUNTRY_INFO!B77=0," ",COUNTRY_INFO!B77))</f>
        <v>AmharaEast Gojam</v>
      </c>
      <c r="C77" s="14" t="str">
        <f>IF(INTRO!$E$39="Non-endemic"," ",IF(COUNTRY_INFO!C77=0," ",COUNTRY_INFO!C77))</f>
        <v>Gozamen</v>
      </c>
      <c r="D77" s="15">
        <f>IF(INTRO!$E$39="Non-endemic",0,IF(INTRO!$E$39="Endemic but PC is not required",IF(COUNTRY_INFO!$H77=1,COUNTRY_INFO!F77+COUNTRY_INFO!G77,0),IF(COUNTRY_INFO!$H77=1,COUNTRY_INFO!F77+COUNTRY_INFO!G77,IF(COUNTRY_INFO!$I77=1,IF(COUNTRY_INFO!M77&gt;=(COUNTRY_INFO!F77+COUNTRY_INFO!G77),COUNTRY_INFO!F77+COUNTRY_INFO!G77,COUNTRY_INFO!$M77),0))))</f>
        <v>0</v>
      </c>
      <c r="E77" s="16">
        <f>IF(AND(INTRO!$E$39="Non-endemic",INTRO!$E$37="Non-endemic"),"Not required",IF(INTRO!$E$39="Non-endemic","Treat with DEC",COUNTRY_INFO!P77))</f>
        <v>0</v>
      </c>
      <c r="F77" s="16">
        <f>IF(INTRO!$E$39&lt;&gt;"Non-endemic",COUNTRY_INFO!Q77,"Not required")</f>
        <v>0</v>
      </c>
      <c r="G77" s="15">
        <f>IF(COUNTRY_INFO!H77=1, IF($E77=1,$D77, 0),0)</f>
        <v>0</v>
      </c>
      <c r="H77" s="15">
        <f>IF(INTRO!$E$39&lt;&gt;"Endemic",0, IF(AND(COUNTRY_INFO!$I77=1,$F77&lt;&gt;0),IF(COUNTRY_INFO!M77&gt;=(COUNTRY_INFO!F77+COUNTRY_INFO!G77),COUNTRY_INFO!F77+COUNTRY_INFO!G77,COUNTRY_INFO!$M77), 0))</f>
        <v>0</v>
      </c>
      <c r="I77" s="3"/>
      <c r="J77" s="15">
        <f t="shared" si="13"/>
        <v>0</v>
      </c>
      <c r="K77" s="15">
        <f t="shared" si="14"/>
        <v>0</v>
      </c>
      <c r="L77" s="15">
        <f t="shared" si="15"/>
        <v>0</v>
      </c>
      <c r="M77" s="15">
        <f t="shared" si="16"/>
        <v>0</v>
      </c>
      <c r="N77" s="15">
        <f t="shared" si="17"/>
        <v>0</v>
      </c>
      <c r="O77" s="25"/>
      <c r="P77" s="17">
        <f t="shared" si="6"/>
        <v>0</v>
      </c>
      <c r="Q77" s="17">
        <f t="shared" si="7"/>
        <v>0</v>
      </c>
    </row>
    <row r="78" spans="1:17" x14ac:dyDescent="0.2">
      <c r="A78" s="14" t="str">
        <f>IF(INTRO!$E$39="Non-endemic"," ",IF(COUNTRY_INFO!A78=0," ",COUNTRY_INFO!A78))</f>
        <v>Ethiopia</v>
      </c>
      <c r="B78" s="14" t="str">
        <f>IF(INTRO!$E$39="Non-endemic"," ",IF(COUNTRY_INFO!B78=0," ",COUNTRY_INFO!B78))</f>
        <v>AmharaEast Gojam</v>
      </c>
      <c r="C78" s="14" t="str">
        <f>IF(INTRO!$E$39="Non-endemic"," ",IF(COUNTRY_INFO!C78=0," ",COUNTRY_INFO!C78))</f>
        <v>Hult Eju</v>
      </c>
      <c r="D78" s="15">
        <f>IF(INTRO!$E$39="Non-endemic",0,IF(INTRO!$E$39="Endemic but PC is not required",IF(COUNTRY_INFO!$H78=1,COUNTRY_INFO!F78+COUNTRY_INFO!G78,0),IF(COUNTRY_INFO!$H78=1,COUNTRY_INFO!F78+COUNTRY_INFO!G78,IF(COUNTRY_INFO!$I78=1,IF(COUNTRY_INFO!M78&gt;=(COUNTRY_INFO!F78+COUNTRY_INFO!G78),COUNTRY_INFO!F78+COUNTRY_INFO!G78,COUNTRY_INFO!$M78),0))))</f>
        <v>0</v>
      </c>
      <c r="E78" s="16">
        <f>IF(AND(INTRO!$E$39="Non-endemic",INTRO!$E$37="Non-endemic"),"Not required",IF(INTRO!$E$39="Non-endemic","Treat with DEC",COUNTRY_INFO!P78))</f>
        <v>0</v>
      </c>
      <c r="F78" s="16">
        <f>IF(INTRO!$E$39&lt;&gt;"Non-endemic",COUNTRY_INFO!Q78,"Not required")</f>
        <v>0</v>
      </c>
      <c r="G78" s="15">
        <f>IF(COUNTRY_INFO!H78=1, IF($E78=1,$D78, 0),0)</f>
        <v>0</v>
      </c>
      <c r="H78" s="15">
        <f>IF(INTRO!$E$39&lt;&gt;"Endemic",0, IF(AND(COUNTRY_INFO!$I78=1,$F78&lt;&gt;0),IF(COUNTRY_INFO!M78&gt;=(COUNTRY_INFO!F78+COUNTRY_INFO!G78),COUNTRY_INFO!F78+COUNTRY_INFO!G78,COUNTRY_INFO!$M78), 0))</f>
        <v>0</v>
      </c>
      <c r="I78" s="3"/>
      <c r="J78" s="15">
        <f t="shared" si="13"/>
        <v>0</v>
      </c>
      <c r="K78" s="15">
        <f t="shared" si="14"/>
        <v>0</v>
      </c>
      <c r="L78" s="15">
        <f t="shared" si="15"/>
        <v>0</v>
      </c>
      <c r="M78" s="15">
        <f t="shared" si="16"/>
        <v>0</v>
      </c>
      <c r="N78" s="15">
        <f t="shared" si="17"/>
        <v>0</v>
      </c>
      <c r="O78" s="25"/>
      <c r="P78" s="17">
        <f t="shared" si="6"/>
        <v>0</v>
      </c>
      <c r="Q78" s="17">
        <f t="shared" si="7"/>
        <v>0</v>
      </c>
    </row>
    <row r="79" spans="1:17" x14ac:dyDescent="0.2">
      <c r="A79" s="14" t="str">
        <f>IF(INTRO!$E$39="Non-endemic"," ",IF(COUNTRY_INFO!A79=0," ",COUNTRY_INFO!A79))</f>
        <v>Ethiopia</v>
      </c>
      <c r="B79" s="14" t="str">
        <f>IF(INTRO!$E$39="Non-endemic"," ",IF(COUNTRY_INFO!B79=0," ",COUNTRY_INFO!B79))</f>
        <v>AmharaEast Gojam</v>
      </c>
      <c r="C79" s="14" t="str">
        <f>IF(INTRO!$E$39="Non-endemic"," ",IF(COUNTRY_INFO!C79=0," ",COUNTRY_INFO!C79))</f>
        <v>Machakel</v>
      </c>
      <c r="D79" s="15">
        <f>IF(INTRO!$E$39="Non-endemic",0,IF(INTRO!$E$39="Endemic but PC is not required",IF(COUNTRY_INFO!$H79=1,COUNTRY_INFO!F79+COUNTRY_INFO!G79,0),IF(COUNTRY_INFO!$H79=1,COUNTRY_INFO!F79+COUNTRY_INFO!G79,IF(COUNTRY_INFO!$I79=1,IF(COUNTRY_INFO!M79&gt;=(COUNTRY_INFO!F79+COUNTRY_INFO!G79),COUNTRY_INFO!F79+COUNTRY_INFO!G79,COUNTRY_INFO!$M79),0))))</f>
        <v>0</v>
      </c>
      <c r="E79" s="16">
        <f>IF(AND(INTRO!$E$39="Non-endemic",INTRO!$E$37="Non-endemic"),"Not required",IF(INTRO!$E$39="Non-endemic","Treat with DEC",COUNTRY_INFO!P79))</f>
        <v>0</v>
      </c>
      <c r="F79" s="16">
        <f>IF(INTRO!$E$39&lt;&gt;"Non-endemic",COUNTRY_INFO!Q79,"Not required")</f>
        <v>0</v>
      </c>
      <c r="G79" s="15">
        <f>IF(COUNTRY_INFO!H79=1, IF($E79=1,$D79, 0),0)</f>
        <v>0</v>
      </c>
      <c r="H79" s="15">
        <f>IF(INTRO!$E$39&lt;&gt;"Endemic",0, IF(AND(COUNTRY_INFO!$I79=1,$F79&lt;&gt;0),IF(COUNTRY_INFO!M79&gt;=(COUNTRY_INFO!F79+COUNTRY_INFO!G79),COUNTRY_INFO!F79+COUNTRY_INFO!G79,COUNTRY_INFO!$M79), 0))</f>
        <v>0</v>
      </c>
      <c r="I79" s="3"/>
      <c r="J79" s="15">
        <f t="shared" si="13"/>
        <v>0</v>
      </c>
      <c r="K79" s="15">
        <f t="shared" si="14"/>
        <v>0</v>
      </c>
      <c r="L79" s="15">
        <f t="shared" si="15"/>
        <v>0</v>
      </c>
      <c r="M79" s="15">
        <f t="shared" si="16"/>
        <v>0</v>
      </c>
      <c r="N79" s="15">
        <f t="shared" si="17"/>
        <v>0</v>
      </c>
      <c r="O79" s="25"/>
      <c r="P79" s="17">
        <f t="shared" si="6"/>
        <v>0</v>
      </c>
      <c r="Q79" s="17">
        <f t="shared" si="7"/>
        <v>0</v>
      </c>
    </row>
    <row r="80" spans="1:17" x14ac:dyDescent="0.2">
      <c r="A80" s="14" t="str">
        <f>IF(INTRO!$E$39="Non-endemic"," ",IF(COUNTRY_INFO!A80=0," ",COUNTRY_INFO!A80))</f>
        <v>Ethiopia</v>
      </c>
      <c r="B80" s="14" t="str">
        <f>IF(INTRO!$E$39="Non-endemic"," ",IF(COUNTRY_INFO!B80=0," ",COUNTRY_INFO!B80))</f>
        <v>AmharaEast Gojam</v>
      </c>
      <c r="C80" s="14" t="str">
        <f>IF(INTRO!$E$39="Non-endemic"," ",IF(COUNTRY_INFO!C80=0," ",COUNTRY_INFO!C80))</f>
        <v>Motta town</v>
      </c>
      <c r="D80" s="15">
        <f>IF(INTRO!$E$39="Non-endemic",0,IF(INTRO!$E$39="Endemic but PC is not required",IF(COUNTRY_INFO!$H80=1,COUNTRY_INFO!F80+COUNTRY_INFO!G80,0),IF(COUNTRY_INFO!$H80=1,COUNTRY_INFO!F80+COUNTRY_INFO!G80,IF(COUNTRY_INFO!$I80=1,IF(COUNTRY_INFO!M80&gt;=(COUNTRY_INFO!F80+COUNTRY_INFO!G80),COUNTRY_INFO!F80+COUNTRY_INFO!G80,COUNTRY_INFO!$M80),0))))</f>
        <v>0</v>
      </c>
      <c r="E80" s="16">
        <f>IF(AND(INTRO!$E$39="Non-endemic",INTRO!$E$37="Non-endemic"),"Not required",IF(INTRO!$E$39="Non-endemic","Treat with DEC",COUNTRY_INFO!P80))</f>
        <v>0</v>
      </c>
      <c r="F80" s="16">
        <f>IF(INTRO!$E$39&lt;&gt;"Non-endemic",COUNTRY_INFO!Q80,"Not required")</f>
        <v>0</v>
      </c>
      <c r="G80" s="15">
        <f>IF(COUNTRY_INFO!H80=1, IF($E80=1,$D80, 0),0)</f>
        <v>0</v>
      </c>
      <c r="H80" s="15">
        <f>IF(INTRO!$E$39&lt;&gt;"Endemic",0, IF(AND(COUNTRY_INFO!$I80=1,$F80&lt;&gt;0),IF(COUNTRY_INFO!M80&gt;=(COUNTRY_INFO!F80+COUNTRY_INFO!G80),COUNTRY_INFO!F80+COUNTRY_INFO!G80,COUNTRY_INFO!$M80), 0))</f>
        <v>0</v>
      </c>
      <c r="I80" s="3"/>
      <c r="J80" s="15">
        <f t="shared" si="13"/>
        <v>0</v>
      </c>
      <c r="K80" s="15">
        <f t="shared" si="14"/>
        <v>0</v>
      </c>
      <c r="L80" s="15">
        <f t="shared" si="15"/>
        <v>0</v>
      </c>
      <c r="M80" s="15">
        <f t="shared" si="16"/>
        <v>0</v>
      </c>
      <c r="N80" s="15">
        <f t="shared" si="17"/>
        <v>0</v>
      </c>
      <c r="O80" s="25"/>
      <c r="P80" s="17">
        <f t="shared" si="6"/>
        <v>0</v>
      </c>
      <c r="Q80" s="17">
        <f t="shared" si="7"/>
        <v>0</v>
      </c>
    </row>
    <row r="81" spans="1:17" x14ac:dyDescent="0.2">
      <c r="A81" s="14" t="str">
        <f>IF(INTRO!$E$39="Non-endemic"," ",IF(COUNTRY_INFO!A81=0," ",COUNTRY_INFO!A81))</f>
        <v>Ethiopia</v>
      </c>
      <c r="B81" s="14" t="str">
        <f>IF(INTRO!$E$39="Non-endemic"," ",IF(COUNTRY_INFO!B81=0," ",COUNTRY_INFO!B81))</f>
        <v>AmharaEast Gojam</v>
      </c>
      <c r="C81" s="14" t="str">
        <f>IF(INTRO!$E$39="Non-endemic"," ",IF(COUNTRY_INFO!C81=0," ",COUNTRY_INFO!C81))</f>
        <v>Sedie</v>
      </c>
      <c r="D81" s="15">
        <f>IF(INTRO!$E$39="Non-endemic",0,IF(INTRO!$E$39="Endemic but PC is not required",IF(COUNTRY_INFO!$H81=1,COUNTRY_INFO!F81+COUNTRY_INFO!G81,0),IF(COUNTRY_INFO!$H81=1,COUNTRY_INFO!F81+COUNTRY_INFO!G81,IF(COUNTRY_INFO!$I81=1,IF(COUNTRY_INFO!M81&gt;=(COUNTRY_INFO!F81+COUNTRY_INFO!G81),COUNTRY_INFO!F81+COUNTRY_INFO!G81,COUNTRY_INFO!$M81),0))))</f>
        <v>0</v>
      </c>
      <c r="E81" s="16">
        <f>IF(AND(INTRO!$E$39="Non-endemic",INTRO!$E$37="Non-endemic"),"Not required",IF(INTRO!$E$39="Non-endemic","Treat with DEC",COUNTRY_INFO!P81))</f>
        <v>0</v>
      </c>
      <c r="F81" s="16">
        <f>IF(INTRO!$E$39&lt;&gt;"Non-endemic",COUNTRY_INFO!Q81,"Not required")</f>
        <v>0</v>
      </c>
      <c r="G81" s="15">
        <f>IF(COUNTRY_INFO!H81=1, IF($E81=1,$D81, 0),0)</f>
        <v>0</v>
      </c>
      <c r="H81" s="15">
        <f>IF(INTRO!$E$39&lt;&gt;"Endemic",0, IF(AND(COUNTRY_INFO!$I81=1,$F81&lt;&gt;0),IF(COUNTRY_INFO!M81&gt;=(COUNTRY_INFO!F81+COUNTRY_INFO!G81),COUNTRY_INFO!F81+COUNTRY_INFO!G81,COUNTRY_INFO!$M81), 0))</f>
        <v>0</v>
      </c>
      <c r="I81" s="3"/>
      <c r="J81" s="15">
        <f t="shared" si="13"/>
        <v>0</v>
      </c>
      <c r="K81" s="15">
        <f t="shared" si="14"/>
        <v>0</v>
      </c>
      <c r="L81" s="15">
        <f t="shared" si="15"/>
        <v>0</v>
      </c>
      <c r="M81" s="15">
        <f t="shared" si="16"/>
        <v>0</v>
      </c>
      <c r="N81" s="15">
        <f t="shared" si="17"/>
        <v>0</v>
      </c>
      <c r="O81" s="25"/>
      <c r="P81" s="17">
        <f t="shared" si="6"/>
        <v>0</v>
      </c>
      <c r="Q81" s="17">
        <f t="shared" si="7"/>
        <v>0</v>
      </c>
    </row>
    <row r="82" spans="1:17" x14ac:dyDescent="0.2">
      <c r="A82" s="14" t="str">
        <f>IF(INTRO!$E$39="Non-endemic"," ",IF(COUNTRY_INFO!A82=0," ",COUNTRY_INFO!A82))</f>
        <v>Ethiopia</v>
      </c>
      <c r="B82" s="14" t="str">
        <f>IF(INTRO!$E$39="Non-endemic"," ",IF(COUNTRY_INFO!B82=0," ",COUNTRY_INFO!B82))</f>
        <v>AmharaEast Gojam</v>
      </c>
      <c r="C82" s="14" t="str">
        <f>IF(INTRO!$E$39="Non-endemic"," ",IF(COUNTRY_INFO!C82=0," ",COUNTRY_INFO!C82))</f>
        <v>Shebel berenta</v>
      </c>
      <c r="D82" s="15">
        <f>IF(INTRO!$E$39="Non-endemic",0,IF(INTRO!$E$39="Endemic but PC is not required",IF(COUNTRY_INFO!$H82=1,COUNTRY_INFO!F82+COUNTRY_INFO!G82,0),IF(COUNTRY_INFO!$H82=1,COUNTRY_INFO!F82+COUNTRY_INFO!G82,IF(COUNTRY_INFO!$I82=1,IF(COUNTRY_INFO!M82&gt;=(COUNTRY_INFO!F82+COUNTRY_INFO!G82),COUNTRY_INFO!F82+COUNTRY_INFO!G82,COUNTRY_INFO!$M82),0))))</f>
        <v>0</v>
      </c>
      <c r="E82" s="16">
        <f>IF(AND(INTRO!$E$39="Non-endemic",INTRO!$E$37="Non-endemic"),"Not required",IF(INTRO!$E$39="Non-endemic","Treat with DEC",COUNTRY_INFO!P82))</f>
        <v>0</v>
      </c>
      <c r="F82" s="16">
        <f>IF(INTRO!$E$39&lt;&gt;"Non-endemic",COUNTRY_INFO!Q82,"Not required")</f>
        <v>0</v>
      </c>
      <c r="G82" s="15">
        <f>IF(COUNTRY_INFO!H82=1, IF($E82=1,$D82, 0),0)</f>
        <v>0</v>
      </c>
      <c r="H82" s="15">
        <f>IF(INTRO!$E$39&lt;&gt;"Endemic",0, IF(AND(COUNTRY_INFO!$I82=1,$F82&lt;&gt;0),IF(COUNTRY_INFO!M82&gt;=(COUNTRY_INFO!F82+COUNTRY_INFO!G82),COUNTRY_INFO!F82+COUNTRY_INFO!G82,COUNTRY_INFO!$M82), 0))</f>
        <v>0</v>
      </c>
      <c r="I82" s="3"/>
      <c r="J82" s="15">
        <f t="shared" si="13"/>
        <v>0</v>
      </c>
      <c r="K82" s="15">
        <f t="shared" si="14"/>
        <v>0</v>
      </c>
      <c r="L82" s="15">
        <f t="shared" si="15"/>
        <v>0</v>
      </c>
      <c r="M82" s="15">
        <f t="shared" si="16"/>
        <v>0</v>
      </c>
      <c r="N82" s="15">
        <f t="shared" si="17"/>
        <v>0</v>
      </c>
      <c r="O82" s="25"/>
      <c r="P82" s="17">
        <f t="shared" si="6"/>
        <v>0</v>
      </c>
      <c r="Q82" s="17">
        <f t="shared" si="7"/>
        <v>0</v>
      </c>
    </row>
    <row r="83" spans="1:17" x14ac:dyDescent="0.2">
      <c r="A83" s="14" t="str">
        <f>IF(INTRO!$E$39="Non-endemic"," ",IF(COUNTRY_INFO!A83=0," ",COUNTRY_INFO!A83))</f>
        <v>Ethiopia</v>
      </c>
      <c r="B83" s="14" t="str">
        <f>IF(INTRO!$E$39="Non-endemic"," ",IF(COUNTRY_INFO!B83=0," ",COUNTRY_INFO!B83))</f>
        <v>AmharaEast Gojam</v>
      </c>
      <c r="C83" s="14" t="str">
        <f>IF(INTRO!$E$39="Non-endemic"," ",IF(COUNTRY_INFO!C83=0," ",COUNTRY_INFO!C83))</f>
        <v>Sinan</v>
      </c>
      <c r="D83" s="15">
        <f>IF(INTRO!$E$39="Non-endemic",0,IF(INTRO!$E$39="Endemic but PC is not required",IF(COUNTRY_INFO!$H83=1,COUNTRY_INFO!F83+COUNTRY_INFO!G83,0),IF(COUNTRY_INFO!$H83=1,COUNTRY_INFO!F83+COUNTRY_INFO!G83,IF(COUNTRY_INFO!$I83=1,IF(COUNTRY_INFO!M83&gt;=(COUNTRY_INFO!F83+COUNTRY_INFO!G83),COUNTRY_INFO!F83+COUNTRY_INFO!G83,COUNTRY_INFO!$M83),0))))</f>
        <v>0</v>
      </c>
      <c r="E83" s="16">
        <f>IF(AND(INTRO!$E$39="Non-endemic",INTRO!$E$37="Non-endemic"),"Not required",IF(INTRO!$E$39="Non-endemic","Treat with DEC",COUNTRY_INFO!P83))</f>
        <v>0</v>
      </c>
      <c r="F83" s="16">
        <f>IF(INTRO!$E$39&lt;&gt;"Non-endemic",COUNTRY_INFO!Q83,"Not required")</f>
        <v>0</v>
      </c>
      <c r="G83" s="15">
        <f>IF(COUNTRY_INFO!H83=1, IF($E83=1,$D83, 0),0)</f>
        <v>0</v>
      </c>
      <c r="H83" s="15">
        <f>IF(INTRO!$E$39&lt;&gt;"Endemic",0, IF(AND(COUNTRY_INFO!$I83=1,$F83&lt;&gt;0),IF(COUNTRY_INFO!M83&gt;=(COUNTRY_INFO!F83+COUNTRY_INFO!G83),COUNTRY_INFO!F83+COUNTRY_INFO!G83,COUNTRY_INFO!$M83), 0))</f>
        <v>0</v>
      </c>
      <c r="I83" s="3"/>
      <c r="J83" s="15">
        <f t="shared" si="13"/>
        <v>0</v>
      </c>
      <c r="K83" s="15">
        <f t="shared" si="14"/>
        <v>0</v>
      </c>
      <c r="L83" s="15">
        <f t="shared" si="15"/>
        <v>0</v>
      </c>
      <c r="M83" s="15">
        <f t="shared" si="16"/>
        <v>0</v>
      </c>
      <c r="N83" s="15">
        <f t="shared" si="17"/>
        <v>0</v>
      </c>
      <c r="O83" s="25"/>
      <c r="P83" s="17">
        <f t="shared" si="6"/>
        <v>0</v>
      </c>
      <c r="Q83" s="17">
        <f t="shared" si="7"/>
        <v>0</v>
      </c>
    </row>
    <row r="84" spans="1:17" x14ac:dyDescent="0.2">
      <c r="A84" s="14" t="str">
        <f>IF(INTRO!$E$39="Non-endemic"," ",IF(COUNTRY_INFO!A84=0," ",COUNTRY_INFO!A84))</f>
        <v>Ethiopia</v>
      </c>
      <c r="B84" s="14" t="str">
        <f>IF(INTRO!$E$39="Non-endemic"," ",IF(COUNTRY_INFO!B84=0," ",COUNTRY_INFO!B84))</f>
        <v>AmharaNorth Gondar</v>
      </c>
      <c r="C84" s="14" t="str">
        <f>IF(INTRO!$E$39="Non-endemic"," ",IF(COUNTRY_INFO!C84=0," ",COUNTRY_INFO!C84))</f>
        <v>Adi Arkay</v>
      </c>
      <c r="D84" s="15">
        <f>IF(INTRO!$E$39="Non-endemic",0,IF(INTRO!$E$39="Endemic but PC is not required",IF(COUNTRY_INFO!$H84=1,COUNTRY_INFO!F84+COUNTRY_INFO!G84,0),IF(COUNTRY_INFO!$H84=1,COUNTRY_INFO!F84+COUNTRY_INFO!G84,IF(COUNTRY_INFO!$I84=1,IF(COUNTRY_INFO!M84&gt;=(COUNTRY_INFO!F84+COUNTRY_INFO!G84),COUNTRY_INFO!F84+COUNTRY_INFO!G84,COUNTRY_INFO!$M84),0))))</f>
        <v>0</v>
      </c>
      <c r="E84" s="16">
        <f>IF(AND(INTRO!$E$39="Non-endemic",INTRO!$E$37="Non-endemic"),"Not required",IF(INTRO!$E$39="Non-endemic","Treat with DEC",COUNTRY_INFO!P84))</f>
        <v>0</v>
      </c>
      <c r="F84" s="16">
        <f>IF(INTRO!$E$39&lt;&gt;"Non-endemic",COUNTRY_INFO!Q84,"Not required")</f>
        <v>0</v>
      </c>
      <c r="G84" s="15">
        <f>IF(COUNTRY_INFO!H84=1, IF($E84=1,$D84, 0),0)</f>
        <v>0</v>
      </c>
      <c r="H84" s="15">
        <f>IF(INTRO!$E$39&lt;&gt;"Endemic",0, IF(AND(COUNTRY_INFO!$I84=1,$F84&lt;&gt;0),IF(COUNTRY_INFO!M84&gt;=(COUNTRY_INFO!F84+COUNTRY_INFO!G84),COUNTRY_INFO!F84+COUNTRY_INFO!G84,COUNTRY_INFO!$M84), 0))</f>
        <v>0</v>
      </c>
      <c r="I84" s="3"/>
      <c r="J84" s="15">
        <f t="shared" si="13"/>
        <v>0</v>
      </c>
      <c r="K84" s="15">
        <f t="shared" si="14"/>
        <v>0</v>
      </c>
      <c r="L84" s="15">
        <f t="shared" si="15"/>
        <v>0</v>
      </c>
      <c r="M84" s="15">
        <f t="shared" si="16"/>
        <v>0</v>
      </c>
      <c r="N84" s="15">
        <f t="shared" si="17"/>
        <v>0</v>
      </c>
      <c r="O84" s="25"/>
      <c r="P84" s="17">
        <f t="shared" si="6"/>
        <v>0</v>
      </c>
      <c r="Q84" s="17">
        <f t="shared" si="7"/>
        <v>0</v>
      </c>
    </row>
    <row r="85" spans="1:17" x14ac:dyDescent="0.2">
      <c r="A85" s="14" t="str">
        <f>IF(INTRO!$E$39="Non-endemic"," ",IF(COUNTRY_INFO!A85=0," ",COUNTRY_INFO!A85))</f>
        <v>Ethiopia</v>
      </c>
      <c r="B85" s="14" t="str">
        <f>IF(INTRO!$E$39="Non-endemic"," ",IF(COUNTRY_INFO!B85=0," ",COUNTRY_INFO!B85))</f>
        <v>AmharaNorth Gondar</v>
      </c>
      <c r="C85" s="14" t="str">
        <f>IF(INTRO!$E$39="Non-endemic"," ",IF(COUNTRY_INFO!C85=0," ",COUNTRY_INFO!C85))</f>
        <v>Alefa</v>
      </c>
      <c r="D85" s="15">
        <f>IF(INTRO!$E$39="Non-endemic",0,IF(INTRO!$E$39="Endemic but PC is not required",IF(COUNTRY_INFO!$H85=1,COUNTRY_INFO!F85+COUNTRY_INFO!G85,0),IF(COUNTRY_INFO!$H85=1,COUNTRY_INFO!F85+COUNTRY_INFO!G85,IF(COUNTRY_INFO!$I85=1,IF(COUNTRY_INFO!M85&gt;=(COUNTRY_INFO!F85+COUNTRY_INFO!G85),COUNTRY_INFO!F85+COUNTRY_INFO!G85,COUNTRY_INFO!$M85),0))))</f>
        <v>196232.81098735001</v>
      </c>
      <c r="E85" s="16">
        <f>IF(AND(INTRO!$E$39="Non-endemic",INTRO!$E$37="Non-endemic"),"Not required",IF(INTRO!$E$39="Non-endemic","Treat with DEC",COUNTRY_INFO!P85))</f>
        <v>0</v>
      </c>
      <c r="F85" s="16">
        <f>IF(INTRO!$E$39&lt;&gt;"Non-endemic",COUNTRY_INFO!Q85,"Not required")</f>
        <v>2</v>
      </c>
      <c r="G85" s="15">
        <f>IF(COUNTRY_INFO!H85=1, IF($E85=1,$D85, 0),0)</f>
        <v>0</v>
      </c>
      <c r="H85" s="15">
        <f>IF(INTRO!$E$39&lt;&gt;"Endemic",0, IF(AND(COUNTRY_INFO!$I85=1,$F85&lt;&gt;0),IF(COUNTRY_INFO!M85&gt;=(COUNTRY_INFO!F85+COUNTRY_INFO!G85),COUNTRY_INFO!F85+COUNTRY_INFO!G85,COUNTRY_INFO!$M85), 0))</f>
        <v>196232.81098735001</v>
      </c>
      <c r="I85" s="3"/>
      <c r="J85" s="15">
        <f t="shared" si="13"/>
        <v>196232.81098735001</v>
      </c>
      <c r="K85" s="15">
        <f t="shared" si="14"/>
        <v>0</v>
      </c>
      <c r="L85" s="15">
        <f t="shared" si="15"/>
        <v>1098903.7415291599</v>
      </c>
      <c r="M85" s="15">
        <f t="shared" si="16"/>
        <v>0</v>
      </c>
      <c r="N85" s="15">
        <f t="shared" si="17"/>
        <v>1098903.7415291599</v>
      </c>
      <c r="O85" s="25"/>
      <c r="P85" s="17">
        <f t="shared" si="6"/>
        <v>1098903.7415291599</v>
      </c>
      <c r="Q85" s="17">
        <f t="shared" si="7"/>
        <v>2198</v>
      </c>
    </row>
    <row r="86" spans="1:17" x14ac:dyDescent="0.2">
      <c r="A86" s="14" t="str">
        <f>IF(INTRO!$E$39="Non-endemic"," ",IF(COUNTRY_INFO!A86=0," ",COUNTRY_INFO!A86))</f>
        <v>Ethiopia</v>
      </c>
      <c r="B86" s="14" t="str">
        <f>IF(INTRO!$E$39="Non-endemic"," ",IF(COUNTRY_INFO!B86=0," ",COUNTRY_INFO!B86))</f>
        <v>AmharaNorth Gondar</v>
      </c>
      <c r="C86" s="14" t="str">
        <f>IF(INTRO!$E$39="Non-endemic"," ",IF(COUNTRY_INFO!C86=0," ",COUNTRY_INFO!C86))</f>
        <v>Beyeda</v>
      </c>
      <c r="D86" s="15">
        <f>IF(INTRO!$E$39="Non-endemic",0,IF(INTRO!$E$39="Endemic but PC is not required",IF(COUNTRY_INFO!$H86=1,COUNTRY_INFO!F86+COUNTRY_INFO!G86,0),IF(COUNTRY_INFO!$H86=1,COUNTRY_INFO!F86+COUNTRY_INFO!G86,IF(COUNTRY_INFO!$I86=1,IF(COUNTRY_INFO!M86&gt;=(COUNTRY_INFO!F86+COUNTRY_INFO!G86),COUNTRY_INFO!F86+COUNTRY_INFO!G86,COUNTRY_INFO!$M86),0))))</f>
        <v>0</v>
      </c>
      <c r="E86" s="16">
        <f>IF(AND(INTRO!$E$39="Non-endemic",INTRO!$E$37="Non-endemic"),"Not required",IF(INTRO!$E$39="Non-endemic","Treat with DEC",COUNTRY_INFO!P86))</f>
        <v>0</v>
      </c>
      <c r="F86" s="16">
        <f>IF(INTRO!$E$39&lt;&gt;"Non-endemic",COUNTRY_INFO!Q86,"Not required")</f>
        <v>0</v>
      </c>
      <c r="G86" s="15">
        <f>IF(COUNTRY_INFO!H86=1, IF($E86=1,$D86, 0),0)</f>
        <v>0</v>
      </c>
      <c r="H86" s="15">
        <f>IF(INTRO!$E$39&lt;&gt;"Endemic",0, IF(AND(COUNTRY_INFO!$I86=1,$F86&lt;&gt;0),IF(COUNTRY_INFO!M86&gt;=(COUNTRY_INFO!F86+COUNTRY_INFO!G86),COUNTRY_INFO!F86+COUNTRY_INFO!G86,COUNTRY_INFO!$M86), 0))</f>
        <v>0</v>
      </c>
      <c r="I86" s="3"/>
      <c r="J86" s="15">
        <f t="shared" si="13"/>
        <v>0</v>
      </c>
      <c r="K86" s="15">
        <f t="shared" si="14"/>
        <v>0</v>
      </c>
      <c r="L86" s="15">
        <f t="shared" si="15"/>
        <v>0</v>
      </c>
      <c r="M86" s="15">
        <f t="shared" si="16"/>
        <v>0</v>
      </c>
      <c r="N86" s="15">
        <f t="shared" si="17"/>
        <v>0</v>
      </c>
      <c r="O86" s="25"/>
      <c r="P86" s="17">
        <f t="shared" si="6"/>
        <v>0</v>
      </c>
      <c r="Q86" s="17">
        <f t="shared" si="7"/>
        <v>0</v>
      </c>
    </row>
    <row r="87" spans="1:17" x14ac:dyDescent="0.2">
      <c r="A87" s="14" t="str">
        <f>IF(INTRO!$E$39="Non-endemic"," ",IF(COUNTRY_INFO!A87=0," ",COUNTRY_INFO!A87))</f>
        <v>Ethiopia</v>
      </c>
      <c r="B87" s="14" t="str">
        <f>IF(INTRO!$E$39="Non-endemic"," ",IF(COUNTRY_INFO!B87=0," ",COUNTRY_INFO!B87))</f>
        <v>AmharaNorth Gondar</v>
      </c>
      <c r="C87" s="14" t="str">
        <f>IF(INTRO!$E$39="Non-endemic"," ",IF(COUNTRY_INFO!C87=0," ",COUNTRY_INFO!C87))</f>
        <v>Chilga</v>
      </c>
      <c r="D87" s="15">
        <f>IF(INTRO!$E$39="Non-endemic",0,IF(INTRO!$E$39="Endemic but PC is not required",IF(COUNTRY_INFO!$H87=1,COUNTRY_INFO!F87+COUNTRY_INFO!G87,0),IF(COUNTRY_INFO!$H87=1,COUNTRY_INFO!F87+COUNTRY_INFO!G87,IF(COUNTRY_INFO!$I87=1,IF(COUNTRY_INFO!M87&gt;=(COUNTRY_INFO!F87+COUNTRY_INFO!G87),COUNTRY_INFO!F87+COUNTRY_INFO!G87,COUNTRY_INFO!$M87),0))))</f>
        <v>226003.48365211952</v>
      </c>
      <c r="E87" s="16">
        <f>IF(AND(INTRO!$E$39="Non-endemic",INTRO!$E$37="Non-endemic"),"Not required",IF(INTRO!$E$39="Non-endemic","Treat with DEC",COUNTRY_INFO!P87))</f>
        <v>0</v>
      </c>
      <c r="F87" s="16">
        <f>IF(INTRO!$E$39&lt;&gt;"Non-endemic",COUNTRY_INFO!Q87,"Not required")</f>
        <v>2</v>
      </c>
      <c r="G87" s="15">
        <f>IF(COUNTRY_INFO!H87=1, IF($E87=1,$D87, 0),0)</f>
        <v>0</v>
      </c>
      <c r="H87" s="15">
        <f>IF(INTRO!$E$39&lt;&gt;"Endemic",0, IF(AND(COUNTRY_INFO!$I87=1,$F87&lt;&gt;0),IF(COUNTRY_INFO!M87&gt;=(COUNTRY_INFO!F87+COUNTRY_INFO!G87),COUNTRY_INFO!F87+COUNTRY_INFO!G87,COUNTRY_INFO!$M87), 0))</f>
        <v>226003.48365211952</v>
      </c>
      <c r="I87" s="3"/>
      <c r="J87" s="15">
        <f t="shared" si="13"/>
        <v>226003.48365211952</v>
      </c>
      <c r="K87" s="15">
        <f t="shared" si="14"/>
        <v>0</v>
      </c>
      <c r="L87" s="15">
        <f t="shared" si="15"/>
        <v>1265619.5084518692</v>
      </c>
      <c r="M87" s="15">
        <f t="shared" si="16"/>
        <v>0</v>
      </c>
      <c r="N87" s="15">
        <f t="shared" si="17"/>
        <v>1265619.5084518692</v>
      </c>
      <c r="O87" s="25"/>
      <c r="P87" s="17">
        <f t="shared" si="6"/>
        <v>1265619.5084518692</v>
      </c>
      <c r="Q87" s="17">
        <f t="shared" si="7"/>
        <v>2532</v>
      </c>
    </row>
    <row r="88" spans="1:17" x14ac:dyDescent="0.2">
      <c r="A88" s="14" t="str">
        <f>IF(INTRO!$E$39="Non-endemic"," ",IF(COUNTRY_INFO!A88=0," ",COUNTRY_INFO!A88))</f>
        <v>Ethiopia</v>
      </c>
      <c r="B88" s="14" t="str">
        <f>IF(INTRO!$E$39="Non-endemic"," ",IF(COUNTRY_INFO!B88=0," ",COUNTRY_INFO!B88))</f>
        <v>AmharaNorth Gondar</v>
      </c>
      <c r="C88" s="14" t="str">
        <f>IF(INTRO!$E$39="Non-endemic"," ",IF(COUNTRY_INFO!C88=0," ",COUNTRY_INFO!C88))</f>
        <v>Dabat</v>
      </c>
      <c r="D88" s="15">
        <f>IF(INTRO!$E$39="Non-endemic",0,IF(INTRO!$E$39="Endemic but PC is not required",IF(COUNTRY_INFO!$H88=1,COUNTRY_INFO!F88+COUNTRY_INFO!G88,0),IF(COUNTRY_INFO!$H88=1,COUNTRY_INFO!F88+COUNTRY_INFO!G88,IF(COUNTRY_INFO!$I88=1,IF(COUNTRY_INFO!M88&gt;=(COUNTRY_INFO!F88+COUNTRY_INFO!G88),COUNTRY_INFO!F88+COUNTRY_INFO!G88,COUNTRY_INFO!$M88),0))))</f>
        <v>0</v>
      </c>
      <c r="E88" s="16">
        <f>IF(AND(INTRO!$E$39="Non-endemic",INTRO!$E$37="Non-endemic"),"Not required",IF(INTRO!$E$39="Non-endemic","Treat with DEC",COUNTRY_INFO!P88))</f>
        <v>0</v>
      </c>
      <c r="F88" s="16">
        <f>IF(INTRO!$E$39&lt;&gt;"Non-endemic",COUNTRY_INFO!Q88,"Not required")</f>
        <v>0</v>
      </c>
      <c r="G88" s="15">
        <f>IF(COUNTRY_INFO!H88=1, IF($E88=1,$D88, 0),0)</f>
        <v>0</v>
      </c>
      <c r="H88" s="15">
        <f>IF(INTRO!$E$39&lt;&gt;"Endemic",0, IF(AND(COUNTRY_INFO!$I88=1,$F88&lt;&gt;0),IF(COUNTRY_INFO!M88&gt;=(COUNTRY_INFO!F88+COUNTRY_INFO!G88),COUNTRY_INFO!F88+COUNTRY_INFO!G88,COUNTRY_INFO!$M88), 0))</f>
        <v>0</v>
      </c>
      <c r="I88" s="3"/>
      <c r="J88" s="15">
        <f t="shared" si="13"/>
        <v>0</v>
      </c>
      <c r="K88" s="15">
        <f t="shared" si="14"/>
        <v>0</v>
      </c>
      <c r="L88" s="15">
        <f t="shared" si="15"/>
        <v>0</v>
      </c>
      <c r="M88" s="15">
        <f t="shared" si="16"/>
        <v>0</v>
      </c>
      <c r="N88" s="15">
        <f t="shared" si="17"/>
        <v>0</v>
      </c>
      <c r="O88" s="25"/>
      <c r="P88" s="17">
        <f t="shared" si="6"/>
        <v>0</v>
      </c>
      <c r="Q88" s="17">
        <f t="shared" si="7"/>
        <v>0</v>
      </c>
    </row>
    <row r="89" spans="1:17" x14ac:dyDescent="0.2">
      <c r="A89" s="14" t="str">
        <f>IF(INTRO!$E$39="Non-endemic"," ",IF(COUNTRY_INFO!A89=0," ",COUNTRY_INFO!A89))</f>
        <v>Ethiopia</v>
      </c>
      <c r="B89" s="14" t="str">
        <f>IF(INTRO!$E$39="Non-endemic"," ",IF(COUNTRY_INFO!B89=0," ",COUNTRY_INFO!B89))</f>
        <v>AmharaNorth Gondar</v>
      </c>
      <c r="C89" s="14" t="str">
        <f>IF(INTRO!$E$39="Non-endemic"," ",IF(COUNTRY_INFO!C89=0," ",COUNTRY_INFO!C89))</f>
        <v>Debark</v>
      </c>
      <c r="D89" s="15">
        <f>IF(INTRO!$E$39="Non-endemic",0,IF(INTRO!$E$39="Endemic but PC is not required",IF(COUNTRY_INFO!$H89=1,COUNTRY_INFO!F89+COUNTRY_INFO!G89,0),IF(COUNTRY_INFO!$H89=1,COUNTRY_INFO!F89+COUNTRY_INFO!G89,IF(COUNTRY_INFO!$I89=1,IF(COUNTRY_INFO!M89&gt;=(COUNTRY_INFO!F89+COUNTRY_INFO!G89),COUNTRY_INFO!F89+COUNTRY_INFO!G89,COUNTRY_INFO!$M89),0))))</f>
        <v>0</v>
      </c>
      <c r="E89" s="16">
        <f>IF(AND(INTRO!$E$39="Non-endemic",INTRO!$E$37="Non-endemic"),"Not required",IF(INTRO!$E$39="Non-endemic","Treat with DEC",COUNTRY_INFO!P89))</f>
        <v>0</v>
      </c>
      <c r="F89" s="16">
        <f>IF(INTRO!$E$39&lt;&gt;"Non-endemic",COUNTRY_INFO!Q89,"Not required")</f>
        <v>0</v>
      </c>
      <c r="G89" s="15">
        <f>IF(COUNTRY_INFO!H89=1, IF($E89=1,$D89, 0),0)</f>
        <v>0</v>
      </c>
      <c r="H89" s="15">
        <f>IF(INTRO!$E$39&lt;&gt;"Endemic",0, IF(AND(COUNTRY_INFO!$I89=1,$F89&lt;&gt;0),IF(COUNTRY_INFO!M89&gt;=(COUNTRY_INFO!F89+COUNTRY_INFO!G89),COUNTRY_INFO!F89+COUNTRY_INFO!G89,COUNTRY_INFO!$M89), 0))</f>
        <v>0</v>
      </c>
      <c r="I89" s="3"/>
      <c r="J89" s="15">
        <f t="shared" si="13"/>
        <v>0</v>
      </c>
      <c r="K89" s="15">
        <f t="shared" si="14"/>
        <v>0</v>
      </c>
      <c r="L89" s="15">
        <f t="shared" si="15"/>
        <v>0</v>
      </c>
      <c r="M89" s="15">
        <f t="shared" si="16"/>
        <v>0</v>
      </c>
      <c r="N89" s="15">
        <f t="shared" si="17"/>
        <v>0</v>
      </c>
      <c r="O89" s="25"/>
      <c r="P89" s="17">
        <f t="shared" si="6"/>
        <v>0</v>
      </c>
      <c r="Q89" s="17">
        <f t="shared" si="7"/>
        <v>0</v>
      </c>
    </row>
    <row r="90" spans="1:17" x14ac:dyDescent="0.2">
      <c r="A90" s="14" t="str">
        <f>IF(INTRO!$E$39="Non-endemic"," ",IF(COUNTRY_INFO!A90=0," ",COUNTRY_INFO!A90))</f>
        <v>Ethiopia</v>
      </c>
      <c r="B90" s="14" t="str">
        <f>IF(INTRO!$E$39="Non-endemic"," ",IF(COUNTRY_INFO!B90=0," ",COUNTRY_INFO!B90))</f>
        <v>AmharaNorth Gondar</v>
      </c>
      <c r="C90" s="14" t="str">
        <f>IF(INTRO!$E$39="Non-endemic"," ",IF(COUNTRY_INFO!C90=0," ",COUNTRY_INFO!C90))</f>
        <v>Debark town</v>
      </c>
      <c r="D90" s="15">
        <f>IF(INTRO!$E$39="Non-endemic",0,IF(INTRO!$E$39="Endemic but PC is not required",IF(COUNTRY_INFO!$H90=1,COUNTRY_INFO!F90+COUNTRY_INFO!G90,0),IF(COUNTRY_INFO!$H90=1,COUNTRY_INFO!F90+COUNTRY_INFO!G90,IF(COUNTRY_INFO!$I90=1,IF(COUNTRY_INFO!M90&gt;=(COUNTRY_INFO!F90+COUNTRY_INFO!G90),COUNTRY_INFO!F90+COUNTRY_INFO!G90,COUNTRY_INFO!$M90),0))))</f>
        <v>0</v>
      </c>
      <c r="E90" s="16">
        <f>IF(AND(INTRO!$E$39="Non-endemic",INTRO!$E$37="Non-endemic"),"Not required",IF(INTRO!$E$39="Non-endemic","Treat with DEC",COUNTRY_INFO!P90))</f>
        <v>0</v>
      </c>
      <c r="F90" s="16">
        <f>IF(INTRO!$E$39&lt;&gt;"Non-endemic",COUNTRY_INFO!Q90,"Not required")</f>
        <v>0</v>
      </c>
      <c r="G90" s="15">
        <f>IF(COUNTRY_INFO!H90=1, IF($E90=1,$D90, 0),0)</f>
        <v>0</v>
      </c>
      <c r="H90" s="15">
        <f>IF(INTRO!$E$39&lt;&gt;"Endemic",0, IF(AND(COUNTRY_INFO!$I90=1,$F90&lt;&gt;0),IF(COUNTRY_INFO!M90&gt;=(COUNTRY_INFO!F90+COUNTRY_INFO!G90),COUNTRY_INFO!F90+COUNTRY_INFO!G90,COUNTRY_INFO!$M90), 0))</f>
        <v>0</v>
      </c>
      <c r="I90" s="3"/>
      <c r="J90" s="15">
        <f t="shared" si="13"/>
        <v>0</v>
      </c>
      <c r="K90" s="15">
        <f t="shared" si="14"/>
        <v>0</v>
      </c>
      <c r="L90" s="15">
        <f t="shared" si="15"/>
        <v>0</v>
      </c>
      <c r="M90" s="15">
        <f t="shared" si="16"/>
        <v>0</v>
      </c>
      <c r="N90" s="15">
        <f t="shared" si="17"/>
        <v>0</v>
      </c>
      <c r="O90" s="25"/>
      <c r="P90" s="17">
        <f t="shared" si="6"/>
        <v>0</v>
      </c>
      <c r="Q90" s="17">
        <f t="shared" si="7"/>
        <v>0</v>
      </c>
    </row>
    <row r="91" spans="1:17" x14ac:dyDescent="0.2">
      <c r="A91" s="14" t="str">
        <f>IF(INTRO!$E$39="Non-endemic"," ",IF(COUNTRY_INFO!A91=0," ",COUNTRY_INFO!A91))</f>
        <v>Ethiopia</v>
      </c>
      <c r="B91" s="14" t="str">
        <f>IF(INTRO!$E$39="Non-endemic"," ",IF(COUNTRY_INFO!B91=0," ",COUNTRY_INFO!B91))</f>
        <v>AmharaNorth Gondar</v>
      </c>
      <c r="C91" s="14" t="str">
        <f>IF(INTRO!$E$39="Non-endemic"," ",IF(COUNTRY_INFO!C91=0," ",COUNTRY_INFO!C91))</f>
        <v>East Belesa</v>
      </c>
      <c r="D91" s="15">
        <f>IF(INTRO!$E$39="Non-endemic",0,IF(INTRO!$E$39="Endemic but PC is not required",IF(COUNTRY_INFO!$H91=1,COUNTRY_INFO!F91+COUNTRY_INFO!G91,0),IF(COUNTRY_INFO!$H91=1,COUNTRY_INFO!F91+COUNTRY_INFO!G91,IF(COUNTRY_INFO!$I91=1,IF(COUNTRY_INFO!M91&gt;=(COUNTRY_INFO!F91+COUNTRY_INFO!G91),COUNTRY_INFO!F91+COUNTRY_INFO!G91,COUNTRY_INFO!$M91),0))))</f>
        <v>0</v>
      </c>
      <c r="E91" s="16">
        <f>IF(AND(INTRO!$E$39="Non-endemic",INTRO!$E$37="Non-endemic"),"Not required",IF(INTRO!$E$39="Non-endemic","Treat with DEC",COUNTRY_INFO!P91))</f>
        <v>0</v>
      </c>
      <c r="F91" s="16">
        <f>IF(INTRO!$E$39&lt;&gt;"Non-endemic",COUNTRY_INFO!Q91,"Not required")</f>
        <v>0</v>
      </c>
      <c r="G91" s="15">
        <f>IF(COUNTRY_INFO!H91=1, IF($E91=1,$D91, 0),0)</f>
        <v>0</v>
      </c>
      <c r="H91" s="15">
        <f>IF(INTRO!$E$39&lt;&gt;"Endemic",0, IF(AND(COUNTRY_INFO!$I91=1,$F91&lt;&gt;0),IF(COUNTRY_INFO!M91&gt;=(COUNTRY_INFO!F91+COUNTRY_INFO!G91),COUNTRY_INFO!F91+COUNTRY_INFO!G91,COUNTRY_INFO!$M91), 0))</f>
        <v>0</v>
      </c>
      <c r="I91" s="3"/>
      <c r="J91" s="15">
        <f t="shared" si="13"/>
        <v>0</v>
      </c>
      <c r="K91" s="15">
        <f t="shared" si="14"/>
        <v>0</v>
      </c>
      <c r="L91" s="15">
        <f t="shared" si="15"/>
        <v>0</v>
      </c>
      <c r="M91" s="15">
        <f t="shared" si="16"/>
        <v>0</v>
      </c>
      <c r="N91" s="15">
        <f t="shared" si="17"/>
        <v>0</v>
      </c>
      <c r="O91" s="25"/>
      <c r="P91" s="17">
        <f t="shared" si="6"/>
        <v>0</v>
      </c>
      <c r="Q91" s="17">
        <f t="shared" si="7"/>
        <v>0</v>
      </c>
    </row>
    <row r="92" spans="1:17" x14ac:dyDescent="0.2">
      <c r="A92" s="14" t="str">
        <f>IF(INTRO!$E$39="Non-endemic"," ",IF(COUNTRY_INFO!A92=0," ",COUNTRY_INFO!A92))</f>
        <v>Ethiopia</v>
      </c>
      <c r="B92" s="14" t="str">
        <f>IF(INTRO!$E$39="Non-endemic"," ",IF(COUNTRY_INFO!B92=0," ",COUNTRY_INFO!B92))</f>
        <v>AmharaNorth Gondar</v>
      </c>
      <c r="C92" s="14" t="str">
        <f>IF(INTRO!$E$39="Non-endemic"," ",IF(COUNTRY_INFO!C92=0," ",COUNTRY_INFO!C92))</f>
        <v>East Dembia</v>
      </c>
      <c r="D92" s="15">
        <f>IF(INTRO!$E$39="Non-endemic",0,IF(INTRO!$E$39="Endemic but PC is not required",IF(COUNTRY_INFO!$H92=1,COUNTRY_INFO!F92+COUNTRY_INFO!G92,0),IF(COUNTRY_INFO!$H92=1,COUNTRY_INFO!F92+COUNTRY_INFO!G92,IF(COUNTRY_INFO!$I92=1,IF(COUNTRY_INFO!M92&gt;=(COUNTRY_INFO!F92+COUNTRY_INFO!G92),COUNTRY_INFO!F92+COUNTRY_INFO!G92,COUNTRY_INFO!$M92),0))))</f>
        <v>0</v>
      </c>
      <c r="E92" s="16">
        <f>IF(AND(INTRO!$E$39="Non-endemic",INTRO!$E$37="Non-endemic"),"Not required",IF(INTRO!$E$39="Non-endemic","Treat with DEC",COUNTRY_INFO!P92))</f>
        <v>0</v>
      </c>
      <c r="F92" s="16">
        <f>IF(INTRO!$E$39&lt;&gt;"Non-endemic",COUNTRY_INFO!Q92,"Not required")</f>
        <v>0</v>
      </c>
      <c r="G92" s="15">
        <f>IF(COUNTRY_INFO!H92=1, IF($E92=1,$D92, 0),0)</f>
        <v>0</v>
      </c>
      <c r="H92" s="15">
        <f>IF(INTRO!$E$39&lt;&gt;"Endemic",0, IF(AND(COUNTRY_INFO!$I92=1,$F92&lt;&gt;0),IF(COUNTRY_INFO!M92&gt;=(COUNTRY_INFO!F92+COUNTRY_INFO!G92),COUNTRY_INFO!F92+COUNTRY_INFO!G92,COUNTRY_INFO!$M92), 0))</f>
        <v>0</v>
      </c>
      <c r="I92" s="3"/>
      <c r="J92" s="15">
        <f t="shared" si="13"/>
        <v>0</v>
      </c>
      <c r="K92" s="15">
        <f t="shared" si="14"/>
        <v>0</v>
      </c>
      <c r="L92" s="15">
        <f t="shared" si="15"/>
        <v>0</v>
      </c>
      <c r="M92" s="15">
        <f t="shared" si="16"/>
        <v>0</v>
      </c>
      <c r="N92" s="15">
        <f t="shared" si="17"/>
        <v>0</v>
      </c>
      <c r="O92" s="25"/>
      <c r="P92" s="17">
        <f t="shared" si="6"/>
        <v>0</v>
      </c>
      <c r="Q92" s="17">
        <f t="shared" si="7"/>
        <v>0</v>
      </c>
    </row>
    <row r="93" spans="1:17" x14ac:dyDescent="0.2">
      <c r="A93" s="14" t="str">
        <f>IF(INTRO!$E$39="Non-endemic"," ",IF(COUNTRY_INFO!A93=0," ",COUNTRY_INFO!A93))</f>
        <v>Ethiopia</v>
      </c>
      <c r="B93" s="14" t="str">
        <f>IF(INTRO!$E$39="Non-endemic"," ",IF(COUNTRY_INFO!B93=0," ",COUNTRY_INFO!B93))</f>
        <v>AmharaNorth Gondar</v>
      </c>
      <c r="C93" s="14" t="str">
        <f>IF(INTRO!$E$39="Non-endemic"," ",IF(COUNTRY_INFO!C93=0," ",COUNTRY_INFO!C93))</f>
        <v>Gendawuha</v>
      </c>
      <c r="D93" s="15">
        <f>IF(INTRO!$E$39="Non-endemic",0,IF(INTRO!$E$39="Endemic but PC is not required",IF(COUNTRY_INFO!$H93=1,COUNTRY_INFO!F93+COUNTRY_INFO!G93,0),IF(COUNTRY_INFO!$H93=1,COUNTRY_INFO!F93+COUNTRY_INFO!G93,IF(COUNTRY_INFO!$I93=1,IF(COUNTRY_INFO!M93&gt;=(COUNTRY_INFO!F93+COUNTRY_INFO!G93),COUNTRY_INFO!F93+COUNTRY_INFO!G93,COUNTRY_INFO!$M93),0))))</f>
        <v>20487.381810013016</v>
      </c>
      <c r="E93" s="16">
        <f>IF(AND(INTRO!$E$39="Non-endemic",INTRO!$E$37="Non-endemic"),"Not required",IF(INTRO!$E$39="Non-endemic","Treat with DEC",COUNTRY_INFO!P93))</f>
        <v>1</v>
      </c>
      <c r="F93" s="16">
        <f>IF(INTRO!$E$39&lt;&gt;"Non-endemic",COUNTRY_INFO!Q93,"Not required")</f>
        <v>2</v>
      </c>
      <c r="G93" s="15">
        <f>IF(COUNTRY_INFO!H93=1, IF($E93=1,$D93, 0),0)</f>
        <v>20487.381810013016</v>
      </c>
      <c r="H93" s="15">
        <f>IF(INTRO!$E$39&lt;&gt;"Endemic",0, IF(AND(COUNTRY_INFO!$I93=1,$F93&lt;&gt;0),IF(COUNTRY_INFO!M93&gt;=(COUNTRY_INFO!F93+COUNTRY_INFO!G93),COUNTRY_INFO!F93+COUNTRY_INFO!G93,COUNTRY_INFO!$M93), 0))</f>
        <v>20487.381810013016</v>
      </c>
      <c r="I93" s="3"/>
      <c r="J93" s="15">
        <f t="shared" si="13"/>
        <v>20487.381810013016</v>
      </c>
      <c r="K93" s="15">
        <f t="shared" si="14"/>
        <v>0</v>
      </c>
      <c r="L93" s="15">
        <f t="shared" si="15"/>
        <v>57364.669068036441</v>
      </c>
      <c r="M93" s="15">
        <f t="shared" si="16"/>
        <v>57364.669068036441</v>
      </c>
      <c r="N93" s="15">
        <f t="shared" si="17"/>
        <v>114729.33813607288</v>
      </c>
      <c r="O93" s="25"/>
      <c r="P93" s="17">
        <f t="shared" si="6"/>
        <v>114729.33813607288</v>
      </c>
      <c r="Q93" s="17">
        <f t="shared" si="7"/>
        <v>230</v>
      </c>
    </row>
    <row r="94" spans="1:17" x14ac:dyDescent="0.2">
      <c r="A94" s="14" t="str">
        <f>IF(INTRO!$E$39="Non-endemic"," ",IF(COUNTRY_INFO!A94=0," ",COUNTRY_INFO!A94))</f>
        <v>Ethiopia</v>
      </c>
      <c r="B94" s="14" t="str">
        <f>IF(INTRO!$E$39="Non-endemic"," ",IF(COUNTRY_INFO!B94=0," ",COUNTRY_INFO!B94))</f>
        <v>AmharaNorth Gondar</v>
      </c>
      <c r="C94" s="14" t="str">
        <f>IF(INTRO!$E$39="Non-endemic"," ",IF(COUNTRY_INFO!C94=0," ",COUNTRY_INFO!C94))</f>
        <v>Gondar town</v>
      </c>
      <c r="D94" s="15">
        <f>IF(INTRO!$E$39="Non-endemic",0,IF(INTRO!$E$39="Endemic but PC is not required",IF(COUNTRY_INFO!$H94=1,COUNTRY_INFO!F94+COUNTRY_INFO!G94,0),IF(COUNTRY_INFO!$H94=1,COUNTRY_INFO!F94+COUNTRY_INFO!G94,IF(COUNTRY_INFO!$I94=1,IF(COUNTRY_INFO!M94&gt;=(COUNTRY_INFO!F94+COUNTRY_INFO!G94),COUNTRY_INFO!F94+COUNTRY_INFO!G94,COUNTRY_INFO!$M94),0))))</f>
        <v>0</v>
      </c>
      <c r="E94" s="16">
        <f>IF(AND(INTRO!$E$39="Non-endemic",INTRO!$E$37="Non-endemic"),"Not required",IF(INTRO!$E$39="Non-endemic","Treat with DEC",COUNTRY_INFO!P94))</f>
        <v>0</v>
      </c>
      <c r="F94" s="16">
        <f>IF(INTRO!$E$39&lt;&gt;"Non-endemic",COUNTRY_INFO!Q94,"Not required")</f>
        <v>0</v>
      </c>
      <c r="G94" s="15">
        <f>IF(COUNTRY_INFO!H94=1, IF($E94=1,$D94, 0),0)</f>
        <v>0</v>
      </c>
      <c r="H94" s="15">
        <f>IF(INTRO!$E$39&lt;&gt;"Endemic",0, IF(AND(COUNTRY_INFO!$I94=1,$F94&lt;&gt;0),IF(COUNTRY_INFO!M94&gt;=(COUNTRY_INFO!F94+COUNTRY_INFO!G94),COUNTRY_INFO!F94+COUNTRY_INFO!G94,COUNTRY_INFO!$M94), 0))</f>
        <v>0</v>
      </c>
      <c r="I94" s="3"/>
      <c r="J94" s="15">
        <f t="shared" si="13"/>
        <v>0</v>
      </c>
      <c r="K94" s="15">
        <f t="shared" si="14"/>
        <v>0</v>
      </c>
      <c r="L94" s="15">
        <f t="shared" si="15"/>
        <v>0</v>
      </c>
      <c r="M94" s="15">
        <f t="shared" si="16"/>
        <v>0</v>
      </c>
      <c r="N94" s="15">
        <f t="shared" si="17"/>
        <v>0</v>
      </c>
      <c r="O94" s="25"/>
      <c r="P94" s="17">
        <f t="shared" si="6"/>
        <v>0</v>
      </c>
      <c r="Q94" s="17">
        <f t="shared" si="7"/>
        <v>0</v>
      </c>
    </row>
    <row r="95" spans="1:17" x14ac:dyDescent="0.2">
      <c r="A95" s="14" t="str">
        <f>IF(INTRO!$E$39="Non-endemic"," ",IF(COUNTRY_INFO!A95=0," ",COUNTRY_INFO!A95))</f>
        <v>Ethiopia</v>
      </c>
      <c r="B95" s="14" t="str">
        <f>IF(INTRO!$E$39="Non-endemic"," ",IF(COUNTRY_INFO!B95=0," ",COUNTRY_INFO!B95))</f>
        <v>AmharaNorth Gondar</v>
      </c>
      <c r="C95" s="14" t="str">
        <f>IF(INTRO!$E$39="Non-endemic"," ",IF(COUNTRY_INFO!C95=0," ",COUNTRY_INFO!C95))</f>
        <v>Gondar Zuriya</v>
      </c>
      <c r="D95" s="15">
        <f>IF(INTRO!$E$39="Non-endemic",0,IF(INTRO!$E$39="Endemic but PC is not required",IF(COUNTRY_INFO!$H95=1,COUNTRY_INFO!F95+COUNTRY_INFO!G95,0),IF(COUNTRY_INFO!$H95=1,COUNTRY_INFO!F95+COUNTRY_INFO!G95,IF(COUNTRY_INFO!$I95=1,IF(COUNTRY_INFO!M95&gt;=(COUNTRY_INFO!F95+COUNTRY_INFO!G95),COUNTRY_INFO!F95+COUNTRY_INFO!G95,COUNTRY_INFO!$M95),0))))</f>
        <v>0</v>
      </c>
      <c r="E95" s="16">
        <f>IF(AND(INTRO!$E$39="Non-endemic",INTRO!$E$37="Non-endemic"),"Not required",IF(INTRO!$E$39="Non-endemic","Treat with DEC",COUNTRY_INFO!P95))</f>
        <v>0</v>
      </c>
      <c r="F95" s="16">
        <f>IF(INTRO!$E$39&lt;&gt;"Non-endemic",COUNTRY_INFO!Q95,"Not required")</f>
        <v>0</v>
      </c>
      <c r="G95" s="15">
        <f>IF(COUNTRY_INFO!H95=1, IF($E95=1,$D95, 0),0)</f>
        <v>0</v>
      </c>
      <c r="H95" s="15">
        <f>IF(INTRO!$E$39&lt;&gt;"Endemic",0, IF(AND(COUNTRY_INFO!$I95=1,$F95&lt;&gt;0),IF(COUNTRY_INFO!M95&gt;=(COUNTRY_INFO!F95+COUNTRY_INFO!G95),COUNTRY_INFO!F95+COUNTRY_INFO!G95,COUNTRY_INFO!$M95), 0))</f>
        <v>0</v>
      </c>
      <c r="I95" s="3"/>
      <c r="J95" s="15">
        <f t="shared" si="13"/>
        <v>0</v>
      </c>
      <c r="K95" s="15">
        <f t="shared" si="14"/>
        <v>0</v>
      </c>
      <c r="L95" s="15">
        <f t="shared" si="15"/>
        <v>0</v>
      </c>
      <c r="M95" s="15">
        <f t="shared" si="16"/>
        <v>0</v>
      </c>
      <c r="N95" s="15">
        <f t="shared" si="17"/>
        <v>0</v>
      </c>
      <c r="O95" s="25"/>
      <c r="P95" s="17">
        <f t="shared" si="6"/>
        <v>0</v>
      </c>
      <c r="Q95" s="17">
        <f t="shared" si="7"/>
        <v>0</v>
      </c>
    </row>
    <row r="96" spans="1:17" x14ac:dyDescent="0.2">
      <c r="A96" s="14" t="str">
        <f>IF(INTRO!$E$39="Non-endemic"," ",IF(COUNTRY_INFO!A96=0," ",COUNTRY_INFO!A96))</f>
        <v>Ethiopia</v>
      </c>
      <c r="B96" s="14" t="str">
        <f>IF(INTRO!$E$39="Non-endemic"," ",IF(COUNTRY_INFO!B96=0," ",COUNTRY_INFO!B96))</f>
        <v>AmharaNorth Gondar</v>
      </c>
      <c r="C96" s="14" t="str">
        <f>IF(INTRO!$E$39="Non-endemic"," ",IF(COUNTRY_INFO!C96=0," ",COUNTRY_INFO!C96))</f>
        <v>Janamora</v>
      </c>
      <c r="D96" s="15">
        <f>IF(INTRO!$E$39="Non-endemic",0,IF(INTRO!$E$39="Endemic but PC is not required",IF(COUNTRY_INFO!$H96=1,COUNTRY_INFO!F96+COUNTRY_INFO!G96,0),IF(COUNTRY_INFO!$H96=1,COUNTRY_INFO!F96+COUNTRY_INFO!G96,IF(COUNTRY_INFO!$I96=1,IF(COUNTRY_INFO!M96&gt;=(COUNTRY_INFO!F96+COUNTRY_INFO!G96),COUNTRY_INFO!F96+COUNTRY_INFO!G96,COUNTRY_INFO!$M96),0))))</f>
        <v>0</v>
      </c>
      <c r="E96" s="16">
        <f>IF(AND(INTRO!$E$39="Non-endemic",INTRO!$E$37="Non-endemic"),"Not required",IF(INTRO!$E$39="Non-endemic","Treat with DEC",COUNTRY_INFO!P96))</f>
        <v>0</v>
      </c>
      <c r="F96" s="16">
        <f>IF(INTRO!$E$39&lt;&gt;"Non-endemic",COUNTRY_INFO!Q96,"Not required")</f>
        <v>0</v>
      </c>
      <c r="G96" s="15">
        <f>IF(COUNTRY_INFO!H96=1, IF($E96=1,$D96, 0),0)</f>
        <v>0</v>
      </c>
      <c r="H96" s="15">
        <f>IF(INTRO!$E$39&lt;&gt;"Endemic",0, IF(AND(COUNTRY_INFO!$I96=1,$F96&lt;&gt;0),IF(COUNTRY_INFO!M96&gt;=(COUNTRY_INFO!F96+COUNTRY_INFO!G96),COUNTRY_INFO!F96+COUNTRY_INFO!G96,COUNTRY_INFO!$M96), 0))</f>
        <v>0</v>
      </c>
      <c r="I96" s="3"/>
      <c r="J96" s="15">
        <f t="shared" si="13"/>
        <v>0</v>
      </c>
      <c r="K96" s="15">
        <f t="shared" si="14"/>
        <v>0</v>
      </c>
      <c r="L96" s="15">
        <f t="shared" si="15"/>
        <v>0</v>
      </c>
      <c r="M96" s="15">
        <f t="shared" si="16"/>
        <v>0</v>
      </c>
      <c r="N96" s="15">
        <f t="shared" si="17"/>
        <v>0</v>
      </c>
      <c r="O96" s="25"/>
      <c r="P96" s="17">
        <f t="shared" si="6"/>
        <v>0</v>
      </c>
      <c r="Q96" s="17">
        <f t="shared" si="7"/>
        <v>0</v>
      </c>
    </row>
    <row r="97" spans="1:17" x14ac:dyDescent="0.2">
      <c r="A97" s="14" t="str">
        <f>IF(INTRO!$E$39="Non-endemic"," ",IF(COUNTRY_INFO!A97=0," ",COUNTRY_INFO!A97))</f>
        <v>Ethiopia</v>
      </c>
      <c r="B97" s="14" t="str">
        <f>IF(INTRO!$E$39="Non-endemic"," ",IF(COUNTRY_INFO!B97=0," ",COUNTRY_INFO!B97))</f>
        <v>AmharaNorth Gondar</v>
      </c>
      <c r="C97" s="14" t="str">
        <f>IF(INTRO!$E$39="Non-endemic"," ",IF(COUNTRY_INFO!C97=0," ",COUNTRY_INFO!C97))</f>
        <v>Kinfazbegela</v>
      </c>
      <c r="D97" s="15">
        <f>IF(INTRO!$E$39="Non-endemic",0,IF(INTRO!$E$39="Endemic but PC is not required",IF(COUNTRY_INFO!$H97=1,COUNTRY_INFO!F97+COUNTRY_INFO!G97,0),IF(COUNTRY_INFO!$H97=1,COUNTRY_INFO!F97+COUNTRY_INFO!G97,IF(COUNTRY_INFO!$I97=1,IF(COUNTRY_INFO!M97&gt;=(COUNTRY_INFO!F97+COUNTRY_INFO!G97),COUNTRY_INFO!F97+COUNTRY_INFO!G97,COUNTRY_INFO!$M97),0))))</f>
        <v>0</v>
      </c>
      <c r="E97" s="16">
        <f>IF(AND(INTRO!$E$39="Non-endemic",INTRO!$E$37="Non-endemic"),"Not required",IF(INTRO!$E$39="Non-endemic","Treat with DEC",COUNTRY_INFO!P97))</f>
        <v>0</v>
      </c>
      <c r="F97" s="16">
        <f>IF(INTRO!$E$39&lt;&gt;"Non-endemic",COUNTRY_INFO!Q97,"Not required")</f>
        <v>0</v>
      </c>
      <c r="G97" s="15">
        <f>IF(COUNTRY_INFO!H97=1, IF($E97=1,$D97, 0),0)</f>
        <v>0</v>
      </c>
      <c r="H97" s="15">
        <f>IF(INTRO!$E$39&lt;&gt;"Endemic",0, IF(AND(COUNTRY_INFO!$I97=1,$F97&lt;&gt;0),IF(COUNTRY_INFO!M97&gt;=(COUNTRY_INFO!F97+COUNTRY_INFO!G97),COUNTRY_INFO!F97+COUNTRY_INFO!G97,COUNTRY_INFO!$M97), 0))</f>
        <v>0</v>
      </c>
      <c r="I97" s="3"/>
      <c r="J97" s="15">
        <f t="shared" si="13"/>
        <v>0</v>
      </c>
      <c r="K97" s="15">
        <f t="shared" si="14"/>
        <v>0</v>
      </c>
      <c r="L97" s="15">
        <f t="shared" si="15"/>
        <v>0</v>
      </c>
      <c r="M97" s="15">
        <f t="shared" si="16"/>
        <v>0</v>
      </c>
      <c r="N97" s="15">
        <f t="shared" si="17"/>
        <v>0</v>
      </c>
      <c r="O97" s="25"/>
      <c r="P97" s="17">
        <f t="shared" si="6"/>
        <v>0</v>
      </c>
      <c r="Q97" s="17">
        <f t="shared" si="7"/>
        <v>0</v>
      </c>
    </row>
    <row r="98" spans="1:17" x14ac:dyDescent="0.2">
      <c r="A98" s="14" t="str">
        <f>IF(INTRO!$E$39="Non-endemic"," ",IF(COUNTRY_INFO!A98=0," ",COUNTRY_INFO!A98))</f>
        <v>Ethiopia</v>
      </c>
      <c r="B98" s="14" t="str">
        <f>IF(INTRO!$E$39="Non-endemic"," ",IF(COUNTRY_INFO!B98=0," ",COUNTRY_INFO!B98))</f>
        <v>AmharaNorth Gondar</v>
      </c>
      <c r="C98" s="14" t="str">
        <f>IF(INTRO!$E$39="Non-endemic"," ",IF(COUNTRY_INFO!C98=0," ",COUNTRY_INFO!C98))</f>
        <v>Lay Armachiho</v>
      </c>
      <c r="D98" s="15">
        <f>IF(INTRO!$E$39="Non-endemic",0,IF(INTRO!$E$39="Endemic but PC is not required",IF(COUNTRY_INFO!$H98=1,COUNTRY_INFO!F98+COUNTRY_INFO!G98,0),IF(COUNTRY_INFO!$H98=1,COUNTRY_INFO!F98+COUNTRY_INFO!G98,IF(COUNTRY_INFO!$I98=1,IF(COUNTRY_INFO!M98&gt;=(COUNTRY_INFO!F98+COUNTRY_INFO!G98),COUNTRY_INFO!F98+COUNTRY_INFO!G98,COUNTRY_INFO!$M98),0))))</f>
        <v>0</v>
      </c>
      <c r="E98" s="16">
        <f>IF(AND(INTRO!$E$39="Non-endemic",INTRO!$E$37="Non-endemic"),"Not required",IF(INTRO!$E$39="Non-endemic","Treat with DEC",COUNTRY_INFO!P98))</f>
        <v>0</v>
      </c>
      <c r="F98" s="16">
        <f>IF(INTRO!$E$39&lt;&gt;"Non-endemic",COUNTRY_INFO!Q98,"Not required")</f>
        <v>0</v>
      </c>
      <c r="G98" s="15">
        <f>IF(COUNTRY_INFO!H98=1, IF($E98=1,$D98, 0),0)</f>
        <v>0</v>
      </c>
      <c r="H98" s="15">
        <f>IF(INTRO!$E$39&lt;&gt;"Endemic",0, IF(AND(COUNTRY_INFO!$I98=1,$F98&lt;&gt;0),IF(COUNTRY_INFO!M98&gt;=(COUNTRY_INFO!F98+COUNTRY_INFO!G98),COUNTRY_INFO!F98+COUNTRY_INFO!G98,COUNTRY_INFO!$M98), 0))</f>
        <v>0</v>
      </c>
      <c r="I98" s="3"/>
      <c r="J98" s="15">
        <f t="shared" si="13"/>
        <v>0</v>
      </c>
      <c r="K98" s="15">
        <f t="shared" si="14"/>
        <v>0</v>
      </c>
      <c r="L98" s="15">
        <f t="shared" si="15"/>
        <v>0</v>
      </c>
      <c r="M98" s="15">
        <f t="shared" si="16"/>
        <v>0</v>
      </c>
      <c r="N98" s="15">
        <f t="shared" si="17"/>
        <v>0</v>
      </c>
      <c r="O98" s="25"/>
      <c r="P98" s="17">
        <f t="shared" si="6"/>
        <v>0</v>
      </c>
      <c r="Q98" s="17">
        <f t="shared" si="7"/>
        <v>0</v>
      </c>
    </row>
    <row r="99" spans="1:17" x14ac:dyDescent="0.2">
      <c r="A99" s="14" t="str">
        <f>IF(INTRO!$E$39="Non-endemic"," ",IF(COUNTRY_INFO!A99=0," ",COUNTRY_INFO!A99))</f>
        <v>Ethiopia</v>
      </c>
      <c r="B99" s="14" t="str">
        <f>IF(INTRO!$E$39="Non-endemic"," ",IF(COUNTRY_INFO!B99=0," ",COUNTRY_INFO!B99))</f>
        <v>AmharaNorth Gondar</v>
      </c>
      <c r="C99" s="14" t="str">
        <f>IF(INTRO!$E$39="Non-endemic"," ",IF(COUNTRY_INFO!C99=0," ",COUNTRY_INFO!C99))</f>
        <v>Metema</v>
      </c>
      <c r="D99" s="15">
        <f>IF(INTRO!$E$39="Non-endemic",0,IF(INTRO!$E$39="Endemic but PC is not required",IF(COUNTRY_INFO!$H99=1,COUNTRY_INFO!F99+COUNTRY_INFO!G99,0),IF(COUNTRY_INFO!$H99=1,COUNTRY_INFO!F99+COUNTRY_INFO!G99,IF(COUNTRY_INFO!$I99=1,IF(COUNTRY_INFO!M99&gt;=(COUNTRY_INFO!F99+COUNTRY_INFO!G99),COUNTRY_INFO!F99+COUNTRY_INFO!G99,COUNTRY_INFO!$M99),0))))</f>
        <v>129407.63953413286</v>
      </c>
      <c r="E99" s="16">
        <f>IF(AND(INTRO!$E$39="Non-endemic",INTRO!$E$37="Non-endemic"),"Not required",IF(INTRO!$E$39="Non-endemic","Treat with DEC",COUNTRY_INFO!P99))</f>
        <v>1</v>
      </c>
      <c r="F99" s="16">
        <f>IF(INTRO!$E$39&lt;&gt;"Non-endemic",COUNTRY_INFO!Q99,"Not required")</f>
        <v>2</v>
      </c>
      <c r="G99" s="15">
        <f>IF(COUNTRY_INFO!H99=1, IF($E99=1,$D99, 0),0)</f>
        <v>129407.63953413286</v>
      </c>
      <c r="H99" s="15">
        <f>IF(INTRO!$E$39&lt;&gt;"Endemic",0, IF(AND(COUNTRY_INFO!$I99=1,$F99&lt;&gt;0),IF(COUNTRY_INFO!M99&gt;=(COUNTRY_INFO!F99+COUNTRY_INFO!G99),COUNTRY_INFO!F99+COUNTRY_INFO!G99,COUNTRY_INFO!$M99), 0))</f>
        <v>129407.63953413286</v>
      </c>
      <c r="I99" s="3"/>
      <c r="J99" s="15">
        <f t="shared" si="13"/>
        <v>129407.63953413286</v>
      </c>
      <c r="K99" s="15">
        <f t="shared" si="14"/>
        <v>0</v>
      </c>
      <c r="L99" s="15">
        <f t="shared" si="15"/>
        <v>362341.39069557202</v>
      </c>
      <c r="M99" s="15">
        <f t="shared" si="16"/>
        <v>362341.39069557202</v>
      </c>
      <c r="N99" s="15">
        <f t="shared" si="17"/>
        <v>724682.78139114403</v>
      </c>
      <c r="O99" s="25"/>
      <c r="P99" s="17">
        <f t="shared" si="6"/>
        <v>724682.78139114403</v>
      </c>
      <c r="Q99" s="17">
        <f t="shared" si="7"/>
        <v>1450</v>
      </c>
    </row>
    <row r="100" spans="1:17" x14ac:dyDescent="0.2">
      <c r="A100" s="14" t="str">
        <f>IF(INTRO!$E$39="Non-endemic"," ",IF(COUNTRY_INFO!A100=0," ",COUNTRY_INFO!A100))</f>
        <v>Ethiopia</v>
      </c>
      <c r="B100" s="14" t="str">
        <f>IF(INTRO!$E$39="Non-endemic"," ",IF(COUNTRY_INFO!B100=0," ",COUNTRY_INFO!B100))</f>
        <v>AmharaNorth Gondar</v>
      </c>
      <c r="C100" s="14" t="str">
        <f>IF(INTRO!$E$39="Non-endemic"," ",IF(COUNTRY_INFO!C100=0," ",COUNTRY_INFO!C100))</f>
        <v>Mirab Belesa</v>
      </c>
      <c r="D100" s="15">
        <f>IF(INTRO!$E$39="Non-endemic",0,IF(INTRO!$E$39="Endemic but PC is not required",IF(COUNTRY_INFO!$H100=1,COUNTRY_INFO!F100+COUNTRY_INFO!G100,0),IF(COUNTRY_INFO!$H100=1,COUNTRY_INFO!F100+COUNTRY_INFO!G100,IF(COUNTRY_INFO!$I100=1,IF(COUNTRY_INFO!M100&gt;=(COUNTRY_INFO!F100+COUNTRY_INFO!G100),COUNTRY_INFO!F100+COUNTRY_INFO!G100,COUNTRY_INFO!$M100),0))))</f>
        <v>0</v>
      </c>
      <c r="E100" s="16">
        <f>IF(AND(INTRO!$E$39="Non-endemic",INTRO!$E$37="Non-endemic"),"Not required",IF(INTRO!$E$39="Non-endemic","Treat with DEC",COUNTRY_INFO!P100))</f>
        <v>0</v>
      </c>
      <c r="F100" s="16">
        <f>IF(INTRO!$E$39&lt;&gt;"Non-endemic",COUNTRY_INFO!Q100,"Not required")</f>
        <v>0</v>
      </c>
      <c r="G100" s="15">
        <f>IF(COUNTRY_INFO!H100=1, IF($E100=1,$D100, 0),0)</f>
        <v>0</v>
      </c>
      <c r="H100" s="15">
        <f>IF(INTRO!$E$39&lt;&gt;"Endemic",0, IF(AND(COUNTRY_INFO!$I100=1,$F100&lt;&gt;0),IF(COUNTRY_INFO!M100&gt;=(COUNTRY_INFO!F100+COUNTRY_INFO!G100),COUNTRY_INFO!F100+COUNTRY_INFO!G100,COUNTRY_INFO!$M100), 0))</f>
        <v>0</v>
      </c>
      <c r="I100" s="3"/>
      <c r="J100" s="15">
        <f t="shared" si="13"/>
        <v>0</v>
      </c>
      <c r="K100" s="15">
        <f t="shared" si="14"/>
        <v>0</v>
      </c>
      <c r="L100" s="15">
        <f t="shared" si="15"/>
        <v>0</v>
      </c>
      <c r="M100" s="15">
        <f t="shared" si="16"/>
        <v>0</v>
      </c>
      <c r="N100" s="15">
        <f t="shared" si="17"/>
        <v>0</v>
      </c>
      <c r="O100" s="25"/>
      <c r="P100" s="17">
        <f t="shared" si="6"/>
        <v>0</v>
      </c>
      <c r="Q100" s="17">
        <f t="shared" si="7"/>
        <v>0</v>
      </c>
    </row>
    <row r="101" spans="1:17" x14ac:dyDescent="0.2">
      <c r="A101" s="14" t="str">
        <f>IF(INTRO!$E$39="Non-endemic"," ",IF(COUNTRY_INFO!A101=0," ",COUNTRY_INFO!A101))</f>
        <v>Ethiopia</v>
      </c>
      <c r="B101" s="14" t="str">
        <f>IF(INTRO!$E$39="Non-endemic"," ",IF(COUNTRY_INFO!B101=0," ",COUNTRY_INFO!B101))</f>
        <v>AmharaNorth Gondar</v>
      </c>
      <c r="C101" s="14" t="str">
        <f>IF(INTRO!$E$39="Non-endemic"," ",IF(COUNTRY_INFO!C101=0," ",COUNTRY_INFO!C101))</f>
        <v>Quara</v>
      </c>
      <c r="D101" s="15">
        <f>IF(INTRO!$E$39="Non-endemic",0,IF(INTRO!$E$39="Endemic but PC is not required",IF(COUNTRY_INFO!$H101=1,COUNTRY_INFO!F101+COUNTRY_INFO!G101,0),IF(COUNTRY_INFO!$H101=1,COUNTRY_INFO!F101+COUNTRY_INFO!G101,IF(COUNTRY_INFO!$I101=1,IF(COUNTRY_INFO!M101&gt;=(COUNTRY_INFO!F101+COUNTRY_INFO!G101),COUNTRY_INFO!F101+COUNTRY_INFO!G101,COUNTRY_INFO!$M101),0))))</f>
        <v>120645.60991277033</v>
      </c>
      <c r="E101" s="16">
        <f>IF(AND(INTRO!$E$39="Non-endemic",INTRO!$E$37="Non-endemic"),"Not required",IF(INTRO!$E$39="Non-endemic","Treat with DEC",COUNTRY_INFO!P101))</f>
        <v>1</v>
      </c>
      <c r="F101" s="16">
        <f>IF(INTRO!$E$39&lt;&gt;"Non-endemic",COUNTRY_INFO!Q101,"Not required")</f>
        <v>2</v>
      </c>
      <c r="G101" s="15">
        <f>IF(COUNTRY_INFO!H101=1, IF($E101=1,$D101, 0),0)</f>
        <v>120645.60991277033</v>
      </c>
      <c r="H101" s="15">
        <f>IF(INTRO!$E$39&lt;&gt;"Endemic",0, IF(AND(COUNTRY_INFO!$I101=1,$F101&lt;&gt;0),IF(COUNTRY_INFO!M101&gt;=(COUNTRY_INFO!F101+COUNTRY_INFO!G101),COUNTRY_INFO!F101+COUNTRY_INFO!G101,COUNTRY_INFO!$M101), 0))</f>
        <v>120645.60991277033</v>
      </c>
      <c r="I101" s="3"/>
      <c r="J101" s="15">
        <f t="shared" si="13"/>
        <v>120645.60991277033</v>
      </c>
      <c r="K101" s="15">
        <f t="shared" si="14"/>
        <v>0</v>
      </c>
      <c r="L101" s="15">
        <f t="shared" si="15"/>
        <v>337807.70775575691</v>
      </c>
      <c r="M101" s="15">
        <f t="shared" si="16"/>
        <v>337807.70775575691</v>
      </c>
      <c r="N101" s="15">
        <f t="shared" si="17"/>
        <v>675615.41551151383</v>
      </c>
      <c r="O101" s="25"/>
      <c r="P101" s="17">
        <f t="shared" si="6"/>
        <v>675615.41551151383</v>
      </c>
      <c r="Q101" s="17">
        <f t="shared" si="7"/>
        <v>1352</v>
      </c>
    </row>
    <row r="102" spans="1:17" x14ac:dyDescent="0.2">
      <c r="A102" s="14" t="str">
        <f>IF(INTRO!$E$39="Non-endemic"," ",IF(COUNTRY_INFO!A102=0," ",COUNTRY_INFO!A102))</f>
        <v>Ethiopia</v>
      </c>
      <c r="B102" s="14" t="str">
        <f>IF(INTRO!$E$39="Non-endemic"," ",IF(COUNTRY_INFO!B102=0," ",COUNTRY_INFO!B102))</f>
        <v>AmharaNorth Gondar</v>
      </c>
      <c r="C102" s="14" t="str">
        <f>IF(INTRO!$E$39="Non-endemic"," ",IF(COUNTRY_INFO!C102=0," ",COUNTRY_INFO!C102))</f>
        <v>Tach Armachiho</v>
      </c>
      <c r="D102" s="15">
        <f>IF(INTRO!$E$39="Non-endemic",0,IF(INTRO!$E$39="Endemic but PC is not required",IF(COUNTRY_INFO!$H102=1,COUNTRY_INFO!F102+COUNTRY_INFO!G102,0),IF(COUNTRY_INFO!$H102=1,COUNTRY_INFO!F102+COUNTRY_INFO!G102,IF(COUNTRY_INFO!$I102=1,IF(COUNTRY_INFO!M102&gt;=(COUNTRY_INFO!F102+COUNTRY_INFO!G102),COUNTRY_INFO!F102+COUNTRY_INFO!G102,COUNTRY_INFO!$M102),0))))</f>
        <v>138025.30659168644</v>
      </c>
      <c r="E102" s="16">
        <f>IF(AND(INTRO!$E$39="Non-endemic",INTRO!$E$37="Non-endemic"),"Not required",IF(INTRO!$E$39="Non-endemic","Treat with DEC",COUNTRY_INFO!P102))</f>
        <v>0</v>
      </c>
      <c r="F102" s="16">
        <f>IF(INTRO!$E$39&lt;&gt;"Non-endemic",COUNTRY_INFO!Q102,"Not required")</f>
        <v>2</v>
      </c>
      <c r="G102" s="15">
        <f>IF(COUNTRY_INFO!H102=1, IF($E102=1,$D102, 0),0)</f>
        <v>0</v>
      </c>
      <c r="H102" s="15">
        <f>IF(INTRO!$E$39&lt;&gt;"Endemic",0, IF(AND(COUNTRY_INFO!$I102=1,$F102&lt;&gt;0),IF(COUNTRY_INFO!M102&gt;=(COUNTRY_INFO!F102+COUNTRY_INFO!G102),COUNTRY_INFO!F102+COUNTRY_INFO!G102,COUNTRY_INFO!$M102), 0))</f>
        <v>138025.30659168644</v>
      </c>
      <c r="I102" s="3"/>
      <c r="J102" s="15">
        <f t="shared" si="13"/>
        <v>138025.30659168644</v>
      </c>
      <c r="K102" s="15">
        <f t="shared" si="14"/>
        <v>0</v>
      </c>
      <c r="L102" s="15">
        <f t="shared" si="15"/>
        <v>772941.71691344399</v>
      </c>
      <c r="M102" s="15">
        <f t="shared" si="16"/>
        <v>0</v>
      </c>
      <c r="N102" s="15">
        <f t="shared" si="17"/>
        <v>772941.71691344399</v>
      </c>
      <c r="O102" s="25"/>
      <c r="P102" s="17">
        <f t="shared" si="6"/>
        <v>772941.71691344399</v>
      </c>
      <c r="Q102" s="17">
        <f t="shared" si="7"/>
        <v>1546</v>
      </c>
    </row>
    <row r="103" spans="1:17" x14ac:dyDescent="0.2">
      <c r="A103" s="14" t="str">
        <f>IF(INTRO!$E$39="Non-endemic"," ",IF(COUNTRY_INFO!A103=0," ",COUNTRY_INFO!A103))</f>
        <v>Ethiopia</v>
      </c>
      <c r="B103" s="14" t="str">
        <f>IF(INTRO!$E$39="Non-endemic"," ",IF(COUNTRY_INFO!B103=0," ",COUNTRY_INFO!B103))</f>
        <v>AmharaNorth Gondar</v>
      </c>
      <c r="C103" s="14" t="str">
        <f>IF(INTRO!$E$39="Non-endemic"," ",IF(COUNTRY_INFO!C103=0," ",COUNTRY_INFO!C103))</f>
        <v>Takusa</v>
      </c>
      <c r="D103" s="15">
        <f>IF(INTRO!$E$39="Non-endemic",0,IF(INTRO!$E$39="Endemic but PC is not required",IF(COUNTRY_INFO!$H103=1,COUNTRY_INFO!F103+COUNTRY_INFO!G103,0),IF(COUNTRY_INFO!$H103=1,COUNTRY_INFO!F103+COUNTRY_INFO!G103,IF(COUNTRY_INFO!$I103=1,IF(COUNTRY_INFO!M103&gt;=(COUNTRY_INFO!F103+COUNTRY_INFO!G103),COUNTRY_INFO!F103+COUNTRY_INFO!G103,COUNTRY_INFO!$M103),0))))</f>
        <v>0</v>
      </c>
      <c r="E103" s="16">
        <f>IF(AND(INTRO!$E$39="Non-endemic",INTRO!$E$37="Non-endemic"),"Not required",IF(INTRO!$E$39="Non-endemic","Treat with DEC",COUNTRY_INFO!P103))</f>
        <v>0</v>
      </c>
      <c r="F103" s="16">
        <f>IF(INTRO!$E$39&lt;&gt;"Non-endemic",COUNTRY_INFO!Q103,"Not required")</f>
        <v>0</v>
      </c>
      <c r="G103" s="15">
        <f>IF(COUNTRY_INFO!H103=1, IF($E103=1,$D103, 0),0)</f>
        <v>0</v>
      </c>
      <c r="H103" s="15">
        <f>IF(INTRO!$E$39&lt;&gt;"Endemic",0, IF(AND(COUNTRY_INFO!$I103=1,$F103&lt;&gt;0),IF(COUNTRY_INFO!M103&gt;=(COUNTRY_INFO!F103+COUNTRY_INFO!G103),COUNTRY_INFO!F103+COUNTRY_INFO!G103,COUNTRY_INFO!$M103), 0))</f>
        <v>0</v>
      </c>
      <c r="I103" s="3"/>
      <c r="J103" s="15">
        <f t="shared" si="13"/>
        <v>0</v>
      </c>
      <c r="K103" s="15">
        <f t="shared" si="14"/>
        <v>0</v>
      </c>
      <c r="L103" s="15">
        <f t="shared" si="15"/>
        <v>0</v>
      </c>
      <c r="M103" s="15">
        <f t="shared" si="16"/>
        <v>0</v>
      </c>
      <c r="N103" s="15">
        <f t="shared" si="17"/>
        <v>0</v>
      </c>
      <c r="O103" s="25"/>
      <c r="P103" s="17">
        <f t="shared" si="6"/>
        <v>0</v>
      </c>
      <c r="Q103" s="17">
        <f t="shared" si="7"/>
        <v>0</v>
      </c>
    </row>
    <row r="104" spans="1:17" x14ac:dyDescent="0.2">
      <c r="A104" s="14" t="str">
        <f>IF(INTRO!$E$39="Non-endemic"," ",IF(COUNTRY_INFO!A104=0," ",COUNTRY_INFO!A104))</f>
        <v>Ethiopia</v>
      </c>
      <c r="B104" s="14" t="str">
        <f>IF(INTRO!$E$39="Non-endemic"," ",IF(COUNTRY_INFO!B104=0," ",COUNTRY_INFO!B104))</f>
        <v>AmharaNorth Gondar</v>
      </c>
      <c r="C104" s="14" t="str">
        <f>IF(INTRO!$E$39="Non-endemic"," ",IF(COUNTRY_INFO!C104=0," ",COUNTRY_INFO!C104))</f>
        <v>Tegedie</v>
      </c>
      <c r="D104" s="15">
        <f>IF(INTRO!$E$39="Non-endemic",0,IF(INTRO!$E$39="Endemic but PC is not required",IF(COUNTRY_INFO!$H104=1,COUNTRY_INFO!F104+COUNTRY_INFO!G104,0),IF(COUNTRY_INFO!$H104=1,COUNTRY_INFO!F104+COUNTRY_INFO!G104,IF(COUNTRY_INFO!$I104=1,IF(COUNTRY_INFO!M104&gt;=(COUNTRY_INFO!F104+COUNTRY_INFO!G104),COUNTRY_INFO!F104+COUNTRY_INFO!G104,COUNTRY_INFO!$M104),0))))</f>
        <v>81030.620621316048</v>
      </c>
      <c r="E104" s="16">
        <f>IF(AND(INTRO!$E$39="Non-endemic",INTRO!$E$37="Non-endemic"),"Not required",IF(INTRO!$E$39="Non-endemic","Treat with DEC",COUNTRY_INFO!P104))</f>
        <v>0</v>
      </c>
      <c r="F104" s="16">
        <f>IF(INTRO!$E$39&lt;&gt;"Non-endemic",COUNTRY_INFO!Q104,"Not required")</f>
        <v>2</v>
      </c>
      <c r="G104" s="15">
        <f>IF(COUNTRY_INFO!H104=1, IF($E104=1,$D104, 0),0)</f>
        <v>0</v>
      </c>
      <c r="H104" s="15">
        <f>IF(INTRO!$E$39&lt;&gt;"Endemic",0, IF(AND(COUNTRY_INFO!$I104=1,$F104&lt;&gt;0),IF(COUNTRY_INFO!M104&gt;=(COUNTRY_INFO!F104+COUNTRY_INFO!G104),COUNTRY_INFO!F104+COUNTRY_INFO!G104,COUNTRY_INFO!$M104), 0))</f>
        <v>81030.620621316048</v>
      </c>
      <c r="I104" s="3"/>
      <c r="J104" s="15">
        <f t="shared" si="13"/>
        <v>81030.620621316048</v>
      </c>
      <c r="K104" s="15">
        <f t="shared" si="14"/>
        <v>0</v>
      </c>
      <c r="L104" s="15">
        <f t="shared" si="15"/>
        <v>453771.47547936987</v>
      </c>
      <c r="M104" s="15">
        <f t="shared" si="16"/>
        <v>0</v>
      </c>
      <c r="N104" s="15">
        <f t="shared" si="17"/>
        <v>453771.47547936987</v>
      </c>
      <c r="O104" s="25"/>
      <c r="P104" s="17">
        <f t="shared" si="6"/>
        <v>453771.47547936987</v>
      </c>
      <c r="Q104" s="17">
        <f t="shared" si="7"/>
        <v>908</v>
      </c>
    </row>
    <row r="105" spans="1:17" x14ac:dyDescent="0.2">
      <c r="A105" s="14" t="str">
        <f>IF(INTRO!$E$39="Non-endemic"," ",IF(COUNTRY_INFO!A105=0," ",COUNTRY_INFO!A105))</f>
        <v>Ethiopia</v>
      </c>
      <c r="B105" s="14" t="str">
        <f>IF(INTRO!$E$39="Non-endemic"," ",IF(COUNTRY_INFO!B105=0," ",COUNTRY_INFO!B105))</f>
        <v>AmharaNorth Gondar</v>
      </c>
      <c r="C105" s="14" t="str">
        <f>IF(INTRO!$E$39="Non-endemic"," ",IF(COUNTRY_INFO!C105=0," ",COUNTRY_INFO!C105))</f>
        <v>Telemt</v>
      </c>
      <c r="D105" s="15">
        <f>IF(INTRO!$E$39="Non-endemic",0,IF(INTRO!$E$39="Endemic but PC is not required",IF(COUNTRY_INFO!$H105=1,COUNTRY_INFO!F105+COUNTRY_INFO!G105,0),IF(COUNTRY_INFO!$H105=1,COUNTRY_INFO!F105+COUNTRY_INFO!G105,IF(COUNTRY_INFO!$I105=1,IF(COUNTRY_INFO!M105&gt;=(COUNTRY_INFO!F105+COUNTRY_INFO!G105),COUNTRY_INFO!F105+COUNTRY_INFO!G105,COUNTRY_INFO!$M105),0))))</f>
        <v>0</v>
      </c>
      <c r="E105" s="16">
        <f>IF(AND(INTRO!$E$39="Non-endemic",INTRO!$E$37="Non-endemic"),"Not required",IF(INTRO!$E$39="Non-endemic","Treat with DEC",COUNTRY_INFO!P105))</f>
        <v>0</v>
      </c>
      <c r="F105" s="16">
        <f>IF(INTRO!$E$39&lt;&gt;"Non-endemic",COUNTRY_INFO!Q105,"Not required")</f>
        <v>0</v>
      </c>
      <c r="G105" s="15">
        <f>IF(COUNTRY_INFO!H105=1, IF($E105=1,$D105, 0),0)</f>
        <v>0</v>
      </c>
      <c r="H105" s="15">
        <f>IF(INTRO!$E$39&lt;&gt;"Endemic",0, IF(AND(COUNTRY_INFO!$I105=1,$F105&lt;&gt;0),IF(COUNTRY_INFO!M105&gt;=(COUNTRY_INFO!F105+COUNTRY_INFO!G105),COUNTRY_INFO!F105+COUNTRY_INFO!G105,COUNTRY_INFO!$M105), 0))</f>
        <v>0</v>
      </c>
      <c r="I105" s="3"/>
      <c r="J105" s="15">
        <f t="shared" si="13"/>
        <v>0</v>
      </c>
      <c r="K105" s="15">
        <f t="shared" si="14"/>
        <v>0</v>
      </c>
      <c r="L105" s="15">
        <f t="shared" si="15"/>
        <v>0</v>
      </c>
      <c r="M105" s="15">
        <f t="shared" si="16"/>
        <v>0</v>
      </c>
      <c r="N105" s="15">
        <f t="shared" si="17"/>
        <v>0</v>
      </c>
      <c r="O105" s="25"/>
      <c r="P105" s="17">
        <f t="shared" si="6"/>
        <v>0</v>
      </c>
      <c r="Q105" s="17">
        <f t="shared" si="7"/>
        <v>0</v>
      </c>
    </row>
    <row r="106" spans="1:17" x14ac:dyDescent="0.2">
      <c r="A106" s="14" t="str">
        <f>IF(INTRO!$E$39="Non-endemic"," ",IF(COUNTRY_INFO!A106=0," ",COUNTRY_INFO!A106))</f>
        <v>Ethiopia</v>
      </c>
      <c r="B106" s="14" t="str">
        <f>IF(INTRO!$E$39="Non-endemic"," ",IF(COUNTRY_INFO!B106=0," ",COUNTRY_INFO!B106))</f>
        <v>AmharaNorth Gondar</v>
      </c>
      <c r="C106" s="14" t="str">
        <f>IF(INTRO!$E$39="Non-endemic"," ",IF(COUNTRY_INFO!C106=0," ",COUNTRY_INFO!C106))</f>
        <v>West Armachoho</v>
      </c>
      <c r="D106" s="15">
        <f>IF(INTRO!$E$39="Non-endemic",0,IF(INTRO!$E$39="Endemic but PC is not required",IF(COUNTRY_INFO!$H106=1,COUNTRY_INFO!F106+COUNTRY_INFO!G106,0),IF(COUNTRY_INFO!$H106=1,COUNTRY_INFO!F106+COUNTRY_INFO!G106,IF(COUNTRY_INFO!$I106=1,IF(COUNTRY_INFO!M106&gt;=(COUNTRY_INFO!F106+COUNTRY_INFO!G106),COUNTRY_INFO!F106+COUNTRY_INFO!G106,COUNTRY_INFO!$M106),0))))</f>
        <v>45009.135388267838</v>
      </c>
      <c r="E106" s="16">
        <f>IF(AND(INTRO!$E$39="Non-endemic",INTRO!$E$37="Non-endemic"),"Not required",IF(INTRO!$E$39="Non-endemic","Treat with DEC",COUNTRY_INFO!P106))</f>
        <v>0</v>
      </c>
      <c r="F106" s="16">
        <f>IF(INTRO!$E$39&lt;&gt;"Non-endemic",COUNTRY_INFO!Q106,"Not required")</f>
        <v>2</v>
      </c>
      <c r="G106" s="15">
        <f>IF(COUNTRY_INFO!H106=1, IF($E106=1,$D106, 0),0)</f>
        <v>0</v>
      </c>
      <c r="H106" s="15">
        <f>IF(INTRO!$E$39&lt;&gt;"Endemic",0, IF(AND(COUNTRY_INFO!$I106=1,$F106&lt;&gt;0),IF(COUNTRY_INFO!M106&gt;=(COUNTRY_INFO!F106+COUNTRY_INFO!G106),COUNTRY_INFO!F106+COUNTRY_INFO!G106,COUNTRY_INFO!$M106), 0))</f>
        <v>45009.135388267838</v>
      </c>
      <c r="I106" s="3"/>
      <c r="J106" s="15">
        <f t="shared" si="13"/>
        <v>45009.135388267838</v>
      </c>
      <c r="K106" s="15">
        <f t="shared" si="14"/>
        <v>0</v>
      </c>
      <c r="L106" s="15">
        <f t="shared" si="15"/>
        <v>252051.15817429987</v>
      </c>
      <c r="M106" s="15">
        <f t="shared" si="16"/>
        <v>0</v>
      </c>
      <c r="N106" s="15">
        <f t="shared" si="17"/>
        <v>252051.15817429987</v>
      </c>
      <c r="O106" s="25"/>
      <c r="P106" s="17">
        <f t="shared" si="6"/>
        <v>252051.15817429987</v>
      </c>
      <c r="Q106" s="17">
        <f t="shared" si="7"/>
        <v>505</v>
      </c>
    </row>
    <row r="107" spans="1:17" x14ac:dyDescent="0.2">
      <c r="A107" s="14" t="str">
        <f>IF(INTRO!$E$39="Non-endemic"," ",IF(COUNTRY_INFO!A107=0," ",COUNTRY_INFO!A107))</f>
        <v>Ethiopia</v>
      </c>
      <c r="B107" s="14" t="str">
        <f>IF(INTRO!$E$39="Non-endemic"," ",IF(COUNTRY_INFO!B107=0," ",COUNTRY_INFO!B107))</f>
        <v>AmharaNorth Gondar</v>
      </c>
      <c r="C107" s="14" t="str">
        <f>IF(INTRO!$E$39="Non-endemic"," ",IF(COUNTRY_INFO!C107=0," ",COUNTRY_INFO!C107))</f>
        <v>West Dembia</v>
      </c>
      <c r="D107" s="15">
        <f>IF(INTRO!$E$39="Non-endemic",0,IF(INTRO!$E$39="Endemic but PC is not required",IF(COUNTRY_INFO!$H107=1,COUNTRY_INFO!F107+COUNTRY_INFO!G107,0),IF(COUNTRY_INFO!$H107=1,COUNTRY_INFO!F107+COUNTRY_INFO!G107,IF(COUNTRY_INFO!$I107=1,IF(COUNTRY_INFO!M107&gt;=(COUNTRY_INFO!F107+COUNTRY_INFO!G107),COUNTRY_INFO!F107+COUNTRY_INFO!G107,COUNTRY_INFO!$M107),0))))</f>
        <v>0</v>
      </c>
      <c r="E107" s="16">
        <f>IF(AND(INTRO!$E$39="Non-endemic",INTRO!$E$37="Non-endemic"),"Not required",IF(INTRO!$E$39="Non-endemic","Treat with DEC",COUNTRY_INFO!P107))</f>
        <v>0</v>
      </c>
      <c r="F107" s="16">
        <f>IF(INTRO!$E$39&lt;&gt;"Non-endemic",COUNTRY_INFO!Q107,"Not required")</f>
        <v>0</v>
      </c>
      <c r="G107" s="15">
        <f>IF(COUNTRY_INFO!H107=1, IF($E107=1,$D107, 0),0)</f>
        <v>0</v>
      </c>
      <c r="H107" s="15">
        <f>IF(INTRO!$E$39&lt;&gt;"Endemic",0, IF(AND(COUNTRY_INFO!$I107=1,$F107&lt;&gt;0),IF(COUNTRY_INFO!M107&gt;=(COUNTRY_INFO!F107+COUNTRY_INFO!G107),COUNTRY_INFO!F107+COUNTRY_INFO!G107,COUNTRY_INFO!$M107), 0))</f>
        <v>0</v>
      </c>
      <c r="I107" s="3"/>
      <c r="J107" s="15">
        <f t="shared" si="13"/>
        <v>0</v>
      </c>
      <c r="K107" s="15">
        <f t="shared" si="14"/>
        <v>0</v>
      </c>
      <c r="L107" s="15">
        <f t="shared" si="15"/>
        <v>0</v>
      </c>
      <c r="M107" s="15">
        <f t="shared" si="16"/>
        <v>0</v>
      </c>
      <c r="N107" s="15">
        <f t="shared" si="17"/>
        <v>0</v>
      </c>
      <c r="O107" s="25"/>
      <c r="P107" s="17">
        <f t="shared" si="6"/>
        <v>0</v>
      </c>
      <c r="Q107" s="17">
        <f t="shared" si="7"/>
        <v>0</v>
      </c>
    </row>
    <row r="108" spans="1:17" x14ac:dyDescent="0.2">
      <c r="A108" s="14" t="str">
        <f>IF(INTRO!$E$39="Non-endemic"," ",IF(COUNTRY_INFO!A108=0," ",COUNTRY_INFO!A108))</f>
        <v>Ethiopia</v>
      </c>
      <c r="B108" s="14" t="str">
        <f>IF(INTRO!$E$39="Non-endemic"," ",IF(COUNTRY_INFO!B108=0," ",COUNTRY_INFO!B108))</f>
        <v>AmharaNorth Gondar</v>
      </c>
      <c r="C108" s="14" t="str">
        <f>IF(INTRO!$E$39="Non-endemic"," ",IF(COUNTRY_INFO!C108=0," ",COUNTRY_INFO!C108))</f>
        <v>Wogera</v>
      </c>
      <c r="D108" s="15">
        <f>IF(INTRO!$E$39="Non-endemic",0,IF(INTRO!$E$39="Endemic but PC is not required",IF(COUNTRY_INFO!$H108=1,COUNTRY_INFO!F108+COUNTRY_INFO!G108,0),IF(COUNTRY_INFO!$H108=1,COUNTRY_INFO!F108+COUNTRY_INFO!G108,IF(COUNTRY_INFO!$I108=1,IF(COUNTRY_INFO!M108&gt;=(COUNTRY_INFO!F108+COUNTRY_INFO!G108),COUNTRY_INFO!F108+COUNTRY_INFO!G108,COUNTRY_INFO!$M108),0))))</f>
        <v>0</v>
      </c>
      <c r="E108" s="16">
        <f>IF(AND(INTRO!$E$39="Non-endemic",INTRO!$E$37="Non-endemic"),"Not required",IF(INTRO!$E$39="Non-endemic","Treat with DEC",COUNTRY_INFO!P108))</f>
        <v>0</v>
      </c>
      <c r="F108" s="16">
        <f>IF(INTRO!$E$39&lt;&gt;"Non-endemic",COUNTRY_INFO!Q108,"Not required")</f>
        <v>0</v>
      </c>
      <c r="G108" s="15">
        <f>IF(COUNTRY_INFO!H108=1, IF($E108=1,$D108, 0),0)</f>
        <v>0</v>
      </c>
      <c r="H108" s="15">
        <f>IF(INTRO!$E$39&lt;&gt;"Endemic",0, IF(AND(COUNTRY_INFO!$I108=1,$F108&lt;&gt;0),IF(COUNTRY_INFO!M108&gt;=(COUNTRY_INFO!F108+COUNTRY_INFO!G108),COUNTRY_INFO!F108+COUNTRY_INFO!G108,COUNTRY_INFO!$M108), 0))</f>
        <v>0</v>
      </c>
      <c r="I108" s="3"/>
      <c r="J108" s="15">
        <f t="shared" si="13"/>
        <v>0</v>
      </c>
      <c r="K108" s="15">
        <f t="shared" si="14"/>
        <v>0</v>
      </c>
      <c r="L108" s="15">
        <f t="shared" si="15"/>
        <v>0</v>
      </c>
      <c r="M108" s="15">
        <f t="shared" si="16"/>
        <v>0</v>
      </c>
      <c r="N108" s="15">
        <f t="shared" si="17"/>
        <v>0</v>
      </c>
      <c r="O108" s="25"/>
      <c r="P108" s="17">
        <f t="shared" si="6"/>
        <v>0</v>
      </c>
      <c r="Q108" s="17">
        <f t="shared" si="7"/>
        <v>0</v>
      </c>
    </row>
    <row r="109" spans="1:17" x14ac:dyDescent="0.2">
      <c r="A109" s="14" t="str">
        <f>IF(INTRO!$E$39="Non-endemic"," ",IF(COUNTRY_INFO!A109=0," ",COUNTRY_INFO!A109))</f>
        <v>Ethiopia</v>
      </c>
      <c r="B109" s="14" t="str">
        <f>IF(INTRO!$E$39="Non-endemic"," ",IF(COUNTRY_INFO!B109=0," ",COUNTRY_INFO!B109))</f>
        <v>AmharaNorth Shoa</v>
      </c>
      <c r="C109" s="14" t="str">
        <f>IF(INTRO!$E$39="Non-endemic"," ",IF(COUNTRY_INFO!C109=0," ",COUNTRY_INFO!C109))</f>
        <v>Angolelna tera</v>
      </c>
      <c r="D109" s="15">
        <f>IF(INTRO!$E$39="Non-endemic",0,IF(INTRO!$E$39="Endemic but PC is not required",IF(COUNTRY_INFO!$H109=1,COUNTRY_INFO!F109+COUNTRY_INFO!G109,0),IF(COUNTRY_INFO!$H109=1,COUNTRY_INFO!F109+COUNTRY_INFO!G109,IF(COUNTRY_INFO!$I109=1,IF(COUNTRY_INFO!M109&gt;=(COUNTRY_INFO!F109+COUNTRY_INFO!G109),COUNTRY_INFO!F109+COUNTRY_INFO!G109,COUNTRY_INFO!$M109),0))))</f>
        <v>0</v>
      </c>
      <c r="E109" s="16">
        <f>IF(AND(INTRO!$E$39="Non-endemic",INTRO!$E$37="Non-endemic"),"Not required",IF(INTRO!$E$39="Non-endemic","Treat with DEC",COUNTRY_INFO!P109))</f>
        <v>0</v>
      </c>
      <c r="F109" s="16">
        <f>IF(INTRO!$E$39&lt;&gt;"Non-endemic",COUNTRY_INFO!Q109,"Not required")</f>
        <v>0</v>
      </c>
      <c r="G109" s="15">
        <f>IF(COUNTRY_INFO!H109=1, IF($E109=1,$D109, 0),0)</f>
        <v>0</v>
      </c>
      <c r="H109" s="15">
        <f>IF(INTRO!$E$39&lt;&gt;"Endemic",0, IF(AND(COUNTRY_INFO!$I109=1,$F109&lt;&gt;0),IF(COUNTRY_INFO!M109&gt;=(COUNTRY_INFO!F109+COUNTRY_INFO!G109),COUNTRY_INFO!F109+COUNTRY_INFO!G109,COUNTRY_INFO!$M109), 0))</f>
        <v>0</v>
      </c>
      <c r="I109" s="3"/>
      <c r="J109" s="15">
        <f t="shared" si="13"/>
        <v>0</v>
      </c>
      <c r="K109" s="15">
        <f t="shared" si="14"/>
        <v>0</v>
      </c>
      <c r="L109" s="15">
        <f t="shared" si="15"/>
        <v>0</v>
      </c>
      <c r="M109" s="15">
        <f t="shared" si="16"/>
        <v>0</v>
      </c>
      <c r="N109" s="15">
        <f t="shared" si="17"/>
        <v>0</v>
      </c>
      <c r="O109" s="25"/>
      <c r="P109" s="17">
        <f t="shared" si="6"/>
        <v>0</v>
      </c>
      <c r="Q109" s="17">
        <f t="shared" si="7"/>
        <v>0</v>
      </c>
    </row>
    <row r="110" spans="1:17" x14ac:dyDescent="0.2">
      <c r="A110" s="14" t="str">
        <f>IF(INTRO!$E$39="Non-endemic"," ",IF(COUNTRY_INFO!A110=0," ",COUNTRY_INFO!A110))</f>
        <v>Ethiopia</v>
      </c>
      <c r="B110" s="14" t="str">
        <f>IF(INTRO!$E$39="Non-endemic"," ",IF(COUNTRY_INFO!B110=0," ",COUNTRY_INFO!B110))</f>
        <v>AmharaNorth Shoa</v>
      </c>
      <c r="C110" s="14" t="str">
        <f>IF(INTRO!$E$39="Non-endemic"," ",IF(COUNTRY_INFO!C110=0," ",COUNTRY_INFO!C110))</f>
        <v>Ankober</v>
      </c>
      <c r="D110" s="15">
        <f>IF(INTRO!$E$39="Non-endemic",0,IF(INTRO!$E$39="Endemic but PC is not required",IF(COUNTRY_INFO!$H110=1,COUNTRY_INFO!F110+COUNTRY_INFO!G110,0),IF(COUNTRY_INFO!$H110=1,COUNTRY_INFO!F110+COUNTRY_INFO!G110,IF(COUNTRY_INFO!$I110=1,IF(COUNTRY_INFO!M110&gt;=(COUNTRY_INFO!F110+COUNTRY_INFO!G110),COUNTRY_INFO!F110+COUNTRY_INFO!G110,COUNTRY_INFO!$M110),0))))</f>
        <v>0</v>
      </c>
      <c r="E110" s="16">
        <f>IF(AND(INTRO!$E$39="Non-endemic",INTRO!$E$37="Non-endemic"),"Not required",IF(INTRO!$E$39="Non-endemic","Treat with DEC",COUNTRY_INFO!P110))</f>
        <v>0</v>
      </c>
      <c r="F110" s="16">
        <f>IF(INTRO!$E$39&lt;&gt;"Non-endemic",COUNTRY_INFO!Q110,"Not required")</f>
        <v>0</v>
      </c>
      <c r="G110" s="15">
        <f>IF(COUNTRY_INFO!H110=1, IF($E110=1,$D110, 0),0)</f>
        <v>0</v>
      </c>
      <c r="H110" s="15">
        <f>IF(INTRO!$E$39&lt;&gt;"Endemic",0, IF(AND(COUNTRY_INFO!$I110=1,$F110&lt;&gt;0),IF(COUNTRY_INFO!M110&gt;=(COUNTRY_INFO!F110+COUNTRY_INFO!G110),COUNTRY_INFO!F110+COUNTRY_INFO!G110,COUNTRY_INFO!$M110), 0))</f>
        <v>0</v>
      </c>
      <c r="I110" s="3"/>
      <c r="J110" s="15">
        <f t="shared" si="13"/>
        <v>0</v>
      </c>
      <c r="K110" s="15">
        <f t="shared" si="14"/>
        <v>0</v>
      </c>
      <c r="L110" s="15">
        <f t="shared" si="15"/>
        <v>0</v>
      </c>
      <c r="M110" s="15">
        <f t="shared" si="16"/>
        <v>0</v>
      </c>
      <c r="N110" s="15">
        <f t="shared" si="17"/>
        <v>0</v>
      </c>
      <c r="O110" s="25"/>
      <c r="P110" s="17">
        <f t="shared" si="6"/>
        <v>0</v>
      </c>
      <c r="Q110" s="17">
        <f t="shared" si="7"/>
        <v>0</v>
      </c>
    </row>
    <row r="111" spans="1:17" x14ac:dyDescent="0.2">
      <c r="A111" s="14" t="str">
        <f>IF(INTRO!$E$39="Non-endemic"," ",IF(COUNTRY_INFO!A111=0," ",COUNTRY_INFO!A111))</f>
        <v>Ethiopia</v>
      </c>
      <c r="B111" s="14" t="str">
        <f>IF(INTRO!$E$39="Non-endemic"," ",IF(COUNTRY_INFO!B111=0," ",COUNTRY_INFO!B111))</f>
        <v>AmharaNorth Shoa</v>
      </c>
      <c r="C111" s="14" t="str">
        <f>IF(INTRO!$E$39="Non-endemic"," ",IF(COUNTRY_INFO!C111=0," ",COUNTRY_INFO!C111))</f>
        <v>Antsokiagemza</v>
      </c>
      <c r="D111" s="15">
        <f>IF(INTRO!$E$39="Non-endemic",0,IF(INTRO!$E$39="Endemic but PC is not required",IF(COUNTRY_INFO!$H111=1,COUNTRY_INFO!F111+COUNTRY_INFO!G111,0),IF(COUNTRY_INFO!$H111=1,COUNTRY_INFO!F111+COUNTRY_INFO!G111,IF(COUNTRY_INFO!$I111=1,IF(COUNTRY_INFO!M111&gt;=(COUNTRY_INFO!F111+COUNTRY_INFO!G111),COUNTRY_INFO!F111+COUNTRY_INFO!G111,COUNTRY_INFO!$M111),0))))</f>
        <v>0</v>
      </c>
      <c r="E111" s="16">
        <f>IF(AND(INTRO!$E$39="Non-endemic",INTRO!$E$37="Non-endemic"),"Not required",IF(INTRO!$E$39="Non-endemic","Treat with DEC",COUNTRY_INFO!P111))</f>
        <v>0</v>
      </c>
      <c r="F111" s="16">
        <f>IF(INTRO!$E$39&lt;&gt;"Non-endemic",COUNTRY_INFO!Q111,"Not required")</f>
        <v>0</v>
      </c>
      <c r="G111" s="15">
        <f>IF(COUNTRY_INFO!H111=1, IF($E111=1,$D111, 0),0)</f>
        <v>0</v>
      </c>
      <c r="H111" s="15">
        <f>IF(INTRO!$E$39&lt;&gt;"Endemic",0, IF(AND(COUNTRY_INFO!$I111=1,$F111&lt;&gt;0),IF(COUNTRY_INFO!M111&gt;=(COUNTRY_INFO!F111+COUNTRY_INFO!G111),COUNTRY_INFO!F111+COUNTRY_INFO!G111,COUNTRY_INFO!$M111), 0))</f>
        <v>0</v>
      </c>
      <c r="I111" s="3"/>
      <c r="J111" s="15">
        <f t="shared" si="13"/>
        <v>0</v>
      </c>
      <c r="K111" s="15">
        <f t="shared" si="14"/>
        <v>0</v>
      </c>
      <c r="L111" s="15">
        <f t="shared" si="15"/>
        <v>0</v>
      </c>
      <c r="M111" s="15">
        <f t="shared" si="16"/>
        <v>0</v>
      </c>
      <c r="N111" s="15">
        <f t="shared" si="17"/>
        <v>0</v>
      </c>
      <c r="O111" s="25"/>
      <c r="P111" s="17">
        <f t="shared" si="6"/>
        <v>0</v>
      </c>
      <c r="Q111" s="17">
        <f t="shared" si="7"/>
        <v>0</v>
      </c>
    </row>
    <row r="112" spans="1:17" x14ac:dyDescent="0.2">
      <c r="A112" s="14" t="str">
        <f>IF(INTRO!$E$39="Non-endemic"," ",IF(COUNTRY_INFO!A112=0," ",COUNTRY_INFO!A112))</f>
        <v>Ethiopia</v>
      </c>
      <c r="B112" s="14" t="str">
        <f>IF(INTRO!$E$39="Non-endemic"," ",IF(COUNTRY_INFO!B112=0," ",COUNTRY_INFO!B112))</f>
        <v>AmharaNorth Shoa</v>
      </c>
      <c r="C112" s="14" t="str">
        <f>IF(INTRO!$E$39="Non-endemic"," ",IF(COUNTRY_INFO!C112=0," ",COUNTRY_INFO!C112))</f>
        <v>Assagirt</v>
      </c>
      <c r="D112" s="15">
        <f>IF(INTRO!$E$39="Non-endemic",0,IF(INTRO!$E$39="Endemic but PC is not required",IF(COUNTRY_INFO!$H112=1,COUNTRY_INFO!F112+COUNTRY_INFO!G112,0),IF(COUNTRY_INFO!$H112=1,COUNTRY_INFO!F112+COUNTRY_INFO!G112,IF(COUNTRY_INFO!$I112=1,IF(COUNTRY_INFO!M112&gt;=(COUNTRY_INFO!F112+COUNTRY_INFO!G112),COUNTRY_INFO!F112+COUNTRY_INFO!G112,COUNTRY_INFO!$M112),0))))</f>
        <v>0</v>
      </c>
      <c r="E112" s="16">
        <f>IF(AND(INTRO!$E$39="Non-endemic",INTRO!$E$37="Non-endemic"),"Not required",IF(INTRO!$E$39="Non-endemic","Treat with DEC",COUNTRY_INFO!P112))</f>
        <v>0</v>
      </c>
      <c r="F112" s="16">
        <f>IF(INTRO!$E$39&lt;&gt;"Non-endemic",COUNTRY_INFO!Q112,"Not required")</f>
        <v>0</v>
      </c>
      <c r="G112" s="15">
        <f>IF(COUNTRY_INFO!H112=1, IF($E112=1,$D112, 0),0)</f>
        <v>0</v>
      </c>
      <c r="H112" s="15">
        <f>IF(INTRO!$E$39&lt;&gt;"Endemic",0, IF(AND(COUNTRY_INFO!$I112=1,$F112&lt;&gt;0),IF(COUNTRY_INFO!M112&gt;=(COUNTRY_INFO!F112+COUNTRY_INFO!G112),COUNTRY_INFO!F112+COUNTRY_INFO!G112,COUNTRY_INFO!$M112), 0))</f>
        <v>0</v>
      </c>
      <c r="I112" s="3"/>
      <c r="J112" s="15">
        <f t="shared" si="13"/>
        <v>0</v>
      </c>
      <c r="K112" s="15">
        <f t="shared" si="14"/>
        <v>0</v>
      </c>
      <c r="L112" s="15">
        <f t="shared" si="15"/>
        <v>0</v>
      </c>
      <c r="M112" s="15">
        <f t="shared" si="16"/>
        <v>0</v>
      </c>
      <c r="N112" s="15">
        <f t="shared" si="17"/>
        <v>0</v>
      </c>
      <c r="O112" s="25"/>
      <c r="P112" s="17">
        <f t="shared" si="6"/>
        <v>0</v>
      </c>
      <c r="Q112" s="17">
        <f t="shared" si="7"/>
        <v>0</v>
      </c>
    </row>
    <row r="113" spans="1:17" x14ac:dyDescent="0.2">
      <c r="A113" s="14" t="str">
        <f>IF(INTRO!$E$39="Non-endemic"," ",IF(COUNTRY_INFO!A113=0," ",COUNTRY_INFO!A113))</f>
        <v>Ethiopia</v>
      </c>
      <c r="B113" s="14" t="str">
        <f>IF(INTRO!$E$39="Non-endemic"," ",IF(COUNTRY_INFO!B113=0," ",COUNTRY_INFO!B113))</f>
        <v>AmharaNorth Shoa</v>
      </c>
      <c r="C113" s="14" t="str">
        <f>IF(INTRO!$E$39="Non-endemic"," ",IF(COUNTRY_INFO!C113=0," ",COUNTRY_INFO!C113))</f>
        <v>Baso Naworana</v>
      </c>
      <c r="D113" s="15">
        <f>IF(INTRO!$E$39="Non-endemic",0,IF(INTRO!$E$39="Endemic but PC is not required",IF(COUNTRY_INFO!$H113=1,COUNTRY_INFO!F113+COUNTRY_INFO!G113,0),IF(COUNTRY_INFO!$H113=1,COUNTRY_INFO!F113+COUNTRY_INFO!G113,IF(COUNTRY_INFO!$I113=1,IF(COUNTRY_INFO!M113&gt;=(COUNTRY_INFO!F113+COUNTRY_INFO!G113),COUNTRY_INFO!F113+COUNTRY_INFO!G113,COUNTRY_INFO!$M113),0))))</f>
        <v>0</v>
      </c>
      <c r="E113" s="16">
        <f>IF(AND(INTRO!$E$39="Non-endemic",INTRO!$E$37="Non-endemic"),"Not required",IF(INTRO!$E$39="Non-endemic","Treat with DEC",COUNTRY_INFO!P113))</f>
        <v>0</v>
      </c>
      <c r="F113" s="16">
        <f>IF(INTRO!$E$39&lt;&gt;"Non-endemic",COUNTRY_INFO!Q113,"Not required")</f>
        <v>0</v>
      </c>
      <c r="G113" s="15">
        <f>IF(COUNTRY_INFO!H113=1, IF($E113=1,$D113, 0),0)</f>
        <v>0</v>
      </c>
      <c r="H113" s="15">
        <f>IF(INTRO!$E$39&lt;&gt;"Endemic",0, IF(AND(COUNTRY_INFO!$I113=1,$F113&lt;&gt;0),IF(COUNTRY_INFO!M113&gt;=(COUNTRY_INFO!F113+COUNTRY_INFO!G113),COUNTRY_INFO!F113+COUNTRY_INFO!G113,COUNTRY_INFO!$M113), 0))</f>
        <v>0</v>
      </c>
      <c r="I113" s="3"/>
      <c r="J113" s="15">
        <f t="shared" si="13"/>
        <v>0</v>
      </c>
      <c r="K113" s="15">
        <f t="shared" si="14"/>
        <v>0</v>
      </c>
      <c r="L113" s="15">
        <f t="shared" si="15"/>
        <v>0</v>
      </c>
      <c r="M113" s="15">
        <f t="shared" si="16"/>
        <v>0</v>
      </c>
      <c r="N113" s="15">
        <f t="shared" si="17"/>
        <v>0</v>
      </c>
      <c r="O113" s="25"/>
      <c r="P113" s="17">
        <f t="shared" si="6"/>
        <v>0</v>
      </c>
      <c r="Q113" s="17">
        <f t="shared" si="7"/>
        <v>0</v>
      </c>
    </row>
    <row r="114" spans="1:17" x14ac:dyDescent="0.2">
      <c r="A114" s="14" t="str">
        <f>IF(INTRO!$E$39="Non-endemic"," ",IF(COUNTRY_INFO!A114=0," ",COUNTRY_INFO!A114))</f>
        <v>Ethiopia</v>
      </c>
      <c r="B114" s="14" t="str">
        <f>IF(INTRO!$E$39="Non-endemic"," ",IF(COUNTRY_INFO!B114=0," ",COUNTRY_INFO!B114))</f>
        <v>AmharaNorth Shoa</v>
      </c>
      <c r="C114" s="14" t="str">
        <f>IF(INTRO!$E$39="Non-endemic"," ",IF(COUNTRY_INFO!C114=0," ",COUNTRY_INFO!C114))</f>
        <v>Berehet</v>
      </c>
      <c r="D114" s="15">
        <f>IF(INTRO!$E$39="Non-endemic",0,IF(INTRO!$E$39="Endemic but PC is not required",IF(COUNTRY_INFO!$H114=1,COUNTRY_INFO!F114+COUNTRY_INFO!G114,0),IF(COUNTRY_INFO!$H114=1,COUNTRY_INFO!F114+COUNTRY_INFO!G114,IF(COUNTRY_INFO!$I114=1,IF(COUNTRY_INFO!M114&gt;=(COUNTRY_INFO!F114+COUNTRY_INFO!G114),COUNTRY_INFO!F114+COUNTRY_INFO!G114,COUNTRY_INFO!$M114),0))))</f>
        <v>0</v>
      </c>
      <c r="E114" s="16">
        <f>IF(AND(INTRO!$E$39="Non-endemic",INTRO!$E$37="Non-endemic"),"Not required",IF(INTRO!$E$39="Non-endemic","Treat with DEC",COUNTRY_INFO!P114))</f>
        <v>0</v>
      </c>
      <c r="F114" s="16">
        <f>IF(INTRO!$E$39&lt;&gt;"Non-endemic",COUNTRY_INFO!Q114,"Not required")</f>
        <v>0</v>
      </c>
      <c r="G114" s="15">
        <f>IF(COUNTRY_INFO!H114=1, IF($E114=1,$D114, 0),0)</f>
        <v>0</v>
      </c>
      <c r="H114" s="15">
        <f>IF(INTRO!$E$39&lt;&gt;"Endemic",0, IF(AND(COUNTRY_INFO!$I114=1,$F114&lt;&gt;0),IF(COUNTRY_INFO!M114&gt;=(COUNTRY_INFO!F114+COUNTRY_INFO!G114),COUNTRY_INFO!F114+COUNTRY_INFO!G114,COUNTRY_INFO!$M114), 0))</f>
        <v>0</v>
      </c>
      <c r="I114" s="3"/>
      <c r="J114" s="15">
        <f t="shared" si="13"/>
        <v>0</v>
      </c>
      <c r="K114" s="15">
        <f t="shared" si="14"/>
        <v>0</v>
      </c>
      <c r="L114" s="15">
        <f t="shared" si="15"/>
        <v>0</v>
      </c>
      <c r="M114" s="15">
        <f t="shared" si="16"/>
        <v>0</v>
      </c>
      <c r="N114" s="15">
        <f t="shared" si="17"/>
        <v>0</v>
      </c>
      <c r="O114" s="25"/>
      <c r="P114" s="17">
        <f t="shared" si="6"/>
        <v>0</v>
      </c>
      <c r="Q114" s="17">
        <f t="shared" si="7"/>
        <v>0</v>
      </c>
    </row>
    <row r="115" spans="1:17" x14ac:dyDescent="0.2">
      <c r="A115" s="14" t="str">
        <f>IF(INTRO!$E$39="Non-endemic"," ",IF(COUNTRY_INFO!A115=0," ",COUNTRY_INFO!A115))</f>
        <v>Ethiopia</v>
      </c>
      <c r="B115" s="14" t="str">
        <f>IF(INTRO!$E$39="Non-endemic"," ",IF(COUNTRY_INFO!B115=0," ",COUNTRY_INFO!B115))</f>
        <v>AmharaNorth Shoa</v>
      </c>
      <c r="C115" s="14" t="str">
        <f>IF(INTRO!$E$39="Non-endemic"," ",IF(COUNTRY_INFO!C115=0," ",COUNTRY_INFO!C115))</f>
        <v>Debirebirhan Town</v>
      </c>
      <c r="D115" s="15">
        <f>IF(INTRO!$E$39="Non-endemic",0,IF(INTRO!$E$39="Endemic but PC is not required",IF(COUNTRY_INFO!$H115=1,COUNTRY_INFO!F115+COUNTRY_INFO!G115,0),IF(COUNTRY_INFO!$H115=1,COUNTRY_INFO!F115+COUNTRY_INFO!G115,IF(COUNTRY_INFO!$I115=1,IF(COUNTRY_INFO!M115&gt;=(COUNTRY_INFO!F115+COUNTRY_INFO!G115),COUNTRY_INFO!F115+COUNTRY_INFO!G115,COUNTRY_INFO!$M115),0))))</f>
        <v>0</v>
      </c>
      <c r="E115" s="16">
        <f>IF(AND(INTRO!$E$39="Non-endemic",INTRO!$E$37="Non-endemic"),"Not required",IF(INTRO!$E$39="Non-endemic","Treat with DEC",COUNTRY_INFO!P115))</f>
        <v>0</v>
      </c>
      <c r="F115" s="16">
        <f>IF(INTRO!$E$39&lt;&gt;"Non-endemic",COUNTRY_INFO!Q115,"Not required")</f>
        <v>0</v>
      </c>
      <c r="G115" s="15">
        <f>IF(COUNTRY_INFO!H115=1, IF($E115=1,$D115, 0),0)</f>
        <v>0</v>
      </c>
      <c r="H115" s="15">
        <f>IF(INTRO!$E$39&lt;&gt;"Endemic",0, IF(AND(COUNTRY_INFO!$I115=1,$F115&lt;&gt;0),IF(COUNTRY_INFO!M115&gt;=(COUNTRY_INFO!F115+COUNTRY_INFO!G115),COUNTRY_INFO!F115+COUNTRY_INFO!G115,COUNTRY_INFO!$M115), 0))</f>
        <v>0</v>
      </c>
      <c r="I115" s="3"/>
      <c r="J115" s="15">
        <f t="shared" si="13"/>
        <v>0</v>
      </c>
      <c r="K115" s="15">
        <f t="shared" si="14"/>
        <v>0</v>
      </c>
      <c r="L115" s="15">
        <f t="shared" si="15"/>
        <v>0</v>
      </c>
      <c r="M115" s="15">
        <f t="shared" si="16"/>
        <v>0</v>
      </c>
      <c r="N115" s="15">
        <f t="shared" si="17"/>
        <v>0</v>
      </c>
      <c r="O115" s="25"/>
      <c r="P115" s="17">
        <f t="shared" si="6"/>
        <v>0</v>
      </c>
      <c r="Q115" s="17">
        <f t="shared" si="7"/>
        <v>0</v>
      </c>
    </row>
    <row r="116" spans="1:17" x14ac:dyDescent="0.2">
      <c r="A116" s="14" t="str">
        <f>IF(INTRO!$E$39="Non-endemic"," ",IF(COUNTRY_INFO!A116=0," ",COUNTRY_INFO!A116))</f>
        <v>Ethiopia</v>
      </c>
      <c r="B116" s="14" t="str">
        <f>IF(INTRO!$E$39="Non-endemic"," ",IF(COUNTRY_INFO!B116=0," ",COUNTRY_INFO!B116))</f>
        <v>AmharaNorth Shoa</v>
      </c>
      <c r="C116" s="14" t="str">
        <f>IF(INTRO!$E$39="Non-endemic"," ",IF(COUNTRY_INFO!C116=0," ",COUNTRY_INFO!C116))</f>
        <v>Efratanagidem</v>
      </c>
      <c r="D116" s="15">
        <f>IF(INTRO!$E$39="Non-endemic",0,IF(INTRO!$E$39="Endemic but PC is not required",IF(COUNTRY_INFO!$H116=1,COUNTRY_INFO!F116+COUNTRY_INFO!G116,0),IF(COUNTRY_INFO!$H116=1,COUNTRY_INFO!F116+COUNTRY_INFO!G116,IF(COUNTRY_INFO!$I116=1,IF(COUNTRY_INFO!M116&gt;=(COUNTRY_INFO!F116+COUNTRY_INFO!G116),COUNTRY_INFO!F116+COUNTRY_INFO!G116,COUNTRY_INFO!$M116),0))))</f>
        <v>0</v>
      </c>
      <c r="E116" s="16">
        <f>IF(AND(INTRO!$E$39="Non-endemic",INTRO!$E$37="Non-endemic"),"Not required",IF(INTRO!$E$39="Non-endemic","Treat with DEC",COUNTRY_INFO!P116))</f>
        <v>0</v>
      </c>
      <c r="F116" s="16">
        <f>IF(INTRO!$E$39&lt;&gt;"Non-endemic",COUNTRY_INFO!Q116,"Not required")</f>
        <v>0</v>
      </c>
      <c r="G116" s="15">
        <f>IF(COUNTRY_INFO!H116=1, IF($E116=1,$D116, 0),0)</f>
        <v>0</v>
      </c>
      <c r="H116" s="15">
        <f>IF(INTRO!$E$39&lt;&gt;"Endemic",0, IF(AND(COUNTRY_INFO!$I116=1,$F116&lt;&gt;0),IF(COUNTRY_INFO!M116&gt;=(COUNTRY_INFO!F116+COUNTRY_INFO!G116),COUNTRY_INFO!F116+COUNTRY_INFO!G116,COUNTRY_INFO!$M116), 0))</f>
        <v>0</v>
      </c>
      <c r="I116" s="3"/>
      <c r="J116" s="15">
        <f t="shared" si="13"/>
        <v>0</v>
      </c>
      <c r="K116" s="15">
        <f t="shared" si="14"/>
        <v>0</v>
      </c>
      <c r="L116" s="15">
        <f t="shared" si="15"/>
        <v>0</v>
      </c>
      <c r="M116" s="15">
        <f t="shared" si="16"/>
        <v>0</v>
      </c>
      <c r="N116" s="15">
        <f t="shared" si="17"/>
        <v>0</v>
      </c>
      <c r="O116" s="25"/>
      <c r="P116" s="17">
        <f t="shared" si="6"/>
        <v>0</v>
      </c>
      <c r="Q116" s="17">
        <f t="shared" si="7"/>
        <v>0</v>
      </c>
    </row>
    <row r="117" spans="1:17" x14ac:dyDescent="0.2">
      <c r="A117" s="14" t="str">
        <f>IF(INTRO!$E$39="Non-endemic"," ",IF(COUNTRY_INFO!A117=0," ",COUNTRY_INFO!A117))</f>
        <v>Ethiopia</v>
      </c>
      <c r="B117" s="14" t="str">
        <f>IF(INTRO!$E$39="Non-endemic"," ",IF(COUNTRY_INFO!B117=0," ",COUNTRY_INFO!B117))</f>
        <v>AmharaNorth Shoa</v>
      </c>
      <c r="C117" s="14" t="str">
        <f>IF(INTRO!$E$39="Non-endemic"," ",IF(COUNTRY_INFO!C117=0," ",COUNTRY_INFO!C117))</f>
        <v>Ensaro</v>
      </c>
      <c r="D117" s="15">
        <f>IF(INTRO!$E$39="Non-endemic",0,IF(INTRO!$E$39="Endemic but PC is not required",IF(COUNTRY_INFO!$H117=1,COUNTRY_INFO!F117+COUNTRY_INFO!G117,0),IF(COUNTRY_INFO!$H117=1,COUNTRY_INFO!F117+COUNTRY_INFO!G117,IF(COUNTRY_INFO!$I117=1,IF(COUNTRY_INFO!M117&gt;=(COUNTRY_INFO!F117+COUNTRY_INFO!G117),COUNTRY_INFO!F117+COUNTRY_INFO!G117,COUNTRY_INFO!$M117),0))))</f>
        <v>0</v>
      </c>
      <c r="E117" s="16">
        <f>IF(AND(INTRO!$E$39="Non-endemic",INTRO!$E$37="Non-endemic"),"Not required",IF(INTRO!$E$39="Non-endemic","Treat with DEC",COUNTRY_INFO!P117))</f>
        <v>0</v>
      </c>
      <c r="F117" s="16">
        <f>IF(INTRO!$E$39&lt;&gt;"Non-endemic",COUNTRY_INFO!Q117,"Not required")</f>
        <v>0</v>
      </c>
      <c r="G117" s="15">
        <f>IF(COUNTRY_INFO!H117=1, IF($E117=1,$D117, 0),0)</f>
        <v>0</v>
      </c>
      <c r="H117" s="15">
        <f>IF(INTRO!$E$39&lt;&gt;"Endemic",0, IF(AND(COUNTRY_INFO!$I117=1,$F117&lt;&gt;0),IF(COUNTRY_INFO!M117&gt;=(COUNTRY_INFO!F117+COUNTRY_INFO!G117),COUNTRY_INFO!F117+COUNTRY_INFO!G117,COUNTRY_INFO!$M117), 0))</f>
        <v>0</v>
      </c>
      <c r="I117" s="3"/>
      <c r="J117" s="15">
        <f t="shared" si="13"/>
        <v>0</v>
      </c>
      <c r="K117" s="15">
        <f t="shared" si="14"/>
        <v>0</v>
      </c>
      <c r="L117" s="15">
        <f t="shared" si="15"/>
        <v>0</v>
      </c>
      <c r="M117" s="15">
        <f t="shared" si="16"/>
        <v>0</v>
      </c>
      <c r="N117" s="15">
        <f t="shared" si="17"/>
        <v>0</v>
      </c>
      <c r="O117" s="25"/>
      <c r="P117" s="17">
        <f t="shared" si="6"/>
        <v>0</v>
      </c>
      <c r="Q117" s="17">
        <f t="shared" si="7"/>
        <v>0</v>
      </c>
    </row>
    <row r="118" spans="1:17" x14ac:dyDescent="0.2">
      <c r="A118" s="14" t="str">
        <f>IF(INTRO!$E$39="Non-endemic"," ",IF(COUNTRY_INFO!A118=0," ",COUNTRY_INFO!A118))</f>
        <v>Ethiopia</v>
      </c>
      <c r="B118" s="14" t="str">
        <f>IF(INTRO!$E$39="Non-endemic"," ",IF(COUNTRY_INFO!B118=0," ",COUNTRY_INFO!B118))</f>
        <v>AmharaNorth Shoa</v>
      </c>
      <c r="C118" s="14" t="str">
        <f>IF(INTRO!$E$39="Non-endemic"," ",IF(COUNTRY_INFO!C118=0," ",COUNTRY_INFO!C118))</f>
        <v>Geshe</v>
      </c>
      <c r="D118" s="15">
        <f>IF(INTRO!$E$39="Non-endemic",0,IF(INTRO!$E$39="Endemic but PC is not required",IF(COUNTRY_INFO!$H118=1,COUNTRY_INFO!F118+COUNTRY_INFO!G118,0),IF(COUNTRY_INFO!$H118=1,COUNTRY_INFO!F118+COUNTRY_INFO!G118,IF(COUNTRY_INFO!$I118=1,IF(COUNTRY_INFO!M118&gt;=(COUNTRY_INFO!F118+COUNTRY_INFO!G118),COUNTRY_INFO!F118+COUNTRY_INFO!G118,COUNTRY_INFO!$M118),0))))</f>
        <v>0</v>
      </c>
      <c r="E118" s="16">
        <f>IF(AND(INTRO!$E$39="Non-endemic",INTRO!$E$37="Non-endemic"),"Not required",IF(INTRO!$E$39="Non-endemic","Treat with DEC",COUNTRY_INFO!P118))</f>
        <v>0</v>
      </c>
      <c r="F118" s="16">
        <f>IF(INTRO!$E$39&lt;&gt;"Non-endemic",COUNTRY_INFO!Q118,"Not required")</f>
        <v>0</v>
      </c>
      <c r="G118" s="15">
        <f>IF(COUNTRY_INFO!H118=1, IF($E118=1,$D118, 0),0)</f>
        <v>0</v>
      </c>
      <c r="H118" s="15">
        <f>IF(INTRO!$E$39&lt;&gt;"Endemic",0, IF(AND(COUNTRY_INFO!$I118=1,$F118&lt;&gt;0),IF(COUNTRY_INFO!M118&gt;=(COUNTRY_INFO!F118+COUNTRY_INFO!G118),COUNTRY_INFO!F118+COUNTRY_INFO!G118,COUNTRY_INFO!$M118), 0))</f>
        <v>0</v>
      </c>
      <c r="I118" s="3"/>
      <c r="J118" s="15">
        <f t="shared" si="13"/>
        <v>0</v>
      </c>
      <c r="K118" s="15">
        <f t="shared" si="14"/>
        <v>0</v>
      </c>
      <c r="L118" s="15">
        <f t="shared" si="15"/>
        <v>0</v>
      </c>
      <c r="M118" s="15">
        <f t="shared" si="16"/>
        <v>0</v>
      </c>
      <c r="N118" s="15">
        <f t="shared" si="17"/>
        <v>0</v>
      </c>
      <c r="O118" s="25"/>
      <c r="P118" s="17">
        <f t="shared" si="6"/>
        <v>0</v>
      </c>
      <c r="Q118" s="17">
        <f t="shared" si="7"/>
        <v>0</v>
      </c>
    </row>
    <row r="119" spans="1:17" x14ac:dyDescent="0.2">
      <c r="A119" s="14" t="str">
        <f>IF(INTRO!$E$39="Non-endemic"," ",IF(COUNTRY_INFO!A119=0," ",COUNTRY_INFO!A119))</f>
        <v>Ethiopia</v>
      </c>
      <c r="B119" s="14" t="str">
        <f>IF(INTRO!$E$39="Non-endemic"," ",IF(COUNTRY_INFO!B119=0," ",COUNTRY_INFO!B119))</f>
        <v>AmharaNorth Shoa</v>
      </c>
      <c r="C119" s="14" t="str">
        <f>IF(INTRO!$E$39="Non-endemic"," ",IF(COUNTRY_INFO!C119=0," ",COUNTRY_INFO!C119))</f>
        <v>Hageremariam</v>
      </c>
      <c r="D119" s="15">
        <f>IF(INTRO!$E$39="Non-endemic",0,IF(INTRO!$E$39="Endemic but PC is not required",IF(COUNTRY_INFO!$H119=1,COUNTRY_INFO!F119+COUNTRY_INFO!G119,0),IF(COUNTRY_INFO!$H119=1,COUNTRY_INFO!F119+COUNTRY_INFO!G119,IF(COUNTRY_INFO!$I119=1,IF(COUNTRY_INFO!M119&gt;=(COUNTRY_INFO!F119+COUNTRY_INFO!G119),COUNTRY_INFO!F119+COUNTRY_INFO!G119,COUNTRY_INFO!$M119),0))))</f>
        <v>0</v>
      </c>
      <c r="E119" s="16">
        <f>IF(AND(INTRO!$E$39="Non-endemic",INTRO!$E$37="Non-endemic"),"Not required",IF(INTRO!$E$39="Non-endemic","Treat with DEC",COUNTRY_INFO!P119))</f>
        <v>0</v>
      </c>
      <c r="F119" s="16">
        <f>IF(INTRO!$E$39&lt;&gt;"Non-endemic",COUNTRY_INFO!Q119,"Not required")</f>
        <v>0</v>
      </c>
      <c r="G119" s="15">
        <f>IF(COUNTRY_INFO!H119=1, IF($E119=1,$D119, 0),0)</f>
        <v>0</v>
      </c>
      <c r="H119" s="15">
        <f>IF(INTRO!$E$39&lt;&gt;"Endemic",0, IF(AND(COUNTRY_INFO!$I119=1,$F119&lt;&gt;0),IF(COUNTRY_INFO!M119&gt;=(COUNTRY_INFO!F119+COUNTRY_INFO!G119),COUNTRY_INFO!F119+COUNTRY_INFO!G119,COUNTRY_INFO!$M119), 0))</f>
        <v>0</v>
      </c>
      <c r="I119" s="3"/>
      <c r="J119" s="15">
        <f t="shared" si="13"/>
        <v>0</v>
      </c>
      <c r="K119" s="15">
        <f t="shared" si="14"/>
        <v>0</v>
      </c>
      <c r="L119" s="15">
        <f t="shared" si="15"/>
        <v>0</v>
      </c>
      <c r="M119" s="15">
        <f t="shared" si="16"/>
        <v>0</v>
      </c>
      <c r="N119" s="15">
        <f t="shared" si="17"/>
        <v>0</v>
      </c>
      <c r="O119" s="25"/>
      <c r="P119" s="17">
        <f t="shared" si="6"/>
        <v>0</v>
      </c>
      <c r="Q119" s="17">
        <f t="shared" si="7"/>
        <v>0</v>
      </c>
    </row>
    <row r="120" spans="1:17" x14ac:dyDescent="0.2">
      <c r="A120" s="14" t="str">
        <f>IF(INTRO!$E$39="Non-endemic"," ",IF(COUNTRY_INFO!A120=0," ",COUNTRY_INFO!A120))</f>
        <v>Ethiopia</v>
      </c>
      <c r="B120" s="14" t="str">
        <f>IF(INTRO!$E$39="Non-endemic"," ",IF(COUNTRY_INFO!B120=0," ",COUNTRY_INFO!B120))</f>
        <v>AmharaNorth Shoa</v>
      </c>
      <c r="C120" s="14" t="str">
        <f>IF(INTRO!$E$39="Non-endemic"," ",IF(COUNTRY_INFO!C120=0," ",COUNTRY_INFO!C120))</f>
        <v>Kewot</v>
      </c>
      <c r="D120" s="15">
        <f>IF(INTRO!$E$39="Non-endemic",0,IF(INTRO!$E$39="Endemic but PC is not required",IF(COUNTRY_INFO!$H120=1,COUNTRY_INFO!F120+COUNTRY_INFO!G120,0),IF(COUNTRY_INFO!$H120=1,COUNTRY_INFO!F120+COUNTRY_INFO!G120,IF(COUNTRY_INFO!$I120=1,IF(COUNTRY_INFO!M120&gt;=(COUNTRY_INFO!F120+COUNTRY_INFO!G120),COUNTRY_INFO!F120+COUNTRY_INFO!G120,COUNTRY_INFO!$M120),0))))</f>
        <v>0</v>
      </c>
      <c r="E120" s="16">
        <f>IF(AND(INTRO!$E$39="Non-endemic",INTRO!$E$37="Non-endemic"),"Not required",IF(INTRO!$E$39="Non-endemic","Treat with DEC",COUNTRY_INFO!P120))</f>
        <v>0</v>
      </c>
      <c r="F120" s="16">
        <f>IF(INTRO!$E$39&lt;&gt;"Non-endemic",COUNTRY_INFO!Q120,"Not required")</f>
        <v>0</v>
      </c>
      <c r="G120" s="15">
        <f>IF(COUNTRY_INFO!H120=1, IF($E120=1,$D120, 0),0)</f>
        <v>0</v>
      </c>
      <c r="H120" s="15">
        <f>IF(INTRO!$E$39&lt;&gt;"Endemic",0, IF(AND(COUNTRY_INFO!$I120=1,$F120&lt;&gt;0),IF(COUNTRY_INFO!M120&gt;=(COUNTRY_INFO!F120+COUNTRY_INFO!G120),COUNTRY_INFO!F120+COUNTRY_INFO!G120,COUNTRY_INFO!$M120), 0))</f>
        <v>0</v>
      </c>
      <c r="I120" s="3"/>
      <c r="J120" s="15">
        <f t="shared" si="13"/>
        <v>0</v>
      </c>
      <c r="K120" s="15">
        <f t="shared" si="14"/>
        <v>0</v>
      </c>
      <c r="L120" s="15">
        <f t="shared" si="15"/>
        <v>0</v>
      </c>
      <c r="M120" s="15">
        <f t="shared" si="16"/>
        <v>0</v>
      </c>
      <c r="N120" s="15">
        <f t="shared" si="17"/>
        <v>0</v>
      </c>
      <c r="O120" s="25"/>
      <c r="P120" s="17">
        <f t="shared" si="6"/>
        <v>0</v>
      </c>
      <c r="Q120" s="17">
        <f t="shared" si="7"/>
        <v>0</v>
      </c>
    </row>
    <row r="121" spans="1:17" x14ac:dyDescent="0.2">
      <c r="A121" s="14" t="str">
        <f>IF(INTRO!$E$39="Non-endemic"," ",IF(COUNTRY_INFO!A121=0," ",COUNTRY_INFO!A121))</f>
        <v>Ethiopia</v>
      </c>
      <c r="B121" s="14" t="str">
        <f>IF(INTRO!$E$39="Non-endemic"," ",IF(COUNTRY_INFO!B121=0," ",COUNTRY_INFO!B121))</f>
        <v>AmharaNorth Shoa</v>
      </c>
      <c r="C121" s="14" t="str">
        <f>IF(INTRO!$E$39="Non-endemic"," ",IF(COUNTRY_INFO!C121=0," ",COUNTRY_INFO!C121))</f>
        <v>Menzgera</v>
      </c>
      <c r="D121" s="15">
        <f>IF(INTRO!$E$39="Non-endemic",0,IF(INTRO!$E$39="Endemic but PC is not required",IF(COUNTRY_INFO!$H121=1,COUNTRY_INFO!F121+COUNTRY_INFO!G121,0),IF(COUNTRY_INFO!$H121=1,COUNTRY_INFO!F121+COUNTRY_INFO!G121,IF(COUNTRY_INFO!$I121=1,IF(COUNTRY_INFO!M121&gt;=(COUNTRY_INFO!F121+COUNTRY_INFO!G121),COUNTRY_INFO!F121+COUNTRY_INFO!G121,COUNTRY_INFO!$M121),0))))</f>
        <v>0</v>
      </c>
      <c r="E121" s="16">
        <f>IF(AND(INTRO!$E$39="Non-endemic",INTRO!$E$37="Non-endemic"),"Not required",IF(INTRO!$E$39="Non-endemic","Treat with DEC",COUNTRY_INFO!P121))</f>
        <v>0</v>
      </c>
      <c r="F121" s="16">
        <f>IF(INTRO!$E$39&lt;&gt;"Non-endemic",COUNTRY_INFO!Q121,"Not required")</f>
        <v>0</v>
      </c>
      <c r="G121" s="15">
        <f>IF(COUNTRY_INFO!H121=1, IF($E121=1,$D121, 0),0)</f>
        <v>0</v>
      </c>
      <c r="H121" s="15">
        <f>IF(INTRO!$E$39&lt;&gt;"Endemic",0, IF(AND(COUNTRY_INFO!$I121=1,$F121&lt;&gt;0),IF(COUNTRY_INFO!M121&gt;=(COUNTRY_INFO!F121+COUNTRY_INFO!G121),COUNTRY_INFO!F121+COUNTRY_INFO!G121,COUNTRY_INFO!$M121), 0))</f>
        <v>0</v>
      </c>
      <c r="I121" s="3"/>
      <c r="J121" s="15">
        <f t="shared" si="13"/>
        <v>0</v>
      </c>
      <c r="K121" s="15">
        <f t="shared" si="14"/>
        <v>0</v>
      </c>
      <c r="L121" s="15">
        <f t="shared" si="15"/>
        <v>0</v>
      </c>
      <c r="M121" s="15">
        <f t="shared" si="16"/>
        <v>0</v>
      </c>
      <c r="N121" s="15">
        <f t="shared" si="17"/>
        <v>0</v>
      </c>
      <c r="O121" s="25"/>
      <c r="P121" s="17">
        <f t="shared" si="6"/>
        <v>0</v>
      </c>
      <c r="Q121" s="17">
        <f t="shared" si="7"/>
        <v>0</v>
      </c>
    </row>
    <row r="122" spans="1:17" x14ac:dyDescent="0.2">
      <c r="A122" s="14" t="str">
        <f>IF(INTRO!$E$39="Non-endemic"," ",IF(COUNTRY_INFO!A122=0," ",COUNTRY_INFO!A122))</f>
        <v>Ethiopia</v>
      </c>
      <c r="B122" s="14" t="str">
        <f>IF(INTRO!$E$39="Non-endemic"," ",IF(COUNTRY_INFO!B122=0," ",COUNTRY_INFO!B122))</f>
        <v>AmharaNorth Shoa</v>
      </c>
      <c r="C122" s="14" t="str">
        <f>IF(INTRO!$E$39="Non-endemic"," ",IF(COUNTRY_INFO!C122=0," ",COUNTRY_INFO!C122))</f>
        <v>Menzkeya</v>
      </c>
      <c r="D122" s="15">
        <f>IF(INTRO!$E$39="Non-endemic",0,IF(INTRO!$E$39="Endemic but PC is not required",IF(COUNTRY_INFO!$H122=1,COUNTRY_INFO!F122+COUNTRY_INFO!G122,0),IF(COUNTRY_INFO!$H122=1,COUNTRY_INFO!F122+COUNTRY_INFO!G122,IF(COUNTRY_INFO!$I122=1,IF(COUNTRY_INFO!M122&gt;=(COUNTRY_INFO!F122+COUNTRY_INFO!G122),COUNTRY_INFO!F122+COUNTRY_INFO!G122,COUNTRY_INFO!$M122),0))))</f>
        <v>0</v>
      </c>
      <c r="E122" s="16">
        <f>IF(AND(INTRO!$E$39="Non-endemic",INTRO!$E$37="Non-endemic"),"Not required",IF(INTRO!$E$39="Non-endemic","Treat with DEC",COUNTRY_INFO!P122))</f>
        <v>0</v>
      </c>
      <c r="F122" s="16">
        <f>IF(INTRO!$E$39&lt;&gt;"Non-endemic",COUNTRY_INFO!Q122,"Not required")</f>
        <v>0</v>
      </c>
      <c r="G122" s="15">
        <f>IF(COUNTRY_INFO!H122=1, IF($E122=1,$D122, 0),0)</f>
        <v>0</v>
      </c>
      <c r="H122" s="15">
        <f>IF(INTRO!$E$39&lt;&gt;"Endemic",0, IF(AND(COUNTRY_INFO!$I122=1,$F122&lt;&gt;0),IF(COUNTRY_INFO!M122&gt;=(COUNTRY_INFO!F122+COUNTRY_INFO!G122),COUNTRY_INFO!F122+COUNTRY_INFO!G122,COUNTRY_INFO!$M122), 0))</f>
        <v>0</v>
      </c>
      <c r="I122" s="3"/>
      <c r="J122" s="15">
        <f t="shared" si="13"/>
        <v>0</v>
      </c>
      <c r="K122" s="15">
        <f t="shared" si="14"/>
        <v>0</v>
      </c>
      <c r="L122" s="15">
        <f t="shared" si="15"/>
        <v>0</v>
      </c>
      <c r="M122" s="15">
        <f t="shared" si="16"/>
        <v>0</v>
      </c>
      <c r="N122" s="15">
        <f t="shared" si="17"/>
        <v>0</v>
      </c>
      <c r="O122" s="25"/>
      <c r="P122" s="17">
        <f t="shared" si="6"/>
        <v>0</v>
      </c>
      <c r="Q122" s="17">
        <f t="shared" si="7"/>
        <v>0</v>
      </c>
    </row>
    <row r="123" spans="1:17" x14ac:dyDescent="0.2">
      <c r="A123" s="14" t="str">
        <f>IF(INTRO!$E$39="Non-endemic"," ",IF(COUNTRY_INFO!A123=0," ",COUNTRY_INFO!A123))</f>
        <v>Ethiopia</v>
      </c>
      <c r="B123" s="14" t="str">
        <f>IF(INTRO!$E$39="Non-endemic"," ",IF(COUNTRY_INFO!B123=0," ",COUNTRY_INFO!B123))</f>
        <v>AmharaNorth Shoa</v>
      </c>
      <c r="C123" s="14" t="str">
        <f>IF(INTRO!$E$39="Non-endemic"," ",IF(COUNTRY_INFO!C123=0," ",COUNTRY_INFO!C123))</f>
        <v>Menzlallo</v>
      </c>
      <c r="D123" s="15">
        <f>IF(INTRO!$E$39="Non-endemic",0,IF(INTRO!$E$39="Endemic but PC is not required",IF(COUNTRY_INFO!$H123=1,COUNTRY_INFO!F123+COUNTRY_INFO!G123,0),IF(COUNTRY_INFO!$H123=1,COUNTRY_INFO!F123+COUNTRY_INFO!G123,IF(COUNTRY_INFO!$I123=1,IF(COUNTRY_INFO!M123&gt;=(COUNTRY_INFO!F123+COUNTRY_INFO!G123),COUNTRY_INFO!F123+COUNTRY_INFO!G123,COUNTRY_INFO!$M123),0))))</f>
        <v>0</v>
      </c>
      <c r="E123" s="16">
        <f>IF(AND(INTRO!$E$39="Non-endemic",INTRO!$E$37="Non-endemic"),"Not required",IF(INTRO!$E$39="Non-endemic","Treat with DEC",COUNTRY_INFO!P123))</f>
        <v>0</v>
      </c>
      <c r="F123" s="16">
        <f>IF(INTRO!$E$39&lt;&gt;"Non-endemic",COUNTRY_INFO!Q123,"Not required")</f>
        <v>0</v>
      </c>
      <c r="G123" s="15">
        <f>IF(COUNTRY_INFO!H123=1, IF($E123=1,$D123, 0),0)</f>
        <v>0</v>
      </c>
      <c r="H123" s="15">
        <f>IF(INTRO!$E$39&lt;&gt;"Endemic",0, IF(AND(COUNTRY_INFO!$I123=1,$F123&lt;&gt;0),IF(COUNTRY_INFO!M123&gt;=(COUNTRY_INFO!F123+COUNTRY_INFO!G123),COUNTRY_INFO!F123+COUNTRY_INFO!G123,COUNTRY_INFO!$M123), 0))</f>
        <v>0</v>
      </c>
      <c r="I123" s="3"/>
      <c r="J123" s="15">
        <f t="shared" si="13"/>
        <v>0</v>
      </c>
      <c r="K123" s="15">
        <f t="shared" si="14"/>
        <v>0</v>
      </c>
      <c r="L123" s="15">
        <f t="shared" si="15"/>
        <v>0</v>
      </c>
      <c r="M123" s="15">
        <f t="shared" si="16"/>
        <v>0</v>
      </c>
      <c r="N123" s="15">
        <f t="shared" si="17"/>
        <v>0</v>
      </c>
      <c r="O123" s="25"/>
      <c r="P123" s="17">
        <f t="shared" si="6"/>
        <v>0</v>
      </c>
      <c r="Q123" s="17">
        <f t="shared" si="7"/>
        <v>0</v>
      </c>
    </row>
    <row r="124" spans="1:17" x14ac:dyDescent="0.2">
      <c r="A124" s="14" t="str">
        <f>IF(INTRO!$E$39="Non-endemic"," ",IF(COUNTRY_INFO!A124=0," ",COUNTRY_INFO!A124))</f>
        <v>Ethiopia</v>
      </c>
      <c r="B124" s="14" t="str">
        <f>IF(INTRO!$E$39="Non-endemic"," ",IF(COUNTRY_INFO!B124=0," ",COUNTRY_INFO!B124))</f>
        <v>AmharaNorth Shoa</v>
      </c>
      <c r="C124" s="14" t="str">
        <f>IF(INTRO!$E$39="Non-endemic"," ",IF(COUNTRY_INFO!C124=0," ",COUNTRY_INFO!C124))</f>
        <v>Menzmamma</v>
      </c>
      <c r="D124" s="15">
        <f>IF(INTRO!$E$39="Non-endemic",0,IF(INTRO!$E$39="Endemic but PC is not required",IF(COUNTRY_INFO!$H124=1,COUNTRY_INFO!F124+COUNTRY_INFO!G124,0),IF(COUNTRY_INFO!$H124=1,COUNTRY_INFO!F124+COUNTRY_INFO!G124,IF(COUNTRY_INFO!$I124=1,IF(COUNTRY_INFO!M124&gt;=(COUNTRY_INFO!F124+COUNTRY_INFO!G124),COUNTRY_INFO!F124+COUNTRY_INFO!G124,COUNTRY_INFO!$M124),0))))</f>
        <v>0</v>
      </c>
      <c r="E124" s="16">
        <f>IF(AND(INTRO!$E$39="Non-endemic",INTRO!$E$37="Non-endemic"),"Not required",IF(INTRO!$E$39="Non-endemic","Treat with DEC",COUNTRY_INFO!P124))</f>
        <v>0</v>
      </c>
      <c r="F124" s="16">
        <f>IF(INTRO!$E$39&lt;&gt;"Non-endemic",COUNTRY_INFO!Q124,"Not required")</f>
        <v>0</v>
      </c>
      <c r="G124" s="15">
        <f>IF(COUNTRY_INFO!H124=1, IF($E124=1,$D124, 0),0)</f>
        <v>0</v>
      </c>
      <c r="H124" s="15">
        <f>IF(INTRO!$E$39&lt;&gt;"Endemic",0, IF(AND(COUNTRY_INFO!$I124=1,$F124&lt;&gt;0),IF(COUNTRY_INFO!M124&gt;=(COUNTRY_INFO!F124+COUNTRY_INFO!G124),COUNTRY_INFO!F124+COUNTRY_INFO!G124,COUNTRY_INFO!$M124), 0))</f>
        <v>0</v>
      </c>
      <c r="I124" s="3"/>
      <c r="J124" s="15">
        <f t="shared" si="13"/>
        <v>0</v>
      </c>
      <c r="K124" s="15">
        <f t="shared" si="14"/>
        <v>0</v>
      </c>
      <c r="L124" s="15">
        <f t="shared" si="15"/>
        <v>0</v>
      </c>
      <c r="M124" s="15">
        <f t="shared" si="16"/>
        <v>0</v>
      </c>
      <c r="N124" s="15">
        <f t="shared" si="17"/>
        <v>0</v>
      </c>
      <c r="O124" s="25"/>
      <c r="P124" s="17">
        <f t="shared" si="6"/>
        <v>0</v>
      </c>
      <c r="Q124" s="17">
        <f t="shared" si="7"/>
        <v>0</v>
      </c>
    </row>
    <row r="125" spans="1:17" x14ac:dyDescent="0.2">
      <c r="A125" s="14" t="str">
        <f>IF(INTRO!$E$39="Non-endemic"," ",IF(COUNTRY_INFO!A125=0," ",COUNTRY_INFO!A125))</f>
        <v>Ethiopia</v>
      </c>
      <c r="B125" s="14" t="str">
        <f>IF(INTRO!$E$39="Non-endemic"," ",IF(COUNTRY_INFO!B125=0," ",COUNTRY_INFO!B125))</f>
        <v>AmharaNorth Shoa</v>
      </c>
      <c r="C125" s="14" t="str">
        <f>IF(INTRO!$E$39="Non-endemic"," ",IF(COUNTRY_INFO!C125=0," ",COUNTRY_INFO!C125))</f>
        <v>Merhabete</v>
      </c>
      <c r="D125" s="15">
        <f>IF(INTRO!$E$39="Non-endemic",0,IF(INTRO!$E$39="Endemic but PC is not required",IF(COUNTRY_INFO!$H125=1,COUNTRY_INFO!F125+COUNTRY_INFO!G125,0),IF(COUNTRY_INFO!$H125=1,COUNTRY_INFO!F125+COUNTRY_INFO!G125,IF(COUNTRY_INFO!$I125=1,IF(COUNTRY_INFO!M125&gt;=(COUNTRY_INFO!F125+COUNTRY_INFO!G125),COUNTRY_INFO!F125+COUNTRY_INFO!G125,COUNTRY_INFO!$M125),0))))</f>
        <v>0</v>
      </c>
      <c r="E125" s="16">
        <f>IF(AND(INTRO!$E$39="Non-endemic",INTRO!$E$37="Non-endemic"),"Not required",IF(INTRO!$E$39="Non-endemic","Treat with DEC",COUNTRY_INFO!P125))</f>
        <v>0</v>
      </c>
      <c r="F125" s="16">
        <f>IF(INTRO!$E$39&lt;&gt;"Non-endemic",COUNTRY_INFO!Q125,"Not required")</f>
        <v>0</v>
      </c>
      <c r="G125" s="15">
        <f>IF(COUNTRY_INFO!H125=1, IF($E125=1,$D125, 0),0)</f>
        <v>0</v>
      </c>
      <c r="H125" s="15">
        <f>IF(INTRO!$E$39&lt;&gt;"Endemic",0, IF(AND(COUNTRY_INFO!$I125=1,$F125&lt;&gt;0),IF(COUNTRY_INFO!M125&gt;=(COUNTRY_INFO!F125+COUNTRY_INFO!G125),COUNTRY_INFO!F125+COUNTRY_INFO!G125,COUNTRY_INFO!$M125), 0))</f>
        <v>0</v>
      </c>
      <c r="I125" s="3"/>
      <c r="J125" s="15">
        <f t="shared" si="13"/>
        <v>0</v>
      </c>
      <c r="K125" s="15">
        <f t="shared" si="14"/>
        <v>0</v>
      </c>
      <c r="L125" s="15">
        <f t="shared" si="15"/>
        <v>0</v>
      </c>
      <c r="M125" s="15">
        <f t="shared" si="16"/>
        <v>0</v>
      </c>
      <c r="N125" s="15">
        <f t="shared" si="17"/>
        <v>0</v>
      </c>
      <c r="O125" s="25"/>
      <c r="P125" s="17">
        <f t="shared" si="6"/>
        <v>0</v>
      </c>
      <c r="Q125" s="17">
        <f t="shared" si="7"/>
        <v>0</v>
      </c>
    </row>
    <row r="126" spans="1:17" x14ac:dyDescent="0.2">
      <c r="A126" s="14" t="str">
        <f>IF(INTRO!$E$39="Non-endemic"," ",IF(COUNTRY_INFO!A126=0," ",COUNTRY_INFO!A126))</f>
        <v>Ethiopia</v>
      </c>
      <c r="B126" s="14" t="str">
        <f>IF(INTRO!$E$39="Non-endemic"," ",IF(COUNTRY_INFO!B126=0," ",COUNTRY_INFO!B126))</f>
        <v>AmharaNorth Shoa</v>
      </c>
      <c r="C126" s="14" t="str">
        <f>IF(INTRO!$E$39="Non-endemic"," ",IF(COUNTRY_INFO!C126=0," ",COUNTRY_INFO!C126))</f>
        <v>Midana Worem</v>
      </c>
      <c r="D126" s="15">
        <f>IF(INTRO!$E$39="Non-endemic",0,IF(INTRO!$E$39="Endemic but PC is not required",IF(COUNTRY_INFO!$H126=1,COUNTRY_INFO!F126+COUNTRY_INFO!G126,0),IF(COUNTRY_INFO!$H126=1,COUNTRY_INFO!F126+COUNTRY_INFO!G126,IF(COUNTRY_INFO!$I126=1,IF(COUNTRY_INFO!M126&gt;=(COUNTRY_INFO!F126+COUNTRY_INFO!G126),COUNTRY_INFO!F126+COUNTRY_INFO!G126,COUNTRY_INFO!$M126),0))))</f>
        <v>0</v>
      </c>
      <c r="E126" s="16">
        <f>IF(AND(INTRO!$E$39="Non-endemic",INTRO!$E$37="Non-endemic"),"Not required",IF(INTRO!$E$39="Non-endemic","Treat with DEC",COUNTRY_INFO!P126))</f>
        <v>0</v>
      </c>
      <c r="F126" s="16">
        <f>IF(INTRO!$E$39&lt;&gt;"Non-endemic",COUNTRY_INFO!Q126,"Not required")</f>
        <v>0</v>
      </c>
      <c r="G126" s="15">
        <f>IF(COUNTRY_INFO!H126=1, IF($E126=1,$D126, 0),0)</f>
        <v>0</v>
      </c>
      <c r="H126" s="15">
        <f>IF(INTRO!$E$39&lt;&gt;"Endemic",0, IF(AND(COUNTRY_INFO!$I126=1,$F126&lt;&gt;0),IF(COUNTRY_INFO!M126&gt;=(COUNTRY_INFO!F126+COUNTRY_INFO!G126),COUNTRY_INFO!F126+COUNTRY_INFO!G126,COUNTRY_INFO!$M126), 0))</f>
        <v>0</v>
      </c>
      <c r="I126" s="3"/>
      <c r="J126" s="15">
        <f t="shared" si="13"/>
        <v>0</v>
      </c>
      <c r="K126" s="15">
        <f t="shared" si="14"/>
        <v>0</v>
      </c>
      <c r="L126" s="15">
        <f t="shared" si="15"/>
        <v>0</v>
      </c>
      <c r="M126" s="15">
        <f t="shared" si="16"/>
        <v>0</v>
      </c>
      <c r="N126" s="15">
        <f t="shared" si="17"/>
        <v>0</v>
      </c>
      <c r="O126" s="25"/>
      <c r="P126" s="17">
        <f t="shared" si="6"/>
        <v>0</v>
      </c>
      <c r="Q126" s="17">
        <f t="shared" si="7"/>
        <v>0</v>
      </c>
    </row>
    <row r="127" spans="1:17" x14ac:dyDescent="0.2">
      <c r="A127" s="14" t="str">
        <f>IF(INTRO!$E$39="Non-endemic"," ",IF(COUNTRY_INFO!A127=0," ",COUNTRY_INFO!A127))</f>
        <v>Ethiopia</v>
      </c>
      <c r="B127" s="14" t="str">
        <f>IF(INTRO!$E$39="Non-endemic"," ",IF(COUNTRY_INFO!B127=0," ",COUNTRY_INFO!B127))</f>
        <v>AmharaNorth Shoa</v>
      </c>
      <c r="C127" s="14" t="str">
        <f>IF(INTRO!$E$39="Non-endemic"," ",IF(COUNTRY_INFO!C127=0," ",COUNTRY_INFO!C127))</f>
        <v>Minjarshenkora</v>
      </c>
      <c r="D127" s="15">
        <f>IF(INTRO!$E$39="Non-endemic",0,IF(INTRO!$E$39="Endemic but PC is not required",IF(COUNTRY_INFO!$H127=1,COUNTRY_INFO!F127+COUNTRY_INFO!G127,0),IF(COUNTRY_INFO!$H127=1,COUNTRY_INFO!F127+COUNTRY_INFO!G127,IF(COUNTRY_INFO!$I127=1,IF(COUNTRY_INFO!M127&gt;=(COUNTRY_INFO!F127+COUNTRY_INFO!G127),COUNTRY_INFO!F127+COUNTRY_INFO!G127,COUNTRY_INFO!$M127),0))))</f>
        <v>0</v>
      </c>
      <c r="E127" s="16">
        <f>IF(AND(INTRO!$E$39="Non-endemic",INTRO!$E$37="Non-endemic"),"Not required",IF(INTRO!$E$39="Non-endemic","Treat with DEC",COUNTRY_INFO!P127))</f>
        <v>0</v>
      </c>
      <c r="F127" s="16">
        <f>IF(INTRO!$E$39&lt;&gt;"Non-endemic",COUNTRY_INFO!Q127,"Not required")</f>
        <v>0</v>
      </c>
      <c r="G127" s="15">
        <f>IF(COUNTRY_INFO!H127=1, IF($E127=1,$D127, 0),0)</f>
        <v>0</v>
      </c>
      <c r="H127" s="15">
        <f>IF(INTRO!$E$39&lt;&gt;"Endemic",0, IF(AND(COUNTRY_INFO!$I127=1,$F127&lt;&gt;0),IF(COUNTRY_INFO!M127&gt;=(COUNTRY_INFO!F127+COUNTRY_INFO!G127),COUNTRY_INFO!F127+COUNTRY_INFO!G127,COUNTRY_INFO!$M127), 0))</f>
        <v>0</v>
      </c>
      <c r="I127" s="3"/>
      <c r="J127" s="15">
        <f t="shared" si="13"/>
        <v>0</v>
      </c>
      <c r="K127" s="15">
        <f t="shared" si="14"/>
        <v>0</v>
      </c>
      <c r="L127" s="15">
        <f t="shared" si="15"/>
        <v>0</v>
      </c>
      <c r="M127" s="15">
        <f t="shared" si="16"/>
        <v>0</v>
      </c>
      <c r="N127" s="15">
        <f t="shared" si="17"/>
        <v>0</v>
      </c>
      <c r="O127" s="25"/>
      <c r="P127" s="17">
        <f t="shared" si="6"/>
        <v>0</v>
      </c>
      <c r="Q127" s="17">
        <f t="shared" si="7"/>
        <v>0</v>
      </c>
    </row>
    <row r="128" spans="1:17" x14ac:dyDescent="0.2">
      <c r="A128" s="14" t="str">
        <f>IF(INTRO!$E$39="Non-endemic"," ",IF(COUNTRY_INFO!A128=0," ",COUNTRY_INFO!A128))</f>
        <v>Ethiopia</v>
      </c>
      <c r="B128" s="14" t="str">
        <f>IF(INTRO!$E$39="Non-endemic"," ",IF(COUNTRY_INFO!B128=0," ",COUNTRY_INFO!B128))</f>
        <v>AmharaNorth Shoa</v>
      </c>
      <c r="C128" s="14" t="str">
        <f>IF(INTRO!$E$39="Non-endemic"," ",IF(COUNTRY_INFO!C128=0," ",COUNTRY_INFO!C128))</f>
        <v>Mojanawodera</v>
      </c>
      <c r="D128" s="15">
        <f>IF(INTRO!$E$39="Non-endemic",0,IF(INTRO!$E$39="Endemic but PC is not required",IF(COUNTRY_INFO!$H128=1,COUNTRY_INFO!F128+COUNTRY_INFO!G128,0),IF(COUNTRY_INFO!$H128=1,COUNTRY_INFO!F128+COUNTRY_INFO!G128,IF(COUNTRY_INFO!$I128=1,IF(COUNTRY_INFO!M128&gt;=(COUNTRY_INFO!F128+COUNTRY_INFO!G128),COUNTRY_INFO!F128+COUNTRY_INFO!G128,COUNTRY_INFO!$M128),0))))</f>
        <v>0</v>
      </c>
      <c r="E128" s="16">
        <f>IF(AND(INTRO!$E$39="Non-endemic",INTRO!$E$37="Non-endemic"),"Not required",IF(INTRO!$E$39="Non-endemic","Treat with DEC",COUNTRY_INFO!P128))</f>
        <v>0</v>
      </c>
      <c r="F128" s="16">
        <f>IF(INTRO!$E$39&lt;&gt;"Non-endemic",COUNTRY_INFO!Q128,"Not required")</f>
        <v>0</v>
      </c>
      <c r="G128" s="15">
        <f>IF(COUNTRY_INFO!H128=1, IF($E128=1,$D128, 0),0)</f>
        <v>0</v>
      </c>
      <c r="H128" s="15">
        <f>IF(INTRO!$E$39&lt;&gt;"Endemic",0, IF(AND(COUNTRY_INFO!$I128=1,$F128&lt;&gt;0),IF(COUNTRY_INFO!M128&gt;=(COUNTRY_INFO!F128+COUNTRY_INFO!G128),COUNTRY_INFO!F128+COUNTRY_INFO!G128,COUNTRY_INFO!$M128), 0))</f>
        <v>0</v>
      </c>
      <c r="I128" s="3"/>
      <c r="J128" s="15">
        <f t="shared" si="13"/>
        <v>0</v>
      </c>
      <c r="K128" s="15">
        <f t="shared" si="14"/>
        <v>0</v>
      </c>
      <c r="L128" s="15">
        <f t="shared" si="15"/>
        <v>0</v>
      </c>
      <c r="M128" s="15">
        <f t="shared" si="16"/>
        <v>0</v>
      </c>
      <c r="N128" s="15">
        <f t="shared" si="17"/>
        <v>0</v>
      </c>
      <c r="O128" s="25"/>
      <c r="P128" s="17">
        <f t="shared" si="6"/>
        <v>0</v>
      </c>
      <c r="Q128" s="17">
        <f t="shared" si="7"/>
        <v>0</v>
      </c>
    </row>
    <row r="129" spans="1:17" x14ac:dyDescent="0.2">
      <c r="A129" s="14" t="str">
        <f>IF(INTRO!$E$39="Non-endemic"," ",IF(COUNTRY_INFO!A129=0," ",COUNTRY_INFO!A129))</f>
        <v>Ethiopia</v>
      </c>
      <c r="B129" s="14" t="str">
        <f>IF(INTRO!$E$39="Non-endemic"," ",IF(COUNTRY_INFO!B129=0," ",COUNTRY_INFO!B129))</f>
        <v>AmharaNorth Shoa</v>
      </c>
      <c r="C129" s="14" t="str">
        <f>IF(INTRO!$E$39="Non-endemic"," ",IF(COUNTRY_INFO!C129=0," ",COUNTRY_INFO!C129))</f>
        <v>Moretnajiru</v>
      </c>
      <c r="D129" s="15">
        <f>IF(INTRO!$E$39="Non-endemic",0,IF(INTRO!$E$39="Endemic but PC is not required",IF(COUNTRY_INFO!$H129=1,COUNTRY_INFO!F129+COUNTRY_INFO!G129,0),IF(COUNTRY_INFO!$H129=1,COUNTRY_INFO!F129+COUNTRY_INFO!G129,IF(COUNTRY_INFO!$I129=1,IF(COUNTRY_INFO!M129&gt;=(COUNTRY_INFO!F129+COUNTRY_INFO!G129),COUNTRY_INFO!F129+COUNTRY_INFO!G129,COUNTRY_INFO!$M129),0))))</f>
        <v>0</v>
      </c>
      <c r="E129" s="16">
        <f>IF(AND(INTRO!$E$39="Non-endemic",INTRO!$E$37="Non-endemic"),"Not required",IF(INTRO!$E$39="Non-endemic","Treat with DEC",COUNTRY_INFO!P129))</f>
        <v>0</v>
      </c>
      <c r="F129" s="16">
        <f>IF(INTRO!$E$39&lt;&gt;"Non-endemic",COUNTRY_INFO!Q129,"Not required")</f>
        <v>0</v>
      </c>
      <c r="G129" s="15">
        <f>IF(COUNTRY_INFO!H129=1, IF($E129=1,$D129, 0),0)</f>
        <v>0</v>
      </c>
      <c r="H129" s="15">
        <f>IF(INTRO!$E$39&lt;&gt;"Endemic",0, IF(AND(COUNTRY_INFO!$I129=1,$F129&lt;&gt;0),IF(COUNTRY_INFO!M129&gt;=(COUNTRY_INFO!F129+COUNTRY_INFO!G129),COUNTRY_INFO!F129+COUNTRY_INFO!G129,COUNTRY_INFO!$M129), 0))</f>
        <v>0</v>
      </c>
      <c r="I129" s="3"/>
      <c r="J129" s="15">
        <f t="shared" si="13"/>
        <v>0</v>
      </c>
      <c r="K129" s="15">
        <f t="shared" si="14"/>
        <v>0</v>
      </c>
      <c r="L129" s="15">
        <f t="shared" si="15"/>
        <v>0</v>
      </c>
      <c r="M129" s="15">
        <f t="shared" si="16"/>
        <v>0</v>
      </c>
      <c r="N129" s="15">
        <f t="shared" si="17"/>
        <v>0</v>
      </c>
      <c r="O129" s="25"/>
      <c r="P129" s="17">
        <f t="shared" si="6"/>
        <v>0</v>
      </c>
      <c r="Q129" s="17">
        <f t="shared" si="7"/>
        <v>0</v>
      </c>
    </row>
    <row r="130" spans="1:17" x14ac:dyDescent="0.2">
      <c r="A130" s="14" t="str">
        <f>IF(INTRO!$E$39="Non-endemic"," ",IF(COUNTRY_INFO!A130=0," ",COUNTRY_INFO!A130))</f>
        <v>Ethiopia</v>
      </c>
      <c r="B130" s="14" t="str">
        <f>IF(INTRO!$E$39="Non-endemic"," ",IF(COUNTRY_INFO!B130=0," ",COUNTRY_INFO!B130))</f>
        <v>AmharaNorth Shoa</v>
      </c>
      <c r="C130" s="14" t="str">
        <f>IF(INTRO!$E$39="Non-endemic"," ",IF(COUNTRY_INFO!C130=0," ",COUNTRY_INFO!C130))</f>
        <v>Shewarobit Town</v>
      </c>
      <c r="D130" s="15">
        <f>IF(INTRO!$E$39="Non-endemic",0,IF(INTRO!$E$39="Endemic but PC is not required",IF(COUNTRY_INFO!$H130=1,COUNTRY_INFO!F130+COUNTRY_INFO!G130,0),IF(COUNTRY_INFO!$H130=1,COUNTRY_INFO!F130+COUNTRY_INFO!G130,IF(COUNTRY_INFO!$I130=1,IF(COUNTRY_INFO!M130&gt;=(COUNTRY_INFO!F130+COUNTRY_INFO!G130),COUNTRY_INFO!F130+COUNTRY_INFO!G130,COUNTRY_INFO!$M130),0))))</f>
        <v>0</v>
      </c>
      <c r="E130" s="16">
        <f>IF(AND(INTRO!$E$39="Non-endemic",INTRO!$E$37="Non-endemic"),"Not required",IF(INTRO!$E$39="Non-endemic","Treat with DEC",COUNTRY_INFO!P130))</f>
        <v>0</v>
      </c>
      <c r="F130" s="16">
        <f>IF(INTRO!$E$39&lt;&gt;"Non-endemic",COUNTRY_INFO!Q130,"Not required")</f>
        <v>0</v>
      </c>
      <c r="G130" s="15">
        <f>IF(COUNTRY_INFO!H130=1, IF($E130=1,$D130, 0),0)</f>
        <v>0</v>
      </c>
      <c r="H130" s="15">
        <f>IF(INTRO!$E$39&lt;&gt;"Endemic",0, IF(AND(COUNTRY_INFO!$I130=1,$F130&lt;&gt;0),IF(COUNTRY_INFO!M130&gt;=(COUNTRY_INFO!F130+COUNTRY_INFO!G130),COUNTRY_INFO!F130+COUNTRY_INFO!G130,COUNTRY_INFO!$M130), 0))</f>
        <v>0</v>
      </c>
      <c r="I130" s="3"/>
      <c r="J130" s="15">
        <f t="shared" si="13"/>
        <v>0</v>
      </c>
      <c r="K130" s="15">
        <f t="shared" si="14"/>
        <v>0</v>
      </c>
      <c r="L130" s="15">
        <f t="shared" si="15"/>
        <v>0</v>
      </c>
      <c r="M130" s="15">
        <f t="shared" si="16"/>
        <v>0</v>
      </c>
      <c r="N130" s="15">
        <f t="shared" si="17"/>
        <v>0</v>
      </c>
      <c r="O130" s="25"/>
      <c r="P130" s="17">
        <f t="shared" si="6"/>
        <v>0</v>
      </c>
      <c r="Q130" s="17">
        <f t="shared" si="7"/>
        <v>0</v>
      </c>
    </row>
    <row r="131" spans="1:17" x14ac:dyDescent="0.2">
      <c r="A131" s="14" t="str">
        <f>IF(INTRO!$E$39="Non-endemic"," ",IF(COUNTRY_INFO!A131=0," ",COUNTRY_INFO!A131))</f>
        <v>Ethiopia</v>
      </c>
      <c r="B131" s="14" t="str">
        <f>IF(INTRO!$E$39="Non-endemic"," ",IF(COUNTRY_INFO!B131=0," ",COUNTRY_INFO!B131))</f>
        <v>AmharaNorth Shoa</v>
      </c>
      <c r="C131" s="14" t="str">
        <f>IF(INTRO!$E$39="Non-endemic"," ",IF(COUNTRY_INFO!C131=0," ",COUNTRY_INFO!C131))</f>
        <v>Siyadebirnawayu</v>
      </c>
      <c r="D131" s="15">
        <f>IF(INTRO!$E$39="Non-endemic",0,IF(INTRO!$E$39="Endemic but PC is not required",IF(COUNTRY_INFO!$H131=1,COUNTRY_INFO!F131+COUNTRY_INFO!G131,0),IF(COUNTRY_INFO!$H131=1,COUNTRY_INFO!F131+COUNTRY_INFO!G131,IF(COUNTRY_INFO!$I131=1,IF(COUNTRY_INFO!M131&gt;=(COUNTRY_INFO!F131+COUNTRY_INFO!G131),COUNTRY_INFO!F131+COUNTRY_INFO!G131,COUNTRY_INFO!$M131),0))))</f>
        <v>0</v>
      </c>
      <c r="E131" s="16">
        <f>IF(AND(INTRO!$E$39="Non-endemic",INTRO!$E$37="Non-endemic"),"Not required",IF(INTRO!$E$39="Non-endemic","Treat with DEC",COUNTRY_INFO!P131))</f>
        <v>0</v>
      </c>
      <c r="F131" s="16">
        <f>IF(INTRO!$E$39&lt;&gt;"Non-endemic",COUNTRY_INFO!Q131,"Not required")</f>
        <v>0</v>
      </c>
      <c r="G131" s="15">
        <f>IF(COUNTRY_INFO!H131=1, IF($E131=1,$D131, 0),0)</f>
        <v>0</v>
      </c>
      <c r="H131" s="15">
        <f>IF(INTRO!$E$39&lt;&gt;"Endemic",0, IF(AND(COUNTRY_INFO!$I131=1,$F131&lt;&gt;0),IF(COUNTRY_INFO!M131&gt;=(COUNTRY_INFO!F131+COUNTRY_INFO!G131),COUNTRY_INFO!F131+COUNTRY_INFO!G131,COUNTRY_INFO!$M131), 0))</f>
        <v>0</v>
      </c>
      <c r="I131" s="3"/>
      <c r="J131" s="15">
        <f t="shared" si="13"/>
        <v>0</v>
      </c>
      <c r="K131" s="15">
        <f t="shared" si="14"/>
        <v>0</v>
      </c>
      <c r="L131" s="15">
        <f t="shared" si="15"/>
        <v>0</v>
      </c>
      <c r="M131" s="15">
        <f t="shared" si="16"/>
        <v>0</v>
      </c>
      <c r="N131" s="15">
        <f t="shared" si="17"/>
        <v>0</v>
      </c>
      <c r="O131" s="25"/>
      <c r="P131" s="17">
        <f t="shared" si="6"/>
        <v>0</v>
      </c>
      <c r="Q131" s="17">
        <f t="shared" si="7"/>
        <v>0</v>
      </c>
    </row>
    <row r="132" spans="1:17" x14ac:dyDescent="0.2">
      <c r="A132" s="14" t="str">
        <f>IF(INTRO!$E$39="Non-endemic"," ",IF(COUNTRY_INFO!A132=0," ",COUNTRY_INFO!A132))</f>
        <v>Ethiopia</v>
      </c>
      <c r="B132" s="14" t="str">
        <f>IF(INTRO!$E$39="Non-endemic"," ",IF(COUNTRY_INFO!B132=0," ",COUNTRY_INFO!B132))</f>
        <v>AmharaNorth Shoa</v>
      </c>
      <c r="C132" s="14" t="str">
        <f>IF(INTRO!$E$39="Non-endemic"," ",IF(COUNTRY_INFO!C132=0," ",COUNTRY_INFO!C132))</f>
        <v>Tarmaber</v>
      </c>
      <c r="D132" s="15">
        <f>IF(INTRO!$E$39="Non-endemic",0,IF(INTRO!$E$39="Endemic but PC is not required",IF(COUNTRY_INFO!$H132=1,COUNTRY_INFO!F132+COUNTRY_INFO!G132,0),IF(COUNTRY_INFO!$H132=1,COUNTRY_INFO!F132+COUNTRY_INFO!G132,IF(COUNTRY_INFO!$I132=1,IF(COUNTRY_INFO!M132&gt;=(COUNTRY_INFO!F132+COUNTRY_INFO!G132),COUNTRY_INFO!F132+COUNTRY_INFO!G132,COUNTRY_INFO!$M132),0))))</f>
        <v>0</v>
      </c>
      <c r="E132" s="16">
        <f>IF(AND(INTRO!$E$39="Non-endemic",INTRO!$E$37="Non-endemic"),"Not required",IF(INTRO!$E$39="Non-endemic","Treat with DEC",COUNTRY_INFO!P132))</f>
        <v>0</v>
      </c>
      <c r="F132" s="16">
        <f>IF(INTRO!$E$39&lt;&gt;"Non-endemic",COUNTRY_INFO!Q132,"Not required")</f>
        <v>0</v>
      </c>
      <c r="G132" s="15">
        <f>IF(COUNTRY_INFO!H132=1, IF($E132=1,$D132, 0),0)</f>
        <v>0</v>
      </c>
      <c r="H132" s="15">
        <f>IF(INTRO!$E$39&lt;&gt;"Endemic",0, IF(AND(COUNTRY_INFO!$I132=1,$F132&lt;&gt;0),IF(COUNTRY_INFO!M132&gt;=(COUNTRY_INFO!F132+COUNTRY_INFO!G132),COUNTRY_INFO!F132+COUNTRY_INFO!G132,COUNTRY_INFO!$M132), 0))</f>
        <v>0</v>
      </c>
      <c r="I132" s="3"/>
      <c r="J132" s="15">
        <f t="shared" si="13"/>
        <v>0</v>
      </c>
      <c r="K132" s="15">
        <f t="shared" si="14"/>
        <v>0</v>
      </c>
      <c r="L132" s="15">
        <f t="shared" si="15"/>
        <v>0</v>
      </c>
      <c r="M132" s="15">
        <f t="shared" si="16"/>
        <v>0</v>
      </c>
      <c r="N132" s="15">
        <f t="shared" si="17"/>
        <v>0</v>
      </c>
      <c r="O132" s="25"/>
      <c r="P132" s="17">
        <f t="shared" si="6"/>
        <v>0</v>
      </c>
      <c r="Q132" s="17">
        <f t="shared" si="7"/>
        <v>0</v>
      </c>
    </row>
    <row r="133" spans="1:17" x14ac:dyDescent="0.2">
      <c r="A133" s="14" t="str">
        <f>IF(INTRO!$E$39="Non-endemic"," ",IF(COUNTRY_INFO!A133=0," ",COUNTRY_INFO!A133))</f>
        <v>Ethiopia</v>
      </c>
      <c r="B133" s="14" t="str">
        <f>IF(INTRO!$E$39="Non-endemic"," ",IF(COUNTRY_INFO!B133=0," ",COUNTRY_INFO!B133))</f>
        <v>AmharaNorth Wello</v>
      </c>
      <c r="C133" s="14" t="str">
        <f>IF(INTRO!$E$39="Non-endemic"," ",IF(COUNTRY_INFO!C133=0," ",COUNTRY_INFO!C133))</f>
        <v>Angot</v>
      </c>
      <c r="D133" s="15">
        <f>IF(INTRO!$E$39="Non-endemic",0,IF(INTRO!$E$39="Endemic but PC is not required",IF(COUNTRY_INFO!$H133=1,COUNTRY_INFO!F133+COUNTRY_INFO!G133,0),IF(COUNTRY_INFO!$H133=1,COUNTRY_INFO!F133+COUNTRY_INFO!G133,IF(COUNTRY_INFO!$I133=1,IF(COUNTRY_INFO!M133&gt;=(COUNTRY_INFO!F133+COUNTRY_INFO!G133),COUNTRY_INFO!F133+COUNTRY_INFO!G133,COUNTRY_INFO!$M133),0))))</f>
        <v>0</v>
      </c>
      <c r="E133" s="16">
        <f>IF(AND(INTRO!$E$39="Non-endemic",INTRO!$E$37="Non-endemic"),"Not required",IF(INTRO!$E$39="Non-endemic","Treat with DEC",COUNTRY_INFO!P133))</f>
        <v>0</v>
      </c>
      <c r="F133" s="16">
        <f>IF(INTRO!$E$39&lt;&gt;"Non-endemic",COUNTRY_INFO!Q133,"Not required")</f>
        <v>0</v>
      </c>
      <c r="G133" s="15">
        <f>IF(COUNTRY_INFO!H133=1, IF($E133=1,$D133, 0),0)</f>
        <v>0</v>
      </c>
      <c r="H133" s="15">
        <f>IF(INTRO!$E$39&lt;&gt;"Endemic",0, IF(AND(COUNTRY_INFO!$I133=1,$F133&lt;&gt;0),IF(COUNTRY_INFO!M133&gt;=(COUNTRY_INFO!F133+COUNTRY_INFO!G133),COUNTRY_INFO!F133+COUNTRY_INFO!G133,COUNTRY_INFO!$M133), 0))</f>
        <v>0</v>
      </c>
      <c r="I133" s="3"/>
      <c r="J133" s="15">
        <f t="shared" si="13"/>
        <v>0</v>
      </c>
      <c r="K133" s="15">
        <f t="shared" si="14"/>
        <v>0</v>
      </c>
      <c r="L133" s="15">
        <f t="shared" si="15"/>
        <v>0</v>
      </c>
      <c r="M133" s="15">
        <f t="shared" si="16"/>
        <v>0</v>
      </c>
      <c r="N133" s="15">
        <f t="shared" si="17"/>
        <v>0</v>
      </c>
      <c r="O133" s="25"/>
      <c r="P133" s="17">
        <f t="shared" si="6"/>
        <v>0</v>
      </c>
      <c r="Q133" s="17">
        <f t="shared" si="7"/>
        <v>0</v>
      </c>
    </row>
    <row r="134" spans="1:17" x14ac:dyDescent="0.2">
      <c r="A134" s="14" t="str">
        <f>IF(INTRO!$E$39="Non-endemic"," ",IF(COUNTRY_INFO!A134=0," ",COUNTRY_INFO!A134))</f>
        <v>Ethiopia</v>
      </c>
      <c r="B134" s="14" t="str">
        <f>IF(INTRO!$E$39="Non-endemic"," ",IF(COUNTRY_INFO!B134=0," ",COUNTRY_INFO!B134))</f>
        <v>AmharaNorth Wello</v>
      </c>
      <c r="C134" s="14" t="str">
        <f>IF(INTRO!$E$39="Non-endemic"," ",IF(COUNTRY_INFO!C134=0," ",COUNTRY_INFO!C134))</f>
        <v>Bugna</v>
      </c>
      <c r="D134" s="15">
        <f>IF(INTRO!$E$39="Non-endemic",0,IF(INTRO!$E$39="Endemic but PC is not required",IF(COUNTRY_INFO!$H134=1,COUNTRY_INFO!F134+COUNTRY_INFO!G134,0),IF(COUNTRY_INFO!$H134=1,COUNTRY_INFO!F134+COUNTRY_INFO!G134,IF(COUNTRY_INFO!$I134=1,IF(COUNTRY_INFO!M134&gt;=(COUNTRY_INFO!F134+COUNTRY_INFO!G134),COUNTRY_INFO!F134+COUNTRY_INFO!G134,COUNTRY_INFO!$M134),0))))</f>
        <v>0</v>
      </c>
      <c r="E134" s="16">
        <f>IF(AND(INTRO!$E$39="Non-endemic",INTRO!$E$37="Non-endemic"),"Not required",IF(INTRO!$E$39="Non-endemic","Treat with DEC",COUNTRY_INFO!P134))</f>
        <v>0</v>
      </c>
      <c r="F134" s="16">
        <f>IF(INTRO!$E$39&lt;&gt;"Non-endemic",COUNTRY_INFO!Q134,"Not required")</f>
        <v>0</v>
      </c>
      <c r="G134" s="15">
        <f>IF(COUNTRY_INFO!H134=1, IF($E134=1,$D134, 0),0)</f>
        <v>0</v>
      </c>
      <c r="H134" s="15">
        <f>IF(INTRO!$E$39&lt;&gt;"Endemic",0, IF(AND(COUNTRY_INFO!$I134=1,$F134&lt;&gt;0),IF(COUNTRY_INFO!M134&gt;=(COUNTRY_INFO!F134+COUNTRY_INFO!G134),COUNTRY_INFO!F134+COUNTRY_INFO!G134,COUNTRY_INFO!$M134), 0))</f>
        <v>0</v>
      </c>
      <c r="I134" s="3"/>
      <c r="J134" s="15">
        <f t="shared" si="13"/>
        <v>0</v>
      </c>
      <c r="K134" s="15">
        <f t="shared" si="14"/>
        <v>0</v>
      </c>
      <c r="L134" s="15">
        <f t="shared" si="15"/>
        <v>0</v>
      </c>
      <c r="M134" s="15">
        <f t="shared" si="16"/>
        <v>0</v>
      </c>
      <c r="N134" s="15">
        <f t="shared" si="17"/>
        <v>0</v>
      </c>
      <c r="O134" s="25"/>
      <c r="P134" s="17">
        <f t="shared" si="6"/>
        <v>0</v>
      </c>
      <c r="Q134" s="17">
        <f t="shared" si="7"/>
        <v>0</v>
      </c>
    </row>
    <row r="135" spans="1:17" x14ac:dyDescent="0.2">
      <c r="A135" s="14" t="str">
        <f>IF(INTRO!$E$39="Non-endemic"," ",IF(COUNTRY_INFO!A135=0," ",COUNTRY_INFO!A135))</f>
        <v>Ethiopia</v>
      </c>
      <c r="B135" s="14" t="str">
        <f>IF(INTRO!$E$39="Non-endemic"," ",IF(COUNTRY_INFO!B135=0," ",COUNTRY_INFO!B135))</f>
        <v>AmharaNorth Wello</v>
      </c>
      <c r="C135" s="14" t="str">
        <f>IF(INTRO!$E$39="Non-endemic"," ",IF(COUNTRY_INFO!C135=0," ",COUNTRY_INFO!C135))</f>
        <v>Dawunt</v>
      </c>
      <c r="D135" s="15">
        <f>IF(INTRO!$E$39="Non-endemic",0,IF(INTRO!$E$39="Endemic but PC is not required",IF(COUNTRY_INFO!$H135=1,COUNTRY_INFO!F135+COUNTRY_INFO!G135,0),IF(COUNTRY_INFO!$H135=1,COUNTRY_INFO!F135+COUNTRY_INFO!G135,IF(COUNTRY_INFO!$I135=1,IF(COUNTRY_INFO!M135&gt;=(COUNTRY_INFO!F135+COUNTRY_INFO!G135),COUNTRY_INFO!F135+COUNTRY_INFO!G135,COUNTRY_INFO!$M135),0))))</f>
        <v>0</v>
      </c>
      <c r="E135" s="16">
        <f>IF(AND(INTRO!$E$39="Non-endemic",INTRO!$E$37="Non-endemic"),"Not required",IF(INTRO!$E$39="Non-endemic","Treat with DEC",COUNTRY_INFO!P135))</f>
        <v>0</v>
      </c>
      <c r="F135" s="16">
        <f>IF(INTRO!$E$39&lt;&gt;"Non-endemic",COUNTRY_INFO!Q135,"Not required")</f>
        <v>0</v>
      </c>
      <c r="G135" s="15">
        <f>IF(COUNTRY_INFO!H135=1, IF($E135=1,$D135, 0),0)</f>
        <v>0</v>
      </c>
      <c r="H135" s="15">
        <f>IF(INTRO!$E$39&lt;&gt;"Endemic",0, IF(AND(COUNTRY_INFO!$I135=1,$F135&lt;&gt;0),IF(COUNTRY_INFO!M135&gt;=(COUNTRY_INFO!F135+COUNTRY_INFO!G135),COUNTRY_INFO!F135+COUNTRY_INFO!G135,COUNTRY_INFO!$M135), 0))</f>
        <v>0</v>
      </c>
      <c r="I135" s="3"/>
      <c r="J135" s="15">
        <f t="shared" si="13"/>
        <v>0</v>
      </c>
      <c r="K135" s="15">
        <f t="shared" si="14"/>
        <v>0</v>
      </c>
      <c r="L135" s="15">
        <f t="shared" si="15"/>
        <v>0</v>
      </c>
      <c r="M135" s="15">
        <f t="shared" si="16"/>
        <v>0</v>
      </c>
      <c r="N135" s="15">
        <f t="shared" si="17"/>
        <v>0</v>
      </c>
      <c r="O135" s="25"/>
      <c r="P135" s="17">
        <f t="shared" si="6"/>
        <v>0</v>
      </c>
      <c r="Q135" s="17">
        <f t="shared" si="7"/>
        <v>0</v>
      </c>
    </row>
    <row r="136" spans="1:17" x14ac:dyDescent="0.2">
      <c r="A136" s="14" t="str">
        <f>IF(INTRO!$E$39="Non-endemic"," ",IF(COUNTRY_INFO!A136=0," ",COUNTRY_INFO!A136))</f>
        <v>Ethiopia</v>
      </c>
      <c r="B136" s="14" t="str">
        <f>IF(INTRO!$E$39="Non-endemic"," ",IF(COUNTRY_INFO!B136=0," ",COUNTRY_INFO!B136))</f>
        <v>AmharaNorth Wello</v>
      </c>
      <c r="C136" s="14" t="str">
        <f>IF(INTRO!$E$39="Non-endemic"," ",IF(COUNTRY_INFO!C136=0," ",COUNTRY_INFO!C136))</f>
        <v>Gazo</v>
      </c>
      <c r="D136" s="15">
        <f>IF(INTRO!$E$39="Non-endemic",0,IF(INTRO!$E$39="Endemic but PC is not required",IF(COUNTRY_INFO!$H136=1,COUNTRY_INFO!F136+COUNTRY_INFO!G136,0),IF(COUNTRY_INFO!$H136=1,COUNTRY_INFO!F136+COUNTRY_INFO!G136,IF(COUNTRY_INFO!$I136=1,IF(COUNTRY_INFO!M136&gt;=(COUNTRY_INFO!F136+COUNTRY_INFO!G136),COUNTRY_INFO!F136+COUNTRY_INFO!G136,COUNTRY_INFO!$M136),0))))</f>
        <v>0</v>
      </c>
      <c r="E136" s="16">
        <f>IF(AND(INTRO!$E$39="Non-endemic",INTRO!$E$37="Non-endemic"),"Not required",IF(INTRO!$E$39="Non-endemic","Treat with DEC",COUNTRY_INFO!P136))</f>
        <v>0</v>
      </c>
      <c r="F136" s="16">
        <f>IF(INTRO!$E$39&lt;&gt;"Non-endemic",COUNTRY_INFO!Q136,"Not required")</f>
        <v>0</v>
      </c>
      <c r="G136" s="15">
        <f>IF(COUNTRY_INFO!H136=1, IF($E136=1,$D136, 0),0)</f>
        <v>0</v>
      </c>
      <c r="H136" s="15">
        <f>IF(INTRO!$E$39&lt;&gt;"Endemic",0, IF(AND(COUNTRY_INFO!$I136=1,$F136&lt;&gt;0),IF(COUNTRY_INFO!M136&gt;=(COUNTRY_INFO!F136+COUNTRY_INFO!G136),COUNTRY_INFO!F136+COUNTRY_INFO!G136,COUNTRY_INFO!$M136), 0))</f>
        <v>0</v>
      </c>
      <c r="I136" s="3"/>
      <c r="J136" s="15">
        <f t="shared" si="13"/>
        <v>0</v>
      </c>
      <c r="K136" s="15">
        <f t="shared" si="14"/>
        <v>0</v>
      </c>
      <c r="L136" s="15">
        <f t="shared" si="15"/>
        <v>0</v>
      </c>
      <c r="M136" s="15">
        <f t="shared" si="16"/>
        <v>0</v>
      </c>
      <c r="N136" s="15">
        <f t="shared" si="17"/>
        <v>0</v>
      </c>
      <c r="O136" s="25"/>
      <c r="P136" s="17">
        <f t="shared" si="6"/>
        <v>0</v>
      </c>
      <c r="Q136" s="17">
        <f t="shared" si="7"/>
        <v>0</v>
      </c>
    </row>
    <row r="137" spans="1:17" x14ac:dyDescent="0.2">
      <c r="A137" s="14" t="str">
        <f>IF(INTRO!$E$39="Non-endemic"," ",IF(COUNTRY_INFO!A137=0," ",COUNTRY_INFO!A137))</f>
        <v>Ethiopia</v>
      </c>
      <c r="B137" s="14" t="str">
        <f>IF(INTRO!$E$39="Non-endemic"," ",IF(COUNTRY_INFO!B137=0," ",COUNTRY_INFO!B137))</f>
        <v>AmharaNorth Wello</v>
      </c>
      <c r="C137" s="14" t="str">
        <f>IF(INTRO!$E$39="Non-endemic"," ",IF(COUNTRY_INFO!C137=0," ",COUNTRY_INFO!C137))</f>
        <v>Gidan</v>
      </c>
      <c r="D137" s="15">
        <f>IF(INTRO!$E$39="Non-endemic",0,IF(INTRO!$E$39="Endemic but PC is not required",IF(COUNTRY_INFO!$H137=1,COUNTRY_INFO!F137+COUNTRY_INFO!G137,0),IF(COUNTRY_INFO!$H137=1,COUNTRY_INFO!F137+COUNTRY_INFO!G137,IF(COUNTRY_INFO!$I137=1,IF(COUNTRY_INFO!M137&gt;=(COUNTRY_INFO!F137+COUNTRY_INFO!G137),COUNTRY_INFO!F137+COUNTRY_INFO!G137,COUNTRY_INFO!$M137),0))))</f>
        <v>0</v>
      </c>
      <c r="E137" s="16">
        <f>IF(AND(INTRO!$E$39="Non-endemic",INTRO!$E$37="Non-endemic"),"Not required",IF(INTRO!$E$39="Non-endemic","Treat with DEC",COUNTRY_INFO!P137))</f>
        <v>0</v>
      </c>
      <c r="F137" s="16">
        <f>IF(INTRO!$E$39&lt;&gt;"Non-endemic",COUNTRY_INFO!Q137,"Not required")</f>
        <v>0</v>
      </c>
      <c r="G137" s="15">
        <f>IF(COUNTRY_INFO!H137=1, IF($E137=1,$D137, 0),0)</f>
        <v>0</v>
      </c>
      <c r="H137" s="15">
        <f>IF(INTRO!$E$39&lt;&gt;"Endemic",0, IF(AND(COUNTRY_INFO!$I137=1,$F137&lt;&gt;0),IF(COUNTRY_INFO!M137&gt;=(COUNTRY_INFO!F137+COUNTRY_INFO!G137),COUNTRY_INFO!F137+COUNTRY_INFO!G137,COUNTRY_INFO!$M137), 0))</f>
        <v>0</v>
      </c>
      <c r="I137" s="3"/>
      <c r="J137" s="15">
        <f t="shared" si="13"/>
        <v>0</v>
      </c>
      <c r="K137" s="15">
        <f t="shared" si="14"/>
        <v>0</v>
      </c>
      <c r="L137" s="15">
        <f t="shared" si="15"/>
        <v>0</v>
      </c>
      <c r="M137" s="15">
        <f t="shared" si="16"/>
        <v>0</v>
      </c>
      <c r="N137" s="15">
        <f t="shared" si="17"/>
        <v>0</v>
      </c>
      <c r="O137" s="25"/>
      <c r="P137" s="17">
        <f t="shared" si="6"/>
        <v>0</v>
      </c>
      <c r="Q137" s="17">
        <f t="shared" si="7"/>
        <v>0</v>
      </c>
    </row>
    <row r="138" spans="1:17" x14ac:dyDescent="0.2">
      <c r="A138" s="14" t="str">
        <f>IF(INTRO!$E$39="Non-endemic"," ",IF(COUNTRY_INFO!A138=0," ",COUNTRY_INFO!A138))</f>
        <v>Ethiopia</v>
      </c>
      <c r="B138" s="14" t="str">
        <f>IF(INTRO!$E$39="Non-endemic"," ",IF(COUNTRY_INFO!B138=0," ",COUNTRY_INFO!B138))</f>
        <v>AmharaNorth Wello</v>
      </c>
      <c r="C138" s="14" t="str">
        <f>IF(INTRO!$E$39="Non-endemic"," ",IF(COUNTRY_INFO!C138=0," ",COUNTRY_INFO!C138))</f>
        <v>Gubalafto</v>
      </c>
      <c r="D138" s="15">
        <f>IF(INTRO!$E$39="Non-endemic",0,IF(INTRO!$E$39="Endemic but PC is not required",IF(COUNTRY_INFO!$H138=1,COUNTRY_INFO!F138+COUNTRY_INFO!G138,0),IF(COUNTRY_INFO!$H138=1,COUNTRY_INFO!F138+COUNTRY_INFO!G138,IF(COUNTRY_INFO!$I138=1,IF(COUNTRY_INFO!M138&gt;=(COUNTRY_INFO!F138+COUNTRY_INFO!G138),COUNTRY_INFO!F138+COUNTRY_INFO!G138,COUNTRY_INFO!$M138),0))))</f>
        <v>0</v>
      </c>
      <c r="E138" s="16">
        <f>IF(AND(INTRO!$E$39="Non-endemic",INTRO!$E$37="Non-endemic"),"Not required",IF(INTRO!$E$39="Non-endemic","Treat with DEC",COUNTRY_INFO!P138))</f>
        <v>0</v>
      </c>
      <c r="F138" s="16">
        <f>IF(INTRO!$E$39&lt;&gt;"Non-endemic",COUNTRY_INFO!Q138,"Not required")</f>
        <v>0</v>
      </c>
      <c r="G138" s="15">
        <f>IF(COUNTRY_INFO!H138=1, IF($E138=1,$D138, 0),0)</f>
        <v>0</v>
      </c>
      <c r="H138" s="15">
        <f>IF(INTRO!$E$39&lt;&gt;"Endemic",0, IF(AND(COUNTRY_INFO!$I138=1,$F138&lt;&gt;0),IF(COUNTRY_INFO!M138&gt;=(COUNTRY_INFO!F138+COUNTRY_INFO!G138),COUNTRY_INFO!F138+COUNTRY_INFO!G138,COUNTRY_INFO!$M138), 0))</f>
        <v>0</v>
      </c>
      <c r="I138" s="3"/>
      <c r="J138" s="15">
        <f t="shared" ref="J138:J201" si="18">IF(I138=0,H138,IF(I138&gt;H138,H138,I138))</f>
        <v>0</v>
      </c>
      <c r="K138" s="15">
        <f t="shared" ref="K138:K201" si="19">IF(G138&lt;J138,0,IF($E138=1, (G138-J138)*2.8, 0))</f>
        <v>0</v>
      </c>
      <c r="L138" s="15">
        <f t="shared" ref="L138:L201" si="20">IF($E138&lt;$F138, J138*(F138-E138)*2.8, 0)</f>
        <v>0</v>
      </c>
      <c r="M138" s="15">
        <f t="shared" ref="M138:M201" si="21">IF(AND($E138=1, $F138&lt;&gt;0), J138*2.8, 0)</f>
        <v>0</v>
      </c>
      <c r="N138" s="15">
        <f t="shared" ref="N138:N201" si="22">SUM(K138:M138)</f>
        <v>0</v>
      </c>
      <c r="O138" s="25"/>
      <c r="P138" s="17">
        <f t="shared" si="6"/>
        <v>0</v>
      </c>
      <c r="Q138" s="17">
        <f t="shared" si="7"/>
        <v>0</v>
      </c>
    </row>
    <row r="139" spans="1:17" x14ac:dyDescent="0.2">
      <c r="A139" s="14" t="str">
        <f>IF(INTRO!$E$39="Non-endemic"," ",IF(COUNTRY_INFO!A139=0," ",COUNTRY_INFO!A139))</f>
        <v>Ethiopia</v>
      </c>
      <c r="B139" s="14" t="str">
        <f>IF(INTRO!$E$39="Non-endemic"," ",IF(COUNTRY_INFO!B139=0," ",COUNTRY_INFO!B139))</f>
        <v>AmharaNorth Wello</v>
      </c>
      <c r="C139" s="14" t="str">
        <f>IF(INTRO!$E$39="Non-endemic"," ",IF(COUNTRY_INFO!C139=0," ",COUNTRY_INFO!C139))</f>
        <v>Habru</v>
      </c>
      <c r="D139" s="15">
        <f>IF(INTRO!$E$39="Non-endemic",0,IF(INTRO!$E$39="Endemic but PC is not required",IF(COUNTRY_INFO!$H139=1,COUNTRY_INFO!F139+COUNTRY_INFO!G139,0),IF(COUNTRY_INFO!$H139=1,COUNTRY_INFO!F139+COUNTRY_INFO!G139,IF(COUNTRY_INFO!$I139=1,IF(COUNTRY_INFO!M139&gt;=(COUNTRY_INFO!F139+COUNTRY_INFO!G139),COUNTRY_INFO!F139+COUNTRY_INFO!G139,COUNTRY_INFO!$M139),0))))</f>
        <v>0</v>
      </c>
      <c r="E139" s="16">
        <f>IF(AND(INTRO!$E$39="Non-endemic",INTRO!$E$37="Non-endemic"),"Not required",IF(INTRO!$E$39="Non-endemic","Treat with DEC",COUNTRY_INFO!P139))</f>
        <v>0</v>
      </c>
      <c r="F139" s="16">
        <f>IF(INTRO!$E$39&lt;&gt;"Non-endemic",COUNTRY_INFO!Q139,"Not required")</f>
        <v>0</v>
      </c>
      <c r="G139" s="15">
        <f>IF(COUNTRY_INFO!H139=1, IF($E139=1,$D139, 0),0)</f>
        <v>0</v>
      </c>
      <c r="H139" s="15">
        <f>IF(INTRO!$E$39&lt;&gt;"Endemic",0, IF(AND(COUNTRY_INFO!$I139=1,$F139&lt;&gt;0),IF(COUNTRY_INFO!M139&gt;=(COUNTRY_INFO!F139+COUNTRY_INFO!G139),COUNTRY_INFO!F139+COUNTRY_INFO!G139,COUNTRY_INFO!$M139), 0))</f>
        <v>0</v>
      </c>
      <c r="I139" s="3"/>
      <c r="J139" s="15">
        <f t="shared" si="18"/>
        <v>0</v>
      </c>
      <c r="K139" s="15">
        <f t="shared" si="19"/>
        <v>0</v>
      </c>
      <c r="L139" s="15">
        <f t="shared" si="20"/>
        <v>0</v>
      </c>
      <c r="M139" s="15">
        <f t="shared" si="21"/>
        <v>0</v>
      </c>
      <c r="N139" s="15">
        <f t="shared" si="22"/>
        <v>0</v>
      </c>
      <c r="O139" s="25"/>
      <c r="P139" s="17">
        <f t="shared" si="6"/>
        <v>0</v>
      </c>
      <c r="Q139" s="17">
        <f t="shared" si="7"/>
        <v>0</v>
      </c>
    </row>
    <row r="140" spans="1:17" x14ac:dyDescent="0.2">
      <c r="A140" s="14" t="str">
        <f>IF(INTRO!$E$39="Non-endemic"," ",IF(COUNTRY_INFO!A140=0," ",COUNTRY_INFO!A140))</f>
        <v>Ethiopia</v>
      </c>
      <c r="B140" s="14" t="str">
        <f>IF(INTRO!$E$39="Non-endemic"," ",IF(COUNTRY_INFO!B140=0," ",COUNTRY_INFO!B140))</f>
        <v>AmharaNorth Wello</v>
      </c>
      <c r="C140" s="14" t="str">
        <f>IF(INTRO!$E$39="Non-endemic"," ",IF(COUNTRY_INFO!C140=0," ",COUNTRY_INFO!C140))</f>
        <v>Kobo Town</v>
      </c>
      <c r="D140" s="15">
        <f>IF(INTRO!$E$39="Non-endemic",0,IF(INTRO!$E$39="Endemic but PC is not required",IF(COUNTRY_INFO!$H140=1,COUNTRY_INFO!F140+COUNTRY_INFO!G140,0),IF(COUNTRY_INFO!$H140=1,COUNTRY_INFO!F140+COUNTRY_INFO!G140,IF(COUNTRY_INFO!$I140=1,IF(COUNTRY_INFO!M140&gt;=(COUNTRY_INFO!F140+COUNTRY_INFO!G140),COUNTRY_INFO!F140+COUNTRY_INFO!G140,COUNTRY_INFO!$M140),0))))</f>
        <v>0</v>
      </c>
      <c r="E140" s="16">
        <f>IF(AND(INTRO!$E$39="Non-endemic",INTRO!$E$37="Non-endemic"),"Not required",IF(INTRO!$E$39="Non-endemic","Treat with DEC",COUNTRY_INFO!P140))</f>
        <v>0</v>
      </c>
      <c r="F140" s="16">
        <f>IF(INTRO!$E$39&lt;&gt;"Non-endemic",COUNTRY_INFO!Q140,"Not required")</f>
        <v>0</v>
      </c>
      <c r="G140" s="15">
        <f>IF(COUNTRY_INFO!H140=1, IF($E140=1,$D140, 0),0)</f>
        <v>0</v>
      </c>
      <c r="H140" s="15">
        <f>IF(INTRO!$E$39&lt;&gt;"Endemic",0, IF(AND(COUNTRY_INFO!$I140=1,$F140&lt;&gt;0),IF(COUNTRY_INFO!M140&gt;=(COUNTRY_INFO!F140+COUNTRY_INFO!G140),COUNTRY_INFO!F140+COUNTRY_INFO!G140,COUNTRY_INFO!$M140), 0))</f>
        <v>0</v>
      </c>
      <c r="I140" s="3"/>
      <c r="J140" s="15">
        <f t="shared" si="18"/>
        <v>0</v>
      </c>
      <c r="K140" s="15">
        <f t="shared" si="19"/>
        <v>0</v>
      </c>
      <c r="L140" s="15">
        <f t="shared" si="20"/>
        <v>0</v>
      </c>
      <c r="M140" s="15">
        <f t="shared" si="21"/>
        <v>0</v>
      </c>
      <c r="N140" s="15">
        <f t="shared" si="22"/>
        <v>0</v>
      </c>
      <c r="O140" s="25"/>
      <c r="P140" s="17">
        <f t="shared" si="6"/>
        <v>0</v>
      </c>
      <c r="Q140" s="17">
        <f t="shared" si="7"/>
        <v>0</v>
      </c>
    </row>
    <row r="141" spans="1:17" x14ac:dyDescent="0.2">
      <c r="A141" s="14" t="str">
        <f>IF(INTRO!$E$39="Non-endemic"," ",IF(COUNTRY_INFO!A141=0," ",COUNTRY_INFO!A141))</f>
        <v>Ethiopia</v>
      </c>
      <c r="B141" s="14" t="str">
        <f>IF(INTRO!$E$39="Non-endemic"," ",IF(COUNTRY_INFO!B141=0," ",COUNTRY_INFO!B141))</f>
        <v>AmharaNorth Wello</v>
      </c>
      <c r="C141" s="14" t="str">
        <f>IF(INTRO!$E$39="Non-endemic"," ",IF(COUNTRY_INFO!C141=0," ",COUNTRY_INFO!C141))</f>
        <v>Lalibella Town</v>
      </c>
      <c r="D141" s="15">
        <f>IF(INTRO!$E$39="Non-endemic",0,IF(INTRO!$E$39="Endemic but PC is not required",IF(COUNTRY_INFO!$H141=1,COUNTRY_INFO!F141+COUNTRY_INFO!G141,0),IF(COUNTRY_INFO!$H141=1,COUNTRY_INFO!F141+COUNTRY_INFO!G141,IF(COUNTRY_INFO!$I141=1,IF(COUNTRY_INFO!M141&gt;=(COUNTRY_INFO!F141+COUNTRY_INFO!G141),COUNTRY_INFO!F141+COUNTRY_INFO!G141,COUNTRY_INFO!$M141),0))))</f>
        <v>0</v>
      </c>
      <c r="E141" s="16">
        <f>IF(AND(INTRO!$E$39="Non-endemic",INTRO!$E$37="Non-endemic"),"Not required",IF(INTRO!$E$39="Non-endemic","Treat with DEC",COUNTRY_INFO!P141))</f>
        <v>0</v>
      </c>
      <c r="F141" s="16">
        <f>IF(INTRO!$E$39&lt;&gt;"Non-endemic",COUNTRY_INFO!Q141,"Not required")</f>
        <v>0</v>
      </c>
      <c r="G141" s="15">
        <f>IF(COUNTRY_INFO!H141=1, IF($E141=1,$D141, 0),0)</f>
        <v>0</v>
      </c>
      <c r="H141" s="15">
        <f>IF(INTRO!$E$39&lt;&gt;"Endemic",0, IF(AND(COUNTRY_INFO!$I141=1,$F141&lt;&gt;0),IF(COUNTRY_INFO!M141&gt;=(COUNTRY_INFO!F141+COUNTRY_INFO!G141),COUNTRY_INFO!F141+COUNTRY_INFO!G141,COUNTRY_INFO!$M141), 0))</f>
        <v>0</v>
      </c>
      <c r="I141" s="3"/>
      <c r="J141" s="15">
        <f t="shared" si="18"/>
        <v>0</v>
      </c>
      <c r="K141" s="15">
        <f t="shared" si="19"/>
        <v>0</v>
      </c>
      <c r="L141" s="15">
        <f t="shared" si="20"/>
        <v>0</v>
      </c>
      <c r="M141" s="15">
        <f t="shared" si="21"/>
        <v>0</v>
      </c>
      <c r="N141" s="15">
        <f t="shared" si="22"/>
        <v>0</v>
      </c>
      <c r="O141" s="25"/>
      <c r="P141" s="17">
        <f t="shared" si="6"/>
        <v>0</v>
      </c>
      <c r="Q141" s="17">
        <f t="shared" si="7"/>
        <v>0</v>
      </c>
    </row>
    <row r="142" spans="1:17" x14ac:dyDescent="0.2">
      <c r="A142" s="14" t="str">
        <f>IF(INTRO!$E$39="Non-endemic"," ",IF(COUNTRY_INFO!A142=0," ",COUNTRY_INFO!A142))</f>
        <v>Ethiopia</v>
      </c>
      <c r="B142" s="14" t="str">
        <f>IF(INTRO!$E$39="Non-endemic"," ",IF(COUNTRY_INFO!B142=0," ",COUNTRY_INFO!B142))</f>
        <v>AmharaNorth Wello</v>
      </c>
      <c r="C142" s="14" t="str">
        <f>IF(INTRO!$E$39="Non-endemic"," ",IF(COUNTRY_INFO!C142=0," ",COUNTRY_INFO!C142))</f>
        <v>Lasta</v>
      </c>
      <c r="D142" s="15">
        <f>IF(INTRO!$E$39="Non-endemic",0,IF(INTRO!$E$39="Endemic but PC is not required",IF(COUNTRY_INFO!$H142=1,COUNTRY_INFO!F142+COUNTRY_INFO!G142,0),IF(COUNTRY_INFO!$H142=1,COUNTRY_INFO!F142+COUNTRY_INFO!G142,IF(COUNTRY_INFO!$I142=1,IF(COUNTRY_INFO!M142&gt;=(COUNTRY_INFO!F142+COUNTRY_INFO!G142),COUNTRY_INFO!F142+COUNTRY_INFO!G142,COUNTRY_INFO!$M142),0))))</f>
        <v>0</v>
      </c>
      <c r="E142" s="16">
        <f>IF(AND(INTRO!$E$39="Non-endemic",INTRO!$E$37="Non-endemic"),"Not required",IF(INTRO!$E$39="Non-endemic","Treat with DEC",COUNTRY_INFO!P142))</f>
        <v>0</v>
      </c>
      <c r="F142" s="16">
        <f>IF(INTRO!$E$39&lt;&gt;"Non-endemic",COUNTRY_INFO!Q142,"Not required")</f>
        <v>0</v>
      </c>
      <c r="G142" s="15">
        <f>IF(COUNTRY_INFO!H142=1, IF($E142=1,$D142, 0),0)</f>
        <v>0</v>
      </c>
      <c r="H142" s="15">
        <f>IF(INTRO!$E$39&lt;&gt;"Endemic",0, IF(AND(COUNTRY_INFO!$I142=1,$F142&lt;&gt;0),IF(COUNTRY_INFO!M142&gt;=(COUNTRY_INFO!F142+COUNTRY_INFO!G142),COUNTRY_INFO!F142+COUNTRY_INFO!G142,COUNTRY_INFO!$M142), 0))</f>
        <v>0</v>
      </c>
      <c r="I142" s="3"/>
      <c r="J142" s="15">
        <f t="shared" si="18"/>
        <v>0</v>
      </c>
      <c r="K142" s="15">
        <f t="shared" si="19"/>
        <v>0</v>
      </c>
      <c r="L142" s="15">
        <f t="shared" si="20"/>
        <v>0</v>
      </c>
      <c r="M142" s="15">
        <f t="shared" si="21"/>
        <v>0</v>
      </c>
      <c r="N142" s="15">
        <f t="shared" si="22"/>
        <v>0</v>
      </c>
      <c r="O142" s="25"/>
      <c r="P142" s="17">
        <f t="shared" si="6"/>
        <v>0</v>
      </c>
      <c r="Q142" s="17">
        <f t="shared" si="7"/>
        <v>0</v>
      </c>
    </row>
    <row r="143" spans="1:17" x14ac:dyDescent="0.2">
      <c r="A143" s="14" t="str">
        <f>IF(INTRO!$E$39="Non-endemic"," ",IF(COUNTRY_INFO!A143=0," ",COUNTRY_INFO!A143))</f>
        <v>Ethiopia</v>
      </c>
      <c r="B143" s="14" t="str">
        <f>IF(INTRO!$E$39="Non-endemic"," ",IF(COUNTRY_INFO!B143=0," ",COUNTRY_INFO!B143))</f>
        <v>AmharaNorth Wello</v>
      </c>
      <c r="C143" s="14" t="str">
        <f>IF(INTRO!$E$39="Non-endemic"," ",IF(COUNTRY_INFO!C143=0," ",COUNTRY_INFO!C143))</f>
        <v>Meket</v>
      </c>
      <c r="D143" s="15">
        <f>IF(INTRO!$E$39="Non-endemic",0,IF(INTRO!$E$39="Endemic but PC is not required",IF(COUNTRY_INFO!$H143=1,COUNTRY_INFO!F143+COUNTRY_INFO!G143,0),IF(COUNTRY_INFO!$H143=1,COUNTRY_INFO!F143+COUNTRY_INFO!G143,IF(COUNTRY_INFO!$I143=1,IF(COUNTRY_INFO!M143&gt;=(COUNTRY_INFO!F143+COUNTRY_INFO!G143),COUNTRY_INFO!F143+COUNTRY_INFO!G143,COUNTRY_INFO!$M143),0))))</f>
        <v>0</v>
      </c>
      <c r="E143" s="16">
        <f>IF(AND(INTRO!$E$39="Non-endemic",INTRO!$E$37="Non-endemic"),"Not required",IF(INTRO!$E$39="Non-endemic","Treat with DEC",COUNTRY_INFO!P143))</f>
        <v>0</v>
      </c>
      <c r="F143" s="16">
        <f>IF(INTRO!$E$39&lt;&gt;"Non-endemic",COUNTRY_INFO!Q143,"Not required")</f>
        <v>0</v>
      </c>
      <c r="G143" s="15">
        <f>IF(COUNTRY_INFO!H143=1, IF($E143=1,$D143, 0),0)</f>
        <v>0</v>
      </c>
      <c r="H143" s="15">
        <f>IF(INTRO!$E$39&lt;&gt;"Endemic",0, IF(AND(COUNTRY_INFO!$I143=1,$F143&lt;&gt;0),IF(COUNTRY_INFO!M143&gt;=(COUNTRY_INFO!F143+COUNTRY_INFO!G143),COUNTRY_INFO!F143+COUNTRY_INFO!G143,COUNTRY_INFO!$M143), 0))</f>
        <v>0</v>
      </c>
      <c r="I143" s="3"/>
      <c r="J143" s="15">
        <f t="shared" si="18"/>
        <v>0</v>
      </c>
      <c r="K143" s="15">
        <f t="shared" si="19"/>
        <v>0</v>
      </c>
      <c r="L143" s="15">
        <f t="shared" si="20"/>
        <v>0</v>
      </c>
      <c r="M143" s="15">
        <f t="shared" si="21"/>
        <v>0</v>
      </c>
      <c r="N143" s="15">
        <f t="shared" si="22"/>
        <v>0</v>
      </c>
      <c r="O143" s="25"/>
      <c r="P143" s="17">
        <f t="shared" si="6"/>
        <v>0</v>
      </c>
      <c r="Q143" s="17">
        <f t="shared" si="7"/>
        <v>0</v>
      </c>
    </row>
    <row r="144" spans="1:17" x14ac:dyDescent="0.2">
      <c r="A144" s="14" t="str">
        <f>IF(INTRO!$E$39="Non-endemic"," ",IF(COUNTRY_INFO!A144=0," ",COUNTRY_INFO!A144))</f>
        <v>Ethiopia</v>
      </c>
      <c r="B144" s="14" t="str">
        <f>IF(INTRO!$E$39="Non-endemic"," ",IF(COUNTRY_INFO!B144=0," ",COUNTRY_INFO!B144))</f>
        <v>AmharaNorth Wello</v>
      </c>
      <c r="C144" s="14" t="str">
        <f>IF(INTRO!$E$39="Non-endemic"," ",IF(COUNTRY_INFO!C144=0," ",COUNTRY_INFO!C144))</f>
        <v>Raya Kobo</v>
      </c>
      <c r="D144" s="15">
        <f>IF(INTRO!$E$39="Non-endemic",0,IF(INTRO!$E$39="Endemic but PC is not required",IF(COUNTRY_INFO!$H144=1,COUNTRY_INFO!F144+COUNTRY_INFO!G144,0),IF(COUNTRY_INFO!$H144=1,COUNTRY_INFO!F144+COUNTRY_INFO!G144,IF(COUNTRY_INFO!$I144=1,IF(COUNTRY_INFO!M144&gt;=(COUNTRY_INFO!F144+COUNTRY_INFO!G144),COUNTRY_INFO!F144+COUNTRY_INFO!G144,COUNTRY_INFO!$M144),0))))</f>
        <v>0</v>
      </c>
      <c r="E144" s="16">
        <f>IF(AND(INTRO!$E$39="Non-endemic",INTRO!$E$37="Non-endemic"),"Not required",IF(INTRO!$E$39="Non-endemic","Treat with DEC",COUNTRY_INFO!P144))</f>
        <v>0</v>
      </c>
      <c r="F144" s="16">
        <f>IF(INTRO!$E$39&lt;&gt;"Non-endemic",COUNTRY_INFO!Q144,"Not required")</f>
        <v>0</v>
      </c>
      <c r="G144" s="15">
        <f>IF(COUNTRY_INFO!H144=1, IF($E144=1,$D144, 0),0)</f>
        <v>0</v>
      </c>
      <c r="H144" s="15">
        <f>IF(INTRO!$E$39&lt;&gt;"Endemic",0, IF(AND(COUNTRY_INFO!$I144=1,$F144&lt;&gt;0),IF(COUNTRY_INFO!M144&gt;=(COUNTRY_INFO!F144+COUNTRY_INFO!G144),COUNTRY_INFO!F144+COUNTRY_INFO!G144,COUNTRY_INFO!$M144), 0))</f>
        <v>0</v>
      </c>
      <c r="I144" s="3"/>
      <c r="J144" s="15">
        <f t="shared" si="18"/>
        <v>0</v>
      </c>
      <c r="K144" s="15">
        <f t="shared" si="19"/>
        <v>0</v>
      </c>
      <c r="L144" s="15">
        <f t="shared" si="20"/>
        <v>0</v>
      </c>
      <c r="M144" s="15">
        <f t="shared" si="21"/>
        <v>0</v>
      </c>
      <c r="N144" s="15">
        <f t="shared" si="22"/>
        <v>0</v>
      </c>
      <c r="O144" s="25"/>
      <c r="P144" s="17">
        <f t="shared" si="6"/>
        <v>0</v>
      </c>
      <c r="Q144" s="17">
        <f t="shared" si="7"/>
        <v>0</v>
      </c>
    </row>
    <row r="145" spans="1:17" x14ac:dyDescent="0.2">
      <c r="A145" s="14" t="str">
        <f>IF(INTRO!$E$39="Non-endemic"," ",IF(COUNTRY_INFO!A145=0," ",COUNTRY_INFO!A145))</f>
        <v>Ethiopia</v>
      </c>
      <c r="B145" s="14" t="str">
        <f>IF(INTRO!$E$39="Non-endemic"," ",IF(COUNTRY_INFO!B145=0," ",COUNTRY_INFO!B145))</f>
        <v>AmharaNorth Wello</v>
      </c>
      <c r="C145" s="14" t="str">
        <f>IF(INTRO!$E$39="Non-endemic"," ",IF(COUNTRY_INFO!C145=0," ",COUNTRY_INFO!C145))</f>
        <v>Wadlla</v>
      </c>
      <c r="D145" s="15">
        <f>IF(INTRO!$E$39="Non-endemic",0,IF(INTRO!$E$39="Endemic but PC is not required",IF(COUNTRY_INFO!$H145=1,COUNTRY_INFO!F145+COUNTRY_INFO!G145,0),IF(COUNTRY_INFO!$H145=1,COUNTRY_INFO!F145+COUNTRY_INFO!G145,IF(COUNTRY_INFO!$I145=1,IF(COUNTRY_INFO!M145&gt;=(COUNTRY_INFO!F145+COUNTRY_INFO!G145),COUNTRY_INFO!F145+COUNTRY_INFO!G145,COUNTRY_INFO!$M145),0))))</f>
        <v>0</v>
      </c>
      <c r="E145" s="16">
        <f>IF(AND(INTRO!$E$39="Non-endemic",INTRO!$E$37="Non-endemic"),"Not required",IF(INTRO!$E$39="Non-endemic","Treat with DEC",COUNTRY_INFO!P145))</f>
        <v>0</v>
      </c>
      <c r="F145" s="16">
        <f>IF(INTRO!$E$39&lt;&gt;"Non-endemic",COUNTRY_INFO!Q145,"Not required")</f>
        <v>0</v>
      </c>
      <c r="G145" s="15">
        <f>IF(COUNTRY_INFO!H145=1, IF($E145=1,$D145, 0),0)</f>
        <v>0</v>
      </c>
      <c r="H145" s="15">
        <f>IF(INTRO!$E$39&lt;&gt;"Endemic",0, IF(AND(COUNTRY_INFO!$I145=1,$F145&lt;&gt;0),IF(COUNTRY_INFO!M145&gt;=(COUNTRY_INFO!F145+COUNTRY_INFO!G145),COUNTRY_INFO!F145+COUNTRY_INFO!G145,COUNTRY_INFO!$M145), 0))</f>
        <v>0</v>
      </c>
      <c r="I145" s="3"/>
      <c r="J145" s="15">
        <f t="shared" si="18"/>
        <v>0</v>
      </c>
      <c r="K145" s="15">
        <f t="shared" si="19"/>
        <v>0</v>
      </c>
      <c r="L145" s="15">
        <f t="shared" si="20"/>
        <v>0</v>
      </c>
      <c r="M145" s="15">
        <f t="shared" si="21"/>
        <v>0</v>
      </c>
      <c r="N145" s="15">
        <f t="shared" si="22"/>
        <v>0</v>
      </c>
      <c r="O145" s="25"/>
      <c r="P145" s="17">
        <f t="shared" si="6"/>
        <v>0</v>
      </c>
      <c r="Q145" s="17">
        <f t="shared" si="7"/>
        <v>0</v>
      </c>
    </row>
    <row r="146" spans="1:17" x14ac:dyDescent="0.2">
      <c r="A146" s="14" t="str">
        <f>IF(INTRO!$E$39="Non-endemic"," ",IF(COUNTRY_INFO!A146=0," ",COUNTRY_INFO!A146))</f>
        <v>Ethiopia</v>
      </c>
      <c r="B146" s="14" t="str">
        <f>IF(INTRO!$E$39="Non-endemic"," ",IF(COUNTRY_INFO!B146=0," ",COUNTRY_INFO!B146))</f>
        <v>AmharaNorth Wello</v>
      </c>
      <c r="C146" s="14" t="str">
        <f>IF(INTRO!$E$39="Non-endemic"," ",IF(COUNTRY_INFO!C146=0," ",COUNTRY_INFO!C146))</f>
        <v>Woldia Town</v>
      </c>
      <c r="D146" s="15">
        <f>IF(INTRO!$E$39="Non-endemic",0,IF(INTRO!$E$39="Endemic but PC is not required",IF(COUNTRY_INFO!$H146=1,COUNTRY_INFO!F146+COUNTRY_INFO!G146,0),IF(COUNTRY_INFO!$H146=1,COUNTRY_INFO!F146+COUNTRY_INFO!G146,IF(COUNTRY_INFO!$I146=1,IF(COUNTRY_INFO!M146&gt;=(COUNTRY_INFO!F146+COUNTRY_INFO!G146),COUNTRY_INFO!F146+COUNTRY_INFO!G146,COUNTRY_INFO!$M146),0))))</f>
        <v>0</v>
      </c>
      <c r="E146" s="16">
        <f>IF(AND(INTRO!$E$39="Non-endemic",INTRO!$E$37="Non-endemic"),"Not required",IF(INTRO!$E$39="Non-endemic","Treat with DEC",COUNTRY_INFO!P146))</f>
        <v>0</v>
      </c>
      <c r="F146" s="16">
        <f>IF(INTRO!$E$39&lt;&gt;"Non-endemic",COUNTRY_INFO!Q146,"Not required")</f>
        <v>0</v>
      </c>
      <c r="G146" s="15">
        <f>IF(COUNTRY_INFO!H146=1, IF($E146=1,$D146, 0),0)</f>
        <v>0</v>
      </c>
      <c r="H146" s="15">
        <f>IF(INTRO!$E$39&lt;&gt;"Endemic",0, IF(AND(COUNTRY_INFO!$I146=1,$F146&lt;&gt;0),IF(COUNTRY_INFO!M146&gt;=(COUNTRY_INFO!F146+COUNTRY_INFO!G146),COUNTRY_INFO!F146+COUNTRY_INFO!G146,COUNTRY_INFO!$M146), 0))</f>
        <v>0</v>
      </c>
      <c r="I146" s="3"/>
      <c r="J146" s="15">
        <f t="shared" si="18"/>
        <v>0</v>
      </c>
      <c r="K146" s="15">
        <f t="shared" si="19"/>
        <v>0</v>
      </c>
      <c r="L146" s="15">
        <f t="shared" si="20"/>
        <v>0</v>
      </c>
      <c r="M146" s="15">
        <f t="shared" si="21"/>
        <v>0</v>
      </c>
      <c r="N146" s="15">
        <f t="shared" si="22"/>
        <v>0</v>
      </c>
      <c r="O146" s="25"/>
      <c r="P146" s="17">
        <f t="shared" si="6"/>
        <v>0</v>
      </c>
      <c r="Q146" s="17">
        <f t="shared" si="7"/>
        <v>0</v>
      </c>
    </row>
    <row r="147" spans="1:17" x14ac:dyDescent="0.2">
      <c r="A147" s="14" t="str">
        <f>IF(INTRO!$E$39="Non-endemic"," ",IF(COUNTRY_INFO!A147=0," ",COUNTRY_INFO!A147))</f>
        <v>Ethiopia</v>
      </c>
      <c r="B147" s="14" t="str">
        <f>IF(INTRO!$E$39="Non-endemic"," ",IF(COUNTRY_INFO!B147=0," ",COUNTRY_INFO!B147))</f>
        <v>AmharaOromiya</v>
      </c>
      <c r="C147" s="14" t="str">
        <f>IF(INTRO!$E$39="Non-endemic"," ",IF(COUNTRY_INFO!C147=0," ",COUNTRY_INFO!C147))</f>
        <v>Artuma Fursi</v>
      </c>
      <c r="D147" s="15">
        <f>IF(INTRO!$E$39="Non-endemic",0,IF(INTRO!$E$39="Endemic but PC is not required",IF(COUNTRY_INFO!$H147=1,COUNTRY_INFO!F147+COUNTRY_INFO!G147,0),IF(COUNTRY_INFO!$H147=1,COUNTRY_INFO!F147+COUNTRY_INFO!G147,IF(COUNTRY_INFO!$I147=1,IF(COUNTRY_INFO!M147&gt;=(COUNTRY_INFO!F147+COUNTRY_INFO!G147),COUNTRY_INFO!F147+COUNTRY_INFO!G147,COUNTRY_INFO!$M147),0))))</f>
        <v>0</v>
      </c>
      <c r="E147" s="16">
        <f>IF(AND(INTRO!$E$39="Non-endemic",INTRO!$E$37="Non-endemic"),"Not required",IF(INTRO!$E$39="Non-endemic","Treat with DEC",COUNTRY_INFO!P147))</f>
        <v>0</v>
      </c>
      <c r="F147" s="16">
        <f>IF(INTRO!$E$39&lt;&gt;"Non-endemic",COUNTRY_INFO!Q147,"Not required")</f>
        <v>0</v>
      </c>
      <c r="G147" s="15">
        <f>IF(COUNTRY_INFO!H147=1, IF($E147=1,$D147, 0),0)</f>
        <v>0</v>
      </c>
      <c r="H147" s="15">
        <f>IF(INTRO!$E$39&lt;&gt;"Endemic",0, IF(AND(COUNTRY_INFO!$I147=1,$F147&lt;&gt;0),IF(COUNTRY_INFO!M147&gt;=(COUNTRY_INFO!F147+COUNTRY_INFO!G147),COUNTRY_INFO!F147+COUNTRY_INFO!G147,COUNTRY_INFO!$M147), 0))</f>
        <v>0</v>
      </c>
      <c r="I147" s="3"/>
      <c r="J147" s="15">
        <f t="shared" si="18"/>
        <v>0</v>
      </c>
      <c r="K147" s="15">
        <f t="shared" si="19"/>
        <v>0</v>
      </c>
      <c r="L147" s="15">
        <f t="shared" si="20"/>
        <v>0</v>
      </c>
      <c r="M147" s="15">
        <f t="shared" si="21"/>
        <v>0</v>
      </c>
      <c r="N147" s="15">
        <f t="shared" si="22"/>
        <v>0</v>
      </c>
      <c r="O147" s="25"/>
      <c r="P147" s="17">
        <f t="shared" si="6"/>
        <v>0</v>
      </c>
      <c r="Q147" s="17">
        <f t="shared" si="7"/>
        <v>0</v>
      </c>
    </row>
    <row r="148" spans="1:17" x14ac:dyDescent="0.2">
      <c r="A148" s="14" t="str">
        <f>IF(INTRO!$E$39="Non-endemic"," ",IF(COUNTRY_INFO!A148=0," ",COUNTRY_INFO!A148))</f>
        <v>Ethiopia</v>
      </c>
      <c r="B148" s="14" t="str">
        <f>IF(INTRO!$E$39="Non-endemic"," ",IF(COUNTRY_INFO!B148=0," ",COUNTRY_INFO!B148))</f>
        <v>AmharaOromiya</v>
      </c>
      <c r="C148" s="14" t="str">
        <f>IF(INTRO!$E$39="Non-endemic"," ",IF(COUNTRY_INFO!C148=0," ",COUNTRY_INFO!C148))</f>
        <v>Bati</v>
      </c>
      <c r="D148" s="15">
        <f>IF(INTRO!$E$39="Non-endemic",0,IF(INTRO!$E$39="Endemic but PC is not required",IF(COUNTRY_INFO!$H148=1,COUNTRY_INFO!F148+COUNTRY_INFO!G148,0),IF(COUNTRY_INFO!$H148=1,COUNTRY_INFO!F148+COUNTRY_INFO!G148,IF(COUNTRY_INFO!$I148=1,IF(COUNTRY_INFO!M148&gt;=(COUNTRY_INFO!F148+COUNTRY_INFO!G148),COUNTRY_INFO!F148+COUNTRY_INFO!G148,COUNTRY_INFO!$M148),0))))</f>
        <v>0</v>
      </c>
      <c r="E148" s="16">
        <f>IF(AND(INTRO!$E$39="Non-endemic",INTRO!$E$37="Non-endemic"),"Not required",IF(INTRO!$E$39="Non-endemic","Treat with DEC",COUNTRY_INFO!P148))</f>
        <v>0</v>
      </c>
      <c r="F148" s="16">
        <f>IF(INTRO!$E$39&lt;&gt;"Non-endemic",COUNTRY_INFO!Q148,"Not required")</f>
        <v>0</v>
      </c>
      <c r="G148" s="15">
        <f>IF(COUNTRY_INFO!H148=1, IF($E148=1,$D148, 0),0)</f>
        <v>0</v>
      </c>
      <c r="H148" s="15">
        <f>IF(INTRO!$E$39&lt;&gt;"Endemic",0, IF(AND(COUNTRY_INFO!$I148=1,$F148&lt;&gt;0),IF(COUNTRY_INFO!M148&gt;=(COUNTRY_INFO!F148+COUNTRY_INFO!G148),COUNTRY_INFO!F148+COUNTRY_INFO!G148,COUNTRY_INFO!$M148), 0))</f>
        <v>0</v>
      </c>
      <c r="I148" s="3"/>
      <c r="J148" s="15">
        <f t="shared" si="18"/>
        <v>0</v>
      </c>
      <c r="K148" s="15">
        <f t="shared" si="19"/>
        <v>0</v>
      </c>
      <c r="L148" s="15">
        <f t="shared" si="20"/>
        <v>0</v>
      </c>
      <c r="M148" s="15">
        <f t="shared" si="21"/>
        <v>0</v>
      </c>
      <c r="N148" s="15">
        <f t="shared" si="22"/>
        <v>0</v>
      </c>
      <c r="O148" s="25"/>
      <c r="P148" s="17">
        <f t="shared" si="6"/>
        <v>0</v>
      </c>
      <c r="Q148" s="17">
        <f t="shared" si="7"/>
        <v>0</v>
      </c>
    </row>
    <row r="149" spans="1:17" x14ac:dyDescent="0.2">
      <c r="A149" s="14" t="str">
        <f>IF(INTRO!$E$39="Non-endemic"," ",IF(COUNTRY_INFO!A149=0," ",COUNTRY_INFO!A149))</f>
        <v>Ethiopia</v>
      </c>
      <c r="B149" s="14" t="str">
        <f>IF(INTRO!$E$39="Non-endemic"," ",IF(COUNTRY_INFO!B149=0," ",COUNTRY_INFO!B149))</f>
        <v>AmharaOromiya</v>
      </c>
      <c r="C149" s="14" t="str">
        <f>IF(INTRO!$E$39="Non-endemic"," ",IF(COUNTRY_INFO!C149=0," ",COUNTRY_INFO!C149))</f>
        <v>Bati Town</v>
      </c>
      <c r="D149" s="15">
        <f>IF(INTRO!$E$39="Non-endemic",0,IF(INTRO!$E$39="Endemic but PC is not required",IF(COUNTRY_INFO!$H149=1,COUNTRY_INFO!F149+COUNTRY_INFO!G149,0),IF(COUNTRY_INFO!$H149=1,COUNTRY_INFO!F149+COUNTRY_INFO!G149,IF(COUNTRY_INFO!$I149=1,IF(COUNTRY_INFO!M149&gt;=(COUNTRY_INFO!F149+COUNTRY_INFO!G149),COUNTRY_INFO!F149+COUNTRY_INFO!G149,COUNTRY_INFO!$M149),0))))</f>
        <v>0</v>
      </c>
      <c r="E149" s="16">
        <f>IF(AND(INTRO!$E$39="Non-endemic",INTRO!$E$37="Non-endemic"),"Not required",IF(INTRO!$E$39="Non-endemic","Treat with DEC",COUNTRY_INFO!P149))</f>
        <v>0</v>
      </c>
      <c r="F149" s="16">
        <f>IF(INTRO!$E$39&lt;&gt;"Non-endemic",COUNTRY_INFO!Q149,"Not required")</f>
        <v>0</v>
      </c>
      <c r="G149" s="15">
        <f>IF(COUNTRY_INFO!H149=1, IF($E149=1,$D149, 0),0)</f>
        <v>0</v>
      </c>
      <c r="H149" s="15">
        <f>IF(INTRO!$E$39&lt;&gt;"Endemic",0, IF(AND(COUNTRY_INFO!$I149=1,$F149&lt;&gt;0),IF(COUNTRY_INFO!M149&gt;=(COUNTRY_INFO!F149+COUNTRY_INFO!G149),COUNTRY_INFO!F149+COUNTRY_INFO!G149,COUNTRY_INFO!$M149), 0))</f>
        <v>0</v>
      </c>
      <c r="I149" s="3"/>
      <c r="J149" s="15">
        <f t="shared" si="18"/>
        <v>0</v>
      </c>
      <c r="K149" s="15">
        <f t="shared" si="19"/>
        <v>0</v>
      </c>
      <c r="L149" s="15">
        <f t="shared" si="20"/>
        <v>0</v>
      </c>
      <c r="M149" s="15">
        <f t="shared" si="21"/>
        <v>0</v>
      </c>
      <c r="N149" s="15">
        <f t="shared" si="22"/>
        <v>0</v>
      </c>
      <c r="O149" s="25"/>
      <c r="P149" s="17">
        <f t="shared" si="6"/>
        <v>0</v>
      </c>
      <c r="Q149" s="17">
        <f t="shared" si="7"/>
        <v>0</v>
      </c>
    </row>
    <row r="150" spans="1:17" x14ac:dyDescent="0.2">
      <c r="A150" s="14" t="str">
        <f>IF(INTRO!$E$39="Non-endemic"," ",IF(COUNTRY_INFO!A150=0," ",COUNTRY_INFO!A150))</f>
        <v>Ethiopia</v>
      </c>
      <c r="B150" s="14" t="str">
        <f>IF(INTRO!$E$39="Non-endemic"," ",IF(COUNTRY_INFO!B150=0," ",COUNTRY_INFO!B150))</f>
        <v>AmharaOromiya</v>
      </c>
      <c r="C150" s="14" t="str">
        <f>IF(INTRO!$E$39="Non-endemic"," ",IF(COUNTRY_INFO!C150=0," ",COUNTRY_INFO!C150))</f>
        <v>Dawa chefa</v>
      </c>
      <c r="D150" s="15">
        <f>IF(INTRO!$E$39="Non-endemic",0,IF(INTRO!$E$39="Endemic but PC is not required",IF(COUNTRY_INFO!$H150=1,COUNTRY_INFO!F150+COUNTRY_INFO!G150,0),IF(COUNTRY_INFO!$H150=1,COUNTRY_INFO!F150+COUNTRY_INFO!G150,IF(COUNTRY_INFO!$I150=1,IF(COUNTRY_INFO!M150&gt;=(COUNTRY_INFO!F150+COUNTRY_INFO!G150),COUNTRY_INFO!F150+COUNTRY_INFO!G150,COUNTRY_INFO!$M150),0))))</f>
        <v>0</v>
      </c>
      <c r="E150" s="16">
        <f>IF(AND(INTRO!$E$39="Non-endemic",INTRO!$E$37="Non-endemic"),"Not required",IF(INTRO!$E$39="Non-endemic","Treat with DEC",COUNTRY_INFO!P150))</f>
        <v>0</v>
      </c>
      <c r="F150" s="16">
        <f>IF(INTRO!$E$39&lt;&gt;"Non-endemic",COUNTRY_INFO!Q150,"Not required")</f>
        <v>0</v>
      </c>
      <c r="G150" s="15">
        <f>IF(COUNTRY_INFO!H150=1, IF($E150=1,$D150, 0),0)</f>
        <v>0</v>
      </c>
      <c r="H150" s="15">
        <f>IF(INTRO!$E$39&lt;&gt;"Endemic",0, IF(AND(COUNTRY_INFO!$I150=1,$F150&lt;&gt;0),IF(COUNTRY_INFO!M150&gt;=(COUNTRY_INFO!F150+COUNTRY_INFO!G150),COUNTRY_INFO!F150+COUNTRY_INFO!G150,COUNTRY_INFO!$M150), 0))</f>
        <v>0</v>
      </c>
      <c r="I150" s="3"/>
      <c r="J150" s="15">
        <f t="shared" si="18"/>
        <v>0</v>
      </c>
      <c r="K150" s="15">
        <f t="shared" si="19"/>
        <v>0</v>
      </c>
      <c r="L150" s="15">
        <f t="shared" si="20"/>
        <v>0</v>
      </c>
      <c r="M150" s="15">
        <f t="shared" si="21"/>
        <v>0</v>
      </c>
      <c r="N150" s="15">
        <f t="shared" si="22"/>
        <v>0</v>
      </c>
      <c r="O150" s="25"/>
      <c r="P150" s="17">
        <f t="shared" si="6"/>
        <v>0</v>
      </c>
      <c r="Q150" s="17">
        <f t="shared" si="7"/>
        <v>0</v>
      </c>
    </row>
    <row r="151" spans="1:17" x14ac:dyDescent="0.2">
      <c r="A151" s="14" t="str">
        <f>IF(INTRO!$E$39="Non-endemic"," ",IF(COUNTRY_INFO!A151=0," ",COUNTRY_INFO!A151))</f>
        <v>Ethiopia</v>
      </c>
      <c r="B151" s="14" t="str">
        <f>IF(INTRO!$E$39="Non-endemic"," ",IF(COUNTRY_INFO!B151=0," ",COUNTRY_INFO!B151))</f>
        <v>AmharaOromiya</v>
      </c>
      <c r="C151" s="14" t="str">
        <f>IF(INTRO!$E$39="Non-endemic"," ",IF(COUNTRY_INFO!C151=0," ",COUNTRY_INFO!C151))</f>
        <v>Dawe Harwa</v>
      </c>
      <c r="D151" s="15">
        <f>IF(INTRO!$E$39="Non-endemic",0,IF(INTRO!$E$39="Endemic but PC is not required",IF(COUNTRY_INFO!$H151=1,COUNTRY_INFO!F151+COUNTRY_INFO!G151,0),IF(COUNTRY_INFO!$H151=1,COUNTRY_INFO!F151+COUNTRY_INFO!G151,IF(COUNTRY_INFO!$I151=1,IF(COUNTRY_INFO!M151&gt;=(COUNTRY_INFO!F151+COUNTRY_INFO!G151),COUNTRY_INFO!F151+COUNTRY_INFO!G151,COUNTRY_INFO!$M151),0))))</f>
        <v>0</v>
      </c>
      <c r="E151" s="16">
        <f>IF(AND(INTRO!$E$39="Non-endemic",INTRO!$E$37="Non-endemic"),"Not required",IF(INTRO!$E$39="Non-endemic","Treat with DEC",COUNTRY_INFO!P151))</f>
        <v>0</v>
      </c>
      <c r="F151" s="16">
        <f>IF(INTRO!$E$39&lt;&gt;"Non-endemic",COUNTRY_INFO!Q151,"Not required")</f>
        <v>0</v>
      </c>
      <c r="G151" s="15">
        <f>IF(COUNTRY_INFO!H151=1, IF($E151=1,$D151, 0),0)</f>
        <v>0</v>
      </c>
      <c r="H151" s="15">
        <f>IF(INTRO!$E$39&lt;&gt;"Endemic",0, IF(AND(COUNTRY_INFO!$I151=1,$F151&lt;&gt;0),IF(COUNTRY_INFO!M151&gt;=(COUNTRY_INFO!F151+COUNTRY_INFO!G151),COUNTRY_INFO!F151+COUNTRY_INFO!G151,COUNTRY_INFO!$M151), 0))</f>
        <v>0</v>
      </c>
      <c r="I151" s="3"/>
      <c r="J151" s="15">
        <f t="shared" si="18"/>
        <v>0</v>
      </c>
      <c r="K151" s="15">
        <f t="shared" si="19"/>
        <v>0</v>
      </c>
      <c r="L151" s="15">
        <f t="shared" si="20"/>
        <v>0</v>
      </c>
      <c r="M151" s="15">
        <f t="shared" si="21"/>
        <v>0</v>
      </c>
      <c r="N151" s="15">
        <f t="shared" si="22"/>
        <v>0</v>
      </c>
      <c r="O151" s="25"/>
      <c r="P151" s="17">
        <f t="shared" si="6"/>
        <v>0</v>
      </c>
      <c r="Q151" s="17">
        <f t="shared" si="7"/>
        <v>0</v>
      </c>
    </row>
    <row r="152" spans="1:17" x14ac:dyDescent="0.2">
      <c r="A152" s="14" t="str">
        <f>IF(INTRO!$E$39="Non-endemic"," ",IF(COUNTRY_INFO!A152=0," ",COUNTRY_INFO!A152))</f>
        <v>Ethiopia</v>
      </c>
      <c r="B152" s="14" t="str">
        <f>IF(INTRO!$E$39="Non-endemic"," ",IF(COUNTRY_INFO!B152=0," ",COUNTRY_INFO!B152))</f>
        <v>AmharaOromiya</v>
      </c>
      <c r="C152" s="14" t="str">
        <f>IF(INTRO!$E$39="Non-endemic"," ",IF(COUNTRY_INFO!C152=0," ",COUNTRY_INFO!C152))</f>
        <v>Jille Timuga</v>
      </c>
      <c r="D152" s="15">
        <f>IF(INTRO!$E$39="Non-endemic",0,IF(INTRO!$E$39="Endemic but PC is not required",IF(COUNTRY_INFO!$H152=1,COUNTRY_INFO!F152+COUNTRY_INFO!G152,0),IF(COUNTRY_INFO!$H152=1,COUNTRY_INFO!F152+COUNTRY_INFO!G152,IF(COUNTRY_INFO!$I152=1,IF(COUNTRY_INFO!M152&gt;=(COUNTRY_INFO!F152+COUNTRY_INFO!G152),COUNTRY_INFO!F152+COUNTRY_INFO!G152,COUNTRY_INFO!$M152),0))))</f>
        <v>0</v>
      </c>
      <c r="E152" s="16">
        <f>IF(AND(INTRO!$E$39="Non-endemic",INTRO!$E$37="Non-endemic"),"Not required",IF(INTRO!$E$39="Non-endemic","Treat with DEC",COUNTRY_INFO!P152))</f>
        <v>0</v>
      </c>
      <c r="F152" s="16">
        <f>IF(INTRO!$E$39&lt;&gt;"Non-endemic",COUNTRY_INFO!Q152,"Not required")</f>
        <v>0</v>
      </c>
      <c r="G152" s="15">
        <f>IF(COUNTRY_INFO!H152=1, IF($E152=1,$D152, 0),0)</f>
        <v>0</v>
      </c>
      <c r="H152" s="15">
        <f>IF(INTRO!$E$39&lt;&gt;"Endemic",0, IF(AND(COUNTRY_INFO!$I152=1,$F152&lt;&gt;0),IF(COUNTRY_INFO!M152&gt;=(COUNTRY_INFO!F152+COUNTRY_INFO!G152),COUNTRY_INFO!F152+COUNTRY_INFO!G152,COUNTRY_INFO!$M152), 0))</f>
        <v>0</v>
      </c>
      <c r="I152" s="3"/>
      <c r="J152" s="15">
        <f t="shared" si="18"/>
        <v>0</v>
      </c>
      <c r="K152" s="15">
        <f t="shared" si="19"/>
        <v>0</v>
      </c>
      <c r="L152" s="15">
        <f t="shared" si="20"/>
        <v>0</v>
      </c>
      <c r="M152" s="15">
        <f t="shared" si="21"/>
        <v>0</v>
      </c>
      <c r="N152" s="15">
        <f t="shared" si="22"/>
        <v>0</v>
      </c>
      <c r="O152" s="25"/>
      <c r="P152" s="17">
        <f t="shared" si="6"/>
        <v>0</v>
      </c>
      <c r="Q152" s="17">
        <f t="shared" si="7"/>
        <v>0</v>
      </c>
    </row>
    <row r="153" spans="1:17" x14ac:dyDescent="0.2">
      <c r="A153" s="14" t="str">
        <f>IF(INTRO!$E$39="Non-endemic"," ",IF(COUNTRY_INFO!A153=0," ",COUNTRY_INFO!A153))</f>
        <v>Ethiopia</v>
      </c>
      <c r="B153" s="14" t="str">
        <f>IF(INTRO!$E$39="Non-endemic"," ",IF(COUNTRY_INFO!B153=0," ",COUNTRY_INFO!B153))</f>
        <v>AmharaOromiya</v>
      </c>
      <c r="C153" s="14" t="str">
        <f>IF(INTRO!$E$39="Non-endemic"," ",IF(COUNTRY_INFO!C153=0," ",COUNTRY_INFO!C153))</f>
        <v>Kemissie</v>
      </c>
      <c r="D153" s="15">
        <f>IF(INTRO!$E$39="Non-endemic",0,IF(INTRO!$E$39="Endemic but PC is not required",IF(COUNTRY_INFO!$H153=1,COUNTRY_INFO!F153+COUNTRY_INFO!G153,0),IF(COUNTRY_INFO!$H153=1,COUNTRY_INFO!F153+COUNTRY_INFO!G153,IF(COUNTRY_INFO!$I153=1,IF(COUNTRY_INFO!M153&gt;=(COUNTRY_INFO!F153+COUNTRY_INFO!G153),COUNTRY_INFO!F153+COUNTRY_INFO!G153,COUNTRY_INFO!$M153),0))))</f>
        <v>0</v>
      </c>
      <c r="E153" s="16">
        <f>IF(AND(INTRO!$E$39="Non-endemic",INTRO!$E$37="Non-endemic"),"Not required",IF(INTRO!$E$39="Non-endemic","Treat with DEC",COUNTRY_INFO!P153))</f>
        <v>0</v>
      </c>
      <c r="F153" s="16">
        <f>IF(INTRO!$E$39&lt;&gt;"Non-endemic",COUNTRY_INFO!Q153,"Not required")</f>
        <v>0</v>
      </c>
      <c r="G153" s="15">
        <f>IF(COUNTRY_INFO!H153=1, IF($E153=1,$D153, 0),0)</f>
        <v>0</v>
      </c>
      <c r="H153" s="15">
        <f>IF(INTRO!$E$39&lt;&gt;"Endemic",0, IF(AND(COUNTRY_INFO!$I153=1,$F153&lt;&gt;0),IF(COUNTRY_INFO!M153&gt;=(COUNTRY_INFO!F153+COUNTRY_INFO!G153),COUNTRY_INFO!F153+COUNTRY_INFO!G153,COUNTRY_INFO!$M153), 0))</f>
        <v>0</v>
      </c>
      <c r="I153" s="3"/>
      <c r="J153" s="15">
        <f t="shared" si="18"/>
        <v>0</v>
      </c>
      <c r="K153" s="15">
        <f t="shared" si="19"/>
        <v>0</v>
      </c>
      <c r="L153" s="15">
        <f t="shared" si="20"/>
        <v>0</v>
      </c>
      <c r="M153" s="15">
        <f t="shared" si="21"/>
        <v>0</v>
      </c>
      <c r="N153" s="15">
        <f t="shared" si="22"/>
        <v>0</v>
      </c>
      <c r="O153" s="25"/>
      <c r="P153" s="17">
        <f t="shared" si="6"/>
        <v>0</v>
      </c>
      <c r="Q153" s="17">
        <f t="shared" si="7"/>
        <v>0</v>
      </c>
    </row>
    <row r="154" spans="1:17" x14ac:dyDescent="0.2">
      <c r="A154" s="14" t="str">
        <f>IF(INTRO!$E$39="Non-endemic"," ",IF(COUNTRY_INFO!A154=0," ",COUNTRY_INFO!A154))</f>
        <v>Ethiopia</v>
      </c>
      <c r="B154" s="14" t="str">
        <f>IF(INTRO!$E$39="Non-endemic"," ",IF(COUNTRY_INFO!B154=0," ",COUNTRY_INFO!B154))</f>
        <v>AmharaSouth Gondar</v>
      </c>
      <c r="C154" s="14" t="str">
        <f>IF(INTRO!$E$39="Non-endemic"," ",IF(COUNTRY_INFO!C154=0," ",COUNTRY_INFO!C154))</f>
        <v>Andabet (West Estie)</v>
      </c>
      <c r="D154" s="15">
        <f>IF(INTRO!$E$39="Non-endemic",0,IF(INTRO!$E$39="Endemic but PC is not required",IF(COUNTRY_INFO!$H154=1,COUNTRY_INFO!F154+COUNTRY_INFO!G154,0),IF(COUNTRY_INFO!$H154=1,COUNTRY_INFO!F154+COUNTRY_INFO!G154,IF(COUNTRY_INFO!$I154=1,IF(COUNTRY_INFO!M154&gt;=(COUNTRY_INFO!F154+COUNTRY_INFO!G154),COUNTRY_INFO!F154+COUNTRY_INFO!G154,COUNTRY_INFO!$M154),0))))</f>
        <v>0</v>
      </c>
      <c r="E154" s="16">
        <f>IF(AND(INTRO!$E$39="Non-endemic",INTRO!$E$37="Non-endemic"),"Not required",IF(INTRO!$E$39="Non-endemic","Treat with DEC",COUNTRY_INFO!P154))</f>
        <v>0</v>
      </c>
      <c r="F154" s="16">
        <f>IF(INTRO!$E$39&lt;&gt;"Non-endemic",COUNTRY_INFO!Q154,"Not required")</f>
        <v>0</v>
      </c>
      <c r="G154" s="15">
        <f>IF(COUNTRY_INFO!H154=1, IF($E154=1,$D154, 0),0)</f>
        <v>0</v>
      </c>
      <c r="H154" s="15">
        <f>IF(INTRO!$E$39&lt;&gt;"Endemic",0, IF(AND(COUNTRY_INFO!$I154=1,$F154&lt;&gt;0),IF(COUNTRY_INFO!M154&gt;=(COUNTRY_INFO!F154+COUNTRY_INFO!G154),COUNTRY_INFO!F154+COUNTRY_INFO!G154,COUNTRY_INFO!$M154), 0))</f>
        <v>0</v>
      </c>
      <c r="I154" s="3"/>
      <c r="J154" s="15">
        <f t="shared" si="18"/>
        <v>0</v>
      </c>
      <c r="K154" s="15">
        <f t="shared" si="19"/>
        <v>0</v>
      </c>
      <c r="L154" s="15">
        <f t="shared" si="20"/>
        <v>0</v>
      </c>
      <c r="M154" s="15">
        <f t="shared" si="21"/>
        <v>0</v>
      </c>
      <c r="N154" s="15">
        <f t="shared" si="22"/>
        <v>0</v>
      </c>
      <c r="O154" s="25"/>
      <c r="P154" s="17">
        <f t="shared" si="6"/>
        <v>0</v>
      </c>
      <c r="Q154" s="17">
        <f t="shared" si="7"/>
        <v>0</v>
      </c>
    </row>
    <row r="155" spans="1:17" x14ac:dyDescent="0.2">
      <c r="A155" s="14" t="str">
        <f>IF(INTRO!$E$39="Non-endemic"," ",IF(COUNTRY_INFO!A155=0," ",COUNTRY_INFO!A155))</f>
        <v>Ethiopia</v>
      </c>
      <c r="B155" s="14" t="str">
        <f>IF(INTRO!$E$39="Non-endemic"," ",IF(COUNTRY_INFO!B155=0," ",COUNTRY_INFO!B155))</f>
        <v>AmharaSouth Gondar</v>
      </c>
      <c r="C155" s="14" t="str">
        <f>IF(INTRO!$E$39="Non-endemic"," ",IF(COUNTRY_INFO!C155=0," ",COUNTRY_INFO!C155))</f>
        <v>Debre Tabor Town</v>
      </c>
      <c r="D155" s="15">
        <f>IF(INTRO!$E$39="Non-endemic",0,IF(INTRO!$E$39="Endemic but PC is not required",IF(COUNTRY_INFO!$H155=1,COUNTRY_INFO!F155+COUNTRY_INFO!G155,0),IF(COUNTRY_INFO!$H155=1,COUNTRY_INFO!F155+COUNTRY_INFO!G155,IF(COUNTRY_INFO!$I155=1,IF(COUNTRY_INFO!M155&gt;=(COUNTRY_INFO!F155+COUNTRY_INFO!G155),COUNTRY_INFO!F155+COUNTRY_INFO!G155,COUNTRY_INFO!$M155),0))))</f>
        <v>0</v>
      </c>
      <c r="E155" s="16">
        <f>IF(AND(INTRO!$E$39="Non-endemic",INTRO!$E$37="Non-endemic"),"Not required",IF(INTRO!$E$39="Non-endemic","Treat with DEC",COUNTRY_INFO!P155))</f>
        <v>0</v>
      </c>
      <c r="F155" s="16">
        <f>IF(INTRO!$E$39&lt;&gt;"Non-endemic",COUNTRY_INFO!Q155,"Not required")</f>
        <v>0</v>
      </c>
      <c r="G155" s="15">
        <f>IF(COUNTRY_INFO!H155=1, IF($E155=1,$D155, 0),0)</f>
        <v>0</v>
      </c>
      <c r="H155" s="15">
        <f>IF(INTRO!$E$39&lt;&gt;"Endemic",0, IF(AND(COUNTRY_INFO!$I155=1,$F155&lt;&gt;0),IF(COUNTRY_INFO!M155&gt;=(COUNTRY_INFO!F155+COUNTRY_INFO!G155),COUNTRY_INFO!F155+COUNTRY_INFO!G155,COUNTRY_INFO!$M155), 0))</f>
        <v>0</v>
      </c>
      <c r="I155" s="3"/>
      <c r="J155" s="15">
        <f t="shared" si="18"/>
        <v>0</v>
      </c>
      <c r="K155" s="15">
        <f t="shared" si="19"/>
        <v>0</v>
      </c>
      <c r="L155" s="15">
        <f t="shared" si="20"/>
        <v>0</v>
      </c>
      <c r="M155" s="15">
        <f t="shared" si="21"/>
        <v>0</v>
      </c>
      <c r="N155" s="15">
        <f t="shared" si="22"/>
        <v>0</v>
      </c>
      <c r="O155" s="25"/>
      <c r="P155" s="17">
        <f t="shared" si="6"/>
        <v>0</v>
      </c>
      <c r="Q155" s="17">
        <f t="shared" si="7"/>
        <v>0</v>
      </c>
    </row>
    <row r="156" spans="1:17" x14ac:dyDescent="0.2">
      <c r="A156" s="14" t="str">
        <f>IF(INTRO!$E$39="Non-endemic"," ",IF(COUNTRY_INFO!A156=0," ",COUNTRY_INFO!A156))</f>
        <v>Ethiopia</v>
      </c>
      <c r="B156" s="14" t="str">
        <f>IF(INTRO!$E$39="Non-endemic"," ",IF(COUNTRY_INFO!B156=0," ",COUNTRY_INFO!B156))</f>
        <v>AmharaSouth Gondar</v>
      </c>
      <c r="C156" s="14" t="str">
        <f>IF(INTRO!$E$39="Non-endemic"," ",IF(COUNTRY_INFO!C156=0," ",COUNTRY_INFO!C156))</f>
        <v>Dera</v>
      </c>
      <c r="D156" s="15">
        <f>IF(INTRO!$E$39="Non-endemic",0,IF(INTRO!$E$39="Endemic but PC is not required",IF(COUNTRY_INFO!$H156=1,COUNTRY_INFO!F156+COUNTRY_INFO!G156,0),IF(COUNTRY_INFO!$H156=1,COUNTRY_INFO!F156+COUNTRY_INFO!G156,IF(COUNTRY_INFO!$I156=1,IF(COUNTRY_INFO!M156&gt;=(COUNTRY_INFO!F156+COUNTRY_INFO!G156),COUNTRY_INFO!F156+COUNTRY_INFO!G156,COUNTRY_INFO!$M156),0))))</f>
        <v>0</v>
      </c>
      <c r="E156" s="16">
        <f>IF(AND(INTRO!$E$39="Non-endemic",INTRO!$E$37="Non-endemic"),"Not required",IF(INTRO!$E$39="Non-endemic","Treat with DEC",COUNTRY_INFO!P156))</f>
        <v>0</v>
      </c>
      <c r="F156" s="16">
        <f>IF(INTRO!$E$39&lt;&gt;"Non-endemic",COUNTRY_INFO!Q156,"Not required")</f>
        <v>0</v>
      </c>
      <c r="G156" s="15">
        <f>IF(COUNTRY_INFO!H156=1, IF($E156=1,$D156, 0),0)</f>
        <v>0</v>
      </c>
      <c r="H156" s="15">
        <f>IF(INTRO!$E$39&lt;&gt;"Endemic",0, IF(AND(COUNTRY_INFO!$I156=1,$F156&lt;&gt;0),IF(COUNTRY_INFO!M156&gt;=(COUNTRY_INFO!F156+COUNTRY_INFO!G156),COUNTRY_INFO!F156+COUNTRY_INFO!G156,COUNTRY_INFO!$M156), 0))</f>
        <v>0</v>
      </c>
      <c r="I156" s="3"/>
      <c r="J156" s="15">
        <f t="shared" si="18"/>
        <v>0</v>
      </c>
      <c r="K156" s="15">
        <f t="shared" si="19"/>
        <v>0</v>
      </c>
      <c r="L156" s="15">
        <f t="shared" si="20"/>
        <v>0</v>
      </c>
      <c r="M156" s="15">
        <f t="shared" si="21"/>
        <v>0</v>
      </c>
      <c r="N156" s="15">
        <f t="shared" si="22"/>
        <v>0</v>
      </c>
      <c r="O156" s="25"/>
      <c r="P156" s="17">
        <f t="shared" si="6"/>
        <v>0</v>
      </c>
      <c r="Q156" s="17">
        <f t="shared" si="7"/>
        <v>0</v>
      </c>
    </row>
    <row r="157" spans="1:17" x14ac:dyDescent="0.2">
      <c r="A157" s="14" t="str">
        <f>IF(INTRO!$E$39="Non-endemic"," ",IF(COUNTRY_INFO!A157=0," ",COUNTRY_INFO!A157))</f>
        <v>Ethiopia</v>
      </c>
      <c r="B157" s="14" t="str">
        <f>IF(INTRO!$E$39="Non-endemic"," ",IF(COUNTRY_INFO!B157=0," ",COUNTRY_INFO!B157))</f>
        <v>AmharaSouth Gondar</v>
      </c>
      <c r="C157" s="14" t="str">
        <f>IF(INTRO!$E$39="Non-endemic"," ",IF(COUNTRY_INFO!C157=0," ",COUNTRY_INFO!C157))</f>
        <v>Ebinat</v>
      </c>
      <c r="D157" s="15">
        <f>IF(INTRO!$E$39="Non-endemic",0,IF(INTRO!$E$39="Endemic but PC is not required",IF(COUNTRY_INFO!$H157=1,COUNTRY_INFO!F157+COUNTRY_INFO!G157,0),IF(COUNTRY_INFO!$H157=1,COUNTRY_INFO!F157+COUNTRY_INFO!G157,IF(COUNTRY_INFO!$I157=1,IF(COUNTRY_INFO!M157&gt;=(COUNTRY_INFO!F157+COUNTRY_INFO!G157),COUNTRY_INFO!F157+COUNTRY_INFO!G157,COUNTRY_INFO!$M157),0))))</f>
        <v>0</v>
      </c>
      <c r="E157" s="16">
        <f>IF(AND(INTRO!$E$39="Non-endemic",INTRO!$E$37="Non-endemic"),"Not required",IF(INTRO!$E$39="Non-endemic","Treat with DEC",COUNTRY_INFO!P157))</f>
        <v>0</v>
      </c>
      <c r="F157" s="16">
        <f>IF(INTRO!$E$39&lt;&gt;"Non-endemic",COUNTRY_INFO!Q157,"Not required")</f>
        <v>0</v>
      </c>
      <c r="G157" s="15">
        <f>IF(COUNTRY_INFO!H157=1, IF($E157=1,$D157, 0),0)</f>
        <v>0</v>
      </c>
      <c r="H157" s="15">
        <f>IF(INTRO!$E$39&lt;&gt;"Endemic",0, IF(AND(COUNTRY_INFO!$I157=1,$F157&lt;&gt;0),IF(COUNTRY_INFO!M157&gt;=(COUNTRY_INFO!F157+COUNTRY_INFO!G157),COUNTRY_INFO!F157+COUNTRY_INFO!G157,COUNTRY_INFO!$M157), 0))</f>
        <v>0</v>
      </c>
      <c r="I157" s="3"/>
      <c r="J157" s="15">
        <f t="shared" si="18"/>
        <v>0</v>
      </c>
      <c r="K157" s="15">
        <f t="shared" si="19"/>
        <v>0</v>
      </c>
      <c r="L157" s="15">
        <f t="shared" si="20"/>
        <v>0</v>
      </c>
      <c r="M157" s="15">
        <f t="shared" si="21"/>
        <v>0</v>
      </c>
      <c r="N157" s="15">
        <f t="shared" si="22"/>
        <v>0</v>
      </c>
      <c r="O157" s="25"/>
      <c r="P157" s="17">
        <f t="shared" si="6"/>
        <v>0</v>
      </c>
      <c r="Q157" s="17">
        <f t="shared" si="7"/>
        <v>0</v>
      </c>
    </row>
    <row r="158" spans="1:17" x14ac:dyDescent="0.2">
      <c r="A158" s="14" t="str">
        <f>IF(INTRO!$E$39="Non-endemic"," ",IF(COUNTRY_INFO!A158=0," ",COUNTRY_INFO!A158))</f>
        <v>Ethiopia</v>
      </c>
      <c r="B158" s="14" t="str">
        <f>IF(INTRO!$E$39="Non-endemic"," ",IF(COUNTRY_INFO!B158=0," ",COUNTRY_INFO!B158))</f>
        <v>AmharaSouth Gondar</v>
      </c>
      <c r="C158" s="14" t="str">
        <f>IF(INTRO!$E$39="Non-endemic"," ",IF(COUNTRY_INFO!C158=0," ",COUNTRY_INFO!C158))</f>
        <v>Estie (East Estie)</v>
      </c>
      <c r="D158" s="15">
        <f>IF(INTRO!$E$39="Non-endemic",0,IF(INTRO!$E$39="Endemic but PC is not required",IF(COUNTRY_INFO!$H158=1,COUNTRY_INFO!F158+COUNTRY_INFO!G158,0),IF(COUNTRY_INFO!$H158=1,COUNTRY_INFO!F158+COUNTRY_INFO!G158,IF(COUNTRY_INFO!$I158=1,IF(COUNTRY_INFO!M158&gt;=(COUNTRY_INFO!F158+COUNTRY_INFO!G158),COUNTRY_INFO!F158+COUNTRY_INFO!G158,COUNTRY_INFO!$M158),0))))</f>
        <v>220238.49001115005</v>
      </c>
      <c r="E158" s="16">
        <f>IF(AND(INTRO!$E$39="Non-endemic",INTRO!$E$37="Non-endemic"),"Not required",IF(INTRO!$E$39="Non-endemic","Treat with DEC",COUNTRY_INFO!P158))</f>
        <v>0</v>
      </c>
      <c r="F158" s="16">
        <f>IF(INTRO!$E$39&lt;&gt;"Non-endemic",COUNTRY_INFO!Q158,"Not required")</f>
        <v>2</v>
      </c>
      <c r="G158" s="15">
        <f>IF(COUNTRY_INFO!H158=1, IF($E158=1,$D158, 0),0)</f>
        <v>0</v>
      </c>
      <c r="H158" s="15">
        <f>IF(INTRO!$E$39&lt;&gt;"Endemic",0, IF(AND(COUNTRY_INFO!$I158=1,$F158&lt;&gt;0),IF(COUNTRY_INFO!M158&gt;=(COUNTRY_INFO!F158+COUNTRY_INFO!G158),COUNTRY_INFO!F158+COUNTRY_INFO!G158,COUNTRY_INFO!$M158), 0))</f>
        <v>220238.49001115005</v>
      </c>
      <c r="I158" s="3"/>
      <c r="J158" s="15">
        <f t="shared" si="18"/>
        <v>220238.49001115005</v>
      </c>
      <c r="K158" s="15">
        <f t="shared" si="19"/>
        <v>0</v>
      </c>
      <c r="L158" s="15">
        <f t="shared" si="20"/>
        <v>1233335.5440624403</v>
      </c>
      <c r="M158" s="15">
        <f t="shared" si="21"/>
        <v>0</v>
      </c>
      <c r="N158" s="15">
        <f t="shared" si="22"/>
        <v>1233335.5440624403</v>
      </c>
      <c r="O158" s="25"/>
      <c r="P158" s="17">
        <f t="shared" si="6"/>
        <v>1233335.5440624403</v>
      </c>
      <c r="Q158" s="17">
        <f t="shared" si="7"/>
        <v>2467</v>
      </c>
    </row>
    <row r="159" spans="1:17" x14ac:dyDescent="0.2">
      <c r="A159" s="14" t="str">
        <f>IF(INTRO!$E$39="Non-endemic"," ",IF(COUNTRY_INFO!A159=0," ",COUNTRY_INFO!A159))</f>
        <v>Ethiopia</v>
      </c>
      <c r="B159" s="14" t="str">
        <f>IF(INTRO!$E$39="Non-endemic"," ",IF(COUNTRY_INFO!B159=0," ",COUNTRY_INFO!B159))</f>
        <v>AmharaSouth Gondar</v>
      </c>
      <c r="C159" s="14" t="str">
        <f>IF(INTRO!$E$39="Non-endemic"," ",IF(COUNTRY_INFO!C159=0," ",COUNTRY_INFO!C159))</f>
        <v>Farta</v>
      </c>
      <c r="D159" s="15">
        <f>IF(INTRO!$E$39="Non-endemic",0,IF(INTRO!$E$39="Endemic but PC is not required",IF(COUNTRY_INFO!$H159=1,COUNTRY_INFO!F159+COUNTRY_INFO!G159,0),IF(COUNTRY_INFO!$H159=1,COUNTRY_INFO!F159+COUNTRY_INFO!G159,IF(COUNTRY_INFO!$I159=1,IF(COUNTRY_INFO!M159&gt;=(COUNTRY_INFO!F159+COUNTRY_INFO!G159),COUNTRY_INFO!F159+COUNTRY_INFO!G159,COUNTRY_INFO!$M159),0))))</f>
        <v>0</v>
      </c>
      <c r="E159" s="16">
        <f>IF(AND(INTRO!$E$39="Non-endemic",INTRO!$E$37="Non-endemic"),"Not required",IF(INTRO!$E$39="Non-endemic","Treat with DEC",COUNTRY_INFO!P159))</f>
        <v>0</v>
      </c>
      <c r="F159" s="16">
        <f>IF(INTRO!$E$39&lt;&gt;"Non-endemic",COUNTRY_INFO!Q159,"Not required")</f>
        <v>0</v>
      </c>
      <c r="G159" s="15">
        <f>IF(COUNTRY_INFO!H159=1, IF($E159=1,$D159, 0),0)</f>
        <v>0</v>
      </c>
      <c r="H159" s="15">
        <f>IF(INTRO!$E$39&lt;&gt;"Endemic",0, IF(AND(COUNTRY_INFO!$I159=1,$F159&lt;&gt;0),IF(COUNTRY_INFO!M159&gt;=(COUNTRY_INFO!F159+COUNTRY_INFO!G159),COUNTRY_INFO!F159+COUNTRY_INFO!G159,COUNTRY_INFO!$M159), 0))</f>
        <v>0</v>
      </c>
      <c r="I159" s="3"/>
      <c r="J159" s="15">
        <f t="shared" si="18"/>
        <v>0</v>
      </c>
      <c r="K159" s="15">
        <f t="shared" si="19"/>
        <v>0</v>
      </c>
      <c r="L159" s="15">
        <f t="shared" si="20"/>
        <v>0</v>
      </c>
      <c r="M159" s="15">
        <f t="shared" si="21"/>
        <v>0</v>
      </c>
      <c r="N159" s="15">
        <f t="shared" si="22"/>
        <v>0</v>
      </c>
      <c r="O159" s="25"/>
      <c r="P159" s="17">
        <f t="shared" si="6"/>
        <v>0</v>
      </c>
      <c r="Q159" s="17">
        <f t="shared" si="7"/>
        <v>0</v>
      </c>
    </row>
    <row r="160" spans="1:17" x14ac:dyDescent="0.2">
      <c r="A160" s="14" t="str">
        <f>IF(INTRO!$E$39="Non-endemic"," ",IF(COUNTRY_INFO!A160=0," ",COUNTRY_INFO!A160))</f>
        <v>Ethiopia</v>
      </c>
      <c r="B160" s="14" t="str">
        <f>IF(INTRO!$E$39="Non-endemic"," ",IF(COUNTRY_INFO!B160=0," ",COUNTRY_INFO!B160))</f>
        <v>AmharaSouth Gondar</v>
      </c>
      <c r="C160" s="14" t="str">
        <f>IF(INTRO!$E$39="Non-endemic"," ",IF(COUNTRY_INFO!C160=0," ",COUNTRY_INFO!C160))</f>
        <v>Fogera</v>
      </c>
      <c r="D160" s="15">
        <f>IF(INTRO!$E$39="Non-endemic",0,IF(INTRO!$E$39="Endemic but PC is not required",IF(COUNTRY_INFO!$H160=1,COUNTRY_INFO!F160+COUNTRY_INFO!G160,0),IF(COUNTRY_INFO!$H160=1,COUNTRY_INFO!F160+COUNTRY_INFO!G160,IF(COUNTRY_INFO!$I160=1,IF(COUNTRY_INFO!M160&gt;=(COUNTRY_INFO!F160+COUNTRY_INFO!G160),COUNTRY_INFO!F160+COUNTRY_INFO!G160,COUNTRY_INFO!$M160),0))))</f>
        <v>0</v>
      </c>
      <c r="E160" s="16">
        <f>IF(AND(INTRO!$E$39="Non-endemic",INTRO!$E$37="Non-endemic"),"Not required",IF(INTRO!$E$39="Non-endemic","Treat with DEC",COUNTRY_INFO!P160))</f>
        <v>0</v>
      </c>
      <c r="F160" s="16">
        <f>IF(INTRO!$E$39&lt;&gt;"Non-endemic",COUNTRY_INFO!Q160,"Not required")</f>
        <v>0</v>
      </c>
      <c r="G160" s="15">
        <f>IF(COUNTRY_INFO!H160=1, IF($E160=1,$D160, 0),0)</f>
        <v>0</v>
      </c>
      <c r="H160" s="15">
        <f>IF(INTRO!$E$39&lt;&gt;"Endemic",0, IF(AND(COUNTRY_INFO!$I160=1,$F160&lt;&gt;0),IF(COUNTRY_INFO!M160&gt;=(COUNTRY_INFO!F160+COUNTRY_INFO!G160),COUNTRY_INFO!F160+COUNTRY_INFO!G160,COUNTRY_INFO!$M160), 0))</f>
        <v>0</v>
      </c>
      <c r="I160" s="3"/>
      <c r="J160" s="15">
        <f t="shared" si="18"/>
        <v>0</v>
      </c>
      <c r="K160" s="15">
        <f t="shared" si="19"/>
        <v>0</v>
      </c>
      <c r="L160" s="15">
        <f t="shared" si="20"/>
        <v>0</v>
      </c>
      <c r="M160" s="15">
        <f t="shared" si="21"/>
        <v>0</v>
      </c>
      <c r="N160" s="15">
        <f t="shared" si="22"/>
        <v>0</v>
      </c>
      <c r="O160" s="25"/>
      <c r="P160" s="17">
        <f t="shared" si="6"/>
        <v>0</v>
      </c>
      <c r="Q160" s="17">
        <f t="shared" si="7"/>
        <v>0</v>
      </c>
    </row>
    <row r="161" spans="1:17" x14ac:dyDescent="0.2">
      <c r="A161" s="14" t="str">
        <f>IF(INTRO!$E$39="Non-endemic"," ",IF(COUNTRY_INFO!A161=0," ",COUNTRY_INFO!A161))</f>
        <v>Ethiopia</v>
      </c>
      <c r="B161" s="14" t="str">
        <f>IF(INTRO!$E$39="Non-endemic"," ",IF(COUNTRY_INFO!B161=0," ",COUNTRY_INFO!B161))</f>
        <v>AmharaSouth Gondar</v>
      </c>
      <c r="C161" s="14" t="str">
        <f>IF(INTRO!$E$39="Non-endemic"," ",IF(COUNTRY_INFO!C161=0," ",COUNTRY_INFO!C161))</f>
        <v>Gunabegemidir</v>
      </c>
      <c r="D161" s="15">
        <f>IF(INTRO!$E$39="Non-endemic",0,IF(INTRO!$E$39="Endemic but PC is not required",IF(COUNTRY_INFO!$H161=1,COUNTRY_INFO!F161+COUNTRY_INFO!G161,0),IF(COUNTRY_INFO!$H161=1,COUNTRY_INFO!F161+COUNTRY_INFO!G161,IF(COUNTRY_INFO!$I161=1,IF(COUNTRY_INFO!M161&gt;=(COUNTRY_INFO!F161+COUNTRY_INFO!G161),COUNTRY_INFO!F161+COUNTRY_INFO!G161,COUNTRY_INFO!$M161),0))))</f>
        <v>0</v>
      </c>
      <c r="E161" s="16">
        <f>IF(AND(INTRO!$E$39="Non-endemic",INTRO!$E$37="Non-endemic"),"Not required",IF(INTRO!$E$39="Non-endemic","Treat with DEC",COUNTRY_INFO!P161))</f>
        <v>0</v>
      </c>
      <c r="F161" s="16">
        <f>IF(INTRO!$E$39&lt;&gt;"Non-endemic",COUNTRY_INFO!Q161,"Not required")</f>
        <v>0</v>
      </c>
      <c r="G161" s="15">
        <f>IF(COUNTRY_INFO!H161=1, IF($E161=1,$D161, 0),0)</f>
        <v>0</v>
      </c>
      <c r="H161" s="15">
        <f>IF(INTRO!$E$39&lt;&gt;"Endemic",0, IF(AND(COUNTRY_INFO!$I161=1,$F161&lt;&gt;0),IF(COUNTRY_INFO!M161&gt;=(COUNTRY_INFO!F161+COUNTRY_INFO!G161),COUNTRY_INFO!F161+COUNTRY_INFO!G161,COUNTRY_INFO!$M161), 0))</f>
        <v>0</v>
      </c>
      <c r="I161" s="3"/>
      <c r="J161" s="15">
        <f t="shared" si="18"/>
        <v>0</v>
      </c>
      <c r="K161" s="15">
        <f t="shared" si="19"/>
        <v>0</v>
      </c>
      <c r="L161" s="15">
        <f t="shared" si="20"/>
        <v>0</v>
      </c>
      <c r="M161" s="15">
        <f t="shared" si="21"/>
        <v>0</v>
      </c>
      <c r="N161" s="15">
        <f t="shared" si="22"/>
        <v>0</v>
      </c>
      <c r="O161" s="25"/>
      <c r="P161" s="17">
        <f t="shared" si="6"/>
        <v>0</v>
      </c>
      <c r="Q161" s="17">
        <f t="shared" si="7"/>
        <v>0</v>
      </c>
    </row>
    <row r="162" spans="1:17" x14ac:dyDescent="0.2">
      <c r="A162" s="14" t="str">
        <f>IF(INTRO!$E$39="Non-endemic"," ",IF(COUNTRY_INFO!A162=0," ",COUNTRY_INFO!A162))</f>
        <v>Ethiopia</v>
      </c>
      <c r="B162" s="14" t="str">
        <f>IF(INTRO!$E$39="Non-endemic"," ",IF(COUNTRY_INFO!B162=0," ",COUNTRY_INFO!B162))</f>
        <v>AmharaSouth Gondar</v>
      </c>
      <c r="C162" s="14" t="str">
        <f>IF(INTRO!$E$39="Non-endemic"," ",IF(COUNTRY_INFO!C162=0," ",COUNTRY_INFO!C162))</f>
        <v>Lay Gaint</v>
      </c>
      <c r="D162" s="15">
        <f>IF(INTRO!$E$39="Non-endemic",0,IF(INTRO!$E$39="Endemic but PC is not required",IF(COUNTRY_INFO!$H162=1,COUNTRY_INFO!F162+COUNTRY_INFO!G162,0),IF(COUNTRY_INFO!$H162=1,COUNTRY_INFO!F162+COUNTRY_INFO!G162,IF(COUNTRY_INFO!$I162=1,IF(COUNTRY_INFO!M162&gt;=(COUNTRY_INFO!F162+COUNTRY_INFO!G162),COUNTRY_INFO!F162+COUNTRY_INFO!G162,COUNTRY_INFO!$M162),0))))</f>
        <v>0</v>
      </c>
      <c r="E162" s="16">
        <f>IF(AND(INTRO!$E$39="Non-endemic",INTRO!$E$37="Non-endemic"),"Not required",IF(INTRO!$E$39="Non-endemic","Treat with DEC",COUNTRY_INFO!P162))</f>
        <v>0</v>
      </c>
      <c r="F162" s="16">
        <f>IF(INTRO!$E$39&lt;&gt;"Non-endemic",COUNTRY_INFO!Q162,"Not required")</f>
        <v>0</v>
      </c>
      <c r="G162" s="15">
        <f>IF(COUNTRY_INFO!H162=1, IF($E162=1,$D162, 0),0)</f>
        <v>0</v>
      </c>
      <c r="H162" s="15">
        <f>IF(INTRO!$E$39&lt;&gt;"Endemic",0, IF(AND(COUNTRY_INFO!$I162=1,$F162&lt;&gt;0),IF(COUNTRY_INFO!M162&gt;=(COUNTRY_INFO!F162+COUNTRY_INFO!G162),COUNTRY_INFO!F162+COUNTRY_INFO!G162,COUNTRY_INFO!$M162), 0))</f>
        <v>0</v>
      </c>
      <c r="I162" s="3"/>
      <c r="J162" s="15">
        <f t="shared" si="18"/>
        <v>0</v>
      </c>
      <c r="K162" s="15">
        <f t="shared" si="19"/>
        <v>0</v>
      </c>
      <c r="L162" s="15">
        <f t="shared" si="20"/>
        <v>0</v>
      </c>
      <c r="M162" s="15">
        <f t="shared" si="21"/>
        <v>0</v>
      </c>
      <c r="N162" s="15">
        <f t="shared" si="22"/>
        <v>0</v>
      </c>
      <c r="O162" s="25"/>
      <c r="P162" s="17">
        <f t="shared" si="6"/>
        <v>0</v>
      </c>
      <c r="Q162" s="17">
        <f t="shared" si="7"/>
        <v>0</v>
      </c>
    </row>
    <row r="163" spans="1:17" x14ac:dyDescent="0.2">
      <c r="A163" s="14" t="str">
        <f>IF(INTRO!$E$39="Non-endemic"," ",IF(COUNTRY_INFO!A163=0," ",COUNTRY_INFO!A163))</f>
        <v>Ethiopia</v>
      </c>
      <c r="B163" s="14" t="str">
        <f>IF(INTRO!$E$39="Non-endemic"," ",IF(COUNTRY_INFO!B163=0," ",COUNTRY_INFO!B163))</f>
        <v>AmharaSouth Gondar</v>
      </c>
      <c r="C163" s="14" t="str">
        <f>IF(INTRO!$E$39="Non-endemic"," ",IF(COUNTRY_INFO!C163=0," ",COUNTRY_INFO!C163))</f>
        <v>Libo Kemkem</v>
      </c>
      <c r="D163" s="15">
        <f>IF(INTRO!$E$39="Non-endemic",0,IF(INTRO!$E$39="Endemic but PC is not required",IF(COUNTRY_INFO!$H163=1,COUNTRY_INFO!F163+COUNTRY_INFO!G163,0),IF(COUNTRY_INFO!$H163=1,COUNTRY_INFO!F163+COUNTRY_INFO!G163,IF(COUNTRY_INFO!$I163=1,IF(COUNTRY_INFO!M163&gt;=(COUNTRY_INFO!F163+COUNTRY_INFO!G163),COUNTRY_INFO!F163+COUNTRY_INFO!G163,COUNTRY_INFO!$M163),0))))</f>
        <v>0</v>
      </c>
      <c r="E163" s="16">
        <f>IF(AND(INTRO!$E$39="Non-endemic",INTRO!$E$37="Non-endemic"),"Not required",IF(INTRO!$E$39="Non-endemic","Treat with DEC",COUNTRY_INFO!P163))</f>
        <v>0</v>
      </c>
      <c r="F163" s="16">
        <f>IF(INTRO!$E$39&lt;&gt;"Non-endemic",COUNTRY_INFO!Q163,"Not required")</f>
        <v>0</v>
      </c>
      <c r="G163" s="15">
        <f>IF(COUNTRY_INFO!H163=1, IF($E163=1,$D163, 0),0)</f>
        <v>0</v>
      </c>
      <c r="H163" s="15">
        <f>IF(INTRO!$E$39&lt;&gt;"Endemic",0, IF(AND(COUNTRY_INFO!$I163=1,$F163&lt;&gt;0),IF(COUNTRY_INFO!M163&gt;=(COUNTRY_INFO!F163+COUNTRY_INFO!G163),COUNTRY_INFO!F163+COUNTRY_INFO!G163,COUNTRY_INFO!$M163), 0))</f>
        <v>0</v>
      </c>
      <c r="I163" s="3"/>
      <c r="J163" s="15">
        <f t="shared" si="18"/>
        <v>0</v>
      </c>
      <c r="K163" s="15">
        <f t="shared" si="19"/>
        <v>0</v>
      </c>
      <c r="L163" s="15">
        <f t="shared" si="20"/>
        <v>0</v>
      </c>
      <c r="M163" s="15">
        <f t="shared" si="21"/>
        <v>0</v>
      </c>
      <c r="N163" s="15">
        <f t="shared" si="22"/>
        <v>0</v>
      </c>
      <c r="O163" s="25"/>
      <c r="P163" s="17">
        <f t="shared" si="6"/>
        <v>0</v>
      </c>
      <c r="Q163" s="17">
        <f t="shared" si="7"/>
        <v>0</v>
      </c>
    </row>
    <row r="164" spans="1:17" x14ac:dyDescent="0.2">
      <c r="A164" s="14" t="str">
        <f>IF(INTRO!$E$39="Non-endemic"," ",IF(COUNTRY_INFO!A164=0," ",COUNTRY_INFO!A164))</f>
        <v>Ethiopia</v>
      </c>
      <c r="B164" s="14" t="str">
        <f>IF(INTRO!$E$39="Non-endemic"," ",IF(COUNTRY_INFO!B164=0," ",COUNTRY_INFO!B164))</f>
        <v>AmharaSouth Gondar</v>
      </c>
      <c r="C164" s="14" t="str">
        <f>IF(INTRO!$E$39="Non-endemic"," ",IF(COUNTRY_INFO!C164=0," ",COUNTRY_INFO!C164))</f>
        <v>Meketewa</v>
      </c>
      <c r="D164" s="15">
        <f>IF(INTRO!$E$39="Non-endemic",0,IF(INTRO!$E$39="Endemic but PC is not required",IF(COUNTRY_INFO!$H164=1,COUNTRY_INFO!F164+COUNTRY_INFO!G164,0),IF(COUNTRY_INFO!$H164=1,COUNTRY_INFO!F164+COUNTRY_INFO!G164,IF(COUNTRY_INFO!$I164=1,IF(COUNTRY_INFO!M164&gt;=(COUNTRY_INFO!F164+COUNTRY_INFO!G164),COUNTRY_INFO!F164+COUNTRY_INFO!G164,COUNTRY_INFO!$M164),0))))</f>
        <v>0</v>
      </c>
      <c r="E164" s="16">
        <f>IF(AND(INTRO!$E$39="Non-endemic",INTRO!$E$37="Non-endemic"),"Not required",IF(INTRO!$E$39="Non-endemic","Treat with DEC",COUNTRY_INFO!P164))</f>
        <v>0</v>
      </c>
      <c r="F164" s="16">
        <f>IF(INTRO!$E$39&lt;&gt;"Non-endemic",COUNTRY_INFO!Q164,"Not required")</f>
        <v>0</v>
      </c>
      <c r="G164" s="15">
        <f>IF(COUNTRY_INFO!H164=1, IF($E164=1,$D164, 0),0)</f>
        <v>0</v>
      </c>
      <c r="H164" s="15">
        <f>IF(INTRO!$E$39&lt;&gt;"Endemic",0, IF(AND(COUNTRY_INFO!$I164=1,$F164&lt;&gt;0),IF(COUNTRY_INFO!M164&gt;=(COUNTRY_INFO!F164+COUNTRY_INFO!G164),COUNTRY_INFO!F164+COUNTRY_INFO!G164,COUNTRY_INFO!$M164), 0))</f>
        <v>0</v>
      </c>
      <c r="I164" s="3"/>
      <c r="J164" s="15">
        <f t="shared" si="18"/>
        <v>0</v>
      </c>
      <c r="K164" s="15">
        <f t="shared" si="19"/>
        <v>0</v>
      </c>
      <c r="L164" s="15">
        <f t="shared" si="20"/>
        <v>0</v>
      </c>
      <c r="M164" s="15">
        <f t="shared" si="21"/>
        <v>0</v>
      </c>
      <c r="N164" s="15">
        <f t="shared" si="22"/>
        <v>0</v>
      </c>
      <c r="O164" s="25"/>
      <c r="P164" s="17">
        <f t="shared" si="6"/>
        <v>0</v>
      </c>
      <c r="Q164" s="17">
        <f t="shared" si="7"/>
        <v>0</v>
      </c>
    </row>
    <row r="165" spans="1:17" x14ac:dyDescent="0.2">
      <c r="A165" s="14" t="str">
        <f>IF(INTRO!$E$39="Non-endemic"," ",IF(COUNTRY_INFO!A165=0," ",COUNTRY_INFO!A165))</f>
        <v>Ethiopia</v>
      </c>
      <c r="B165" s="14" t="str">
        <f>IF(INTRO!$E$39="Non-endemic"," ",IF(COUNTRY_INFO!B165=0," ",COUNTRY_INFO!B165))</f>
        <v>AmharaSouth Gondar</v>
      </c>
      <c r="C165" s="14" t="str">
        <f>IF(INTRO!$E$39="Non-endemic"," ",IF(COUNTRY_INFO!C165=0," ",COUNTRY_INFO!C165))</f>
        <v>Sediemuja</v>
      </c>
      <c r="D165" s="15">
        <f>IF(INTRO!$E$39="Non-endemic",0,IF(INTRO!$E$39="Endemic but PC is not required",IF(COUNTRY_INFO!$H165=1,COUNTRY_INFO!F165+COUNTRY_INFO!G165,0),IF(COUNTRY_INFO!$H165=1,COUNTRY_INFO!F165+COUNTRY_INFO!G165,IF(COUNTRY_INFO!$I165=1,IF(COUNTRY_INFO!M165&gt;=(COUNTRY_INFO!F165+COUNTRY_INFO!G165),COUNTRY_INFO!F165+COUNTRY_INFO!G165,COUNTRY_INFO!$M165),0))))</f>
        <v>0</v>
      </c>
      <c r="E165" s="16">
        <f>IF(AND(INTRO!$E$39="Non-endemic",INTRO!$E$37="Non-endemic"),"Not required",IF(INTRO!$E$39="Non-endemic","Treat with DEC",COUNTRY_INFO!P165))</f>
        <v>0</v>
      </c>
      <c r="F165" s="16">
        <f>IF(INTRO!$E$39&lt;&gt;"Non-endemic",COUNTRY_INFO!Q165,"Not required")</f>
        <v>0</v>
      </c>
      <c r="G165" s="15">
        <f>IF(COUNTRY_INFO!H165=1, IF($E165=1,$D165, 0),0)</f>
        <v>0</v>
      </c>
      <c r="H165" s="15">
        <f>IF(INTRO!$E$39&lt;&gt;"Endemic",0, IF(AND(COUNTRY_INFO!$I165=1,$F165&lt;&gt;0),IF(COUNTRY_INFO!M165&gt;=(COUNTRY_INFO!F165+COUNTRY_INFO!G165),COUNTRY_INFO!F165+COUNTRY_INFO!G165,COUNTRY_INFO!$M165), 0))</f>
        <v>0</v>
      </c>
      <c r="I165" s="3"/>
      <c r="J165" s="15">
        <f t="shared" si="18"/>
        <v>0</v>
      </c>
      <c r="K165" s="15">
        <f t="shared" si="19"/>
        <v>0</v>
      </c>
      <c r="L165" s="15">
        <f t="shared" si="20"/>
        <v>0</v>
      </c>
      <c r="M165" s="15">
        <f t="shared" si="21"/>
        <v>0</v>
      </c>
      <c r="N165" s="15">
        <f t="shared" si="22"/>
        <v>0</v>
      </c>
      <c r="O165" s="25"/>
      <c r="P165" s="17">
        <f t="shared" si="6"/>
        <v>0</v>
      </c>
      <c r="Q165" s="17">
        <f t="shared" si="7"/>
        <v>0</v>
      </c>
    </row>
    <row r="166" spans="1:17" x14ac:dyDescent="0.2">
      <c r="A166" s="14" t="str">
        <f>IF(INTRO!$E$39="Non-endemic"," ",IF(COUNTRY_INFO!A166=0," ",COUNTRY_INFO!A166))</f>
        <v>Ethiopia</v>
      </c>
      <c r="B166" s="14" t="str">
        <f>IF(INTRO!$E$39="Non-endemic"," ",IF(COUNTRY_INFO!B166=0," ",COUNTRY_INFO!B166))</f>
        <v>AmharaSouth Gondar</v>
      </c>
      <c r="C166" s="14" t="str">
        <f>IF(INTRO!$E$39="Non-endemic"," ",IF(COUNTRY_INFO!C166=0," ",COUNTRY_INFO!C166))</f>
        <v>Simada</v>
      </c>
      <c r="D166" s="15">
        <f>IF(INTRO!$E$39="Non-endemic",0,IF(INTRO!$E$39="Endemic but PC is not required",IF(COUNTRY_INFO!$H166=1,COUNTRY_INFO!F166+COUNTRY_INFO!G166,0),IF(COUNTRY_INFO!$H166=1,COUNTRY_INFO!F166+COUNTRY_INFO!G166,IF(COUNTRY_INFO!$I166=1,IF(COUNTRY_INFO!M166&gt;=(COUNTRY_INFO!F166+COUNTRY_INFO!G166),COUNTRY_INFO!F166+COUNTRY_INFO!G166,COUNTRY_INFO!$M166),0))))</f>
        <v>153466.04979381524</v>
      </c>
      <c r="E166" s="16">
        <f>IF(AND(INTRO!$E$39="Non-endemic",INTRO!$E$37="Non-endemic"),"Not required",IF(INTRO!$E$39="Non-endemic","Treat with DEC",COUNTRY_INFO!P166))</f>
        <v>1</v>
      </c>
      <c r="F166" s="16">
        <f>IF(INTRO!$E$39&lt;&gt;"Non-endemic",COUNTRY_INFO!Q166,"Not required")</f>
        <v>0</v>
      </c>
      <c r="G166" s="15">
        <f>IF(COUNTRY_INFO!H166=1, IF($E166=1,$D166, 0),0)</f>
        <v>153466.04979381524</v>
      </c>
      <c r="H166" s="15">
        <f>IF(INTRO!$E$39&lt;&gt;"Endemic",0, IF(AND(COUNTRY_INFO!$I166=1,$F166&lt;&gt;0),IF(COUNTRY_INFO!M166&gt;=(COUNTRY_INFO!F166+COUNTRY_INFO!G166),COUNTRY_INFO!F166+COUNTRY_INFO!G166,COUNTRY_INFO!$M166), 0))</f>
        <v>0</v>
      </c>
      <c r="I166" s="3"/>
      <c r="J166" s="15">
        <f t="shared" si="18"/>
        <v>0</v>
      </c>
      <c r="K166" s="15">
        <f t="shared" si="19"/>
        <v>429704.93942268263</v>
      </c>
      <c r="L166" s="15">
        <f t="shared" si="20"/>
        <v>0</v>
      </c>
      <c r="M166" s="15">
        <f t="shared" si="21"/>
        <v>0</v>
      </c>
      <c r="N166" s="15">
        <f t="shared" si="22"/>
        <v>429704.93942268263</v>
      </c>
      <c r="O166" s="25"/>
      <c r="P166" s="17">
        <f t="shared" si="6"/>
        <v>429704.93942268263</v>
      </c>
      <c r="Q166" s="17">
        <f t="shared" si="7"/>
        <v>860</v>
      </c>
    </row>
    <row r="167" spans="1:17" x14ac:dyDescent="0.2">
      <c r="A167" s="14" t="str">
        <f>IF(INTRO!$E$39="Non-endemic"," ",IF(COUNTRY_INFO!A167=0," ",COUNTRY_INFO!A167))</f>
        <v>Ethiopia</v>
      </c>
      <c r="B167" s="14" t="str">
        <f>IF(INTRO!$E$39="Non-endemic"," ",IF(COUNTRY_INFO!B167=0," ",COUNTRY_INFO!B167))</f>
        <v>AmharaSouth Gondar</v>
      </c>
      <c r="C167" s="14" t="str">
        <f>IF(INTRO!$E$39="Non-endemic"," ",IF(COUNTRY_INFO!C167=0," ",COUNTRY_INFO!C167))</f>
        <v>Tach Gaint</v>
      </c>
      <c r="D167" s="15">
        <f>IF(INTRO!$E$39="Non-endemic",0,IF(INTRO!$E$39="Endemic but PC is not required",IF(COUNTRY_INFO!$H167=1,COUNTRY_INFO!F167+COUNTRY_INFO!G167,0),IF(COUNTRY_INFO!$H167=1,COUNTRY_INFO!F167+COUNTRY_INFO!G167,IF(COUNTRY_INFO!$I167=1,IF(COUNTRY_INFO!M167&gt;=(COUNTRY_INFO!F167+COUNTRY_INFO!G167),COUNTRY_INFO!F167+COUNTRY_INFO!G167,COUNTRY_INFO!$M167),0))))</f>
        <v>102799.11212932227</v>
      </c>
      <c r="E167" s="16">
        <f>IF(AND(INTRO!$E$39="Non-endemic",INTRO!$E$37="Non-endemic"),"Not required",IF(INTRO!$E$39="Non-endemic","Treat with DEC",COUNTRY_INFO!P167))</f>
        <v>1</v>
      </c>
      <c r="F167" s="16">
        <f>IF(INTRO!$E$39&lt;&gt;"Non-endemic",COUNTRY_INFO!Q167,"Not required")</f>
        <v>0</v>
      </c>
      <c r="G167" s="15">
        <f>IF(COUNTRY_INFO!H167=1, IF($E167=1,$D167, 0),0)</f>
        <v>102799.11212932227</v>
      </c>
      <c r="H167" s="15">
        <f>IF(INTRO!$E$39&lt;&gt;"Endemic",0, IF(AND(COUNTRY_INFO!$I167=1,$F167&lt;&gt;0),IF(COUNTRY_INFO!M167&gt;=(COUNTRY_INFO!F167+COUNTRY_INFO!G167),COUNTRY_INFO!F167+COUNTRY_INFO!G167,COUNTRY_INFO!$M167), 0))</f>
        <v>0</v>
      </c>
      <c r="I167" s="3"/>
      <c r="J167" s="15">
        <f t="shared" si="18"/>
        <v>0</v>
      </c>
      <c r="K167" s="15">
        <f t="shared" si="19"/>
        <v>287837.51396210236</v>
      </c>
      <c r="L167" s="15">
        <f t="shared" si="20"/>
        <v>0</v>
      </c>
      <c r="M167" s="15">
        <f t="shared" si="21"/>
        <v>0</v>
      </c>
      <c r="N167" s="15">
        <f t="shared" si="22"/>
        <v>287837.51396210236</v>
      </c>
      <c r="O167" s="25"/>
      <c r="P167" s="17">
        <f t="shared" si="6"/>
        <v>287837.51396210236</v>
      </c>
      <c r="Q167" s="17">
        <f t="shared" si="7"/>
        <v>576</v>
      </c>
    </row>
    <row r="168" spans="1:17" x14ac:dyDescent="0.2">
      <c r="A168" s="14" t="str">
        <f>IF(INTRO!$E$39="Non-endemic"," ",IF(COUNTRY_INFO!A168=0," ",COUNTRY_INFO!A168))</f>
        <v>Ethiopia</v>
      </c>
      <c r="B168" s="14" t="str">
        <f>IF(INTRO!$E$39="Non-endemic"," ",IF(COUNTRY_INFO!B168=0," ",COUNTRY_INFO!B168))</f>
        <v>AmharaSouth Gondar</v>
      </c>
      <c r="C168" s="14" t="str">
        <f>IF(INTRO!$E$39="Non-endemic"," ",IF(COUNTRY_INFO!C168=0," ",COUNTRY_INFO!C168))</f>
        <v>Woreta Town</v>
      </c>
      <c r="D168" s="15">
        <f>IF(INTRO!$E$39="Non-endemic",0,IF(INTRO!$E$39="Endemic but PC is not required",IF(COUNTRY_INFO!$H168=1,COUNTRY_INFO!F168+COUNTRY_INFO!G168,0),IF(COUNTRY_INFO!$H168=1,COUNTRY_INFO!F168+COUNTRY_INFO!G168,IF(COUNTRY_INFO!$I168=1,IF(COUNTRY_INFO!M168&gt;=(COUNTRY_INFO!F168+COUNTRY_INFO!G168),COUNTRY_INFO!F168+COUNTRY_INFO!G168,COUNTRY_INFO!$M168),0))))</f>
        <v>0</v>
      </c>
      <c r="E168" s="16">
        <f>IF(AND(INTRO!$E$39="Non-endemic",INTRO!$E$37="Non-endemic"),"Not required",IF(INTRO!$E$39="Non-endemic","Treat with DEC",COUNTRY_INFO!P168))</f>
        <v>0</v>
      </c>
      <c r="F168" s="16">
        <f>IF(INTRO!$E$39&lt;&gt;"Non-endemic",COUNTRY_INFO!Q168,"Not required")</f>
        <v>0</v>
      </c>
      <c r="G168" s="15">
        <f>IF(COUNTRY_INFO!H168=1, IF($E168=1,$D168, 0),0)</f>
        <v>0</v>
      </c>
      <c r="H168" s="15">
        <f>IF(INTRO!$E$39&lt;&gt;"Endemic",0, IF(AND(COUNTRY_INFO!$I168=1,$F168&lt;&gt;0),IF(COUNTRY_INFO!M168&gt;=(COUNTRY_INFO!F168+COUNTRY_INFO!G168),COUNTRY_INFO!F168+COUNTRY_INFO!G168,COUNTRY_INFO!$M168), 0))</f>
        <v>0</v>
      </c>
      <c r="I168" s="3"/>
      <c r="J168" s="15">
        <f t="shared" si="18"/>
        <v>0</v>
      </c>
      <c r="K168" s="15">
        <f t="shared" si="19"/>
        <v>0</v>
      </c>
      <c r="L168" s="15">
        <f t="shared" si="20"/>
        <v>0</v>
      </c>
      <c r="M168" s="15">
        <f t="shared" si="21"/>
        <v>0</v>
      </c>
      <c r="N168" s="15">
        <f t="shared" si="22"/>
        <v>0</v>
      </c>
      <c r="O168" s="25"/>
      <c r="P168" s="17">
        <f t="shared" si="6"/>
        <v>0</v>
      </c>
      <c r="Q168" s="17">
        <f t="shared" si="7"/>
        <v>0</v>
      </c>
    </row>
    <row r="169" spans="1:17" x14ac:dyDescent="0.2">
      <c r="A169" s="14" t="str">
        <f>IF(INTRO!$E$39="Non-endemic"," ",IF(COUNTRY_INFO!A169=0," ",COUNTRY_INFO!A169))</f>
        <v>Ethiopia</v>
      </c>
      <c r="B169" s="14" t="str">
        <f>IF(INTRO!$E$39="Non-endemic"," ",IF(COUNTRY_INFO!B169=0," ",COUNTRY_INFO!B169))</f>
        <v>AmharaSouth Wello</v>
      </c>
      <c r="C169" s="14" t="str">
        <f>IF(INTRO!$E$39="Non-endemic"," ",IF(COUNTRY_INFO!C169=0," ",COUNTRY_INFO!C169))</f>
        <v>Albuko</v>
      </c>
      <c r="D169" s="15">
        <f>IF(INTRO!$E$39="Non-endemic",0,IF(INTRO!$E$39="Endemic but PC is not required",IF(COUNTRY_INFO!$H169=1,COUNTRY_INFO!F169+COUNTRY_INFO!G169,0),IF(COUNTRY_INFO!$H169=1,COUNTRY_INFO!F169+COUNTRY_INFO!G169,IF(COUNTRY_INFO!$I169=1,IF(COUNTRY_INFO!M169&gt;=(COUNTRY_INFO!F169+COUNTRY_INFO!G169),COUNTRY_INFO!F169+COUNTRY_INFO!G169,COUNTRY_INFO!$M169),0))))</f>
        <v>0</v>
      </c>
      <c r="E169" s="16">
        <f>IF(AND(INTRO!$E$39="Non-endemic",INTRO!$E$37="Non-endemic"),"Not required",IF(INTRO!$E$39="Non-endemic","Treat with DEC",COUNTRY_INFO!P169))</f>
        <v>0</v>
      </c>
      <c r="F169" s="16">
        <f>IF(INTRO!$E$39&lt;&gt;"Non-endemic",COUNTRY_INFO!Q169,"Not required")</f>
        <v>0</v>
      </c>
      <c r="G169" s="15">
        <f>IF(COUNTRY_INFO!H169=1, IF($E169=1,$D169, 0),0)</f>
        <v>0</v>
      </c>
      <c r="H169" s="15">
        <f>IF(INTRO!$E$39&lt;&gt;"Endemic",0, IF(AND(COUNTRY_INFO!$I169=1,$F169&lt;&gt;0),IF(COUNTRY_INFO!M169&gt;=(COUNTRY_INFO!F169+COUNTRY_INFO!G169),COUNTRY_INFO!F169+COUNTRY_INFO!G169,COUNTRY_INFO!$M169), 0))</f>
        <v>0</v>
      </c>
      <c r="I169" s="3"/>
      <c r="J169" s="15">
        <f t="shared" si="18"/>
        <v>0</v>
      </c>
      <c r="K169" s="15">
        <f t="shared" si="19"/>
        <v>0</v>
      </c>
      <c r="L169" s="15">
        <f t="shared" si="20"/>
        <v>0</v>
      </c>
      <c r="M169" s="15">
        <f t="shared" si="21"/>
        <v>0</v>
      </c>
      <c r="N169" s="15">
        <f t="shared" si="22"/>
        <v>0</v>
      </c>
      <c r="O169" s="25"/>
      <c r="P169" s="17">
        <f t="shared" si="6"/>
        <v>0</v>
      </c>
      <c r="Q169" s="17">
        <f t="shared" si="7"/>
        <v>0</v>
      </c>
    </row>
    <row r="170" spans="1:17" x14ac:dyDescent="0.2">
      <c r="A170" s="14" t="str">
        <f>IF(INTRO!$E$39="Non-endemic"," ",IF(COUNTRY_INFO!A170=0," ",COUNTRY_INFO!A170))</f>
        <v>Ethiopia</v>
      </c>
      <c r="B170" s="14" t="str">
        <f>IF(INTRO!$E$39="Non-endemic"," ",IF(COUNTRY_INFO!B170=0," ",COUNTRY_INFO!B170))</f>
        <v>AmharaSouth Wello</v>
      </c>
      <c r="C170" s="14" t="str">
        <f>IF(INTRO!$E$39="Non-endemic"," ",IF(COUNTRY_INFO!C170=0," ",COUNTRY_INFO!C170))</f>
        <v>Ambasel</v>
      </c>
      <c r="D170" s="15">
        <f>IF(INTRO!$E$39="Non-endemic",0,IF(INTRO!$E$39="Endemic but PC is not required",IF(COUNTRY_INFO!$H170=1,COUNTRY_INFO!F170+COUNTRY_INFO!G170,0),IF(COUNTRY_INFO!$H170=1,COUNTRY_INFO!F170+COUNTRY_INFO!G170,IF(COUNTRY_INFO!$I170=1,IF(COUNTRY_INFO!M170&gt;=(COUNTRY_INFO!F170+COUNTRY_INFO!G170),COUNTRY_INFO!F170+COUNTRY_INFO!G170,COUNTRY_INFO!$M170),0))))</f>
        <v>0</v>
      </c>
      <c r="E170" s="16">
        <f>IF(AND(INTRO!$E$39="Non-endemic",INTRO!$E$37="Non-endemic"),"Not required",IF(INTRO!$E$39="Non-endemic","Treat with DEC",COUNTRY_INFO!P170))</f>
        <v>0</v>
      </c>
      <c r="F170" s="16">
        <f>IF(INTRO!$E$39&lt;&gt;"Non-endemic",COUNTRY_INFO!Q170,"Not required")</f>
        <v>0</v>
      </c>
      <c r="G170" s="15">
        <f>IF(COUNTRY_INFO!H170=1, IF($E170=1,$D170, 0),0)</f>
        <v>0</v>
      </c>
      <c r="H170" s="15">
        <f>IF(INTRO!$E$39&lt;&gt;"Endemic",0, IF(AND(COUNTRY_INFO!$I170=1,$F170&lt;&gt;0),IF(COUNTRY_INFO!M170&gt;=(COUNTRY_INFO!F170+COUNTRY_INFO!G170),COUNTRY_INFO!F170+COUNTRY_INFO!G170,COUNTRY_INFO!$M170), 0))</f>
        <v>0</v>
      </c>
      <c r="I170" s="3"/>
      <c r="J170" s="15">
        <f t="shared" si="18"/>
        <v>0</v>
      </c>
      <c r="K170" s="15">
        <f t="shared" si="19"/>
        <v>0</v>
      </c>
      <c r="L170" s="15">
        <f t="shared" si="20"/>
        <v>0</v>
      </c>
      <c r="M170" s="15">
        <f t="shared" si="21"/>
        <v>0</v>
      </c>
      <c r="N170" s="15">
        <f t="shared" si="22"/>
        <v>0</v>
      </c>
      <c r="O170" s="25"/>
      <c r="P170" s="17">
        <f t="shared" si="6"/>
        <v>0</v>
      </c>
      <c r="Q170" s="17">
        <f t="shared" si="7"/>
        <v>0</v>
      </c>
    </row>
    <row r="171" spans="1:17" x14ac:dyDescent="0.2">
      <c r="A171" s="14" t="str">
        <f>IF(INTRO!$E$39="Non-endemic"," ",IF(COUNTRY_INFO!A171=0," ",COUNTRY_INFO!A171))</f>
        <v>Ethiopia</v>
      </c>
      <c r="B171" s="14" t="str">
        <f>IF(INTRO!$E$39="Non-endemic"," ",IF(COUNTRY_INFO!B171=0," ",COUNTRY_INFO!B171))</f>
        <v>AmharaSouth Wello</v>
      </c>
      <c r="C171" s="14" t="str">
        <f>IF(INTRO!$E$39="Non-endemic"," ",IF(COUNTRY_INFO!C171=0," ",COUNTRY_INFO!C171))</f>
        <v>Argoba</v>
      </c>
      <c r="D171" s="15">
        <f>IF(INTRO!$E$39="Non-endemic",0,IF(INTRO!$E$39="Endemic but PC is not required",IF(COUNTRY_INFO!$H171=1,COUNTRY_INFO!F171+COUNTRY_INFO!G171,0),IF(COUNTRY_INFO!$H171=1,COUNTRY_INFO!F171+COUNTRY_INFO!G171,IF(COUNTRY_INFO!$I171=1,IF(COUNTRY_INFO!M171&gt;=(COUNTRY_INFO!F171+COUNTRY_INFO!G171),COUNTRY_INFO!F171+COUNTRY_INFO!G171,COUNTRY_INFO!$M171),0))))</f>
        <v>0</v>
      </c>
      <c r="E171" s="16">
        <f>IF(AND(INTRO!$E$39="Non-endemic",INTRO!$E$37="Non-endemic"),"Not required",IF(INTRO!$E$39="Non-endemic","Treat with DEC",COUNTRY_INFO!P171))</f>
        <v>0</v>
      </c>
      <c r="F171" s="16">
        <f>IF(INTRO!$E$39&lt;&gt;"Non-endemic",COUNTRY_INFO!Q171,"Not required")</f>
        <v>0</v>
      </c>
      <c r="G171" s="15">
        <f>IF(COUNTRY_INFO!H171=1, IF($E171=1,$D171, 0),0)</f>
        <v>0</v>
      </c>
      <c r="H171" s="15">
        <f>IF(INTRO!$E$39&lt;&gt;"Endemic",0, IF(AND(COUNTRY_INFO!$I171=1,$F171&lt;&gt;0),IF(COUNTRY_INFO!M171&gt;=(COUNTRY_INFO!F171+COUNTRY_INFO!G171),COUNTRY_INFO!F171+COUNTRY_INFO!G171,COUNTRY_INFO!$M171), 0))</f>
        <v>0</v>
      </c>
      <c r="I171" s="3"/>
      <c r="J171" s="15">
        <f t="shared" si="18"/>
        <v>0</v>
      </c>
      <c r="K171" s="15">
        <f t="shared" si="19"/>
        <v>0</v>
      </c>
      <c r="L171" s="15">
        <f t="shared" si="20"/>
        <v>0</v>
      </c>
      <c r="M171" s="15">
        <f t="shared" si="21"/>
        <v>0</v>
      </c>
      <c r="N171" s="15">
        <f t="shared" si="22"/>
        <v>0</v>
      </c>
      <c r="O171" s="25"/>
      <c r="P171" s="17">
        <f t="shared" si="6"/>
        <v>0</v>
      </c>
      <c r="Q171" s="17">
        <f t="shared" si="7"/>
        <v>0</v>
      </c>
    </row>
    <row r="172" spans="1:17" x14ac:dyDescent="0.2">
      <c r="A172" s="14" t="str">
        <f>IF(INTRO!$E$39="Non-endemic"," ",IF(COUNTRY_INFO!A172=0," ",COUNTRY_INFO!A172))</f>
        <v>Ethiopia</v>
      </c>
      <c r="B172" s="14" t="str">
        <f>IF(INTRO!$E$39="Non-endemic"," ",IF(COUNTRY_INFO!B172=0," ",COUNTRY_INFO!B172))</f>
        <v>AmharaSouth Wello</v>
      </c>
      <c r="C172" s="14" t="str">
        <f>IF(INTRO!$E$39="Non-endemic"," ",IF(COUNTRY_INFO!C172=0," ",COUNTRY_INFO!C172))</f>
        <v>Borena</v>
      </c>
      <c r="D172" s="15">
        <f>IF(INTRO!$E$39="Non-endemic",0,IF(INTRO!$E$39="Endemic but PC is not required",IF(COUNTRY_INFO!$H172=1,COUNTRY_INFO!F172+COUNTRY_INFO!G172,0),IF(COUNTRY_INFO!$H172=1,COUNTRY_INFO!F172+COUNTRY_INFO!G172,IF(COUNTRY_INFO!$I172=1,IF(COUNTRY_INFO!M172&gt;=(COUNTRY_INFO!F172+COUNTRY_INFO!G172),COUNTRY_INFO!F172+COUNTRY_INFO!G172,COUNTRY_INFO!$M172),0))))</f>
        <v>159587.1953886128</v>
      </c>
      <c r="E172" s="16">
        <f>IF(AND(INTRO!$E$39="Non-endemic",INTRO!$E$37="Non-endemic"),"Not required",IF(INTRO!$E$39="Non-endemic","Treat with DEC",COUNTRY_INFO!P172))</f>
        <v>0</v>
      </c>
      <c r="F172" s="16">
        <f>IF(INTRO!$E$39&lt;&gt;"Non-endemic",COUNTRY_INFO!Q172,"Not required")</f>
        <v>2</v>
      </c>
      <c r="G172" s="15">
        <f>IF(COUNTRY_INFO!H172=1, IF($E172=1,$D172, 0),0)</f>
        <v>0</v>
      </c>
      <c r="H172" s="15">
        <f>IF(INTRO!$E$39&lt;&gt;"Endemic",0, IF(AND(COUNTRY_INFO!$I172=1,$F172&lt;&gt;0),IF(COUNTRY_INFO!M172&gt;=(COUNTRY_INFO!F172+COUNTRY_INFO!G172),COUNTRY_INFO!F172+COUNTRY_INFO!G172,COUNTRY_INFO!$M172), 0))</f>
        <v>159587.1953886128</v>
      </c>
      <c r="I172" s="3"/>
      <c r="J172" s="15">
        <f t="shared" si="18"/>
        <v>159587.1953886128</v>
      </c>
      <c r="K172" s="15">
        <f t="shared" si="19"/>
        <v>0</v>
      </c>
      <c r="L172" s="15">
        <f t="shared" si="20"/>
        <v>893688.2941762316</v>
      </c>
      <c r="M172" s="15">
        <f t="shared" si="21"/>
        <v>0</v>
      </c>
      <c r="N172" s="15">
        <f t="shared" si="22"/>
        <v>893688.2941762316</v>
      </c>
      <c r="O172" s="25"/>
      <c r="P172" s="17">
        <f t="shared" si="6"/>
        <v>893688.2941762316</v>
      </c>
      <c r="Q172" s="17">
        <f t="shared" si="7"/>
        <v>1788</v>
      </c>
    </row>
    <row r="173" spans="1:17" x14ac:dyDescent="0.2">
      <c r="A173" s="14" t="str">
        <f>IF(INTRO!$E$39="Non-endemic"," ",IF(COUNTRY_INFO!A173=0," ",COUNTRY_INFO!A173))</f>
        <v>Ethiopia</v>
      </c>
      <c r="B173" s="14" t="str">
        <f>IF(INTRO!$E$39="Non-endemic"," ",IF(COUNTRY_INFO!B173=0," ",COUNTRY_INFO!B173))</f>
        <v>AmharaSouth Wello</v>
      </c>
      <c r="C173" s="14" t="str">
        <f>IF(INTRO!$E$39="Non-endemic"," ",IF(COUNTRY_INFO!C173=0," ",COUNTRY_INFO!C173))</f>
        <v>Dalanta</v>
      </c>
      <c r="D173" s="15">
        <f>IF(INTRO!$E$39="Non-endemic",0,IF(INTRO!$E$39="Endemic but PC is not required",IF(COUNTRY_INFO!$H173=1,COUNTRY_INFO!F173+COUNTRY_INFO!G173,0),IF(COUNTRY_INFO!$H173=1,COUNTRY_INFO!F173+COUNTRY_INFO!G173,IF(COUNTRY_INFO!$I173=1,IF(COUNTRY_INFO!M173&gt;=(COUNTRY_INFO!F173+COUNTRY_INFO!G173),COUNTRY_INFO!F173+COUNTRY_INFO!G173,COUNTRY_INFO!$M173),0))))</f>
        <v>0</v>
      </c>
      <c r="E173" s="16">
        <f>IF(AND(INTRO!$E$39="Non-endemic",INTRO!$E$37="Non-endemic"),"Not required",IF(INTRO!$E$39="Non-endemic","Treat with DEC",COUNTRY_INFO!P173))</f>
        <v>0</v>
      </c>
      <c r="F173" s="16">
        <f>IF(INTRO!$E$39&lt;&gt;"Non-endemic",COUNTRY_INFO!Q173,"Not required")</f>
        <v>0</v>
      </c>
      <c r="G173" s="15">
        <f>IF(COUNTRY_INFO!H173=1, IF($E173=1,$D173, 0),0)</f>
        <v>0</v>
      </c>
      <c r="H173" s="15">
        <f>IF(INTRO!$E$39&lt;&gt;"Endemic",0, IF(AND(COUNTRY_INFO!$I173=1,$F173&lt;&gt;0),IF(COUNTRY_INFO!M173&gt;=(COUNTRY_INFO!F173+COUNTRY_INFO!G173),COUNTRY_INFO!F173+COUNTRY_INFO!G173,COUNTRY_INFO!$M173), 0))</f>
        <v>0</v>
      </c>
      <c r="I173" s="3"/>
      <c r="J173" s="15">
        <f t="shared" si="18"/>
        <v>0</v>
      </c>
      <c r="K173" s="15">
        <f t="shared" si="19"/>
        <v>0</v>
      </c>
      <c r="L173" s="15">
        <f t="shared" si="20"/>
        <v>0</v>
      </c>
      <c r="M173" s="15">
        <f t="shared" si="21"/>
        <v>0</v>
      </c>
      <c r="N173" s="15">
        <f t="shared" si="22"/>
        <v>0</v>
      </c>
      <c r="O173" s="25"/>
      <c r="P173" s="17">
        <f t="shared" si="6"/>
        <v>0</v>
      </c>
      <c r="Q173" s="17">
        <f t="shared" si="7"/>
        <v>0</v>
      </c>
    </row>
    <row r="174" spans="1:17" x14ac:dyDescent="0.2">
      <c r="A174" s="14" t="str">
        <f>IF(INTRO!$E$39="Non-endemic"," ",IF(COUNTRY_INFO!A174=0," ",COUNTRY_INFO!A174))</f>
        <v>Ethiopia</v>
      </c>
      <c r="B174" s="14" t="str">
        <f>IF(INTRO!$E$39="Non-endemic"," ",IF(COUNTRY_INFO!B174=0," ",COUNTRY_INFO!B174))</f>
        <v>AmharaSouth Wello</v>
      </c>
      <c r="C174" s="14" t="str">
        <f>IF(INTRO!$E$39="Non-endemic"," ",IF(COUNTRY_INFO!C174=0," ",COUNTRY_INFO!C174))</f>
        <v>Dessie Town</v>
      </c>
      <c r="D174" s="15">
        <f>IF(INTRO!$E$39="Non-endemic",0,IF(INTRO!$E$39="Endemic but PC is not required",IF(COUNTRY_INFO!$H174=1,COUNTRY_INFO!F174+COUNTRY_INFO!G174,0),IF(COUNTRY_INFO!$H174=1,COUNTRY_INFO!F174+COUNTRY_INFO!G174,IF(COUNTRY_INFO!$I174=1,IF(COUNTRY_INFO!M174&gt;=(COUNTRY_INFO!F174+COUNTRY_INFO!G174),COUNTRY_INFO!F174+COUNTRY_INFO!G174,COUNTRY_INFO!$M174),0))))</f>
        <v>0</v>
      </c>
      <c r="E174" s="16">
        <f>IF(AND(INTRO!$E$39="Non-endemic",INTRO!$E$37="Non-endemic"),"Not required",IF(INTRO!$E$39="Non-endemic","Treat with DEC",COUNTRY_INFO!P174))</f>
        <v>0</v>
      </c>
      <c r="F174" s="16">
        <f>IF(INTRO!$E$39&lt;&gt;"Non-endemic",COUNTRY_INFO!Q174,"Not required")</f>
        <v>0</v>
      </c>
      <c r="G174" s="15">
        <f>IF(COUNTRY_INFO!H174=1, IF($E174=1,$D174, 0),0)</f>
        <v>0</v>
      </c>
      <c r="H174" s="15">
        <f>IF(INTRO!$E$39&lt;&gt;"Endemic",0, IF(AND(COUNTRY_INFO!$I174=1,$F174&lt;&gt;0),IF(COUNTRY_INFO!M174&gt;=(COUNTRY_INFO!F174+COUNTRY_INFO!G174),COUNTRY_INFO!F174+COUNTRY_INFO!G174,COUNTRY_INFO!$M174), 0))</f>
        <v>0</v>
      </c>
      <c r="I174" s="3"/>
      <c r="J174" s="15">
        <f t="shared" si="18"/>
        <v>0</v>
      </c>
      <c r="K174" s="15">
        <f t="shared" si="19"/>
        <v>0</v>
      </c>
      <c r="L174" s="15">
        <f t="shared" si="20"/>
        <v>0</v>
      </c>
      <c r="M174" s="15">
        <f t="shared" si="21"/>
        <v>0</v>
      </c>
      <c r="N174" s="15">
        <f t="shared" si="22"/>
        <v>0</v>
      </c>
      <c r="O174" s="25"/>
      <c r="P174" s="17">
        <f t="shared" si="6"/>
        <v>0</v>
      </c>
      <c r="Q174" s="17">
        <f t="shared" si="7"/>
        <v>0</v>
      </c>
    </row>
    <row r="175" spans="1:17" x14ac:dyDescent="0.2">
      <c r="A175" s="14" t="str">
        <f>IF(INTRO!$E$39="Non-endemic"," ",IF(COUNTRY_INFO!A175=0," ",COUNTRY_INFO!A175))</f>
        <v>Ethiopia</v>
      </c>
      <c r="B175" s="14" t="str">
        <f>IF(INTRO!$E$39="Non-endemic"," ",IF(COUNTRY_INFO!B175=0," ",COUNTRY_INFO!B175))</f>
        <v>AmharaSouth Wello</v>
      </c>
      <c r="C175" s="14" t="str">
        <f>IF(INTRO!$E$39="Non-endemic"," ",IF(COUNTRY_INFO!C175=0," ",COUNTRY_INFO!C175))</f>
        <v>Dessie zuria</v>
      </c>
      <c r="D175" s="15">
        <f>IF(INTRO!$E$39="Non-endemic",0,IF(INTRO!$E$39="Endemic but PC is not required",IF(COUNTRY_INFO!$H175=1,COUNTRY_INFO!F175+COUNTRY_INFO!G175,0),IF(COUNTRY_INFO!$H175=1,COUNTRY_INFO!F175+COUNTRY_INFO!G175,IF(COUNTRY_INFO!$I175=1,IF(COUNTRY_INFO!M175&gt;=(COUNTRY_INFO!F175+COUNTRY_INFO!G175),COUNTRY_INFO!F175+COUNTRY_INFO!G175,COUNTRY_INFO!$M175),0))))</f>
        <v>0</v>
      </c>
      <c r="E175" s="16">
        <f>IF(AND(INTRO!$E$39="Non-endemic",INTRO!$E$37="Non-endemic"),"Not required",IF(INTRO!$E$39="Non-endemic","Treat with DEC",COUNTRY_INFO!P175))</f>
        <v>0</v>
      </c>
      <c r="F175" s="16">
        <f>IF(INTRO!$E$39&lt;&gt;"Non-endemic",COUNTRY_INFO!Q175,"Not required")</f>
        <v>0</v>
      </c>
      <c r="G175" s="15">
        <f>IF(COUNTRY_INFO!H175=1, IF($E175=1,$D175, 0),0)</f>
        <v>0</v>
      </c>
      <c r="H175" s="15">
        <f>IF(INTRO!$E$39&lt;&gt;"Endemic",0, IF(AND(COUNTRY_INFO!$I175=1,$F175&lt;&gt;0),IF(COUNTRY_INFO!M175&gt;=(COUNTRY_INFO!F175+COUNTRY_INFO!G175),COUNTRY_INFO!F175+COUNTRY_INFO!G175,COUNTRY_INFO!$M175), 0))</f>
        <v>0</v>
      </c>
      <c r="I175" s="3"/>
      <c r="J175" s="15">
        <f t="shared" si="18"/>
        <v>0</v>
      </c>
      <c r="K175" s="15">
        <f t="shared" si="19"/>
        <v>0</v>
      </c>
      <c r="L175" s="15">
        <f t="shared" si="20"/>
        <v>0</v>
      </c>
      <c r="M175" s="15">
        <f t="shared" si="21"/>
        <v>0</v>
      </c>
      <c r="N175" s="15">
        <f t="shared" si="22"/>
        <v>0</v>
      </c>
      <c r="O175" s="25"/>
      <c r="P175" s="17">
        <f t="shared" si="6"/>
        <v>0</v>
      </c>
      <c r="Q175" s="17">
        <f t="shared" si="7"/>
        <v>0</v>
      </c>
    </row>
    <row r="176" spans="1:17" x14ac:dyDescent="0.2">
      <c r="A176" s="14" t="str">
        <f>IF(INTRO!$E$39="Non-endemic"," ",IF(COUNTRY_INFO!A176=0," ",COUNTRY_INFO!A176))</f>
        <v>Ethiopia</v>
      </c>
      <c r="B176" s="14" t="str">
        <f>IF(INTRO!$E$39="Non-endemic"," ",IF(COUNTRY_INFO!B176=0," ",COUNTRY_INFO!B176))</f>
        <v>AmharaSouth Wello</v>
      </c>
      <c r="C176" s="14" t="str">
        <f>IF(INTRO!$E$39="Non-endemic"," ",IF(COUNTRY_INFO!C176=0," ",COUNTRY_INFO!C176))</f>
        <v>Jama</v>
      </c>
      <c r="D176" s="15">
        <f>IF(INTRO!$E$39="Non-endemic",0,IF(INTRO!$E$39="Endemic but PC is not required",IF(COUNTRY_INFO!$H176=1,COUNTRY_INFO!F176+COUNTRY_INFO!G176,0),IF(COUNTRY_INFO!$H176=1,COUNTRY_INFO!F176+COUNTRY_INFO!G176,IF(COUNTRY_INFO!$I176=1,IF(COUNTRY_INFO!M176&gt;=(COUNTRY_INFO!F176+COUNTRY_INFO!G176),COUNTRY_INFO!F176+COUNTRY_INFO!G176,COUNTRY_INFO!$M176),0))))</f>
        <v>0</v>
      </c>
      <c r="E176" s="16">
        <f>IF(AND(INTRO!$E$39="Non-endemic",INTRO!$E$37="Non-endemic"),"Not required",IF(INTRO!$E$39="Non-endemic","Treat with DEC",COUNTRY_INFO!P176))</f>
        <v>0</v>
      </c>
      <c r="F176" s="16">
        <f>IF(INTRO!$E$39&lt;&gt;"Non-endemic",COUNTRY_INFO!Q176,"Not required")</f>
        <v>0</v>
      </c>
      <c r="G176" s="15">
        <f>IF(COUNTRY_INFO!H176=1, IF($E176=1,$D176, 0),0)</f>
        <v>0</v>
      </c>
      <c r="H176" s="15">
        <f>IF(INTRO!$E$39&lt;&gt;"Endemic",0, IF(AND(COUNTRY_INFO!$I176=1,$F176&lt;&gt;0),IF(COUNTRY_INFO!M176&gt;=(COUNTRY_INFO!F176+COUNTRY_INFO!G176),COUNTRY_INFO!F176+COUNTRY_INFO!G176,COUNTRY_INFO!$M176), 0))</f>
        <v>0</v>
      </c>
      <c r="I176" s="3"/>
      <c r="J176" s="15">
        <f t="shared" si="18"/>
        <v>0</v>
      </c>
      <c r="K176" s="15">
        <f t="shared" si="19"/>
        <v>0</v>
      </c>
      <c r="L176" s="15">
        <f t="shared" si="20"/>
        <v>0</v>
      </c>
      <c r="M176" s="15">
        <f t="shared" si="21"/>
        <v>0</v>
      </c>
      <c r="N176" s="15">
        <f t="shared" si="22"/>
        <v>0</v>
      </c>
      <c r="O176" s="25"/>
      <c r="P176" s="17">
        <f t="shared" si="6"/>
        <v>0</v>
      </c>
      <c r="Q176" s="17">
        <f t="shared" si="7"/>
        <v>0</v>
      </c>
    </row>
    <row r="177" spans="1:17" x14ac:dyDescent="0.2">
      <c r="A177" s="14" t="str">
        <f>IF(INTRO!$E$39="Non-endemic"," ",IF(COUNTRY_INFO!A177=0," ",COUNTRY_INFO!A177))</f>
        <v>Ethiopia</v>
      </c>
      <c r="B177" s="14" t="str">
        <f>IF(INTRO!$E$39="Non-endemic"," ",IF(COUNTRY_INFO!B177=0," ",COUNTRY_INFO!B177))</f>
        <v>AmharaSouth Wello</v>
      </c>
      <c r="C177" s="14" t="str">
        <f>IF(INTRO!$E$39="Non-endemic"," ",IF(COUNTRY_INFO!C177=0," ",COUNTRY_INFO!C177))</f>
        <v>Kallu</v>
      </c>
      <c r="D177" s="15">
        <f>IF(INTRO!$E$39="Non-endemic",0,IF(INTRO!$E$39="Endemic but PC is not required",IF(COUNTRY_INFO!$H177=1,COUNTRY_INFO!F177+COUNTRY_INFO!G177,0),IF(COUNTRY_INFO!$H177=1,COUNTRY_INFO!F177+COUNTRY_INFO!G177,IF(COUNTRY_INFO!$I177=1,IF(COUNTRY_INFO!M177&gt;=(COUNTRY_INFO!F177+COUNTRY_INFO!G177),COUNTRY_INFO!F177+COUNTRY_INFO!G177,COUNTRY_INFO!$M177),0))))</f>
        <v>0</v>
      </c>
      <c r="E177" s="16">
        <f>IF(AND(INTRO!$E$39="Non-endemic",INTRO!$E$37="Non-endemic"),"Not required",IF(INTRO!$E$39="Non-endemic","Treat with DEC",COUNTRY_INFO!P177))</f>
        <v>0</v>
      </c>
      <c r="F177" s="16">
        <f>IF(INTRO!$E$39&lt;&gt;"Non-endemic",COUNTRY_INFO!Q177,"Not required")</f>
        <v>0</v>
      </c>
      <c r="G177" s="15">
        <f>IF(COUNTRY_INFO!H177=1, IF($E177=1,$D177, 0),0)</f>
        <v>0</v>
      </c>
      <c r="H177" s="15">
        <f>IF(INTRO!$E$39&lt;&gt;"Endemic",0, IF(AND(COUNTRY_INFO!$I177=1,$F177&lt;&gt;0),IF(COUNTRY_INFO!M177&gt;=(COUNTRY_INFO!F177+COUNTRY_INFO!G177),COUNTRY_INFO!F177+COUNTRY_INFO!G177,COUNTRY_INFO!$M177), 0))</f>
        <v>0</v>
      </c>
      <c r="I177" s="3"/>
      <c r="J177" s="15">
        <f t="shared" si="18"/>
        <v>0</v>
      </c>
      <c r="K177" s="15">
        <f t="shared" si="19"/>
        <v>0</v>
      </c>
      <c r="L177" s="15">
        <f t="shared" si="20"/>
        <v>0</v>
      </c>
      <c r="M177" s="15">
        <f t="shared" si="21"/>
        <v>0</v>
      </c>
      <c r="N177" s="15">
        <f t="shared" si="22"/>
        <v>0</v>
      </c>
      <c r="O177" s="25"/>
      <c r="P177" s="17">
        <f t="shared" si="6"/>
        <v>0</v>
      </c>
      <c r="Q177" s="17">
        <f t="shared" si="7"/>
        <v>0</v>
      </c>
    </row>
    <row r="178" spans="1:17" x14ac:dyDescent="0.2">
      <c r="A178" s="14" t="str">
        <f>IF(INTRO!$E$39="Non-endemic"," ",IF(COUNTRY_INFO!A178=0," ",COUNTRY_INFO!A178))</f>
        <v>Ethiopia</v>
      </c>
      <c r="B178" s="14" t="str">
        <f>IF(INTRO!$E$39="Non-endemic"," ",IF(COUNTRY_INFO!B178=0," ",COUNTRY_INFO!B178))</f>
        <v>AmharaSouth Wello</v>
      </c>
      <c r="C178" s="14" t="str">
        <f>IF(INTRO!$E$39="Non-endemic"," ",IF(COUNTRY_INFO!C178=0," ",COUNTRY_INFO!C178))</f>
        <v>Kelala</v>
      </c>
      <c r="D178" s="15">
        <f>IF(INTRO!$E$39="Non-endemic",0,IF(INTRO!$E$39="Endemic but PC is not required",IF(COUNTRY_INFO!$H178=1,COUNTRY_INFO!F178+COUNTRY_INFO!G178,0),IF(COUNTRY_INFO!$H178=1,COUNTRY_INFO!F178+COUNTRY_INFO!G178,IF(COUNTRY_INFO!$I178=1,IF(COUNTRY_INFO!M178&gt;=(COUNTRY_INFO!F178+COUNTRY_INFO!G178),COUNTRY_INFO!F178+COUNTRY_INFO!G178,COUNTRY_INFO!$M178),0))))</f>
        <v>0</v>
      </c>
      <c r="E178" s="16">
        <f>IF(AND(INTRO!$E$39="Non-endemic",INTRO!$E$37="Non-endemic"),"Not required",IF(INTRO!$E$39="Non-endemic","Treat with DEC",COUNTRY_INFO!P178))</f>
        <v>0</v>
      </c>
      <c r="F178" s="16">
        <f>IF(INTRO!$E$39&lt;&gt;"Non-endemic",COUNTRY_INFO!Q178,"Not required")</f>
        <v>0</v>
      </c>
      <c r="G178" s="15">
        <f>IF(COUNTRY_INFO!H178=1, IF($E178=1,$D178, 0),0)</f>
        <v>0</v>
      </c>
      <c r="H178" s="15">
        <f>IF(INTRO!$E$39&lt;&gt;"Endemic",0, IF(AND(COUNTRY_INFO!$I178=1,$F178&lt;&gt;0),IF(COUNTRY_INFO!M178&gt;=(COUNTRY_INFO!F178+COUNTRY_INFO!G178),COUNTRY_INFO!F178+COUNTRY_INFO!G178,COUNTRY_INFO!$M178), 0))</f>
        <v>0</v>
      </c>
      <c r="I178" s="3"/>
      <c r="J178" s="15">
        <f t="shared" si="18"/>
        <v>0</v>
      </c>
      <c r="K178" s="15">
        <f t="shared" si="19"/>
        <v>0</v>
      </c>
      <c r="L178" s="15">
        <f t="shared" si="20"/>
        <v>0</v>
      </c>
      <c r="M178" s="15">
        <f t="shared" si="21"/>
        <v>0</v>
      </c>
      <c r="N178" s="15">
        <f t="shared" si="22"/>
        <v>0</v>
      </c>
      <c r="O178" s="25"/>
      <c r="P178" s="17">
        <f t="shared" si="6"/>
        <v>0</v>
      </c>
      <c r="Q178" s="17">
        <f t="shared" si="7"/>
        <v>0</v>
      </c>
    </row>
    <row r="179" spans="1:17" x14ac:dyDescent="0.2">
      <c r="A179" s="14" t="str">
        <f>IF(INTRO!$E$39="Non-endemic"," ",IF(COUNTRY_INFO!A179=0," ",COUNTRY_INFO!A179))</f>
        <v>Ethiopia</v>
      </c>
      <c r="B179" s="14" t="str">
        <f>IF(INTRO!$E$39="Non-endemic"," ",IF(COUNTRY_INFO!B179=0," ",COUNTRY_INFO!B179))</f>
        <v>AmharaSouth Wello</v>
      </c>
      <c r="C179" s="14" t="str">
        <f>IF(INTRO!$E$39="Non-endemic"," ",IF(COUNTRY_INFO!C179=0," ",COUNTRY_INFO!C179))</f>
        <v>Kombolcha</v>
      </c>
      <c r="D179" s="15">
        <f>IF(INTRO!$E$39="Non-endemic",0,IF(INTRO!$E$39="Endemic but PC is not required",IF(COUNTRY_INFO!$H179=1,COUNTRY_INFO!F179+COUNTRY_INFO!G179,0),IF(COUNTRY_INFO!$H179=1,COUNTRY_INFO!F179+COUNTRY_INFO!G179,IF(COUNTRY_INFO!$I179=1,IF(COUNTRY_INFO!M179&gt;=(COUNTRY_INFO!F179+COUNTRY_INFO!G179),COUNTRY_INFO!F179+COUNTRY_INFO!G179,COUNTRY_INFO!$M179),0))))</f>
        <v>0</v>
      </c>
      <c r="E179" s="16">
        <f>IF(AND(INTRO!$E$39="Non-endemic",INTRO!$E$37="Non-endemic"),"Not required",IF(INTRO!$E$39="Non-endemic","Treat with DEC",COUNTRY_INFO!P179))</f>
        <v>0</v>
      </c>
      <c r="F179" s="16">
        <f>IF(INTRO!$E$39&lt;&gt;"Non-endemic",COUNTRY_INFO!Q179,"Not required")</f>
        <v>0</v>
      </c>
      <c r="G179" s="15">
        <f>IF(COUNTRY_INFO!H179=1, IF($E179=1,$D179, 0),0)</f>
        <v>0</v>
      </c>
      <c r="H179" s="15">
        <f>IF(INTRO!$E$39&lt;&gt;"Endemic",0, IF(AND(COUNTRY_INFO!$I179=1,$F179&lt;&gt;0),IF(COUNTRY_INFO!M179&gt;=(COUNTRY_INFO!F179+COUNTRY_INFO!G179),COUNTRY_INFO!F179+COUNTRY_INFO!G179,COUNTRY_INFO!$M179), 0))</f>
        <v>0</v>
      </c>
      <c r="I179" s="3"/>
      <c r="J179" s="15">
        <f t="shared" si="18"/>
        <v>0</v>
      </c>
      <c r="K179" s="15">
        <f t="shared" si="19"/>
        <v>0</v>
      </c>
      <c r="L179" s="15">
        <f t="shared" si="20"/>
        <v>0</v>
      </c>
      <c r="M179" s="15">
        <f t="shared" si="21"/>
        <v>0</v>
      </c>
      <c r="N179" s="15">
        <f t="shared" si="22"/>
        <v>0</v>
      </c>
      <c r="O179" s="25"/>
      <c r="P179" s="17">
        <f t="shared" si="6"/>
        <v>0</v>
      </c>
      <c r="Q179" s="17">
        <f t="shared" si="7"/>
        <v>0</v>
      </c>
    </row>
    <row r="180" spans="1:17" x14ac:dyDescent="0.2">
      <c r="A180" s="14" t="str">
        <f>IF(INTRO!$E$39="Non-endemic"," ",IF(COUNTRY_INFO!A180=0," ",COUNTRY_INFO!A180))</f>
        <v>Ethiopia</v>
      </c>
      <c r="B180" s="14" t="str">
        <f>IF(INTRO!$E$39="Non-endemic"," ",IF(COUNTRY_INFO!B180=0," ",COUNTRY_INFO!B180))</f>
        <v>AmharaSouth Wello</v>
      </c>
      <c r="C180" s="14" t="str">
        <f>IF(INTRO!$E$39="Non-endemic"," ",IF(COUNTRY_INFO!C180=0," ",COUNTRY_INFO!C180))</f>
        <v>Kutaber</v>
      </c>
      <c r="D180" s="15">
        <f>IF(INTRO!$E$39="Non-endemic",0,IF(INTRO!$E$39="Endemic but PC is not required",IF(COUNTRY_INFO!$H180=1,COUNTRY_INFO!F180+COUNTRY_INFO!G180,0),IF(COUNTRY_INFO!$H180=1,COUNTRY_INFO!F180+COUNTRY_INFO!G180,IF(COUNTRY_INFO!$I180=1,IF(COUNTRY_INFO!M180&gt;=(COUNTRY_INFO!F180+COUNTRY_INFO!G180),COUNTRY_INFO!F180+COUNTRY_INFO!G180,COUNTRY_INFO!$M180),0))))</f>
        <v>0</v>
      </c>
      <c r="E180" s="16">
        <f>IF(AND(INTRO!$E$39="Non-endemic",INTRO!$E$37="Non-endemic"),"Not required",IF(INTRO!$E$39="Non-endemic","Treat with DEC",COUNTRY_INFO!P180))</f>
        <v>0</v>
      </c>
      <c r="F180" s="16">
        <f>IF(INTRO!$E$39&lt;&gt;"Non-endemic",COUNTRY_INFO!Q180,"Not required")</f>
        <v>0</v>
      </c>
      <c r="G180" s="15">
        <f>IF(COUNTRY_INFO!H180=1, IF($E180=1,$D180, 0),0)</f>
        <v>0</v>
      </c>
      <c r="H180" s="15">
        <f>IF(INTRO!$E$39&lt;&gt;"Endemic",0, IF(AND(COUNTRY_INFO!$I180=1,$F180&lt;&gt;0),IF(COUNTRY_INFO!M180&gt;=(COUNTRY_INFO!F180+COUNTRY_INFO!G180),COUNTRY_INFO!F180+COUNTRY_INFO!G180,COUNTRY_INFO!$M180), 0))</f>
        <v>0</v>
      </c>
      <c r="I180" s="3"/>
      <c r="J180" s="15">
        <f t="shared" si="18"/>
        <v>0</v>
      </c>
      <c r="K180" s="15">
        <f t="shared" si="19"/>
        <v>0</v>
      </c>
      <c r="L180" s="15">
        <f t="shared" si="20"/>
        <v>0</v>
      </c>
      <c r="M180" s="15">
        <f t="shared" si="21"/>
        <v>0</v>
      </c>
      <c r="N180" s="15">
        <f t="shared" si="22"/>
        <v>0</v>
      </c>
      <c r="O180" s="25"/>
      <c r="P180" s="17">
        <f t="shared" si="6"/>
        <v>0</v>
      </c>
      <c r="Q180" s="17">
        <f t="shared" si="7"/>
        <v>0</v>
      </c>
    </row>
    <row r="181" spans="1:17" x14ac:dyDescent="0.2">
      <c r="A181" s="14" t="str">
        <f>IF(INTRO!$E$39="Non-endemic"," ",IF(COUNTRY_INFO!A181=0," ",COUNTRY_INFO!A181))</f>
        <v>Ethiopia</v>
      </c>
      <c r="B181" s="14" t="str">
        <f>IF(INTRO!$E$39="Non-endemic"," ",IF(COUNTRY_INFO!B181=0," ",COUNTRY_INFO!B181))</f>
        <v>AmharaSouth Wello</v>
      </c>
      <c r="C181" s="14" t="str">
        <f>IF(INTRO!$E$39="Non-endemic"," ",IF(COUNTRY_INFO!C181=0," ",COUNTRY_INFO!C181))</f>
        <v>Lagambo</v>
      </c>
      <c r="D181" s="15">
        <f>IF(INTRO!$E$39="Non-endemic",0,IF(INTRO!$E$39="Endemic but PC is not required",IF(COUNTRY_INFO!$H181=1,COUNTRY_INFO!F181+COUNTRY_INFO!G181,0),IF(COUNTRY_INFO!$H181=1,COUNTRY_INFO!F181+COUNTRY_INFO!G181,IF(COUNTRY_INFO!$I181=1,IF(COUNTRY_INFO!M181&gt;=(COUNTRY_INFO!F181+COUNTRY_INFO!G181),COUNTRY_INFO!F181+COUNTRY_INFO!G181,COUNTRY_INFO!$M181),0))))</f>
        <v>0</v>
      </c>
      <c r="E181" s="16">
        <f>IF(AND(INTRO!$E$39="Non-endemic",INTRO!$E$37="Non-endemic"),"Not required",IF(INTRO!$E$39="Non-endemic","Treat with DEC",COUNTRY_INFO!P181))</f>
        <v>0</v>
      </c>
      <c r="F181" s="16">
        <f>IF(INTRO!$E$39&lt;&gt;"Non-endemic",COUNTRY_INFO!Q181,"Not required")</f>
        <v>0</v>
      </c>
      <c r="G181" s="15">
        <f>IF(COUNTRY_INFO!H181=1, IF($E181=1,$D181, 0),0)</f>
        <v>0</v>
      </c>
      <c r="H181" s="15">
        <f>IF(INTRO!$E$39&lt;&gt;"Endemic",0, IF(AND(COUNTRY_INFO!$I181=1,$F181&lt;&gt;0),IF(COUNTRY_INFO!M181&gt;=(COUNTRY_INFO!F181+COUNTRY_INFO!G181),COUNTRY_INFO!F181+COUNTRY_INFO!G181,COUNTRY_INFO!$M181), 0))</f>
        <v>0</v>
      </c>
      <c r="I181" s="3"/>
      <c r="J181" s="15">
        <f t="shared" si="18"/>
        <v>0</v>
      </c>
      <c r="K181" s="15">
        <f t="shared" si="19"/>
        <v>0</v>
      </c>
      <c r="L181" s="15">
        <f t="shared" si="20"/>
        <v>0</v>
      </c>
      <c r="M181" s="15">
        <f t="shared" si="21"/>
        <v>0</v>
      </c>
      <c r="N181" s="15">
        <f t="shared" si="22"/>
        <v>0</v>
      </c>
      <c r="O181" s="25"/>
      <c r="P181" s="17">
        <f t="shared" si="6"/>
        <v>0</v>
      </c>
      <c r="Q181" s="17">
        <f t="shared" si="7"/>
        <v>0</v>
      </c>
    </row>
    <row r="182" spans="1:17" x14ac:dyDescent="0.2">
      <c r="A182" s="14" t="str">
        <f>IF(INTRO!$E$39="Non-endemic"," ",IF(COUNTRY_INFO!A182=0," ",COUNTRY_INFO!A182))</f>
        <v>Ethiopia</v>
      </c>
      <c r="B182" s="14" t="str">
        <f>IF(INTRO!$E$39="Non-endemic"," ",IF(COUNTRY_INFO!B182=0," ",COUNTRY_INFO!B182))</f>
        <v>AmharaSouth Wello</v>
      </c>
      <c r="C182" s="14" t="str">
        <f>IF(INTRO!$E$39="Non-endemic"," ",IF(COUNTRY_INFO!C182=0," ",COUNTRY_INFO!C182))</f>
        <v>Lege hida</v>
      </c>
      <c r="D182" s="15">
        <f>IF(INTRO!$E$39="Non-endemic",0,IF(INTRO!$E$39="Endemic but PC is not required",IF(COUNTRY_INFO!$H182=1,COUNTRY_INFO!F182+COUNTRY_INFO!G182,0),IF(COUNTRY_INFO!$H182=1,COUNTRY_INFO!F182+COUNTRY_INFO!G182,IF(COUNTRY_INFO!$I182=1,IF(COUNTRY_INFO!M182&gt;=(COUNTRY_INFO!F182+COUNTRY_INFO!G182),COUNTRY_INFO!F182+COUNTRY_INFO!G182,COUNTRY_INFO!$M182),0))))</f>
        <v>0</v>
      </c>
      <c r="E182" s="16">
        <f>IF(AND(INTRO!$E$39="Non-endemic",INTRO!$E$37="Non-endemic"),"Not required",IF(INTRO!$E$39="Non-endemic","Treat with DEC",COUNTRY_INFO!P182))</f>
        <v>0</v>
      </c>
      <c r="F182" s="16">
        <f>IF(INTRO!$E$39&lt;&gt;"Non-endemic",COUNTRY_INFO!Q182,"Not required")</f>
        <v>0</v>
      </c>
      <c r="G182" s="15">
        <f>IF(COUNTRY_INFO!H182=1, IF($E182=1,$D182, 0),0)</f>
        <v>0</v>
      </c>
      <c r="H182" s="15">
        <f>IF(INTRO!$E$39&lt;&gt;"Endemic",0, IF(AND(COUNTRY_INFO!$I182=1,$F182&lt;&gt;0),IF(COUNTRY_INFO!M182&gt;=(COUNTRY_INFO!F182+COUNTRY_INFO!G182),COUNTRY_INFO!F182+COUNTRY_INFO!G182,COUNTRY_INFO!$M182), 0))</f>
        <v>0</v>
      </c>
      <c r="I182" s="3"/>
      <c r="J182" s="15">
        <f t="shared" si="18"/>
        <v>0</v>
      </c>
      <c r="K182" s="15">
        <f t="shared" si="19"/>
        <v>0</v>
      </c>
      <c r="L182" s="15">
        <f t="shared" si="20"/>
        <v>0</v>
      </c>
      <c r="M182" s="15">
        <f t="shared" si="21"/>
        <v>0</v>
      </c>
      <c r="N182" s="15">
        <f t="shared" si="22"/>
        <v>0</v>
      </c>
      <c r="O182" s="25"/>
      <c r="P182" s="17">
        <f t="shared" si="6"/>
        <v>0</v>
      </c>
      <c r="Q182" s="17">
        <f t="shared" si="7"/>
        <v>0</v>
      </c>
    </row>
    <row r="183" spans="1:17" x14ac:dyDescent="0.2">
      <c r="A183" s="14" t="str">
        <f>IF(INTRO!$E$39="Non-endemic"," ",IF(COUNTRY_INFO!A183=0," ",COUNTRY_INFO!A183))</f>
        <v>Ethiopia</v>
      </c>
      <c r="B183" s="14" t="str">
        <f>IF(INTRO!$E$39="Non-endemic"," ",IF(COUNTRY_INFO!B183=0," ",COUNTRY_INFO!B183))</f>
        <v>AmharaSouth Wello</v>
      </c>
      <c r="C183" s="14" t="str">
        <f>IF(INTRO!$E$39="Non-endemic"," ",IF(COUNTRY_INFO!C183=0," ",COUNTRY_INFO!C183))</f>
        <v>Mehal Sainet</v>
      </c>
      <c r="D183" s="15">
        <f>IF(INTRO!$E$39="Non-endemic",0,IF(INTRO!$E$39="Endemic but PC is not required",IF(COUNTRY_INFO!$H183=1,COUNTRY_INFO!F183+COUNTRY_INFO!G183,0),IF(COUNTRY_INFO!$H183=1,COUNTRY_INFO!F183+COUNTRY_INFO!G183,IF(COUNTRY_INFO!$I183=1,IF(COUNTRY_INFO!M183&gt;=(COUNTRY_INFO!F183+COUNTRY_INFO!G183),COUNTRY_INFO!F183+COUNTRY_INFO!G183,COUNTRY_INFO!$M183),0))))</f>
        <v>0</v>
      </c>
      <c r="E183" s="16">
        <f>IF(AND(INTRO!$E$39="Non-endemic",INTRO!$E$37="Non-endemic"),"Not required",IF(INTRO!$E$39="Non-endemic","Treat with DEC",COUNTRY_INFO!P183))</f>
        <v>0</v>
      </c>
      <c r="F183" s="16">
        <f>IF(INTRO!$E$39&lt;&gt;"Non-endemic",COUNTRY_INFO!Q183,"Not required")</f>
        <v>0</v>
      </c>
      <c r="G183" s="15">
        <f>IF(COUNTRY_INFO!H183=1, IF($E183=1,$D183, 0),0)</f>
        <v>0</v>
      </c>
      <c r="H183" s="15">
        <f>IF(INTRO!$E$39&lt;&gt;"Endemic",0, IF(AND(COUNTRY_INFO!$I183=1,$F183&lt;&gt;0),IF(COUNTRY_INFO!M183&gt;=(COUNTRY_INFO!F183+COUNTRY_INFO!G183),COUNTRY_INFO!F183+COUNTRY_INFO!G183,COUNTRY_INFO!$M183), 0))</f>
        <v>0</v>
      </c>
      <c r="I183" s="3"/>
      <c r="J183" s="15">
        <f t="shared" si="18"/>
        <v>0</v>
      </c>
      <c r="K183" s="15">
        <f t="shared" si="19"/>
        <v>0</v>
      </c>
      <c r="L183" s="15">
        <f t="shared" si="20"/>
        <v>0</v>
      </c>
      <c r="M183" s="15">
        <f t="shared" si="21"/>
        <v>0</v>
      </c>
      <c r="N183" s="15">
        <f t="shared" si="22"/>
        <v>0</v>
      </c>
      <c r="O183" s="25"/>
      <c r="P183" s="17">
        <f t="shared" si="6"/>
        <v>0</v>
      </c>
      <c r="Q183" s="17">
        <f t="shared" si="7"/>
        <v>0</v>
      </c>
    </row>
    <row r="184" spans="1:17" x14ac:dyDescent="0.2">
      <c r="A184" s="14" t="str">
        <f>IF(INTRO!$E$39="Non-endemic"," ",IF(COUNTRY_INFO!A184=0," ",COUNTRY_INFO!A184))</f>
        <v>Ethiopia</v>
      </c>
      <c r="B184" s="14" t="str">
        <f>IF(INTRO!$E$39="Non-endemic"," ",IF(COUNTRY_INFO!B184=0," ",COUNTRY_INFO!B184))</f>
        <v>AmharaSouth Wello</v>
      </c>
      <c r="C184" s="14" t="str">
        <f>IF(INTRO!$E$39="Non-endemic"," ",IF(COUNTRY_INFO!C184=0," ",COUNTRY_INFO!C184))</f>
        <v>Mekdela</v>
      </c>
      <c r="D184" s="15">
        <f>IF(INTRO!$E$39="Non-endemic",0,IF(INTRO!$E$39="Endemic but PC is not required",IF(COUNTRY_INFO!$H184=1,COUNTRY_INFO!F184+COUNTRY_INFO!G184,0),IF(COUNTRY_INFO!$H184=1,COUNTRY_INFO!F184+COUNTRY_INFO!G184,IF(COUNTRY_INFO!$I184=1,IF(COUNTRY_INFO!M184&gt;=(COUNTRY_INFO!F184+COUNTRY_INFO!G184),COUNTRY_INFO!F184+COUNTRY_INFO!G184,COUNTRY_INFO!$M184),0))))</f>
        <v>0</v>
      </c>
      <c r="E184" s="16">
        <f>IF(AND(INTRO!$E$39="Non-endemic",INTRO!$E$37="Non-endemic"),"Not required",IF(INTRO!$E$39="Non-endemic","Treat with DEC",COUNTRY_INFO!P184))</f>
        <v>0</v>
      </c>
      <c r="F184" s="16">
        <f>IF(INTRO!$E$39&lt;&gt;"Non-endemic",COUNTRY_INFO!Q184,"Not required")</f>
        <v>0</v>
      </c>
      <c r="G184" s="15">
        <f>IF(COUNTRY_INFO!H184=1, IF($E184=1,$D184, 0),0)</f>
        <v>0</v>
      </c>
      <c r="H184" s="15">
        <f>IF(INTRO!$E$39&lt;&gt;"Endemic",0, IF(AND(COUNTRY_INFO!$I184=1,$F184&lt;&gt;0),IF(COUNTRY_INFO!M184&gt;=(COUNTRY_INFO!F184+COUNTRY_INFO!G184),COUNTRY_INFO!F184+COUNTRY_INFO!G184,COUNTRY_INFO!$M184), 0))</f>
        <v>0</v>
      </c>
      <c r="I184" s="3"/>
      <c r="J184" s="15">
        <f t="shared" si="18"/>
        <v>0</v>
      </c>
      <c r="K184" s="15">
        <f t="shared" si="19"/>
        <v>0</v>
      </c>
      <c r="L184" s="15">
        <f t="shared" si="20"/>
        <v>0</v>
      </c>
      <c r="M184" s="15">
        <f t="shared" si="21"/>
        <v>0</v>
      </c>
      <c r="N184" s="15">
        <f t="shared" si="22"/>
        <v>0</v>
      </c>
      <c r="O184" s="25"/>
      <c r="P184" s="17">
        <f t="shared" si="6"/>
        <v>0</v>
      </c>
      <c r="Q184" s="17">
        <f t="shared" si="7"/>
        <v>0</v>
      </c>
    </row>
    <row r="185" spans="1:17" x14ac:dyDescent="0.2">
      <c r="A185" s="14" t="str">
        <f>IF(INTRO!$E$39="Non-endemic"," ",IF(COUNTRY_INFO!A185=0," ",COUNTRY_INFO!A185))</f>
        <v>Ethiopia</v>
      </c>
      <c r="B185" s="14" t="str">
        <f>IF(INTRO!$E$39="Non-endemic"," ",IF(COUNTRY_INFO!B185=0," ",COUNTRY_INFO!B185))</f>
        <v>AmharaSouth Wello</v>
      </c>
      <c r="C185" s="14" t="str">
        <f>IF(INTRO!$E$39="Non-endemic"," ",IF(COUNTRY_INFO!C185=0," ",COUNTRY_INFO!C185))</f>
        <v>Sainet</v>
      </c>
      <c r="D185" s="15">
        <f>IF(INTRO!$E$39="Non-endemic",0,IF(INTRO!$E$39="Endemic but PC is not required",IF(COUNTRY_INFO!$H185=1,COUNTRY_INFO!F185+COUNTRY_INFO!G185,0),IF(COUNTRY_INFO!$H185=1,COUNTRY_INFO!F185+COUNTRY_INFO!G185,IF(COUNTRY_INFO!$I185=1,IF(COUNTRY_INFO!M185&gt;=(COUNTRY_INFO!F185+COUNTRY_INFO!G185),COUNTRY_INFO!F185+COUNTRY_INFO!G185,COUNTRY_INFO!$M185),0))))</f>
        <v>0</v>
      </c>
      <c r="E185" s="16">
        <f>IF(AND(INTRO!$E$39="Non-endemic",INTRO!$E$37="Non-endemic"),"Not required",IF(INTRO!$E$39="Non-endemic","Treat with DEC",COUNTRY_INFO!P185))</f>
        <v>0</v>
      </c>
      <c r="F185" s="16">
        <f>IF(INTRO!$E$39&lt;&gt;"Non-endemic",COUNTRY_INFO!Q185,"Not required")</f>
        <v>0</v>
      </c>
      <c r="G185" s="15">
        <f>IF(COUNTRY_INFO!H185=1, IF($E185=1,$D185, 0),0)</f>
        <v>0</v>
      </c>
      <c r="H185" s="15">
        <f>IF(INTRO!$E$39&lt;&gt;"Endemic",0, IF(AND(COUNTRY_INFO!$I185=1,$F185&lt;&gt;0),IF(COUNTRY_INFO!M185&gt;=(COUNTRY_INFO!F185+COUNTRY_INFO!G185),COUNTRY_INFO!F185+COUNTRY_INFO!G185,COUNTRY_INFO!$M185), 0))</f>
        <v>0</v>
      </c>
      <c r="I185" s="3"/>
      <c r="J185" s="15">
        <f t="shared" si="18"/>
        <v>0</v>
      </c>
      <c r="K185" s="15">
        <f t="shared" si="19"/>
        <v>0</v>
      </c>
      <c r="L185" s="15">
        <f t="shared" si="20"/>
        <v>0</v>
      </c>
      <c r="M185" s="15">
        <f t="shared" si="21"/>
        <v>0</v>
      </c>
      <c r="N185" s="15">
        <f t="shared" si="22"/>
        <v>0</v>
      </c>
      <c r="O185" s="25"/>
      <c r="P185" s="17">
        <f t="shared" si="6"/>
        <v>0</v>
      </c>
      <c r="Q185" s="17">
        <f t="shared" si="7"/>
        <v>0</v>
      </c>
    </row>
    <row r="186" spans="1:17" x14ac:dyDescent="0.2">
      <c r="A186" s="14" t="str">
        <f>IF(INTRO!$E$39="Non-endemic"," ",IF(COUNTRY_INFO!A186=0," ",COUNTRY_INFO!A186))</f>
        <v>Ethiopia</v>
      </c>
      <c r="B186" s="14" t="str">
        <f>IF(INTRO!$E$39="Non-endemic"," ",IF(COUNTRY_INFO!B186=0," ",COUNTRY_INFO!B186))</f>
        <v>AmharaSouth Wello</v>
      </c>
      <c r="C186" s="14" t="str">
        <f>IF(INTRO!$E$39="Non-endemic"," ",IF(COUNTRY_INFO!C186=0," ",COUNTRY_INFO!C186))</f>
        <v>Tehuledere</v>
      </c>
      <c r="D186" s="15">
        <f>IF(INTRO!$E$39="Non-endemic",0,IF(INTRO!$E$39="Endemic but PC is not required",IF(COUNTRY_INFO!$H186=1,COUNTRY_INFO!F186+COUNTRY_INFO!G186,0),IF(COUNTRY_INFO!$H186=1,COUNTRY_INFO!F186+COUNTRY_INFO!G186,IF(COUNTRY_INFO!$I186=1,IF(COUNTRY_INFO!M186&gt;=(COUNTRY_INFO!F186+COUNTRY_INFO!G186),COUNTRY_INFO!F186+COUNTRY_INFO!G186,COUNTRY_INFO!$M186),0))))</f>
        <v>0</v>
      </c>
      <c r="E186" s="16">
        <f>IF(AND(INTRO!$E$39="Non-endemic",INTRO!$E$37="Non-endemic"),"Not required",IF(INTRO!$E$39="Non-endemic","Treat with DEC",COUNTRY_INFO!P186))</f>
        <v>0</v>
      </c>
      <c r="F186" s="16">
        <f>IF(INTRO!$E$39&lt;&gt;"Non-endemic",COUNTRY_INFO!Q186,"Not required")</f>
        <v>0</v>
      </c>
      <c r="G186" s="15">
        <f>IF(COUNTRY_INFO!H186=1, IF($E186=1,$D186, 0),0)</f>
        <v>0</v>
      </c>
      <c r="H186" s="15">
        <f>IF(INTRO!$E$39&lt;&gt;"Endemic",0, IF(AND(COUNTRY_INFO!$I186=1,$F186&lt;&gt;0),IF(COUNTRY_INFO!M186&gt;=(COUNTRY_INFO!F186+COUNTRY_INFO!G186),COUNTRY_INFO!F186+COUNTRY_INFO!G186,COUNTRY_INFO!$M186), 0))</f>
        <v>0</v>
      </c>
      <c r="I186" s="3"/>
      <c r="J186" s="15">
        <f t="shared" si="18"/>
        <v>0</v>
      </c>
      <c r="K186" s="15">
        <f t="shared" si="19"/>
        <v>0</v>
      </c>
      <c r="L186" s="15">
        <f t="shared" si="20"/>
        <v>0</v>
      </c>
      <c r="M186" s="15">
        <f t="shared" si="21"/>
        <v>0</v>
      </c>
      <c r="N186" s="15">
        <f t="shared" si="22"/>
        <v>0</v>
      </c>
      <c r="O186" s="25"/>
      <c r="P186" s="17">
        <f t="shared" si="6"/>
        <v>0</v>
      </c>
      <c r="Q186" s="17">
        <f t="shared" si="7"/>
        <v>0</v>
      </c>
    </row>
    <row r="187" spans="1:17" x14ac:dyDescent="0.2">
      <c r="A187" s="14" t="str">
        <f>IF(INTRO!$E$39="Non-endemic"," ",IF(COUNTRY_INFO!A187=0," ",COUNTRY_INFO!A187))</f>
        <v>Ethiopia</v>
      </c>
      <c r="B187" s="14" t="str">
        <f>IF(INTRO!$E$39="Non-endemic"," ",IF(COUNTRY_INFO!B187=0," ",COUNTRY_INFO!B187))</f>
        <v>AmharaSouth Wello</v>
      </c>
      <c r="C187" s="14" t="str">
        <f>IF(INTRO!$E$39="Non-endemic"," ",IF(COUNTRY_INFO!C187=0," ",COUNTRY_INFO!C187))</f>
        <v>Tenta</v>
      </c>
      <c r="D187" s="15">
        <f>IF(INTRO!$E$39="Non-endemic",0,IF(INTRO!$E$39="Endemic but PC is not required",IF(COUNTRY_INFO!$H187=1,COUNTRY_INFO!F187+COUNTRY_INFO!G187,0),IF(COUNTRY_INFO!$H187=1,COUNTRY_INFO!F187+COUNTRY_INFO!G187,IF(COUNTRY_INFO!$I187=1,IF(COUNTRY_INFO!M187&gt;=(COUNTRY_INFO!F187+COUNTRY_INFO!G187),COUNTRY_INFO!F187+COUNTRY_INFO!G187,COUNTRY_INFO!$M187),0))))</f>
        <v>0</v>
      </c>
      <c r="E187" s="16">
        <f>IF(AND(INTRO!$E$39="Non-endemic",INTRO!$E$37="Non-endemic"),"Not required",IF(INTRO!$E$39="Non-endemic","Treat with DEC",COUNTRY_INFO!P187))</f>
        <v>0</v>
      </c>
      <c r="F187" s="16">
        <f>IF(INTRO!$E$39&lt;&gt;"Non-endemic",COUNTRY_INFO!Q187,"Not required")</f>
        <v>0</v>
      </c>
      <c r="G187" s="15">
        <f>IF(COUNTRY_INFO!H187=1, IF($E187=1,$D187, 0),0)</f>
        <v>0</v>
      </c>
      <c r="H187" s="15">
        <f>IF(INTRO!$E$39&lt;&gt;"Endemic",0, IF(AND(COUNTRY_INFO!$I187=1,$F187&lt;&gt;0),IF(COUNTRY_INFO!M187&gt;=(COUNTRY_INFO!F187+COUNTRY_INFO!G187),COUNTRY_INFO!F187+COUNTRY_INFO!G187,COUNTRY_INFO!$M187), 0))</f>
        <v>0</v>
      </c>
      <c r="I187" s="3"/>
      <c r="J187" s="15">
        <f t="shared" si="18"/>
        <v>0</v>
      </c>
      <c r="K187" s="15">
        <f t="shared" si="19"/>
        <v>0</v>
      </c>
      <c r="L187" s="15">
        <f t="shared" si="20"/>
        <v>0</v>
      </c>
      <c r="M187" s="15">
        <f t="shared" si="21"/>
        <v>0</v>
      </c>
      <c r="N187" s="15">
        <f t="shared" si="22"/>
        <v>0</v>
      </c>
      <c r="O187" s="25"/>
      <c r="P187" s="17">
        <f t="shared" si="6"/>
        <v>0</v>
      </c>
      <c r="Q187" s="17">
        <f t="shared" si="7"/>
        <v>0</v>
      </c>
    </row>
    <row r="188" spans="1:17" x14ac:dyDescent="0.2">
      <c r="A188" s="14" t="str">
        <f>IF(INTRO!$E$39="Non-endemic"," ",IF(COUNTRY_INFO!A188=0," ",COUNTRY_INFO!A188))</f>
        <v>Ethiopia</v>
      </c>
      <c r="B188" s="14" t="str">
        <f>IF(INTRO!$E$39="Non-endemic"," ",IF(COUNTRY_INFO!B188=0," ",COUNTRY_INFO!B188))</f>
        <v>AmharaSouth Wello</v>
      </c>
      <c r="C188" s="14" t="str">
        <f>IF(INTRO!$E$39="Non-endemic"," ",IF(COUNTRY_INFO!C188=0," ",COUNTRY_INFO!C188))</f>
        <v>Wegdy</v>
      </c>
      <c r="D188" s="15">
        <f>IF(INTRO!$E$39="Non-endemic",0,IF(INTRO!$E$39="Endemic but PC is not required",IF(COUNTRY_INFO!$H188=1,COUNTRY_INFO!F188+COUNTRY_INFO!G188,0),IF(COUNTRY_INFO!$H188=1,COUNTRY_INFO!F188+COUNTRY_INFO!G188,IF(COUNTRY_INFO!$I188=1,IF(COUNTRY_INFO!M188&gt;=(COUNTRY_INFO!F188+COUNTRY_INFO!G188),COUNTRY_INFO!F188+COUNTRY_INFO!G188,COUNTRY_INFO!$M188),0))))</f>
        <v>0</v>
      </c>
      <c r="E188" s="16">
        <f>IF(AND(INTRO!$E$39="Non-endemic",INTRO!$E$37="Non-endemic"),"Not required",IF(INTRO!$E$39="Non-endemic","Treat with DEC",COUNTRY_INFO!P188))</f>
        <v>0</v>
      </c>
      <c r="F188" s="16">
        <f>IF(INTRO!$E$39&lt;&gt;"Non-endemic",COUNTRY_INFO!Q188,"Not required")</f>
        <v>0</v>
      </c>
      <c r="G188" s="15">
        <f>IF(COUNTRY_INFO!H188=1, IF($E188=1,$D188, 0),0)</f>
        <v>0</v>
      </c>
      <c r="H188" s="15">
        <f>IF(INTRO!$E$39&lt;&gt;"Endemic",0, IF(AND(COUNTRY_INFO!$I188=1,$F188&lt;&gt;0),IF(COUNTRY_INFO!M188&gt;=(COUNTRY_INFO!F188+COUNTRY_INFO!G188),COUNTRY_INFO!F188+COUNTRY_INFO!G188,COUNTRY_INFO!$M188), 0))</f>
        <v>0</v>
      </c>
      <c r="I188" s="3"/>
      <c r="J188" s="15">
        <f t="shared" si="18"/>
        <v>0</v>
      </c>
      <c r="K188" s="15">
        <f t="shared" si="19"/>
        <v>0</v>
      </c>
      <c r="L188" s="15">
        <f t="shared" si="20"/>
        <v>0</v>
      </c>
      <c r="M188" s="15">
        <f t="shared" si="21"/>
        <v>0</v>
      </c>
      <c r="N188" s="15">
        <f t="shared" si="22"/>
        <v>0</v>
      </c>
      <c r="O188" s="25"/>
      <c r="P188" s="17">
        <f t="shared" si="6"/>
        <v>0</v>
      </c>
      <c r="Q188" s="17">
        <f t="shared" si="7"/>
        <v>0</v>
      </c>
    </row>
    <row r="189" spans="1:17" x14ac:dyDescent="0.2">
      <c r="A189" s="14" t="str">
        <f>IF(INTRO!$E$39="Non-endemic"," ",IF(COUNTRY_INFO!A189=0," ",COUNTRY_INFO!A189))</f>
        <v>Ethiopia</v>
      </c>
      <c r="B189" s="14" t="str">
        <f>IF(INTRO!$E$39="Non-endemic"," ",IF(COUNTRY_INFO!B189=0," ",COUNTRY_INFO!B189))</f>
        <v>AmharaSouth Wello</v>
      </c>
      <c r="C189" s="14" t="str">
        <f>IF(INTRO!$E$39="Non-endemic"," ",IF(COUNTRY_INFO!C189=0," ",COUNTRY_INFO!C189))</f>
        <v>Wereilu</v>
      </c>
      <c r="D189" s="15">
        <f>IF(INTRO!$E$39="Non-endemic",0,IF(INTRO!$E$39="Endemic but PC is not required",IF(COUNTRY_INFO!$H189=1,COUNTRY_INFO!F189+COUNTRY_INFO!G189,0),IF(COUNTRY_INFO!$H189=1,COUNTRY_INFO!F189+COUNTRY_INFO!G189,IF(COUNTRY_INFO!$I189=1,IF(COUNTRY_INFO!M189&gt;=(COUNTRY_INFO!F189+COUNTRY_INFO!G189),COUNTRY_INFO!F189+COUNTRY_INFO!G189,COUNTRY_INFO!$M189),0))))</f>
        <v>0</v>
      </c>
      <c r="E189" s="16">
        <f>IF(AND(INTRO!$E$39="Non-endemic",INTRO!$E$37="Non-endemic"),"Not required",IF(INTRO!$E$39="Non-endemic","Treat with DEC",COUNTRY_INFO!P189))</f>
        <v>0</v>
      </c>
      <c r="F189" s="16">
        <f>IF(INTRO!$E$39&lt;&gt;"Non-endemic",COUNTRY_INFO!Q189,"Not required")</f>
        <v>0</v>
      </c>
      <c r="G189" s="15">
        <f>IF(COUNTRY_INFO!H189=1, IF($E189=1,$D189, 0),0)</f>
        <v>0</v>
      </c>
      <c r="H189" s="15">
        <f>IF(INTRO!$E$39&lt;&gt;"Endemic",0, IF(AND(COUNTRY_INFO!$I189=1,$F189&lt;&gt;0),IF(COUNTRY_INFO!M189&gt;=(COUNTRY_INFO!F189+COUNTRY_INFO!G189),COUNTRY_INFO!F189+COUNTRY_INFO!G189,COUNTRY_INFO!$M189), 0))</f>
        <v>0</v>
      </c>
      <c r="I189" s="3"/>
      <c r="J189" s="15">
        <f t="shared" si="18"/>
        <v>0</v>
      </c>
      <c r="K189" s="15">
        <f t="shared" si="19"/>
        <v>0</v>
      </c>
      <c r="L189" s="15">
        <f t="shared" si="20"/>
        <v>0</v>
      </c>
      <c r="M189" s="15">
        <f t="shared" si="21"/>
        <v>0</v>
      </c>
      <c r="N189" s="15">
        <f t="shared" si="22"/>
        <v>0</v>
      </c>
      <c r="O189" s="25"/>
      <c r="P189" s="17">
        <f t="shared" si="6"/>
        <v>0</v>
      </c>
      <c r="Q189" s="17">
        <f t="shared" si="7"/>
        <v>0</v>
      </c>
    </row>
    <row r="190" spans="1:17" x14ac:dyDescent="0.2">
      <c r="A190" s="14" t="str">
        <f>IF(INTRO!$E$39="Non-endemic"," ",IF(COUNTRY_INFO!A190=0," ",COUNTRY_INFO!A190))</f>
        <v>Ethiopia</v>
      </c>
      <c r="B190" s="14" t="str">
        <f>IF(INTRO!$E$39="Non-endemic"," ",IF(COUNTRY_INFO!B190=0," ",COUNTRY_INFO!B190))</f>
        <v>AmharaSouth Wello</v>
      </c>
      <c r="C190" s="14" t="str">
        <f>IF(INTRO!$E$39="Non-endemic"," ",IF(COUNTRY_INFO!C190=0," ",COUNTRY_INFO!C190))</f>
        <v>Worebabo</v>
      </c>
      <c r="D190" s="15">
        <f>IF(INTRO!$E$39="Non-endemic",0,IF(INTRO!$E$39="Endemic but PC is not required",IF(COUNTRY_INFO!$H190=1,COUNTRY_INFO!F190+COUNTRY_INFO!G190,0),IF(COUNTRY_INFO!$H190=1,COUNTRY_INFO!F190+COUNTRY_INFO!G190,IF(COUNTRY_INFO!$I190=1,IF(COUNTRY_INFO!M190&gt;=(COUNTRY_INFO!F190+COUNTRY_INFO!G190),COUNTRY_INFO!F190+COUNTRY_INFO!G190,COUNTRY_INFO!$M190),0))))</f>
        <v>0</v>
      </c>
      <c r="E190" s="16">
        <f>IF(AND(INTRO!$E$39="Non-endemic",INTRO!$E$37="Non-endemic"),"Not required",IF(INTRO!$E$39="Non-endemic","Treat with DEC",COUNTRY_INFO!P190))</f>
        <v>0</v>
      </c>
      <c r="F190" s="16">
        <f>IF(INTRO!$E$39&lt;&gt;"Non-endemic",COUNTRY_INFO!Q190,"Not required")</f>
        <v>0</v>
      </c>
      <c r="G190" s="15">
        <f>IF(COUNTRY_INFO!H190=1, IF($E190=1,$D190, 0),0)</f>
        <v>0</v>
      </c>
      <c r="H190" s="15">
        <f>IF(INTRO!$E$39&lt;&gt;"Endemic",0, IF(AND(COUNTRY_INFO!$I190=1,$F190&lt;&gt;0),IF(COUNTRY_INFO!M190&gt;=(COUNTRY_INFO!F190+COUNTRY_INFO!G190),COUNTRY_INFO!F190+COUNTRY_INFO!G190,COUNTRY_INFO!$M190), 0))</f>
        <v>0</v>
      </c>
      <c r="I190" s="3"/>
      <c r="J190" s="15">
        <f t="shared" si="18"/>
        <v>0</v>
      </c>
      <c r="K190" s="15">
        <f t="shared" si="19"/>
        <v>0</v>
      </c>
      <c r="L190" s="15">
        <f t="shared" si="20"/>
        <v>0</v>
      </c>
      <c r="M190" s="15">
        <f t="shared" si="21"/>
        <v>0</v>
      </c>
      <c r="N190" s="15">
        <f t="shared" si="22"/>
        <v>0</v>
      </c>
      <c r="O190" s="25"/>
      <c r="P190" s="17">
        <f t="shared" si="6"/>
        <v>0</v>
      </c>
      <c r="Q190" s="17">
        <f t="shared" si="7"/>
        <v>0</v>
      </c>
    </row>
    <row r="191" spans="1:17" x14ac:dyDescent="0.2">
      <c r="A191" s="14" t="str">
        <f>IF(INTRO!$E$39="Non-endemic"," ",IF(COUNTRY_INFO!A191=0," ",COUNTRY_INFO!A191))</f>
        <v>Ethiopia</v>
      </c>
      <c r="B191" s="14" t="str">
        <f>IF(INTRO!$E$39="Non-endemic"," ",IF(COUNTRY_INFO!B191=0," ",COUNTRY_INFO!B191))</f>
        <v>AmharaWag Hemra</v>
      </c>
      <c r="C191" s="14" t="str">
        <f>IF(INTRO!$E$39="Non-endemic"," ",IF(COUNTRY_INFO!C191=0," ",COUNTRY_INFO!C191))</f>
        <v>Abergele</v>
      </c>
      <c r="D191" s="15">
        <f>IF(INTRO!$E$39="Non-endemic",0,IF(INTRO!$E$39="Endemic but PC is not required",IF(COUNTRY_INFO!$H191=1,COUNTRY_INFO!F191+COUNTRY_INFO!G191,0),IF(COUNTRY_INFO!$H191=1,COUNTRY_INFO!F191+COUNTRY_INFO!G191,IF(COUNTRY_INFO!$I191=1,IF(COUNTRY_INFO!M191&gt;=(COUNTRY_INFO!F191+COUNTRY_INFO!G191),COUNTRY_INFO!F191+COUNTRY_INFO!G191,COUNTRY_INFO!$M191),0))))</f>
        <v>0</v>
      </c>
      <c r="E191" s="16">
        <f>IF(AND(INTRO!$E$39="Non-endemic",INTRO!$E$37="Non-endemic"),"Not required",IF(INTRO!$E$39="Non-endemic","Treat with DEC",COUNTRY_INFO!P191))</f>
        <v>0</v>
      </c>
      <c r="F191" s="16">
        <f>IF(INTRO!$E$39&lt;&gt;"Non-endemic",COUNTRY_INFO!Q191,"Not required")</f>
        <v>0</v>
      </c>
      <c r="G191" s="15">
        <f>IF(COUNTRY_INFO!H191=1, IF($E191=1,$D191, 0),0)</f>
        <v>0</v>
      </c>
      <c r="H191" s="15">
        <f>IF(INTRO!$E$39&lt;&gt;"Endemic",0, IF(AND(COUNTRY_INFO!$I191=1,$F191&lt;&gt;0),IF(COUNTRY_INFO!M191&gt;=(COUNTRY_INFO!F191+COUNTRY_INFO!G191),COUNTRY_INFO!F191+COUNTRY_INFO!G191,COUNTRY_INFO!$M191), 0))</f>
        <v>0</v>
      </c>
      <c r="I191" s="3"/>
      <c r="J191" s="15">
        <f t="shared" si="18"/>
        <v>0</v>
      </c>
      <c r="K191" s="15">
        <f t="shared" si="19"/>
        <v>0</v>
      </c>
      <c r="L191" s="15">
        <f t="shared" si="20"/>
        <v>0</v>
      </c>
      <c r="M191" s="15">
        <f t="shared" si="21"/>
        <v>0</v>
      </c>
      <c r="N191" s="15">
        <f t="shared" si="22"/>
        <v>0</v>
      </c>
      <c r="O191" s="25"/>
      <c r="P191" s="17">
        <f t="shared" si="6"/>
        <v>0</v>
      </c>
      <c r="Q191" s="17">
        <f t="shared" si="7"/>
        <v>0</v>
      </c>
    </row>
    <row r="192" spans="1:17" x14ac:dyDescent="0.2">
      <c r="A192" s="14" t="str">
        <f>IF(INTRO!$E$39="Non-endemic"," ",IF(COUNTRY_INFO!A192=0," ",COUNTRY_INFO!A192))</f>
        <v>Ethiopia</v>
      </c>
      <c r="B192" s="14" t="str">
        <f>IF(INTRO!$E$39="Non-endemic"," ",IF(COUNTRY_INFO!B192=0," ",COUNTRY_INFO!B192))</f>
        <v>AmharaWag Hemra</v>
      </c>
      <c r="C192" s="14" t="str">
        <f>IF(INTRO!$E$39="Non-endemic"," ",IF(COUNTRY_INFO!C192=0," ",COUNTRY_INFO!C192))</f>
        <v>Dehana</v>
      </c>
      <c r="D192" s="15">
        <f>IF(INTRO!$E$39="Non-endemic",0,IF(INTRO!$E$39="Endemic but PC is not required",IF(COUNTRY_INFO!$H192=1,COUNTRY_INFO!F192+COUNTRY_INFO!G192,0),IF(COUNTRY_INFO!$H192=1,COUNTRY_INFO!F192+COUNTRY_INFO!G192,IF(COUNTRY_INFO!$I192=1,IF(COUNTRY_INFO!M192&gt;=(COUNTRY_INFO!F192+COUNTRY_INFO!G192),COUNTRY_INFO!F192+COUNTRY_INFO!G192,COUNTRY_INFO!$M192),0))))</f>
        <v>0</v>
      </c>
      <c r="E192" s="16">
        <f>IF(AND(INTRO!$E$39="Non-endemic",INTRO!$E$37="Non-endemic"),"Not required",IF(INTRO!$E$39="Non-endemic","Treat with DEC",COUNTRY_INFO!P192))</f>
        <v>0</v>
      </c>
      <c r="F192" s="16">
        <f>IF(INTRO!$E$39&lt;&gt;"Non-endemic",COUNTRY_INFO!Q192,"Not required")</f>
        <v>0</v>
      </c>
      <c r="G192" s="15">
        <f>IF(COUNTRY_INFO!H192=1, IF($E192=1,$D192, 0),0)</f>
        <v>0</v>
      </c>
      <c r="H192" s="15">
        <f>IF(INTRO!$E$39&lt;&gt;"Endemic",0, IF(AND(COUNTRY_INFO!$I192=1,$F192&lt;&gt;0),IF(COUNTRY_INFO!M192&gt;=(COUNTRY_INFO!F192+COUNTRY_INFO!G192),COUNTRY_INFO!F192+COUNTRY_INFO!G192,COUNTRY_INFO!$M192), 0))</f>
        <v>0</v>
      </c>
      <c r="I192" s="3"/>
      <c r="J192" s="15">
        <f t="shared" si="18"/>
        <v>0</v>
      </c>
      <c r="K192" s="15">
        <f t="shared" si="19"/>
        <v>0</v>
      </c>
      <c r="L192" s="15">
        <f t="shared" si="20"/>
        <v>0</v>
      </c>
      <c r="M192" s="15">
        <f t="shared" si="21"/>
        <v>0</v>
      </c>
      <c r="N192" s="15">
        <f t="shared" si="22"/>
        <v>0</v>
      </c>
      <c r="O192" s="25"/>
      <c r="P192" s="17">
        <f t="shared" si="6"/>
        <v>0</v>
      </c>
      <c r="Q192" s="17">
        <f t="shared" si="7"/>
        <v>0</v>
      </c>
    </row>
    <row r="193" spans="1:17" x14ac:dyDescent="0.2">
      <c r="A193" s="14" t="str">
        <f>IF(INTRO!$E$39="Non-endemic"," ",IF(COUNTRY_INFO!A193=0," ",COUNTRY_INFO!A193))</f>
        <v>Ethiopia</v>
      </c>
      <c r="B193" s="14" t="str">
        <f>IF(INTRO!$E$39="Non-endemic"," ",IF(COUNTRY_INFO!B193=0," ",COUNTRY_INFO!B193))</f>
        <v>AmharaWag Hemra</v>
      </c>
      <c r="C193" s="14" t="str">
        <f>IF(INTRO!$E$39="Non-endemic"," ",IF(COUNTRY_INFO!C193=0," ",COUNTRY_INFO!C193))</f>
        <v>Gazgibla</v>
      </c>
      <c r="D193" s="15">
        <f>IF(INTRO!$E$39="Non-endemic",0,IF(INTRO!$E$39="Endemic but PC is not required",IF(COUNTRY_INFO!$H193=1,COUNTRY_INFO!F193+COUNTRY_INFO!G193,0),IF(COUNTRY_INFO!$H193=1,COUNTRY_INFO!F193+COUNTRY_INFO!G193,IF(COUNTRY_INFO!$I193=1,IF(COUNTRY_INFO!M193&gt;=(COUNTRY_INFO!F193+COUNTRY_INFO!G193),COUNTRY_INFO!F193+COUNTRY_INFO!G193,COUNTRY_INFO!$M193),0))))</f>
        <v>0</v>
      </c>
      <c r="E193" s="16">
        <f>IF(AND(INTRO!$E$39="Non-endemic",INTRO!$E$37="Non-endemic"),"Not required",IF(INTRO!$E$39="Non-endemic","Treat with DEC",COUNTRY_INFO!P193))</f>
        <v>0</v>
      </c>
      <c r="F193" s="16">
        <f>IF(INTRO!$E$39&lt;&gt;"Non-endemic",COUNTRY_INFO!Q193,"Not required")</f>
        <v>0</v>
      </c>
      <c r="G193" s="15">
        <f>IF(COUNTRY_INFO!H193=1, IF($E193=1,$D193, 0),0)</f>
        <v>0</v>
      </c>
      <c r="H193" s="15">
        <f>IF(INTRO!$E$39&lt;&gt;"Endemic",0, IF(AND(COUNTRY_INFO!$I193=1,$F193&lt;&gt;0),IF(COUNTRY_INFO!M193&gt;=(COUNTRY_INFO!F193+COUNTRY_INFO!G193),COUNTRY_INFO!F193+COUNTRY_INFO!G193,COUNTRY_INFO!$M193), 0))</f>
        <v>0</v>
      </c>
      <c r="I193" s="3"/>
      <c r="J193" s="15">
        <f t="shared" si="18"/>
        <v>0</v>
      </c>
      <c r="K193" s="15">
        <f t="shared" si="19"/>
        <v>0</v>
      </c>
      <c r="L193" s="15">
        <f t="shared" si="20"/>
        <v>0</v>
      </c>
      <c r="M193" s="15">
        <f t="shared" si="21"/>
        <v>0</v>
      </c>
      <c r="N193" s="15">
        <f t="shared" si="22"/>
        <v>0</v>
      </c>
      <c r="O193" s="25"/>
      <c r="P193" s="17">
        <f t="shared" si="6"/>
        <v>0</v>
      </c>
      <c r="Q193" s="17">
        <f t="shared" si="7"/>
        <v>0</v>
      </c>
    </row>
    <row r="194" spans="1:17" x14ac:dyDescent="0.2">
      <c r="A194" s="14" t="str">
        <f>IF(INTRO!$E$39="Non-endemic"," ",IF(COUNTRY_INFO!A194=0," ",COUNTRY_INFO!A194))</f>
        <v>Ethiopia</v>
      </c>
      <c r="B194" s="14" t="str">
        <f>IF(INTRO!$E$39="Non-endemic"," ",IF(COUNTRY_INFO!B194=0," ",COUNTRY_INFO!B194))</f>
        <v>AmharaWag Hemra</v>
      </c>
      <c r="C194" s="14" t="str">
        <f>IF(INTRO!$E$39="Non-endemic"," ",IF(COUNTRY_INFO!C194=0," ",COUNTRY_INFO!C194))</f>
        <v>Sahala Seyemt</v>
      </c>
      <c r="D194" s="15">
        <f>IF(INTRO!$E$39="Non-endemic",0,IF(INTRO!$E$39="Endemic but PC is not required",IF(COUNTRY_INFO!$H194=1,COUNTRY_INFO!F194+COUNTRY_INFO!G194,0),IF(COUNTRY_INFO!$H194=1,COUNTRY_INFO!F194+COUNTRY_INFO!G194,IF(COUNTRY_INFO!$I194=1,IF(COUNTRY_INFO!M194&gt;=(COUNTRY_INFO!F194+COUNTRY_INFO!G194),COUNTRY_INFO!F194+COUNTRY_INFO!G194,COUNTRY_INFO!$M194),0))))</f>
        <v>0</v>
      </c>
      <c r="E194" s="16">
        <f>IF(AND(INTRO!$E$39="Non-endemic",INTRO!$E$37="Non-endemic"),"Not required",IF(INTRO!$E$39="Non-endemic","Treat with DEC",COUNTRY_INFO!P194))</f>
        <v>0</v>
      </c>
      <c r="F194" s="16">
        <f>IF(INTRO!$E$39&lt;&gt;"Non-endemic",COUNTRY_INFO!Q194,"Not required")</f>
        <v>0</v>
      </c>
      <c r="G194" s="15">
        <f>IF(COUNTRY_INFO!H194=1, IF($E194=1,$D194, 0),0)</f>
        <v>0</v>
      </c>
      <c r="H194" s="15">
        <f>IF(INTRO!$E$39&lt;&gt;"Endemic",0, IF(AND(COUNTRY_INFO!$I194=1,$F194&lt;&gt;0),IF(COUNTRY_INFO!M194&gt;=(COUNTRY_INFO!F194+COUNTRY_INFO!G194),COUNTRY_INFO!F194+COUNTRY_INFO!G194,COUNTRY_INFO!$M194), 0))</f>
        <v>0</v>
      </c>
      <c r="I194" s="3"/>
      <c r="J194" s="15">
        <f t="shared" si="18"/>
        <v>0</v>
      </c>
      <c r="K194" s="15">
        <f t="shared" si="19"/>
        <v>0</v>
      </c>
      <c r="L194" s="15">
        <f t="shared" si="20"/>
        <v>0</v>
      </c>
      <c r="M194" s="15">
        <f t="shared" si="21"/>
        <v>0</v>
      </c>
      <c r="N194" s="15">
        <f t="shared" si="22"/>
        <v>0</v>
      </c>
      <c r="O194" s="25"/>
      <c r="P194" s="17">
        <f t="shared" si="6"/>
        <v>0</v>
      </c>
      <c r="Q194" s="17">
        <f t="shared" si="7"/>
        <v>0</v>
      </c>
    </row>
    <row r="195" spans="1:17" x14ac:dyDescent="0.2">
      <c r="A195" s="14" t="str">
        <f>IF(INTRO!$E$39="Non-endemic"," ",IF(COUNTRY_INFO!A195=0," ",COUNTRY_INFO!A195))</f>
        <v>Ethiopia</v>
      </c>
      <c r="B195" s="14" t="str">
        <f>IF(INTRO!$E$39="Non-endemic"," ",IF(COUNTRY_INFO!B195=0," ",COUNTRY_INFO!B195))</f>
        <v>AmharaWag Hemra</v>
      </c>
      <c r="C195" s="14" t="str">
        <f>IF(INTRO!$E$39="Non-endemic"," ",IF(COUNTRY_INFO!C195=0," ",COUNTRY_INFO!C195))</f>
        <v>Sekota town</v>
      </c>
      <c r="D195" s="15">
        <f>IF(INTRO!$E$39="Non-endemic",0,IF(INTRO!$E$39="Endemic but PC is not required",IF(COUNTRY_INFO!$H195=1,COUNTRY_INFO!F195+COUNTRY_INFO!G195,0),IF(COUNTRY_INFO!$H195=1,COUNTRY_INFO!F195+COUNTRY_INFO!G195,IF(COUNTRY_INFO!$I195=1,IF(COUNTRY_INFO!M195&gt;=(COUNTRY_INFO!F195+COUNTRY_INFO!G195),COUNTRY_INFO!F195+COUNTRY_INFO!G195,COUNTRY_INFO!$M195),0))))</f>
        <v>0</v>
      </c>
      <c r="E195" s="16">
        <f>IF(AND(INTRO!$E$39="Non-endemic",INTRO!$E$37="Non-endemic"),"Not required",IF(INTRO!$E$39="Non-endemic","Treat with DEC",COUNTRY_INFO!P195))</f>
        <v>0</v>
      </c>
      <c r="F195" s="16">
        <f>IF(INTRO!$E$39&lt;&gt;"Non-endemic",COUNTRY_INFO!Q195,"Not required")</f>
        <v>0</v>
      </c>
      <c r="G195" s="15">
        <f>IF(COUNTRY_INFO!H195=1, IF($E195=1,$D195, 0),0)</f>
        <v>0</v>
      </c>
      <c r="H195" s="15">
        <f>IF(INTRO!$E$39&lt;&gt;"Endemic",0, IF(AND(COUNTRY_INFO!$I195=1,$F195&lt;&gt;0),IF(COUNTRY_INFO!M195&gt;=(COUNTRY_INFO!F195+COUNTRY_INFO!G195),COUNTRY_INFO!F195+COUNTRY_INFO!G195,COUNTRY_INFO!$M195), 0))</f>
        <v>0</v>
      </c>
      <c r="I195" s="3"/>
      <c r="J195" s="15">
        <f t="shared" si="18"/>
        <v>0</v>
      </c>
      <c r="K195" s="15">
        <f t="shared" si="19"/>
        <v>0</v>
      </c>
      <c r="L195" s="15">
        <f t="shared" si="20"/>
        <v>0</v>
      </c>
      <c r="M195" s="15">
        <f t="shared" si="21"/>
        <v>0</v>
      </c>
      <c r="N195" s="15">
        <f t="shared" si="22"/>
        <v>0</v>
      </c>
      <c r="O195" s="25"/>
      <c r="P195" s="17">
        <f t="shared" si="6"/>
        <v>0</v>
      </c>
      <c r="Q195" s="17">
        <f t="shared" si="7"/>
        <v>0</v>
      </c>
    </row>
    <row r="196" spans="1:17" x14ac:dyDescent="0.2">
      <c r="A196" s="14" t="str">
        <f>IF(INTRO!$E$39="Non-endemic"," ",IF(COUNTRY_INFO!A196=0," ",COUNTRY_INFO!A196))</f>
        <v>Ethiopia</v>
      </c>
      <c r="B196" s="14" t="str">
        <f>IF(INTRO!$E$39="Non-endemic"," ",IF(COUNTRY_INFO!B196=0," ",COUNTRY_INFO!B196))</f>
        <v>AmharaWag Hemra</v>
      </c>
      <c r="C196" s="14" t="str">
        <f>IF(INTRO!$E$39="Non-endemic"," ",IF(COUNTRY_INFO!C196=0," ",COUNTRY_INFO!C196))</f>
        <v>Sekota Zuria</v>
      </c>
      <c r="D196" s="15">
        <f>IF(INTRO!$E$39="Non-endemic",0,IF(INTRO!$E$39="Endemic but PC is not required",IF(COUNTRY_INFO!$H196=1,COUNTRY_INFO!F196+COUNTRY_INFO!G196,0),IF(COUNTRY_INFO!$H196=1,COUNTRY_INFO!F196+COUNTRY_INFO!G196,IF(COUNTRY_INFO!$I196=1,IF(COUNTRY_INFO!M196&gt;=(COUNTRY_INFO!F196+COUNTRY_INFO!G196),COUNTRY_INFO!F196+COUNTRY_INFO!G196,COUNTRY_INFO!$M196),0))))</f>
        <v>0</v>
      </c>
      <c r="E196" s="16">
        <f>IF(AND(INTRO!$E$39="Non-endemic",INTRO!$E$37="Non-endemic"),"Not required",IF(INTRO!$E$39="Non-endemic","Treat with DEC",COUNTRY_INFO!P196))</f>
        <v>0</v>
      </c>
      <c r="F196" s="16">
        <f>IF(INTRO!$E$39&lt;&gt;"Non-endemic",COUNTRY_INFO!Q196,"Not required")</f>
        <v>0</v>
      </c>
      <c r="G196" s="15">
        <f>IF(COUNTRY_INFO!H196=1, IF($E196=1,$D196, 0),0)</f>
        <v>0</v>
      </c>
      <c r="H196" s="15">
        <f>IF(INTRO!$E$39&lt;&gt;"Endemic",0, IF(AND(COUNTRY_INFO!$I196=1,$F196&lt;&gt;0),IF(COUNTRY_INFO!M196&gt;=(COUNTRY_INFO!F196+COUNTRY_INFO!G196),COUNTRY_INFO!F196+COUNTRY_INFO!G196,COUNTRY_INFO!$M196), 0))</f>
        <v>0</v>
      </c>
      <c r="I196" s="3"/>
      <c r="J196" s="15">
        <f t="shared" si="18"/>
        <v>0</v>
      </c>
      <c r="K196" s="15">
        <f t="shared" si="19"/>
        <v>0</v>
      </c>
      <c r="L196" s="15">
        <f t="shared" si="20"/>
        <v>0</v>
      </c>
      <c r="M196" s="15">
        <f t="shared" si="21"/>
        <v>0</v>
      </c>
      <c r="N196" s="15">
        <f t="shared" si="22"/>
        <v>0</v>
      </c>
      <c r="O196" s="25"/>
      <c r="P196" s="17">
        <f t="shared" si="6"/>
        <v>0</v>
      </c>
      <c r="Q196" s="17">
        <f t="shared" si="7"/>
        <v>0</v>
      </c>
    </row>
    <row r="197" spans="1:17" x14ac:dyDescent="0.2">
      <c r="A197" s="14" t="str">
        <f>IF(INTRO!$E$39="Non-endemic"," ",IF(COUNTRY_INFO!A197=0," ",COUNTRY_INFO!A197))</f>
        <v>Ethiopia</v>
      </c>
      <c r="B197" s="14" t="str">
        <f>IF(INTRO!$E$39="Non-endemic"," ",IF(COUNTRY_INFO!B197=0," ",COUNTRY_INFO!B197))</f>
        <v>AmharaWag Hemra</v>
      </c>
      <c r="C197" s="14" t="str">
        <f>IF(INTRO!$E$39="Non-endemic"," ",IF(COUNTRY_INFO!C197=0," ",COUNTRY_INFO!C197))</f>
        <v>Tsagibji</v>
      </c>
      <c r="D197" s="15">
        <f>IF(INTRO!$E$39="Non-endemic",0,IF(INTRO!$E$39="Endemic but PC is not required",IF(COUNTRY_INFO!$H197=1,COUNTRY_INFO!F197+COUNTRY_INFO!G197,0),IF(COUNTRY_INFO!$H197=1,COUNTRY_INFO!F197+COUNTRY_INFO!G197,IF(COUNTRY_INFO!$I197=1,IF(COUNTRY_INFO!M197&gt;=(COUNTRY_INFO!F197+COUNTRY_INFO!G197),COUNTRY_INFO!F197+COUNTRY_INFO!G197,COUNTRY_INFO!$M197),0))))</f>
        <v>0</v>
      </c>
      <c r="E197" s="16">
        <f>IF(AND(INTRO!$E$39="Non-endemic",INTRO!$E$37="Non-endemic"),"Not required",IF(INTRO!$E$39="Non-endemic","Treat with DEC",COUNTRY_INFO!P197))</f>
        <v>0</v>
      </c>
      <c r="F197" s="16">
        <f>IF(INTRO!$E$39&lt;&gt;"Non-endemic",COUNTRY_INFO!Q197,"Not required")</f>
        <v>0</v>
      </c>
      <c r="G197" s="15">
        <f>IF(COUNTRY_INFO!H197=1, IF($E197=1,$D197, 0),0)</f>
        <v>0</v>
      </c>
      <c r="H197" s="15">
        <f>IF(INTRO!$E$39&lt;&gt;"Endemic",0, IF(AND(COUNTRY_INFO!$I197=1,$F197&lt;&gt;0),IF(COUNTRY_INFO!M197&gt;=(COUNTRY_INFO!F197+COUNTRY_INFO!G197),COUNTRY_INFO!F197+COUNTRY_INFO!G197,COUNTRY_INFO!$M197), 0))</f>
        <v>0</v>
      </c>
      <c r="I197" s="3"/>
      <c r="J197" s="15">
        <f t="shared" si="18"/>
        <v>0</v>
      </c>
      <c r="K197" s="15">
        <f t="shared" si="19"/>
        <v>0</v>
      </c>
      <c r="L197" s="15">
        <f t="shared" si="20"/>
        <v>0</v>
      </c>
      <c r="M197" s="15">
        <f t="shared" si="21"/>
        <v>0</v>
      </c>
      <c r="N197" s="15">
        <f t="shared" si="22"/>
        <v>0</v>
      </c>
      <c r="O197" s="25"/>
      <c r="P197" s="17">
        <f t="shared" si="6"/>
        <v>0</v>
      </c>
      <c r="Q197" s="17">
        <f t="shared" si="7"/>
        <v>0</v>
      </c>
    </row>
    <row r="198" spans="1:17" x14ac:dyDescent="0.2">
      <c r="A198" s="14" t="str">
        <f>IF(INTRO!$E$39="Non-endemic"," ",IF(COUNTRY_INFO!A198=0," ",COUNTRY_INFO!A198))</f>
        <v>Ethiopia</v>
      </c>
      <c r="B198" s="14" t="str">
        <f>IF(INTRO!$E$39="Non-endemic"," ",IF(COUNTRY_INFO!B198=0," ",COUNTRY_INFO!B198))</f>
        <v>AmharaWag Hemra</v>
      </c>
      <c r="C198" s="14" t="str">
        <f>IF(INTRO!$E$39="Non-endemic"," ",IF(COUNTRY_INFO!C198=0," ",COUNTRY_INFO!C198))</f>
        <v>Ziquala</v>
      </c>
      <c r="D198" s="15">
        <f>IF(INTRO!$E$39="Non-endemic",0,IF(INTRO!$E$39="Endemic but PC is not required",IF(COUNTRY_INFO!$H198=1,COUNTRY_INFO!F198+COUNTRY_INFO!G198,0),IF(COUNTRY_INFO!$H198=1,COUNTRY_INFO!F198+COUNTRY_INFO!G198,IF(COUNTRY_INFO!$I198=1,IF(COUNTRY_INFO!M198&gt;=(COUNTRY_INFO!F198+COUNTRY_INFO!G198),COUNTRY_INFO!F198+COUNTRY_INFO!G198,COUNTRY_INFO!$M198),0))))</f>
        <v>0</v>
      </c>
      <c r="E198" s="16">
        <f>IF(AND(INTRO!$E$39="Non-endemic",INTRO!$E$37="Non-endemic"),"Not required",IF(INTRO!$E$39="Non-endemic","Treat with DEC",COUNTRY_INFO!P198))</f>
        <v>0</v>
      </c>
      <c r="F198" s="16">
        <f>IF(INTRO!$E$39&lt;&gt;"Non-endemic",COUNTRY_INFO!Q198,"Not required")</f>
        <v>0</v>
      </c>
      <c r="G198" s="15">
        <f>IF(COUNTRY_INFO!H198=1, IF($E198=1,$D198, 0),0)</f>
        <v>0</v>
      </c>
      <c r="H198" s="15">
        <f>IF(INTRO!$E$39&lt;&gt;"Endemic",0, IF(AND(COUNTRY_INFO!$I198=1,$F198&lt;&gt;0),IF(COUNTRY_INFO!M198&gt;=(COUNTRY_INFO!F198+COUNTRY_INFO!G198),COUNTRY_INFO!F198+COUNTRY_INFO!G198,COUNTRY_INFO!$M198), 0))</f>
        <v>0</v>
      </c>
      <c r="I198" s="3"/>
      <c r="J198" s="15">
        <f t="shared" si="18"/>
        <v>0</v>
      </c>
      <c r="K198" s="15">
        <f t="shared" si="19"/>
        <v>0</v>
      </c>
      <c r="L198" s="15">
        <f t="shared" si="20"/>
        <v>0</v>
      </c>
      <c r="M198" s="15">
        <f t="shared" si="21"/>
        <v>0</v>
      </c>
      <c r="N198" s="15">
        <f t="shared" si="22"/>
        <v>0</v>
      </c>
      <c r="O198" s="25"/>
      <c r="P198" s="17">
        <f t="shared" si="6"/>
        <v>0</v>
      </c>
      <c r="Q198" s="17">
        <f t="shared" si="7"/>
        <v>0</v>
      </c>
    </row>
    <row r="199" spans="1:17" x14ac:dyDescent="0.2">
      <c r="A199" s="14" t="str">
        <f>IF(INTRO!$E$39="Non-endemic"," ",IF(COUNTRY_INFO!A199=0," ",COUNTRY_INFO!A199))</f>
        <v>Ethiopia</v>
      </c>
      <c r="B199" s="14" t="str">
        <f>IF(INTRO!$E$39="Non-endemic"," ",IF(COUNTRY_INFO!B199=0," ",COUNTRY_INFO!B199))</f>
        <v>AmharaWest Gojam</v>
      </c>
      <c r="C199" s="14" t="str">
        <f>IF(INTRO!$E$39="Non-endemic"," ",IF(COUNTRY_INFO!C199=0," ",COUNTRY_INFO!C199))</f>
        <v>Bahidar Zuria</v>
      </c>
      <c r="D199" s="15">
        <f>IF(INTRO!$E$39="Non-endemic",0,IF(INTRO!$E$39="Endemic but PC is not required",IF(COUNTRY_INFO!$H199=1,COUNTRY_INFO!F199+COUNTRY_INFO!G199,0),IF(COUNTRY_INFO!$H199=1,COUNTRY_INFO!F199+COUNTRY_INFO!G199,IF(COUNTRY_INFO!$I199=1,IF(COUNTRY_INFO!M199&gt;=(COUNTRY_INFO!F199+COUNTRY_INFO!G199),COUNTRY_INFO!F199+COUNTRY_INFO!G199,COUNTRY_INFO!$M199),0))))</f>
        <v>0</v>
      </c>
      <c r="E199" s="16">
        <f>IF(AND(INTRO!$E$39="Non-endemic",INTRO!$E$37="Non-endemic"),"Not required",IF(INTRO!$E$39="Non-endemic","Treat with DEC",COUNTRY_INFO!P199))</f>
        <v>0</v>
      </c>
      <c r="F199" s="16">
        <f>IF(INTRO!$E$39&lt;&gt;"Non-endemic",COUNTRY_INFO!Q199,"Not required")</f>
        <v>0</v>
      </c>
      <c r="G199" s="15">
        <f>IF(COUNTRY_INFO!H199=1, IF($E199=1,$D199, 0),0)</f>
        <v>0</v>
      </c>
      <c r="H199" s="15">
        <f>IF(INTRO!$E$39&lt;&gt;"Endemic",0, IF(AND(COUNTRY_INFO!$I199=1,$F199&lt;&gt;0),IF(COUNTRY_INFO!M199&gt;=(COUNTRY_INFO!F199+COUNTRY_INFO!G199),COUNTRY_INFO!F199+COUNTRY_INFO!G199,COUNTRY_INFO!$M199), 0))</f>
        <v>0</v>
      </c>
      <c r="I199" s="3"/>
      <c r="J199" s="15">
        <f t="shared" si="18"/>
        <v>0</v>
      </c>
      <c r="K199" s="15">
        <f t="shared" si="19"/>
        <v>0</v>
      </c>
      <c r="L199" s="15">
        <f t="shared" si="20"/>
        <v>0</v>
      </c>
      <c r="M199" s="15">
        <f t="shared" si="21"/>
        <v>0</v>
      </c>
      <c r="N199" s="15">
        <f t="shared" si="22"/>
        <v>0</v>
      </c>
      <c r="O199" s="25"/>
      <c r="P199" s="17">
        <f t="shared" si="6"/>
        <v>0</v>
      </c>
      <c r="Q199" s="17">
        <f t="shared" si="7"/>
        <v>0</v>
      </c>
    </row>
    <row r="200" spans="1:17" x14ac:dyDescent="0.2">
      <c r="A200" s="14" t="str">
        <f>IF(INTRO!$E$39="Non-endemic"," ",IF(COUNTRY_INFO!A200=0," ",COUNTRY_INFO!A200))</f>
        <v>Ethiopia</v>
      </c>
      <c r="B200" s="14" t="str">
        <f>IF(INTRO!$E$39="Non-endemic"," ",IF(COUNTRY_INFO!B200=0," ",COUNTRY_INFO!B200))</f>
        <v>AmharaWest Gojam</v>
      </c>
      <c r="C200" s="14" t="str">
        <f>IF(INTRO!$E$39="Non-endemic"," ",IF(COUNTRY_INFO!C200=0," ",COUNTRY_INFO!C200))</f>
        <v>Bahirdar City</v>
      </c>
      <c r="D200" s="15">
        <f>IF(INTRO!$E$39="Non-endemic",0,IF(INTRO!$E$39="Endemic but PC is not required",IF(COUNTRY_INFO!$H200=1,COUNTRY_INFO!F200+COUNTRY_INFO!G200,0),IF(COUNTRY_INFO!$H200=1,COUNTRY_INFO!F200+COUNTRY_INFO!G200,IF(COUNTRY_INFO!$I200=1,IF(COUNTRY_INFO!M200&gt;=(COUNTRY_INFO!F200+COUNTRY_INFO!G200),COUNTRY_INFO!F200+COUNTRY_INFO!G200,COUNTRY_INFO!$M200),0))))</f>
        <v>0</v>
      </c>
      <c r="E200" s="16">
        <f>IF(AND(INTRO!$E$39="Non-endemic",INTRO!$E$37="Non-endemic"),"Not required",IF(INTRO!$E$39="Non-endemic","Treat with DEC",COUNTRY_INFO!P200))</f>
        <v>0</v>
      </c>
      <c r="F200" s="16">
        <f>IF(INTRO!$E$39&lt;&gt;"Non-endemic",COUNTRY_INFO!Q200,"Not required")</f>
        <v>0</v>
      </c>
      <c r="G200" s="15">
        <f>IF(COUNTRY_INFO!H200=1, IF($E200=1,$D200, 0),0)</f>
        <v>0</v>
      </c>
      <c r="H200" s="15">
        <f>IF(INTRO!$E$39&lt;&gt;"Endemic",0, IF(AND(COUNTRY_INFO!$I200=1,$F200&lt;&gt;0),IF(COUNTRY_INFO!M200&gt;=(COUNTRY_INFO!F200+COUNTRY_INFO!G200),COUNTRY_INFO!F200+COUNTRY_INFO!G200,COUNTRY_INFO!$M200), 0))</f>
        <v>0</v>
      </c>
      <c r="I200" s="3"/>
      <c r="J200" s="15">
        <f t="shared" si="18"/>
        <v>0</v>
      </c>
      <c r="K200" s="15">
        <f t="shared" si="19"/>
        <v>0</v>
      </c>
      <c r="L200" s="15">
        <f t="shared" si="20"/>
        <v>0</v>
      </c>
      <c r="M200" s="15">
        <f t="shared" si="21"/>
        <v>0</v>
      </c>
      <c r="N200" s="15">
        <f t="shared" si="22"/>
        <v>0</v>
      </c>
      <c r="O200" s="25"/>
      <c r="P200" s="17">
        <f t="shared" si="6"/>
        <v>0</v>
      </c>
      <c r="Q200" s="17">
        <f t="shared" si="7"/>
        <v>0</v>
      </c>
    </row>
    <row r="201" spans="1:17" x14ac:dyDescent="0.2">
      <c r="A201" s="14" t="str">
        <f>IF(INTRO!$E$39="Non-endemic"," ",IF(COUNTRY_INFO!A201=0," ",COUNTRY_INFO!A201))</f>
        <v>Ethiopia</v>
      </c>
      <c r="B201" s="14" t="str">
        <f>IF(INTRO!$E$39="Non-endemic"," ",IF(COUNTRY_INFO!B201=0," ",COUNTRY_INFO!B201))</f>
        <v>AmharaWest Gojam</v>
      </c>
      <c r="C201" s="14" t="str">
        <f>IF(INTRO!$E$39="Non-endemic"," ",IF(COUNTRY_INFO!C201=0," ",COUNTRY_INFO!C201))</f>
        <v>Bure Town</v>
      </c>
      <c r="D201" s="15">
        <f>IF(INTRO!$E$39="Non-endemic",0,IF(INTRO!$E$39="Endemic but PC is not required",IF(COUNTRY_INFO!$H201=1,COUNTRY_INFO!F201+COUNTRY_INFO!G201,0),IF(COUNTRY_INFO!$H201=1,COUNTRY_INFO!F201+COUNTRY_INFO!G201,IF(COUNTRY_INFO!$I201=1,IF(COUNTRY_INFO!M201&gt;=(COUNTRY_INFO!F201+COUNTRY_INFO!G201),COUNTRY_INFO!F201+COUNTRY_INFO!G201,COUNTRY_INFO!$M201),0))))</f>
        <v>0</v>
      </c>
      <c r="E201" s="16">
        <f>IF(AND(INTRO!$E$39="Non-endemic",INTRO!$E$37="Non-endemic"),"Not required",IF(INTRO!$E$39="Non-endemic","Treat with DEC",COUNTRY_INFO!P201))</f>
        <v>0</v>
      </c>
      <c r="F201" s="16">
        <f>IF(INTRO!$E$39&lt;&gt;"Non-endemic",COUNTRY_INFO!Q201,"Not required")</f>
        <v>0</v>
      </c>
      <c r="G201" s="15">
        <f>IF(COUNTRY_INFO!H201=1, IF($E201=1,$D201, 0),0)</f>
        <v>0</v>
      </c>
      <c r="H201" s="15">
        <f>IF(INTRO!$E$39&lt;&gt;"Endemic",0, IF(AND(COUNTRY_INFO!$I201=1,$F201&lt;&gt;0),IF(COUNTRY_INFO!M201&gt;=(COUNTRY_INFO!F201+COUNTRY_INFO!G201),COUNTRY_INFO!F201+COUNTRY_INFO!G201,COUNTRY_INFO!$M201), 0))</f>
        <v>0</v>
      </c>
      <c r="I201" s="3"/>
      <c r="J201" s="15">
        <f t="shared" si="18"/>
        <v>0</v>
      </c>
      <c r="K201" s="15">
        <f t="shared" si="19"/>
        <v>0</v>
      </c>
      <c r="L201" s="15">
        <f t="shared" si="20"/>
        <v>0</v>
      </c>
      <c r="M201" s="15">
        <f t="shared" si="21"/>
        <v>0</v>
      </c>
      <c r="N201" s="15">
        <f t="shared" si="22"/>
        <v>0</v>
      </c>
      <c r="O201" s="25"/>
      <c r="P201" s="17">
        <f t="shared" si="6"/>
        <v>0</v>
      </c>
      <c r="Q201" s="17">
        <f t="shared" si="7"/>
        <v>0</v>
      </c>
    </row>
    <row r="202" spans="1:17" x14ac:dyDescent="0.2">
      <c r="A202" s="14" t="str">
        <f>IF(INTRO!$E$39="Non-endemic"," ",IF(COUNTRY_INFO!A202=0," ",COUNTRY_INFO!A202))</f>
        <v>Ethiopia</v>
      </c>
      <c r="B202" s="14" t="str">
        <f>IF(INTRO!$E$39="Non-endemic"," ",IF(COUNTRY_INFO!B202=0," ",COUNTRY_INFO!B202))</f>
        <v>AmharaWest Gojam</v>
      </c>
      <c r="C202" s="14" t="str">
        <f>IF(INTRO!$E$39="Non-endemic"," ",IF(COUNTRY_INFO!C202=0," ",COUNTRY_INFO!C202))</f>
        <v>Bure Zuria</v>
      </c>
      <c r="D202" s="15">
        <f>IF(INTRO!$E$39="Non-endemic",0,IF(INTRO!$E$39="Endemic but PC is not required",IF(COUNTRY_INFO!$H202=1,COUNTRY_INFO!F202+COUNTRY_INFO!G202,0),IF(COUNTRY_INFO!$H202=1,COUNTRY_INFO!F202+COUNTRY_INFO!G202,IF(COUNTRY_INFO!$I202=1,IF(COUNTRY_INFO!M202&gt;=(COUNTRY_INFO!F202+COUNTRY_INFO!G202),COUNTRY_INFO!F202+COUNTRY_INFO!G202,COUNTRY_INFO!$M202),0))))</f>
        <v>0</v>
      </c>
      <c r="E202" s="16">
        <f>IF(AND(INTRO!$E$39="Non-endemic",INTRO!$E$37="Non-endemic"),"Not required",IF(INTRO!$E$39="Non-endemic","Treat with DEC",COUNTRY_INFO!P202))</f>
        <v>0</v>
      </c>
      <c r="F202" s="16">
        <f>IF(INTRO!$E$39&lt;&gt;"Non-endemic",COUNTRY_INFO!Q202,"Not required")</f>
        <v>0</v>
      </c>
      <c r="G202" s="15">
        <f>IF(COUNTRY_INFO!H202=1, IF($E202=1,$D202, 0),0)</f>
        <v>0</v>
      </c>
      <c r="H202" s="15">
        <f>IF(INTRO!$E$39&lt;&gt;"Endemic",0, IF(AND(COUNTRY_INFO!$I202=1,$F202&lt;&gt;0),IF(COUNTRY_INFO!M202&gt;=(COUNTRY_INFO!F202+COUNTRY_INFO!G202),COUNTRY_INFO!F202+COUNTRY_INFO!G202,COUNTRY_INFO!$M202), 0))</f>
        <v>0</v>
      </c>
      <c r="I202" s="3"/>
      <c r="J202" s="15">
        <f t="shared" ref="J202:J265" si="23">IF(I202=0,H202,IF(I202&gt;H202,H202,I202))</f>
        <v>0</v>
      </c>
      <c r="K202" s="15">
        <f t="shared" ref="K202:K265" si="24">IF(G202&lt;J202,0,IF($E202=1, (G202-J202)*2.8, 0))</f>
        <v>0</v>
      </c>
      <c r="L202" s="15">
        <f t="shared" ref="L202:L265" si="25">IF($E202&lt;$F202, J202*(F202-E202)*2.8, 0)</f>
        <v>0</v>
      </c>
      <c r="M202" s="15">
        <f t="shared" ref="M202:M265" si="26">IF(AND($E202=1, $F202&lt;&gt;0), J202*2.8, 0)</f>
        <v>0</v>
      </c>
      <c r="N202" s="15">
        <f t="shared" ref="N202:N265" si="27">SUM(K202:M202)</f>
        <v>0</v>
      </c>
      <c r="O202" s="25"/>
      <c r="P202" s="17">
        <f t="shared" si="6"/>
        <v>0</v>
      </c>
      <c r="Q202" s="17">
        <f t="shared" si="7"/>
        <v>0</v>
      </c>
    </row>
    <row r="203" spans="1:17" x14ac:dyDescent="0.2">
      <c r="A203" s="14" t="str">
        <f>IF(INTRO!$E$39="Non-endemic"," ",IF(COUNTRY_INFO!A203=0," ",COUNTRY_INFO!A203))</f>
        <v>Ethiopia</v>
      </c>
      <c r="B203" s="14" t="str">
        <f>IF(INTRO!$E$39="Non-endemic"," ",IF(COUNTRY_INFO!B203=0," ",COUNTRY_INFO!B203))</f>
        <v>AmharaWest Gojam</v>
      </c>
      <c r="C203" s="14" t="str">
        <f>IF(INTRO!$E$39="Non-endemic"," ",IF(COUNTRY_INFO!C203=0," ",COUNTRY_INFO!C203))</f>
        <v>Dega Damot</v>
      </c>
      <c r="D203" s="15">
        <f>IF(INTRO!$E$39="Non-endemic",0,IF(INTRO!$E$39="Endemic but PC is not required",IF(COUNTRY_INFO!$H203=1,COUNTRY_INFO!F203+COUNTRY_INFO!G203,0),IF(COUNTRY_INFO!$H203=1,COUNTRY_INFO!F203+COUNTRY_INFO!G203,IF(COUNTRY_INFO!$I203=1,IF(COUNTRY_INFO!M203&gt;=(COUNTRY_INFO!F203+COUNTRY_INFO!G203),COUNTRY_INFO!F203+COUNTRY_INFO!G203,COUNTRY_INFO!$M203),0))))</f>
        <v>0</v>
      </c>
      <c r="E203" s="16">
        <f>IF(AND(INTRO!$E$39="Non-endemic",INTRO!$E$37="Non-endemic"),"Not required",IF(INTRO!$E$39="Non-endemic","Treat with DEC",COUNTRY_INFO!P203))</f>
        <v>0</v>
      </c>
      <c r="F203" s="16">
        <f>IF(INTRO!$E$39&lt;&gt;"Non-endemic",COUNTRY_INFO!Q203,"Not required")</f>
        <v>0</v>
      </c>
      <c r="G203" s="15">
        <f>IF(COUNTRY_INFO!H203=1, IF($E203=1,$D203, 0),0)</f>
        <v>0</v>
      </c>
      <c r="H203" s="15">
        <f>IF(INTRO!$E$39&lt;&gt;"Endemic",0, IF(AND(COUNTRY_INFO!$I203=1,$F203&lt;&gt;0),IF(COUNTRY_INFO!M203&gt;=(COUNTRY_INFO!F203+COUNTRY_INFO!G203),COUNTRY_INFO!F203+COUNTRY_INFO!G203,COUNTRY_INFO!$M203), 0))</f>
        <v>0</v>
      </c>
      <c r="I203" s="3"/>
      <c r="J203" s="15">
        <f t="shared" si="23"/>
        <v>0</v>
      </c>
      <c r="K203" s="15">
        <f t="shared" si="24"/>
        <v>0</v>
      </c>
      <c r="L203" s="15">
        <f t="shared" si="25"/>
        <v>0</v>
      </c>
      <c r="M203" s="15">
        <f t="shared" si="26"/>
        <v>0</v>
      </c>
      <c r="N203" s="15">
        <f t="shared" si="27"/>
        <v>0</v>
      </c>
      <c r="O203" s="25"/>
      <c r="P203" s="17">
        <f t="shared" si="6"/>
        <v>0</v>
      </c>
      <c r="Q203" s="17">
        <f t="shared" si="7"/>
        <v>0</v>
      </c>
    </row>
    <row r="204" spans="1:17" x14ac:dyDescent="0.2">
      <c r="A204" s="14" t="str">
        <f>IF(INTRO!$E$39="Non-endemic"," ",IF(COUNTRY_INFO!A204=0," ",COUNTRY_INFO!A204))</f>
        <v>Ethiopia</v>
      </c>
      <c r="B204" s="14" t="str">
        <f>IF(INTRO!$E$39="Non-endemic"," ",IF(COUNTRY_INFO!B204=0," ",COUNTRY_INFO!B204))</f>
        <v>AmharaWest Gojam</v>
      </c>
      <c r="C204" s="14" t="str">
        <f>IF(INTRO!$E$39="Non-endemic"," ",IF(COUNTRY_INFO!C204=0," ",COUNTRY_INFO!C204))</f>
        <v>Demibecha</v>
      </c>
      <c r="D204" s="15">
        <f>IF(INTRO!$E$39="Non-endemic",0,IF(INTRO!$E$39="Endemic but PC is not required",IF(COUNTRY_INFO!$H204=1,COUNTRY_INFO!F204+COUNTRY_INFO!G204,0),IF(COUNTRY_INFO!$H204=1,COUNTRY_INFO!F204+COUNTRY_INFO!G204,IF(COUNTRY_INFO!$I204=1,IF(COUNTRY_INFO!M204&gt;=(COUNTRY_INFO!F204+COUNTRY_INFO!G204),COUNTRY_INFO!F204+COUNTRY_INFO!G204,COUNTRY_INFO!$M204),0))))</f>
        <v>0</v>
      </c>
      <c r="E204" s="16">
        <f>IF(AND(INTRO!$E$39="Non-endemic",INTRO!$E$37="Non-endemic"),"Not required",IF(INTRO!$E$39="Non-endemic","Treat with DEC",COUNTRY_INFO!P204))</f>
        <v>0</v>
      </c>
      <c r="F204" s="16">
        <f>IF(INTRO!$E$39&lt;&gt;"Non-endemic",COUNTRY_INFO!Q204,"Not required")</f>
        <v>0</v>
      </c>
      <c r="G204" s="15">
        <f>IF(COUNTRY_INFO!H204=1, IF($E204=1,$D204, 0),0)</f>
        <v>0</v>
      </c>
      <c r="H204" s="15">
        <f>IF(INTRO!$E$39&lt;&gt;"Endemic",0, IF(AND(COUNTRY_INFO!$I204=1,$F204&lt;&gt;0),IF(COUNTRY_INFO!M204&gt;=(COUNTRY_INFO!F204+COUNTRY_INFO!G204),COUNTRY_INFO!F204+COUNTRY_INFO!G204,COUNTRY_INFO!$M204), 0))</f>
        <v>0</v>
      </c>
      <c r="I204" s="3"/>
      <c r="J204" s="15">
        <f t="shared" si="23"/>
        <v>0</v>
      </c>
      <c r="K204" s="15">
        <f t="shared" si="24"/>
        <v>0</v>
      </c>
      <c r="L204" s="15">
        <f t="shared" si="25"/>
        <v>0</v>
      </c>
      <c r="M204" s="15">
        <f t="shared" si="26"/>
        <v>0</v>
      </c>
      <c r="N204" s="15">
        <f t="shared" si="27"/>
        <v>0</v>
      </c>
      <c r="O204" s="25"/>
      <c r="P204" s="17">
        <f t="shared" si="6"/>
        <v>0</v>
      </c>
      <c r="Q204" s="17">
        <f t="shared" si="7"/>
        <v>0</v>
      </c>
    </row>
    <row r="205" spans="1:17" x14ac:dyDescent="0.2">
      <c r="A205" s="14" t="str">
        <f>IF(INTRO!$E$39="Non-endemic"," ",IF(COUNTRY_INFO!A205=0," ",COUNTRY_INFO!A205))</f>
        <v>Ethiopia</v>
      </c>
      <c r="B205" s="14" t="str">
        <f>IF(INTRO!$E$39="Non-endemic"," ",IF(COUNTRY_INFO!B205=0," ",COUNTRY_INFO!B205))</f>
        <v>AmharaWest Gojam</v>
      </c>
      <c r="C205" s="14" t="str">
        <f>IF(INTRO!$E$39="Non-endemic"," ",IF(COUNTRY_INFO!C205=0," ",COUNTRY_INFO!C205))</f>
        <v>Finote Selam Town</v>
      </c>
      <c r="D205" s="15">
        <f>IF(INTRO!$E$39="Non-endemic",0,IF(INTRO!$E$39="Endemic but PC is not required",IF(COUNTRY_INFO!$H205=1,COUNTRY_INFO!F205+COUNTRY_INFO!G205,0),IF(COUNTRY_INFO!$H205=1,COUNTRY_INFO!F205+COUNTRY_INFO!G205,IF(COUNTRY_INFO!$I205=1,IF(COUNTRY_INFO!M205&gt;=(COUNTRY_INFO!F205+COUNTRY_INFO!G205),COUNTRY_INFO!F205+COUNTRY_INFO!G205,COUNTRY_INFO!$M205),0))))</f>
        <v>0</v>
      </c>
      <c r="E205" s="16">
        <f>IF(AND(INTRO!$E$39="Non-endemic",INTRO!$E$37="Non-endemic"),"Not required",IF(INTRO!$E$39="Non-endemic","Treat with DEC",COUNTRY_INFO!P205))</f>
        <v>0</v>
      </c>
      <c r="F205" s="16">
        <f>IF(INTRO!$E$39&lt;&gt;"Non-endemic",COUNTRY_INFO!Q205,"Not required")</f>
        <v>0</v>
      </c>
      <c r="G205" s="15">
        <f>IF(COUNTRY_INFO!H205=1, IF($E205=1,$D205, 0),0)</f>
        <v>0</v>
      </c>
      <c r="H205" s="15">
        <f>IF(INTRO!$E$39&lt;&gt;"Endemic",0, IF(AND(COUNTRY_INFO!$I205=1,$F205&lt;&gt;0),IF(COUNTRY_INFO!M205&gt;=(COUNTRY_INFO!F205+COUNTRY_INFO!G205),COUNTRY_INFO!F205+COUNTRY_INFO!G205,COUNTRY_INFO!$M205), 0))</f>
        <v>0</v>
      </c>
      <c r="I205" s="3"/>
      <c r="J205" s="15">
        <f t="shared" si="23"/>
        <v>0</v>
      </c>
      <c r="K205" s="15">
        <f t="shared" si="24"/>
        <v>0</v>
      </c>
      <c r="L205" s="15">
        <f t="shared" si="25"/>
        <v>0</v>
      </c>
      <c r="M205" s="15">
        <f t="shared" si="26"/>
        <v>0</v>
      </c>
      <c r="N205" s="15">
        <f t="shared" si="27"/>
        <v>0</v>
      </c>
      <c r="O205" s="25"/>
      <c r="P205" s="17">
        <f t="shared" si="6"/>
        <v>0</v>
      </c>
      <c r="Q205" s="17">
        <f t="shared" si="7"/>
        <v>0</v>
      </c>
    </row>
    <row r="206" spans="1:17" x14ac:dyDescent="0.2">
      <c r="A206" s="14" t="str">
        <f>IF(INTRO!$E$39="Non-endemic"," ",IF(COUNTRY_INFO!A206=0," ",COUNTRY_INFO!A206))</f>
        <v>Ethiopia</v>
      </c>
      <c r="B206" s="14" t="str">
        <f>IF(INTRO!$E$39="Non-endemic"," ",IF(COUNTRY_INFO!B206=0," ",COUNTRY_INFO!B206))</f>
        <v>AmharaWest Gojam</v>
      </c>
      <c r="C206" s="14" t="str">
        <f>IF(INTRO!$E$39="Non-endemic"," ",IF(COUNTRY_INFO!C206=0," ",COUNTRY_INFO!C206))</f>
        <v>Gonji Kolela</v>
      </c>
      <c r="D206" s="15">
        <f>IF(INTRO!$E$39="Non-endemic",0,IF(INTRO!$E$39="Endemic but PC is not required",IF(COUNTRY_INFO!$H206=1,COUNTRY_INFO!F206+COUNTRY_INFO!G206,0),IF(COUNTRY_INFO!$H206=1,COUNTRY_INFO!F206+COUNTRY_INFO!G206,IF(COUNTRY_INFO!$I206=1,IF(COUNTRY_INFO!M206&gt;=(COUNTRY_INFO!F206+COUNTRY_INFO!G206),COUNTRY_INFO!F206+COUNTRY_INFO!G206,COUNTRY_INFO!$M206),0))))</f>
        <v>0</v>
      </c>
      <c r="E206" s="16">
        <f>IF(AND(INTRO!$E$39="Non-endemic",INTRO!$E$37="Non-endemic"),"Not required",IF(INTRO!$E$39="Non-endemic","Treat with DEC",COUNTRY_INFO!P206))</f>
        <v>0</v>
      </c>
      <c r="F206" s="16">
        <f>IF(INTRO!$E$39&lt;&gt;"Non-endemic",COUNTRY_INFO!Q206,"Not required")</f>
        <v>0</v>
      </c>
      <c r="G206" s="15">
        <f>IF(COUNTRY_INFO!H206=1, IF($E206=1,$D206, 0),0)</f>
        <v>0</v>
      </c>
      <c r="H206" s="15">
        <f>IF(INTRO!$E$39&lt;&gt;"Endemic",0, IF(AND(COUNTRY_INFO!$I206=1,$F206&lt;&gt;0),IF(COUNTRY_INFO!M206&gt;=(COUNTRY_INFO!F206+COUNTRY_INFO!G206),COUNTRY_INFO!F206+COUNTRY_INFO!G206,COUNTRY_INFO!$M206), 0))</f>
        <v>0</v>
      </c>
      <c r="I206" s="3"/>
      <c r="J206" s="15">
        <f t="shared" si="23"/>
        <v>0</v>
      </c>
      <c r="K206" s="15">
        <f t="shared" si="24"/>
        <v>0</v>
      </c>
      <c r="L206" s="15">
        <f t="shared" si="25"/>
        <v>0</v>
      </c>
      <c r="M206" s="15">
        <f t="shared" si="26"/>
        <v>0</v>
      </c>
      <c r="N206" s="15">
        <f t="shared" si="27"/>
        <v>0</v>
      </c>
      <c r="O206" s="25"/>
      <c r="P206" s="17">
        <f t="shared" si="6"/>
        <v>0</v>
      </c>
      <c r="Q206" s="17">
        <f t="shared" si="7"/>
        <v>0</v>
      </c>
    </row>
    <row r="207" spans="1:17" x14ac:dyDescent="0.2">
      <c r="A207" s="14" t="str">
        <f>IF(INTRO!$E$39="Non-endemic"," ",IF(COUNTRY_INFO!A207=0," ",COUNTRY_INFO!A207))</f>
        <v>Ethiopia</v>
      </c>
      <c r="B207" s="14" t="str">
        <f>IF(INTRO!$E$39="Non-endemic"," ",IF(COUNTRY_INFO!B207=0," ",COUNTRY_INFO!B207))</f>
        <v>AmharaWest Gojam</v>
      </c>
      <c r="C207" s="14" t="str">
        <f>IF(INTRO!$E$39="Non-endemic"," ",IF(COUNTRY_INFO!C207=0," ",COUNTRY_INFO!C207))</f>
        <v>Jabi Tehinan</v>
      </c>
      <c r="D207" s="15">
        <f>IF(INTRO!$E$39="Non-endemic",0,IF(INTRO!$E$39="Endemic but PC is not required",IF(COUNTRY_INFO!$H207=1,COUNTRY_INFO!F207+COUNTRY_INFO!G207,0),IF(COUNTRY_INFO!$H207=1,COUNTRY_INFO!F207+COUNTRY_INFO!G207,IF(COUNTRY_INFO!$I207=1,IF(COUNTRY_INFO!M207&gt;=(COUNTRY_INFO!F207+COUNTRY_INFO!G207),COUNTRY_INFO!F207+COUNTRY_INFO!G207,COUNTRY_INFO!$M207),0))))</f>
        <v>0</v>
      </c>
      <c r="E207" s="16">
        <f>IF(AND(INTRO!$E$39="Non-endemic",INTRO!$E$37="Non-endemic"),"Not required",IF(INTRO!$E$39="Non-endemic","Treat with DEC",COUNTRY_INFO!P207))</f>
        <v>0</v>
      </c>
      <c r="F207" s="16">
        <f>IF(INTRO!$E$39&lt;&gt;"Non-endemic",COUNTRY_INFO!Q207,"Not required")</f>
        <v>0</v>
      </c>
      <c r="G207" s="15">
        <f>IF(COUNTRY_INFO!H207=1, IF($E207=1,$D207, 0),0)</f>
        <v>0</v>
      </c>
      <c r="H207" s="15">
        <f>IF(INTRO!$E$39&lt;&gt;"Endemic",0, IF(AND(COUNTRY_INFO!$I207=1,$F207&lt;&gt;0),IF(COUNTRY_INFO!M207&gt;=(COUNTRY_INFO!F207+COUNTRY_INFO!G207),COUNTRY_INFO!F207+COUNTRY_INFO!G207,COUNTRY_INFO!$M207), 0))</f>
        <v>0</v>
      </c>
      <c r="I207" s="3"/>
      <c r="J207" s="15">
        <f t="shared" si="23"/>
        <v>0</v>
      </c>
      <c r="K207" s="15">
        <f t="shared" si="24"/>
        <v>0</v>
      </c>
      <c r="L207" s="15">
        <f t="shared" si="25"/>
        <v>0</v>
      </c>
      <c r="M207" s="15">
        <f t="shared" si="26"/>
        <v>0</v>
      </c>
      <c r="N207" s="15">
        <f t="shared" si="27"/>
        <v>0</v>
      </c>
      <c r="O207" s="25"/>
      <c r="P207" s="17">
        <f t="shared" si="6"/>
        <v>0</v>
      </c>
      <c r="Q207" s="17">
        <f t="shared" si="7"/>
        <v>0</v>
      </c>
    </row>
    <row r="208" spans="1:17" x14ac:dyDescent="0.2">
      <c r="A208" s="14" t="str">
        <f>IF(INTRO!$E$39="Non-endemic"," ",IF(COUNTRY_INFO!A208=0," ",COUNTRY_INFO!A208))</f>
        <v>Ethiopia</v>
      </c>
      <c r="B208" s="14" t="str">
        <f>IF(INTRO!$E$39="Non-endemic"," ",IF(COUNTRY_INFO!B208=0," ",COUNTRY_INFO!B208))</f>
        <v>AmharaWest Gojam</v>
      </c>
      <c r="C208" s="14" t="str">
        <f>IF(INTRO!$E$39="Non-endemic"," ",IF(COUNTRY_INFO!C208=0," ",COUNTRY_INFO!C208))</f>
        <v>North Achefer</v>
      </c>
      <c r="D208" s="15">
        <f>IF(INTRO!$E$39="Non-endemic",0,IF(INTRO!$E$39="Endemic but PC is not required",IF(COUNTRY_INFO!$H208=1,COUNTRY_INFO!F208+COUNTRY_INFO!G208,0),IF(COUNTRY_INFO!$H208=1,COUNTRY_INFO!F208+COUNTRY_INFO!G208,IF(COUNTRY_INFO!$I208=1,IF(COUNTRY_INFO!M208&gt;=(COUNTRY_INFO!F208+COUNTRY_INFO!G208),COUNTRY_INFO!F208+COUNTRY_INFO!G208,COUNTRY_INFO!$M208),0))))</f>
        <v>0</v>
      </c>
      <c r="E208" s="16">
        <f>IF(AND(INTRO!$E$39="Non-endemic",INTRO!$E$37="Non-endemic"),"Not required",IF(INTRO!$E$39="Non-endemic","Treat with DEC",COUNTRY_INFO!P208))</f>
        <v>0</v>
      </c>
      <c r="F208" s="16">
        <f>IF(INTRO!$E$39&lt;&gt;"Non-endemic",COUNTRY_INFO!Q208,"Not required")</f>
        <v>0</v>
      </c>
      <c r="G208" s="15">
        <f>IF(COUNTRY_INFO!H208=1, IF($E208=1,$D208, 0),0)</f>
        <v>0</v>
      </c>
      <c r="H208" s="15">
        <f>IF(INTRO!$E$39&lt;&gt;"Endemic",0, IF(AND(COUNTRY_INFO!$I208=1,$F208&lt;&gt;0),IF(COUNTRY_INFO!M208&gt;=(COUNTRY_INFO!F208+COUNTRY_INFO!G208),COUNTRY_INFO!F208+COUNTRY_INFO!G208,COUNTRY_INFO!$M208), 0))</f>
        <v>0</v>
      </c>
      <c r="I208" s="3"/>
      <c r="J208" s="15">
        <f t="shared" si="23"/>
        <v>0</v>
      </c>
      <c r="K208" s="15">
        <f t="shared" si="24"/>
        <v>0</v>
      </c>
      <c r="L208" s="15">
        <f t="shared" si="25"/>
        <v>0</v>
      </c>
      <c r="M208" s="15">
        <f t="shared" si="26"/>
        <v>0</v>
      </c>
      <c r="N208" s="15">
        <f t="shared" si="27"/>
        <v>0</v>
      </c>
      <c r="O208" s="25"/>
      <c r="P208" s="17">
        <f t="shared" si="6"/>
        <v>0</v>
      </c>
      <c r="Q208" s="17">
        <f t="shared" si="7"/>
        <v>0</v>
      </c>
    </row>
    <row r="209" spans="1:17" x14ac:dyDescent="0.2">
      <c r="A209" s="14" t="str">
        <f>IF(INTRO!$E$39="Non-endemic"," ",IF(COUNTRY_INFO!A209=0," ",COUNTRY_INFO!A209))</f>
        <v>Ethiopia</v>
      </c>
      <c r="B209" s="14" t="str">
        <f>IF(INTRO!$E$39="Non-endemic"," ",IF(COUNTRY_INFO!B209=0," ",COUNTRY_INFO!B209))</f>
        <v>AmharaWest Gojam</v>
      </c>
      <c r="C209" s="14" t="str">
        <f>IF(INTRO!$E$39="Non-endemic"," ",IF(COUNTRY_INFO!C209=0," ",COUNTRY_INFO!C209))</f>
        <v>North Mecha</v>
      </c>
      <c r="D209" s="15">
        <f>IF(INTRO!$E$39="Non-endemic",0,IF(INTRO!$E$39="Endemic but PC is not required",IF(COUNTRY_INFO!$H209=1,COUNTRY_INFO!F209+COUNTRY_INFO!G209,0),IF(COUNTRY_INFO!$H209=1,COUNTRY_INFO!F209+COUNTRY_INFO!G209,IF(COUNTRY_INFO!$I209=1,IF(COUNTRY_INFO!M209&gt;=(COUNTRY_INFO!F209+COUNTRY_INFO!G209),COUNTRY_INFO!F209+COUNTRY_INFO!G209,COUNTRY_INFO!$M209),0))))</f>
        <v>0</v>
      </c>
      <c r="E209" s="16">
        <f>IF(AND(INTRO!$E$39="Non-endemic",INTRO!$E$37="Non-endemic"),"Not required",IF(INTRO!$E$39="Non-endemic","Treat with DEC",COUNTRY_INFO!P209))</f>
        <v>0</v>
      </c>
      <c r="F209" s="16">
        <f>IF(INTRO!$E$39&lt;&gt;"Non-endemic",COUNTRY_INFO!Q209,"Not required")</f>
        <v>0</v>
      </c>
      <c r="G209" s="15">
        <f>IF(COUNTRY_INFO!H209=1, IF($E209=1,$D209, 0),0)</f>
        <v>0</v>
      </c>
      <c r="H209" s="15">
        <f>IF(INTRO!$E$39&lt;&gt;"Endemic",0, IF(AND(COUNTRY_INFO!$I209=1,$F209&lt;&gt;0),IF(COUNTRY_INFO!M209&gt;=(COUNTRY_INFO!F209+COUNTRY_INFO!G209),COUNTRY_INFO!F209+COUNTRY_INFO!G209,COUNTRY_INFO!$M209), 0))</f>
        <v>0</v>
      </c>
      <c r="I209" s="3"/>
      <c r="J209" s="15">
        <f t="shared" si="23"/>
        <v>0</v>
      </c>
      <c r="K209" s="15">
        <f t="shared" si="24"/>
        <v>0</v>
      </c>
      <c r="L209" s="15">
        <f t="shared" si="25"/>
        <v>0</v>
      </c>
      <c r="M209" s="15">
        <f t="shared" si="26"/>
        <v>0</v>
      </c>
      <c r="N209" s="15">
        <f t="shared" si="27"/>
        <v>0</v>
      </c>
      <c r="O209" s="25"/>
      <c r="P209" s="17">
        <f t="shared" si="6"/>
        <v>0</v>
      </c>
      <c r="Q209" s="17">
        <f t="shared" si="7"/>
        <v>0</v>
      </c>
    </row>
    <row r="210" spans="1:17" x14ac:dyDescent="0.2">
      <c r="A210" s="14" t="str">
        <f>IF(INTRO!$E$39="Non-endemic"," ",IF(COUNTRY_INFO!A210=0," ",COUNTRY_INFO!A210))</f>
        <v>Ethiopia</v>
      </c>
      <c r="B210" s="14" t="str">
        <f>IF(INTRO!$E$39="Non-endemic"," ",IF(COUNTRY_INFO!B210=0," ",COUNTRY_INFO!B210))</f>
        <v>AmharaWest Gojam</v>
      </c>
      <c r="C210" s="14" t="str">
        <f>IF(INTRO!$E$39="Non-endemic"," ",IF(COUNTRY_INFO!C210=0," ",COUNTRY_INFO!C210))</f>
        <v>Quarit</v>
      </c>
      <c r="D210" s="15">
        <f>IF(INTRO!$E$39="Non-endemic",0,IF(INTRO!$E$39="Endemic but PC is not required",IF(COUNTRY_INFO!$H210=1,COUNTRY_INFO!F210+COUNTRY_INFO!G210,0),IF(COUNTRY_INFO!$H210=1,COUNTRY_INFO!F210+COUNTRY_INFO!G210,IF(COUNTRY_INFO!$I210=1,IF(COUNTRY_INFO!M210&gt;=(COUNTRY_INFO!F210+COUNTRY_INFO!G210),COUNTRY_INFO!F210+COUNTRY_INFO!G210,COUNTRY_INFO!$M210),0))))</f>
        <v>0</v>
      </c>
      <c r="E210" s="16">
        <f>IF(AND(INTRO!$E$39="Non-endemic",INTRO!$E$37="Non-endemic"),"Not required",IF(INTRO!$E$39="Non-endemic","Treat with DEC",COUNTRY_INFO!P210))</f>
        <v>0</v>
      </c>
      <c r="F210" s="16">
        <f>IF(INTRO!$E$39&lt;&gt;"Non-endemic",COUNTRY_INFO!Q210,"Not required")</f>
        <v>0</v>
      </c>
      <c r="G210" s="15">
        <f>IF(COUNTRY_INFO!H210=1, IF($E210=1,$D210, 0),0)</f>
        <v>0</v>
      </c>
      <c r="H210" s="15">
        <f>IF(INTRO!$E$39&lt;&gt;"Endemic",0, IF(AND(COUNTRY_INFO!$I210=1,$F210&lt;&gt;0),IF(COUNTRY_INFO!M210&gt;=(COUNTRY_INFO!F210+COUNTRY_INFO!G210),COUNTRY_INFO!F210+COUNTRY_INFO!G210,COUNTRY_INFO!$M210), 0))</f>
        <v>0</v>
      </c>
      <c r="I210" s="3"/>
      <c r="J210" s="15">
        <f t="shared" si="23"/>
        <v>0</v>
      </c>
      <c r="K210" s="15">
        <f t="shared" si="24"/>
        <v>0</v>
      </c>
      <c r="L210" s="15">
        <f t="shared" si="25"/>
        <v>0</v>
      </c>
      <c r="M210" s="15">
        <f t="shared" si="26"/>
        <v>0</v>
      </c>
      <c r="N210" s="15">
        <f t="shared" si="27"/>
        <v>0</v>
      </c>
      <c r="O210" s="25"/>
      <c r="P210" s="17">
        <f t="shared" si="6"/>
        <v>0</v>
      </c>
      <c r="Q210" s="17">
        <f t="shared" si="7"/>
        <v>0</v>
      </c>
    </row>
    <row r="211" spans="1:17" x14ac:dyDescent="0.2">
      <c r="A211" s="14" t="str">
        <f>IF(INTRO!$E$39="Non-endemic"," ",IF(COUNTRY_INFO!A211=0," ",COUNTRY_INFO!A211))</f>
        <v>Ethiopia</v>
      </c>
      <c r="B211" s="14" t="str">
        <f>IF(INTRO!$E$39="Non-endemic"," ",IF(COUNTRY_INFO!B211=0," ",COUNTRY_INFO!B211))</f>
        <v>AmharaWest Gojam</v>
      </c>
      <c r="C211" s="14" t="str">
        <f>IF(INTRO!$E$39="Non-endemic"," ",IF(COUNTRY_INFO!C211=0," ",COUNTRY_INFO!C211))</f>
        <v>Sekala</v>
      </c>
      <c r="D211" s="15">
        <f>IF(INTRO!$E$39="Non-endemic",0,IF(INTRO!$E$39="Endemic but PC is not required",IF(COUNTRY_INFO!$H211=1,COUNTRY_INFO!F211+COUNTRY_INFO!G211,0),IF(COUNTRY_INFO!$H211=1,COUNTRY_INFO!F211+COUNTRY_INFO!G211,IF(COUNTRY_INFO!$I211=1,IF(COUNTRY_INFO!M211&gt;=(COUNTRY_INFO!F211+COUNTRY_INFO!G211),COUNTRY_INFO!F211+COUNTRY_INFO!G211,COUNTRY_INFO!$M211),0))))</f>
        <v>0</v>
      </c>
      <c r="E211" s="16">
        <f>IF(AND(INTRO!$E$39="Non-endemic",INTRO!$E$37="Non-endemic"),"Not required",IF(INTRO!$E$39="Non-endemic","Treat with DEC",COUNTRY_INFO!P211))</f>
        <v>0</v>
      </c>
      <c r="F211" s="16">
        <f>IF(INTRO!$E$39&lt;&gt;"Non-endemic",COUNTRY_INFO!Q211,"Not required")</f>
        <v>0</v>
      </c>
      <c r="G211" s="15">
        <f>IF(COUNTRY_INFO!H211=1, IF($E211=1,$D211, 0),0)</f>
        <v>0</v>
      </c>
      <c r="H211" s="15">
        <f>IF(INTRO!$E$39&lt;&gt;"Endemic",0, IF(AND(COUNTRY_INFO!$I211=1,$F211&lt;&gt;0),IF(COUNTRY_INFO!M211&gt;=(COUNTRY_INFO!F211+COUNTRY_INFO!G211),COUNTRY_INFO!F211+COUNTRY_INFO!G211,COUNTRY_INFO!$M211), 0))</f>
        <v>0</v>
      </c>
      <c r="I211" s="3"/>
      <c r="J211" s="15">
        <f t="shared" si="23"/>
        <v>0</v>
      </c>
      <c r="K211" s="15">
        <f t="shared" si="24"/>
        <v>0</v>
      </c>
      <c r="L211" s="15">
        <f t="shared" si="25"/>
        <v>0</v>
      </c>
      <c r="M211" s="15">
        <f t="shared" si="26"/>
        <v>0</v>
      </c>
      <c r="N211" s="15">
        <f t="shared" si="27"/>
        <v>0</v>
      </c>
      <c r="O211" s="25"/>
      <c r="P211" s="17">
        <f t="shared" si="6"/>
        <v>0</v>
      </c>
      <c r="Q211" s="17">
        <f t="shared" si="7"/>
        <v>0</v>
      </c>
    </row>
    <row r="212" spans="1:17" x14ac:dyDescent="0.2">
      <c r="A212" s="14" t="str">
        <f>IF(INTRO!$E$39="Non-endemic"," ",IF(COUNTRY_INFO!A212=0," ",COUNTRY_INFO!A212))</f>
        <v>Ethiopia</v>
      </c>
      <c r="B212" s="14" t="str">
        <f>IF(INTRO!$E$39="Non-endemic"," ",IF(COUNTRY_INFO!B212=0," ",COUNTRY_INFO!B212))</f>
        <v>AmharaWest Gojam</v>
      </c>
      <c r="C212" s="14" t="str">
        <f>IF(INTRO!$E$39="Non-endemic"," ",IF(COUNTRY_INFO!C212=0," ",COUNTRY_INFO!C212))</f>
        <v>South Achefer</v>
      </c>
      <c r="D212" s="15">
        <f>IF(INTRO!$E$39="Non-endemic",0,IF(INTRO!$E$39="Endemic but PC is not required",IF(COUNTRY_INFO!$H212=1,COUNTRY_INFO!F212+COUNTRY_INFO!G212,0),IF(COUNTRY_INFO!$H212=1,COUNTRY_INFO!F212+COUNTRY_INFO!G212,IF(COUNTRY_INFO!$I212=1,IF(COUNTRY_INFO!M212&gt;=(COUNTRY_INFO!F212+COUNTRY_INFO!G212),COUNTRY_INFO!F212+COUNTRY_INFO!G212,COUNTRY_INFO!$M212),0))))</f>
        <v>0</v>
      </c>
      <c r="E212" s="16">
        <f>IF(AND(INTRO!$E$39="Non-endemic",INTRO!$E$37="Non-endemic"),"Not required",IF(INTRO!$E$39="Non-endemic","Treat with DEC",COUNTRY_INFO!P212))</f>
        <v>0</v>
      </c>
      <c r="F212" s="16">
        <f>IF(INTRO!$E$39&lt;&gt;"Non-endemic",COUNTRY_INFO!Q212,"Not required")</f>
        <v>0</v>
      </c>
      <c r="G212" s="15">
        <f>IF(COUNTRY_INFO!H212=1, IF($E212=1,$D212, 0),0)</f>
        <v>0</v>
      </c>
      <c r="H212" s="15">
        <f>IF(INTRO!$E$39&lt;&gt;"Endemic",0, IF(AND(COUNTRY_INFO!$I212=1,$F212&lt;&gt;0),IF(COUNTRY_INFO!M212&gt;=(COUNTRY_INFO!F212+COUNTRY_INFO!G212),COUNTRY_INFO!F212+COUNTRY_INFO!G212,COUNTRY_INFO!$M212), 0))</f>
        <v>0</v>
      </c>
      <c r="I212" s="3"/>
      <c r="J212" s="15">
        <f t="shared" si="23"/>
        <v>0</v>
      </c>
      <c r="K212" s="15">
        <f t="shared" si="24"/>
        <v>0</v>
      </c>
      <c r="L212" s="15">
        <f t="shared" si="25"/>
        <v>0</v>
      </c>
      <c r="M212" s="15">
        <f t="shared" si="26"/>
        <v>0</v>
      </c>
      <c r="N212" s="15">
        <f t="shared" si="27"/>
        <v>0</v>
      </c>
      <c r="O212" s="25"/>
      <c r="P212" s="17">
        <f t="shared" si="6"/>
        <v>0</v>
      </c>
      <c r="Q212" s="17">
        <f t="shared" si="7"/>
        <v>0</v>
      </c>
    </row>
    <row r="213" spans="1:17" x14ac:dyDescent="0.2">
      <c r="A213" s="14" t="str">
        <f>IF(INTRO!$E$39="Non-endemic"," ",IF(COUNTRY_INFO!A213=0," ",COUNTRY_INFO!A213))</f>
        <v>Ethiopia</v>
      </c>
      <c r="B213" s="14" t="str">
        <f>IF(INTRO!$E$39="Non-endemic"," ",IF(COUNTRY_INFO!B213=0," ",COUNTRY_INFO!B213))</f>
        <v>AmharaWest Gojam</v>
      </c>
      <c r="C213" s="14" t="str">
        <f>IF(INTRO!$E$39="Non-endemic"," ",IF(COUNTRY_INFO!C213=0," ",COUNTRY_INFO!C213))</f>
        <v>South Mecha</v>
      </c>
      <c r="D213" s="15">
        <f>IF(INTRO!$E$39="Non-endemic",0,IF(INTRO!$E$39="Endemic but PC is not required",IF(COUNTRY_INFO!$H213=1,COUNTRY_INFO!F213+COUNTRY_INFO!G213,0),IF(COUNTRY_INFO!$H213=1,COUNTRY_INFO!F213+COUNTRY_INFO!G213,IF(COUNTRY_INFO!$I213=1,IF(COUNTRY_INFO!M213&gt;=(COUNTRY_INFO!F213+COUNTRY_INFO!G213),COUNTRY_INFO!F213+COUNTRY_INFO!G213,COUNTRY_INFO!$M213),0))))</f>
        <v>0</v>
      </c>
      <c r="E213" s="16">
        <f>IF(AND(INTRO!$E$39="Non-endemic",INTRO!$E$37="Non-endemic"),"Not required",IF(INTRO!$E$39="Non-endemic","Treat with DEC",COUNTRY_INFO!P213))</f>
        <v>0</v>
      </c>
      <c r="F213" s="16">
        <f>IF(INTRO!$E$39&lt;&gt;"Non-endemic",COUNTRY_INFO!Q213,"Not required")</f>
        <v>0</v>
      </c>
      <c r="G213" s="15">
        <f>IF(COUNTRY_INFO!H213=1, IF($E213=1,$D213, 0),0)</f>
        <v>0</v>
      </c>
      <c r="H213" s="15">
        <f>IF(INTRO!$E$39&lt;&gt;"Endemic",0, IF(AND(COUNTRY_INFO!$I213=1,$F213&lt;&gt;0),IF(COUNTRY_INFO!M213&gt;=(COUNTRY_INFO!F213+COUNTRY_INFO!G213),COUNTRY_INFO!F213+COUNTRY_INFO!G213,COUNTRY_INFO!$M213), 0))</f>
        <v>0</v>
      </c>
      <c r="I213" s="3"/>
      <c r="J213" s="15">
        <f t="shared" si="23"/>
        <v>0</v>
      </c>
      <c r="K213" s="15">
        <f t="shared" si="24"/>
        <v>0</v>
      </c>
      <c r="L213" s="15">
        <f t="shared" si="25"/>
        <v>0</v>
      </c>
      <c r="M213" s="15">
        <f t="shared" si="26"/>
        <v>0</v>
      </c>
      <c r="N213" s="15">
        <f t="shared" si="27"/>
        <v>0</v>
      </c>
      <c r="O213" s="25"/>
      <c r="P213" s="17">
        <f t="shared" si="6"/>
        <v>0</v>
      </c>
      <c r="Q213" s="17">
        <f t="shared" si="7"/>
        <v>0</v>
      </c>
    </row>
    <row r="214" spans="1:17" x14ac:dyDescent="0.2">
      <c r="A214" s="14" t="str">
        <f>IF(INTRO!$E$39="Non-endemic"," ",IF(COUNTRY_INFO!A214=0," ",COUNTRY_INFO!A214))</f>
        <v>Ethiopia</v>
      </c>
      <c r="B214" s="14" t="str">
        <f>IF(INTRO!$E$39="Non-endemic"," ",IF(COUNTRY_INFO!B214=0," ",COUNTRY_INFO!B214))</f>
        <v>AmharaWest Gojam</v>
      </c>
      <c r="C214" s="14" t="str">
        <f>IF(INTRO!$E$39="Non-endemic"," ",IF(COUNTRY_INFO!C214=0," ",COUNTRY_INFO!C214))</f>
        <v>Wonberma</v>
      </c>
      <c r="D214" s="15">
        <f>IF(INTRO!$E$39="Non-endemic",0,IF(INTRO!$E$39="Endemic but PC is not required",IF(COUNTRY_INFO!$H214=1,COUNTRY_INFO!F214+COUNTRY_INFO!G214,0),IF(COUNTRY_INFO!$H214=1,COUNTRY_INFO!F214+COUNTRY_INFO!G214,IF(COUNTRY_INFO!$I214=1,IF(COUNTRY_INFO!M214&gt;=(COUNTRY_INFO!F214+COUNTRY_INFO!G214),COUNTRY_INFO!F214+COUNTRY_INFO!G214,COUNTRY_INFO!$M214),0))))</f>
        <v>0</v>
      </c>
      <c r="E214" s="16">
        <f>IF(AND(INTRO!$E$39="Non-endemic",INTRO!$E$37="Non-endemic"),"Not required",IF(INTRO!$E$39="Non-endemic","Treat with DEC",COUNTRY_INFO!P214))</f>
        <v>0</v>
      </c>
      <c r="F214" s="16">
        <f>IF(INTRO!$E$39&lt;&gt;"Non-endemic",COUNTRY_INFO!Q214,"Not required")</f>
        <v>0</v>
      </c>
      <c r="G214" s="15">
        <f>IF(COUNTRY_INFO!H214=1, IF($E214=1,$D214, 0),0)</f>
        <v>0</v>
      </c>
      <c r="H214" s="15">
        <f>IF(INTRO!$E$39&lt;&gt;"Endemic",0, IF(AND(COUNTRY_INFO!$I214=1,$F214&lt;&gt;0),IF(COUNTRY_INFO!M214&gt;=(COUNTRY_INFO!F214+COUNTRY_INFO!G214),COUNTRY_INFO!F214+COUNTRY_INFO!G214,COUNTRY_INFO!$M214), 0))</f>
        <v>0</v>
      </c>
      <c r="I214" s="3"/>
      <c r="J214" s="15">
        <f t="shared" si="23"/>
        <v>0</v>
      </c>
      <c r="K214" s="15">
        <f t="shared" si="24"/>
        <v>0</v>
      </c>
      <c r="L214" s="15">
        <f t="shared" si="25"/>
        <v>0</v>
      </c>
      <c r="M214" s="15">
        <f t="shared" si="26"/>
        <v>0</v>
      </c>
      <c r="N214" s="15">
        <f t="shared" si="27"/>
        <v>0</v>
      </c>
      <c r="O214" s="25"/>
      <c r="P214" s="17">
        <f t="shared" si="6"/>
        <v>0</v>
      </c>
      <c r="Q214" s="17">
        <f t="shared" si="7"/>
        <v>0</v>
      </c>
    </row>
    <row r="215" spans="1:17" x14ac:dyDescent="0.2">
      <c r="A215" s="14" t="str">
        <f>IF(INTRO!$E$39="Non-endemic"," ",IF(COUNTRY_INFO!A215=0," ",COUNTRY_INFO!A215))</f>
        <v>Ethiopia</v>
      </c>
      <c r="B215" s="14" t="str">
        <f>IF(INTRO!$E$39="Non-endemic"," ",IF(COUNTRY_INFO!B215=0," ",COUNTRY_INFO!B215))</f>
        <v>AmharaWest Gojam</v>
      </c>
      <c r="C215" s="14" t="str">
        <f>IF(INTRO!$E$39="Non-endemic"," ",IF(COUNTRY_INFO!C215=0," ",COUNTRY_INFO!C215))</f>
        <v>Yilemana Denesa</v>
      </c>
      <c r="D215" s="15">
        <f>IF(INTRO!$E$39="Non-endemic",0,IF(INTRO!$E$39="Endemic but PC is not required",IF(COUNTRY_INFO!$H215=1,COUNTRY_INFO!F215+COUNTRY_INFO!G215,0),IF(COUNTRY_INFO!$H215=1,COUNTRY_INFO!F215+COUNTRY_INFO!G215,IF(COUNTRY_INFO!$I215=1,IF(COUNTRY_INFO!M215&gt;=(COUNTRY_INFO!F215+COUNTRY_INFO!G215),COUNTRY_INFO!F215+COUNTRY_INFO!G215,COUNTRY_INFO!$M215),0))))</f>
        <v>0</v>
      </c>
      <c r="E215" s="16">
        <f>IF(AND(INTRO!$E$39="Non-endemic",INTRO!$E$37="Non-endemic"),"Not required",IF(INTRO!$E$39="Non-endemic","Treat with DEC",COUNTRY_INFO!P215))</f>
        <v>0</v>
      </c>
      <c r="F215" s="16">
        <f>IF(INTRO!$E$39&lt;&gt;"Non-endemic",COUNTRY_INFO!Q215,"Not required")</f>
        <v>0</v>
      </c>
      <c r="G215" s="15">
        <f>IF(COUNTRY_INFO!H215=1, IF($E215=1,$D215, 0),0)</f>
        <v>0</v>
      </c>
      <c r="H215" s="15">
        <f>IF(INTRO!$E$39&lt;&gt;"Endemic",0, IF(AND(COUNTRY_INFO!$I215=1,$F215&lt;&gt;0),IF(COUNTRY_INFO!M215&gt;=(COUNTRY_INFO!F215+COUNTRY_INFO!G215),COUNTRY_INFO!F215+COUNTRY_INFO!G215,COUNTRY_INFO!$M215), 0))</f>
        <v>0</v>
      </c>
      <c r="I215" s="3"/>
      <c r="J215" s="15">
        <f t="shared" si="23"/>
        <v>0</v>
      </c>
      <c r="K215" s="15">
        <f t="shared" si="24"/>
        <v>0</v>
      </c>
      <c r="L215" s="15">
        <f t="shared" si="25"/>
        <v>0</v>
      </c>
      <c r="M215" s="15">
        <f t="shared" si="26"/>
        <v>0</v>
      </c>
      <c r="N215" s="15">
        <f t="shared" si="27"/>
        <v>0</v>
      </c>
      <c r="O215" s="25"/>
      <c r="P215" s="17">
        <f t="shared" si="6"/>
        <v>0</v>
      </c>
      <c r="Q215" s="17">
        <f t="shared" si="7"/>
        <v>0</v>
      </c>
    </row>
    <row r="216" spans="1:17" x14ac:dyDescent="0.2">
      <c r="A216" s="14" t="str">
        <f>IF(INTRO!$E$39="Non-endemic"," ",IF(COUNTRY_INFO!A216=0," ",COUNTRY_INFO!A216))</f>
        <v>Ethiopia</v>
      </c>
      <c r="B216" s="14" t="str">
        <f>IF(INTRO!$E$39="Non-endemic"," ",IF(COUNTRY_INFO!B216=0," ",COUNTRY_INFO!B216))</f>
        <v>Beneshangul GumuzAsosa</v>
      </c>
      <c r="C216" s="14" t="str">
        <f>IF(INTRO!$E$39="Non-endemic"," ",IF(COUNTRY_INFO!C216=0," ",COUNTRY_INFO!C216))</f>
        <v>Asossa</v>
      </c>
      <c r="D216" s="15">
        <f>IF(INTRO!$E$39="Non-endemic",0,IF(INTRO!$E$39="Endemic but PC is not required",IF(COUNTRY_INFO!$H216=1,COUNTRY_INFO!F216+COUNTRY_INFO!G216,0),IF(COUNTRY_INFO!$H216=1,COUNTRY_INFO!F216+COUNTRY_INFO!G216,IF(COUNTRY_INFO!$I216=1,IF(COUNTRY_INFO!M216&gt;=(COUNTRY_INFO!F216+COUNTRY_INFO!G216),COUNTRY_INFO!F216+COUNTRY_INFO!G216,COUNTRY_INFO!$M216),0))))</f>
        <v>93994.162613214517</v>
      </c>
      <c r="E216" s="16">
        <f>IF(AND(INTRO!$E$39="Non-endemic",INTRO!$E$37="Non-endemic"),"Not required",IF(INTRO!$E$39="Non-endemic","Treat with DEC",COUNTRY_INFO!P216))</f>
        <v>1</v>
      </c>
      <c r="F216" s="16">
        <f>IF(INTRO!$E$39&lt;&gt;"Non-endemic",COUNTRY_INFO!Q216,"Not required")</f>
        <v>2</v>
      </c>
      <c r="G216" s="15">
        <f>IF(COUNTRY_INFO!H216=1, IF($E216=1,$D216, 0),0)</f>
        <v>93994.162613214517</v>
      </c>
      <c r="H216" s="15">
        <f>IF(INTRO!$E$39&lt;&gt;"Endemic",0, IF(AND(COUNTRY_INFO!$I216=1,$F216&lt;&gt;0),IF(COUNTRY_INFO!M216&gt;=(COUNTRY_INFO!F216+COUNTRY_INFO!G216),COUNTRY_INFO!F216+COUNTRY_INFO!G216,COUNTRY_INFO!$M216), 0))</f>
        <v>93994.162613214517</v>
      </c>
      <c r="I216" s="3"/>
      <c r="J216" s="15">
        <f t="shared" si="23"/>
        <v>93994.162613214517</v>
      </c>
      <c r="K216" s="15">
        <f t="shared" si="24"/>
        <v>0</v>
      </c>
      <c r="L216" s="15">
        <f t="shared" si="25"/>
        <v>263183.65531700064</v>
      </c>
      <c r="M216" s="15">
        <f t="shared" si="26"/>
        <v>263183.65531700064</v>
      </c>
      <c r="N216" s="15">
        <f t="shared" si="27"/>
        <v>526367.31063400127</v>
      </c>
      <c r="O216" s="25"/>
      <c r="P216" s="17">
        <f t="shared" si="6"/>
        <v>526367.31063400127</v>
      </c>
      <c r="Q216" s="17">
        <f t="shared" si="7"/>
        <v>1053</v>
      </c>
    </row>
    <row r="217" spans="1:17" x14ac:dyDescent="0.2">
      <c r="A217" s="14" t="str">
        <f>IF(INTRO!$E$39="Non-endemic"," ",IF(COUNTRY_INFO!A217=0," ",COUNTRY_INFO!A217))</f>
        <v>Ethiopia</v>
      </c>
      <c r="B217" s="14" t="str">
        <f>IF(INTRO!$E$39="Non-endemic"," ",IF(COUNTRY_INFO!B217=0," ",COUNTRY_INFO!B217))</f>
        <v>Beneshangul GumuzAsosa</v>
      </c>
      <c r="C217" s="14" t="str">
        <f>IF(INTRO!$E$39="Non-endemic"," ",IF(COUNTRY_INFO!C217=0," ",COUNTRY_INFO!C217))</f>
        <v>Assosa Town</v>
      </c>
      <c r="D217" s="15">
        <f>IF(INTRO!$E$39="Non-endemic",0,IF(INTRO!$E$39="Endemic but PC is not required",IF(COUNTRY_INFO!$H217=1,COUNTRY_INFO!F217+COUNTRY_INFO!G217,0),IF(COUNTRY_INFO!$H217=1,COUNTRY_INFO!F217+COUNTRY_INFO!G217,IF(COUNTRY_INFO!$I217=1,IF(COUNTRY_INFO!M217&gt;=(COUNTRY_INFO!F217+COUNTRY_INFO!G217),COUNTRY_INFO!F217+COUNTRY_INFO!G217,COUNTRY_INFO!$M217),0))))</f>
        <v>28513.306872793975</v>
      </c>
      <c r="E217" s="16">
        <f>IF(AND(INTRO!$E$39="Non-endemic",INTRO!$E$37="Non-endemic"),"Not required",IF(INTRO!$E$39="Non-endemic","Treat with DEC",COUNTRY_INFO!P217))</f>
        <v>0</v>
      </c>
      <c r="F217" s="16">
        <f>IF(INTRO!$E$39&lt;&gt;"Non-endemic",COUNTRY_INFO!Q217,"Not required")</f>
        <v>2</v>
      </c>
      <c r="G217" s="15">
        <f>IF(COUNTRY_INFO!H217=1, IF($E217=1,$D217, 0),0)</f>
        <v>0</v>
      </c>
      <c r="H217" s="15">
        <f>IF(INTRO!$E$39&lt;&gt;"Endemic",0, IF(AND(COUNTRY_INFO!$I217=1,$F217&lt;&gt;0),IF(COUNTRY_INFO!M217&gt;=(COUNTRY_INFO!F217+COUNTRY_INFO!G217),COUNTRY_INFO!F217+COUNTRY_INFO!G217,COUNTRY_INFO!$M217), 0))</f>
        <v>28513.306872793975</v>
      </c>
      <c r="I217" s="3"/>
      <c r="J217" s="15">
        <f t="shared" si="23"/>
        <v>28513.306872793975</v>
      </c>
      <c r="K217" s="15">
        <f t="shared" si="24"/>
        <v>0</v>
      </c>
      <c r="L217" s="15">
        <f t="shared" si="25"/>
        <v>159674.51848764624</v>
      </c>
      <c r="M217" s="15">
        <f t="shared" si="26"/>
        <v>0</v>
      </c>
      <c r="N217" s="15">
        <f t="shared" si="27"/>
        <v>159674.51848764624</v>
      </c>
      <c r="O217" s="25"/>
      <c r="P217" s="17">
        <f t="shared" si="6"/>
        <v>159674.51848764624</v>
      </c>
      <c r="Q217" s="17">
        <f t="shared" si="7"/>
        <v>320</v>
      </c>
    </row>
    <row r="218" spans="1:17" x14ac:dyDescent="0.2">
      <c r="A218" s="14" t="str">
        <f>IF(INTRO!$E$39="Non-endemic"," ",IF(COUNTRY_INFO!A218=0," ",COUNTRY_INFO!A218))</f>
        <v>Ethiopia</v>
      </c>
      <c r="B218" s="14" t="str">
        <f>IF(INTRO!$E$39="Non-endemic"," ",IF(COUNTRY_INFO!B218=0," ",COUNTRY_INFO!B218))</f>
        <v>Beneshangul GumuzAsosa</v>
      </c>
      <c r="C218" s="14" t="str">
        <f>IF(INTRO!$E$39="Non-endemic"," ",IF(COUNTRY_INFO!C218=0," ",COUNTRY_INFO!C218))</f>
        <v>Bambasi</v>
      </c>
      <c r="D218" s="15">
        <f>IF(INTRO!$E$39="Non-endemic",0,IF(INTRO!$E$39="Endemic but PC is not required",IF(COUNTRY_INFO!$H218=1,COUNTRY_INFO!F218+COUNTRY_INFO!G218,0),IF(COUNTRY_INFO!$H218=1,COUNTRY_INFO!F218+COUNTRY_INFO!G218,IF(COUNTRY_INFO!$I218=1,IF(COUNTRY_INFO!M218&gt;=(COUNTRY_INFO!F218+COUNTRY_INFO!G218),COUNTRY_INFO!F218+COUNTRY_INFO!G218,COUNTRY_INFO!$M218),0))))</f>
        <v>57222.872886772122</v>
      </c>
      <c r="E218" s="16">
        <f>IF(AND(INTRO!$E$39="Non-endemic",INTRO!$E$37="Non-endemic"),"Not required",IF(INTRO!$E$39="Non-endemic","Treat with DEC",COUNTRY_INFO!P218))</f>
        <v>0</v>
      </c>
      <c r="F218" s="16">
        <f>IF(INTRO!$E$39&lt;&gt;"Non-endemic",COUNTRY_INFO!Q218,"Not required")</f>
        <v>2</v>
      </c>
      <c r="G218" s="15">
        <f>IF(COUNTRY_INFO!H218=1, IF($E218=1,$D218, 0),0)</f>
        <v>0</v>
      </c>
      <c r="H218" s="15">
        <f>IF(INTRO!$E$39&lt;&gt;"Endemic",0, IF(AND(COUNTRY_INFO!$I218=1,$F218&lt;&gt;0),IF(COUNTRY_INFO!M218&gt;=(COUNTRY_INFO!F218+COUNTRY_INFO!G218),COUNTRY_INFO!F218+COUNTRY_INFO!G218,COUNTRY_INFO!$M218), 0))</f>
        <v>57222.872886772122</v>
      </c>
      <c r="I218" s="3"/>
      <c r="J218" s="15">
        <f t="shared" si="23"/>
        <v>57222.872886772122</v>
      </c>
      <c r="K218" s="15">
        <f t="shared" si="24"/>
        <v>0</v>
      </c>
      <c r="L218" s="15">
        <f t="shared" si="25"/>
        <v>320448.08816592384</v>
      </c>
      <c r="M218" s="15">
        <f t="shared" si="26"/>
        <v>0</v>
      </c>
      <c r="N218" s="15">
        <f t="shared" si="27"/>
        <v>320448.08816592384</v>
      </c>
      <c r="O218" s="25"/>
      <c r="P218" s="17">
        <f t="shared" si="6"/>
        <v>320448.08816592384</v>
      </c>
      <c r="Q218" s="17">
        <f t="shared" si="7"/>
        <v>641</v>
      </c>
    </row>
    <row r="219" spans="1:17" x14ac:dyDescent="0.2">
      <c r="A219" s="14" t="str">
        <f>IF(INTRO!$E$39="Non-endemic"," ",IF(COUNTRY_INFO!A219=0," ",COUNTRY_INFO!A219))</f>
        <v>Ethiopia</v>
      </c>
      <c r="B219" s="14" t="str">
        <f>IF(INTRO!$E$39="Non-endemic"," ",IF(COUNTRY_INFO!B219=0," ",COUNTRY_INFO!B219))</f>
        <v>Beneshangul GumuzAsosa</v>
      </c>
      <c r="C219" s="14" t="str">
        <f>IF(INTRO!$E$39="Non-endemic"," ",IF(COUNTRY_INFO!C219=0," ",COUNTRY_INFO!C219))</f>
        <v>Homosha</v>
      </c>
      <c r="D219" s="15">
        <f>IF(INTRO!$E$39="Non-endemic",0,IF(INTRO!$E$39="Endemic but PC is not required",IF(COUNTRY_INFO!$H219=1,COUNTRY_INFO!F219+COUNTRY_INFO!G219,0),IF(COUNTRY_INFO!$H219=1,COUNTRY_INFO!F219+COUNTRY_INFO!G219,IF(COUNTRY_INFO!$I219=1,IF(COUNTRY_INFO!M219&gt;=(COUNTRY_INFO!F219+COUNTRY_INFO!G219),COUNTRY_INFO!F219+COUNTRY_INFO!G219,COUNTRY_INFO!$M219),0))))</f>
        <v>25551.955301103219</v>
      </c>
      <c r="E219" s="16">
        <f>IF(AND(INTRO!$E$39="Non-endemic",INTRO!$E$37="Non-endemic"),"Not required",IF(INTRO!$E$39="Non-endemic","Treat with DEC",COUNTRY_INFO!P219))</f>
        <v>1</v>
      </c>
      <c r="F219" s="16">
        <f>IF(INTRO!$E$39&lt;&gt;"Non-endemic",COUNTRY_INFO!Q219,"Not required")</f>
        <v>2</v>
      </c>
      <c r="G219" s="15">
        <f>IF(COUNTRY_INFO!H219=1, IF($E219=1,$D219, 0),0)</f>
        <v>25551.955301103219</v>
      </c>
      <c r="H219" s="15">
        <f>IF(INTRO!$E$39&lt;&gt;"Endemic",0, IF(AND(COUNTRY_INFO!$I219=1,$F219&lt;&gt;0),IF(COUNTRY_INFO!M219&gt;=(COUNTRY_INFO!F219+COUNTRY_INFO!G219),COUNTRY_INFO!F219+COUNTRY_INFO!G219,COUNTRY_INFO!$M219), 0))</f>
        <v>25551.955301103219</v>
      </c>
      <c r="I219" s="3"/>
      <c r="J219" s="15">
        <f t="shared" si="23"/>
        <v>25551.955301103219</v>
      </c>
      <c r="K219" s="15">
        <f t="shared" si="24"/>
        <v>0</v>
      </c>
      <c r="L219" s="15">
        <f t="shared" si="25"/>
        <v>71545.474843089003</v>
      </c>
      <c r="M219" s="15">
        <f t="shared" si="26"/>
        <v>71545.474843089003</v>
      </c>
      <c r="N219" s="15">
        <f t="shared" si="27"/>
        <v>143090.94968617801</v>
      </c>
      <c r="O219" s="25"/>
      <c r="P219" s="17">
        <f t="shared" si="6"/>
        <v>143090.94968617801</v>
      </c>
      <c r="Q219" s="17">
        <f t="shared" si="7"/>
        <v>287</v>
      </c>
    </row>
    <row r="220" spans="1:17" x14ac:dyDescent="0.2">
      <c r="A220" s="14" t="str">
        <f>IF(INTRO!$E$39="Non-endemic"," ",IF(COUNTRY_INFO!A220=0," ",COUNTRY_INFO!A220))</f>
        <v>Ethiopia</v>
      </c>
      <c r="B220" s="14" t="str">
        <f>IF(INTRO!$E$39="Non-endemic"," ",IF(COUNTRY_INFO!B220=0," ",COUNTRY_INFO!B220))</f>
        <v>Beneshangul GumuzAsosa</v>
      </c>
      <c r="C220" s="14" t="str">
        <f>IF(INTRO!$E$39="Non-endemic"," ",IF(COUNTRY_INFO!C220=0," ",COUNTRY_INFO!C220))</f>
        <v>Kurmuke</v>
      </c>
      <c r="D220" s="15">
        <f>IF(INTRO!$E$39="Non-endemic",0,IF(INTRO!$E$39="Endemic but PC is not required",IF(COUNTRY_INFO!$H220=1,COUNTRY_INFO!F220+COUNTRY_INFO!G220,0),IF(COUNTRY_INFO!$H220=1,COUNTRY_INFO!F220+COUNTRY_INFO!G220,IF(COUNTRY_INFO!$I220=1,IF(COUNTRY_INFO!M220&gt;=(COUNTRY_INFO!F220+COUNTRY_INFO!G220),COUNTRY_INFO!F220+COUNTRY_INFO!G220,COUNTRY_INFO!$M220),0))))</f>
        <v>19664.912448184223</v>
      </c>
      <c r="E220" s="16">
        <f>IF(AND(INTRO!$E$39="Non-endemic",INTRO!$E$37="Non-endemic"),"Not required",IF(INTRO!$E$39="Non-endemic","Treat with DEC",COUNTRY_INFO!P220))</f>
        <v>0</v>
      </c>
      <c r="F220" s="16">
        <f>IF(INTRO!$E$39&lt;&gt;"Non-endemic",COUNTRY_INFO!Q220,"Not required")</f>
        <v>2</v>
      </c>
      <c r="G220" s="15">
        <f>IF(COUNTRY_INFO!H220=1, IF($E220=1,$D220, 0),0)</f>
        <v>0</v>
      </c>
      <c r="H220" s="15">
        <f>IF(INTRO!$E$39&lt;&gt;"Endemic",0, IF(AND(COUNTRY_INFO!$I220=1,$F220&lt;&gt;0),IF(COUNTRY_INFO!M220&gt;=(COUNTRY_INFO!F220+COUNTRY_INFO!G220),COUNTRY_INFO!F220+COUNTRY_INFO!G220,COUNTRY_INFO!$M220), 0))</f>
        <v>19664.912448184223</v>
      </c>
      <c r="I220" s="3"/>
      <c r="J220" s="15">
        <f t="shared" si="23"/>
        <v>19664.912448184223</v>
      </c>
      <c r="K220" s="15">
        <f t="shared" si="24"/>
        <v>0</v>
      </c>
      <c r="L220" s="15">
        <f t="shared" si="25"/>
        <v>110123.50970983165</v>
      </c>
      <c r="M220" s="15">
        <f t="shared" si="26"/>
        <v>0</v>
      </c>
      <c r="N220" s="15">
        <f t="shared" si="27"/>
        <v>110123.50970983165</v>
      </c>
      <c r="O220" s="25"/>
      <c r="P220" s="17">
        <f t="shared" si="6"/>
        <v>110123.50970983165</v>
      </c>
      <c r="Q220" s="17">
        <f t="shared" si="7"/>
        <v>221</v>
      </c>
    </row>
    <row r="221" spans="1:17" x14ac:dyDescent="0.2">
      <c r="A221" s="14" t="str">
        <f>IF(INTRO!$E$39="Non-endemic"," ",IF(COUNTRY_INFO!A221=0," ",COUNTRY_INFO!A221))</f>
        <v>Ethiopia</v>
      </c>
      <c r="B221" s="14" t="str">
        <f>IF(INTRO!$E$39="Non-endemic"," ",IF(COUNTRY_INFO!B221=0," ",COUNTRY_INFO!B221))</f>
        <v>Beneshangul GumuzAsosa</v>
      </c>
      <c r="C221" s="14" t="str">
        <f>IF(INTRO!$E$39="Non-endemic"," ",IF(COUNTRY_INFO!C221=0," ",COUNTRY_INFO!C221))</f>
        <v>Menge</v>
      </c>
      <c r="D221" s="15">
        <f>IF(INTRO!$E$39="Non-endemic",0,IF(INTRO!$E$39="Endemic but PC is not required",IF(COUNTRY_INFO!$H221=1,COUNTRY_INFO!F221+COUNTRY_INFO!G221,0),IF(COUNTRY_INFO!$H221=1,COUNTRY_INFO!F221+COUNTRY_INFO!G221,IF(COUNTRY_INFO!$I221=1,IF(COUNTRY_INFO!M221&gt;=(COUNTRY_INFO!F221+COUNTRY_INFO!G221),COUNTRY_INFO!F221+COUNTRY_INFO!G221,COUNTRY_INFO!$M221),0))))</f>
        <v>47288.372112755489</v>
      </c>
      <c r="E221" s="16">
        <f>IF(AND(INTRO!$E$39="Non-endemic",INTRO!$E$37="Non-endemic"),"Not required",IF(INTRO!$E$39="Non-endemic","Treat with DEC",COUNTRY_INFO!P221))</f>
        <v>1</v>
      </c>
      <c r="F221" s="16">
        <f>IF(INTRO!$E$39&lt;&gt;"Non-endemic",COUNTRY_INFO!Q221,"Not required")</f>
        <v>2</v>
      </c>
      <c r="G221" s="15">
        <f>IF(COUNTRY_INFO!H221=1, IF($E221=1,$D221, 0),0)</f>
        <v>47288.372112755489</v>
      </c>
      <c r="H221" s="15">
        <f>IF(INTRO!$E$39&lt;&gt;"Endemic",0, IF(AND(COUNTRY_INFO!$I221=1,$F221&lt;&gt;0),IF(COUNTRY_INFO!M221&gt;=(COUNTRY_INFO!F221+COUNTRY_INFO!G221),COUNTRY_INFO!F221+COUNTRY_INFO!G221,COUNTRY_INFO!$M221), 0))</f>
        <v>47288.372112755489</v>
      </c>
      <c r="I221" s="3"/>
      <c r="J221" s="15">
        <f t="shared" si="23"/>
        <v>47288.372112755489</v>
      </c>
      <c r="K221" s="15">
        <f t="shared" si="24"/>
        <v>0</v>
      </c>
      <c r="L221" s="15">
        <f t="shared" si="25"/>
        <v>132407.44191571538</v>
      </c>
      <c r="M221" s="15">
        <f t="shared" si="26"/>
        <v>132407.44191571538</v>
      </c>
      <c r="N221" s="15">
        <f t="shared" si="27"/>
        <v>264814.88383143075</v>
      </c>
      <c r="O221" s="25"/>
      <c r="P221" s="17">
        <f t="shared" si="6"/>
        <v>264814.88383143075</v>
      </c>
      <c r="Q221" s="17">
        <f t="shared" si="7"/>
        <v>530</v>
      </c>
    </row>
    <row r="222" spans="1:17" x14ac:dyDescent="0.2">
      <c r="A222" s="14" t="str">
        <f>IF(INTRO!$E$39="Non-endemic"," ",IF(COUNTRY_INFO!A222=0," ",COUNTRY_INFO!A222))</f>
        <v>Ethiopia</v>
      </c>
      <c r="B222" s="14" t="str">
        <f>IF(INTRO!$E$39="Non-endemic"," ",IF(COUNTRY_INFO!B222=0," ",COUNTRY_INFO!B222))</f>
        <v>Beneshangul GumuzAsosa</v>
      </c>
      <c r="C222" s="14" t="str">
        <f>IF(INTRO!$E$39="Non-endemic"," ",IF(COUNTRY_INFO!C222=0," ",COUNTRY_INFO!C222))</f>
        <v>Oda bildigilu</v>
      </c>
      <c r="D222" s="15">
        <f>IF(INTRO!$E$39="Non-endemic",0,IF(INTRO!$E$39="Endemic but PC is not required",IF(COUNTRY_INFO!$H222=1,COUNTRY_INFO!F222+COUNTRY_INFO!G222,0),IF(COUNTRY_INFO!$H222=1,COUNTRY_INFO!F222+COUNTRY_INFO!G222,IF(COUNTRY_INFO!$I222=1,IF(COUNTRY_INFO!M222&gt;=(COUNTRY_INFO!F222+COUNTRY_INFO!G222),COUNTRY_INFO!F222+COUNTRY_INFO!G222,COUNTRY_INFO!$M222),0))))</f>
        <v>64144.276404835255</v>
      </c>
      <c r="E222" s="16">
        <f>IF(AND(INTRO!$E$39="Non-endemic",INTRO!$E$37="Non-endemic"),"Not required",IF(INTRO!$E$39="Non-endemic","Treat with DEC",COUNTRY_INFO!P222))</f>
        <v>1</v>
      </c>
      <c r="F222" s="16">
        <f>IF(INTRO!$E$39&lt;&gt;"Non-endemic",COUNTRY_INFO!Q222,"Not required")</f>
        <v>2</v>
      </c>
      <c r="G222" s="15">
        <f>IF(COUNTRY_INFO!H222=1, IF($E222=1,$D222, 0),0)</f>
        <v>64144.276404835255</v>
      </c>
      <c r="H222" s="15">
        <f>IF(INTRO!$E$39&lt;&gt;"Endemic",0, IF(AND(COUNTRY_INFO!$I222=1,$F222&lt;&gt;0),IF(COUNTRY_INFO!M222&gt;=(COUNTRY_INFO!F222+COUNTRY_INFO!G222),COUNTRY_INFO!F222+COUNTRY_INFO!G222,COUNTRY_INFO!$M222), 0))</f>
        <v>64144.276404835255</v>
      </c>
      <c r="I222" s="3"/>
      <c r="J222" s="15">
        <f t="shared" si="23"/>
        <v>64144.276404835255</v>
      </c>
      <c r="K222" s="15">
        <f t="shared" si="24"/>
        <v>0</v>
      </c>
      <c r="L222" s="15">
        <f t="shared" si="25"/>
        <v>179603.97393353871</v>
      </c>
      <c r="M222" s="15">
        <f t="shared" si="26"/>
        <v>179603.97393353871</v>
      </c>
      <c r="N222" s="15">
        <f t="shared" si="27"/>
        <v>359207.94786707743</v>
      </c>
      <c r="O222" s="25"/>
      <c r="P222" s="17">
        <f t="shared" si="6"/>
        <v>359207.94786707743</v>
      </c>
      <c r="Q222" s="17">
        <f t="shared" si="7"/>
        <v>719</v>
      </c>
    </row>
    <row r="223" spans="1:17" x14ac:dyDescent="0.2">
      <c r="A223" s="14" t="str">
        <f>IF(INTRO!$E$39="Non-endemic"," ",IF(COUNTRY_INFO!A223=0," ",COUNTRY_INFO!A223))</f>
        <v>Ethiopia</v>
      </c>
      <c r="B223" s="14" t="str">
        <f>IF(INTRO!$E$39="Non-endemic"," ",IF(COUNTRY_INFO!B223=0," ",COUNTRY_INFO!B223))</f>
        <v>Beneshangul GumuzAsosa</v>
      </c>
      <c r="C223" s="14" t="str">
        <f>IF(INTRO!$E$39="Non-endemic"," ",IF(COUNTRY_INFO!C223=0," ",COUNTRY_INFO!C223))</f>
        <v>Sherkole</v>
      </c>
      <c r="D223" s="15">
        <f>IF(INTRO!$E$39="Non-endemic",0,IF(INTRO!$E$39="Endemic but PC is not required",IF(COUNTRY_INFO!$H223=1,COUNTRY_INFO!F223+COUNTRY_INFO!G223,0),IF(COUNTRY_INFO!$H223=1,COUNTRY_INFO!F223+COUNTRY_INFO!G223,IF(COUNTRY_INFO!$I223=1,IF(COUNTRY_INFO!M223&gt;=(COUNTRY_INFO!F223+COUNTRY_INFO!G223),COUNTRY_INFO!F223+COUNTRY_INFO!G223,COUNTRY_INFO!$M223),0))))</f>
        <v>29001.061088552458</v>
      </c>
      <c r="E223" s="16">
        <f>IF(AND(INTRO!$E$39="Non-endemic",INTRO!$E$37="Non-endemic"),"Not required",IF(INTRO!$E$39="Non-endemic","Treat with DEC",COUNTRY_INFO!P223))</f>
        <v>1</v>
      </c>
      <c r="F223" s="16">
        <f>IF(INTRO!$E$39&lt;&gt;"Non-endemic",COUNTRY_INFO!Q223,"Not required")</f>
        <v>2</v>
      </c>
      <c r="G223" s="15">
        <f>IF(COUNTRY_INFO!H223=1, IF($E223=1,$D223, 0),0)</f>
        <v>29001.061088552458</v>
      </c>
      <c r="H223" s="15">
        <f>IF(INTRO!$E$39&lt;&gt;"Endemic",0, IF(AND(COUNTRY_INFO!$I223=1,$F223&lt;&gt;0),IF(COUNTRY_INFO!M223&gt;=(COUNTRY_INFO!F223+COUNTRY_INFO!G223),COUNTRY_INFO!F223+COUNTRY_INFO!G223,COUNTRY_INFO!$M223), 0))</f>
        <v>29001.061088552458</v>
      </c>
      <c r="I223" s="3"/>
      <c r="J223" s="15">
        <f t="shared" si="23"/>
        <v>29001.061088552458</v>
      </c>
      <c r="K223" s="15">
        <f t="shared" si="24"/>
        <v>0</v>
      </c>
      <c r="L223" s="15">
        <f t="shared" si="25"/>
        <v>81202.971047946878</v>
      </c>
      <c r="M223" s="15">
        <f t="shared" si="26"/>
        <v>81202.971047946878</v>
      </c>
      <c r="N223" s="15">
        <f t="shared" si="27"/>
        <v>162405.94209589376</v>
      </c>
      <c r="O223" s="25"/>
      <c r="P223" s="17">
        <f t="shared" si="6"/>
        <v>162405.94209589376</v>
      </c>
      <c r="Q223" s="17">
        <f t="shared" si="7"/>
        <v>325</v>
      </c>
    </row>
    <row r="224" spans="1:17" x14ac:dyDescent="0.2">
      <c r="A224" s="14" t="str">
        <f>IF(INTRO!$E$39="Non-endemic"," ",IF(COUNTRY_INFO!A224=0," ",COUNTRY_INFO!A224))</f>
        <v>Ethiopia</v>
      </c>
      <c r="B224" s="14" t="str">
        <f>IF(INTRO!$E$39="Non-endemic"," ",IF(COUNTRY_INFO!B224=0," ",COUNTRY_INFO!B224))</f>
        <v>Beneshangul GumuzKamashi</v>
      </c>
      <c r="C224" s="14" t="str">
        <f>IF(INTRO!$E$39="Non-endemic"," ",IF(COUNTRY_INFO!C224=0," ",COUNTRY_INFO!C224))</f>
        <v>Agalometi</v>
      </c>
      <c r="D224" s="15">
        <f>IF(INTRO!$E$39="Non-endemic",0,IF(INTRO!$E$39="Endemic but PC is not required",IF(COUNTRY_INFO!$H224=1,COUNTRY_INFO!F224+COUNTRY_INFO!G224,0),IF(COUNTRY_INFO!$H224=1,COUNTRY_INFO!F224+COUNTRY_INFO!G224,IF(COUNTRY_INFO!$I224=1,IF(COUNTRY_INFO!M224&gt;=(COUNTRY_INFO!F224+COUNTRY_INFO!G224),COUNTRY_INFO!F224+COUNTRY_INFO!G224,COUNTRY_INFO!$M224),0))))</f>
        <v>26763.502412025417</v>
      </c>
      <c r="E224" s="16">
        <f>IF(AND(INTRO!$E$39="Non-endemic",INTRO!$E$37="Non-endemic"),"Not required",IF(INTRO!$E$39="Non-endemic","Treat with DEC",COUNTRY_INFO!P224))</f>
        <v>1</v>
      </c>
      <c r="F224" s="16">
        <f>IF(INTRO!$E$39&lt;&gt;"Non-endemic",COUNTRY_INFO!Q224,"Not required")</f>
        <v>2</v>
      </c>
      <c r="G224" s="15">
        <f>IF(COUNTRY_INFO!H224=1, IF($E224=1,$D224, 0),0)</f>
        <v>26763.502412025417</v>
      </c>
      <c r="H224" s="15">
        <f>IF(INTRO!$E$39&lt;&gt;"Endemic",0, IF(AND(COUNTRY_INFO!$I224=1,$F224&lt;&gt;0),IF(COUNTRY_INFO!M224&gt;=(COUNTRY_INFO!F224+COUNTRY_INFO!G224),COUNTRY_INFO!F224+COUNTRY_INFO!G224,COUNTRY_INFO!$M224), 0))</f>
        <v>26763.502412025417</v>
      </c>
      <c r="I224" s="3"/>
      <c r="J224" s="15">
        <f t="shared" si="23"/>
        <v>26763.502412025417</v>
      </c>
      <c r="K224" s="15">
        <f t="shared" si="24"/>
        <v>0</v>
      </c>
      <c r="L224" s="15">
        <f t="shared" si="25"/>
        <v>74937.806753671161</v>
      </c>
      <c r="M224" s="15">
        <f t="shared" si="26"/>
        <v>74937.806753671161</v>
      </c>
      <c r="N224" s="15">
        <f t="shared" si="27"/>
        <v>149875.61350734232</v>
      </c>
      <c r="O224" s="25"/>
      <c r="P224" s="17">
        <f t="shared" si="6"/>
        <v>149875.61350734232</v>
      </c>
      <c r="Q224" s="17">
        <f t="shared" si="7"/>
        <v>300</v>
      </c>
    </row>
    <row r="225" spans="1:17" x14ac:dyDescent="0.2">
      <c r="A225" s="14" t="str">
        <f>IF(INTRO!$E$39="Non-endemic"," ",IF(COUNTRY_INFO!A225=0," ",COUNTRY_INFO!A225))</f>
        <v>Ethiopia</v>
      </c>
      <c r="B225" s="14" t="str">
        <f>IF(INTRO!$E$39="Non-endemic"," ",IF(COUNTRY_INFO!B225=0," ",COUNTRY_INFO!B225))</f>
        <v>Beneshangul GumuzKamashi</v>
      </c>
      <c r="C225" s="14" t="str">
        <f>IF(INTRO!$E$39="Non-endemic"," ",IF(COUNTRY_INFO!C225=0," ",COUNTRY_INFO!C225))</f>
        <v>Belo Jegonfoy</v>
      </c>
      <c r="D225" s="15">
        <f>IF(INTRO!$E$39="Non-endemic",0,IF(INTRO!$E$39="Endemic but PC is not required",IF(COUNTRY_INFO!$H225=1,COUNTRY_INFO!F225+COUNTRY_INFO!G225,0),IF(COUNTRY_INFO!$H225=1,COUNTRY_INFO!F225+COUNTRY_INFO!G225,IF(COUNTRY_INFO!$I225=1,IF(COUNTRY_INFO!M225&gt;=(COUNTRY_INFO!F225+COUNTRY_INFO!G225),COUNTRY_INFO!F225+COUNTRY_INFO!G225,COUNTRY_INFO!$M225),0))))</f>
        <v>35422.446311985383</v>
      </c>
      <c r="E225" s="16">
        <f>IF(AND(INTRO!$E$39="Non-endemic",INTRO!$E$37="Non-endemic"),"Not required",IF(INTRO!$E$39="Non-endemic","Treat with DEC",COUNTRY_INFO!P225))</f>
        <v>1</v>
      </c>
      <c r="F225" s="16">
        <f>IF(INTRO!$E$39&lt;&gt;"Non-endemic",COUNTRY_INFO!Q225,"Not required")</f>
        <v>2</v>
      </c>
      <c r="G225" s="15">
        <f>IF(COUNTRY_INFO!H225=1, IF($E225=1,$D225, 0),0)</f>
        <v>35422.446311985383</v>
      </c>
      <c r="H225" s="15">
        <f>IF(INTRO!$E$39&lt;&gt;"Endemic",0, IF(AND(COUNTRY_INFO!$I225=1,$F225&lt;&gt;0),IF(COUNTRY_INFO!M225&gt;=(COUNTRY_INFO!F225+COUNTRY_INFO!G225),COUNTRY_INFO!F225+COUNTRY_INFO!G225,COUNTRY_INFO!$M225), 0))</f>
        <v>35422.446311985383</v>
      </c>
      <c r="I225" s="3"/>
      <c r="J225" s="15">
        <f t="shared" si="23"/>
        <v>35422.446311985383</v>
      </c>
      <c r="K225" s="15">
        <f t="shared" si="24"/>
        <v>0</v>
      </c>
      <c r="L225" s="15">
        <f t="shared" si="25"/>
        <v>99182.84967355906</v>
      </c>
      <c r="M225" s="15">
        <f t="shared" si="26"/>
        <v>99182.84967355906</v>
      </c>
      <c r="N225" s="15">
        <f t="shared" si="27"/>
        <v>198365.69934711812</v>
      </c>
      <c r="O225" s="25"/>
      <c r="P225" s="17">
        <f t="shared" si="6"/>
        <v>198365.69934711812</v>
      </c>
      <c r="Q225" s="17">
        <f t="shared" si="7"/>
        <v>397</v>
      </c>
    </row>
    <row r="226" spans="1:17" x14ac:dyDescent="0.2">
      <c r="A226" s="14" t="str">
        <f>IF(INTRO!$E$39="Non-endemic"," ",IF(COUNTRY_INFO!A226=0," ",COUNTRY_INFO!A226))</f>
        <v>Ethiopia</v>
      </c>
      <c r="B226" s="14" t="str">
        <f>IF(INTRO!$E$39="Non-endemic"," ",IF(COUNTRY_INFO!B226=0," ",COUNTRY_INFO!B226))</f>
        <v>Beneshangul GumuzKamashi</v>
      </c>
      <c r="C226" s="14" t="str">
        <f>IF(INTRO!$E$39="Non-endemic"," ",IF(COUNTRY_INFO!C226=0," ",COUNTRY_INFO!C226))</f>
        <v>Kamashi</v>
      </c>
      <c r="D226" s="15">
        <f>IF(INTRO!$E$39="Non-endemic",0,IF(INTRO!$E$39="Endemic but PC is not required",IF(COUNTRY_INFO!$H226=1,COUNTRY_INFO!F226+COUNTRY_INFO!G226,0),IF(COUNTRY_INFO!$H226=1,COUNTRY_INFO!F226+COUNTRY_INFO!G226,IF(COUNTRY_INFO!$I226=1,IF(COUNTRY_INFO!M226&gt;=(COUNTRY_INFO!F226+COUNTRY_INFO!G226),COUNTRY_INFO!F226+COUNTRY_INFO!G226,COUNTRY_INFO!$M226),0))))</f>
        <v>21015.611218094411</v>
      </c>
      <c r="E226" s="16">
        <f>IF(AND(INTRO!$E$39="Non-endemic",INTRO!$E$37="Non-endemic"),"Not required",IF(INTRO!$E$39="Non-endemic","Treat with DEC",COUNTRY_INFO!P226))</f>
        <v>1</v>
      </c>
      <c r="F226" s="16">
        <f>IF(INTRO!$E$39&lt;&gt;"Non-endemic",COUNTRY_INFO!Q226,"Not required")</f>
        <v>2</v>
      </c>
      <c r="G226" s="15">
        <f>IF(COUNTRY_INFO!H226=1, IF($E226=1,$D226, 0),0)</f>
        <v>21015.611218094411</v>
      </c>
      <c r="H226" s="15">
        <f>IF(INTRO!$E$39&lt;&gt;"Endemic",0, IF(AND(COUNTRY_INFO!$I226=1,$F226&lt;&gt;0),IF(COUNTRY_INFO!M226&gt;=(COUNTRY_INFO!F226+COUNTRY_INFO!G226),COUNTRY_INFO!F226+COUNTRY_INFO!G226,COUNTRY_INFO!$M226), 0))</f>
        <v>21015.611218094411</v>
      </c>
      <c r="I226" s="3"/>
      <c r="J226" s="15">
        <f t="shared" si="23"/>
        <v>21015.611218094411</v>
      </c>
      <c r="K226" s="15">
        <f t="shared" si="24"/>
        <v>0</v>
      </c>
      <c r="L226" s="15">
        <f t="shared" si="25"/>
        <v>58843.711410664349</v>
      </c>
      <c r="M226" s="15">
        <f t="shared" si="26"/>
        <v>58843.711410664349</v>
      </c>
      <c r="N226" s="15">
        <f t="shared" si="27"/>
        <v>117687.4228213287</v>
      </c>
      <c r="O226" s="25"/>
      <c r="P226" s="17">
        <f t="shared" si="6"/>
        <v>117687.4228213287</v>
      </c>
      <c r="Q226" s="17">
        <f t="shared" si="7"/>
        <v>236</v>
      </c>
    </row>
    <row r="227" spans="1:17" x14ac:dyDescent="0.2">
      <c r="A227" s="14" t="str">
        <f>IF(INTRO!$E$39="Non-endemic"," ",IF(COUNTRY_INFO!A227=0," ",COUNTRY_INFO!A227))</f>
        <v>Ethiopia</v>
      </c>
      <c r="B227" s="14" t="str">
        <f>IF(INTRO!$E$39="Non-endemic"," ",IF(COUNTRY_INFO!B227=0," ",COUNTRY_INFO!B227))</f>
        <v>Beneshangul GumuzKamashi</v>
      </c>
      <c r="C227" s="14" t="str">
        <f>IF(INTRO!$E$39="Non-endemic"," ",IF(COUNTRY_INFO!C227=0," ",COUNTRY_INFO!C227))</f>
        <v>Sedal (Sirba Abay)</v>
      </c>
      <c r="D227" s="15">
        <f>IF(INTRO!$E$39="Non-endemic",0,IF(INTRO!$E$39="Endemic but PC is not required",IF(COUNTRY_INFO!$H227=1,COUNTRY_INFO!F227+COUNTRY_INFO!G227,0),IF(COUNTRY_INFO!$H227=1,COUNTRY_INFO!F227+COUNTRY_INFO!G227,IF(COUNTRY_INFO!$I227=1,IF(COUNTRY_INFO!M227&gt;=(COUNTRY_INFO!F227+COUNTRY_INFO!G227),COUNTRY_INFO!F227+COUNTRY_INFO!G227,COUNTRY_INFO!$M227),0))))</f>
        <v>21148.269132996302</v>
      </c>
      <c r="E227" s="16">
        <f>IF(AND(INTRO!$E$39="Non-endemic",INTRO!$E$37="Non-endemic"),"Not required",IF(INTRO!$E$39="Non-endemic","Treat with DEC",COUNTRY_INFO!P227))</f>
        <v>1</v>
      </c>
      <c r="F227" s="16">
        <f>IF(INTRO!$E$39&lt;&gt;"Non-endemic",COUNTRY_INFO!Q227,"Not required")</f>
        <v>2</v>
      </c>
      <c r="G227" s="15">
        <f>IF(COUNTRY_INFO!H227=1, IF($E227=1,$D227, 0),0)</f>
        <v>21148.269132996302</v>
      </c>
      <c r="H227" s="15">
        <f>IF(INTRO!$E$39&lt;&gt;"Endemic",0, IF(AND(COUNTRY_INFO!$I227=1,$F227&lt;&gt;0),IF(COUNTRY_INFO!M227&gt;=(COUNTRY_INFO!F227+COUNTRY_INFO!G227),COUNTRY_INFO!F227+COUNTRY_INFO!G227,COUNTRY_INFO!$M227), 0))</f>
        <v>21148.269132996302</v>
      </c>
      <c r="I227" s="3"/>
      <c r="J227" s="15">
        <f t="shared" si="23"/>
        <v>21148.269132996302</v>
      </c>
      <c r="K227" s="15">
        <f t="shared" si="24"/>
        <v>0</v>
      </c>
      <c r="L227" s="15">
        <f t="shared" si="25"/>
        <v>59215.153572389638</v>
      </c>
      <c r="M227" s="15">
        <f t="shared" si="26"/>
        <v>59215.153572389638</v>
      </c>
      <c r="N227" s="15">
        <f t="shared" si="27"/>
        <v>118430.30714477928</v>
      </c>
      <c r="O227" s="25"/>
      <c r="P227" s="17">
        <f t="shared" si="6"/>
        <v>118430.30714477928</v>
      </c>
      <c r="Q227" s="17">
        <f t="shared" si="7"/>
        <v>237</v>
      </c>
    </row>
    <row r="228" spans="1:17" x14ac:dyDescent="0.2">
      <c r="A228" s="14" t="str">
        <f>IF(INTRO!$E$39="Non-endemic"," ",IF(COUNTRY_INFO!A228=0," ",COUNTRY_INFO!A228))</f>
        <v>Ethiopia</v>
      </c>
      <c r="B228" s="14" t="str">
        <f>IF(INTRO!$E$39="Non-endemic"," ",IF(COUNTRY_INFO!B228=0," ",COUNTRY_INFO!B228))</f>
        <v>Beneshangul GumuzKamashi</v>
      </c>
      <c r="C228" s="14" t="str">
        <f>IF(INTRO!$E$39="Non-endemic"," ",IF(COUNTRY_INFO!C228=0," ",COUNTRY_INFO!C228))</f>
        <v>Yasso</v>
      </c>
      <c r="D228" s="15">
        <f>IF(INTRO!$E$39="Non-endemic",0,IF(INTRO!$E$39="Endemic but PC is not required",IF(COUNTRY_INFO!$H228=1,COUNTRY_INFO!F228+COUNTRY_INFO!G228,0),IF(COUNTRY_INFO!$H228=1,COUNTRY_INFO!F228+COUNTRY_INFO!G228,IF(COUNTRY_INFO!$I228=1,IF(COUNTRY_INFO!M228&gt;=(COUNTRY_INFO!F228+COUNTRY_INFO!G228),COUNTRY_INFO!F228+COUNTRY_INFO!G228,COUNTRY_INFO!$M228),0))))</f>
        <v>14980.139928921537</v>
      </c>
      <c r="E228" s="16">
        <f>IF(AND(INTRO!$E$39="Non-endemic",INTRO!$E$37="Non-endemic"),"Not required",IF(INTRO!$E$39="Non-endemic","Treat with DEC",COUNTRY_INFO!P228))</f>
        <v>1</v>
      </c>
      <c r="F228" s="16">
        <f>IF(INTRO!$E$39&lt;&gt;"Non-endemic",COUNTRY_INFO!Q228,"Not required")</f>
        <v>2</v>
      </c>
      <c r="G228" s="15">
        <f>IF(COUNTRY_INFO!H228=1, IF($E228=1,$D228, 0),0)</f>
        <v>14980.139928921537</v>
      </c>
      <c r="H228" s="15">
        <f>IF(INTRO!$E$39&lt;&gt;"Endemic",0, IF(AND(COUNTRY_INFO!$I228=1,$F228&lt;&gt;0),IF(COUNTRY_INFO!M228&gt;=(COUNTRY_INFO!F228+COUNTRY_INFO!G228),COUNTRY_INFO!F228+COUNTRY_INFO!G228,COUNTRY_INFO!$M228), 0))</f>
        <v>14980.139928921537</v>
      </c>
      <c r="I228" s="3"/>
      <c r="J228" s="15">
        <f t="shared" si="23"/>
        <v>14980.139928921537</v>
      </c>
      <c r="K228" s="15">
        <f t="shared" si="24"/>
        <v>0</v>
      </c>
      <c r="L228" s="15">
        <f t="shared" si="25"/>
        <v>41944.391800980302</v>
      </c>
      <c r="M228" s="15">
        <f t="shared" si="26"/>
        <v>41944.391800980302</v>
      </c>
      <c r="N228" s="15">
        <f t="shared" si="27"/>
        <v>83888.783601960604</v>
      </c>
      <c r="O228" s="25"/>
      <c r="P228" s="17">
        <f t="shared" si="6"/>
        <v>83888.783601960604</v>
      </c>
      <c r="Q228" s="17">
        <f t="shared" si="7"/>
        <v>168</v>
      </c>
    </row>
    <row r="229" spans="1:17" x14ac:dyDescent="0.2">
      <c r="A229" s="14" t="str">
        <f>IF(INTRO!$E$39="Non-endemic"," ",IF(COUNTRY_INFO!A229=0," ",COUNTRY_INFO!A229))</f>
        <v>Ethiopia</v>
      </c>
      <c r="B229" s="14" t="str">
        <f>IF(INTRO!$E$39="Non-endemic"," ",IF(COUNTRY_INFO!B229=0," ",COUNTRY_INFO!B229))</f>
        <v>Beneshangul GumuzMetekel</v>
      </c>
      <c r="C229" s="14" t="str">
        <f>IF(INTRO!$E$39="Non-endemic"," ",IF(COUNTRY_INFO!C229=0," ",COUNTRY_INFO!C229))</f>
        <v>Bullen</v>
      </c>
      <c r="D229" s="15">
        <f>IF(INTRO!$E$39="Non-endemic",0,IF(INTRO!$E$39="Endemic but PC is not required",IF(COUNTRY_INFO!$H229=1,COUNTRY_INFO!F229+COUNTRY_INFO!G229,0),IF(COUNTRY_INFO!$H229=1,COUNTRY_INFO!F229+COUNTRY_INFO!G229,IF(COUNTRY_INFO!$I229=1,IF(COUNTRY_INFO!M229&gt;=(COUNTRY_INFO!F229+COUNTRY_INFO!G229),COUNTRY_INFO!F229+COUNTRY_INFO!G229,COUNTRY_INFO!$M229),0))))</f>
        <v>53496.391459073478</v>
      </c>
      <c r="E229" s="16">
        <f>IF(AND(INTRO!$E$39="Non-endemic",INTRO!$E$37="Non-endemic"),"Not required",IF(INTRO!$E$39="Non-endemic","Treat with DEC",COUNTRY_INFO!P229))</f>
        <v>0</v>
      </c>
      <c r="F229" s="16">
        <f>IF(INTRO!$E$39&lt;&gt;"Non-endemic",COUNTRY_INFO!Q229,"Not required")</f>
        <v>2</v>
      </c>
      <c r="G229" s="15">
        <f>IF(COUNTRY_INFO!H229=1, IF($E229=1,$D229, 0),0)</f>
        <v>0</v>
      </c>
      <c r="H229" s="15">
        <f>IF(INTRO!$E$39&lt;&gt;"Endemic",0, IF(AND(COUNTRY_INFO!$I229=1,$F229&lt;&gt;0),IF(COUNTRY_INFO!M229&gt;=(COUNTRY_INFO!F229+COUNTRY_INFO!G229),COUNTRY_INFO!F229+COUNTRY_INFO!G229,COUNTRY_INFO!$M229), 0))</f>
        <v>53496.391459073478</v>
      </c>
      <c r="I229" s="3"/>
      <c r="J229" s="15">
        <f t="shared" si="23"/>
        <v>53496.391459073478</v>
      </c>
      <c r="K229" s="15">
        <f t="shared" si="24"/>
        <v>0</v>
      </c>
      <c r="L229" s="15">
        <f t="shared" si="25"/>
        <v>299579.79217081144</v>
      </c>
      <c r="M229" s="15">
        <f t="shared" si="26"/>
        <v>0</v>
      </c>
      <c r="N229" s="15">
        <f t="shared" si="27"/>
        <v>299579.79217081144</v>
      </c>
      <c r="O229" s="25"/>
      <c r="P229" s="17">
        <f t="shared" si="6"/>
        <v>299579.79217081144</v>
      </c>
      <c r="Q229" s="17">
        <f t="shared" si="7"/>
        <v>600</v>
      </c>
    </row>
    <row r="230" spans="1:17" x14ac:dyDescent="0.2">
      <c r="A230" s="14" t="str">
        <f>IF(INTRO!$E$39="Non-endemic"," ",IF(COUNTRY_INFO!A230=0," ",COUNTRY_INFO!A230))</f>
        <v>Ethiopia</v>
      </c>
      <c r="B230" s="14" t="str">
        <f>IF(INTRO!$E$39="Non-endemic"," ",IF(COUNTRY_INFO!B230=0," ",COUNTRY_INFO!B230))</f>
        <v>Beneshangul GumuzMetekel</v>
      </c>
      <c r="C230" s="14" t="str">
        <f>IF(INTRO!$E$39="Non-endemic"," ",IF(COUNTRY_INFO!C230=0," ",COUNTRY_INFO!C230))</f>
        <v>Dangure</v>
      </c>
      <c r="D230" s="15">
        <f>IF(INTRO!$E$39="Non-endemic",0,IF(INTRO!$E$39="Endemic but PC is not required",IF(COUNTRY_INFO!$H230=1,COUNTRY_INFO!F230+COUNTRY_INFO!G230,0),IF(COUNTRY_INFO!$H230=1,COUNTRY_INFO!F230+COUNTRY_INFO!G230,IF(COUNTRY_INFO!$I230=1,IF(COUNTRY_INFO!M230&gt;=(COUNTRY_INFO!F230+COUNTRY_INFO!G230),COUNTRY_INFO!F230+COUNTRY_INFO!G230,COUNTRY_INFO!$M230),0))))</f>
        <v>57038.265019181374</v>
      </c>
      <c r="E230" s="16">
        <f>IF(AND(INTRO!$E$39="Non-endemic",INTRO!$E$37="Non-endemic"),"Not required",IF(INTRO!$E$39="Non-endemic","Treat with DEC",COUNTRY_INFO!P230))</f>
        <v>1</v>
      </c>
      <c r="F230" s="16">
        <f>IF(INTRO!$E$39&lt;&gt;"Non-endemic",COUNTRY_INFO!Q230,"Not required")</f>
        <v>2</v>
      </c>
      <c r="G230" s="15">
        <f>IF(COUNTRY_INFO!H230=1, IF($E230=1,$D230, 0),0)</f>
        <v>57038.265019181374</v>
      </c>
      <c r="H230" s="15">
        <f>IF(INTRO!$E$39&lt;&gt;"Endemic",0, IF(AND(COUNTRY_INFO!$I230=1,$F230&lt;&gt;0),IF(COUNTRY_INFO!M230&gt;=(COUNTRY_INFO!F230+COUNTRY_INFO!G230),COUNTRY_INFO!F230+COUNTRY_INFO!G230,COUNTRY_INFO!$M230), 0))</f>
        <v>57038.265019181374</v>
      </c>
      <c r="I230" s="3"/>
      <c r="J230" s="15">
        <f t="shared" si="23"/>
        <v>57038.265019181374</v>
      </c>
      <c r="K230" s="15">
        <f t="shared" si="24"/>
        <v>0</v>
      </c>
      <c r="L230" s="15">
        <f t="shared" si="25"/>
        <v>159707.14205370782</v>
      </c>
      <c r="M230" s="15">
        <f t="shared" si="26"/>
        <v>159707.14205370782</v>
      </c>
      <c r="N230" s="15">
        <f t="shared" si="27"/>
        <v>319414.28410741565</v>
      </c>
      <c r="O230" s="25"/>
      <c r="P230" s="17">
        <f t="shared" si="6"/>
        <v>319414.28410741565</v>
      </c>
      <c r="Q230" s="17">
        <f t="shared" si="7"/>
        <v>639</v>
      </c>
    </row>
    <row r="231" spans="1:17" x14ac:dyDescent="0.2">
      <c r="A231" s="14" t="str">
        <f>IF(INTRO!$E$39="Non-endemic"," ",IF(COUNTRY_INFO!A231=0," ",COUNTRY_INFO!A231))</f>
        <v>Ethiopia</v>
      </c>
      <c r="B231" s="14" t="str">
        <f>IF(INTRO!$E$39="Non-endemic"," ",IF(COUNTRY_INFO!B231=0," ",COUNTRY_INFO!B231))</f>
        <v>Beneshangul GumuzMetekel</v>
      </c>
      <c r="C231" s="14" t="str">
        <f>IF(INTRO!$E$39="Non-endemic"," ",IF(COUNTRY_INFO!C231=0," ",COUNTRY_INFO!C231))</f>
        <v>Dibate</v>
      </c>
      <c r="D231" s="15">
        <f>IF(INTRO!$E$39="Non-endemic",0,IF(INTRO!$E$39="Endemic but PC is not required",IF(COUNTRY_INFO!$H231=1,COUNTRY_INFO!F231+COUNTRY_INFO!G231,0),IF(COUNTRY_INFO!$H231=1,COUNTRY_INFO!F231+COUNTRY_INFO!G231,IF(COUNTRY_INFO!$I231=1,IF(COUNTRY_INFO!M231&gt;=(COUNTRY_INFO!F231+COUNTRY_INFO!G231),COUNTRY_INFO!F231+COUNTRY_INFO!G231,COUNTRY_INFO!$M231),0))))</f>
        <v>78328.468844345451</v>
      </c>
      <c r="E231" s="16">
        <f>IF(AND(INTRO!$E$39="Non-endemic",INTRO!$E$37="Non-endemic"),"Not required",IF(INTRO!$E$39="Non-endemic","Treat with DEC",COUNTRY_INFO!P231))</f>
        <v>0</v>
      </c>
      <c r="F231" s="16">
        <f>IF(INTRO!$E$39&lt;&gt;"Non-endemic",COUNTRY_INFO!Q231,"Not required")</f>
        <v>2</v>
      </c>
      <c r="G231" s="15">
        <f>IF(COUNTRY_INFO!H231=1, IF($E231=1,$D231, 0),0)</f>
        <v>0</v>
      </c>
      <c r="H231" s="15">
        <f>IF(INTRO!$E$39&lt;&gt;"Endemic",0, IF(AND(COUNTRY_INFO!$I231=1,$F231&lt;&gt;0),IF(COUNTRY_INFO!M231&gt;=(COUNTRY_INFO!F231+COUNTRY_INFO!G231),COUNTRY_INFO!F231+COUNTRY_INFO!G231,COUNTRY_INFO!$M231), 0))</f>
        <v>78328.468844345451</v>
      </c>
      <c r="I231" s="3"/>
      <c r="J231" s="15">
        <f t="shared" si="23"/>
        <v>78328.468844345451</v>
      </c>
      <c r="K231" s="15">
        <f t="shared" si="24"/>
        <v>0</v>
      </c>
      <c r="L231" s="15">
        <f t="shared" si="25"/>
        <v>438639.42552833451</v>
      </c>
      <c r="M231" s="15">
        <f t="shared" si="26"/>
        <v>0</v>
      </c>
      <c r="N231" s="15">
        <f t="shared" si="27"/>
        <v>438639.42552833451</v>
      </c>
      <c r="O231" s="25"/>
      <c r="P231" s="17">
        <f t="shared" si="6"/>
        <v>438639.42552833451</v>
      </c>
      <c r="Q231" s="17">
        <f t="shared" si="7"/>
        <v>878</v>
      </c>
    </row>
    <row r="232" spans="1:17" x14ac:dyDescent="0.2">
      <c r="A232" s="14" t="str">
        <f>IF(INTRO!$E$39="Non-endemic"," ",IF(COUNTRY_INFO!A232=0," ",COUNTRY_INFO!A232))</f>
        <v>Ethiopia</v>
      </c>
      <c r="B232" s="14" t="str">
        <f>IF(INTRO!$E$39="Non-endemic"," ",IF(COUNTRY_INFO!B232=0," ",COUNTRY_INFO!B232))</f>
        <v>Beneshangul GumuzMetekel</v>
      </c>
      <c r="C232" s="14" t="str">
        <f>IF(INTRO!$E$39="Non-endemic"," ",IF(COUNTRY_INFO!C232=0," ",COUNTRY_INFO!C232))</f>
        <v>Guba</v>
      </c>
      <c r="D232" s="15">
        <f>IF(INTRO!$E$39="Non-endemic",0,IF(INTRO!$E$39="Endemic but PC is not required",IF(COUNTRY_INFO!$H232=1,COUNTRY_INFO!F232+COUNTRY_INFO!G232,0),IF(COUNTRY_INFO!$H232=1,COUNTRY_INFO!F232+COUNTRY_INFO!G232,IF(COUNTRY_INFO!$I232=1,IF(COUNTRY_INFO!M232&gt;=(COUNTRY_INFO!F232+COUNTRY_INFO!G232),COUNTRY_INFO!F232+COUNTRY_INFO!G232,COUNTRY_INFO!$M232),0))))</f>
        <v>17518.266188862664</v>
      </c>
      <c r="E232" s="16">
        <f>IF(AND(INTRO!$E$39="Non-endemic",INTRO!$E$37="Non-endemic"),"Not required",IF(INTRO!$E$39="Non-endemic","Treat with DEC",COUNTRY_INFO!P232))</f>
        <v>1</v>
      </c>
      <c r="F232" s="16">
        <f>IF(INTRO!$E$39&lt;&gt;"Non-endemic",COUNTRY_INFO!Q232,"Not required")</f>
        <v>2</v>
      </c>
      <c r="G232" s="15">
        <f>IF(COUNTRY_INFO!H232=1, IF($E232=1,$D232, 0),0)</f>
        <v>17518.266188862664</v>
      </c>
      <c r="H232" s="15">
        <f>IF(INTRO!$E$39&lt;&gt;"Endemic",0, IF(AND(COUNTRY_INFO!$I232=1,$F232&lt;&gt;0),IF(COUNTRY_INFO!M232&gt;=(COUNTRY_INFO!F232+COUNTRY_INFO!G232),COUNTRY_INFO!F232+COUNTRY_INFO!G232,COUNTRY_INFO!$M232), 0))</f>
        <v>17518.266188862664</v>
      </c>
      <c r="I232" s="3"/>
      <c r="J232" s="15">
        <f t="shared" si="23"/>
        <v>17518.266188862664</v>
      </c>
      <c r="K232" s="15">
        <f t="shared" si="24"/>
        <v>0</v>
      </c>
      <c r="L232" s="15">
        <f t="shared" si="25"/>
        <v>49051.145328815459</v>
      </c>
      <c r="M232" s="15">
        <f t="shared" si="26"/>
        <v>49051.145328815459</v>
      </c>
      <c r="N232" s="15">
        <f t="shared" si="27"/>
        <v>98102.290657630918</v>
      </c>
      <c r="O232" s="25"/>
      <c r="P232" s="17">
        <f t="shared" si="6"/>
        <v>98102.290657630918</v>
      </c>
      <c r="Q232" s="17">
        <f t="shared" si="7"/>
        <v>197</v>
      </c>
    </row>
    <row r="233" spans="1:17" x14ac:dyDescent="0.2">
      <c r="A233" s="14" t="str">
        <f>IF(INTRO!$E$39="Non-endemic"," ",IF(COUNTRY_INFO!A233=0," ",COUNTRY_INFO!A233))</f>
        <v>Ethiopia</v>
      </c>
      <c r="B233" s="14" t="str">
        <f>IF(INTRO!$E$39="Non-endemic"," ",IF(COUNTRY_INFO!B233=0," ",COUNTRY_INFO!B233))</f>
        <v>Beneshangul GumuzMetekel</v>
      </c>
      <c r="C233" s="14" t="str">
        <f>IF(INTRO!$E$39="Non-endemic"," ",IF(COUNTRY_INFO!C233=0," ",COUNTRY_INFO!C233))</f>
        <v>Mandura</v>
      </c>
      <c r="D233" s="15">
        <f>IF(INTRO!$E$39="Non-endemic",0,IF(INTRO!$E$39="Endemic but PC is not required",IF(COUNTRY_INFO!$H233=1,COUNTRY_INFO!F233+COUNTRY_INFO!G233,0),IF(COUNTRY_INFO!$H233=1,COUNTRY_INFO!F233+COUNTRY_INFO!G233,IF(COUNTRY_INFO!$I233=1,IF(COUNTRY_INFO!M233&gt;=(COUNTRY_INFO!F233+COUNTRY_INFO!G233),COUNTRY_INFO!F233+COUNTRY_INFO!G233,COUNTRY_INFO!$M233),0))))</f>
        <v>47883.013535497535</v>
      </c>
      <c r="E233" s="16">
        <f>IF(AND(INTRO!$E$39="Non-endemic",INTRO!$E$37="Non-endemic"),"Not required",IF(INTRO!$E$39="Non-endemic","Treat with DEC",COUNTRY_INFO!P233))</f>
        <v>0</v>
      </c>
      <c r="F233" s="16">
        <f>IF(INTRO!$E$39&lt;&gt;"Non-endemic",COUNTRY_INFO!Q233,"Not required")</f>
        <v>2</v>
      </c>
      <c r="G233" s="15">
        <f>IF(COUNTRY_INFO!H233=1, IF($E233=1,$D233, 0),0)</f>
        <v>0</v>
      </c>
      <c r="H233" s="15">
        <f>IF(INTRO!$E$39&lt;&gt;"Endemic",0, IF(AND(COUNTRY_INFO!$I233=1,$F233&lt;&gt;0),IF(COUNTRY_INFO!M233&gt;=(COUNTRY_INFO!F233+COUNTRY_INFO!G233),COUNTRY_INFO!F233+COUNTRY_INFO!G233,COUNTRY_INFO!$M233), 0))</f>
        <v>47883.013535497535</v>
      </c>
      <c r="I233" s="3"/>
      <c r="J233" s="15">
        <f t="shared" si="23"/>
        <v>47883.013535497535</v>
      </c>
      <c r="K233" s="15">
        <f t="shared" si="24"/>
        <v>0</v>
      </c>
      <c r="L233" s="15">
        <f t="shared" si="25"/>
        <v>268144.87579878618</v>
      </c>
      <c r="M233" s="15">
        <f t="shared" si="26"/>
        <v>0</v>
      </c>
      <c r="N233" s="15">
        <f t="shared" si="27"/>
        <v>268144.87579878618</v>
      </c>
      <c r="O233" s="25"/>
      <c r="P233" s="17">
        <f t="shared" si="6"/>
        <v>268144.87579878618</v>
      </c>
      <c r="Q233" s="17">
        <f t="shared" si="7"/>
        <v>537</v>
      </c>
    </row>
    <row r="234" spans="1:17" x14ac:dyDescent="0.2">
      <c r="A234" s="14" t="str">
        <f>IF(INTRO!$E$39="Non-endemic"," ",IF(COUNTRY_INFO!A234=0," ",COUNTRY_INFO!A234))</f>
        <v>Ethiopia</v>
      </c>
      <c r="B234" s="14" t="str">
        <f>IF(INTRO!$E$39="Non-endemic"," ",IF(COUNTRY_INFO!B234=0," ",COUNTRY_INFO!B234))</f>
        <v>Beneshangul GumuzMetekel</v>
      </c>
      <c r="C234" s="14" t="str">
        <f>IF(INTRO!$E$39="Non-endemic"," ",IF(COUNTRY_INFO!C234=0," ",COUNTRY_INFO!C234))</f>
        <v>Pawe</v>
      </c>
      <c r="D234" s="15">
        <f>IF(INTRO!$E$39="Non-endemic",0,IF(INTRO!$E$39="Endemic but PC is not required",IF(COUNTRY_INFO!$H234=1,COUNTRY_INFO!F234+COUNTRY_INFO!G234,0),IF(COUNTRY_INFO!$H234=1,COUNTRY_INFO!F234+COUNTRY_INFO!G234,IF(COUNTRY_INFO!$I234=1,IF(COUNTRY_INFO!M234&gt;=(COUNTRY_INFO!F234+COUNTRY_INFO!G234),COUNTRY_INFO!F234+COUNTRY_INFO!G234,COUNTRY_INFO!$M234),0))))</f>
        <v>53530.715534957177</v>
      </c>
      <c r="E234" s="16">
        <f>IF(AND(INTRO!$E$39="Non-endemic",INTRO!$E$37="Non-endemic"),"Not required",IF(INTRO!$E$39="Non-endemic","Treat with DEC",COUNTRY_INFO!P234))</f>
        <v>0</v>
      </c>
      <c r="F234" s="16">
        <f>IF(INTRO!$E$39&lt;&gt;"Non-endemic",COUNTRY_INFO!Q234,"Not required")</f>
        <v>2</v>
      </c>
      <c r="G234" s="15">
        <f>IF(COUNTRY_INFO!H234=1, IF($E234=1,$D234, 0),0)</f>
        <v>0</v>
      </c>
      <c r="H234" s="15">
        <f>IF(INTRO!$E$39&lt;&gt;"Endemic",0, IF(AND(COUNTRY_INFO!$I234=1,$F234&lt;&gt;0),IF(COUNTRY_INFO!M234&gt;=(COUNTRY_INFO!F234+COUNTRY_INFO!G234),COUNTRY_INFO!F234+COUNTRY_INFO!G234,COUNTRY_INFO!$M234), 0))</f>
        <v>53530.715534957177</v>
      </c>
      <c r="I234" s="3"/>
      <c r="J234" s="15">
        <f t="shared" si="23"/>
        <v>53530.715534957177</v>
      </c>
      <c r="K234" s="15">
        <f t="shared" si="24"/>
        <v>0</v>
      </c>
      <c r="L234" s="15">
        <f t="shared" si="25"/>
        <v>299772.0069957602</v>
      </c>
      <c r="M234" s="15">
        <f t="shared" si="26"/>
        <v>0</v>
      </c>
      <c r="N234" s="15">
        <f t="shared" si="27"/>
        <v>299772.0069957602</v>
      </c>
      <c r="O234" s="25"/>
      <c r="P234" s="17">
        <f t="shared" si="6"/>
        <v>299772.0069957602</v>
      </c>
      <c r="Q234" s="17">
        <f t="shared" si="7"/>
        <v>600</v>
      </c>
    </row>
    <row r="235" spans="1:17" x14ac:dyDescent="0.2">
      <c r="A235" s="14" t="str">
        <f>IF(INTRO!$E$39="Non-endemic"," ",IF(COUNTRY_INFO!A235=0," ",COUNTRY_INFO!A235))</f>
        <v>Ethiopia</v>
      </c>
      <c r="B235" s="14" t="str">
        <f>IF(INTRO!$E$39="Non-endemic"," ",IF(COUNTRY_INFO!B235=0," ",COUNTRY_INFO!B235))</f>
        <v>Beneshangul GumuzMetekel</v>
      </c>
      <c r="C235" s="14" t="str">
        <f>IF(INTRO!$E$39="Non-endemic"," ",IF(COUNTRY_INFO!C235=0," ",COUNTRY_INFO!C235))</f>
        <v>Wombera</v>
      </c>
      <c r="D235" s="15">
        <f>IF(INTRO!$E$39="Non-endemic",0,IF(INTRO!$E$39="Endemic but PC is not required",IF(COUNTRY_INFO!$H235=1,COUNTRY_INFO!F235+COUNTRY_INFO!G235,0),IF(COUNTRY_INFO!$H235=1,COUNTRY_INFO!F235+COUNTRY_INFO!G235,IF(COUNTRY_INFO!$I235=1,IF(COUNTRY_INFO!M235&gt;=(COUNTRY_INFO!F235+COUNTRY_INFO!G235),COUNTRY_INFO!F235+COUNTRY_INFO!G235,COUNTRY_INFO!$M235),0))))</f>
        <v>70509.073286946397</v>
      </c>
      <c r="E235" s="16">
        <f>IF(AND(INTRO!$E$39="Non-endemic",INTRO!$E$37="Non-endemic"),"Not required",IF(INTRO!$E$39="Non-endemic","Treat with DEC",COUNTRY_INFO!P235))</f>
        <v>0</v>
      </c>
      <c r="F235" s="16">
        <f>IF(INTRO!$E$39&lt;&gt;"Non-endemic",COUNTRY_INFO!Q235,"Not required")</f>
        <v>2</v>
      </c>
      <c r="G235" s="15">
        <f>IF(COUNTRY_INFO!H235=1, IF($E235=1,$D235, 0),0)</f>
        <v>0</v>
      </c>
      <c r="H235" s="15">
        <f>IF(INTRO!$E$39&lt;&gt;"Endemic",0, IF(AND(COUNTRY_INFO!$I235=1,$F235&lt;&gt;0),IF(COUNTRY_INFO!M235&gt;=(COUNTRY_INFO!F235+COUNTRY_INFO!G235),COUNTRY_INFO!F235+COUNTRY_INFO!G235,COUNTRY_INFO!$M235), 0))</f>
        <v>70509.073286946397</v>
      </c>
      <c r="I235" s="3"/>
      <c r="J235" s="15">
        <f t="shared" si="23"/>
        <v>70509.073286946397</v>
      </c>
      <c r="K235" s="15">
        <f t="shared" si="24"/>
        <v>0</v>
      </c>
      <c r="L235" s="15">
        <f t="shared" si="25"/>
        <v>394850.81040689978</v>
      </c>
      <c r="M235" s="15">
        <f t="shared" si="26"/>
        <v>0</v>
      </c>
      <c r="N235" s="15">
        <f t="shared" si="27"/>
        <v>394850.81040689978</v>
      </c>
      <c r="O235" s="25"/>
      <c r="P235" s="17">
        <f t="shared" si="6"/>
        <v>394850.81040689978</v>
      </c>
      <c r="Q235" s="17">
        <f t="shared" si="7"/>
        <v>790</v>
      </c>
    </row>
    <row r="236" spans="1:17" x14ac:dyDescent="0.2">
      <c r="A236" s="14" t="str">
        <f>IF(INTRO!$E$39="Non-endemic"," ",IF(COUNTRY_INFO!A236=0," ",COUNTRY_INFO!A236))</f>
        <v>Ethiopia</v>
      </c>
      <c r="B236" s="14" t="str">
        <f>IF(INTRO!$E$39="Non-endemic"," ",IF(COUNTRY_INFO!B236=0," ",COUNTRY_INFO!B236))</f>
        <v>Beneshangul GumuzTongo</v>
      </c>
      <c r="C236" s="14" t="str">
        <f>IF(INTRO!$E$39="Non-endemic"," ",IF(COUNTRY_INFO!C236=0," ",COUNTRY_INFO!C236))</f>
        <v>MaoKomo</v>
      </c>
      <c r="D236" s="15">
        <f>IF(INTRO!$E$39="Non-endemic",0,IF(INTRO!$E$39="Endemic but PC is not required",IF(COUNTRY_INFO!$H236=1,COUNTRY_INFO!F236+COUNTRY_INFO!G236,0),IF(COUNTRY_INFO!$H236=1,COUNTRY_INFO!F236+COUNTRY_INFO!G236,IF(COUNTRY_INFO!$I236=1,IF(COUNTRY_INFO!M236&gt;=(COUNTRY_INFO!F236+COUNTRY_INFO!G236),COUNTRY_INFO!F236+COUNTRY_INFO!G236,COUNTRY_INFO!$M236),0))))</f>
        <v>58829.610709220229</v>
      </c>
      <c r="E236" s="16">
        <f>IF(AND(INTRO!$E$39="Non-endemic",INTRO!$E$37="Non-endemic"),"Not required",IF(INTRO!$E$39="Non-endemic","Treat with DEC",COUNTRY_INFO!P236))</f>
        <v>1</v>
      </c>
      <c r="F236" s="16">
        <f>IF(INTRO!$E$39&lt;&gt;"Non-endemic",COUNTRY_INFO!Q236,"Not required")</f>
        <v>2</v>
      </c>
      <c r="G236" s="15">
        <f>IF(COUNTRY_INFO!H236=1, IF($E236=1,$D236, 0),0)</f>
        <v>58829.610709220229</v>
      </c>
      <c r="H236" s="15">
        <f>IF(INTRO!$E$39&lt;&gt;"Endemic",0, IF(AND(COUNTRY_INFO!$I236=1,$F236&lt;&gt;0),IF(COUNTRY_INFO!M236&gt;=(COUNTRY_INFO!F236+COUNTRY_INFO!G236),COUNTRY_INFO!F236+COUNTRY_INFO!G236,COUNTRY_INFO!$M236), 0))</f>
        <v>58829.610709220229</v>
      </c>
      <c r="I236" s="3"/>
      <c r="J236" s="15">
        <f t="shared" si="23"/>
        <v>58829.610709220229</v>
      </c>
      <c r="K236" s="15">
        <f t="shared" si="24"/>
        <v>0</v>
      </c>
      <c r="L236" s="15">
        <f t="shared" si="25"/>
        <v>164722.90998581663</v>
      </c>
      <c r="M236" s="15">
        <f t="shared" si="26"/>
        <v>164722.90998581663</v>
      </c>
      <c r="N236" s="15">
        <f t="shared" si="27"/>
        <v>329445.81997163326</v>
      </c>
      <c r="O236" s="25"/>
      <c r="P236" s="17">
        <f t="shared" si="6"/>
        <v>329445.81997163326</v>
      </c>
      <c r="Q236" s="17">
        <f t="shared" si="7"/>
        <v>659</v>
      </c>
    </row>
    <row r="237" spans="1:17" x14ac:dyDescent="0.2">
      <c r="A237" s="14" t="str">
        <f>IF(INTRO!$E$39="Non-endemic"," ",IF(COUNTRY_INFO!A237=0," ",COUNTRY_INFO!A237))</f>
        <v>Ethiopia</v>
      </c>
      <c r="B237" s="14" t="str">
        <f>IF(INTRO!$E$39="Non-endemic"," ",IF(COUNTRY_INFO!B237=0," ",COUNTRY_INFO!B237))</f>
        <v>Dire DawaAddis ketema</v>
      </c>
      <c r="C237" s="14" t="str">
        <f>IF(INTRO!$E$39="Non-endemic"," ",IF(COUNTRY_INFO!C237=0," ",COUNTRY_INFO!C237))</f>
        <v>Addis Ketema</v>
      </c>
      <c r="D237" s="15">
        <f>IF(INTRO!$E$39="Non-endemic",0,IF(INTRO!$E$39="Endemic but PC is not required",IF(COUNTRY_INFO!$H237=1,COUNTRY_INFO!F237+COUNTRY_INFO!G237,0),IF(COUNTRY_INFO!$H237=1,COUNTRY_INFO!F237+COUNTRY_INFO!G237,IF(COUNTRY_INFO!$I237=1,IF(COUNTRY_INFO!M237&gt;=(COUNTRY_INFO!F237+COUNTRY_INFO!G237),COUNTRY_INFO!F237+COUNTRY_INFO!G237,COUNTRY_INFO!$M237),0))))</f>
        <v>0</v>
      </c>
      <c r="E237" s="16">
        <f>IF(AND(INTRO!$E$39="Non-endemic",INTRO!$E$37="Non-endemic"),"Not required",IF(INTRO!$E$39="Non-endemic","Treat with DEC",COUNTRY_INFO!P237))</f>
        <v>0</v>
      </c>
      <c r="F237" s="16">
        <f>IF(INTRO!$E$39&lt;&gt;"Non-endemic",COUNTRY_INFO!Q237,"Not required")</f>
        <v>0</v>
      </c>
      <c r="G237" s="15">
        <f>IF(COUNTRY_INFO!H237=1, IF($E237=1,$D237, 0),0)</f>
        <v>0</v>
      </c>
      <c r="H237" s="15">
        <f>IF(INTRO!$E$39&lt;&gt;"Endemic",0, IF(AND(COUNTRY_INFO!$I237=1,$F237&lt;&gt;0),IF(COUNTRY_INFO!M237&gt;=(COUNTRY_INFO!F237+COUNTRY_INFO!G237),COUNTRY_INFO!F237+COUNTRY_INFO!G237,COUNTRY_INFO!$M237), 0))</f>
        <v>0</v>
      </c>
      <c r="I237" s="3"/>
      <c r="J237" s="15">
        <f t="shared" si="23"/>
        <v>0</v>
      </c>
      <c r="K237" s="15">
        <f t="shared" si="24"/>
        <v>0</v>
      </c>
      <c r="L237" s="15">
        <f t="shared" si="25"/>
        <v>0</v>
      </c>
      <c r="M237" s="15">
        <f t="shared" si="26"/>
        <v>0</v>
      </c>
      <c r="N237" s="15">
        <f t="shared" si="27"/>
        <v>0</v>
      </c>
      <c r="O237" s="25"/>
      <c r="P237" s="17">
        <f t="shared" si="6"/>
        <v>0</v>
      </c>
      <c r="Q237" s="17">
        <f t="shared" si="7"/>
        <v>0</v>
      </c>
    </row>
    <row r="238" spans="1:17" x14ac:dyDescent="0.2">
      <c r="A238" s="14" t="str">
        <f>IF(INTRO!$E$39="Non-endemic"," ",IF(COUNTRY_INFO!A238=0," ",COUNTRY_INFO!A238))</f>
        <v>Ethiopia</v>
      </c>
      <c r="B238" s="14" t="str">
        <f>IF(INTRO!$E$39="Non-endemic"," ",IF(COUNTRY_INFO!B238=0," ",COUNTRY_INFO!B238))</f>
        <v>Dire DawaBiyo Awale</v>
      </c>
      <c r="C238" s="14" t="str">
        <f>IF(INTRO!$E$39="Non-endemic"," ",IF(COUNTRY_INFO!C238=0," ",COUNTRY_INFO!C238))</f>
        <v>Biyo Awale</v>
      </c>
      <c r="D238" s="15">
        <f>IF(INTRO!$E$39="Non-endemic",0,IF(INTRO!$E$39="Endemic but PC is not required",IF(COUNTRY_INFO!$H238=1,COUNTRY_INFO!F238+COUNTRY_INFO!G238,0),IF(COUNTRY_INFO!$H238=1,COUNTRY_INFO!F238+COUNTRY_INFO!G238,IF(COUNTRY_INFO!$I238=1,IF(COUNTRY_INFO!M238&gt;=(COUNTRY_INFO!F238+COUNTRY_INFO!G238),COUNTRY_INFO!F238+COUNTRY_INFO!G238,COUNTRY_INFO!$M238),0))))</f>
        <v>0</v>
      </c>
      <c r="E238" s="16">
        <f>IF(AND(INTRO!$E$39="Non-endemic",INTRO!$E$37="Non-endemic"),"Not required",IF(INTRO!$E$39="Non-endemic","Treat with DEC",COUNTRY_INFO!P238))</f>
        <v>0</v>
      </c>
      <c r="F238" s="16">
        <f>IF(INTRO!$E$39&lt;&gt;"Non-endemic",COUNTRY_INFO!Q238,"Not required")</f>
        <v>0</v>
      </c>
      <c r="G238" s="15">
        <f>IF(COUNTRY_INFO!H238=1, IF($E238=1,$D238, 0),0)</f>
        <v>0</v>
      </c>
      <c r="H238" s="15">
        <f>IF(INTRO!$E$39&lt;&gt;"Endemic",0, IF(AND(COUNTRY_INFO!$I238=1,$F238&lt;&gt;0),IF(COUNTRY_INFO!M238&gt;=(COUNTRY_INFO!F238+COUNTRY_INFO!G238),COUNTRY_INFO!F238+COUNTRY_INFO!G238,COUNTRY_INFO!$M238), 0))</f>
        <v>0</v>
      </c>
      <c r="I238" s="3"/>
      <c r="J238" s="15">
        <f t="shared" si="23"/>
        <v>0</v>
      </c>
      <c r="K238" s="15">
        <f t="shared" si="24"/>
        <v>0</v>
      </c>
      <c r="L238" s="15">
        <f t="shared" si="25"/>
        <v>0</v>
      </c>
      <c r="M238" s="15">
        <f t="shared" si="26"/>
        <v>0</v>
      </c>
      <c r="N238" s="15">
        <f t="shared" si="27"/>
        <v>0</v>
      </c>
      <c r="O238" s="25"/>
      <c r="P238" s="17">
        <f t="shared" si="6"/>
        <v>0</v>
      </c>
      <c r="Q238" s="17">
        <f t="shared" si="7"/>
        <v>0</v>
      </c>
    </row>
    <row r="239" spans="1:17" x14ac:dyDescent="0.2">
      <c r="A239" s="14" t="str">
        <f>IF(INTRO!$E$39="Non-endemic"," ",IF(COUNTRY_INFO!A239=0," ",COUNTRY_INFO!A239))</f>
        <v>Ethiopia</v>
      </c>
      <c r="B239" s="14" t="str">
        <f>IF(INTRO!$E$39="Non-endemic"," ",IF(COUNTRY_INFO!B239=0," ",COUNTRY_INFO!B239))</f>
        <v>Dire DawaDire Dawa</v>
      </c>
      <c r="C239" s="14" t="str">
        <f>IF(INTRO!$E$39="Non-endemic"," ",IF(COUNTRY_INFO!C239=0," ",COUNTRY_INFO!C239))</f>
        <v>Dire Dawa</v>
      </c>
      <c r="D239" s="15">
        <f>IF(INTRO!$E$39="Non-endemic",0,IF(INTRO!$E$39="Endemic but PC is not required",IF(COUNTRY_INFO!$H239=1,COUNTRY_INFO!F239+COUNTRY_INFO!G239,0),IF(COUNTRY_INFO!$H239=1,COUNTRY_INFO!F239+COUNTRY_INFO!G239,IF(COUNTRY_INFO!$I239=1,IF(COUNTRY_INFO!M239&gt;=(COUNTRY_INFO!F239+COUNTRY_INFO!G239),COUNTRY_INFO!F239+COUNTRY_INFO!G239,COUNTRY_INFO!$M239),0))))</f>
        <v>0</v>
      </c>
      <c r="E239" s="16">
        <f>IF(AND(INTRO!$E$39="Non-endemic",INTRO!$E$37="Non-endemic"),"Not required",IF(INTRO!$E$39="Non-endemic","Treat with DEC",COUNTRY_INFO!P239))</f>
        <v>0</v>
      </c>
      <c r="F239" s="16">
        <f>IF(INTRO!$E$39&lt;&gt;"Non-endemic",COUNTRY_INFO!Q239,"Not required")</f>
        <v>0</v>
      </c>
      <c r="G239" s="15">
        <f>IF(COUNTRY_INFO!H239=1, IF($E239=1,$D239, 0),0)</f>
        <v>0</v>
      </c>
      <c r="H239" s="15">
        <f>IF(INTRO!$E$39&lt;&gt;"Endemic",0, IF(AND(COUNTRY_INFO!$I239=1,$F239&lt;&gt;0),IF(COUNTRY_INFO!M239&gt;=(COUNTRY_INFO!F239+COUNTRY_INFO!G239),COUNTRY_INFO!F239+COUNTRY_INFO!G239,COUNTRY_INFO!$M239), 0))</f>
        <v>0</v>
      </c>
      <c r="I239" s="3"/>
      <c r="J239" s="15">
        <f t="shared" si="23"/>
        <v>0</v>
      </c>
      <c r="K239" s="15">
        <f t="shared" si="24"/>
        <v>0</v>
      </c>
      <c r="L239" s="15">
        <f t="shared" si="25"/>
        <v>0</v>
      </c>
      <c r="M239" s="15">
        <f t="shared" si="26"/>
        <v>0</v>
      </c>
      <c r="N239" s="15">
        <f t="shared" si="27"/>
        <v>0</v>
      </c>
      <c r="O239" s="25"/>
      <c r="P239" s="17">
        <f t="shared" si="6"/>
        <v>0</v>
      </c>
      <c r="Q239" s="17">
        <f t="shared" si="7"/>
        <v>0</v>
      </c>
    </row>
    <row r="240" spans="1:17" x14ac:dyDescent="0.2">
      <c r="A240" s="14" t="str">
        <f>IF(INTRO!$E$39="Non-endemic"," ",IF(COUNTRY_INFO!A240=0," ",COUNTRY_INFO!A240))</f>
        <v>Ethiopia</v>
      </c>
      <c r="B240" s="14" t="str">
        <f>IF(INTRO!$E$39="Non-endemic"," ",IF(COUNTRY_INFO!B240=0," ",COUNTRY_INFO!B240))</f>
        <v>Dire DawaGendo Kore</v>
      </c>
      <c r="C240" s="14" t="str">
        <f>IF(INTRO!$E$39="Non-endemic"," ",IF(COUNTRY_INFO!C240=0," ",COUNTRY_INFO!C240))</f>
        <v>Gendo Kore</v>
      </c>
      <c r="D240" s="15">
        <f>IF(INTRO!$E$39="Non-endemic",0,IF(INTRO!$E$39="Endemic but PC is not required",IF(COUNTRY_INFO!$H240=1,COUNTRY_INFO!F240+COUNTRY_INFO!G240,0),IF(COUNTRY_INFO!$H240=1,COUNTRY_INFO!F240+COUNTRY_INFO!G240,IF(COUNTRY_INFO!$I240=1,IF(COUNTRY_INFO!M240&gt;=(COUNTRY_INFO!F240+COUNTRY_INFO!G240),COUNTRY_INFO!F240+COUNTRY_INFO!G240,COUNTRY_INFO!$M240),0))))</f>
        <v>0</v>
      </c>
      <c r="E240" s="16">
        <f>IF(AND(INTRO!$E$39="Non-endemic",INTRO!$E$37="Non-endemic"),"Not required",IF(INTRO!$E$39="Non-endemic","Treat with DEC",COUNTRY_INFO!P240))</f>
        <v>0</v>
      </c>
      <c r="F240" s="16">
        <f>IF(INTRO!$E$39&lt;&gt;"Non-endemic",COUNTRY_INFO!Q240,"Not required")</f>
        <v>0</v>
      </c>
      <c r="G240" s="15">
        <f>IF(COUNTRY_INFO!H240=1, IF($E240=1,$D240, 0),0)</f>
        <v>0</v>
      </c>
      <c r="H240" s="15">
        <f>IF(INTRO!$E$39&lt;&gt;"Endemic",0, IF(AND(COUNTRY_INFO!$I240=1,$F240&lt;&gt;0),IF(COUNTRY_INFO!M240&gt;=(COUNTRY_INFO!F240+COUNTRY_INFO!G240),COUNTRY_INFO!F240+COUNTRY_INFO!G240,COUNTRY_INFO!$M240), 0))</f>
        <v>0</v>
      </c>
      <c r="I240" s="3"/>
      <c r="J240" s="15">
        <f t="shared" si="23"/>
        <v>0</v>
      </c>
      <c r="K240" s="15">
        <f t="shared" si="24"/>
        <v>0</v>
      </c>
      <c r="L240" s="15">
        <f t="shared" si="25"/>
        <v>0</v>
      </c>
      <c r="M240" s="15">
        <f t="shared" si="26"/>
        <v>0</v>
      </c>
      <c r="N240" s="15">
        <f t="shared" si="27"/>
        <v>0</v>
      </c>
      <c r="O240" s="25"/>
      <c r="P240" s="17">
        <f t="shared" si="6"/>
        <v>0</v>
      </c>
      <c r="Q240" s="17">
        <f t="shared" si="7"/>
        <v>0</v>
      </c>
    </row>
    <row r="241" spans="1:17" x14ac:dyDescent="0.2">
      <c r="A241" s="14" t="str">
        <f>IF(INTRO!$E$39="Non-endemic"," ",IF(COUNTRY_INFO!A241=0," ",COUNTRY_INFO!A241))</f>
        <v>Ethiopia</v>
      </c>
      <c r="B241" s="14" t="str">
        <f>IF(INTRO!$E$39="Non-endemic"," ",IF(COUNTRY_INFO!B241=0," ",COUNTRY_INFO!B241))</f>
        <v>Dire DawaJeldesa</v>
      </c>
      <c r="C241" s="14" t="str">
        <f>IF(INTRO!$E$39="Non-endemic"," ",IF(COUNTRY_INFO!C241=0," ",COUNTRY_INFO!C241))</f>
        <v>Jeldesa</v>
      </c>
      <c r="D241" s="15">
        <f>IF(INTRO!$E$39="Non-endemic",0,IF(INTRO!$E$39="Endemic but PC is not required",IF(COUNTRY_INFO!$H241=1,COUNTRY_INFO!F241+COUNTRY_INFO!G241,0),IF(COUNTRY_INFO!$H241=1,COUNTRY_INFO!F241+COUNTRY_INFO!G241,IF(COUNTRY_INFO!$I241=1,IF(COUNTRY_INFO!M241&gt;=(COUNTRY_INFO!F241+COUNTRY_INFO!G241),COUNTRY_INFO!F241+COUNTRY_INFO!G241,COUNTRY_INFO!$M241),0))))</f>
        <v>0</v>
      </c>
      <c r="E241" s="16">
        <f>IF(AND(INTRO!$E$39="Non-endemic",INTRO!$E$37="Non-endemic"),"Not required",IF(INTRO!$E$39="Non-endemic","Treat with DEC",COUNTRY_INFO!P241))</f>
        <v>0</v>
      </c>
      <c r="F241" s="16">
        <f>IF(INTRO!$E$39&lt;&gt;"Non-endemic",COUNTRY_INFO!Q241,"Not required")</f>
        <v>0</v>
      </c>
      <c r="G241" s="15">
        <f>IF(COUNTRY_INFO!H241=1, IF($E241=1,$D241, 0),0)</f>
        <v>0</v>
      </c>
      <c r="H241" s="15">
        <f>IF(INTRO!$E$39&lt;&gt;"Endemic",0, IF(AND(COUNTRY_INFO!$I241=1,$F241&lt;&gt;0),IF(COUNTRY_INFO!M241&gt;=(COUNTRY_INFO!F241+COUNTRY_INFO!G241),COUNTRY_INFO!F241+COUNTRY_INFO!G241,COUNTRY_INFO!$M241), 0))</f>
        <v>0</v>
      </c>
      <c r="I241" s="3"/>
      <c r="J241" s="15">
        <f t="shared" si="23"/>
        <v>0</v>
      </c>
      <c r="K241" s="15">
        <f t="shared" si="24"/>
        <v>0</v>
      </c>
      <c r="L241" s="15">
        <f t="shared" si="25"/>
        <v>0</v>
      </c>
      <c r="M241" s="15">
        <f t="shared" si="26"/>
        <v>0</v>
      </c>
      <c r="N241" s="15">
        <f t="shared" si="27"/>
        <v>0</v>
      </c>
      <c r="O241" s="25"/>
      <c r="P241" s="17">
        <f t="shared" si="6"/>
        <v>0</v>
      </c>
      <c r="Q241" s="17">
        <f t="shared" si="7"/>
        <v>0</v>
      </c>
    </row>
    <row r="242" spans="1:17" x14ac:dyDescent="0.2">
      <c r="A242" s="14" t="str">
        <f>IF(INTRO!$E$39="Non-endemic"," ",IF(COUNTRY_INFO!A242=0," ",COUNTRY_INFO!A242))</f>
        <v>Ethiopia</v>
      </c>
      <c r="B242" s="14" t="str">
        <f>IF(INTRO!$E$39="Non-endemic"," ",IF(COUNTRY_INFO!B242=0," ",COUNTRY_INFO!B242))</f>
        <v>Dire DawaLegehare</v>
      </c>
      <c r="C242" s="14" t="str">
        <f>IF(INTRO!$E$39="Non-endemic"," ",IF(COUNTRY_INFO!C242=0," ",COUNTRY_INFO!C242))</f>
        <v>Legehare</v>
      </c>
      <c r="D242" s="15">
        <f>IF(INTRO!$E$39="Non-endemic",0,IF(INTRO!$E$39="Endemic but PC is not required",IF(COUNTRY_INFO!$H242=1,COUNTRY_INFO!F242+COUNTRY_INFO!G242,0),IF(COUNTRY_INFO!$H242=1,COUNTRY_INFO!F242+COUNTRY_INFO!G242,IF(COUNTRY_INFO!$I242=1,IF(COUNTRY_INFO!M242&gt;=(COUNTRY_INFO!F242+COUNTRY_INFO!G242),COUNTRY_INFO!F242+COUNTRY_INFO!G242,COUNTRY_INFO!$M242),0))))</f>
        <v>0</v>
      </c>
      <c r="E242" s="16">
        <f>IF(AND(INTRO!$E$39="Non-endemic",INTRO!$E$37="Non-endemic"),"Not required",IF(INTRO!$E$39="Non-endemic","Treat with DEC",COUNTRY_INFO!P242))</f>
        <v>0</v>
      </c>
      <c r="F242" s="16">
        <f>IF(INTRO!$E$39&lt;&gt;"Non-endemic",COUNTRY_INFO!Q242,"Not required")</f>
        <v>0</v>
      </c>
      <c r="G242" s="15">
        <f>IF(COUNTRY_INFO!H242=1, IF($E242=1,$D242, 0),0)</f>
        <v>0</v>
      </c>
      <c r="H242" s="15">
        <f>IF(INTRO!$E$39&lt;&gt;"Endemic",0, IF(AND(COUNTRY_INFO!$I242=1,$F242&lt;&gt;0),IF(COUNTRY_INFO!M242&gt;=(COUNTRY_INFO!F242+COUNTRY_INFO!G242),COUNTRY_INFO!F242+COUNTRY_INFO!G242,COUNTRY_INFO!$M242), 0))</f>
        <v>0</v>
      </c>
      <c r="I242" s="3"/>
      <c r="J242" s="15">
        <f t="shared" si="23"/>
        <v>0</v>
      </c>
      <c r="K242" s="15">
        <f t="shared" si="24"/>
        <v>0</v>
      </c>
      <c r="L242" s="15">
        <f t="shared" si="25"/>
        <v>0</v>
      </c>
      <c r="M242" s="15">
        <f t="shared" si="26"/>
        <v>0</v>
      </c>
      <c r="N242" s="15">
        <f t="shared" si="27"/>
        <v>0</v>
      </c>
      <c r="O242" s="25"/>
      <c r="P242" s="17">
        <f t="shared" si="6"/>
        <v>0</v>
      </c>
      <c r="Q242" s="17">
        <f t="shared" si="7"/>
        <v>0</v>
      </c>
    </row>
    <row r="243" spans="1:17" x14ac:dyDescent="0.2">
      <c r="A243" s="14" t="str">
        <f>IF(INTRO!$E$39="Non-endemic"," ",IF(COUNTRY_INFO!A243=0," ",COUNTRY_INFO!A243))</f>
        <v>Ethiopia</v>
      </c>
      <c r="B243" s="14" t="str">
        <f>IF(INTRO!$E$39="Non-endemic"," ",IF(COUNTRY_INFO!B243=0," ",COUNTRY_INFO!B243))</f>
        <v>Dire DawaMelka Jebdu</v>
      </c>
      <c r="C243" s="14" t="str">
        <f>IF(INTRO!$E$39="Non-endemic"," ",IF(COUNTRY_INFO!C243=0," ",COUNTRY_INFO!C243))</f>
        <v>Melka Jebdu</v>
      </c>
      <c r="D243" s="15">
        <f>IF(INTRO!$E$39="Non-endemic",0,IF(INTRO!$E$39="Endemic but PC is not required",IF(COUNTRY_INFO!$H243=1,COUNTRY_INFO!F243+COUNTRY_INFO!G243,0),IF(COUNTRY_INFO!$H243=1,COUNTRY_INFO!F243+COUNTRY_INFO!G243,IF(COUNTRY_INFO!$I243=1,IF(COUNTRY_INFO!M243&gt;=(COUNTRY_INFO!F243+COUNTRY_INFO!G243),COUNTRY_INFO!F243+COUNTRY_INFO!G243,COUNTRY_INFO!$M243),0))))</f>
        <v>0</v>
      </c>
      <c r="E243" s="16">
        <f>IF(AND(INTRO!$E$39="Non-endemic",INTRO!$E$37="Non-endemic"),"Not required",IF(INTRO!$E$39="Non-endemic","Treat with DEC",COUNTRY_INFO!P243))</f>
        <v>0</v>
      </c>
      <c r="F243" s="16">
        <f>IF(INTRO!$E$39&lt;&gt;"Non-endemic",COUNTRY_INFO!Q243,"Not required")</f>
        <v>0</v>
      </c>
      <c r="G243" s="15">
        <f>IF(COUNTRY_INFO!H243=1, IF($E243=1,$D243, 0),0)</f>
        <v>0</v>
      </c>
      <c r="H243" s="15">
        <f>IF(INTRO!$E$39&lt;&gt;"Endemic",0, IF(AND(COUNTRY_INFO!$I243=1,$F243&lt;&gt;0),IF(COUNTRY_INFO!M243&gt;=(COUNTRY_INFO!F243+COUNTRY_INFO!G243),COUNTRY_INFO!F243+COUNTRY_INFO!G243,COUNTRY_INFO!$M243), 0))</f>
        <v>0</v>
      </c>
      <c r="I243" s="3"/>
      <c r="J243" s="15">
        <f t="shared" si="23"/>
        <v>0</v>
      </c>
      <c r="K243" s="15">
        <f t="shared" si="24"/>
        <v>0</v>
      </c>
      <c r="L243" s="15">
        <f t="shared" si="25"/>
        <v>0</v>
      </c>
      <c r="M243" s="15">
        <f t="shared" si="26"/>
        <v>0</v>
      </c>
      <c r="N243" s="15">
        <f t="shared" si="27"/>
        <v>0</v>
      </c>
      <c r="O243" s="25"/>
      <c r="P243" s="17">
        <f t="shared" si="6"/>
        <v>0</v>
      </c>
      <c r="Q243" s="17">
        <f t="shared" si="7"/>
        <v>0</v>
      </c>
    </row>
    <row r="244" spans="1:17" x14ac:dyDescent="0.2">
      <c r="A244" s="14" t="str">
        <f>IF(INTRO!$E$39="Non-endemic"," ",IF(COUNTRY_INFO!A244=0," ",COUNTRY_INFO!A244))</f>
        <v>Ethiopia</v>
      </c>
      <c r="B244" s="14" t="str">
        <f>IF(INTRO!$E$39="Non-endemic"," ",IF(COUNTRY_INFO!B244=0," ",COUNTRY_INFO!B244))</f>
        <v>Dire DawaSabian</v>
      </c>
      <c r="C244" s="14" t="str">
        <f>IF(INTRO!$E$39="Non-endemic"," ",IF(COUNTRY_INFO!C244=0," ",COUNTRY_INFO!C244))</f>
        <v>Sabian</v>
      </c>
      <c r="D244" s="15">
        <f>IF(INTRO!$E$39="Non-endemic",0,IF(INTRO!$E$39="Endemic but PC is not required",IF(COUNTRY_INFO!$H244=1,COUNTRY_INFO!F244+COUNTRY_INFO!G244,0),IF(COUNTRY_INFO!$H244=1,COUNTRY_INFO!F244+COUNTRY_INFO!G244,IF(COUNTRY_INFO!$I244=1,IF(COUNTRY_INFO!M244&gt;=(COUNTRY_INFO!F244+COUNTRY_INFO!G244),COUNTRY_INFO!F244+COUNTRY_INFO!G244,COUNTRY_INFO!$M244),0))))</f>
        <v>0</v>
      </c>
      <c r="E244" s="16">
        <f>IF(AND(INTRO!$E$39="Non-endemic",INTRO!$E$37="Non-endemic"),"Not required",IF(INTRO!$E$39="Non-endemic","Treat with DEC",COUNTRY_INFO!P244))</f>
        <v>0</v>
      </c>
      <c r="F244" s="16">
        <f>IF(INTRO!$E$39&lt;&gt;"Non-endemic",COUNTRY_INFO!Q244,"Not required")</f>
        <v>0</v>
      </c>
      <c r="G244" s="15">
        <f>IF(COUNTRY_INFO!H244=1, IF($E244=1,$D244, 0),0)</f>
        <v>0</v>
      </c>
      <c r="H244" s="15">
        <f>IF(INTRO!$E$39&lt;&gt;"Endemic",0, IF(AND(COUNTRY_INFO!$I244=1,$F244&lt;&gt;0),IF(COUNTRY_INFO!M244&gt;=(COUNTRY_INFO!F244+COUNTRY_INFO!G244),COUNTRY_INFO!F244+COUNTRY_INFO!G244,COUNTRY_INFO!$M244), 0))</f>
        <v>0</v>
      </c>
      <c r="I244" s="3"/>
      <c r="J244" s="15">
        <f t="shared" si="23"/>
        <v>0</v>
      </c>
      <c r="K244" s="15">
        <f t="shared" si="24"/>
        <v>0</v>
      </c>
      <c r="L244" s="15">
        <f t="shared" si="25"/>
        <v>0</v>
      </c>
      <c r="M244" s="15">
        <f t="shared" si="26"/>
        <v>0</v>
      </c>
      <c r="N244" s="15">
        <f t="shared" si="27"/>
        <v>0</v>
      </c>
      <c r="O244" s="25"/>
      <c r="P244" s="17">
        <f t="shared" si="6"/>
        <v>0</v>
      </c>
      <c r="Q244" s="17">
        <f t="shared" si="7"/>
        <v>0</v>
      </c>
    </row>
    <row r="245" spans="1:17" x14ac:dyDescent="0.2">
      <c r="A245" s="14" t="str">
        <f>IF(INTRO!$E$39="Non-endemic"," ",IF(COUNTRY_INFO!A245=0," ",COUNTRY_INFO!A245))</f>
        <v>Ethiopia</v>
      </c>
      <c r="B245" s="14" t="str">
        <f>IF(INTRO!$E$39="Non-endemic"," ",IF(COUNTRY_INFO!B245=0," ",COUNTRY_INFO!B245))</f>
        <v>Dire DawaWahil</v>
      </c>
      <c r="C245" s="14" t="str">
        <f>IF(INTRO!$E$39="Non-endemic"," ",IF(COUNTRY_INFO!C245=0," ",COUNTRY_INFO!C245))</f>
        <v>Wahil</v>
      </c>
      <c r="D245" s="15">
        <f>IF(INTRO!$E$39="Non-endemic",0,IF(INTRO!$E$39="Endemic but PC is not required",IF(COUNTRY_INFO!$H245=1,COUNTRY_INFO!F245+COUNTRY_INFO!G245,0),IF(COUNTRY_INFO!$H245=1,COUNTRY_INFO!F245+COUNTRY_INFO!G245,IF(COUNTRY_INFO!$I245=1,IF(COUNTRY_INFO!M245&gt;=(COUNTRY_INFO!F245+COUNTRY_INFO!G245),COUNTRY_INFO!F245+COUNTRY_INFO!G245,COUNTRY_INFO!$M245),0))))</f>
        <v>0</v>
      </c>
      <c r="E245" s="16">
        <f>IF(AND(INTRO!$E$39="Non-endemic",INTRO!$E$37="Non-endemic"),"Not required",IF(INTRO!$E$39="Non-endemic","Treat with DEC",COUNTRY_INFO!P245))</f>
        <v>0</v>
      </c>
      <c r="F245" s="16">
        <f>IF(INTRO!$E$39&lt;&gt;"Non-endemic",COUNTRY_INFO!Q245,"Not required")</f>
        <v>0</v>
      </c>
      <c r="G245" s="15">
        <f>IF(COUNTRY_INFO!H245=1, IF($E245=1,$D245, 0),0)</f>
        <v>0</v>
      </c>
      <c r="H245" s="15">
        <f>IF(INTRO!$E$39&lt;&gt;"Endemic",0, IF(AND(COUNTRY_INFO!$I245=1,$F245&lt;&gt;0),IF(COUNTRY_INFO!M245&gt;=(COUNTRY_INFO!F245+COUNTRY_INFO!G245),COUNTRY_INFO!F245+COUNTRY_INFO!G245,COUNTRY_INFO!$M245), 0))</f>
        <v>0</v>
      </c>
      <c r="I245" s="3"/>
      <c r="J245" s="15">
        <f t="shared" si="23"/>
        <v>0</v>
      </c>
      <c r="K245" s="15">
        <f t="shared" si="24"/>
        <v>0</v>
      </c>
      <c r="L245" s="15">
        <f t="shared" si="25"/>
        <v>0</v>
      </c>
      <c r="M245" s="15">
        <f t="shared" si="26"/>
        <v>0</v>
      </c>
      <c r="N245" s="15">
        <f t="shared" si="27"/>
        <v>0</v>
      </c>
      <c r="O245" s="25"/>
      <c r="P245" s="17">
        <f t="shared" si="6"/>
        <v>0</v>
      </c>
      <c r="Q245" s="17">
        <f t="shared" si="7"/>
        <v>0</v>
      </c>
    </row>
    <row r="246" spans="1:17" x14ac:dyDescent="0.2">
      <c r="A246" s="14" t="str">
        <f>IF(INTRO!$E$39="Non-endemic"," ",IF(COUNTRY_INFO!A246=0," ",COUNTRY_INFO!A246))</f>
        <v>Ethiopia</v>
      </c>
      <c r="B246" s="14" t="str">
        <f>IF(INTRO!$E$39="Non-endemic"," ",IF(COUNTRY_INFO!B246=0," ",COUNTRY_INFO!B246))</f>
        <v>GambellaAgnua II</v>
      </c>
      <c r="C246" s="14" t="str">
        <f>IF(INTRO!$E$39="Non-endemic"," ",IF(COUNTRY_INFO!C246=0," ",COUNTRY_INFO!C246))</f>
        <v>Abobo</v>
      </c>
      <c r="D246" s="15">
        <f>IF(INTRO!$E$39="Non-endemic",0,IF(INTRO!$E$39="Endemic but PC is not required",IF(COUNTRY_INFO!$H246=1,COUNTRY_INFO!F246+COUNTRY_INFO!G246,0),IF(COUNTRY_INFO!$H246=1,COUNTRY_INFO!F246+COUNTRY_INFO!G246,IF(COUNTRY_INFO!$I246=1,IF(COUNTRY_INFO!M246&gt;=(COUNTRY_INFO!F246+COUNTRY_INFO!G246),COUNTRY_INFO!F246+COUNTRY_INFO!G246,COUNTRY_INFO!$M246),0))))</f>
        <v>20989.05456402422</v>
      </c>
      <c r="E246" s="16">
        <f>IF(AND(INTRO!$E$39="Non-endemic",INTRO!$E$37="Non-endemic"),"Not required",IF(INTRO!$E$39="Non-endemic","Treat with DEC",COUNTRY_INFO!P246))</f>
        <v>1</v>
      </c>
      <c r="F246" s="16">
        <f>IF(INTRO!$E$39&lt;&gt;"Non-endemic",COUNTRY_INFO!Q246,"Not required")</f>
        <v>2</v>
      </c>
      <c r="G246" s="15">
        <f>IF(COUNTRY_INFO!H246=1, IF($E246=1,$D246, 0),0)</f>
        <v>20989.05456402422</v>
      </c>
      <c r="H246" s="15">
        <f>IF(INTRO!$E$39&lt;&gt;"Endemic",0, IF(AND(COUNTRY_INFO!$I246=1,$F246&lt;&gt;0),IF(COUNTRY_INFO!M246&gt;=(COUNTRY_INFO!F246+COUNTRY_INFO!G246),COUNTRY_INFO!F246+COUNTRY_INFO!G246,COUNTRY_INFO!$M246), 0))</f>
        <v>20989.05456402422</v>
      </c>
      <c r="I246" s="3"/>
      <c r="J246" s="15">
        <f t="shared" si="23"/>
        <v>20989.05456402422</v>
      </c>
      <c r="K246" s="15">
        <f t="shared" si="24"/>
        <v>0</v>
      </c>
      <c r="L246" s="15">
        <f t="shared" si="25"/>
        <v>58769.352779267814</v>
      </c>
      <c r="M246" s="15">
        <f t="shared" si="26"/>
        <v>58769.352779267814</v>
      </c>
      <c r="N246" s="15">
        <f t="shared" si="27"/>
        <v>117538.70555853563</v>
      </c>
      <c r="O246" s="25"/>
      <c r="P246" s="17">
        <f t="shared" si="6"/>
        <v>117538.70555853563</v>
      </c>
      <c r="Q246" s="17">
        <f t="shared" si="7"/>
        <v>236</v>
      </c>
    </row>
    <row r="247" spans="1:17" x14ac:dyDescent="0.2">
      <c r="A247" s="14" t="str">
        <f>IF(INTRO!$E$39="Non-endemic"," ",IF(COUNTRY_INFO!A247=0," ",COUNTRY_INFO!A247))</f>
        <v>Ethiopia</v>
      </c>
      <c r="B247" s="14" t="str">
        <f>IF(INTRO!$E$39="Non-endemic"," ",IF(COUNTRY_INFO!B247=0," ",COUNTRY_INFO!B247))</f>
        <v>GambellaAgnua II</v>
      </c>
      <c r="C247" s="14" t="str">
        <f>IF(INTRO!$E$39="Non-endemic"," ",IF(COUNTRY_INFO!C247=0," ",COUNTRY_INFO!C247))</f>
        <v>Dimma</v>
      </c>
      <c r="D247" s="15">
        <f>IF(INTRO!$E$39="Non-endemic",0,IF(INTRO!$E$39="Endemic but PC is not required",IF(COUNTRY_INFO!$H247=1,COUNTRY_INFO!F247+COUNTRY_INFO!G247,0),IF(COUNTRY_INFO!$H247=1,COUNTRY_INFO!F247+COUNTRY_INFO!G247,IF(COUNTRY_INFO!$I247=1,IF(COUNTRY_INFO!M247&gt;=(COUNTRY_INFO!F247+COUNTRY_INFO!G247),COUNTRY_INFO!F247+COUNTRY_INFO!G247,COUNTRY_INFO!$M247),0))))</f>
        <v>10128.789348854654</v>
      </c>
      <c r="E247" s="16">
        <f>IF(AND(INTRO!$E$39="Non-endemic",INTRO!$E$37="Non-endemic"),"Not required",IF(INTRO!$E$39="Non-endemic","Treat with DEC",COUNTRY_INFO!P247))</f>
        <v>1</v>
      </c>
      <c r="F247" s="16">
        <f>IF(INTRO!$E$39&lt;&gt;"Non-endemic",COUNTRY_INFO!Q247,"Not required")</f>
        <v>2</v>
      </c>
      <c r="G247" s="15">
        <f>IF(COUNTRY_INFO!H247=1, IF($E247=1,$D247, 0),0)</f>
        <v>10128.789348854654</v>
      </c>
      <c r="H247" s="15">
        <f>IF(INTRO!$E$39&lt;&gt;"Endemic",0, IF(AND(COUNTRY_INFO!$I247=1,$F247&lt;&gt;0),IF(COUNTRY_INFO!M247&gt;=(COUNTRY_INFO!F247+COUNTRY_INFO!G247),COUNTRY_INFO!F247+COUNTRY_INFO!G247,COUNTRY_INFO!$M247), 0))</f>
        <v>10128.789348854654</v>
      </c>
      <c r="I247" s="3"/>
      <c r="J247" s="15">
        <f t="shared" si="23"/>
        <v>10128.789348854654</v>
      </c>
      <c r="K247" s="15">
        <f t="shared" si="24"/>
        <v>0</v>
      </c>
      <c r="L247" s="15">
        <f t="shared" si="25"/>
        <v>28360.61017679303</v>
      </c>
      <c r="M247" s="15">
        <f t="shared" si="26"/>
        <v>28360.61017679303</v>
      </c>
      <c r="N247" s="15">
        <f t="shared" si="27"/>
        <v>56721.220353586061</v>
      </c>
      <c r="O247" s="25"/>
      <c r="P247" s="17">
        <f t="shared" si="6"/>
        <v>56721.220353586061</v>
      </c>
      <c r="Q247" s="17">
        <f t="shared" si="7"/>
        <v>114</v>
      </c>
    </row>
    <row r="248" spans="1:17" x14ac:dyDescent="0.2">
      <c r="A248" s="14" t="str">
        <f>IF(INTRO!$E$39="Non-endemic"," ",IF(COUNTRY_INFO!A248=0," ",COUNTRY_INFO!A248))</f>
        <v>Ethiopia</v>
      </c>
      <c r="B248" s="14" t="str">
        <f>IF(INTRO!$E$39="Non-endemic"," ",IF(COUNTRY_INFO!B248=0," ",COUNTRY_INFO!B248))</f>
        <v>GambellaAgnua II</v>
      </c>
      <c r="C248" s="14" t="str">
        <f>IF(INTRO!$E$39="Non-endemic"," ",IF(COUNTRY_INFO!C248=0," ",COUNTRY_INFO!C248))</f>
        <v>Gambella</v>
      </c>
      <c r="D248" s="15">
        <f>IF(INTRO!$E$39="Non-endemic",0,IF(INTRO!$E$39="Endemic but PC is not required",IF(COUNTRY_INFO!$H248=1,COUNTRY_INFO!F248+COUNTRY_INFO!G248,0),IF(COUNTRY_INFO!$H248=1,COUNTRY_INFO!F248+COUNTRY_INFO!G248,IF(COUNTRY_INFO!$I248=1,IF(COUNTRY_INFO!M248&gt;=(COUNTRY_INFO!F248+COUNTRY_INFO!G248),COUNTRY_INFO!F248+COUNTRY_INFO!G248,COUNTRY_INFO!$M248),0))))</f>
        <v>49396.134972324311</v>
      </c>
      <c r="E248" s="16">
        <f>IF(AND(INTRO!$E$39="Non-endemic",INTRO!$E$37="Non-endemic"),"Not required",IF(INTRO!$E$39="Non-endemic","Treat with DEC",COUNTRY_INFO!P248))</f>
        <v>1</v>
      </c>
      <c r="F248" s="16">
        <f>IF(INTRO!$E$39&lt;&gt;"Non-endemic",COUNTRY_INFO!Q248,"Not required")</f>
        <v>2</v>
      </c>
      <c r="G248" s="15">
        <f>IF(COUNTRY_INFO!H248=1, IF($E248=1,$D248, 0),0)</f>
        <v>49396.134972324311</v>
      </c>
      <c r="H248" s="15">
        <f>IF(INTRO!$E$39&lt;&gt;"Endemic",0, IF(AND(COUNTRY_INFO!$I248=1,$F248&lt;&gt;0),IF(COUNTRY_INFO!M248&gt;=(COUNTRY_INFO!F248+COUNTRY_INFO!G248),COUNTRY_INFO!F248+COUNTRY_INFO!G248,COUNTRY_INFO!$M248), 0))</f>
        <v>49396.134972324311</v>
      </c>
      <c r="I248" s="3"/>
      <c r="J248" s="15">
        <f t="shared" si="23"/>
        <v>49396.134972324311</v>
      </c>
      <c r="K248" s="15">
        <f t="shared" si="24"/>
        <v>0</v>
      </c>
      <c r="L248" s="15">
        <f t="shared" si="25"/>
        <v>138309.17792250807</v>
      </c>
      <c r="M248" s="15">
        <f t="shared" si="26"/>
        <v>138309.17792250807</v>
      </c>
      <c r="N248" s="15">
        <f t="shared" si="27"/>
        <v>276618.35584501614</v>
      </c>
      <c r="O248" s="25"/>
      <c r="P248" s="17">
        <f t="shared" si="6"/>
        <v>276618.35584501614</v>
      </c>
      <c r="Q248" s="17">
        <f t="shared" si="7"/>
        <v>554</v>
      </c>
    </row>
    <row r="249" spans="1:17" x14ac:dyDescent="0.2">
      <c r="A249" s="14" t="str">
        <f>IF(INTRO!$E$39="Non-endemic"," ",IF(COUNTRY_INFO!A249=0," ",COUNTRY_INFO!A249))</f>
        <v>Ethiopia</v>
      </c>
      <c r="B249" s="14" t="str">
        <f>IF(INTRO!$E$39="Non-endemic"," ",IF(COUNTRY_INFO!B249=0," ",COUNTRY_INFO!B249))</f>
        <v>GambellaAgnua II</v>
      </c>
      <c r="C249" s="14" t="str">
        <f>IF(INTRO!$E$39="Non-endemic"," ",IF(COUNTRY_INFO!C249=0," ",COUNTRY_INFO!C249))</f>
        <v>Gog</v>
      </c>
      <c r="D249" s="15">
        <f>IF(INTRO!$E$39="Non-endemic",0,IF(INTRO!$E$39="Endemic but PC is not required",IF(COUNTRY_INFO!$H249=1,COUNTRY_INFO!F249+COUNTRY_INFO!G249,0),IF(COUNTRY_INFO!$H249=1,COUNTRY_INFO!F249+COUNTRY_INFO!G249,IF(COUNTRY_INFO!$I249=1,IF(COUNTRY_INFO!M249&gt;=(COUNTRY_INFO!F249+COUNTRY_INFO!G249),COUNTRY_INFO!F249+COUNTRY_INFO!G249,COUNTRY_INFO!$M249),0))))</f>
        <v>21310.33023864096</v>
      </c>
      <c r="E249" s="16">
        <f>IF(AND(INTRO!$E$39="Non-endemic",INTRO!$E$37="Non-endemic"),"Not required",IF(INTRO!$E$39="Non-endemic","Treat with DEC",COUNTRY_INFO!P249))</f>
        <v>1</v>
      </c>
      <c r="F249" s="16">
        <f>IF(INTRO!$E$39&lt;&gt;"Non-endemic",COUNTRY_INFO!Q249,"Not required")</f>
        <v>2</v>
      </c>
      <c r="G249" s="15">
        <f>IF(COUNTRY_INFO!H249=1, IF($E249=1,$D249, 0),0)</f>
        <v>21310.33023864096</v>
      </c>
      <c r="H249" s="15">
        <f>IF(INTRO!$E$39&lt;&gt;"Endemic",0, IF(AND(COUNTRY_INFO!$I249=1,$F249&lt;&gt;0),IF(COUNTRY_INFO!M249&gt;=(COUNTRY_INFO!F249+COUNTRY_INFO!G249),COUNTRY_INFO!F249+COUNTRY_INFO!G249,COUNTRY_INFO!$M249), 0))</f>
        <v>21310.33023864096</v>
      </c>
      <c r="I249" s="3"/>
      <c r="J249" s="15">
        <f t="shared" si="23"/>
        <v>21310.33023864096</v>
      </c>
      <c r="K249" s="15">
        <f t="shared" si="24"/>
        <v>0</v>
      </c>
      <c r="L249" s="15">
        <f t="shared" si="25"/>
        <v>59668.924668194682</v>
      </c>
      <c r="M249" s="15">
        <f t="shared" si="26"/>
        <v>59668.924668194682</v>
      </c>
      <c r="N249" s="15">
        <f t="shared" si="27"/>
        <v>119337.84933638936</v>
      </c>
      <c r="O249" s="25"/>
      <c r="P249" s="17">
        <f t="shared" si="6"/>
        <v>119337.84933638936</v>
      </c>
      <c r="Q249" s="17">
        <f t="shared" si="7"/>
        <v>239</v>
      </c>
    </row>
    <row r="250" spans="1:17" x14ac:dyDescent="0.2">
      <c r="A250" s="14" t="str">
        <f>IF(INTRO!$E$39="Non-endemic"," ",IF(COUNTRY_INFO!A250=0," ",COUNTRY_INFO!A250))</f>
        <v>Ethiopia</v>
      </c>
      <c r="B250" s="14" t="str">
        <f>IF(INTRO!$E$39="Non-endemic"," ",IF(COUNTRY_INFO!B250=0," ",COUNTRY_INFO!B250))</f>
        <v>GambellaAgnua II</v>
      </c>
      <c r="C250" s="14" t="str">
        <f>IF(INTRO!$E$39="Non-endemic"," ",IF(COUNTRY_INFO!C250=0," ",COUNTRY_INFO!C250))</f>
        <v>Jor</v>
      </c>
      <c r="D250" s="15">
        <f>IF(INTRO!$E$39="Non-endemic",0,IF(INTRO!$E$39="Endemic but PC is not required",IF(COUNTRY_INFO!$H250=1,COUNTRY_INFO!F250+COUNTRY_INFO!G250,0),IF(COUNTRY_INFO!$H250=1,COUNTRY_INFO!F250+COUNTRY_INFO!G250,IF(COUNTRY_INFO!$I250=1,IF(COUNTRY_INFO!M250&gt;=(COUNTRY_INFO!F250+COUNTRY_INFO!G250),COUNTRY_INFO!F250+COUNTRY_INFO!G250,COUNTRY_INFO!$M250),0))))</f>
        <v>0</v>
      </c>
      <c r="E250" s="16">
        <f>IF(AND(INTRO!$E$39="Non-endemic",INTRO!$E$37="Non-endemic"),"Not required",IF(INTRO!$E$39="Non-endemic","Treat with DEC",COUNTRY_INFO!P250))</f>
        <v>0</v>
      </c>
      <c r="F250" s="16">
        <f>IF(INTRO!$E$39&lt;&gt;"Non-endemic",COUNTRY_INFO!Q250,"Not required")</f>
        <v>0</v>
      </c>
      <c r="G250" s="15">
        <f>IF(COUNTRY_INFO!H250=1, IF($E250=1,$D250, 0),0)</f>
        <v>0</v>
      </c>
      <c r="H250" s="15">
        <f>IF(INTRO!$E$39&lt;&gt;"Endemic",0, IF(AND(COUNTRY_INFO!$I250=1,$F250&lt;&gt;0),IF(COUNTRY_INFO!M250&gt;=(COUNTRY_INFO!F250+COUNTRY_INFO!G250),COUNTRY_INFO!F250+COUNTRY_INFO!G250,COUNTRY_INFO!$M250), 0))</f>
        <v>0</v>
      </c>
      <c r="I250" s="3"/>
      <c r="J250" s="15">
        <f t="shared" si="23"/>
        <v>0</v>
      </c>
      <c r="K250" s="15">
        <f t="shared" si="24"/>
        <v>0</v>
      </c>
      <c r="L250" s="15">
        <f t="shared" si="25"/>
        <v>0</v>
      </c>
      <c r="M250" s="15">
        <f t="shared" si="26"/>
        <v>0</v>
      </c>
      <c r="N250" s="15">
        <f t="shared" si="27"/>
        <v>0</v>
      </c>
      <c r="O250" s="25"/>
      <c r="P250" s="17">
        <f t="shared" si="6"/>
        <v>0</v>
      </c>
      <c r="Q250" s="17">
        <f t="shared" si="7"/>
        <v>0</v>
      </c>
    </row>
    <row r="251" spans="1:17" x14ac:dyDescent="0.2">
      <c r="A251" s="14" t="str">
        <f>IF(INTRO!$E$39="Non-endemic"," ",IF(COUNTRY_INFO!A251=0," ",COUNTRY_INFO!A251))</f>
        <v>Ethiopia</v>
      </c>
      <c r="B251" s="14" t="str">
        <f>IF(INTRO!$E$39="Non-endemic"," ",IF(COUNTRY_INFO!B251=0," ",COUNTRY_INFO!B251))</f>
        <v>GambellaGambella</v>
      </c>
      <c r="C251" s="14" t="str">
        <f>IF(INTRO!$E$39="Non-endemic"," ",IF(COUNTRY_INFO!C251=0," ",COUNTRY_INFO!C251))</f>
        <v>Gambella Town</v>
      </c>
      <c r="D251" s="15">
        <f>IF(INTRO!$E$39="Non-endemic",0,IF(INTRO!$E$39="Endemic but PC is not required",IF(COUNTRY_INFO!$H251=1,COUNTRY_INFO!F251+COUNTRY_INFO!G251,0),IF(COUNTRY_INFO!$H251=1,COUNTRY_INFO!F251+COUNTRY_INFO!G251,IF(COUNTRY_INFO!$I251=1,IF(COUNTRY_INFO!M251&gt;=(COUNTRY_INFO!F251+COUNTRY_INFO!G251),COUNTRY_INFO!F251+COUNTRY_INFO!G251,COUNTRY_INFO!$M251),0))))</f>
        <v>13409.434704836936</v>
      </c>
      <c r="E251" s="16">
        <f>IF(AND(INTRO!$E$39="Non-endemic",INTRO!$E$37="Non-endemic"),"Not required",IF(INTRO!$E$39="Non-endemic","Treat with DEC",COUNTRY_INFO!P251))</f>
        <v>0</v>
      </c>
      <c r="F251" s="16">
        <f>IF(INTRO!$E$39&lt;&gt;"Non-endemic",COUNTRY_INFO!Q251,"Not required")</f>
        <v>2</v>
      </c>
      <c r="G251" s="15">
        <f>IF(COUNTRY_INFO!H251=1, IF($E251=1,$D251, 0),0)</f>
        <v>0</v>
      </c>
      <c r="H251" s="15">
        <f>IF(INTRO!$E$39&lt;&gt;"Endemic",0, IF(AND(COUNTRY_INFO!$I251=1,$F251&lt;&gt;0),IF(COUNTRY_INFO!M251&gt;=(COUNTRY_INFO!F251+COUNTRY_INFO!G251),COUNTRY_INFO!F251+COUNTRY_INFO!G251,COUNTRY_INFO!$M251), 0))</f>
        <v>13409.434704836936</v>
      </c>
      <c r="I251" s="3"/>
      <c r="J251" s="15">
        <f t="shared" si="23"/>
        <v>13409.434704836936</v>
      </c>
      <c r="K251" s="15">
        <f t="shared" si="24"/>
        <v>0</v>
      </c>
      <c r="L251" s="15">
        <f t="shared" si="25"/>
        <v>75092.834347086842</v>
      </c>
      <c r="M251" s="15">
        <f t="shared" si="26"/>
        <v>0</v>
      </c>
      <c r="N251" s="15">
        <f t="shared" si="27"/>
        <v>75092.834347086842</v>
      </c>
      <c r="O251" s="25"/>
      <c r="P251" s="17">
        <f t="shared" si="6"/>
        <v>75092.834347086842</v>
      </c>
      <c r="Q251" s="17">
        <f t="shared" si="7"/>
        <v>151</v>
      </c>
    </row>
    <row r="252" spans="1:17" x14ac:dyDescent="0.2">
      <c r="A252" s="14" t="str">
        <f>IF(INTRO!$E$39="Non-endemic"," ",IF(COUNTRY_INFO!A252=0," ",COUNTRY_INFO!A252))</f>
        <v>Ethiopia</v>
      </c>
      <c r="B252" s="14" t="str">
        <f>IF(INTRO!$E$39="Non-endemic"," ",IF(COUNTRY_INFO!B252=0," ",COUNTRY_INFO!B252))</f>
        <v>GambellaItang</v>
      </c>
      <c r="C252" s="14" t="str">
        <f>IF(INTRO!$E$39="Non-endemic"," ",IF(COUNTRY_INFO!C252=0," ",COUNTRY_INFO!C252))</f>
        <v>Itang Special</v>
      </c>
      <c r="D252" s="15">
        <f>IF(INTRO!$E$39="Non-endemic",0,IF(INTRO!$E$39="Endemic but PC is not required",IF(COUNTRY_INFO!$H252=1,COUNTRY_INFO!F252+COUNTRY_INFO!G252,0),IF(COUNTRY_INFO!$H252=1,COUNTRY_INFO!F252+COUNTRY_INFO!G252,IF(COUNTRY_INFO!$I252=1,IF(COUNTRY_INFO!M252&gt;=(COUNTRY_INFO!F252+COUNTRY_INFO!G252),COUNTRY_INFO!F252+COUNTRY_INFO!G252,COUNTRY_INFO!$M252),0))))</f>
        <v>44725.20738154219</v>
      </c>
      <c r="E252" s="16">
        <f>IF(AND(INTRO!$E$39="Non-endemic",INTRO!$E$37="Non-endemic"),"Not required",IF(INTRO!$E$39="Non-endemic","Treat with DEC",COUNTRY_INFO!P252))</f>
        <v>1</v>
      </c>
      <c r="F252" s="16">
        <f>IF(INTRO!$E$39&lt;&gt;"Non-endemic",COUNTRY_INFO!Q252,"Not required")</f>
        <v>2</v>
      </c>
      <c r="G252" s="15">
        <f>IF(COUNTRY_INFO!H252=1, IF($E252=1,$D252, 0),0)</f>
        <v>44725.20738154219</v>
      </c>
      <c r="H252" s="15">
        <f>IF(INTRO!$E$39&lt;&gt;"Endemic",0, IF(AND(COUNTRY_INFO!$I252=1,$F252&lt;&gt;0),IF(COUNTRY_INFO!M252&gt;=(COUNTRY_INFO!F252+COUNTRY_INFO!G252),COUNTRY_INFO!F252+COUNTRY_INFO!G252,COUNTRY_INFO!$M252), 0))</f>
        <v>44725.20738154219</v>
      </c>
      <c r="I252" s="3"/>
      <c r="J252" s="15">
        <f t="shared" si="23"/>
        <v>44725.20738154219</v>
      </c>
      <c r="K252" s="15">
        <f t="shared" si="24"/>
        <v>0</v>
      </c>
      <c r="L252" s="15">
        <f t="shared" si="25"/>
        <v>125230.58066831813</v>
      </c>
      <c r="M252" s="15">
        <f t="shared" si="26"/>
        <v>125230.58066831813</v>
      </c>
      <c r="N252" s="15">
        <f t="shared" si="27"/>
        <v>250461.16133663626</v>
      </c>
      <c r="O252" s="25"/>
      <c r="P252" s="17">
        <f t="shared" si="6"/>
        <v>250461.16133663626</v>
      </c>
      <c r="Q252" s="17">
        <f t="shared" si="7"/>
        <v>501</v>
      </c>
    </row>
    <row r="253" spans="1:17" x14ac:dyDescent="0.2">
      <c r="A253" s="14" t="str">
        <f>IF(INTRO!$E$39="Non-endemic"," ",IF(COUNTRY_INFO!A253=0," ",COUNTRY_INFO!A253))</f>
        <v>Ethiopia</v>
      </c>
      <c r="B253" s="14" t="str">
        <f>IF(INTRO!$E$39="Non-endemic"," ",IF(COUNTRY_INFO!B253=0," ",COUNTRY_INFO!B253))</f>
        <v>GambellaMejang</v>
      </c>
      <c r="C253" s="14" t="str">
        <f>IF(INTRO!$E$39="Non-endemic"," ",IF(COUNTRY_INFO!C253=0," ",COUNTRY_INFO!C253))</f>
        <v>Godere</v>
      </c>
      <c r="D253" s="15">
        <f>IF(INTRO!$E$39="Non-endemic",0,IF(INTRO!$E$39="Endemic but PC is not required",IF(COUNTRY_INFO!$H253=1,COUNTRY_INFO!F253+COUNTRY_INFO!G253,0),IF(COUNTRY_INFO!$H253=1,COUNTRY_INFO!F253+COUNTRY_INFO!G253,IF(COUNTRY_INFO!$I253=1,IF(COUNTRY_INFO!M253&gt;=(COUNTRY_INFO!F253+COUNTRY_INFO!G253),COUNTRY_INFO!F253+COUNTRY_INFO!G253,COUNTRY_INFO!$M253),0))))</f>
        <v>49103.544625798349</v>
      </c>
      <c r="E253" s="16">
        <f>IF(AND(INTRO!$E$39="Non-endemic",INTRO!$E$37="Non-endemic"),"Not required",IF(INTRO!$E$39="Non-endemic","Treat with DEC",COUNTRY_INFO!P253))</f>
        <v>1</v>
      </c>
      <c r="F253" s="16">
        <f>IF(INTRO!$E$39&lt;&gt;"Non-endemic",COUNTRY_INFO!Q253,"Not required")</f>
        <v>2</v>
      </c>
      <c r="G253" s="15">
        <f>IF(COUNTRY_INFO!H253=1, IF($E253=1,$D253, 0),0)</f>
        <v>49103.544625798349</v>
      </c>
      <c r="H253" s="15">
        <f>IF(INTRO!$E$39&lt;&gt;"Endemic",0, IF(AND(COUNTRY_INFO!$I253=1,$F253&lt;&gt;0),IF(COUNTRY_INFO!M253&gt;=(COUNTRY_INFO!F253+COUNTRY_INFO!G253),COUNTRY_INFO!F253+COUNTRY_INFO!G253,COUNTRY_INFO!$M253), 0))</f>
        <v>49103.544625798349</v>
      </c>
      <c r="I253" s="3"/>
      <c r="J253" s="15">
        <f t="shared" si="23"/>
        <v>49103.544625798349</v>
      </c>
      <c r="K253" s="15">
        <f t="shared" si="24"/>
        <v>0</v>
      </c>
      <c r="L253" s="15">
        <f t="shared" si="25"/>
        <v>137489.92495223536</v>
      </c>
      <c r="M253" s="15">
        <f t="shared" si="26"/>
        <v>137489.92495223536</v>
      </c>
      <c r="N253" s="15">
        <f t="shared" si="27"/>
        <v>274979.84990447073</v>
      </c>
      <c r="O253" s="25"/>
      <c r="P253" s="17">
        <f t="shared" si="6"/>
        <v>274979.84990447073</v>
      </c>
      <c r="Q253" s="17">
        <f t="shared" si="7"/>
        <v>550</v>
      </c>
    </row>
    <row r="254" spans="1:17" x14ac:dyDescent="0.2">
      <c r="A254" s="14" t="str">
        <f>IF(INTRO!$E$39="Non-endemic"," ",IF(COUNTRY_INFO!A254=0," ",COUNTRY_INFO!A254))</f>
        <v>Ethiopia</v>
      </c>
      <c r="B254" s="14" t="str">
        <f>IF(INTRO!$E$39="Non-endemic"," ",IF(COUNTRY_INFO!B254=0," ",COUNTRY_INFO!B254))</f>
        <v>GambellaMejang</v>
      </c>
      <c r="C254" s="14" t="str">
        <f>IF(INTRO!$E$39="Non-endemic"," ",IF(COUNTRY_INFO!C254=0," ",COUNTRY_INFO!C254))</f>
        <v>Mengeshi</v>
      </c>
      <c r="D254" s="15">
        <f>IF(INTRO!$E$39="Non-endemic",0,IF(INTRO!$E$39="Endemic but PC is not required",IF(COUNTRY_INFO!$H254=1,COUNTRY_INFO!F254+COUNTRY_INFO!G254,0),IF(COUNTRY_INFO!$H254=1,COUNTRY_INFO!F254+COUNTRY_INFO!G254,IF(COUNTRY_INFO!$I254=1,IF(COUNTRY_INFO!M254&gt;=(COUNTRY_INFO!F254+COUNTRY_INFO!G254),COUNTRY_INFO!F254+COUNTRY_INFO!G254,COUNTRY_INFO!$M254),0))))</f>
        <v>25922.930995638497</v>
      </c>
      <c r="E254" s="16">
        <f>IF(AND(INTRO!$E$39="Non-endemic",INTRO!$E$37="Non-endemic"),"Not required",IF(INTRO!$E$39="Non-endemic","Treat with DEC",COUNTRY_INFO!P254))</f>
        <v>1</v>
      </c>
      <c r="F254" s="16">
        <f>IF(INTRO!$E$39&lt;&gt;"Non-endemic",COUNTRY_INFO!Q254,"Not required")</f>
        <v>2</v>
      </c>
      <c r="G254" s="15">
        <f>IF(COUNTRY_INFO!H254=1, IF($E254=1,$D254, 0),0)</f>
        <v>25922.930995638497</v>
      </c>
      <c r="H254" s="15">
        <f>IF(INTRO!$E$39&lt;&gt;"Endemic",0, IF(AND(COUNTRY_INFO!$I254=1,$F254&lt;&gt;0),IF(COUNTRY_INFO!M254&gt;=(COUNTRY_INFO!F254+COUNTRY_INFO!G254),COUNTRY_INFO!F254+COUNTRY_INFO!G254,COUNTRY_INFO!$M254), 0))</f>
        <v>25922.930995638497</v>
      </c>
      <c r="I254" s="3"/>
      <c r="J254" s="15">
        <f t="shared" si="23"/>
        <v>25922.930995638497</v>
      </c>
      <c r="K254" s="15">
        <f t="shared" si="24"/>
        <v>0</v>
      </c>
      <c r="L254" s="15">
        <f t="shared" si="25"/>
        <v>72584.206787787785</v>
      </c>
      <c r="M254" s="15">
        <f t="shared" si="26"/>
        <v>72584.206787787785</v>
      </c>
      <c r="N254" s="15">
        <f t="shared" si="27"/>
        <v>145168.41357557557</v>
      </c>
      <c r="O254" s="25"/>
      <c r="P254" s="17">
        <f t="shared" si="6"/>
        <v>145168.41357557557</v>
      </c>
      <c r="Q254" s="17">
        <f t="shared" si="7"/>
        <v>291</v>
      </c>
    </row>
    <row r="255" spans="1:17" x14ac:dyDescent="0.2">
      <c r="A255" s="14" t="str">
        <f>IF(INTRO!$E$39="Non-endemic"," ",IF(COUNTRY_INFO!A255=0," ",COUNTRY_INFO!A255))</f>
        <v>Ethiopia</v>
      </c>
      <c r="B255" s="14" t="str">
        <f>IF(INTRO!$E$39="Non-endemic"," ",IF(COUNTRY_INFO!B255=0," ",COUNTRY_INFO!B255))</f>
        <v>GambellaNuer II</v>
      </c>
      <c r="C255" s="14" t="str">
        <f>IF(INTRO!$E$39="Non-endemic"," ",IF(COUNTRY_INFO!C255=0," ",COUNTRY_INFO!C255))</f>
        <v>Akobo</v>
      </c>
      <c r="D255" s="15">
        <f>IF(INTRO!$E$39="Non-endemic",0,IF(INTRO!$E$39="Endemic but PC is not required",IF(COUNTRY_INFO!$H255=1,COUNTRY_INFO!F255+COUNTRY_INFO!G255,0),IF(COUNTRY_INFO!$H255=1,COUNTRY_INFO!F255+COUNTRY_INFO!G255,IF(COUNTRY_INFO!$I255=1,IF(COUNTRY_INFO!M255&gt;=(COUNTRY_INFO!F255+COUNTRY_INFO!G255),COUNTRY_INFO!F255+COUNTRY_INFO!G255,COUNTRY_INFO!$M255),0))))</f>
        <v>0</v>
      </c>
      <c r="E255" s="16">
        <f>IF(AND(INTRO!$E$39="Non-endemic",INTRO!$E$37="Non-endemic"),"Not required",IF(INTRO!$E$39="Non-endemic","Treat with DEC",COUNTRY_INFO!P255))</f>
        <v>0</v>
      </c>
      <c r="F255" s="16">
        <f>IF(INTRO!$E$39&lt;&gt;"Non-endemic",COUNTRY_INFO!Q255,"Not required")</f>
        <v>0</v>
      </c>
      <c r="G255" s="15">
        <f>IF(COUNTRY_INFO!H255=1, IF($E255=1,$D255, 0),0)</f>
        <v>0</v>
      </c>
      <c r="H255" s="15">
        <f>IF(INTRO!$E$39&lt;&gt;"Endemic",0, IF(AND(COUNTRY_INFO!$I255=1,$F255&lt;&gt;0),IF(COUNTRY_INFO!M255&gt;=(COUNTRY_INFO!F255+COUNTRY_INFO!G255),COUNTRY_INFO!F255+COUNTRY_INFO!G255,COUNTRY_INFO!$M255), 0))</f>
        <v>0</v>
      </c>
      <c r="I255" s="3"/>
      <c r="J255" s="15">
        <f t="shared" si="23"/>
        <v>0</v>
      </c>
      <c r="K255" s="15">
        <f t="shared" si="24"/>
        <v>0</v>
      </c>
      <c r="L255" s="15">
        <f t="shared" si="25"/>
        <v>0</v>
      </c>
      <c r="M255" s="15">
        <f t="shared" si="26"/>
        <v>0</v>
      </c>
      <c r="N255" s="15">
        <f t="shared" si="27"/>
        <v>0</v>
      </c>
      <c r="O255" s="25"/>
      <c r="P255" s="17">
        <f t="shared" si="6"/>
        <v>0</v>
      </c>
      <c r="Q255" s="17">
        <f t="shared" si="7"/>
        <v>0</v>
      </c>
    </row>
    <row r="256" spans="1:17" x14ac:dyDescent="0.2">
      <c r="A256" s="14" t="str">
        <f>IF(INTRO!$E$39="Non-endemic"," ",IF(COUNTRY_INFO!A256=0," ",COUNTRY_INFO!A256))</f>
        <v>Ethiopia</v>
      </c>
      <c r="B256" s="14" t="str">
        <f>IF(INTRO!$E$39="Non-endemic"," ",IF(COUNTRY_INFO!B256=0," ",COUNTRY_INFO!B256))</f>
        <v>GambellaNuer II</v>
      </c>
      <c r="C256" s="14" t="str">
        <f>IF(INTRO!$E$39="Non-endemic"," ",IF(COUNTRY_INFO!C256=0," ",COUNTRY_INFO!C256))</f>
        <v>Jikow</v>
      </c>
      <c r="D256" s="15">
        <f>IF(INTRO!$E$39="Non-endemic",0,IF(INTRO!$E$39="Endemic but PC is not required",IF(COUNTRY_INFO!$H256=1,COUNTRY_INFO!F256+COUNTRY_INFO!G256,0),IF(COUNTRY_INFO!$H256=1,COUNTRY_INFO!F256+COUNTRY_INFO!G256,IF(COUNTRY_INFO!$I256=1,IF(COUNTRY_INFO!M256&gt;=(COUNTRY_INFO!F256+COUNTRY_INFO!G256),COUNTRY_INFO!F256+COUNTRY_INFO!G256,COUNTRY_INFO!$M256),0))))</f>
        <v>0</v>
      </c>
      <c r="E256" s="16">
        <f>IF(AND(INTRO!$E$39="Non-endemic",INTRO!$E$37="Non-endemic"),"Not required",IF(INTRO!$E$39="Non-endemic","Treat with DEC",COUNTRY_INFO!P256))</f>
        <v>0</v>
      </c>
      <c r="F256" s="16">
        <f>IF(INTRO!$E$39&lt;&gt;"Non-endemic",COUNTRY_INFO!Q256,"Not required")</f>
        <v>0</v>
      </c>
      <c r="G256" s="15">
        <f>IF(COUNTRY_INFO!H256=1, IF($E256=1,$D256, 0),0)</f>
        <v>0</v>
      </c>
      <c r="H256" s="15">
        <f>IF(INTRO!$E$39&lt;&gt;"Endemic",0, IF(AND(COUNTRY_INFO!$I256=1,$F256&lt;&gt;0),IF(COUNTRY_INFO!M256&gt;=(COUNTRY_INFO!F256+COUNTRY_INFO!G256),COUNTRY_INFO!F256+COUNTRY_INFO!G256,COUNTRY_INFO!$M256), 0))</f>
        <v>0</v>
      </c>
      <c r="I256" s="3"/>
      <c r="J256" s="15">
        <f t="shared" si="23"/>
        <v>0</v>
      </c>
      <c r="K256" s="15">
        <f t="shared" si="24"/>
        <v>0</v>
      </c>
      <c r="L256" s="15">
        <f t="shared" si="25"/>
        <v>0</v>
      </c>
      <c r="M256" s="15">
        <f t="shared" si="26"/>
        <v>0</v>
      </c>
      <c r="N256" s="15">
        <f t="shared" si="27"/>
        <v>0</v>
      </c>
      <c r="O256" s="25"/>
      <c r="P256" s="17">
        <f t="shared" si="6"/>
        <v>0</v>
      </c>
      <c r="Q256" s="17">
        <f t="shared" si="7"/>
        <v>0</v>
      </c>
    </row>
    <row r="257" spans="1:17" x14ac:dyDescent="0.2">
      <c r="A257" s="14" t="str">
        <f>IF(INTRO!$E$39="Non-endemic"," ",IF(COUNTRY_INFO!A257=0," ",COUNTRY_INFO!A257))</f>
        <v>Ethiopia</v>
      </c>
      <c r="B257" s="14" t="str">
        <f>IF(INTRO!$E$39="Non-endemic"," ",IF(COUNTRY_INFO!B257=0," ",COUNTRY_INFO!B257))</f>
        <v>GambellaNuer II</v>
      </c>
      <c r="C257" s="14" t="str">
        <f>IF(INTRO!$E$39="Non-endemic"," ",IF(COUNTRY_INFO!C257=0," ",COUNTRY_INFO!C257))</f>
        <v>Lare</v>
      </c>
      <c r="D257" s="15">
        <f>IF(INTRO!$E$39="Non-endemic",0,IF(INTRO!$E$39="Endemic but PC is not required",IF(COUNTRY_INFO!$H257=1,COUNTRY_INFO!F257+COUNTRY_INFO!G257,0),IF(COUNTRY_INFO!$H257=1,COUNTRY_INFO!F257+COUNTRY_INFO!G257,IF(COUNTRY_INFO!$I257=1,IF(COUNTRY_INFO!M257&gt;=(COUNTRY_INFO!F257+COUNTRY_INFO!G257),COUNTRY_INFO!F257+COUNTRY_INFO!G257,COUNTRY_INFO!$M257),0))))</f>
        <v>0</v>
      </c>
      <c r="E257" s="16">
        <f>IF(AND(INTRO!$E$39="Non-endemic",INTRO!$E$37="Non-endemic"),"Not required",IF(INTRO!$E$39="Non-endemic","Treat with DEC",COUNTRY_INFO!P257))</f>
        <v>0</v>
      </c>
      <c r="F257" s="16">
        <f>IF(INTRO!$E$39&lt;&gt;"Non-endemic",COUNTRY_INFO!Q257,"Not required")</f>
        <v>0</v>
      </c>
      <c r="G257" s="15">
        <f>IF(COUNTRY_INFO!H257=1, IF($E257=1,$D257, 0),0)</f>
        <v>0</v>
      </c>
      <c r="H257" s="15">
        <f>IF(INTRO!$E$39&lt;&gt;"Endemic",0, IF(AND(COUNTRY_INFO!$I257=1,$F257&lt;&gt;0),IF(COUNTRY_INFO!M257&gt;=(COUNTRY_INFO!F257+COUNTRY_INFO!G257),COUNTRY_INFO!F257+COUNTRY_INFO!G257,COUNTRY_INFO!$M257), 0))</f>
        <v>0</v>
      </c>
      <c r="I257" s="3"/>
      <c r="J257" s="15">
        <f t="shared" si="23"/>
        <v>0</v>
      </c>
      <c r="K257" s="15">
        <f t="shared" si="24"/>
        <v>0</v>
      </c>
      <c r="L257" s="15">
        <f t="shared" si="25"/>
        <v>0</v>
      </c>
      <c r="M257" s="15">
        <f t="shared" si="26"/>
        <v>0</v>
      </c>
      <c r="N257" s="15">
        <f t="shared" si="27"/>
        <v>0</v>
      </c>
      <c r="O257" s="25"/>
      <c r="P257" s="17">
        <f t="shared" si="6"/>
        <v>0</v>
      </c>
      <c r="Q257" s="17">
        <f t="shared" si="7"/>
        <v>0</v>
      </c>
    </row>
    <row r="258" spans="1:17" x14ac:dyDescent="0.2">
      <c r="A258" s="14" t="str">
        <f>IF(INTRO!$E$39="Non-endemic"," ",IF(COUNTRY_INFO!A258=0," ",COUNTRY_INFO!A258))</f>
        <v>Ethiopia</v>
      </c>
      <c r="B258" s="14" t="str">
        <f>IF(INTRO!$E$39="Non-endemic"," ",IF(COUNTRY_INFO!B258=0," ",COUNTRY_INFO!B258))</f>
        <v>GambellaNuer II</v>
      </c>
      <c r="C258" s="14" t="str">
        <f>IF(INTRO!$E$39="Non-endemic"," ",IF(COUNTRY_INFO!C258=0," ",COUNTRY_INFO!C258))</f>
        <v>Makuey</v>
      </c>
      <c r="D258" s="15">
        <f>IF(INTRO!$E$39="Non-endemic",0,IF(INTRO!$E$39="Endemic but PC is not required",IF(COUNTRY_INFO!$H258=1,COUNTRY_INFO!F258+COUNTRY_INFO!G258,0),IF(COUNTRY_INFO!$H258=1,COUNTRY_INFO!F258+COUNTRY_INFO!G258,IF(COUNTRY_INFO!$I258=1,IF(COUNTRY_INFO!M258&gt;=(COUNTRY_INFO!F258+COUNTRY_INFO!G258),COUNTRY_INFO!F258+COUNTRY_INFO!G258,COUNTRY_INFO!$M258),0))))</f>
        <v>0</v>
      </c>
      <c r="E258" s="16">
        <f>IF(AND(INTRO!$E$39="Non-endemic",INTRO!$E$37="Non-endemic"),"Not required",IF(INTRO!$E$39="Non-endemic","Treat with DEC",COUNTRY_INFO!P258))</f>
        <v>0</v>
      </c>
      <c r="F258" s="16">
        <f>IF(INTRO!$E$39&lt;&gt;"Non-endemic",COUNTRY_INFO!Q258,"Not required")</f>
        <v>0</v>
      </c>
      <c r="G258" s="15">
        <f>IF(COUNTRY_INFO!H258=1, IF($E258=1,$D258, 0),0)</f>
        <v>0</v>
      </c>
      <c r="H258" s="15">
        <f>IF(INTRO!$E$39&lt;&gt;"Endemic",0, IF(AND(COUNTRY_INFO!$I258=1,$F258&lt;&gt;0),IF(COUNTRY_INFO!M258&gt;=(COUNTRY_INFO!F258+COUNTRY_INFO!G258),COUNTRY_INFO!F258+COUNTRY_INFO!G258,COUNTRY_INFO!$M258), 0))</f>
        <v>0</v>
      </c>
      <c r="I258" s="3"/>
      <c r="J258" s="15">
        <f t="shared" si="23"/>
        <v>0</v>
      </c>
      <c r="K258" s="15">
        <f t="shared" si="24"/>
        <v>0</v>
      </c>
      <c r="L258" s="15">
        <f t="shared" si="25"/>
        <v>0</v>
      </c>
      <c r="M258" s="15">
        <f t="shared" si="26"/>
        <v>0</v>
      </c>
      <c r="N258" s="15">
        <f t="shared" si="27"/>
        <v>0</v>
      </c>
      <c r="O258" s="25"/>
      <c r="P258" s="17">
        <f t="shared" si="6"/>
        <v>0</v>
      </c>
      <c r="Q258" s="17">
        <f t="shared" si="7"/>
        <v>0</v>
      </c>
    </row>
    <row r="259" spans="1:17" x14ac:dyDescent="0.2">
      <c r="A259" s="14" t="str">
        <f>IF(INTRO!$E$39="Non-endemic"," ",IF(COUNTRY_INFO!A259=0," ",COUNTRY_INFO!A259))</f>
        <v>Ethiopia</v>
      </c>
      <c r="B259" s="14" t="str">
        <f>IF(INTRO!$E$39="Non-endemic"," ",IF(COUNTRY_INFO!B259=0," ",COUNTRY_INFO!B259))</f>
        <v>GambellaNuer II</v>
      </c>
      <c r="C259" s="14" t="str">
        <f>IF(INTRO!$E$39="Non-endemic"," ",IF(COUNTRY_INFO!C259=0," ",COUNTRY_INFO!C259))</f>
        <v>Wantuwa</v>
      </c>
      <c r="D259" s="15">
        <f>IF(INTRO!$E$39="Non-endemic",0,IF(INTRO!$E$39="Endemic but PC is not required",IF(COUNTRY_INFO!$H259=1,COUNTRY_INFO!F259+COUNTRY_INFO!G259,0),IF(COUNTRY_INFO!$H259=1,COUNTRY_INFO!F259+COUNTRY_INFO!G259,IF(COUNTRY_INFO!$I259=1,IF(COUNTRY_INFO!M259&gt;=(COUNTRY_INFO!F259+COUNTRY_INFO!G259),COUNTRY_INFO!F259+COUNTRY_INFO!G259,COUNTRY_INFO!$M259),0))))</f>
        <v>0</v>
      </c>
      <c r="E259" s="16">
        <f>IF(AND(INTRO!$E$39="Non-endemic",INTRO!$E$37="Non-endemic"),"Not required",IF(INTRO!$E$39="Non-endemic","Treat with DEC",COUNTRY_INFO!P259))</f>
        <v>0</v>
      </c>
      <c r="F259" s="16">
        <f>IF(INTRO!$E$39&lt;&gt;"Non-endemic",COUNTRY_INFO!Q259,"Not required")</f>
        <v>0</v>
      </c>
      <c r="G259" s="15">
        <f>IF(COUNTRY_INFO!H259=1, IF($E259=1,$D259, 0),0)</f>
        <v>0</v>
      </c>
      <c r="H259" s="15">
        <f>IF(INTRO!$E$39&lt;&gt;"Endemic",0, IF(AND(COUNTRY_INFO!$I259=1,$F259&lt;&gt;0),IF(COUNTRY_INFO!M259&gt;=(COUNTRY_INFO!F259+COUNTRY_INFO!G259),COUNTRY_INFO!F259+COUNTRY_INFO!G259,COUNTRY_INFO!$M259), 0))</f>
        <v>0</v>
      </c>
      <c r="I259" s="3"/>
      <c r="J259" s="15">
        <f t="shared" si="23"/>
        <v>0</v>
      </c>
      <c r="K259" s="15">
        <f t="shared" si="24"/>
        <v>0</v>
      </c>
      <c r="L259" s="15">
        <f t="shared" si="25"/>
        <v>0</v>
      </c>
      <c r="M259" s="15">
        <f t="shared" si="26"/>
        <v>0</v>
      </c>
      <c r="N259" s="15">
        <f t="shared" si="27"/>
        <v>0</v>
      </c>
      <c r="O259" s="25"/>
      <c r="P259" s="17">
        <f t="shared" si="6"/>
        <v>0</v>
      </c>
      <c r="Q259" s="17">
        <f t="shared" si="7"/>
        <v>0</v>
      </c>
    </row>
    <row r="260" spans="1:17" x14ac:dyDescent="0.2">
      <c r="A260" s="14" t="str">
        <f>IF(INTRO!$E$39="Non-endemic"," ",IF(COUNTRY_INFO!A260=0," ",COUNTRY_INFO!A260))</f>
        <v>Ethiopia</v>
      </c>
      <c r="B260" s="14" t="str">
        <f>IF(INTRO!$E$39="Non-endemic"," ",IF(COUNTRY_INFO!B260=0," ",COUNTRY_INFO!B260))</f>
        <v>HarareHarare</v>
      </c>
      <c r="C260" s="14" t="str">
        <f>IF(INTRO!$E$39="Non-endemic"," ",IF(COUNTRY_INFO!C260=0," ",COUNTRY_INFO!C260))</f>
        <v>Abadir</v>
      </c>
      <c r="D260" s="15">
        <f>IF(INTRO!$E$39="Non-endemic",0,IF(INTRO!$E$39="Endemic but PC is not required",IF(COUNTRY_INFO!$H260=1,COUNTRY_INFO!F260+COUNTRY_INFO!G260,0),IF(COUNTRY_INFO!$H260=1,COUNTRY_INFO!F260+COUNTRY_INFO!G260,IF(COUNTRY_INFO!$I260=1,IF(COUNTRY_INFO!M260&gt;=(COUNTRY_INFO!F260+COUNTRY_INFO!G260),COUNTRY_INFO!F260+COUNTRY_INFO!G260,COUNTRY_INFO!$M260),0))))</f>
        <v>0</v>
      </c>
      <c r="E260" s="16">
        <f>IF(AND(INTRO!$E$39="Non-endemic",INTRO!$E$37="Non-endemic"),"Not required",IF(INTRO!$E$39="Non-endemic","Treat with DEC",COUNTRY_INFO!P260))</f>
        <v>0</v>
      </c>
      <c r="F260" s="16">
        <f>IF(INTRO!$E$39&lt;&gt;"Non-endemic",COUNTRY_INFO!Q260,"Not required")</f>
        <v>0</v>
      </c>
      <c r="G260" s="15">
        <f>IF(COUNTRY_INFO!H260=1, IF($E260=1,$D260, 0),0)</f>
        <v>0</v>
      </c>
      <c r="H260" s="15">
        <f>IF(INTRO!$E$39&lt;&gt;"Endemic",0, IF(AND(COUNTRY_INFO!$I260=1,$F260&lt;&gt;0),IF(COUNTRY_INFO!M260&gt;=(COUNTRY_INFO!F260+COUNTRY_INFO!G260),COUNTRY_INFO!F260+COUNTRY_INFO!G260,COUNTRY_INFO!$M260), 0))</f>
        <v>0</v>
      </c>
      <c r="I260" s="3"/>
      <c r="J260" s="15">
        <f t="shared" si="23"/>
        <v>0</v>
      </c>
      <c r="K260" s="15">
        <f t="shared" si="24"/>
        <v>0</v>
      </c>
      <c r="L260" s="15">
        <f t="shared" si="25"/>
        <v>0</v>
      </c>
      <c r="M260" s="15">
        <f t="shared" si="26"/>
        <v>0</v>
      </c>
      <c r="N260" s="15">
        <f t="shared" si="27"/>
        <v>0</v>
      </c>
      <c r="O260" s="25"/>
      <c r="P260" s="17">
        <f t="shared" si="6"/>
        <v>0</v>
      </c>
      <c r="Q260" s="17">
        <f t="shared" si="7"/>
        <v>0</v>
      </c>
    </row>
    <row r="261" spans="1:17" x14ac:dyDescent="0.2">
      <c r="A261" s="14" t="str">
        <f>IF(INTRO!$E$39="Non-endemic"," ",IF(COUNTRY_INFO!A261=0," ",COUNTRY_INFO!A261))</f>
        <v>Ethiopia</v>
      </c>
      <c r="B261" s="14" t="str">
        <f>IF(INTRO!$E$39="Non-endemic"," ",IF(COUNTRY_INFO!B261=0," ",COUNTRY_INFO!B261))</f>
        <v>HarareHarare</v>
      </c>
      <c r="C261" s="14" t="str">
        <f>IF(INTRO!$E$39="Non-endemic"," ",IF(COUNTRY_INFO!C261=0," ",COUNTRY_INFO!C261))</f>
        <v>Aboker</v>
      </c>
      <c r="D261" s="15">
        <f>IF(INTRO!$E$39="Non-endemic",0,IF(INTRO!$E$39="Endemic but PC is not required",IF(COUNTRY_INFO!$H261=1,COUNTRY_INFO!F261+COUNTRY_INFO!G261,0),IF(COUNTRY_INFO!$H261=1,COUNTRY_INFO!F261+COUNTRY_INFO!G261,IF(COUNTRY_INFO!$I261=1,IF(COUNTRY_INFO!M261&gt;=(COUNTRY_INFO!F261+COUNTRY_INFO!G261),COUNTRY_INFO!F261+COUNTRY_INFO!G261,COUNTRY_INFO!$M261),0))))</f>
        <v>0</v>
      </c>
      <c r="E261" s="16">
        <f>IF(AND(INTRO!$E$39="Non-endemic",INTRO!$E$37="Non-endemic"),"Not required",IF(INTRO!$E$39="Non-endemic","Treat with DEC",COUNTRY_INFO!P261))</f>
        <v>0</v>
      </c>
      <c r="F261" s="16">
        <f>IF(INTRO!$E$39&lt;&gt;"Non-endemic",COUNTRY_INFO!Q261,"Not required")</f>
        <v>0</v>
      </c>
      <c r="G261" s="15">
        <f>IF(COUNTRY_INFO!H261=1, IF($E261=1,$D261, 0),0)</f>
        <v>0</v>
      </c>
      <c r="H261" s="15">
        <f>IF(INTRO!$E$39&lt;&gt;"Endemic",0, IF(AND(COUNTRY_INFO!$I261=1,$F261&lt;&gt;0),IF(COUNTRY_INFO!M261&gt;=(COUNTRY_INFO!F261+COUNTRY_INFO!G261),COUNTRY_INFO!F261+COUNTRY_INFO!G261,COUNTRY_INFO!$M261), 0))</f>
        <v>0</v>
      </c>
      <c r="I261" s="3"/>
      <c r="J261" s="15">
        <f t="shared" si="23"/>
        <v>0</v>
      </c>
      <c r="K261" s="15">
        <f t="shared" si="24"/>
        <v>0</v>
      </c>
      <c r="L261" s="15">
        <f t="shared" si="25"/>
        <v>0</v>
      </c>
      <c r="M261" s="15">
        <f t="shared" si="26"/>
        <v>0</v>
      </c>
      <c r="N261" s="15">
        <f t="shared" si="27"/>
        <v>0</v>
      </c>
      <c r="O261" s="25"/>
      <c r="P261" s="17">
        <f t="shared" si="6"/>
        <v>0</v>
      </c>
      <c r="Q261" s="17">
        <f t="shared" si="7"/>
        <v>0</v>
      </c>
    </row>
    <row r="262" spans="1:17" x14ac:dyDescent="0.2">
      <c r="A262" s="14" t="str">
        <f>IF(INTRO!$E$39="Non-endemic"," ",IF(COUNTRY_INFO!A262=0," ",COUNTRY_INFO!A262))</f>
        <v>Ethiopia</v>
      </c>
      <c r="B262" s="14" t="str">
        <f>IF(INTRO!$E$39="Non-endemic"," ",IF(COUNTRY_INFO!B262=0," ",COUNTRY_INFO!B262))</f>
        <v>HarareHarare</v>
      </c>
      <c r="C262" s="14" t="str">
        <f>IF(INTRO!$E$39="Non-endemic"," ",IF(COUNTRY_INFO!C262=0," ",COUNTRY_INFO!C262))</f>
        <v>Amir Nur</v>
      </c>
      <c r="D262" s="15">
        <f>IF(INTRO!$E$39="Non-endemic",0,IF(INTRO!$E$39="Endemic but PC is not required",IF(COUNTRY_INFO!$H262=1,COUNTRY_INFO!F262+COUNTRY_INFO!G262,0),IF(COUNTRY_INFO!$H262=1,COUNTRY_INFO!F262+COUNTRY_INFO!G262,IF(COUNTRY_INFO!$I262=1,IF(COUNTRY_INFO!M262&gt;=(COUNTRY_INFO!F262+COUNTRY_INFO!G262),COUNTRY_INFO!F262+COUNTRY_INFO!G262,COUNTRY_INFO!$M262),0))))</f>
        <v>0</v>
      </c>
      <c r="E262" s="16">
        <f>IF(AND(INTRO!$E$39="Non-endemic",INTRO!$E$37="Non-endemic"),"Not required",IF(INTRO!$E$39="Non-endemic","Treat with DEC",COUNTRY_INFO!P262))</f>
        <v>0</v>
      </c>
      <c r="F262" s="16">
        <f>IF(INTRO!$E$39&lt;&gt;"Non-endemic",COUNTRY_INFO!Q262,"Not required")</f>
        <v>0</v>
      </c>
      <c r="G262" s="15">
        <f>IF(COUNTRY_INFO!H262=1, IF($E262=1,$D262, 0),0)</f>
        <v>0</v>
      </c>
      <c r="H262" s="15">
        <f>IF(INTRO!$E$39&lt;&gt;"Endemic",0, IF(AND(COUNTRY_INFO!$I262=1,$F262&lt;&gt;0),IF(COUNTRY_INFO!M262&gt;=(COUNTRY_INFO!F262+COUNTRY_INFO!G262),COUNTRY_INFO!F262+COUNTRY_INFO!G262,COUNTRY_INFO!$M262), 0))</f>
        <v>0</v>
      </c>
      <c r="I262" s="3"/>
      <c r="J262" s="15">
        <f t="shared" si="23"/>
        <v>0</v>
      </c>
      <c r="K262" s="15">
        <f t="shared" si="24"/>
        <v>0</v>
      </c>
      <c r="L262" s="15">
        <f t="shared" si="25"/>
        <v>0</v>
      </c>
      <c r="M262" s="15">
        <f t="shared" si="26"/>
        <v>0</v>
      </c>
      <c r="N262" s="15">
        <f t="shared" si="27"/>
        <v>0</v>
      </c>
      <c r="O262" s="25"/>
      <c r="P262" s="17">
        <f t="shared" si="6"/>
        <v>0</v>
      </c>
      <c r="Q262" s="17">
        <f t="shared" si="7"/>
        <v>0</v>
      </c>
    </row>
    <row r="263" spans="1:17" x14ac:dyDescent="0.2">
      <c r="A263" s="14" t="str">
        <f>IF(INTRO!$E$39="Non-endemic"," ",IF(COUNTRY_INFO!A263=0," ",COUNTRY_INFO!A263))</f>
        <v>Ethiopia</v>
      </c>
      <c r="B263" s="14" t="str">
        <f>IF(INTRO!$E$39="Non-endemic"," ",IF(COUNTRY_INFO!B263=0," ",COUNTRY_INFO!B263))</f>
        <v>HarareHarare</v>
      </c>
      <c r="C263" s="14" t="str">
        <f>IF(INTRO!$E$39="Non-endemic"," ",IF(COUNTRY_INFO!C263=0," ",COUNTRY_INFO!C263))</f>
        <v>Dire Teyara</v>
      </c>
      <c r="D263" s="15">
        <f>IF(INTRO!$E$39="Non-endemic",0,IF(INTRO!$E$39="Endemic but PC is not required",IF(COUNTRY_INFO!$H263=1,COUNTRY_INFO!F263+COUNTRY_INFO!G263,0),IF(COUNTRY_INFO!$H263=1,COUNTRY_INFO!F263+COUNTRY_INFO!G263,IF(COUNTRY_INFO!$I263=1,IF(COUNTRY_INFO!M263&gt;=(COUNTRY_INFO!F263+COUNTRY_INFO!G263),COUNTRY_INFO!F263+COUNTRY_INFO!G263,COUNTRY_INFO!$M263),0))))</f>
        <v>0</v>
      </c>
      <c r="E263" s="16">
        <f>IF(AND(INTRO!$E$39="Non-endemic",INTRO!$E$37="Non-endemic"),"Not required",IF(INTRO!$E$39="Non-endemic","Treat with DEC",COUNTRY_INFO!P263))</f>
        <v>0</v>
      </c>
      <c r="F263" s="16">
        <f>IF(INTRO!$E$39&lt;&gt;"Non-endemic",COUNTRY_INFO!Q263,"Not required")</f>
        <v>0</v>
      </c>
      <c r="G263" s="15">
        <f>IF(COUNTRY_INFO!H263=1, IF($E263=1,$D263, 0),0)</f>
        <v>0</v>
      </c>
      <c r="H263" s="15">
        <f>IF(INTRO!$E$39&lt;&gt;"Endemic",0, IF(AND(COUNTRY_INFO!$I263=1,$F263&lt;&gt;0),IF(COUNTRY_INFO!M263&gt;=(COUNTRY_INFO!F263+COUNTRY_INFO!G263),COUNTRY_INFO!F263+COUNTRY_INFO!G263,COUNTRY_INFO!$M263), 0))</f>
        <v>0</v>
      </c>
      <c r="I263" s="3"/>
      <c r="J263" s="15">
        <f t="shared" si="23"/>
        <v>0</v>
      </c>
      <c r="K263" s="15">
        <f t="shared" si="24"/>
        <v>0</v>
      </c>
      <c r="L263" s="15">
        <f t="shared" si="25"/>
        <v>0</v>
      </c>
      <c r="M263" s="15">
        <f t="shared" si="26"/>
        <v>0</v>
      </c>
      <c r="N263" s="15">
        <f t="shared" si="27"/>
        <v>0</v>
      </c>
      <c r="O263" s="25"/>
      <c r="P263" s="17">
        <f t="shared" si="6"/>
        <v>0</v>
      </c>
      <c r="Q263" s="17">
        <f t="shared" si="7"/>
        <v>0</v>
      </c>
    </row>
    <row r="264" spans="1:17" x14ac:dyDescent="0.2">
      <c r="A264" s="14" t="str">
        <f>IF(INTRO!$E$39="Non-endemic"," ",IF(COUNTRY_INFO!A264=0," ",COUNTRY_INFO!A264))</f>
        <v>Ethiopia</v>
      </c>
      <c r="B264" s="14" t="str">
        <f>IF(INTRO!$E$39="Non-endemic"," ",IF(COUNTRY_INFO!B264=0," ",COUNTRY_INFO!B264))</f>
        <v>HarareHarare</v>
      </c>
      <c r="C264" s="14" t="str">
        <f>IF(INTRO!$E$39="Non-endemic"," ",IF(COUNTRY_INFO!C264=0," ",COUNTRY_INFO!C264))</f>
        <v>Erer</v>
      </c>
      <c r="D264" s="15">
        <f>IF(INTRO!$E$39="Non-endemic",0,IF(INTRO!$E$39="Endemic but PC is not required",IF(COUNTRY_INFO!$H264=1,COUNTRY_INFO!F264+COUNTRY_INFO!G264,0),IF(COUNTRY_INFO!$H264=1,COUNTRY_INFO!F264+COUNTRY_INFO!G264,IF(COUNTRY_INFO!$I264=1,IF(COUNTRY_INFO!M264&gt;=(COUNTRY_INFO!F264+COUNTRY_INFO!G264),COUNTRY_INFO!F264+COUNTRY_INFO!G264,COUNTRY_INFO!$M264),0))))</f>
        <v>0</v>
      </c>
      <c r="E264" s="16">
        <f>IF(AND(INTRO!$E$39="Non-endemic",INTRO!$E$37="Non-endemic"),"Not required",IF(INTRO!$E$39="Non-endemic","Treat with DEC",COUNTRY_INFO!P264))</f>
        <v>0</v>
      </c>
      <c r="F264" s="16">
        <f>IF(INTRO!$E$39&lt;&gt;"Non-endemic",COUNTRY_INFO!Q264,"Not required")</f>
        <v>0</v>
      </c>
      <c r="G264" s="15">
        <f>IF(COUNTRY_INFO!H264=1, IF($E264=1,$D264, 0),0)</f>
        <v>0</v>
      </c>
      <c r="H264" s="15">
        <f>IF(INTRO!$E$39&lt;&gt;"Endemic",0, IF(AND(COUNTRY_INFO!$I264=1,$F264&lt;&gt;0),IF(COUNTRY_INFO!M264&gt;=(COUNTRY_INFO!F264+COUNTRY_INFO!G264),COUNTRY_INFO!F264+COUNTRY_INFO!G264,COUNTRY_INFO!$M264), 0))</f>
        <v>0</v>
      </c>
      <c r="I264" s="3"/>
      <c r="J264" s="15">
        <f t="shared" si="23"/>
        <v>0</v>
      </c>
      <c r="K264" s="15">
        <f t="shared" si="24"/>
        <v>0</v>
      </c>
      <c r="L264" s="15">
        <f t="shared" si="25"/>
        <v>0</v>
      </c>
      <c r="M264" s="15">
        <f t="shared" si="26"/>
        <v>0</v>
      </c>
      <c r="N264" s="15">
        <f t="shared" si="27"/>
        <v>0</v>
      </c>
      <c r="O264" s="25"/>
      <c r="P264" s="17">
        <f t="shared" ref="P264:P327" si="28">IF($N264&gt;$O264,$N264-$O264,0)</f>
        <v>0</v>
      </c>
      <c r="Q264" s="17">
        <f t="shared" ref="Q264:Q327" si="29">ROUNDUP($N264/500,0)</f>
        <v>0</v>
      </c>
    </row>
    <row r="265" spans="1:17" x14ac:dyDescent="0.2">
      <c r="A265" s="14" t="str">
        <f>IF(INTRO!$E$39="Non-endemic"," ",IF(COUNTRY_INFO!A265=0," ",COUNTRY_INFO!A265))</f>
        <v>Ethiopia</v>
      </c>
      <c r="B265" s="14" t="str">
        <f>IF(INTRO!$E$39="Non-endemic"," ",IF(COUNTRY_INFO!B265=0," ",COUNTRY_INFO!B265))</f>
        <v>HarareHarare</v>
      </c>
      <c r="C265" s="14" t="str">
        <f>IF(INTRO!$E$39="Non-endemic"," ",IF(COUNTRY_INFO!C265=0," ",COUNTRY_INFO!C265))</f>
        <v>Hakim</v>
      </c>
      <c r="D265" s="15">
        <f>IF(INTRO!$E$39="Non-endemic",0,IF(INTRO!$E$39="Endemic but PC is not required",IF(COUNTRY_INFO!$H265=1,COUNTRY_INFO!F265+COUNTRY_INFO!G265,0),IF(COUNTRY_INFO!$H265=1,COUNTRY_INFO!F265+COUNTRY_INFO!G265,IF(COUNTRY_INFO!$I265=1,IF(COUNTRY_INFO!M265&gt;=(COUNTRY_INFO!F265+COUNTRY_INFO!G265),COUNTRY_INFO!F265+COUNTRY_INFO!G265,COUNTRY_INFO!$M265),0))))</f>
        <v>0</v>
      </c>
      <c r="E265" s="16">
        <f>IF(AND(INTRO!$E$39="Non-endemic",INTRO!$E$37="Non-endemic"),"Not required",IF(INTRO!$E$39="Non-endemic","Treat with DEC",COUNTRY_INFO!P265))</f>
        <v>0</v>
      </c>
      <c r="F265" s="16">
        <f>IF(INTRO!$E$39&lt;&gt;"Non-endemic",COUNTRY_INFO!Q265,"Not required")</f>
        <v>0</v>
      </c>
      <c r="G265" s="15">
        <f>IF(COUNTRY_INFO!H265=1, IF($E265=1,$D265, 0),0)</f>
        <v>0</v>
      </c>
      <c r="H265" s="15">
        <f>IF(INTRO!$E$39&lt;&gt;"Endemic",0, IF(AND(COUNTRY_INFO!$I265=1,$F265&lt;&gt;0),IF(COUNTRY_INFO!M265&gt;=(COUNTRY_INFO!F265+COUNTRY_INFO!G265),COUNTRY_INFO!F265+COUNTRY_INFO!G265,COUNTRY_INFO!$M265), 0))</f>
        <v>0</v>
      </c>
      <c r="I265" s="3"/>
      <c r="J265" s="15">
        <f t="shared" si="23"/>
        <v>0</v>
      </c>
      <c r="K265" s="15">
        <f t="shared" si="24"/>
        <v>0</v>
      </c>
      <c r="L265" s="15">
        <f t="shared" si="25"/>
        <v>0</v>
      </c>
      <c r="M265" s="15">
        <f t="shared" si="26"/>
        <v>0</v>
      </c>
      <c r="N265" s="15">
        <f t="shared" si="27"/>
        <v>0</v>
      </c>
      <c r="O265" s="25"/>
      <c r="P265" s="17">
        <f t="shared" si="28"/>
        <v>0</v>
      </c>
      <c r="Q265" s="17">
        <f t="shared" si="29"/>
        <v>0</v>
      </c>
    </row>
    <row r="266" spans="1:17" x14ac:dyDescent="0.2">
      <c r="A266" s="14" t="str">
        <f>IF(INTRO!$E$39="Non-endemic"," ",IF(COUNTRY_INFO!A266=0," ",COUNTRY_INFO!A266))</f>
        <v>Ethiopia</v>
      </c>
      <c r="B266" s="14" t="str">
        <f>IF(INTRO!$E$39="Non-endemic"," ",IF(COUNTRY_INFO!B266=0," ",COUNTRY_INFO!B266))</f>
        <v>HarareHarare</v>
      </c>
      <c r="C266" s="14" t="str">
        <f>IF(INTRO!$E$39="Non-endemic"," ",IF(COUNTRY_INFO!C266=0," ",COUNTRY_INFO!C266))</f>
        <v>Jenela</v>
      </c>
      <c r="D266" s="15">
        <f>IF(INTRO!$E$39="Non-endemic",0,IF(INTRO!$E$39="Endemic but PC is not required",IF(COUNTRY_INFO!$H266=1,COUNTRY_INFO!F266+COUNTRY_INFO!G266,0),IF(COUNTRY_INFO!$H266=1,COUNTRY_INFO!F266+COUNTRY_INFO!G266,IF(COUNTRY_INFO!$I266=1,IF(COUNTRY_INFO!M266&gt;=(COUNTRY_INFO!F266+COUNTRY_INFO!G266),COUNTRY_INFO!F266+COUNTRY_INFO!G266,COUNTRY_INFO!$M266),0))))</f>
        <v>0</v>
      </c>
      <c r="E266" s="16">
        <f>IF(AND(INTRO!$E$39="Non-endemic",INTRO!$E$37="Non-endemic"),"Not required",IF(INTRO!$E$39="Non-endemic","Treat with DEC",COUNTRY_INFO!P266))</f>
        <v>0</v>
      </c>
      <c r="F266" s="16">
        <f>IF(INTRO!$E$39&lt;&gt;"Non-endemic",COUNTRY_INFO!Q266,"Not required")</f>
        <v>0</v>
      </c>
      <c r="G266" s="15">
        <f>IF(COUNTRY_INFO!H266=1, IF($E266=1,$D266, 0),0)</f>
        <v>0</v>
      </c>
      <c r="H266" s="15">
        <f>IF(INTRO!$E$39&lt;&gt;"Endemic",0, IF(AND(COUNTRY_INFO!$I266=1,$F266&lt;&gt;0),IF(COUNTRY_INFO!M266&gt;=(COUNTRY_INFO!F266+COUNTRY_INFO!G266),COUNTRY_INFO!F266+COUNTRY_INFO!G266,COUNTRY_INFO!$M266), 0))</f>
        <v>0</v>
      </c>
      <c r="I266" s="3"/>
      <c r="J266" s="15">
        <f t="shared" ref="J266:J329" si="30">IF(I266=0,H266,IF(I266&gt;H266,H266,I266))</f>
        <v>0</v>
      </c>
      <c r="K266" s="15">
        <f t="shared" ref="K266:K329" si="31">IF(G266&lt;J266,0,IF($E266=1, (G266-J266)*2.8, 0))</f>
        <v>0</v>
      </c>
      <c r="L266" s="15">
        <f t="shared" ref="L266:L329" si="32">IF($E266&lt;$F266, J266*(F266-E266)*2.8, 0)</f>
        <v>0</v>
      </c>
      <c r="M266" s="15">
        <f t="shared" ref="M266:M329" si="33">IF(AND($E266=1, $F266&lt;&gt;0), J266*2.8, 0)</f>
        <v>0</v>
      </c>
      <c r="N266" s="15">
        <f t="shared" ref="N266:N329" si="34">SUM(K266:M266)</f>
        <v>0</v>
      </c>
      <c r="O266" s="25"/>
      <c r="P266" s="17">
        <f t="shared" si="28"/>
        <v>0</v>
      </c>
      <c r="Q266" s="17">
        <f t="shared" si="29"/>
        <v>0</v>
      </c>
    </row>
    <row r="267" spans="1:17" x14ac:dyDescent="0.2">
      <c r="A267" s="14" t="str">
        <f>IF(INTRO!$E$39="Non-endemic"," ",IF(COUNTRY_INFO!A267=0," ",COUNTRY_INFO!A267))</f>
        <v>Ethiopia</v>
      </c>
      <c r="B267" s="14" t="str">
        <f>IF(INTRO!$E$39="Non-endemic"," ",IF(COUNTRY_INFO!B267=0," ",COUNTRY_INFO!B267))</f>
        <v>HarareHarare</v>
      </c>
      <c r="C267" s="14" t="str">
        <f>IF(INTRO!$E$39="Non-endemic"," ",IF(COUNTRY_INFO!C267=0," ",COUNTRY_INFO!C267))</f>
        <v>Shenkor</v>
      </c>
      <c r="D267" s="15">
        <f>IF(INTRO!$E$39="Non-endemic",0,IF(INTRO!$E$39="Endemic but PC is not required",IF(COUNTRY_INFO!$H267=1,COUNTRY_INFO!F267+COUNTRY_INFO!G267,0),IF(COUNTRY_INFO!$H267=1,COUNTRY_INFO!F267+COUNTRY_INFO!G267,IF(COUNTRY_INFO!$I267=1,IF(COUNTRY_INFO!M267&gt;=(COUNTRY_INFO!F267+COUNTRY_INFO!G267),COUNTRY_INFO!F267+COUNTRY_INFO!G267,COUNTRY_INFO!$M267),0))))</f>
        <v>0</v>
      </c>
      <c r="E267" s="16">
        <f>IF(AND(INTRO!$E$39="Non-endemic",INTRO!$E$37="Non-endemic"),"Not required",IF(INTRO!$E$39="Non-endemic","Treat with DEC",COUNTRY_INFO!P267))</f>
        <v>0</v>
      </c>
      <c r="F267" s="16">
        <f>IF(INTRO!$E$39&lt;&gt;"Non-endemic",COUNTRY_INFO!Q267,"Not required")</f>
        <v>0</v>
      </c>
      <c r="G267" s="15">
        <f>IF(COUNTRY_INFO!H267=1, IF($E267=1,$D267, 0),0)</f>
        <v>0</v>
      </c>
      <c r="H267" s="15">
        <f>IF(INTRO!$E$39&lt;&gt;"Endemic",0, IF(AND(COUNTRY_INFO!$I267=1,$F267&lt;&gt;0),IF(COUNTRY_INFO!M267&gt;=(COUNTRY_INFO!F267+COUNTRY_INFO!G267),COUNTRY_INFO!F267+COUNTRY_INFO!G267,COUNTRY_INFO!$M267), 0))</f>
        <v>0</v>
      </c>
      <c r="I267" s="3"/>
      <c r="J267" s="15">
        <f t="shared" si="30"/>
        <v>0</v>
      </c>
      <c r="K267" s="15">
        <f t="shared" si="31"/>
        <v>0</v>
      </c>
      <c r="L267" s="15">
        <f t="shared" si="32"/>
        <v>0</v>
      </c>
      <c r="M267" s="15">
        <f t="shared" si="33"/>
        <v>0</v>
      </c>
      <c r="N267" s="15">
        <f t="shared" si="34"/>
        <v>0</v>
      </c>
      <c r="O267" s="25"/>
      <c r="P267" s="17">
        <f t="shared" si="28"/>
        <v>0</v>
      </c>
      <c r="Q267" s="17">
        <f t="shared" si="29"/>
        <v>0</v>
      </c>
    </row>
    <row r="268" spans="1:17" x14ac:dyDescent="0.2">
      <c r="A268" s="14" t="str">
        <f>IF(INTRO!$E$39="Non-endemic"," ",IF(COUNTRY_INFO!A268=0," ",COUNTRY_INFO!A268))</f>
        <v>Ethiopia</v>
      </c>
      <c r="B268" s="14" t="str">
        <f>IF(INTRO!$E$39="Non-endemic"," ",IF(COUNTRY_INFO!B268=0," ",COUNTRY_INFO!B268))</f>
        <v>HarareHarare</v>
      </c>
      <c r="C268" s="14" t="str">
        <f>IF(INTRO!$E$39="Non-endemic"," ",IF(COUNTRY_INFO!C268=0," ",COUNTRY_INFO!C268))</f>
        <v>Sofi</v>
      </c>
      <c r="D268" s="15">
        <f>IF(INTRO!$E$39="Non-endemic",0,IF(INTRO!$E$39="Endemic but PC is not required",IF(COUNTRY_INFO!$H268=1,COUNTRY_INFO!F268+COUNTRY_INFO!G268,0),IF(COUNTRY_INFO!$H268=1,COUNTRY_INFO!F268+COUNTRY_INFO!G268,IF(COUNTRY_INFO!$I268=1,IF(COUNTRY_INFO!M268&gt;=(COUNTRY_INFO!F268+COUNTRY_INFO!G268),COUNTRY_INFO!F268+COUNTRY_INFO!G268,COUNTRY_INFO!$M268),0))))</f>
        <v>0</v>
      </c>
      <c r="E268" s="16">
        <f>IF(AND(INTRO!$E$39="Non-endemic",INTRO!$E$37="Non-endemic"),"Not required",IF(INTRO!$E$39="Non-endemic","Treat with DEC",COUNTRY_INFO!P268))</f>
        <v>0</v>
      </c>
      <c r="F268" s="16">
        <f>IF(INTRO!$E$39&lt;&gt;"Non-endemic",COUNTRY_INFO!Q268,"Not required")</f>
        <v>0</v>
      </c>
      <c r="G268" s="15">
        <f>IF(COUNTRY_INFO!H268=1, IF($E268=1,$D268, 0),0)</f>
        <v>0</v>
      </c>
      <c r="H268" s="15">
        <f>IF(INTRO!$E$39&lt;&gt;"Endemic",0, IF(AND(COUNTRY_INFO!$I268=1,$F268&lt;&gt;0),IF(COUNTRY_INFO!M268&gt;=(COUNTRY_INFO!F268+COUNTRY_INFO!G268),COUNTRY_INFO!F268+COUNTRY_INFO!G268,COUNTRY_INFO!$M268), 0))</f>
        <v>0</v>
      </c>
      <c r="I268" s="3"/>
      <c r="J268" s="15">
        <f t="shared" si="30"/>
        <v>0</v>
      </c>
      <c r="K268" s="15">
        <f t="shared" si="31"/>
        <v>0</v>
      </c>
      <c r="L268" s="15">
        <f t="shared" si="32"/>
        <v>0</v>
      </c>
      <c r="M268" s="15">
        <f t="shared" si="33"/>
        <v>0</v>
      </c>
      <c r="N268" s="15">
        <f t="shared" si="34"/>
        <v>0</v>
      </c>
      <c r="O268" s="25"/>
      <c r="P268" s="17">
        <f t="shared" si="28"/>
        <v>0</v>
      </c>
      <c r="Q268" s="17">
        <f t="shared" si="29"/>
        <v>0</v>
      </c>
    </row>
    <row r="269" spans="1:17" x14ac:dyDescent="0.2">
      <c r="A269" s="14" t="str">
        <f>IF(INTRO!$E$39="Non-endemic"," ",IF(COUNTRY_INFO!A269=0," ",COUNTRY_INFO!A269))</f>
        <v>Ethiopia</v>
      </c>
      <c r="B269" s="14" t="str">
        <f>IF(INTRO!$E$39="Non-endemic"," ",IF(COUNTRY_INFO!B269=0," ",COUNTRY_INFO!B269))</f>
        <v>Oromia Arsi</v>
      </c>
      <c r="C269" s="14" t="str">
        <f>IF(INTRO!$E$39="Non-endemic"," ",IF(COUNTRY_INFO!C269=0," ",COUNTRY_INFO!C269))</f>
        <v>Amigna</v>
      </c>
      <c r="D269" s="15">
        <f>IF(INTRO!$E$39="Non-endemic",0,IF(INTRO!$E$39="Endemic but PC is not required",IF(COUNTRY_INFO!$H269=1,COUNTRY_INFO!F269+COUNTRY_INFO!G269,0),IF(COUNTRY_INFO!$H269=1,COUNTRY_INFO!F269+COUNTRY_INFO!G269,IF(COUNTRY_INFO!$I269=1,IF(COUNTRY_INFO!M269&gt;=(COUNTRY_INFO!F269+COUNTRY_INFO!G269),COUNTRY_INFO!F269+COUNTRY_INFO!G269,COUNTRY_INFO!$M269),0))))</f>
        <v>0</v>
      </c>
      <c r="E269" s="16">
        <f>IF(AND(INTRO!$E$39="Non-endemic",INTRO!$E$37="Non-endemic"),"Not required",IF(INTRO!$E$39="Non-endemic","Treat with DEC",COUNTRY_INFO!P269))</f>
        <v>0</v>
      </c>
      <c r="F269" s="16">
        <f>IF(INTRO!$E$39&lt;&gt;"Non-endemic",COUNTRY_INFO!Q269,"Not required")</f>
        <v>0</v>
      </c>
      <c r="G269" s="15">
        <f>IF(COUNTRY_INFO!H269=1, IF($E269=1,$D269, 0),0)</f>
        <v>0</v>
      </c>
      <c r="H269" s="15">
        <f>IF(INTRO!$E$39&lt;&gt;"Endemic",0, IF(AND(COUNTRY_INFO!$I269=1,$F269&lt;&gt;0),IF(COUNTRY_INFO!M269&gt;=(COUNTRY_INFO!F269+COUNTRY_INFO!G269),COUNTRY_INFO!F269+COUNTRY_INFO!G269,COUNTRY_INFO!$M269), 0))</f>
        <v>0</v>
      </c>
      <c r="I269" s="3"/>
      <c r="J269" s="15">
        <f t="shared" si="30"/>
        <v>0</v>
      </c>
      <c r="K269" s="15">
        <f t="shared" si="31"/>
        <v>0</v>
      </c>
      <c r="L269" s="15">
        <f t="shared" si="32"/>
        <v>0</v>
      </c>
      <c r="M269" s="15">
        <f t="shared" si="33"/>
        <v>0</v>
      </c>
      <c r="N269" s="15">
        <f t="shared" si="34"/>
        <v>0</v>
      </c>
      <c r="O269" s="25"/>
      <c r="P269" s="17">
        <f t="shared" si="28"/>
        <v>0</v>
      </c>
      <c r="Q269" s="17">
        <f t="shared" si="29"/>
        <v>0</v>
      </c>
    </row>
    <row r="270" spans="1:17" x14ac:dyDescent="0.2">
      <c r="A270" s="14" t="str">
        <f>IF(INTRO!$E$39="Non-endemic"," ",IF(COUNTRY_INFO!A270=0," ",COUNTRY_INFO!A270))</f>
        <v>Ethiopia</v>
      </c>
      <c r="B270" s="14" t="str">
        <f>IF(INTRO!$E$39="Non-endemic"," ",IF(COUNTRY_INFO!B270=0," ",COUNTRY_INFO!B270))</f>
        <v>Oromia Arsi</v>
      </c>
      <c r="C270" s="14" t="str">
        <f>IF(INTRO!$E$39="Non-endemic"," ",IF(COUNTRY_INFO!C270=0," ",COUNTRY_INFO!C270))</f>
        <v>Aseko</v>
      </c>
      <c r="D270" s="15">
        <f>IF(INTRO!$E$39="Non-endemic",0,IF(INTRO!$E$39="Endemic but PC is not required",IF(COUNTRY_INFO!$H270=1,COUNTRY_INFO!F270+COUNTRY_INFO!G270,0),IF(COUNTRY_INFO!$H270=1,COUNTRY_INFO!F270+COUNTRY_INFO!G270,IF(COUNTRY_INFO!$I270=1,IF(COUNTRY_INFO!M270&gt;=(COUNTRY_INFO!F270+COUNTRY_INFO!G270),COUNTRY_INFO!F270+COUNTRY_INFO!G270,COUNTRY_INFO!$M270),0))))</f>
        <v>0</v>
      </c>
      <c r="E270" s="16">
        <f>IF(AND(INTRO!$E$39="Non-endemic",INTRO!$E$37="Non-endemic"),"Not required",IF(INTRO!$E$39="Non-endemic","Treat with DEC",COUNTRY_INFO!P270))</f>
        <v>0</v>
      </c>
      <c r="F270" s="16">
        <f>IF(INTRO!$E$39&lt;&gt;"Non-endemic",COUNTRY_INFO!Q270,"Not required")</f>
        <v>0</v>
      </c>
      <c r="G270" s="15">
        <f>IF(COUNTRY_INFO!H270=1, IF($E270=1,$D270, 0),0)</f>
        <v>0</v>
      </c>
      <c r="H270" s="15">
        <f>IF(INTRO!$E$39&lt;&gt;"Endemic",0, IF(AND(COUNTRY_INFO!$I270=1,$F270&lt;&gt;0),IF(COUNTRY_INFO!M270&gt;=(COUNTRY_INFO!F270+COUNTRY_INFO!G270),COUNTRY_INFO!F270+COUNTRY_INFO!G270,COUNTRY_INFO!$M270), 0))</f>
        <v>0</v>
      </c>
      <c r="I270" s="3"/>
      <c r="J270" s="15">
        <f t="shared" si="30"/>
        <v>0</v>
      </c>
      <c r="K270" s="15">
        <f t="shared" si="31"/>
        <v>0</v>
      </c>
      <c r="L270" s="15">
        <f t="shared" si="32"/>
        <v>0</v>
      </c>
      <c r="M270" s="15">
        <f t="shared" si="33"/>
        <v>0</v>
      </c>
      <c r="N270" s="15">
        <f t="shared" si="34"/>
        <v>0</v>
      </c>
      <c r="O270" s="25"/>
      <c r="P270" s="17">
        <f t="shared" si="28"/>
        <v>0</v>
      </c>
      <c r="Q270" s="17">
        <f t="shared" si="29"/>
        <v>0</v>
      </c>
    </row>
    <row r="271" spans="1:17" x14ac:dyDescent="0.2">
      <c r="A271" s="14" t="str">
        <f>IF(INTRO!$E$39="Non-endemic"," ",IF(COUNTRY_INFO!A271=0," ",COUNTRY_INFO!A271))</f>
        <v>Ethiopia</v>
      </c>
      <c r="B271" s="14" t="str">
        <f>IF(INTRO!$E$39="Non-endemic"," ",IF(COUNTRY_INFO!B271=0," ",COUNTRY_INFO!B271))</f>
        <v>Oromia Arsi</v>
      </c>
      <c r="C271" s="14" t="str">
        <f>IF(INTRO!$E$39="Non-endemic"," ",IF(COUNTRY_INFO!C271=0," ",COUNTRY_INFO!C271))</f>
        <v>Assela Town</v>
      </c>
      <c r="D271" s="15">
        <f>IF(INTRO!$E$39="Non-endemic",0,IF(INTRO!$E$39="Endemic but PC is not required",IF(COUNTRY_INFO!$H271=1,COUNTRY_INFO!F271+COUNTRY_INFO!G271,0),IF(COUNTRY_INFO!$H271=1,COUNTRY_INFO!F271+COUNTRY_INFO!G271,IF(COUNTRY_INFO!$I271=1,IF(COUNTRY_INFO!M271&gt;=(COUNTRY_INFO!F271+COUNTRY_INFO!G271),COUNTRY_INFO!F271+COUNTRY_INFO!G271,COUNTRY_INFO!$M271),0))))</f>
        <v>0</v>
      </c>
      <c r="E271" s="16">
        <f>IF(AND(INTRO!$E$39="Non-endemic",INTRO!$E$37="Non-endemic"),"Not required",IF(INTRO!$E$39="Non-endemic","Treat with DEC",COUNTRY_INFO!P271))</f>
        <v>0</v>
      </c>
      <c r="F271" s="16">
        <f>IF(INTRO!$E$39&lt;&gt;"Non-endemic",COUNTRY_INFO!Q271,"Not required")</f>
        <v>0</v>
      </c>
      <c r="G271" s="15">
        <f>IF(COUNTRY_INFO!H271=1, IF($E271=1,$D271, 0),0)</f>
        <v>0</v>
      </c>
      <c r="H271" s="15">
        <f>IF(INTRO!$E$39&lt;&gt;"Endemic",0, IF(AND(COUNTRY_INFO!$I271=1,$F271&lt;&gt;0),IF(COUNTRY_INFO!M271&gt;=(COUNTRY_INFO!F271+COUNTRY_INFO!G271),COUNTRY_INFO!F271+COUNTRY_INFO!G271,COUNTRY_INFO!$M271), 0))</f>
        <v>0</v>
      </c>
      <c r="I271" s="3"/>
      <c r="J271" s="15">
        <f t="shared" si="30"/>
        <v>0</v>
      </c>
      <c r="K271" s="15">
        <f t="shared" si="31"/>
        <v>0</v>
      </c>
      <c r="L271" s="15">
        <f t="shared" si="32"/>
        <v>0</v>
      </c>
      <c r="M271" s="15">
        <f t="shared" si="33"/>
        <v>0</v>
      </c>
      <c r="N271" s="15">
        <f t="shared" si="34"/>
        <v>0</v>
      </c>
      <c r="O271" s="25"/>
      <c r="P271" s="17">
        <f t="shared" si="28"/>
        <v>0</v>
      </c>
      <c r="Q271" s="17">
        <f t="shared" si="29"/>
        <v>0</v>
      </c>
    </row>
    <row r="272" spans="1:17" x14ac:dyDescent="0.2">
      <c r="A272" s="14" t="str">
        <f>IF(INTRO!$E$39="Non-endemic"," ",IF(COUNTRY_INFO!A272=0," ",COUNTRY_INFO!A272))</f>
        <v>Ethiopia</v>
      </c>
      <c r="B272" s="14" t="str">
        <f>IF(INTRO!$E$39="Non-endemic"," ",IF(COUNTRY_INFO!B272=0," ",COUNTRY_INFO!B272))</f>
        <v>Oromia Arsi</v>
      </c>
      <c r="C272" s="14" t="str">
        <f>IF(INTRO!$E$39="Non-endemic"," ",IF(COUNTRY_INFO!C272=0," ",COUNTRY_INFO!C272))</f>
        <v>Bale</v>
      </c>
      <c r="D272" s="15">
        <f>IF(INTRO!$E$39="Non-endemic",0,IF(INTRO!$E$39="Endemic but PC is not required",IF(COUNTRY_INFO!$H272=1,COUNTRY_INFO!F272+COUNTRY_INFO!G272,0),IF(COUNTRY_INFO!$H272=1,COUNTRY_INFO!F272+COUNTRY_INFO!G272,IF(COUNTRY_INFO!$I272=1,IF(COUNTRY_INFO!M272&gt;=(COUNTRY_INFO!F272+COUNTRY_INFO!G272),COUNTRY_INFO!F272+COUNTRY_INFO!G272,COUNTRY_INFO!$M272),0))))</f>
        <v>0</v>
      </c>
      <c r="E272" s="16">
        <f>IF(AND(INTRO!$E$39="Non-endemic",INTRO!$E$37="Non-endemic"),"Not required",IF(INTRO!$E$39="Non-endemic","Treat with DEC",COUNTRY_INFO!P272))</f>
        <v>0</v>
      </c>
      <c r="F272" s="16">
        <f>IF(INTRO!$E$39&lt;&gt;"Non-endemic",COUNTRY_INFO!Q272,"Not required")</f>
        <v>0</v>
      </c>
      <c r="G272" s="15">
        <f>IF(COUNTRY_INFO!H272=1, IF($E272=1,$D272, 0),0)</f>
        <v>0</v>
      </c>
      <c r="H272" s="15">
        <f>IF(INTRO!$E$39&lt;&gt;"Endemic",0, IF(AND(COUNTRY_INFO!$I272=1,$F272&lt;&gt;0),IF(COUNTRY_INFO!M272&gt;=(COUNTRY_INFO!F272+COUNTRY_INFO!G272),COUNTRY_INFO!F272+COUNTRY_INFO!G272,COUNTRY_INFO!$M272), 0))</f>
        <v>0</v>
      </c>
      <c r="I272" s="3"/>
      <c r="J272" s="15">
        <f t="shared" si="30"/>
        <v>0</v>
      </c>
      <c r="K272" s="15">
        <f t="shared" si="31"/>
        <v>0</v>
      </c>
      <c r="L272" s="15">
        <f t="shared" si="32"/>
        <v>0</v>
      </c>
      <c r="M272" s="15">
        <f t="shared" si="33"/>
        <v>0</v>
      </c>
      <c r="N272" s="15">
        <f t="shared" si="34"/>
        <v>0</v>
      </c>
      <c r="O272" s="25"/>
      <c r="P272" s="17">
        <f t="shared" si="28"/>
        <v>0</v>
      </c>
      <c r="Q272" s="17">
        <f t="shared" si="29"/>
        <v>0</v>
      </c>
    </row>
    <row r="273" spans="1:17" x14ac:dyDescent="0.2">
      <c r="A273" s="14" t="str">
        <f>IF(INTRO!$E$39="Non-endemic"," ",IF(COUNTRY_INFO!A273=0," ",COUNTRY_INFO!A273))</f>
        <v>Ethiopia</v>
      </c>
      <c r="B273" s="14" t="str">
        <f>IF(INTRO!$E$39="Non-endemic"," ",IF(COUNTRY_INFO!B273=0," ",COUNTRY_INFO!B273))</f>
        <v>Oromia Arsi</v>
      </c>
      <c r="C273" s="14" t="str">
        <f>IF(INTRO!$E$39="Non-endemic"," ",IF(COUNTRY_INFO!C273=0," ",COUNTRY_INFO!C273))</f>
        <v>Bekoji Town</v>
      </c>
      <c r="D273" s="15">
        <f>IF(INTRO!$E$39="Non-endemic",0,IF(INTRO!$E$39="Endemic but PC is not required",IF(COUNTRY_INFO!$H273=1,COUNTRY_INFO!F273+COUNTRY_INFO!G273,0),IF(COUNTRY_INFO!$H273=1,COUNTRY_INFO!F273+COUNTRY_INFO!G273,IF(COUNTRY_INFO!$I273=1,IF(COUNTRY_INFO!M273&gt;=(COUNTRY_INFO!F273+COUNTRY_INFO!G273),COUNTRY_INFO!F273+COUNTRY_INFO!G273,COUNTRY_INFO!$M273),0))))</f>
        <v>0</v>
      </c>
      <c r="E273" s="16">
        <f>IF(AND(INTRO!$E$39="Non-endemic",INTRO!$E$37="Non-endemic"),"Not required",IF(INTRO!$E$39="Non-endemic","Treat with DEC",COUNTRY_INFO!P273))</f>
        <v>0</v>
      </c>
      <c r="F273" s="16">
        <f>IF(INTRO!$E$39&lt;&gt;"Non-endemic",COUNTRY_INFO!Q273,"Not required")</f>
        <v>0</v>
      </c>
      <c r="G273" s="15">
        <f>IF(COUNTRY_INFO!H273=1, IF($E273=1,$D273, 0),0)</f>
        <v>0</v>
      </c>
      <c r="H273" s="15">
        <f>IF(INTRO!$E$39&lt;&gt;"Endemic",0, IF(AND(COUNTRY_INFO!$I273=1,$F273&lt;&gt;0),IF(COUNTRY_INFO!M273&gt;=(COUNTRY_INFO!F273+COUNTRY_INFO!G273),COUNTRY_INFO!F273+COUNTRY_INFO!G273,COUNTRY_INFO!$M273), 0))</f>
        <v>0</v>
      </c>
      <c r="I273" s="3"/>
      <c r="J273" s="15">
        <f t="shared" si="30"/>
        <v>0</v>
      </c>
      <c r="K273" s="15">
        <f t="shared" si="31"/>
        <v>0</v>
      </c>
      <c r="L273" s="15">
        <f t="shared" si="32"/>
        <v>0</v>
      </c>
      <c r="M273" s="15">
        <f t="shared" si="33"/>
        <v>0</v>
      </c>
      <c r="N273" s="15">
        <f t="shared" si="34"/>
        <v>0</v>
      </c>
      <c r="O273" s="25"/>
      <c r="P273" s="17">
        <f t="shared" si="28"/>
        <v>0</v>
      </c>
      <c r="Q273" s="17">
        <f t="shared" si="29"/>
        <v>0</v>
      </c>
    </row>
    <row r="274" spans="1:17" x14ac:dyDescent="0.2">
      <c r="A274" s="14" t="str">
        <f>IF(INTRO!$E$39="Non-endemic"," ",IF(COUNTRY_INFO!A274=0," ",COUNTRY_INFO!A274))</f>
        <v>Ethiopia</v>
      </c>
      <c r="B274" s="14" t="str">
        <f>IF(INTRO!$E$39="Non-endemic"," ",IF(COUNTRY_INFO!B274=0," ",COUNTRY_INFO!B274))</f>
        <v>Oromia Arsi</v>
      </c>
      <c r="C274" s="14" t="str">
        <f>IF(INTRO!$E$39="Non-endemic"," ",IF(COUNTRY_INFO!C274=0," ",COUNTRY_INFO!C274))</f>
        <v>Chole</v>
      </c>
      <c r="D274" s="15">
        <f>IF(INTRO!$E$39="Non-endemic",0,IF(INTRO!$E$39="Endemic but PC is not required",IF(COUNTRY_INFO!$H274=1,COUNTRY_INFO!F274+COUNTRY_INFO!G274,0),IF(COUNTRY_INFO!$H274=1,COUNTRY_INFO!F274+COUNTRY_INFO!G274,IF(COUNTRY_INFO!$I274=1,IF(COUNTRY_INFO!M274&gt;=(COUNTRY_INFO!F274+COUNTRY_INFO!G274),COUNTRY_INFO!F274+COUNTRY_INFO!G274,COUNTRY_INFO!$M274),0))))</f>
        <v>0</v>
      </c>
      <c r="E274" s="16">
        <f>IF(AND(INTRO!$E$39="Non-endemic",INTRO!$E$37="Non-endemic"),"Not required",IF(INTRO!$E$39="Non-endemic","Treat with DEC",COUNTRY_INFO!P274))</f>
        <v>0</v>
      </c>
      <c r="F274" s="16">
        <f>IF(INTRO!$E$39&lt;&gt;"Non-endemic",COUNTRY_INFO!Q274,"Not required")</f>
        <v>0</v>
      </c>
      <c r="G274" s="15">
        <f>IF(COUNTRY_INFO!H274=1, IF($E274=1,$D274, 0),0)</f>
        <v>0</v>
      </c>
      <c r="H274" s="15">
        <f>IF(INTRO!$E$39&lt;&gt;"Endemic",0, IF(AND(COUNTRY_INFO!$I274=1,$F274&lt;&gt;0),IF(COUNTRY_INFO!M274&gt;=(COUNTRY_INFO!F274+COUNTRY_INFO!G274),COUNTRY_INFO!F274+COUNTRY_INFO!G274,COUNTRY_INFO!$M274), 0))</f>
        <v>0</v>
      </c>
      <c r="I274" s="3"/>
      <c r="J274" s="15">
        <f t="shared" si="30"/>
        <v>0</v>
      </c>
      <c r="K274" s="15">
        <f t="shared" si="31"/>
        <v>0</v>
      </c>
      <c r="L274" s="15">
        <f t="shared" si="32"/>
        <v>0</v>
      </c>
      <c r="M274" s="15">
        <f t="shared" si="33"/>
        <v>0</v>
      </c>
      <c r="N274" s="15">
        <f t="shared" si="34"/>
        <v>0</v>
      </c>
      <c r="O274" s="25"/>
      <c r="P274" s="17">
        <f t="shared" si="28"/>
        <v>0</v>
      </c>
      <c r="Q274" s="17">
        <f t="shared" si="29"/>
        <v>0</v>
      </c>
    </row>
    <row r="275" spans="1:17" x14ac:dyDescent="0.2">
      <c r="A275" s="14" t="str">
        <f>IF(INTRO!$E$39="Non-endemic"," ",IF(COUNTRY_INFO!A275=0," ",COUNTRY_INFO!A275))</f>
        <v>Ethiopia</v>
      </c>
      <c r="B275" s="14" t="str">
        <f>IF(INTRO!$E$39="Non-endemic"," ",IF(COUNTRY_INFO!B275=0," ",COUNTRY_INFO!B275))</f>
        <v>Oromia Arsi</v>
      </c>
      <c r="C275" s="14" t="str">
        <f>IF(INTRO!$E$39="Non-endemic"," ",IF(COUNTRY_INFO!C275=0," ",COUNTRY_INFO!C275))</f>
        <v>Digeluna Tijo</v>
      </c>
      <c r="D275" s="15">
        <f>IF(INTRO!$E$39="Non-endemic",0,IF(INTRO!$E$39="Endemic but PC is not required",IF(COUNTRY_INFO!$H275=1,COUNTRY_INFO!F275+COUNTRY_INFO!G275,0),IF(COUNTRY_INFO!$H275=1,COUNTRY_INFO!F275+COUNTRY_INFO!G275,IF(COUNTRY_INFO!$I275=1,IF(COUNTRY_INFO!M275&gt;=(COUNTRY_INFO!F275+COUNTRY_INFO!G275),COUNTRY_INFO!F275+COUNTRY_INFO!G275,COUNTRY_INFO!$M275),0))))</f>
        <v>0</v>
      </c>
      <c r="E275" s="16">
        <f>IF(AND(INTRO!$E$39="Non-endemic",INTRO!$E$37="Non-endemic"),"Not required",IF(INTRO!$E$39="Non-endemic","Treat with DEC",COUNTRY_INFO!P275))</f>
        <v>0</v>
      </c>
      <c r="F275" s="16">
        <f>IF(INTRO!$E$39&lt;&gt;"Non-endemic",COUNTRY_INFO!Q275,"Not required")</f>
        <v>0</v>
      </c>
      <c r="G275" s="15">
        <f>IF(COUNTRY_INFO!H275=1, IF($E275=1,$D275, 0),0)</f>
        <v>0</v>
      </c>
      <c r="H275" s="15">
        <f>IF(INTRO!$E$39&lt;&gt;"Endemic",0, IF(AND(COUNTRY_INFO!$I275=1,$F275&lt;&gt;0),IF(COUNTRY_INFO!M275&gt;=(COUNTRY_INFO!F275+COUNTRY_INFO!G275),COUNTRY_INFO!F275+COUNTRY_INFO!G275,COUNTRY_INFO!$M275), 0))</f>
        <v>0</v>
      </c>
      <c r="I275" s="3"/>
      <c r="J275" s="15">
        <f t="shared" si="30"/>
        <v>0</v>
      </c>
      <c r="K275" s="15">
        <f t="shared" si="31"/>
        <v>0</v>
      </c>
      <c r="L275" s="15">
        <f t="shared" si="32"/>
        <v>0</v>
      </c>
      <c r="M275" s="15">
        <f t="shared" si="33"/>
        <v>0</v>
      </c>
      <c r="N275" s="15">
        <f t="shared" si="34"/>
        <v>0</v>
      </c>
      <c r="O275" s="25"/>
      <c r="P275" s="17">
        <f t="shared" si="28"/>
        <v>0</v>
      </c>
      <c r="Q275" s="17">
        <f t="shared" si="29"/>
        <v>0</v>
      </c>
    </row>
    <row r="276" spans="1:17" x14ac:dyDescent="0.2">
      <c r="A276" s="14" t="str">
        <f>IF(INTRO!$E$39="Non-endemic"," ",IF(COUNTRY_INFO!A276=0," ",COUNTRY_INFO!A276))</f>
        <v>Ethiopia</v>
      </c>
      <c r="B276" s="14" t="str">
        <f>IF(INTRO!$E$39="Non-endemic"," ",IF(COUNTRY_INFO!B276=0," ",COUNTRY_INFO!B276))</f>
        <v>Oromia Arsi</v>
      </c>
      <c r="C276" s="14" t="str">
        <f>IF(INTRO!$E$39="Non-endemic"," ",IF(COUNTRY_INFO!C276=0," ",COUNTRY_INFO!C276))</f>
        <v>Diksis</v>
      </c>
      <c r="D276" s="15">
        <f>IF(INTRO!$E$39="Non-endemic",0,IF(INTRO!$E$39="Endemic but PC is not required",IF(COUNTRY_INFO!$H276=1,COUNTRY_INFO!F276+COUNTRY_INFO!G276,0),IF(COUNTRY_INFO!$H276=1,COUNTRY_INFO!F276+COUNTRY_INFO!G276,IF(COUNTRY_INFO!$I276=1,IF(COUNTRY_INFO!M276&gt;=(COUNTRY_INFO!F276+COUNTRY_INFO!G276),COUNTRY_INFO!F276+COUNTRY_INFO!G276,COUNTRY_INFO!$M276),0))))</f>
        <v>0</v>
      </c>
      <c r="E276" s="16">
        <f>IF(AND(INTRO!$E$39="Non-endemic",INTRO!$E$37="Non-endemic"),"Not required",IF(INTRO!$E$39="Non-endemic","Treat with DEC",COUNTRY_INFO!P276))</f>
        <v>0</v>
      </c>
      <c r="F276" s="16">
        <f>IF(INTRO!$E$39&lt;&gt;"Non-endemic",COUNTRY_INFO!Q276,"Not required")</f>
        <v>0</v>
      </c>
      <c r="G276" s="15">
        <f>IF(COUNTRY_INFO!H276=1, IF($E276=1,$D276, 0),0)</f>
        <v>0</v>
      </c>
      <c r="H276" s="15">
        <f>IF(INTRO!$E$39&lt;&gt;"Endemic",0, IF(AND(COUNTRY_INFO!$I276=1,$F276&lt;&gt;0),IF(COUNTRY_INFO!M276&gt;=(COUNTRY_INFO!F276+COUNTRY_INFO!G276),COUNTRY_INFO!F276+COUNTRY_INFO!G276,COUNTRY_INFO!$M276), 0))</f>
        <v>0</v>
      </c>
      <c r="I276" s="3"/>
      <c r="J276" s="15">
        <f t="shared" si="30"/>
        <v>0</v>
      </c>
      <c r="K276" s="15">
        <f t="shared" si="31"/>
        <v>0</v>
      </c>
      <c r="L276" s="15">
        <f t="shared" si="32"/>
        <v>0</v>
      </c>
      <c r="M276" s="15">
        <f t="shared" si="33"/>
        <v>0</v>
      </c>
      <c r="N276" s="15">
        <f t="shared" si="34"/>
        <v>0</v>
      </c>
      <c r="O276" s="25"/>
      <c r="P276" s="17">
        <f t="shared" si="28"/>
        <v>0</v>
      </c>
      <c r="Q276" s="17">
        <f t="shared" si="29"/>
        <v>0</v>
      </c>
    </row>
    <row r="277" spans="1:17" x14ac:dyDescent="0.2">
      <c r="A277" s="14" t="str">
        <f>IF(INTRO!$E$39="Non-endemic"," ",IF(COUNTRY_INFO!A277=0," ",COUNTRY_INFO!A277))</f>
        <v>Ethiopia</v>
      </c>
      <c r="B277" s="14" t="str">
        <f>IF(INTRO!$E$39="Non-endemic"," ",IF(COUNTRY_INFO!B277=0," ",COUNTRY_INFO!B277))</f>
        <v>Oromia Arsi</v>
      </c>
      <c r="C277" s="14" t="str">
        <f>IF(INTRO!$E$39="Non-endemic"," ",IF(COUNTRY_INFO!C277=0," ",COUNTRY_INFO!C277))</f>
        <v>Dodota</v>
      </c>
      <c r="D277" s="15">
        <f>IF(INTRO!$E$39="Non-endemic",0,IF(INTRO!$E$39="Endemic but PC is not required",IF(COUNTRY_INFO!$H277=1,COUNTRY_INFO!F277+COUNTRY_INFO!G277,0),IF(COUNTRY_INFO!$H277=1,COUNTRY_INFO!F277+COUNTRY_INFO!G277,IF(COUNTRY_INFO!$I277=1,IF(COUNTRY_INFO!M277&gt;=(COUNTRY_INFO!F277+COUNTRY_INFO!G277),COUNTRY_INFO!F277+COUNTRY_INFO!G277,COUNTRY_INFO!$M277),0))))</f>
        <v>0</v>
      </c>
      <c r="E277" s="16">
        <f>IF(AND(INTRO!$E$39="Non-endemic",INTRO!$E$37="Non-endemic"),"Not required",IF(INTRO!$E$39="Non-endemic","Treat with DEC",COUNTRY_INFO!P277))</f>
        <v>0</v>
      </c>
      <c r="F277" s="16">
        <f>IF(INTRO!$E$39&lt;&gt;"Non-endemic",COUNTRY_INFO!Q277,"Not required")</f>
        <v>0</v>
      </c>
      <c r="G277" s="15">
        <f>IF(COUNTRY_INFO!H277=1, IF($E277=1,$D277, 0),0)</f>
        <v>0</v>
      </c>
      <c r="H277" s="15">
        <f>IF(INTRO!$E$39&lt;&gt;"Endemic",0, IF(AND(COUNTRY_INFO!$I277=1,$F277&lt;&gt;0),IF(COUNTRY_INFO!M277&gt;=(COUNTRY_INFO!F277+COUNTRY_INFO!G277),COUNTRY_INFO!F277+COUNTRY_INFO!G277,COUNTRY_INFO!$M277), 0))</f>
        <v>0</v>
      </c>
      <c r="I277" s="3"/>
      <c r="J277" s="15">
        <f t="shared" si="30"/>
        <v>0</v>
      </c>
      <c r="K277" s="15">
        <f t="shared" si="31"/>
        <v>0</v>
      </c>
      <c r="L277" s="15">
        <f t="shared" si="32"/>
        <v>0</v>
      </c>
      <c r="M277" s="15">
        <f t="shared" si="33"/>
        <v>0</v>
      </c>
      <c r="N277" s="15">
        <f t="shared" si="34"/>
        <v>0</v>
      </c>
      <c r="O277" s="25"/>
      <c r="P277" s="17">
        <f t="shared" si="28"/>
        <v>0</v>
      </c>
      <c r="Q277" s="17">
        <f t="shared" si="29"/>
        <v>0</v>
      </c>
    </row>
    <row r="278" spans="1:17" x14ac:dyDescent="0.2">
      <c r="A278" s="14" t="str">
        <f>IF(INTRO!$E$39="Non-endemic"," ",IF(COUNTRY_INFO!A278=0," ",COUNTRY_INFO!A278))</f>
        <v>Ethiopia</v>
      </c>
      <c r="B278" s="14" t="str">
        <f>IF(INTRO!$E$39="Non-endemic"," ",IF(COUNTRY_INFO!B278=0," ",COUNTRY_INFO!B278))</f>
        <v>Oromia Arsi</v>
      </c>
      <c r="C278" s="14" t="str">
        <f>IF(INTRO!$E$39="Non-endemic"," ",IF(COUNTRY_INFO!C278=0," ",COUNTRY_INFO!C278))</f>
        <v>Enkelo Wabe</v>
      </c>
      <c r="D278" s="15">
        <f>IF(INTRO!$E$39="Non-endemic",0,IF(INTRO!$E$39="Endemic but PC is not required",IF(COUNTRY_INFO!$H278=1,COUNTRY_INFO!F278+COUNTRY_INFO!G278,0),IF(COUNTRY_INFO!$H278=1,COUNTRY_INFO!F278+COUNTRY_INFO!G278,IF(COUNTRY_INFO!$I278=1,IF(COUNTRY_INFO!M278&gt;=(COUNTRY_INFO!F278+COUNTRY_INFO!G278),COUNTRY_INFO!F278+COUNTRY_INFO!G278,COUNTRY_INFO!$M278),0))))</f>
        <v>0</v>
      </c>
      <c r="E278" s="16">
        <f>IF(AND(INTRO!$E$39="Non-endemic",INTRO!$E$37="Non-endemic"),"Not required",IF(INTRO!$E$39="Non-endemic","Treat with DEC",COUNTRY_INFO!P278))</f>
        <v>0</v>
      </c>
      <c r="F278" s="16">
        <f>IF(INTRO!$E$39&lt;&gt;"Non-endemic",COUNTRY_INFO!Q278,"Not required")</f>
        <v>0</v>
      </c>
      <c r="G278" s="15">
        <f>IF(COUNTRY_INFO!H278=1, IF($E278=1,$D278, 0),0)</f>
        <v>0</v>
      </c>
      <c r="H278" s="15">
        <f>IF(INTRO!$E$39&lt;&gt;"Endemic",0, IF(AND(COUNTRY_INFO!$I278=1,$F278&lt;&gt;0),IF(COUNTRY_INFO!M278&gt;=(COUNTRY_INFO!F278+COUNTRY_INFO!G278),COUNTRY_INFO!F278+COUNTRY_INFO!G278,COUNTRY_INFO!$M278), 0))</f>
        <v>0</v>
      </c>
      <c r="I278" s="3"/>
      <c r="J278" s="15">
        <f t="shared" si="30"/>
        <v>0</v>
      </c>
      <c r="K278" s="15">
        <f t="shared" si="31"/>
        <v>0</v>
      </c>
      <c r="L278" s="15">
        <f t="shared" si="32"/>
        <v>0</v>
      </c>
      <c r="M278" s="15">
        <f t="shared" si="33"/>
        <v>0</v>
      </c>
      <c r="N278" s="15">
        <f t="shared" si="34"/>
        <v>0</v>
      </c>
      <c r="O278" s="25"/>
      <c r="P278" s="17">
        <f t="shared" si="28"/>
        <v>0</v>
      </c>
      <c r="Q278" s="17">
        <f t="shared" si="29"/>
        <v>0</v>
      </c>
    </row>
    <row r="279" spans="1:17" x14ac:dyDescent="0.2">
      <c r="A279" s="14" t="str">
        <f>IF(INTRO!$E$39="Non-endemic"," ",IF(COUNTRY_INFO!A279=0," ",COUNTRY_INFO!A279))</f>
        <v>Ethiopia</v>
      </c>
      <c r="B279" s="14" t="str">
        <f>IF(INTRO!$E$39="Non-endemic"," ",IF(COUNTRY_INFO!B279=0," ",COUNTRY_INFO!B279))</f>
        <v>Oromia Arsi</v>
      </c>
      <c r="C279" s="14" t="str">
        <f>IF(INTRO!$E$39="Non-endemic"," ",IF(COUNTRY_INFO!C279=0," ",COUNTRY_INFO!C279))</f>
        <v>Gololcha</v>
      </c>
      <c r="D279" s="15">
        <f>IF(INTRO!$E$39="Non-endemic",0,IF(INTRO!$E$39="Endemic but PC is not required",IF(COUNTRY_INFO!$H279=1,COUNTRY_INFO!F279+COUNTRY_INFO!G279,0),IF(COUNTRY_INFO!$H279=1,COUNTRY_INFO!F279+COUNTRY_INFO!G279,IF(COUNTRY_INFO!$I279=1,IF(COUNTRY_INFO!M279&gt;=(COUNTRY_INFO!F279+COUNTRY_INFO!G279),COUNTRY_INFO!F279+COUNTRY_INFO!G279,COUNTRY_INFO!$M279),0))))</f>
        <v>0</v>
      </c>
      <c r="E279" s="16">
        <f>IF(AND(INTRO!$E$39="Non-endemic",INTRO!$E$37="Non-endemic"),"Not required",IF(INTRO!$E$39="Non-endemic","Treat with DEC",COUNTRY_INFO!P279))</f>
        <v>0</v>
      </c>
      <c r="F279" s="16">
        <f>IF(INTRO!$E$39&lt;&gt;"Non-endemic",COUNTRY_INFO!Q279,"Not required")</f>
        <v>0</v>
      </c>
      <c r="G279" s="15">
        <f>IF(COUNTRY_INFO!H279=1, IF($E279=1,$D279, 0),0)</f>
        <v>0</v>
      </c>
      <c r="H279" s="15">
        <f>IF(INTRO!$E$39&lt;&gt;"Endemic",0, IF(AND(COUNTRY_INFO!$I279=1,$F279&lt;&gt;0),IF(COUNTRY_INFO!M279&gt;=(COUNTRY_INFO!F279+COUNTRY_INFO!G279),COUNTRY_INFO!F279+COUNTRY_INFO!G279,COUNTRY_INFO!$M279), 0))</f>
        <v>0</v>
      </c>
      <c r="I279" s="3"/>
      <c r="J279" s="15">
        <f t="shared" si="30"/>
        <v>0</v>
      </c>
      <c r="K279" s="15">
        <f t="shared" si="31"/>
        <v>0</v>
      </c>
      <c r="L279" s="15">
        <f t="shared" si="32"/>
        <v>0</v>
      </c>
      <c r="M279" s="15">
        <f t="shared" si="33"/>
        <v>0</v>
      </c>
      <c r="N279" s="15">
        <f t="shared" si="34"/>
        <v>0</v>
      </c>
      <c r="O279" s="25"/>
      <c r="P279" s="17">
        <f t="shared" si="28"/>
        <v>0</v>
      </c>
      <c r="Q279" s="17">
        <f t="shared" si="29"/>
        <v>0</v>
      </c>
    </row>
    <row r="280" spans="1:17" x14ac:dyDescent="0.2">
      <c r="A280" s="14" t="str">
        <f>IF(INTRO!$E$39="Non-endemic"," ",IF(COUNTRY_INFO!A280=0," ",COUNTRY_INFO!A280))</f>
        <v>Ethiopia</v>
      </c>
      <c r="B280" s="14" t="str">
        <f>IF(INTRO!$E$39="Non-endemic"," ",IF(COUNTRY_INFO!B280=0," ",COUNTRY_INFO!B280))</f>
        <v>Oromia Arsi</v>
      </c>
      <c r="C280" s="14" t="str">
        <f>IF(INTRO!$E$39="Non-endemic"," ",IF(COUNTRY_INFO!C280=0," ",COUNTRY_INFO!C280))</f>
        <v>Guna</v>
      </c>
      <c r="D280" s="15">
        <f>IF(INTRO!$E$39="Non-endemic",0,IF(INTRO!$E$39="Endemic but PC is not required",IF(COUNTRY_INFO!$H280=1,COUNTRY_INFO!F280+COUNTRY_INFO!G280,0),IF(COUNTRY_INFO!$H280=1,COUNTRY_INFO!F280+COUNTRY_INFO!G280,IF(COUNTRY_INFO!$I280=1,IF(COUNTRY_INFO!M280&gt;=(COUNTRY_INFO!F280+COUNTRY_INFO!G280),COUNTRY_INFO!F280+COUNTRY_INFO!G280,COUNTRY_INFO!$M280),0))))</f>
        <v>0</v>
      </c>
      <c r="E280" s="16">
        <f>IF(AND(INTRO!$E$39="Non-endemic",INTRO!$E$37="Non-endemic"),"Not required",IF(INTRO!$E$39="Non-endemic","Treat with DEC",COUNTRY_INFO!P280))</f>
        <v>0</v>
      </c>
      <c r="F280" s="16">
        <f>IF(INTRO!$E$39&lt;&gt;"Non-endemic",COUNTRY_INFO!Q280,"Not required")</f>
        <v>0</v>
      </c>
      <c r="G280" s="15">
        <f>IF(COUNTRY_INFO!H280=1, IF($E280=1,$D280, 0),0)</f>
        <v>0</v>
      </c>
      <c r="H280" s="15">
        <f>IF(INTRO!$E$39&lt;&gt;"Endemic",0, IF(AND(COUNTRY_INFO!$I280=1,$F280&lt;&gt;0),IF(COUNTRY_INFO!M280&gt;=(COUNTRY_INFO!F280+COUNTRY_INFO!G280),COUNTRY_INFO!F280+COUNTRY_INFO!G280,COUNTRY_INFO!$M280), 0))</f>
        <v>0</v>
      </c>
      <c r="I280" s="3"/>
      <c r="J280" s="15">
        <f t="shared" si="30"/>
        <v>0</v>
      </c>
      <c r="K280" s="15">
        <f t="shared" si="31"/>
        <v>0</v>
      </c>
      <c r="L280" s="15">
        <f t="shared" si="32"/>
        <v>0</v>
      </c>
      <c r="M280" s="15">
        <f t="shared" si="33"/>
        <v>0</v>
      </c>
      <c r="N280" s="15">
        <f t="shared" si="34"/>
        <v>0</v>
      </c>
      <c r="O280" s="25"/>
      <c r="P280" s="17">
        <f t="shared" si="28"/>
        <v>0</v>
      </c>
      <c r="Q280" s="17">
        <f t="shared" si="29"/>
        <v>0</v>
      </c>
    </row>
    <row r="281" spans="1:17" x14ac:dyDescent="0.2">
      <c r="A281" s="14" t="str">
        <f>IF(INTRO!$E$39="Non-endemic"," ",IF(COUNTRY_INFO!A281=0," ",COUNTRY_INFO!A281))</f>
        <v>Ethiopia</v>
      </c>
      <c r="B281" s="14" t="str">
        <f>IF(INTRO!$E$39="Non-endemic"," ",IF(COUNTRY_INFO!B281=0," ",COUNTRY_INFO!B281))</f>
        <v>Oromia Arsi</v>
      </c>
      <c r="C281" s="14" t="str">
        <f>IF(INTRO!$E$39="Non-endemic"," ",IF(COUNTRY_INFO!C281=0," ",COUNTRY_INFO!C281))</f>
        <v>Hetosa</v>
      </c>
      <c r="D281" s="15">
        <f>IF(INTRO!$E$39="Non-endemic",0,IF(INTRO!$E$39="Endemic but PC is not required",IF(COUNTRY_INFO!$H281=1,COUNTRY_INFO!F281+COUNTRY_INFO!G281,0),IF(COUNTRY_INFO!$H281=1,COUNTRY_INFO!F281+COUNTRY_INFO!G281,IF(COUNTRY_INFO!$I281=1,IF(COUNTRY_INFO!M281&gt;=(COUNTRY_INFO!F281+COUNTRY_INFO!G281),COUNTRY_INFO!F281+COUNTRY_INFO!G281,COUNTRY_INFO!$M281),0))))</f>
        <v>0</v>
      </c>
      <c r="E281" s="16">
        <f>IF(AND(INTRO!$E$39="Non-endemic",INTRO!$E$37="Non-endemic"),"Not required",IF(INTRO!$E$39="Non-endemic","Treat with DEC",COUNTRY_INFO!P281))</f>
        <v>0</v>
      </c>
      <c r="F281" s="16">
        <f>IF(INTRO!$E$39&lt;&gt;"Non-endemic",COUNTRY_INFO!Q281,"Not required")</f>
        <v>0</v>
      </c>
      <c r="G281" s="15">
        <f>IF(COUNTRY_INFO!H281=1, IF($E281=1,$D281, 0),0)</f>
        <v>0</v>
      </c>
      <c r="H281" s="15">
        <f>IF(INTRO!$E$39&lt;&gt;"Endemic",0, IF(AND(COUNTRY_INFO!$I281=1,$F281&lt;&gt;0),IF(COUNTRY_INFO!M281&gt;=(COUNTRY_INFO!F281+COUNTRY_INFO!G281),COUNTRY_INFO!F281+COUNTRY_INFO!G281,COUNTRY_INFO!$M281), 0))</f>
        <v>0</v>
      </c>
      <c r="I281" s="3"/>
      <c r="J281" s="15">
        <f t="shared" si="30"/>
        <v>0</v>
      </c>
      <c r="K281" s="15">
        <f t="shared" si="31"/>
        <v>0</v>
      </c>
      <c r="L281" s="15">
        <f t="shared" si="32"/>
        <v>0</v>
      </c>
      <c r="M281" s="15">
        <f t="shared" si="33"/>
        <v>0</v>
      </c>
      <c r="N281" s="15">
        <f t="shared" si="34"/>
        <v>0</v>
      </c>
      <c r="O281" s="25"/>
      <c r="P281" s="17">
        <f t="shared" si="28"/>
        <v>0</v>
      </c>
      <c r="Q281" s="17">
        <f t="shared" si="29"/>
        <v>0</v>
      </c>
    </row>
    <row r="282" spans="1:17" x14ac:dyDescent="0.2">
      <c r="A282" s="14" t="str">
        <f>IF(INTRO!$E$39="Non-endemic"," ",IF(COUNTRY_INFO!A282=0," ",COUNTRY_INFO!A282))</f>
        <v>Ethiopia</v>
      </c>
      <c r="B282" s="14" t="str">
        <f>IF(INTRO!$E$39="Non-endemic"," ",IF(COUNTRY_INFO!B282=0," ",COUNTRY_INFO!B282))</f>
        <v>Oromia Arsi</v>
      </c>
      <c r="C282" s="14" t="str">
        <f>IF(INTRO!$E$39="Non-endemic"," ",IF(COUNTRY_INFO!C282=0," ",COUNTRY_INFO!C282))</f>
        <v>Jeju</v>
      </c>
      <c r="D282" s="15">
        <f>IF(INTRO!$E$39="Non-endemic",0,IF(INTRO!$E$39="Endemic but PC is not required",IF(COUNTRY_INFO!$H282=1,COUNTRY_INFO!F282+COUNTRY_INFO!G282,0),IF(COUNTRY_INFO!$H282=1,COUNTRY_INFO!F282+COUNTRY_INFO!G282,IF(COUNTRY_INFO!$I282=1,IF(COUNTRY_INFO!M282&gt;=(COUNTRY_INFO!F282+COUNTRY_INFO!G282),COUNTRY_INFO!F282+COUNTRY_INFO!G282,COUNTRY_INFO!$M282),0))))</f>
        <v>0</v>
      </c>
      <c r="E282" s="16">
        <f>IF(AND(INTRO!$E$39="Non-endemic",INTRO!$E$37="Non-endemic"),"Not required",IF(INTRO!$E$39="Non-endemic","Treat with DEC",COUNTRY_INFO!P282))</f>
        <v>0</v>
      </c>
      <c r="F282" s="16">
        <f>IF(INTRO!$E$39&lt;&gt;"Non-endemic",COUNTRY_INFO!Q282,"Not required")</f>
        <v>0</v>
      </c>
      <c r="G282" s="15">
        <f>IF(COUNTRY_INFO!H282=1, IF($E282=1,$D282, 0),0)</f>
        <v>0</v>
      </c>
      <c r="H282" s="15">
        <f>IF(INTRO!$E$39&lt;&gt;"Endemic",0, IF(AND(COUNTRY_INFO!$I282=1,$F282&lt;&gt;0),IF(COUNTRY_INFO!M282&gt;=(COUNTRY_INFO!F282+COUNTRY_INFO!G282),COUNTRY_INFO!F282+COUNTRY_INFO!G282,COUNTRY_INFO!$M282), 0))</f>
        <v>0</v>
      </c>
      <c r="I282" s="3"/>
      <c r="J282" s="15">
        <f t="shared" si="30"/>
        <v>0</v>
      </c>
      <c r="K282" s="15">
        <f t="shared" si="31"/>
        <v>0</v>
      </c>
      <c r="L282" s="15">
        <f t="shared" si="32"/>
        <v>0</v>
      </c>
      <c r="M282" s="15">
        <f t="shared" si="33"/>
        <v>0</v>
      </c>
      <c r="N282" s="15">
        <f t="shared" si="34"/>
        <v>0</v>
      </c>
      <c r="O282" s="25"/>
      <c r="P282" s="17">
        <f t="shared" si="28"/>
        <v>0</v>
      </c>
      <c r="Q282" s="17">
        <f t="shared" si="29"/>
        <v>0</v>
      </c>
    </row>
    <row r="283" spans="1:17" x14ac:dyDescent="0.2">
      <c r="A283" s="14" t="str">
        <f>IF(INTRO!$E$39="Non-endemic"," ",IF(COUNTRY_INFO!A283=0," ",COUNTRY_INFO!A283))</f>
        <v>Ethiopia</v>
      </c>
      <c r="B283" s="14" t="str">
        <f>IF(INTRO!$E$39="Non-endemic"," ",IF(COUNTRY_INFO!B283=0," ",COUNTRY_INFO!B283))</f>
        <v>Oromia Arsi</v>
      </c>
      <c r="C283" s="14" t="str">
        <f>IF(INTRO!$E$39="Non-endemic"," ",IF(COUNTRY_INFO!C283=0," ",COUNTRY_INFO!C283))</f>
        <v>Limuna bilbilo</v>
      </c>
      <c r="D283" s="15">
        <f>IF(INTRO!$E$39="Non-endemic",0,IF(INTRO!$E$39="Endemic but PC is not required",IF(COUNTRY_INFO!$H283=1,COUNTRY_INFO!F283+COUNTRY_INFO!G283,0),IF(COUNTRY_INFO!$H283=1,COUNTRY_INFO!F283+COUNTRY_INFO!G283,IF(COUNTRY_INFO!$I283=1,IF(COUNTRY_INFO!M283&gt;=(COUNTRY_INFO!F283+COUNTRY_INFO!G283),COUNTRY_INFO!F283+COUNTRY_INFO!G283,COUNTRY_INFO!$M283),0))))</f>
        <v>0</v>
      </c>
      <c r="E283" s="16">
        <f>IF(AND(INTRO!$E$39="Non-endemic",INTRO!$E$37="Non-endemic"),"Not required",IF(INTRO!$E$39="Non-endemic","Treat with DEC",COUNTRY_INFO!P283))</f>
        <v>0</v>
      </c>
      <c r="F283" s="16">
        <f>IF(INTRO!$E$39&lt;&gt;"Non-endemic",COUNTRY_INFO!Q283,"Not required")</f>
        <v>0</v>
      </c>
      <c r="G283" s="15">
        <f>IF(COUNTRY_INFO!H283=1, IF($E283=1,$D283, 0),0)</f>
        <v>0</v>
      </c>
      <c r="H283" s="15">
        <f>IF(INTRO!$E$39&lt;&gt;"Endemic",0, IF(AND(COUNTRY_INFO!$I283=1,$F283&lt;&gt;0),IF(COUNTRY_INFO!M283&gt;=(COUNTRY_INFO!F283+COUNTRY_INFO!G283),COUNTRY_INFO!F283+COUNTRY_INFO!G283,COUNTRY_INFO!$M283), 0))</f>
        <v>0</v>
      </c>
      <c r="I283" s="3"/>
      <c r="J283" s="15">
        <f t="shared" si="30"/>
        <v>0</v>
      </c>
      <c r="K283" s="15">
        <f t="shared" si="31"/>
        <v>0</v>
      </c>
      <c r="L283" s="15">
        <f t="shared" si="32"/>
        <v>0</v>
      </c>
      <c r="M283" s="15">
        <f t="shared" si="33"/>
        <v>0</v>
      </c>
      <c r="N283" s="15">
        <f t="shared" si="34"/>
        <v>0</v>
      </c>
      <c r="O283" s="25"/>
      <c r="P283" s="17">
        <f t="shared" si="28"/>
        <v>0</v>
      </c>
      <c r="Q283" s="17">
        <f t="shared" si="29"/>
        <v>0</v>
      </c>
    </row>
    <row r="284" spans="1:17" x14ac:dyDescent="0.2">
      <c r="A284" s="14" t="str">
        <f>IF(INTRO!$E$39="Non-endemic"," ",IF(COUNTRY_INFO!A284=0," ",COUNTRY_INFO!A284))</f>
        <v>Ethiopia</v>
      </c>
      <c r="B284" s="14" t="str">
        <f>IF(INTRO!$E$39="Non-endemic"," ",IF(COUNTRY_INFO!B284=0," ",COUNTRY_INFO!B284))</f>
        <v>Oromia Arsi</v>
      </c>
      <c r="C284" s="14" t="str">
        <f>IF(INTRO!$E$39="Non-endemic"," ",IF(COUNTRY_INFO!C284=0," ",COUNTRY_INFO!C284))</f>
        <v>Lode hetosa</v>
      </c>
      <c r="D284" s="15">
        <f>IF(INTRO!$E$39="Non-endemic",0,IF(INTRO!$E$39="Endemic but PC is not required",IF(COUNTRY_INFO!$H284=1,COUNTRY_INFO!F284+COUNTRY_INFO!G284,0),IF(COUNTRY_INFO!$H284=1,COUNTRY_INFO!F284+COUNTRY_INFO!G284,IF(COUNTRY_INFO!$I284=1,IF(COUNTRY_INFO!M284&gt;=(COUNTRY_INFO!F284+COUNTRY_INFO!G284),COUNTRY_INFO!F284+COUNTRY_INFO!G284,COUNTRY_INFO!$M284),0))))</f>
        <v>0</v>
      </c>
      <c r="E284" s="16">
        <f>IF(AND(INTRO!$E$39="Non-endemic",INTRO!$E$37="Non-endemic"),"Not required",IF(INTRO!$E$39="Non-endemic","Treat with DEC",COUNTRY_INFO!P284))</f>
        <v>0</v>
      </c>
      <c r="F284" s="16">
        <f>IF(INTRO!$E$39&lt;&gt;"Non-endemic",COUNTRY_INFO!Q284,"Not required")</f>
        <v>0</v>
      </c>
      <c r="G284" s="15">
        <f>IF(COUNTRY_INFO!H284=1, IF($E284=1,$D284, 0),0)</f>
        <v>0</v>
      </c>
      <c r="H284" s="15">
        <f>IF(INTRO!$E$39&lt;&gt;"Endemic",0, IF(AND(COUNTRY_INFO!$I284=1,$F284&lt;&gt;0),IF(COUNTRY_INFO!M284&gt;=(COUNTRY_INFO!F284+COUNTRY_INFO!G284),COUNTRY_INFO!F284+COUNTRY_INFO!G284,COUNTRY_INFO!$M284), 0))</f>
        <v>0</v>
      </c>
      <c r="I284" s="3"/>
      <c r="J284" s="15">
        <f t="shared" si="30"/>
        <v>0</v>
      </c>
      <c r="K284" s="15">
        <f t="shared" si="31"/>
        <v>0</v>
      </c>
      <c r="L284" s="15">
        <f t="shared" si="32"/>
        <v>0</v>
      </c>
      <c r="M284" s="15">
        <f t="shared" si="33"/>
        <v>0</v>
      </c>
      <c r="N284" s="15">
        <f t="shared" si="34"/>
        <v>0</v>
      </c>
      <c r="O284" s="25"/>
      <c r="P284" s="17">
        <f t="shared" si="28"/>
        <v>0</v>
      </c>
      <c r="Q284" s="17">
        <f t="shared" si="29"/>
        <v>0</v>
      </c>
    </row>
    <row r="285" spans="1:17" x14ac:dyDescent="0.2">
      <c r="A285" s="14" t="str">
        <f>IF(INTRO!$E$39="Non-endemic"," ",IF(COUNTRY_INFO!A285=0," ",COUNTRY_INFO!A285))</f>
        <v>Ethiopia</v>
      </c>
      <c r="B285" s="14" t="str">
        <f>IF(INTRO!$E$39="Non-endemic"," ",IF(COUNTRY_INFO!B285=0," ",COUNTRY_INFO!B285))</f>
        <v>Oromia Arsi</v>
      </c>
      <c r="C285" s="14" t="str">
        <f>IF(INTRO!$E$39="Non-endemic"," ",IF(COUNTRY_INFO!C285=0," ",COUNTRY_INFO!C285))</f>
        <v>Merti</v>
      </c>
      <c r="D285" s="15">
        <f>IF(INTRO!$E$39="Non-endemic",0,IF(INTRO!$E$39="Endemic but PC is not required",IF(COUNTRY_INFO!$H285=1,COUNTRY_INFO!F285+COUNTRY_INFO!G285,0),IF(COUNTRY_INFO!$H285=1,COUNTRY_INFO!F285+COUNTRY_INFO!G285,IF(COUNTRY_INFO!$I285=1,IF(COUNTRY_INFO!M285&gt;=(COUNTRY_INFO!F285+COUNTRY_INFO!G285),COUNTRY_INFO!F285+COUNTRY_INFO!G285,COUNTRY_INFO!$M285),0))))</f>
        <v>106224.49619597156</v>
      </c>
      <c r="E285" s="16">
        <f>IF(AND(INTRO!$E$39="Non-endemic",INTRO!$E$37="Non-endemic"),"Not required",IF(INTRO!$E$39="Non-endemic","Treat with DEC",COUNTRY_INFO!P285))</f>
        <v>1</v>
      </c>
      <c r="F285" s="16">
        <f>IF(INTRO!$E$39&lt;&gt;"Non-endemic",COUNTRY_INFO!Q285,"Not required")</f>
        <v>0</v>
      </c>
      <c r="G285" s="15">
        <f>IF(COUNTRY_INFO!H285=1, IF($E285=1,$D285, 0),0)</f>
        <v>106224.49619597156</v>
      </c>
      <c r="H285" s="15">
        <f>IF(INTRO!$E$39&lt;&gt;"Endemic",0, IF(AND(COUNTRY_INFO!$I285=1,$F285&lt;&gt;0),IF(COUNTRY_INFO!M285&gt;=(COUNTRY_INFO!F285+COUNTRY_INFO!G285),COUNTRY_INFO!F285+COUNTRY_INFO!G285,COUNTRY_INFO!$M285), 0))</f>
        <v>0</v>
      </c>
      <c r="I285" s="3"/>
      <c r="J285" s="15">
        <f t="shared" si="30"/>
        <v>0</v>
      </c>
      <c r="K285" s="15">
        <f t="shared" si="31"/>
        <v>297428.58934872033</v>
      </c>
      <c r="L285" s="15">
        <f t="shared" si="32"/>
        <v>0</v>
      </c>
      <c r="M285" s="15">
        <f t="shared" si="33"/>
        <v>0</v>
      </c>
      <c r="N285" s="15">
        <f t="shared" si="34"/>
        <v>297428.58934872033</v>
      </c>
      <c r="O285" s="25"/>
      <c r="P285" s="17">
        <f t="shared" si="28"/>
        <v>297428.58934872033</v>
      </c>
      <c r="Q285" s="17">
        <f t="shared" si="29"/>
        <v>595</v>
      </c>
    </row>
    <row r="286" spans="1:17" x14ac:dyDescent="0.2">
      <c r="A286" s="14" t="str">
        <f>IF(INTRO!$E$39="Non-endemic"," ",IF(COUNTRY_INFO!A286=0," ",COUNTRY_INFO!A286))</f>
        <v>Ethiopia</v>
      </c>
      <c r="B286" s="14" t="str">
        <f>IF(INTRO!$E$39="Non-endemic"," ",IF(COUNTRY_INFO!B286=0," ",COUNTRY_INFO!B286))</f>
        <v>Oromia Arsi</v>
      </c>
      <c r="C286" s="14" t="str">
        <f>IF(INTRO!$E$39="Non-endemic"," ",IF(COUNTRY_INFO!C286=0," ",COUNTRY_INFO!C286))</f>
        <v>Munesa</v>
      </c>
      <c r="D286" s="15">
        <f>IF(INTRO!$E$39="Non-endemic",0,IF(INTRO!$E$39="Endemic but PC is not required",IF(COUNTRY_INFO!$H286=1,COUNTRY_INFO!F286+COUNTRY_INFO!G286,0),IF(COUNTRY_INFO!$H286=1,COUNTRY_INFO!F286+COUNTRY_INFO!G286,IF(COUNTRY_INFO!$I286=1,IF(COUNTRY_INFO!M286&gt;=(COUNTRY_INFO!F286+COUNTRY_INFO!G286),COUNTRY_INFO!F286+COUNTRY_INFO!G286,COUNTRY_INFO!$M286),0))))</f>
        <v>0</v>
      </c>
      <c r="E286" s="16">
        <f>IF(AND(INTRO!$E$39="Non-endemic",INTRO!$E$37="Non-endemic"),"Not required",IF(INTRO!$E$39="Non-endemic","Treat with DEC",COUNTRY_INFO!P286))</f>
        <v>0</v>
      </c>
      <c r="F286" s="16">
        <f>IF(INTRO!$E$39&lt;&gt;"Non-endemic",COUNTRY_INFO!Q286,"Not required")</f>
        <v>0</v>
      </c>
      <c r="G286" s="15">
        <f>IF(COUNTRY_INFO!H286=1, IF($E286=1,$D286, 0),0)</f>
        <v>0</v>
      </c>
      <c r="H286" s="15">
        <f>IF(INTRO!$E$39&lt;&gt;"Endemic",0, IF(AND(COUNTRY_INFO!$I286=1,$F286&lt;&gt;0),IF(COUNTRY_INFO!M286&gt;=(COUNTRY_INFO!F286+COUNTRY_INFO!G286),COUNTRY_INFO!F286+COUNTRY_INFO!G286,COUNTRY_INFO!$M286), 0))</f>
        <v>0</v>
      </c>
      <c r="I286" s="3"/>
      <c r="J286" s="15">
        <f t="shared" si="30"/>
        <v>0</v>
      </c>
      <c r="K286" s="15">
        <f t="shared" si="31"/>
        <v>0</v>
      </c>
      <c r="L286" s="15">
        <f t="shared" si="32"/>
        <v>0</v>
      </c>
      <c r="M286" s="15">
        <f t="shared" si="33"/>
        <v>0</v>
      </c>
      <c r="N286" s="15">
        <f t="shared" si="34"/>
        <v>0</v>
      </c>
      <c r="O286" s="25"/>
      <c r="P286" s="17">
        <f t="shared" si="28"/>
        <v>0</v>
      </c>
      <c r="Q286" s="17">
        <f t="shared" si="29"/>
        <v>0</v>
      </c>
    </row>
    <row r="287" spans="1:17" x14ac:dyDescent="0.2">
      <c r="A287" s="14" t="str">
        <f>IF(INTRO!$E$39="Non-endemic"," ",IF(COUNTRY_INFO!A287=0," ",COUNTRY_INFO!A287))</f>
        <v>Ethiopia</v>
      </c>
      <c r="B287" s="14" t="str">
        <f>IF(INTRO!$E$39="Non-endemic"," ",IF(COUNTRY_INFO!B287=0," ",COUNTRY_INFO!B287))</f>
        <v>Oromia Arsi</v>
      </c>
      <c r="C287" s="14" t="str">
        <f>IF(INTRO!$E$39="Non-endemic"," ",IF(COUNTRY_INFO!C287=0," ",COUNTRY_INFO!C287))</f>
        <v>Robe</v>
      </c>
      <c r="D287" s="15">
        <f>IF(INTRO!$E$39="Non-endemic",0,IF(INTRO!$E$39="Endemic but PC is not required",IF(COUNTRY_INFO!$H287=1,COUNTRY_INFO!F287+COUNTRY_INFO!G287,0),IF(COUNTRY_INFO!$H287=1,COUNTRY_INFO!F287+COUNTRY_INFO!G287,IF(COUNTRY_INFO!$I287=1,IF(COUNTRY_INFO!M287&gt;=(COUNTRY_INFO!F287+COUNTRY_INFO!G287),COUNTRY_INFO!F287+COUNTRY_INFO!G287,COUNTRY_INFO!$M287),0))))</f>
        <v>0</v>
      </c>
      <c r="E287" s="16">
        <f>IF(AND(INTRO!$E$39="Non-endemic",INTRO!$E$37="Non-endemic"),"Not required",IF(INTRO!$E$39="Non-endemic","Treat with DEC",COUNTRY_INFO!P287))</f>
        <v>0</v>
      </c>
      <c r="F287" s="16">
        <f>IF(INTRO!$E$39&lt;&gt;"Non-endemic",COUNTRY_INFO!Q287,"Not required")</f>
        <v>0</v>
      </c>
      <c r="G287" s="15">
        <f>IF(COUNTRY_INFO!H287=1, IF($E287=1,$D287, 0),0)</f>
        <v>0</v>
      </c>
      <c r="H287" s="15">
        <f>IF(INTRO!$E$39&lt;&gt;"Endemic",0, IF(AND(COUNTRY_INFO!$I287=1,$F287&lt;&gt;0),IF(COUNTRY_INFO!M287&gt;=(COUNTRY_INFO!F287+COUNTRY_INFO!G287),COUNTRY_INFO!F287+COUNTRY_INFO!G287,COUNTRY_INFO!$M287), 0))</f>
        <v>0</v>
      </c>
      <c r="I287" s="3"/>
      <c r="J287" s="15">
        <f t="shared" si="30"/>
        <v>0</v>
      </c>
      <c r="K287" s="15">
        <f t="shared" si="31"/>
        <v>0</v>
      </c>
      <c r="L287" s="15">
        <f t="shared" si="32"/>
        <v>0</v>
      </c>
      <c r="M287" s="15">
        <f t="shared" si="33"/>
        <v>0</v>
      </c>
      <c r="N287" s="15">
        <f t="shared" si="34"/>
        <v>0</v>
      </c>
      <c r="O287" s="25"/>
      <c r="P287" s="17">
        <f t="shared" si="28"/>
        <v>0</v>
      </c>
      <c r="Q287" s="17">
        <f t="shared" si="29"/>
        <v>0</v>
      </c>
    </row>
    <row r="288" spans="1:17" x14ac:dyDescent="0.2">
      <c r="A288" s="14" t="str">
        <f>IF(INTRO!$E$39="Non-endemic"," ",IF(COUNTRY_INFO!A288=0," ",COUNTRY_INFO!A288))</f>
        <v>Ethiopia</v>
      </c>
      <c r="B288" s="14" t="str">
        <f>IF(INTRO!$E$39="Non-endemic"," ",IF(COUNTRY_INFO!B288=0," ",COUNTRY_INFO!B288))</f>
        <v>Oromia Arsi</v>
      </c>
      <c r="C288" s="14" t="str">
        <f>IF(INTRO!$E$39="Non-endemic"," ",IF(COUNTRY_INFO!C288=0," ",COUNTRY_INFO!C288))</f>
        <v>Seru</v>
      </c>
      <c r="D288" s="15">
        <f>IF(INTRO!$E$39="Non-endemic",0,IF(INTRO!$E$39="Endemic but PC is not required",IF(COUNTRY_INFO!$H288=1,COUNTRY_INFO!F288+COUNTRY_INFO!G288,0),IF(COUNTRY_INFO!$H288=1,COUNTRY_INFO!F288+COUNTRY_INFO!G288,IF(COUNTRY_INFO!$I288=1,IF(COUNTRY_INFO!M288&gt;=(COUNTRY_INFO!F288+COUNTRY_INFO!G288),COUNTRY_INFO!F288+COUNTRY_INFO!G288,COUNTRY_INFO!$M288),0))))</f>
        <v>0</v>
      </c>
      <c r="E288" s="16">
        <f>IF(AND(INTRO!$E$39="Non-endemic",INTRO!$E$37="Non-endemic"),"Not required",IF(INTRO!$E$39="Non-endemic","Treat with DEC",COUNTRY_INFO!P288))</f>
        <v>0</v>
      </c>
      <c r="F288" s="16">
        <f>IF(INTRO!$E$39&lt;&gt;"Non-endemic",COUNTRY_INFO!Q288,"Not required")</f>
        <v>0</v>
      </c>
      <c r="G288" s="15">
        <f>IF(COUNTRY_INFO!H288=1, IF($E288=1,$D288, 0),0)</f>
        <v>0</v>
      </c>
      <c r="H288" s="15">
        <f>IF(INTRO!$E$39&lt;&gt;"Endemic",0, IF(AND(COUNTRY_INFO!$I288=1,$F288&lt;&gt;0),IF(COUNTRY_INFO!M288&gt;=(COUNTRY_INFO!F288+COUNTRY_INFO!G288),COUNTRY_INFO!F288+COUNTRY_INFO!G288,COUNTRY_INFO!$M288), 0))</f>
        <v>0</v>
      </c>
      <c r="I288" s="3"/>
      <c r="J288" s="15">
        <f t="shared" si="30"/>
        <v>0</v>
      </c>
      <c r="K288" s="15">
        <f t="shared" si="31"/>
        <v>0</v>
      </c>
      <c r="L288" s="15">
        <f t="shared" si="32"/>
        <v>0</v>
      </c>
      <c r="M288" s="15">
        <f t="shared" si="33"/>
        <v>0</v>
      </c>
      <c r="N288" s="15">
        <f t="shared" si="34"/>
        <v>0</v>
      </c>
      <c r="O288" s="25"/>
      <c r="P288" s="17">
        <f t="shared" si="28"/>
        <v>0</v>
      </c>
      <c r="Q288" s="17">
        <f t="shared" si="29"/>
        <v>0</v>
      </c>
    </row>
    <row r="289" spans="1:17" x14ac:dyDescent="0.2">
      <c r="A289" s="14" t="str">
        <f>IF(INTRO!$E$39="Non-endemic"," ",IF(COUNTRY_INFO!A289=0," ",COUNTRY_INFO!A289))</f>
        <v>Ethiopia</v>
      </c>
      <c r="B289" s="14" t="str">
        <f>IF(INTRO!$E$39="Non-endemic"," ",IF(COUNTRY_INFO!B289=0," ",COUNTRY_INFO!B289))</f>
        <v>Oromia Arsi</v>
      </c>
      <c r="C289" s="14" t="str">
        <f>IF(INTRO!$E$39="Non-endemic"," ",IF(COUNTRY_INFO!C289=0," ",COUNTRY_INFO!C289))</f>
        <v>Shanan Kolu</v>
      </c>
      <c r="D289" s="15">
        <f>IF(INTRO!$E$39="Non-endemic",0,IF(INTRO!$E$39="Endemic but PC is not required",IF(COUNTRY_INFO!$H289=1,COUNTRY_INFO!F289+COUNTRY_INFO!G289,0),IF(COUNTRY_INFO!$H289=1,COUNTRY_INFO!F289+COUNTRY_INFO!G289,IF(COUNTRY_INFO!$I289=1,IF(COUNTRY_INFO!M289&gt;=(COUNTRY_INFO!F289+COUNTRY_INFO!G289),COUNTRY_INFO!F289+COUNTRY_INFO!G289,COUNTRY_INFO!$M289),0))))</f>
        <v>0</v>
      </c>
      <c r="E289" s="16">
        <f>IF(AND(INTRO!$E$39="Non-endemic",INTRO!$E$37="Non-endemic"),"Not required",IF(INTRO!$E$39="Non-endemic","Treat with DEC",COUNTRY_INFO!P289))</f>
        <v>0</v>
      </c>
      <c r="F289" s="16">
        <f>IF(INTRO!$E$39&lt;&gt;"Non-endemic",COUNTRY_INFO!Q289,"Not required")</f>
        <v>0</v>
      </c>
      <c r="G289" s="15">
        <f>IF(COUNTRY_INFO!H289=1, IF($E289=1,$D289, 0),0)</f>
        <v>0</v>
      </c>
      <c r="H289" s="15">
        <f>IF(INTRO!$E$39&lt;&gt;"Endemic",0, IF(AND(COUNTRY_INFO!$I289=1,$F289&lt;&gt;0),IF(COUNTRY_INFO!M289&gt;=(COUNTRY_INFO!F289+COUNTRY_INFO!G289),COUNTRY_INFO!F289+COUNTRY_INFO!G289,COUNTRY_INFO!$M289), 0))</f>
        <v>0</v>
      </c>
      <c r="I289" s="3"/>
      <c r="J289" s="15">
        <f t="shared" si="30"/>
        <v>0</v>
      </c>
      <c r="K289" s="15">
        <f t="shared" si="31"/>
        <v>0</v>
      </c>
      <c r="L289" s="15">
        <f t="shared" si="32"/>
        <v>0</v>
      </c>
      <c r="M289" s="15">
        <f t="shared" si="33"/>
        <v>0</v>
      </c>
      <c r="N289" s="15">
        <f t="shared" si="34"/>
        <v>0</v>
      </c>
      <c r="O289" s="25"/>
      <c r="P289" s="17">
        <f t="shared" si="28"/>
        <v>0</v>
      </c>
      <c r="Q289" s="17">
        <f t="shared" si="29"/>
        <v>0</v>
      </c>
    </row>
    <row r="290" spans="1:17" x14ac:dyDescent="0.2">
      <c r="A290" s="14" t="str">
        <f>IF(INTRO!$E$39="Non-endemic"," ",IF(COUNTRY_INFO!A290=0," ",COUNTRY_INFO!A290))</f>
        <v>Ethiopia</v>
      </c>
      <c r="B290" s="14" t="str">
        <f>IF(INTRO!$E$39="Non-endemic"," ",IF(COUNTRY_INFO!B290=0," ",COUNTRY_INFO!B290))</f>
        <v>Oromia Arsi</v>
      </c>
      <c r="C290" s="14" t="str">
        <f>IF(INTRO!$E$39="Non-endemic"," ",IF(COUNTRY_INFO!C290=0," ",COUNTRY_INFO!C290))</f>
        <v>Shirka</v>
      </c>
      <c r="D290" s="15">
        <f>IF(INTRO!$E$39="Non-endemic",0,IF(INTRO!$E$39="Endemic but PC is not required",IF(COUNTRY_INFO!$H290=1,COUNTRY_INFO!F290+COUNTRY_INFO!G290,0),IF(COUNTRY_INFO!$H290=1,COUNTRY_INFO!F290+COUNTRY_INFO!G290,IF(COUNTRY_INFO!$I290=1,IF(COUNTRY_INFO!M290&gt;=(COUNTRY_INFO!F290+COUNTRY_INFO!G290),COUNTRY_INFO!F290+COUNTRY_INFO!G290,COUNTRY_INFO!$M290),0))))</f>
        <v>0</v>
      </c>
      <c r="E290" s="16">
        <f>IF(AND(INTRO!$E$39="Non-endemic",INTRO!$E$37="Non-endemic"),"Not required",IF(INTRO!$E$39="Non-endemic","Treat with DEC",COUNTRY_INFO!P290))</f>
        <v>0</v>
      </c>
      <c r="F290" s="16">
        <f>IF(INTRO!$E$39&lt;&gt;"Non-endemic",COUNTRY_INFO!Q290,"Not required")</f>
        <v>0</v>
      </c>
      <c r="G290" s="15">
        <f>IF(COUNTRY_INFO!H290=1, IF($E290=1,$D290, 0),0)</f>
        <v>0</v>
      </c>
      <c r="H290" s="15">
        <f>IF(INTRO!$E$39&lt;&gt;"Endemic",0, IF(AND(COUNTRY_INFO!$I290=1,$F290&lt;&gt;0),IF(COUNTRY_INFO!M290&gt;=(COUNTRY_INFO!F290+COUNTRY_INFO!G290),COUNTRY_INFO!F290+COUNTRY_INFO!G290,COUNTRY_INFO!$M290), 0))</f>
        <v>0</v>
      </c>
      <c r="I290" s="3"/>
      <c r="J290" s="15">
        <f t="shared" si="30"/>
        <v>0</v>
      </c>
      <c r="K290" s="15">
        <f t="shared" si="31"/>
        <v>0</v>
      </c>
      <c r="L290" s="15">
        <f t="shared" si="32"/>
        <v>0</v>
      </c>
      <c r="M290" s="15">
        <f t="shared" si="33"/>
        <v>0</v>
      </c>
      <c r="N290" s="15">
        <f t="shared" si="34"/>
        <v>0</v>
      </c>
      <c r="O290" s="25"/>
      <c r="P290" s="17">
        <f t="shared" si="28"/>
        <v>0</v>
      </c>
      <c r="Q290" s="17">
        <f t="shared" si="29"/>
        <v>0</v>
      </c>
    </row>
    <row r="291" spans="1:17" x14ac:dyDescent="0.2">
      <c r="A291" s="14" t="str">
        <f>IF(INTRO!$E$39="Non-endemic"," ",IF(COUNTRY_INFO!A291=0," ",COUNTRY_INFO!A291))</f>
        <v>Ethiopia</v>
      </c>
      <c r="B291" s="14" t="str">
        <f>IF(INTRO!$E$39="Non-endemic"," ",IF(COUNTRY_INFO!B291=0," ",COUNTRY_INFO!B291))</f>
        <v>Oromia Arsi</v>
      </c>
      <c r="C291" s="14" t="str">
        <f>IF(INTRO!$E$39="Non-endemic"," ",IF(COUNTRY_INFO!C291=0," ",COUNTRY_INFO!C291))</f>
        <v>Sire</v>
      </c>
      <c r="D291" s="15">
        <f>IF(INTRO!$E$39="Non-endemic",0,IF(INTRO!$E$39="Endemic but PC is not required",IF(COUNTRY_INFO!$H291=1,COUNTRY_INFO!F291+COUNTRY_INFO!G291,0),IF(COUNTRY_INFO!$H291=1,COUNTRY_INFO!F291+COUNTRY_INFO!G291,IF(COUNTRY_INFO!$I291=1,IF(COUNTRY_INFO!M291&gt;=(COUNTRY_INFO!F291+COUNTRY_INFO!G291),COUNTRY_INFO!F291+COUNTRY_INFO!G291,COUNTRY_INFO!$M291),0))))</f>
        <v>0</v>
      </c>
      <c r="E291" s="16">
        <f>IF(AND(INTRO!$E$39="Non-endemic",INTRO!$E$37="Non-endemic"),"Not required",IF(INTRO!$E$39="Non-endemic","Treat with DEC",COUNTRY_INFO!P291))</f>
        <v>0</v>
      </c>
      <c r="F291" s="16">
        <f>IF(INTRO!$E$39&lt;&gt;"Non-endemic",COUNTRY_INFO!Q291,"Not required")</f>
        <v>0</v>
      </c>
      <c r="G291" s="15">
        <f>IF(COUNTRY_INFO!H291=1, IF($E291=1,$D291, 0),0)</f>
        <v>0</v>
      </c>
      <c r="H291" s="15">
        <f>IF(INTRO!$E$39&lt;&gt;"Endemic",0, IF(AND(COUNTRY_INFO!$I291=1,$F291&lt;&gt;0),IF(COUNTRY_INFO!M291&gt;=(COUNTRY_INFO!F291+COUNTRY_INFO!G291),COUNTRY_INFO!F291+COUNTRY_INFO!G291,COUNTRY_INFO!$M291), 0))</f>
        <v>0</v>
      </c>
      <c r="I291" s="3"/>
      <c r="J291" s="15">
        <f t="shared" si="30"/>
        <v>0</v>
      </c>
      <c r="K291" s="15">
        <f t="shared" si="31"/>
        <v>0</v>
      </c>
      <c r="L291" s="15">
        <f t="shared" si="32"/>
        <v>0</v>
      </c>
      <c r="M291" s="15">
        <f t="shared" si="33"/>
        <v>0</v>
      </c>
      <c r="N291" s="15">
        <f t="shared" si="34"/>
        <v>0</v>
      </c>
      <c r="O291" s="25"/>
      <c r="P291" s="17">
        <f t="shared" si="28"/>
        <v>0</v>
      </c>
      <c r="Q291" s="17">
        <f t="shared" si="29"/>
        <v>0</v>
      </c>
    </row>
    <row r="292" spans="1:17" x14ac:dyDescent="0.2">
      <c r="A292" s="14" t="str">
        <f>IF(INTRO!$E$39="Non-endemic"," ",IF(COUNTRY_INFO!A292=0," ",COUNTRY_INFO!A292))</f>
        <v>Ethiopia</v>
      </c>
      <c r="B292" s="14" t="str">
        <f>IF(INTRO!$E$39="Non-endemic"," ",IF(COUNTRY_INFO!B292=0," ",COUNTRY_INFO!B292))</f>
        <v>Oromia Arsi</v>
      </c>
      <c r="C292" s="14" t="str">
        <f>IF(INTRO!$E$39="Non-endemic"," ",IF(COUNTRY_INFO!C292=0," ",COUNTRY_INFO!C292))</f>
        <v>Sude</v>
      </c>
      <c r="D292" s="15">
        <f>IF(INTRO!$E$39="Non-endemic",0,IF(INTRO!$E$39="Endemic but PC is not required",IF(COUNTRY_INFO!$H292=1,COUNTRY_INFO!F292+COUNTRY_INFO!G292,0),IF(COUNTRY_INFO!$H292=1,COUNTRY_INFO!F292+COUNTRY_INFO!G292,IF(COUNTRY_INFO!$I292=1,IF(COUNTRY_INFO!M292&gt;=(COUNTRY_INFO!F292+COUNTRY_INFO!G292),COUNTRY_INFO!F292+COUNTRY_INFO!G292,COUNTRY_INFO!$M292),0))))</f>
        <v>0</v>
      </c>
      <c r="E292" s="16">
        <f>IF(AND(INTRO!$E$39="Non-endemic",INTRO!$E$37="Non-endemic"),"Not required",IF(INTRO!$E$39="Non-endemic","Treat with DEC",COUNTRY_INFO!P292))</f>
        <v>0</v>
      </c>
      <c r="F292" s="16">
        <f>IF(INTRO!$E$39&lt;&gt;"Non-endemic",COUNTRY_INFO!Q292,"Not required")</f>
        <v>0</v>
      </c>
      <c r="G292" s="15">
        <f>IF(COUNTRY_INFO!H292=1, IF($E292=1,$D292, 0),0)</f>
        <v>0</v>
      </c>
      <c r="H292" s="15">
        <f>IF(INTRO!$E$39&lt;&gt;"Endemic",0, IF(AND(COUNTRY_INFO!$I292=1,$F292&lt;&gt;0),IF(COUNTRY_INFO!M292&gt;=(COUNTRY_INFO!F292+COUNTRY_INFO!G292),COUNTRY_INFO!F292+COUNTRY_INFO!G292,COUNTRY_INFO!$M292), 0))</f>
        <v>0</v>
      </c>
      <c r="I292" s="3"/>
      <c r="J292" s="15">
        <f t="shared" si="30"/>
        <v>0</v>
      </c>
      <c r="K292" s="15">
        <f t="shared" si="31"/>
        <v>0</v>
      </c>
      <c r="L292" s="15">
        <f t="shared" si="32"/>
        <v>0</v>
      </c>
      <c r="M292" s="15">
        <f t="shared" si="33"/>
        <v>0</v>
      </c>
      <c r="N292" s="15">
        <f t="shared" si="34"/>
        <v>0</v>
      </c>
      <c r="O292" s="25"/>
      <c r="P292" s="17">
        <f t="shared" si="28"/>
        <v>0</v>
      </c>
      <c r="Q292" s="17">
        <f t="shared" si="29"/>
        <v>0</v>
      </c>
    </row>
    <row r="293" spans="1:17" x14ac:dyDescent="0.2">
      <c r="A293" s="14" t="str">
        <f>IF(INTRO!$E$39="Non-endemic"," ",IF(COUNTRY_INFO!A293=0," ",COUNTRY_INFO!A293))</f>
        <v>Ethiopia</v>
      </c>
      <c r="B293" s="14" t="str">
        <f>IF(INTRO!$E$39="Non-endemic"," ",IF(COUNTRY_INFO!B293=0," ",COUNTRY_INFO!B293))</f>
        <v>Oromia Arsi</v>
      </c>
      <c r="C293" s="14" t="str">
        <f>IF(INTRO!$E$39="Non-endemic"," ",IF(COUNTRY_INFO!C293=0," ",COUNTRY_INFO!C293))</f>
        <v>Tena</v>
      </c>
      <c r="D293" s="15">
        <f>IF(INTRO!$E$39="Non-endemic",0,IF(INTRO!$E$39="Endemic but PC is not required",IF(COUNTRY_INFO!$H293=1,COUNTRY_INFO!F293+COUNTRY_INFO!G293,0),IF(COUNTRY_INFO!$H293=1,COUNTRY_INFO!F293+COUNTRY_INFO!G293,IF(COUNTRY_INFO!$I293=1,IF(COUNTRY_INFO!M293&gt;=(COUNTRY_INFO!F293+COUNTRY_INFO!G293),COUNTRY_INFO!F293+COUNTRY_INFO!G293,COUNTRY_INFO!$M293),0))))</f>
        <v>0</v>
      </c>
      <c r="E293" s="16">
        <f>IF(AND(INTRO!$E$39="Non-endemic",INTRO!$E$37="Non-endemic"),"Not required",IF(INTRO!$E$39="Non-endemic","Treat with DEC",COUNTRY_INFO!P293))</f>
        <v>0</v>
      </c>
      <c r="F293" s="16">
        <f>IF(INTRO!$E$39&lt;&gt;"Non-endemic",COUNTRY_INFO!Q293,"Not required")</f>
        <v>0</v>
      </c>
      <c r="G293" s="15">
        <f>IF(COUNTRY_INFO!H293=1, IF($E293=1,$D293, 0),0)</f>
        <v>0</v>
      </c>
      <c r="H293" s="15">
        <f>IF(INTRO!$E$39&lt;&gt;"Endemic",0, IF(AND(COUNTRY_INFO!$I293=1,$F293&lt;&gt;0),IF(COUNTRY_INFO!M293&gt;=(COUNTRY_INFO!F293+COUNTRY_INFO!G293),COUNTRY_INFO!F293+COUNTRY_INFO!G293,COUNTRY_INFO!$M293), 0))</f>
        <v>0</v>
      </c>
      <c r="I293" s="3"/>
      <c r="J293" s="15">
        <f t="shared" si="30"/>
        <v>0</v>
      </c>
      <c r="K293" s="15">
        <f t="shared" si="31"/>
        <v>0</v>
      </c>
      <c r="L293" s="15">
        <f t="shared" si="32"/>
        <v>0</v>
      </c>
      <c r="M293" s="15">
        <f t="shared" si="33"/>
        <v>0</v>
      </c>
      <c r="N293" s="15">
        <f t="shared" si="34"/>
        <v>0</v>
      </c>
      <c r="O293" s="25"/>
      <c r="P293" s="17">
        <f t="shared" si="28"/>
        <v>0</v>
      </c>
      <c r="Q293" s="17">
        <f t="shared" si="29"/>
        <v>0</v>
      </c>
    </row>
    <row r="294" spans="1:17" x14ac:dyDescent="0.2">
      <c r="A294" s="14" t="str">
        <f>IF(INTRO!$E$39="Non-endemic"," ",IF(COUNTRY_INFO!A294=0," ",COUNTRY_INFO!A294))</f>
        <v>Ethiopia</v>
      </c>
      <c r="B294" s="14" t="str">
        <f>IF(INTRO!$E$39="Non-endemic"," ",IF(COUNTRY_INFO!B294=0," ",COUNTRY_INFO!B294))</f>
        <v>Oromia Arsi</v>
      </c>
      <c r="C294" s="14" t="str">
        <f>IF(INTRO!$E$39="Non-endemic"," ",IF(COUNTRY_INFO!C294=0," ",COUNTRY_INFO!C294))</f>
        <v>Tiyo</v>
      </c>
      <c r="D294" s="15">
        <f>IF(INTRO!$E$39="Non-endemic",0,IF(INTRO!$E$39="Endemic but PC is not required",IF(COUNTRY_INFO!$H294=1,COUNTRY_INFO!F294+COUNTRY_INFO!G294,0),IF(COUNTRY_INFO!$H294=1,COUNTRY_INFO!F294+COUNTRY_INFO!G294,IF(COUNTRY_INFO!$I294=1,IF(COUNTRY_INFO!M294&gt;=(COUNTRY_INFO!F294+COUNTRY_INFO!G294),COUNTRY_INFO!F294+COUNTRY_INFO!G294,COUNTRY_INFO!$M294),0))))</f>
        <v>0</v>
      </c>
      <c r="E294" s="16">
        <f>IF(AND(INTRO!$E$39="Non-endemic",INTRO!$E$37="Non-endemic"),"Not required",IF(INTRO!$E$39="Non-endemic","Treat with DEC",COUNTRY_INFO!P294))</f>
        <v>0</v>
      </c>
      <c r="F294" s="16">
        <f>IF(INTRO!$E$39&lt;&gt;"Non-endemic",COUNTRY_INFO!Q294,"Not required")</f>
        <v>0</v>
      </c>
      <c r="G294" s="15">
        <f>IF(COUNTRY_INFO!H294=1, IF($E294=1,$D294, 0),0)</f>
        <v>0</v>
      </c>
      <c r="H294" s="15">
        <f>IF(INTRO!$E$39&lt;&gt;"Endemic",0, IF(AND(COUNTRY_INFO!$I294=1,$F294&lt;&gt;0),IF(COUNTRY_INFO!M294&gt;=(COUNTRY_INFO!F294+COUNTRY_INFO!G294),COUNTRY_INFO!F294+COUNTRY_INFO!G294,COUNTRY_INFO!$M294), 0))</f>
        <v>0</v>
      </c>
      <c r="I294" s="3"/>
      <c r="J294" s="15">
        <f t="shared" si="30"/>
        <v>0</v>
      </c>
      <c r="K294" s="15">
        <f t="shared" si="31"/>
        <v>0</v>
      </c>
      <c r="L294" s="15">
        <f t="shared" si="32"/>
        <v>0</v>
      </c>
      <c r="M294" s="15">
        <f t="shared" si="33"/>
        <v>0</v>
      </c>
      <c r="N294" s="15">
        <f t="shared" si="34"/>
        <v>0</v>
      </c>
      <c r="O294" s="25"/>
      <c r="P294" s="17">
        <f t="shared" si="28"/>
        <v>0</v>
      </c>
      <c r="Q294" s="17">
        <f t="shared" si="29"/>
        <v>0</v>
      </c>
    </row>
    <row r="295" spans="1:17" x14ac:dyDescent="0.2">
      <c r="A295" s="14" t="str">
        <f>IF(INTRO!$E$39="Non-endemic"," ",IF(COUNTRY_INFO!A295=0," ",COUNTRY_INFO!A295))</f>
        <v>Ethiopia</v>
      </c>
      <c r="B295" s="14" t="str">
        <f>IF(INTRO!$E$39="Non-endemic"," ",IF(COUNTRY_INFO!B295=0," ",COUNTRY_INFO!B295))</f>
        <v>Oromia Arsi</v>
      </c>
      <c r="C295" s="14" t="str">
        <f>IF(INTRO!$E$39="Non-endemic"," ",IF(COUNTRY_INFO!C295=0," ",COUNTRY_INFO!C295))</f>
        <v>Zeway dugda</v>
      </c>
      <c r="D295" s="15">
        <f>IF(INTRO!$E$39="Non-endemic",0,IF(INTRO!$E$39="Endemic but PC is not required",IF(COUNTRY_INFO!$H295=1,COUNTRY_INFO!F295+COUNTRY_INFO!G295,0),IF(COUNTRY_INFO!$H295=1,COUNTRY_INFO!F295+COUNTRY_INFO!G295,IF(COUNTRY_INFO!$I295=1,IF(COUNTRY_INFO!M295&gt;=(COUNTRY_INFO!F295+COUNTRY_INFO!G295),COUNTRY_INFO!F295+COUNTRY_INFO!G295,COUNTRY_INFO!$M295),0))))</f>
        <v>0</v>
      </c>
      <c r="E295" s="16">
        <f>IF(AND(INTRO!$E$39="Non-endemic",INTRO!$E$37="Non-endemic"),"Not required",IF(INTRO!$E$39="Non-endemic","Treat with DEC",COUNTRY_INFO!P295))</f>
        <v>0</v>
      </c>
      <c r="F295" s="16">
        <f>IF(INTRO!$E$39&lt;&gt;"Non-endemic",COUNTRY_INFO!Q295,"Not required")</f>
        <v>0</v>
      </c>
      <c r="G295" s="15">
        <f>IF(COUNTRY_INFO!H295=1, IF($E295=1,$D295, 0),0)</f>
        <v>0</v>
      </c>
      <c r="H295" s="15">
        <f>IF(INTRO!$E$39&lt;&gt;"Endemic",0, IF(AND(COUNTRY_INFO!$I295=1,$F295&lt;&gt;0),IF(COUNTRY_INFO!M295&gt;=(COUNTRY_INFO!F295+COUNTRY_INFO!G295),COUNTRY_INFO!F295+COUNTRY_INFO!G295,COUNTRY_INFO!$M295), 0))</f>
        <v>0</v>
      </c>
      <c r="I295" s="3"/>
      <c r="J295" s="15">
        <f t="shared" si="30"/>
        <v>0</v>
      </c>
      <c r="K295" s="15">
        <f t="shared" si="31"/>
        <v>0</v>
      </c>
      <c r="L295" s="15">
        <f t="shared" si="32"/>
        <v>0</v>
      </c>
      <c r="M295" s="15">
        <f t="shared" si="33"/>
        <v>0</v>
      </c>
      <c r="N295" s="15">
        <f t="shared" si="34"/>
        <v>0</v>
      </c>
      <c r="O295" s="25"/>
      <c r="P295" s="17">
        <f t="shared" si="28"/>
        <v>0</v>
      </c>
      <c r="Q295" s="17">
        <f t="shared" si="29"/>
        <v>0</v>
      </c>
    </row>
    <row r="296" spans="1:17" x14ac:dyDescent="0.2">
      <c r="A296" s="14" t="str">
        <f>IF(INTRO!$E$39="Non-endemic"," ",IF(COUNTRY_INFO!A296=0," ",COUNTRY_INFO!A296))</f>
        <v>Ethiopia</v>
      </c>
      <c r="B296" s="14" t="str">
        <f>IF(INTRO!$E$39="Non-endemic"," ",IF(COUNTRY_INFO!B296=0," ",COUNTRY_INFO!B296))</f>
        <v>Oromia Bale</v>
      </c>
      <c r="C296" s="14" t="str">
        <f>IF(INTRO!$E$39="Non-endemic"," ",IF(COUNTRY_INFO!C296=0," ",COUNTRY_INFO!C296))</f>
        <v>Agarfa</v>
      </c>
      <c r="D296" s="15">
        <f>IF(INTRO!$E$39="Non-endemic",0,IF(INTRO!$E$39="Endemic but PC is not required",IF(COUNTRY_INFO!$H296=1,COUNTRY_INFO!F296+COUNTRY_INFO!G296,0),IF(COUNTRY_INFO!$H296=1,COUNTRY_INFO!F296+COUNTRY_INFO!G296,IF(COUNTRY_INFO!$I296=1,IF(COUNTRY_INFO!M296&gt;=(COUNTRY_INFO!F296+COUNTRY_INFO!G296),COUNTRY_INFO!F296+COUNTRY_INFO!G296,COUNTRY_INFO!$M296),0))))</f>
        <v>0</v>
      </c>
      <c r="E296" s="16">
        <f>IF(AND(INTRO!$E$39="Non-endemic",INTRO!$E$37="Non-endemic"),"Not required",IF(INTRO!$E$39="Non-endemic","Treat with DEC",COUNTRY_INFO!P296))</f>
        <v>0</v>
      </c>
      <c r="F296" s="16">
        <f>IF(INTRO!$E$39&lt;&gt;"Non-endemic",COUNTRY_INFO!Q296,"Not required")</f>
        <v>0</v>
      </c>
      <c r="G296" s="15">
        <f>IF(COUNTRY_INFO!H296=1, IF($E296=1,$D296, 0),0)</f>
        <v>0</v>
      </c>
      <c r="H296" s="15">
        <f>IF(INTRO!$E$39&lt;&gt;"Endemic",0, IF(AND(COUNTRY_INFO!$I296=1,$F296&lt;&gt;0),IF(COUNTRY_INFO!M296&gt;=(COUNTRY_INFO!F296+COUNTRY_INFO!G296),COUNTRY_INFO!F296+COUNTRY_INFO!G296,COUNTRY_INFO!$M296), 0))</f>
        <v>0</v>
      </c>
      <c r="I296" s="3"/>
      <c r="J296" s="15">
        <f t="shared" si="30"/>
        <v>0</v>
      </c>
      <c r="K296" s="15">
        <f t="shared" si="31"/>
        <v>0</v>
      </c>
      <c r="L296" s="15">
        <f t="shared" si="32"/>
        <v>0</v>
      </c>
      <c r="M296" s="15">
        <f t="shared" si="33"/>
        <v>0</v>
      </c>
      <c r="N296" s="15">
        <f t="shared" si="34"/>
        <v>0</v>
      </c>
      <c r="O296" s="25"/>
      <c r="P296" s="17">
        <f t="shared" si="28"/>
        <v>0</v>
      </c>
      <c r="Q296" s="17">
        <f t="shared" si="29"/>
        <v>0</v>
      </c>
    </row>
    <row r="297" spans="1:17" x14ac:dyDescent="0.2">
      <c r="A297" s="14" t="str">
        <f>IF(INTRO!$E$39="Non-endemic"," ",IF(COUNTRY_INFO!A297=0," ",COUNTRY_INFO!A297))</f>
        <v>Ethiopia</v>
      </c>
      <c r="B297" s="14" t="str">
        <f>IF(INTRO!$E$39="Non-endemic"," ",IF(COUNTRY_INFO!B297=0," ",COUNTRY_INFO!B297))</f>
        <v>Oromia Bale</v>
      </c>
      <c r="C297" s="14" t="str">
        <f>IF(INTRO!$E$39="Non-endemic"," ",IF(COUNTRY_INFO!C297=0," ",COUNTRY_INFO!C297))</f>
        <v>Barbare</v>
      </c>
      <c r="D297" s="15">
        <f>IF(INTRO!$E$39="Non-endemic",0,IF(INTRO!$E$39="Endemic but PC is not required",IF(COUNTRY_INFO!$H297=1,COUNTRY_INFO!F297+COUNTRY_INFO!G297,0),IF(COUNTRY_INFO!$H297=1,COUNTRY_INFO!F297+COUNTRY_INFO!G297,IF(COUNTRY_INFO!$I297=1,IF(COUNTRY_INFO!M297&gt;=(COUNTRY_INFO!F297+COUNTRY_INFO!G297),COUNTRY_INFO!F297+COUNTRY_INFO!G297,COUNTRY_INFO!$M297),0))))</f>
        <v>0</v>
      </c>
      <c r="E297" s="16">
        <f>IF(AND(INTRO!$E$39="Non-endemic",INTRO!$E$37="Non-endemic"),"Not required",IF(INTRO!$E$39="Non-endemic","Treat with DEC",COUNTRY_INFO!P297))</f>
        <v>0</v>
      </c>
      <c r="F297" s="16">
        <f>IF(INTRO!$E$39&lt;&gt;"Non-endemic",COUNTRY_INFO!Q297,"Not required")</f>
        <v>0</v>
      </c>
      <c r="G297" s="15">
        <f>IF(COUNTRY_INFO!H297=1, IF($E297=1,$D297, 0),0)</f>
        <v>0</v>
      </c>
      <c r="H297" s="15">
        <f>IF(INTRO!$E$39&lt;&gt;"Endemic",0, IF(AND(COUNTRY_INFO!$I297=1,$F297&lt;&gt;0),IF(COUNTRY_INFO!M297&gt;=(COUNTRY_INFO!F297+COUNTRY_INFO!G297),COUNTRY_INFO!F297+COUNTRY_INFO!G297,COUNTRY_INFO!$M297), 0))</f>
        <v>0</v>
      </c>
      <c r="I297" s="3"/>
      <c r="J297" s="15">
        <f t="shared" si="30"/>
        <v>0</v>
      </c>
      <c r="K297" s="15">
        <f t="shared" si="31"/>
        <v>0</v>
      </c>
      <c r="L297" s="15">
        <f t="shared" si="32"/>
        <v>0</v>
      </c>
      <c r="M297" s="15">
        <f t="shared" si="33"/>
        <v>0</v>
      </c>
      <c r="N297" s="15">
        <f t="shared" si="34"/>
        <v>0</v>
      </c>
      <c r="O297" s="25"/>
      <c r="P297" s="17">
        <f t="shared" si="28"/>
        <v>0</v>
      </c>
      <c r="Q297" s="17">
        <f t="shared" si="29"/>
        <v>0</v>
      </c>
    </row>
    <row r="298" spans="1:17" x14ac:dyDescent="0.2">
      <c r="A298" s="14" t="str">
        <f>IF(INTRO!$E$39="Non-endemic"," ",IF(COUNTRY_INFO!A298=0," ",COUNTRY_INFO!A298))</f>
        <v>Ethiopia</v>
      </c>
      <c r="B298" s="14" t="str">
        <f>IF(INTRO!$E$39="Non-endemic"," ",IF(COUNTRY_INFO!B298=0," ",COUNTRY_INFO!B298))</f>
        <v>Oromia Bale</v>
      </c>
      <c r="C298" s="14" t="str">
        <f>IF(INTRO!$E$39="Non-endemic"," ",IF(COUNTRY_INFO!C298=0," ",COUNTRY_INFO!C298))</f>
        <v>Dawe Kachen</v>
      </c>
      <c r="D298" s="15">
        <f>IF(INTRO!$E$39="Non-endemic",0,IF(INTRO!$E$39="Endemic but PC is not required",IF(COUNTRY_INFO!$H298=1,COUNTRY_INFO!F298+COUNTRY_INFO!G298,0),IF(COUNTRY_INFO!$H298=1,COUNTRY_INFO!F298+COUNTRY_INFO!G298,IF(COUNTRY_INFO!$I298=1,IF(COUNTRY_INFO!M298&gt;=(COUNTRY_INFO!F298+COUNTRY_INFO!G298),COUNTRY_INFO!F298+COUNTRY_INFO!G298,COUNTRY_INFO!$M298),0))))</f>
        <v>0</v>
      </c>
      <c r="E298" s="16">
        <f>IF(AND(INTRO!$E$39="Non-endemic",INTRO!$E$37="Non-endemic"),"Not required",IF(INTRO!$E$39="Non-endemic","Treat with DEC",COUNTRY_INFO!P298))</f>
        <v>0</v>
      </c>
      <c r="F298" s="16">
        <f>IF(INTRO!$E$39&lt;&gt;"Non-endemic",COUNTRY_INFO!Q298,"Not required")</f>
        <v>0</v>
      </c>
      <c r="G298" s="15">
        <f>IF(COUNTRY_INFO!H298=1, IF($E298=1,$D298, 0),0)</f>
        <v>0</v>
      </c>
      <c r="H298" s="15">
        <f>IF(INTRO!$E$39&lt;&gt;"Endemic",0, IF(AND(COUNTRY_INFO!$I298=1,$F298&lt;&gt;0),IF(COUNTRY_INFO!M298&gt;=(COUNTRY_INFO!F298+COUNTRY_INFO!G298),COUNTRY_INFO!F298+COUNTRY_INFO!G298,COUNTRY_INFO!$M298), 0))</f>
        <v>0</v>
      </c>
      <c r="I298" s="3"/>
      <c r="J298" s="15">
        <f t="shared" si="30"/>
        <v>0</v>
      </c>
      <c r="K298" s="15">
        <f t="shared" si="31"/>
        <v>0</v>
      </c>
      <c r="L298" s="15">
        <f t="shared" si="32"/>
        <v>0</v>
      </c>
      <c r="M298" s="15">
        <f t="shared" si="33"/>
        <v>0</v>
      </c>
      <c r="N298" s="15">
        <f t="shared" si="34"/>
        <v>0</v>
      </c>
      <c r="O298" s="25"/>
      <c r="P298" s="17">
        <f t="shared" si="28"/>
        <v>0</v>
      </c>
      <c r="Q298" s="17">
        <f t="shared" si="29"/>
        <v>0</v>
      </c>
    </row>
    <row r="299" spans="1:17" x14ac:dyDescent="0.2">
      <c r="A299" s="14" t="str">
        <f>IF(INTRO!$E$39="Non-endemic"," ",IF(COUNTRY_INFO!A299=0," ",COUNTRY_INFO!A299))</f>
        <v>Ethiopia</v>
      </c>
      <c r="B299" s="14" t="str">
        <f>IF(INTRO!$E$39="Non-endemic"," ",IF(COUNTRY_INFO!B299=0," ",COUNTRY_INFO!B299))</f>
        <v>Oromia Bale</v>
      </c>
      <c r="C299" s="14" t="str">
        <f>IF(INTRO!$E$39="Non-endemic"," ",IF(COUNTRY_INFO!C299=0," ",COUNTRY_INFO!C299))</f>
        <v>Dawe sarar</v>
      </c>
      <c r="D299" s="15">
        <f>IF(INTRO!$E$39="Non-endemic",0,IF(INTRO!$E$39="Endemic but PC is not required",IF(COUNTRY_INFO!$H299=1,COUNTRY_INFO!F299+COUNTRY_INFO!G299,0),IF(COUNTRY_INFO!$H299=1,COUNTRY_INFO!F299+COUNTRY_INFO!G299,IF(COUNTRY_INFO!$I299=1,IF(COUNTRY_INFO!M299&gt;=(COUNTRY_INFO!F299+COUNTRY_INFO!G299),COUNTRY_INFO!F299+COUNTRY_INFO!G299,COUNTRY_INFO!$M299),0))))</f>
        <v>0</v>
      </c>
      <c r="E299" s="16">
        <f>IF(AND(INTRO!$E$39="Non-endemic",INTRO!$E$37="Non-endemic"),"Not required",IF(INTRO!$E$39="Non-endemic","Treat with DEC",COUNTRY_INFO!P299))</f>
        <v>0</v>
      </c>
      <c r="F299" s="16">
        <f>IF(INTRO!$E$39&lt;&gt;"Non-endemic",COUNTRY_INFO!Q299,"Not required")</f>
        <v>0</v>
      </c>
      <c r="G299" s="15">
        <f>IF(COUNTRY_INFO!H299=1, IF($E299=1,$D299, 0),0)</f>
        <v>0</v>
      </c>
      <c r="H299" s="15">
        <f>IF(INTRO!$E$39&lt;&gt;"Endemic",0, IF(AND(COUNTRY_INFO!$I299=1,$F299&lt;&gt;0),IF(COUNTRY_INFO!M299&gt;=(COUNTRY_INFO!F299+COUNTRY_INFO!G299),COUNTRY_INFO!F299+COUNTRY_INFO!G299,COUNTRY_INFO!$M299), 0))</f>
        <v>0</v>
      </c>
      <c r="I299" s="3"/>
      <c r="J299" s="15">
        <f t="shared" si="30"/>
        <v>0</v>
      </c>
      <c r="K299" s="15">
        <f t="shared" si="31"/>
        <v>0</v>
      </c>
      <c r="L299" s="15">
        <f t="shared" si="32"/>
        <v>0</v>
      </c>
      <c r="M299" s="15">
        <f t="shared" si="33"/>
        <v>0</v>
      </c>
      <c r="N299" s="15">
        <f t="shared" si="34"/>
        <v>0</v>
      </c>
      <c r="O299" s="25"/>
      <c r="P299" s="17">
        <f t="shared" si="28"/>
        <v>0</v>
      </c>
      <c r="Q299" s="17">
        <f t="shared" si="29"/>
        <v>0</v>
      </c>
    </row>
    <row r="300" spans="1:17" x14ac:dyDescent="0.2">
      <c r="A300" s="14" t="str">
        <f>IF(INTRO!$E$39="Non-endemic"," ",IF(COUNTRY_INFO!A300=0," ",COUNTRY_INFO!A300))</f>
        <v>Ethiopia</v>
      </c>
      <c r="B300" s="14" t="str">
        <f>IF(INTRO!$E$39="Non-endemic"," ",IF(COUNTRY_INFO!B300=0," ",COUNTRY_INFO!B300))</f>
        <v>Oromia Bale</v>
      </c>
      <c r="C300" s="14" t="str">
        <f>IF(INTRO!$E$39="Non-endemic"," ",IF(COUNTRY_INFO!C300=0," ",COUNTRY_INFO!C300))</f>
        <v>Dinsho</v>
      </c>
      <c r="D300" s="15">
        <f>IF(INTRO!$E$39="Non-endemic",0,IF(INTRO!$E$39="Endemic but PC is not required",IF(COUNTRY_INFO!$H300=1,COUNTRY_INFO!F300+COUNTRY_INFO!G300,0),IF(COUNTRY_INFO!$H300=1,COUNTRY_INFO!F300+COUNTRY_INFO!G300,IF(COUNTRY_INFO!$I300=1,IF(COUNTRY_INFO!M300&gt;=(COUNTRY_INFO!F300+COUNTRY_INFO!G300),COUNTRY_INFO!F300+COUNTRY_INFO!G300,COUNTRY_INFO!$M300),0))))</f>
        <v>0</v>
      </c>
      <c r="E300" s="16">
        <f>IF(AND(INTRO!$E$39="Non-endemic",INTRO!$E$37="Non-endemic"),"Not required",IF(INTRO!$E$39="Non-endemic","Treat with DEC",COUNTRY_INFO!P300))</f>
        <v>0</v>
      </c>
      <c r="F300" s="16">
        <f>IF(INTRO!$E$39&lt;&gt;"Non-endemic",COUNTRY_INFO!Q300,"Not required")</f>
        <v>0</v>
      </c>
      <c r="G300" s="15">
        <f>IF(COUNTRY_INFO!H300=1, IF($E300=1,$D300, 0),0)</f>
        <v>0</v>
      </c>
      <c r="H300" s="15">
        <f>IF(INTRO!$E$39&lt;&gt;"Endemic",0, IF(AND(COUNTRY_INFO!$I300=1,$F300&lt;&gt;0),IF(COUNTRY_INFO!M300&gt;=(COUNTRY_INFO!F300+COUNTRY_INFO!G300),COUNTRY_INFO!F300+COUNTRY_INFO!G300,COUNTRY_INFO!$M300), 0))</f>
        <v>0</v>
      </c>
      <c r="I300" s="3"/>
      <c r="J300" s="15">
        <f t="shared" si="30"/>
        <v>0</v>
      </c>
      <c r="K300" s="15">
        <f t="shared" si="31"/>
        <v>0</v>
      </c>
      <c r="L300" s="15">
        <f t="shared" si="32"/>
        <v>0</v>
      </c>
      <c r="M300" s="15">
        <f t="shared" si="33"/>
        <v>0</v>
      </c>
      <c r="N300" s="15">
        <f t="shared" si="34"/>
        <v>0</v>
      </c>
      <c r="O300" s="25"/>
      <c r="P300" s="17">
        <f t="shared" si="28"/>
        <v>0</v>
      </c>
      <c r="Q300" s="17">
        <f t="shared" si="29"/>
        <v>0</v>
      </c>
    </row>
    <row r="301" spans="1:17" x14ac:dyDescent="0.2">
      <c r="A301" s="14" t="str">
        <f>IF(INTRO!$E$39="Non-endemic"," ",IF(COUNTRY_INFO!A301=0," ",COUNTRY_INFO!A301))</f>
        <v>Ethiopia</v>
      </c>
      <c r="B301" s="14" t="str">
        <f>IF(INTRO!$E$39="Non-endemic"," ",IF(COUNTRY_INFO!B301=0," ",COUNTRY_INFO!B301))</f>
        <v>Oromia Bale</v>
      </c>
      <c r="C301" s="14" t="str">
        <f>IF(INTRO!$E$39="Non-endemic"," ",IF(COUNTRY_INFO!C301=0," ",COUNTRY_INFO!C301))</f>
        <v>Dollo Mena</v>
      </c>
      <c r="D301" s="15">
        <f>IF(INTRO!$E$39="Non-endemic",0,IF(INTRO!$E$39="Endemic but PC is not required",IF(COUNTRY_INFO!$H301=1,COUNTRY_INFO!F301+COUNTRY_INFO!G301,0),IF(COUNTRY_INFO!$H301=1,COUNTRY_INFO!F301+COUNTRY_INFO!G301,IF(COUNTRY_INFO!$I301=1,IF(COUNTRY_INFO!M301&gt;=(COUNTRY_INFO!F301+COUNTRY_INFO!G301),COUNTRY_INFO!F301+COUNTRY_INFO!G301,COUNTRY_INFO!$M301),0))))</f>
        <v>0</v>
      </c>
      <c r="E301" s="16">
        <f>IF(AND(INTRO!$E$39="Non-endemic",INTRO!$E$37="Non-endemic"),"Not required",IF(INTRO!$E$39="Non-endemic","Treat with DEC",COUNTRY_INFO!P301))</f>
        <v>0</v>
      </c>
      <c r="F301" s="16">
        <f>IF(INTRO!$E$39&lt;&gt;"Non-endemic",COUNTRY_INFO!Q301,"Not required")</f>
        <v>0</v>
      </c>
      <c r="G301" s="15">
        <f>IF(COUNTRY_INFO!H301=1, IF($E301=1,$D301, 0),0)</f>
        <v>0</v>
      </c>
      <c r="H301" s="15">
        <f>IF(INTRO!$E$39&lt;&gt;"Endemic",0, IF(AND(COUNTRY_INFO!$I301=1,$F301&lt;&gt;0),IF(COUNTRY_INFO!M301&gt;=(COUNTRY_INFO!F301+COUNTRY_INFO!G301),COUNTRY_INFO!F301+COUNTRY_INFO!G301,COUNTRY_INFO!$M301), 0))</f>
        <v>0</v>
      </c>
      <c r="I301" s="3"/>
      <c r="J301" s="15">
        <f t="shared" si="30"/>
        <v>0</v>
      </c>
      <c r="K301" s="15">
        <f t="shared" si="31"/>
        <v>0</v>
      </c>
      <c r="L301" s="15">
        <f t="shared" si="32"/>
        <v>0</v>
      </c>
      <c r="M301" s="15">
        <f t="shared" si="33"/>
        <v>0</v>
      </c>
      <c r="N301" s="15">
        <f t="shared" si="34"/>
        <v>0</v>
      </c>
      <c r="O301" s="25"/>
      <c r="P301" s="17">
        <f t="shared" si="28"/>
        <v>0</v>
      </c>
      <c r="Q301" s="17">
        <f t="shared" si="29"/>
        <v>0</v>
      </c>
    </row>
    <row r="302" spans="1:17" x14ac:dyDescent="0.2">
      <c r="A302" s="14" t="str">
        <f>IF(INTRO!$E$39="Non-endemic"," ",IF(COUNTRY_INFO!A302=0," ",COUNTRY_INFO!A302))</f>
        <v>Ethiopia</v>
      </c>
      <c r="B302" s="14" t="str">
        <f>IF(INTRO!$E$39="Non-endemic"," ",IF(COUNTRY_INFO!B302=0," ",COUNTRY_INFO!B302))</f>
        <v>Oromia Bale</v>
      </c>
      <c r="C302" s="14" t="str">
        <f>IF(INTRO!$E$39="Non-endemic"," ",IF(COUNTRY_INFO!C302=0," ",COUNTRY_INFO!C302))</f>
        <v>Gasara</v>
      </c>
      <c r="D302" s="15">
        <f>IF(INTRO!$E$39="Non-endemic",0,IF(INTRO!$E$39="Endemic but PC is not required",IF(COUNTRY_INFO!$H302=1,COUNTRY_INFO!F302+COUNTRY_INFO!G302,0),IF(COUNTRY_INFO!$H302=1,COUNTRY_INFO!F302+COUNTRY_INFO!G302,IF(COUNTRY_INFO!$I302=1,IF(COUNTRY_INFO!M302&gt;=(COUNTRY_INFO!F302+COUNTRY_INFO!G302),COUNTRY_INFO!F302+COUNTRY_INFO!G302,COUNTRY_INFO!$M302),0))))</f>
        <v>0</v>
      </c>
      <c r="E302" s="16">
        <f>IF(AND(INTRO!$E$39="Non-endemic",INTRO!$E$37="Non-endemic"),"Not required",IF(INTRO!$E$39="Non-endemic","Treat with DEC",COUNTRY_INFO!P302))</f>
        <v>0</v>
      </c>
      <c r="F302" s="16">
        <f>IF(INTRO!$E$39&lt;&gt;"Non-endemic",COUNTRY_INFO!Q302,"Not required")</f>
        <v>0</v>
      </c>
      <c r="G302" s="15">
        <f>IF(COUNTRY_INFO!H302=1, IF($E302=1,$D302, 0),0)</f>
        <v>0</v>
      </c>
      <c r="H302" s="15">
        <f>IF(INTRO!$E$39&lt;&gt;"Endemic",0, IF(AND(COUNTRY_INFO!$I302=1,$F302&lt;&gt;0),IF(COUNTRY_INFO!M302&gt;=(COUNTRY_INFO!F302+COUNTRY_INFO!G302),COUNTRY_INFO!F302+COUNTRY_INFO!G302,COUNTRY_INFO!$M302), 0))</f>
        <v>0</v>
      </c>
      <c r="I302" s="3"/>
      <c r="J302" s="15">
        <f t="shared" si="30"/>
        <v>0</v>
      </c>
      <c r="K302" s="15">
        <f t="shared" si="31"/>
        <v>0</v>
      </c>
      <c r="L302" s="15">
        <f t="shared" si="32"/>
        <v>0</v>
      </c>
      <c r="M302" s="15">
        <f t="shared" si="33"/>
        <v>0</v>
      </c>
      <c r="N302" s="15">
        <f t="shared" si="34"/>
        <v>0</v>
      </c>
      <c r="O302" s="25"/>
      <c r="P302" s="17">
        <f t="shared" si="28"/>
        <v>0</v>
      </c>
      <c r="Q302" s="17">
        <f t="shared" si="29"/>
        <v>0</v>
      </c>
    </row>
    <row r="303" spans="1:17" x14ac:dyDescent="0.2">
      <c r="A303" s="14" t="str">
        <f>IF(INTRO!$E$39="Non-endemic"," ",IF(COUNTRY_INFO!A303=0," ",COUNTRY_INFO!A303))</f>
        <v>Ethiopia</v>
      </c>
      <c r="B303" s="14" t="str">
        <f>IF(INTRO!$E$39="Non-endemic"," ",IF(COUNTRY_INFO!B303=0," ",COUNTRY_INFO!B303))</f>
        <v>Oromia Bale</v>
      </c>
      <c r="C303" s="14" t="str">
        <f>IF(INTRO!$E$39="Non-endemic"," ",IF(COUNTRY_INFO!C303=0," ",COUNTRY_INFO!C303))</f>
        <v>Ginnir</v>
      </c>
      <c r="D303" s="15">
        <f>IF(INTRO!$E$39="Non-endemic",0,IF(INTRO!$E$39="Endemic but PC is not required",IF(COUNTRY_INFO!$H303=1,COUNTRY_INFO!F303+COUNTRY_INFO!G303,0),IF(COUNTRY_INFO!$H303=1,COUNTRY_INFO!F303+COUNTRY_INFO!G303,IF(COUNTRY_INFO!$I303=1,IF(COUNTRY_INFO!M303&gt;=(COUNTRY_INFO!F303+COUNTRY_INFO!G303),COUNTRY_INFO!F303+COUNTRY_INFO!G303,COUNTRY_INFO!$M303),0))))</f>
        <v>0</v>
      </c>
      <c r="E303" s="16">
        <f>IF(AND(INTRO!$E$39="Non-endemic",INTRO!$E$37="Non-endemic"),"Not required",IF(INTRO!$E$39="Non-endemic","Treat with DEC",COUNTRY_INFO!P303))</f>
        <v>0</v>
      </c>
      <c r="F303" s="16">
        <f>IF(INTRO!$E$39&lt;&gt;"Non-endemic",COUNTRY_INFO!Q303,"Not required")</f>
        <v>0</v>
      </c>
      <c r="G303" s="15">
        <f>IF(COUNTRY_INFO!H303=1, IF($E303=1,$D303, 0),0)</f>
        <v>0</v>
      </c>
      <c r="H303" s="15">
        <f>IF(INTRO!$E$39&lt;&gt;"Endemic",0, IF(AND(COUNTRY_INFO!$I303=1,$F303&lt;&gt;0),IF(COUNTRY_INFO!M303&gt;=(COUNTRY_INFO!F303+COUNTRY_INFO!G303),COUNTRY_INFO!F303+COUNTRY_INFO!G303,COUNTRY_INFO!$M303), 0))</f>
        <v>0</v>
      </c>
      <c r="I303" s="3"/>
      <c r="J303" s="15">
        <f t="shared" si="30"/>
        <v>0</v>
      </c>
      <c r="K303" s="15">
        <f t="shared" si="31"/>
        <v>0</v>
      </c>
      <c r="L303" s="15">
        <f t="shared" si="32"/>
        <v>0</v>
      </c>
      <c r="M303" s="15">
        <f t="shared" si="33"/>
        <v>0</v>
      </c>
      <c r="N303" s="15">
        <f t="shared" si="34"/>
        <v>0</v>
      </c>
      <c r="O303" s="25"/>
      <c r="P303" s="17">
        <f t="shared" si="28"/>
        <v>0</v>
      </c>
      <c r="Q303" s="17">
        <f t="shared" si="29"/>
        <v>0</v>
      </c>
    </row>
    <row r="304" spans="1:17" x14ac:dyDescent="0.2">
      <c r="A304" s="14" t="str">
        <f>IF(INTRO!$E$39="Non-endemic"," ",IF(COUNTRY_INFO!A304=0," ",COUNTRY_INFO!A304))</f>
        <v>Ethiopia</v>
      </c>
      <c r="B304" s="14" t="str">
        <f>IF(INTRO!$E$39="Non-endemic"," ",IF(COUNTRY_INFO!B304=0," ",COUNTRY_INFO!B304))</f>
        <v>Oromia Bale</v>
      </c>
      <c r="C304" s="14" t="str">
        <f>IF(INTRO!$E$39="Non-endemic"," ",IF(COUNTRY_INFO!C304=0," ",COUNTRY_INFO!C304))</f>
        <v>Ginnir Town</v>
      </c>
      <c r="D304" s="15">
        <f>IF(INTRO!$E$39="Non-endemic",0,IF(INTRO!$E$39="Endemic but PC is not required",IF(COUNTRY_INFO!$H304=1,COUNTRY_INFO!F304+COUNTRY_INFO!G304,0),IF(COUNTRY_INFO!$H304=1,COUNTRY_INFO!F304+COUNTRY_INFO!G304,IF(COUNTRY_INFO!$I304=1,IF(COUNTRY_INFO!M304&gt;=(COUNTRY_INFO!F304+COUNTRY_INFO!G304),COUNTRY_INFO!F304+COUNTRY_INFO!G304,COUNTRY_INFO!$M304),0))))</f>
        <v>0</v>
      </c>
      <c r="E304" s="16">
        <f>IF(AND(INTRO!$E$39="Non-endemic",INTRO!$E$37="Non-endemic"),"Not required",IF(INTRO!$E$39="Non-endemic","Treat with DEC",COUNTRY_INFO!P304))</f>
        <v>0</v>
      </c>
      <c r="F304" s="16">
        <f>IF(INTRO!$E$39&lt;&gt;"Non-endemic",COUNTRY_INFO!Q304,"Not required")</f>
        <v>0</v>
      </c>
      <c r="G304" s="15">
        <f>IF(COUNTRY_INFO!H304=1, IF($E304=1,$D304, 0),0)</f>
        <v>0</v>
      </c>
      <c r="H304" s="15">
        <f>IF(INTRO!$E$39&lt;&gt;"Endemic",0, IF(AND(COUNTRY_INFO!$I304=1,$F304&lt;&gt;0),IF(COUNTRY_INFO!M304&gt;=(COUNTRY_INFO!F304+COUNTRY_INFO!G304),COUNTRY_INFO!F304+COUNTRY_INFO!G304,COUNTRY_INFO!$M304), 0))</f>
        <v>0</v>
      </c>
      <c r="I304" s="3"/>
      <c r="J304" s="15">
        <f t="shared" si="30"/>
        <v>0</v>
      </c>
      <c r="K304" s="15">
        <f t="shared" si="31"/>
        <v>0</v>
      </c>
      <c r="L304" s="15">
        <f t="shared" si="32"/>
        <v>0</v>
      </c>
      <c r="M304" s="15">
        <f t="shared" si="33"/>
        <v>0</v>
      </c>
      <c r="N304" s="15">
        <f t="shared" si="34"/>
        <v>0</v>
      </c>
      <c r="O304" s="25"/>
      <c r="P304" s="17">
        <f t="shared" si="28"/>
        <v>0</v>
      </c>
      <c r="Q304" s="17">
        <f t="shared" si="29"/>
        <v>0</v>
      </c>
    </row>
    <row r="305" spans="1:17" x14ac:dyDescent="0.2">
      <c r="A305" s="14" t="str">
        <f>IF(INTRO!$E$39="Non-endemic"," ",IF(COUNTRY_INFO!A305=0," ",COUNTRY_INFO!A305))</f>
        <v>Ethiopia</v>
      </c>
      <c r="B305" s="14" t="str">
        <f>IF(INTRO!$E$39="Non-endemic"," ",IF(COUNTRY_INFO!B305=0," ",COUNTRY_INFO!B305))</f>
        <v>Oromia Bale</v>
      </c>
      <c r="C305" s="14" t="str">
        <f>IF(INTRO!$E$39="Non-endemic"," ",IF(COUNTRY_INFO!C305=0," ",COUNTRY_INFO!C305))</f>
        <v>Goba</v>
      </c>
      <c r="D305" s="15">
        <f>IF(INTRO!$E$39="Non-endemic",0,IF(INTRO!$E$39="Endemic but PC is not required",IF(COUNTRY_INFO!$H305=1,COUNTRY_INFO!F305+COUNTRY_INFO!G305,0),IF(COUNTRY_INFO!$H305=1,COUNTRY_INFO!F305+COUNTRY_INFO!G305,IF(COUNTRY_INFO!$I305=1,IF(COUNTRY_INFO!M305&gt;=(COUNTRY_INFO!F305+COUNTRY_INFO!G305),COUNTRY_INFO!F305+COUNTRY_INFO!G305,COUNTRY_INFO!$M305),0))))</f>
        <v>0</v>
      </c>
      <c r="E305" s="16">
        <f>IF(AND(INTRO!$E$39="Non-endemic",INTRO!$E$37="Non-endemic"),"Not required",IF(INTRO!$E$39="Non-endemic","Treat with DEC",COUNTRY_INFO!P305))</f>
        <v>0</v>
      </c>
      <c r="F305" s="16">
        <f>IF(INTRO!$E$39&lt;&gt;"Non-endemic",COUNTRY_INFO!Q305,"Not required")</f>
        <v>0</v>
      </c>
      <c r="G305" s="15">
        <f>IF(COUNTRY_INFO!H305=1, IF($E305=1,$D305, 0),0)</f>
        <v>0</v>
      </c>
      <c r="H305" s="15">
        <f>IF(INTRO!$E$39&lt;&gt;"Endemic",0, IF(AND(COUNTRY_INFO!$I305=1,$F305&lt;&gt;0),IF(COUNTRY_INFO!M305&gt;=(COUNTRY_INFO!F305+COUNTRY_INFO!G305),COUNTRY_INFO!F305+COUNTRY_INFO!G305,COUNTRY_INFO!$M305), 0))</f>
        <v>0</v>
      </c>
      <c r="I305" s="3"/>
      <c r="J305" s="15">
        <f t="shared" si="30"/>
        <v>0</v>
      </c>
      <c r="K305" s="15">
        <f t="shared" si="31"/>
        <v>0</v>
      </c>
      <c r="L305" s="15">
        <f t="shared" si="32"/>
        <v>0</v>
      </c>
      <c r="M305" s="15">
        <f t="shared" si="33"/>
        <v>0</v>
      </c>
      <c r="N305" s="15">
        <f t="shared" si="34"/>
        <v>0</v>
      </c>
      <c r="O305" s="25"/>
      <c r="P305" s="17">
        <f t="shared" si="28"/>
        <v>0</v>
      </c>
      <c r="Q305" s="17">
        <f t="shared" si="29"/>
        <v>0</v>
      </c>
    </row>
    <row r="306" spans="1:17" x14ac:dyDescent="0.2">
      <c r="A306" s="14" t="str">
        <f>IF(INTRO!$E$39="Non-endemic"," ",IF(COUNTRY_INFO!A306=0," ",COUNTRY_INFO!A306))</f>
        <v>Ethiopia</v>
      </c>
      <c r="B306" s="14" t="str">
        <f>IF(INTRO!$E$39="Non-endemic"," ",IF(COUNTRY_INFO!B306=0," ",COUNTRY_INFO!B306))</f>
        <v>Oromia Bale</v>
      </c>
      <c r="C306" s="14" t="str">
        <f>IF(INTRO!$E$39="Non-endemic"," ",IF(COUNTRY_INFO!C306=0," ",COUNTRY_INFO!C306))</f>
        <v>Goba Town</v>
      </c>
      <c r="D306" s="15">
        <f>IF(INTRO!$E$39="Non-endemic",0,IF(INTRO!$E$39="Endemic but PC is not required",IF(COUNTRY_INFO!$H306=1,COUNTRY_INFO!F306+COUNTRY_INFO!G306,0),IF(COUNTRY_INFO!$H306=1,COUNTRY_INFO!F306+COUNTRY_INFO!G306,IF(COUNTRY_INFO!$I306=1,IF(COUNTRY_INFO!M306&gt;=(COUNTRY_INFO!F306+COUNTRY_INFO!G306),COUNTRY_INFO!F306+COUNTRY_INFO!G306,COUNTRY_INFO!$M306),0))))</f>
        <v>0</v>
      </c>
      <c r="E306" s="16">
        <f>IF(AND(INTRO!$E$39="Non-endemic",INTRO!$E$37="Non-endemic"),"Not required",IF(INTRO!$E$39="Non-endemic","Treat with DEC",COUNTRY_INFO!P306))</f>
        <v>0</v>
      </c>
      <c r="F306" s="16">
        <f>IF(INTRO!$E$39&lt;&gt;"Non-endemic",COUNTRY_INFO!Q306,"Not required")</f>
        <v>0</v>
      </c>
      <c r="G306" s="15">
        <f>IF(COUNTRY_INFO!H306=1, IF($E306=1,$D306, 0),0)</f>
        <v>0</v>
      </c>
      <c r="H306" s="15">
        <f>IF(INTRO!$E$39&lt;&gt;"Endemic",0, IF(AND(COUNTRY_INFO!$I306=1,$F306&lt;&gt;0),IF(COUNTRY_INFO!M306&gt;=(COUNTRY_INFO!F306+COUNTRY_INFO!G306),COUNTRY_INFO!F306+COUNTRY_INFO!G306,COUNTRY_INFO!$M306), 0))</f>
        <v>0</v>
      </c>
      <c r="I306" s="3"/>
      <c r="J306" s="15">
        <f t="shared" si="30"/>
        <v>0</v>
      </c>
      <c r="K306" s="15">
        <f t="shared" si="31"/>
        <v>0</v>
      </c>
      <c r="L306" s="15">
        <f t="shared" si="32"/>
        <v>0</v>
      </c>
      <c r="M306" s="15">
        <f t="shared" si="33"/>
        <v>0</v>
      </c>
      <c r="N306" s="15">
        <f t="shared" si="34"/>
        <v>0</v>
      </c>
      <c r="O306" s="25"/>
      <c r="P306" s="17">
        <f t="shared" si="28"/>
        <v>0</v>
      </c>
      <c r="Q306" s="17">
        <f t="shared" si="29"/>
        <v>0</v>
      </c>
    </row>
    <row r="307" spans="1:17" x14ac:dyDescent="0.2">
      <c r="A307" s="14" t="str">
        <f>IF(INTRO!$E$39="Non-endemic"," ",IF(COUNTRY_INFO!A307=0," ",COUNTRY_INFO!A307))</f>
        <v>Ethiopia</v>
      </c>
      <c r="B307" s="14" t="str">
        <f>IF(INTRO!$E$39="Non-endemic"," ",IF(COUNTRY_INFO!B307=0," ",COUNTRY_INFO!B307))</f>
        <v>Oromia Bale</v>
      </c>
      <c r="C307" s="14" t="str">
        <f>IF(INTRO!$E$39="Non-endemic"," ",IF(COUNTRY_INFO!C307=0," ",COUNTRY_INFO!C307))</f>
        <v>Gololcha</v>
      </c>
      <c r="D307" s="15">
        <f>IF(INTRO!$E$39="Non-endemic",0,IF(INTRO!$E$39="Endemic but PC is not required",IF(COUNTRY_INFO!$H307=1,COUNTRY_INFO!F307+COUNTRY_INFO!G307,0),IF(COUNTRY_INFO!$H307=1,COUNTRY_INFO!F307+COUNTRY_INFO!G307,IF(COUNTRY_INFO!$I307=1,IF(COUNTRY_INFO!M307&gt;=(COUNTRY_INFO!F307+COUNTRY_INFO!G307),COUNTRY_INFO!F307+COUNTRY_INFO!G307,COUNTRY_INFO!$M307),0))))</f>
        <v>0</v>
      </c>
      <c r="E307" s="16">
        <f>IF(AND(INTRO!$E$39="Non-endemic",INTRO!$E$37="Non-endemic"),"Not required",IF(INTRO!$E$39="Non-endemic","Treat with DEC",COUNTRY_INFO!P307))</f>
        <v>0</v>
      </c>
      <c r="F307" s="16">
        <f>IF(INTRO!$E$39&lt;&gt;"Non-endemic",COUNTRY_INFO!Q307,"Not required")</f>
        <v>0</v>
      </c>
      <c r="G307" s="15">
        <f>IF(COUNTRY_INFO!H307=1, IF($E307=1,$D307, 0),0)</f>
        <v>0</v>
      </c>
      <c r="H307" s="15">
        <f>IF(INTRO!$E$39&lt;&gt;"Endemic",0, IF(AND(COUNTRY_INFO!$I307=1,$F307&lt;&gt;0),IF(COUNTRY_INFO!M307&gt;=(COUNTRY_INFO!F307+COUNTRY_INFO!G307),COUNTRY_INFO!F307+COUNTRY_INFO!G307,COUNTRY_INFO!$M307), 0))</f>
        <v>0</v>
      </c>
      <c r="I307" s="3"/>
      <c r="J307" s="15">
        <f t="shared" si="30"/>
        <v>0</v>
      </c>
      <c r="K307" s="15">
        <f t="shared" si="31"/>
        <v>0</v>
      </c>
      <c r="L307" s="15">
        <f t="shared" si="32"/>
        <v>0</v>
      </c>
      <c r="M307" s="15">
        <f t="shared" si="33"/>
        <v>0</v>
      </c>
      <c r="N307" s="15">
        <f t="shared" si="34"/>
        <v>0</v>
      </c>
      <c r="O307" s="25"/>
      <c r="P307" s="17">
        <f t="shared" si="28"/>
        <v>0</v>
      </c>
      <c r="Q307" s="17">
        <f t="shared" si="29"/>
        <v>0</v>
      </c>
    </row>
    <row r="308" spans="1:17" x14ac:dyDescent="0.2">
      <c r="A308" s="14" t="str">
        <f>IF(INTRO!$E$39="Non-endemic"," ",IF(COUNTRY_INFO!A308=0," ",COUNTRY_INFO!A308))</f>
        <v>Ethiopia</v>
      </c>
      <c r="B308" s="14" t="str">
        <f>IF(INTRO!$E$39="Non-endemic"," ",IF(COUNTRY_INFO!B308=0," ",COUNTRY_INFO!B308))</f>
        <v>Oromia Bale</v>
      </c>
      <c r="C308" s="14" t="str">
        <f>IF(INTRO!$E$39="Non-endemic"," ",IF(COUNTRY_INFO!C308=0," ",COUNTRY_INFO!C308))</f>
        <v>Goro</v>
      </c>
      <c r="D308" s="15">
        <f>IF(INTRO!$E$39="Non-endemic",0,IF(INTRO!$E$39="Endemic but PC is not required",IF(COUNTRY_INFO!$H308=1,COUNTRY_INFO!F308+COUNTRY_INFO!G308,0),IF(COUNTRY_INFO!$H308=1,COUNTRY_INFO!F308+COUNTRY_INFO!G308,IF(COUNTRY_INFO!$I308=1,IF(COUNTRY_INFO!M308&gt;=(COUNTRY_INFO!F308+COUNTRY_INFO!G308),COUNTRY_INFO!F308+COUNTRY_INFO!G308,COUNTRY_INFO!$M308),0))))</f>
        <v>0</v>
      </c>
      <c r="E308" s="16">
        <f>IF(AND(INTRO!$E$39="Non-endemic",INTRO!$E$37="Non-endemic"),"Not required",IF(INTRO!$E$39="Non-endemic","Treat with DEC",COUNTRY_INFO!P308))</f>
        <v>0</v>
      </c>
      <c r="F308" s="16">
        <f>IF(INTRO!$E$39&lt;&gt;"Non-endemic",COUNTRY_INFO!Q308,"Not required")</f>
        <v>0</v>
      </c>
      <c r="G308" s="15">
        <f>IF(COUNTRY_INFO!H308=1, IF($E308=1,$D308, 0),0)</f>
        <v>0</v>
      </c>
      <c r="H308" s="15">
        <f>IF(INTRO!$E$39&lt;&gt;"Endemic",0, IF(AND(COUNTRY_INFO!$I308=1,$F308&lt;&gt;0),IF(COUNTRY_INFO!M308&gt;=(COUNTRY_INFO!F308+COUNTRY_INFO!G308),COUNTRY_INFO!F308+COUNTRY_INFO!G308,COUNTRY_INFO!$M308), 0))</f>
        <v>0</v>
      </c>
      <c r="I308" s="3"/>
      <c r="J308" s="15">
        <f t="shared" si="30"/>
        <v>0</v>
      </c>
      <c r="K308" s="15">
        <f t="shared" si="31"/>
        <v>0</v>
      </c>
      <c r="L308" s="15">
        <f t="shared" si="32"/>
        <v>0</v>
      </c>
      <c r="M308" s="15">
        <f t="shared" si="33"/>
        <v>0</v>
      </c>
      <c r="N308" s="15">
        <f t="shared" si="34"/>
        <v>0</v>
      </c>
      <c r="O308" s="25"/>
      <c r="P308" s="17">
        <f t="shared" si="28"/>
        <v>0</v>
      </c>
      <c r="Q308" s="17">
        <f t="shared" si="29"/>
        <v>0</v>
      </c>
    </row>
    <row r="309" spans="1:17" x14ac:dyDescent="0.2">
      <c r="A309" s="14" t="str">
        <f>IF(INTRO!$E$39="Non-endemic"," ",IF(COUNTRY_INFO!A309=0," ",COUNTRY_INFO!A309))</f>
        <v>Ethiopia</v>
      </c>
      <c r="B309" s="14" t="str">
        <f>IF(INTRO!$E$39="Non-endemic"," ",IF(COUNTRY_INFO!B309=0," ",COUNTRY_INFO!B309))</f>
        <v>Oromia Bale</v>
      </c>
      <c r="C309" s="14" t="str">
        <f>IF(INTRO!$E$39="Non-endemic"," ",IF(COUNTRY_INFO!C309=0," ",COUNTRY_INFO!C309))</f>
        <v>Gura Dhamole</v>
      </c>
      <c r="D309" s="15">
        <f>IF(INTRO!$E$39="Non-endemic",0,IF(INTRO!$E$39="Endemic but PC is not required",IF(COUNTRY_INFO!$H309=1,COUNTRY_INFO!F309+COUNTRY_INFO!G309,0),IF(COUNTRY_INFO!$H309=1,COUNTRY_INFO!F309+COUNTRY_INFO!G309,IF(COUNTRY_INFO!$I309=1,IF(COUNTRY_INFO!M309&gt;=(COUNTRY_INFO!F309+COUNTRY_INFO!G309),COUNTRY_INFO!F309+COUNTRY_INFO!G309,COUNTRY_INFO!$M309),0))))</f>
        <v>0</v>
      </c>
      <c r="E309" s="16">
        <f>IF(AND(INTRO!$E$39="Non-endemic",INTRO!$E$37="Non-endemic"),"Not required",IF(INTRO!$E$39="Non-endemic","Treat with DEC",COUNTRY_INFO!P309))</f>
        <v>0</v>
      </c>
      <c r="F309" s="16">
        <f>IF(INTRO!$E$39&lt;&gt;"Non-endemic",COUNTRY_INFO!Q309,"Not required")</f>
        <v>0</v>
      </c>
      <c r="G309" s="15">
        <f>IF(COUNTRY_INFO!H309=1, IF($E309=1,$D309, 0),0)</f>
        <v>0</v>
      </c>
      <c r="H309" s="15">
        <f>IF(INTRO!$E$39&lt;&gt;"Endemic",0, IF(AND(COUNTRY_INFO!$I309=1,$F309&lt;&gt;0),IF(COUNTRY_INFO!M309&gt;=(COUNTRY_INFO!F309+COUNTRY_INFO!G309),COUNTRY_INFO!F309+COUNTRY_INFO!G309,COUNTRY_INFO!$M309), 0))</f>
        <v>0</v>
      </c>
      <c r="I309" s="3"/>
      <c r="J309" s="15">
        <f t="shared" si="30"/>
        <v>0</v>
      </c>
      <c r="K309" s="15">
        <f t="shared" si="31"/>
        <v>0</v>
      </c>
      <c r="L309" s="15">
        <f t="shared" si="32"/>
        <v>0</v>
      </c>
      <c r="M309" s="15">
        <f t="shared" si="33"/>
        <v>0</v>
      </c>
      <c r="N309" s="15">
        <f t="shared" si="34"/>
        <v>0</v>
      </c>
      <c r="O309" s="25"/>
      <c r="P309" s="17">
        <f t="shared" si="28"/>
        <v>0</v>
      </c>
      <c r="Q309" s="17">
        <f t="shared" si="29"/>
        <v>0</v>
      </c>
    </row>
    <row r="310" spans="1:17" x14ac:dyDescent="0.2">
      <c r="A310" s="14" t="str">
        <f>IF(INTRO!$E$39="Non-endemic"," ",IF(COUNTRY_INFO!A310=0," ",COUNTRY_INFO!A310))</f>
        <v>Ethiopia</v>
      </c>
      <c r="B310" s="14" t="str">
        <f>IF(INTRO!$E$39="Non-endemic"," ",IF(COUNTRY_INFO!B310=0," ",COUNTRY_INFO!B310))</f>
        <v>Oromia Bale</v>
      </c>
      <c r="C310" s="14" t="str">
        <f>IF(INTRO!$E$39="Non-endemic"," ",IF(COUNTRY_INFO!C310=0," ",COUNTRY_INFO!C310))</f>
        <v>Harana Buluk</v>
      </c>
      <c r="D310" s="15">
        <f>IF(INTRO!$E$39="Non-endemic",0,IF(INTRO!$E$39="Endemic but PC is not required",IF(COUNTRY_INFO!$H310=1,COUNTRY_INFO!F310+COUNTRY_INFO!G310,0),IF(COUNTRY_INFO!$H310=1,COUNTRY_INFO!F310+COUNTRY_INFO!G310,IF(COUNTRY_INFO!$I310=1,IF(COUNTRY_INFO!M310&gt;=(COUNTRY_INFO!F310+COUNTRY_INFO!G310),COUNTRY_INFO!F310+COUNTRY_INFO!G310,COUNTRY_INFO!$M310),0))))</f>
        <v>92221.063036488064</v>
      </c>
      <c r="E310" s="16">
        <f>IF(AND(INTRO!$E$39="Non-endemic",INTRO!$E$37="Non-endemic"),"Not required",IF(INTRO!$E$39="Non-endemic","Treat with DEC",COUNTRY_INFO!P310))</f>
        <v>1</v>
      </c>
      <c r="F310" s="16">
        <f>IF(INTRO!$E$39&lt;&gt;"Non-endemic",COUNTRY_INFO!Q310,"Not required")</f>
        <v>0</v>
      </c>
      <c r="G310" s="15">
        <f>IF(COUNTRY_INFO!H310=1, IF($E310=1,$D310, 0),0)</f>
        <v>92221.063036488064</v>
      </c>
      <c r="H310" s="15">
        <f>IF(INTRO!$E$39&lt;&gt;"Endemic",0, IF(AND(COUNTRY_INFO!$I310=1,$F310&lt;&gt;0),IF(COUNTRY_INFO!M310&gt;=(COUNTRY_INFO!F310+COUNTRY_INFO!G310),COUNTRY_INFO!F310+COUNTRY_INFO!G310,COUNTRY_INFO!$M310), 0))</f>
        <v>0</v>
      </c>
      <c r="I310" s="3"/>
      <c r="J310" s="15">
        <f t="shared" si="30"/>
        <v>0</v>
      </c>
      <c r="K310" s="15">
        <f t="shared" si="31"/>
        <v>258218.97650216657</v>
      </c>
      <c r="L310" s="15">
        <f t="shared" si="32"/>
        <v>0</v>
      </c>
      <c r="M310" s="15">
        <f t="shared" si="33"/>
        <v>0</v>
      </c>
      <c r="N310" s="15">
        <f t="shared" si="34"/>
        <v>258218.97650216657</v>
      </c>
      <c r="O310" s="25"/>
      <c r="P310" s="17">
        <f t="shared" si="28"/>
        <v>258218.97650216657</v>
      </c>
      <c r="Q310" s="17">
        <f t="shared" si="29"/>
        <v>517</v>
      </c>
    </row>
    <row r="311" spans="1:17" x14ac:dyDescent="0.2">
      <c r="A311" s="14" t="str">
        <f>IF(INTRO!$E$39="Non-endemic"," ",IF(COUNTRY_INFO!A311=0," ",COUNTRY_INFO!A311))</f>
        <v>Ethiopia</v>
      </c>
      <c r="B311" s="14" t="str">
        <f>IF(INTRO!$E$39="Non-endemic"," ",IF(COUNTRY_INFO!B311=0," ",COUNTRY_INFO!B311))</f>
        <v>Oromia Bale</v>
      </c>
      <c r="C311" s="14" t="str">
        <f>IF(INTRO!$E$39="Non-endemic"," ",IF(COUNTRY_INFO!C311=0," ",COUNTRY_INFO!C311))</f>
        <v>Lega Hidha</v>
      </c>
      <c r="D311" s="15">
        <f>IF(INTRO!$E$39="Non-endemic",0,IF(INTRO!$E$39="Endemic but PC is not required",IF(COUNTRY_INFO!$H311=1,COUNTRY_INFO!F311+COUNTRY_INFO!G311,0),IF(COUNTRY_INFO!$H311=1,COUNTRY_INFO!F311+COUNTRY_INFO!G311,IF(COUNTRY_INFO!$I311=1,IF(COUNTRY_INFO!M311&gt;=(COUNTRY_INFO!F311+COUNTRY_INFO!G311),COUNTRY_INFO!F311+COUNTRY_INFO!G311,COUNTRY_INFO!$M311),0))))</f>
        <v>70495.805480151423</v>
      </c>
      <c r="E311" s="16">
        <f>IF(AND(INTRO!$E$39="Non-endemic",INTRO!$E$37="Non-endemic"),"Not required",IF(INTRO!$E$39="Non-endemic","Treat with DEC",COUNTRY_INFO!P311))</f>
        <v>1</v>
      </c>
      <c r="F311" s="16">
        <f>IF(INTRO!$E$39&lt;&gt;"Non-endemic",COUNTRY_INFO!Q311,"Not required")</f>
        <v>0</v>
      </c>
      <c r="G311" s="15">
        <f>IF(COUNTRY_INFO!H311=1, IF($E311=1,$D311, 0),0)</f>
        <v>70495.805480151423</v>
      </c>
      <c r="H311" s="15">
        <f>IF(INTRO!$E$39&lt;&gt;"Endemic",0, IF(AND(COUNTRY_INFO!$I311=1,$F311&lt;&gt;0),IF(COUNTRY_INFO!M311&gt;=(COUNTRY_INFO!F311+COUNTRY_INFO!G311),COUNTRY_INFO!F311+COUNTRY_INFO!G311,COUNTRY_INFO!$M311), 0))</f>
        <v>0</v>
      </c>
      <c r="I311" s="3"/>
      <c r="J311" s="15">
        <f t="shared" si="30"/>
        <v>0</v>
      </c>
      <c r="K311" s="15">
        <f t="shared" si="31"/>
        <v>197388.25534442396</v>
      </c>
      <c r="L311" s="15">
        <f t="shared" si="32"/>
        <v>0</v>
      </c>
      <c r="M311" s="15">
        <f t="shared" si="33"/>
        <v>0</v>
      </c>
      <c r="N311" s="15">
        <f t="shared" si="34"/>
        <v>197388.25534442396</v>
      </c>
      <c r="O311" s="25"/>
      <c r="P311" s="17">
        <f t="shared" si="28"/>
        <v>197388.25534442396</v>
      </c>
      <c r="Q311" s="17">
        <f t="shared" si="29"/>
        <v>395</v>
      </c>
    </row>
    <row r="312" spans="1:17" x14ac:dyDescent="0.2">
      <c r="A312" s="14" t="str">
        <f>IF(INTRO!$E$39="Non-endemic"," ",IF(COUNTRY_INFO!A312=0," ",COUNTRY_INFO!A312))</f>
        <v>Ethiopia</v>
      </c>
      <c r="B312" s="14" t="str">
        <f>IF(INTRO!$E$39="Non-endemic"," ",IF(COUNTRY_INFO!B312=0," ",COUNTRY_INFO!B312))</f>
        <v>Oromia Bale</v>
      </c>
      <c r="C312" s="14" t="str">
        <f>IF(INTRO!$E$39="Non-endemic"," ",IF(COUNTRY_INFO!C312=0," ",COUNTRY_INFO!C312))</f>
        <v>Medda Walabu</v>
      </c>
      <c r="D312" s="15">
        <f>IF(INTRO!$E$39="Non-endemic",0,IF(INTRO!$E$39="Endemic but PC is not required",IF(COUNTRY_INFO!$H312=1,COUNTRY_INFO!F312+COUNTRY_INFO!G312,0),IF(COUNTRY_INFO!$H312=1,COUNTRY_INFO!F312+COUNTRY_INFO!G312,IF(COUNTRY_INFO!$I312=1,IF(COUNTRY_INFO!M312&gt;=(COUNTRY_INFO!F312+COUNTRY_INFO!G312),COUNTRY_INFO!F312+COUNTRY_INFO!G312,COUNTRY_INFO!$M312),0))))</f>
        <v>0</v>
      </c>
      <c r="E312" s="16">
        <f>IF(AND(INTRO!$E$39="Non-endemic",INTRO!$E$37="Non-endemic"),"Not required",IF(INTRO!$E$39="Non-endemic","Treat with DEC",COUNTRY_INFO!P312))</f>
        <v>0</v>
      </c>
      <c r="F312" s="16">
        <f>IF(INTRO!$E$39&lt;&gt;"Non-endemic",COUNTRY_INFO!Q312,"Not required")</f>
        <v>0</v>
      </c>
      <c r="G312" s="15">
        <f>IF(COUNTRY_INFO!H312=1, IF($E312=1,$D312, 0),0)</f>
        <v>0</v>
      </c>
      <c r="H312" s="15">
        <f>IF(INTRO!$E$39&lt;&gt;"Endemic",0, IF(AND(COUNTRY_INFO!$I312=1,$F312&lt;&gt;0),IF(COUNTRY_INFO!M312&gt;=(COUNTRY_INFO!F312+COUNTRY_INFO!G312),COUNTRY_INFO!F312+COUNTRY_INFO!G312,COUNTRY_INFO!$M312), 0))</f>
        <v>0</v>
      </c>
      <c r="I312" s="3"/>
      <c r="J312" s="15">
        <f t="shared" si="30"/>
        <v>0</v>
      </c>
      <c r="K312" s="15">
        <f t="shared" si="31"/>
        <v>0</v>
      </c>
      <c r="L312" s="15">
        <f t="shared" si="32"/>
        <v>0</v>
      </c>
      <c r="M312" s="15">
        <f t="shared" si="33"/>
        <v>0</v>
      </c>
      <c r="N312" s="15">
        <f t="shared" si="34"/>
        <v>0</v>
      </c>
      <c r="O312" s="25"/>
      <c r="P312" s="17">
        <f t="shared" si="28"/>
        <v>0</v>
      </c>
      <c r="Q312" s="17">
        <f t="shared" si="29"/>
        <v>0</v>
      </c>
    </row>
    <row r="313" spans="1:17" x14ac:dyDescent="0.2">
      <c r="A313" s="14" t="str">
        <f>IF(INTRO!$E$39="Non-endemic"," ",IF(COUNTRY_INFO!A313=0," ",COUNTRY_INFO!A313))</f>
        <v>Ethiopia</v>
      </c>
      <c r="B313" s="14" t="str">
        <f>IF(INTRO!$E$39="Non-endemic"," ",IF(COUNTRY_INFO!B313=0," ",COUNTRY_INFO!B313))</f>
        <v>Oromia Bale</v>
      </c>
      <c r="C313" s="14" t="str">
        <f>IF(INTRO!$E$39="Non-endemic"," ",IF(COUNTRY_INFO!C313=0," ",COUNTRY_INFO!C313))</f>
        <v>Rayitu</v>
      </c>
      <c r="D313" s="15">
        <f>IF(INTRO!$E$39="Non-endemic",0,IF(INTRO!$E$39="Endemic but PC is not required",IF(COUNTRY_INFO!$H313=1,COUNTRY_INFO!F313+COUNTRY_INFO!G313,0),IF(COUNTRY_INFO!$H313=1,COUNTRY_INFO!F313+COUNTRY_INFO!G313,IF(COUNTRY_INFO!$I313=1,IF(COUNTRY_INFO!M313&gt;=(COUNTRY_INFO!F313+COUNTRY_INFO!G313),COUNTRY_INFO!F313+COUNTRY_INFO!G313,COUNTRY_INFO!$M313),0))))</f>
        <v>37709.416871478548</v>
      </c>
      <c r="E313" s="16">
        <f>IF(AND(INTRO!$E$39="Non-endemic",INTRO!$E$37="Non-endemic"),"Not required",IF(INTRO!$E$39="Non-endemic","Treat with DEC",COUNTRY_INFO!P313))</f>
        <v>1</v>
      </c>
      <c r="F313" s="16">
        <f>IF(INTRO!$E$39&lt;&gt;"Non-endemic",COUNTRY_INFO!Q313,"Not required")</f>
        <v>0</v>
      </c>
      <c r="G313" s="15">
        <f>IF(COUNTRY_INFO!H313=1, IF($E313=1,$D313, 0),0)</f>
        <v>37709.416871478548</v>
      </c>
      <c r="H313" s="15">
        <f>IF(INTRO!$E$39&lt;&gt;"Endemic",0, IF(AND(COUNTRY_INFO!$I313=1,$F313&lt;&gt;0),IF(COUNTRY_INFO!M313&gt;=(COUNTRY_INFO!F313+COUNTRY_INFO!G313),COUNTRY_INFO!F313+COUNTRY_INFO!G313,COUNTRY_INFO!$M313), 0))</f>
        <v>0</v>
      </c>
      <c r="I313" s="3"/>
      <c r="J313" s="15">
        <f t="shared" si="30"/>
        <v>0</v>
      </c>
      <c r="K313" s="15">
        <f t="shared" si="31"/>
        <v>105586.36724013992</v>
      </c>
      <c r="L313" s="15">
        <f t="shared" si="32"/>
        <v>0</v>
      </c>
      <c r="M313" s="15">
        <f t="shared" si="33"/>
        <v>0</v>
      </c>
      <c r="N313" s="15">
        <f t="shared" si="34"/>
        <v>105586.36724013992</v>
      </c>
      <c r="O313" s="25"/>
      <c r="P313" s="17">
        <f t="shared" si="28"/>
        <v>105586.36724013992</v>
      </c>
      <c r="Q313" s="17">
        <f t="shared" si="29"/>
        <v>212</v>
      </c>
    </row>
    <row r="314" spans="1:17" x14ac:dyDescent="0.2">
      <c r="A314" s="14" t="str">
        <f>IF(INTRO!$E$39="Non-endemic"," ",IF(COUNTRY_INFO!A314=0," ",COUNTRY_INFO!A314))</f>
        <v>Ethiopia</v>
      </c>
      <c r="B314" s="14" t="str">
        <f>IF(INTRO!$E$39="Non-endemic"," ",IF(COUNTRY_INFO!B314=0," ",COUNTRY_INFO!B314))</f>
        <v>Oromia Bale</v>
      </c>
      <c r="C314" s="14" t="str">
        <f>IF(INTRO!$E$39="Non-endemic"," ",IF(COUNTRY_INFO!C314=0," ",COUNTRY_INFO!C314))</f>
        <v>Robe Town</v>
      </c>
      <c r="D314" s="15">
        <f>IF(INTRO!$E$39="Non-endemic",0,IF(INTRO!$E$39="Endemic but PC is not required",IF(COUNTRY_INFO!$H314=1,COUNTRY_INFO!F314+COUNTRY_INFO!G314,0),IF(COUNTRY_INFO!$H314=1,COUNTRY_INFO!F314+COUNTRY_INFO!G314,IF(COUNTRY_INFO!$I314=1,IF(COUNTRY_INFO!M314&gt;=(COUNTRY_INFO!F314+COUNTRY_INFO!G314),COUNTRY_INFO!F314+COUNTRY_INFO!G314,COUNTRY_INFO!$M314),0))))</f>
        <v>0</v>
      </c>
      <c r="E314" s="16">
        <f>IF(AND(INTRO!$E$39="Non-endemic",INTRO!$E$37="Non-endemic"),"Not required",IF(INTRO!$E$39="Non-endemic","Treat with DEC",COUNTRY_INFO!P314))</f>
        <v>0</v>
      </c>
      <c r="F314" s="16">
        <f>IF(INTRO!$E$39&lt;&gt;"Non-endemic",COUNTRY_INFO!Q314,"Not required")</f>
        <v>0</v>
      </c>
      <c r="G314" s="15">
        <f>IF(COUNTRY_INFO!H314=1, IF($E314=1,$D314, 0),0)</f>
        <v>0</v>
      </c>
      <c r="H314" s="15">
        <f>IF(INTRO!$E$39&lt;&gt;"Endemic",0, IF(AND(COUNTRY_INFO!$I314=1,$F314&lt;&gt;0),IF(COUNTRY_INFO!M314&gt;=(COUNTRY_INFO!F314+COUNTRY_INFO!G314),COUNTRY_INFO!F314+COUNTRY_INFO!G314,COUNTRY_INFO!$M314), 0))</f>
        <v>0</v>
      </c>
      <c r="I314" s="3"/>
      <c r="J314" s="15">
        <f t="shared" si="30"/>
        <v>0</v>
      </c>
      <c r="K314" s="15">
        <f t="shared" si="31"/>
        <v>0</v>
      </c>
      <c r="L314" s="15">
        <f t="shared" si="32"/>
        <v>0</v>
      </c>
      <c r="M314" s="15">
        <f t="shared" si="33"/>
        <v>0</v>
      </c>
      <c r="N314" s="15">
        <f t="shared" si="34"/>
        <v>0</v>
      </c>
      <c r="O314" s="25"/>
      <c r="P314" s="17">
        <f t="shared" si="28"/>
        <v>0</v>
      </c>
      <c r="Q314" s="17">
        <f t="shared" si="29"/>
        <v>0</v>
      </c>
    </row>
    <row r="315" spans="1:17" x14ac:dyDescent="0.2">
      <c r="A315" s="14" t="str">
        <f>IF(INTRO!$E$39="Non-endemic"," ",IF(COUNTRY_INFO!A315=0," ",COUNTRY_INFO!A315))</f>
        <v>Ethiopia</v>
      </c>
      <c r="B315" s="14" t="str">
        <f>IF(INTRO!$E$39="Non-endemic"," ",IF(COUNTRY_INFO!B315=0," ",COUNTRY_INFO!B315))</f>
        <v>Oromia Bale</v>
      </c>
      <c r="C315" s="14" t="str">
        <f>IF(INTRO!$E$39="Non-endemic"," ",IF(COUNTRY_INFO!C315=0," ",COUNTRY_INFO!C315))</f>
        <v>Sawena</v>
      </c>
      <c r="D315" s="15">
        <f>IF(INTRO!$E$39="Non-endemic",0,IF(INTRO!$E$39="Endemic but PC is not required",IF(COUNTRY_INFO!$H315=1,COUNTRY_INFO!F315+COUNTRY_INFO!G315,0),IF(COUNTRY_INFO!$H315=1,COUNTRY_INFO!F315+COUNTRY_INFO!G315,IF(COUNTRY_INFO!$I315=1,IF(COUNTRY_INFO!M315&gt;=(COUNTRY_INFO!F315+COUNTRY_INFO!G315),COUNTRY_INFO!F315+COUNTRY_INFO!G315,COUNTRY_INFO!$M315),0))))</f>
        <v>0</v>
      </c>
      <c r="E315" s="16">
        <f>IF(AND(INTRO!$E$39="Non-endemic",INTRO!$E$37="Non-endemic"),"Not required",IF(INTRO!$E$39="Non-endemic","Treat with DEC",COUNTRY_INFO!P315))</f>
        <v>0</v>
      </c>
      <c r="F315" s="16">
        <f>IF(INTRO!$E$39&lt;&gt;"Non-endemic",COUNTRY_INFO!Q315,"Not required")</f>
        <v>0</v>
      </c>
      <c r="G315" s="15">
        <f>IF(COUNTRY_INFO!H315=1, IF($E315=1,$D315, 0),0)</f>
        <v>0</v>
      </c>
      <c r="H315" s="15">
        <f>IF(INTRO!$E$39&lt;&gt;"Endemic",0, IF(AND(COUNTRY_INFO!$I315=1,$F315&lt;&gt;0),IF(COUNTRY_INFO!M315&gt;=(COUNTRY_INFO!F315+COUNTRY_INFO!G315),COUNTRY_INFO!F315+COUNTRY_INFO!G315,COUNTRY_INFO!$M315), 0))</f>
        <v>0</v>
      </c>
      <c r="I315" s="3"/>
      <c r="J315" s="15">
        <f t="shared" si="30"/>
        <v>0</v>
      </c>
      <c r="K315" s="15">
        <f t="shared" si="31"/>
        <v>0</v>
      </c>
      <c r="L315" s="15">
        <f t="shared" si="32"/>
        <v>0</v>
      </c>
      <c r="M315" s="15">
        <f t="shared" si="33"/>
        <v>0</v>
      </c>
      <c r="N315" s="15">
        <f t="shared" si="34"/>
        <v>0</v>
      </c>
      <c r="O315" s="25"/>
      <c r="P315" s="17">
        <f t="shared" si="28"/>
        <v>0</v>
      </c>
      <c r="Q315" s="17">
        <f t="shared" si="29"/>
        <v>0</v>
      </c>
    </row>
    <row r="316" spans="1:17" x14ac:dyDescent="0.2">
      <c r="A316" s="14" t="str">
        <f>IF(INTRO!$E$39="Non-endemic"," ",IF(COUNTRY_INFO!A316=0," ",COUNTRY_INFO!A316))</f>
        <v>Ethiopia</v>
      </c>
      <c r="B316" s="14" t="str">
        <f>IF(INTRO!$E$39="Non-endemic"," ",IF(COUNTRY_INFO!B316=0," ",COUNTRY_INFO!B316))</f>
        <v>Oromia Bale</v>
      </c>
      <c r="C316" s="14" t="str">
        <f>IF(INTRO!$E$39="Non-endemic"," ",IF(COUNTRY_INFO!C316=0," ",COUNTRY_INFO!C316))</f>
        <v>Sinana</v>
      </c>
      <c r="D316" s="15">
        <f>IF(INTRO!$E$39="Non-endemic",0,IF(INTRO!$E$39="Endemic but PC is not required",IF(COUNTRY_INFO!$H316=1,COUNTRY_INFO!F316+COUNTRY_INFO!G316,0),IF(COUNTRY_INFO!$H316=1,COUNTRY_INFO!F316+COUNTRY_INFO!G316,IF(COUNTRY_INFO!$I316=1,IF(COUNTRY_INFO!M316&gt;=(COUNTRY_INFO!F316+COUNTRY_INFO!G316),COUNTRY_INFO!F316+COUNTRY_INFO!G316,COUNTRY_INFO!$M316),0))))</f>
        <v>0</v>
      </c>
      <c r="E316" s="16">
        <f>IF(AND(INTRO!$E$39="Non-endemic",INTRO!$E$37="Non-endemic"),"Not required",IF(INTRO!$E$39="Non-endemic","Treat with DEC",COUNTRY_INFO!P316))</f>
        <v>0</v>
      </c>
      <c r="F316" s="16">
        <f>IF(INTRO!$E$39&lt;&gt;"Non-endemic",COUNTRY_INFO!Q316,"Not required")</f>
        <v>0</v>
      </c>
      <c r="G316" s="15">
        <f>IF(COUNTRY_INFO!H316=1, IF($E316=1,$D316, 0),0)</f>
        <v>0</v>
      </c>
      <c r="H316" s="15">
        <f>IF(INTRO!$E$39&lt;&gt;"Endemic",0, IF(AND(COUNTRY_INFO!$I316=1,$F316&lt;&gt;0),IF(COUNTRY_INFO!M316&gt;=(COUNTRY_INFO!F316+COUNTRY_INFO!G316),COUNTRY_INFO!F316+COUNTRY_INFO!G316,COUNTRY_INFO!$M316), 0))</f>
        <v>0</v>
      </c>
      <c r="I316" s="3"/>
      <c r="J316" s="15">
        <f t="shared" si="30"/>
        <v>0</v>
      </c>
      <c r="K316" s="15">
        <f t="shared" si="31"/>
        <v>0</v>
      </c>
      <c r="L316" s="15">
        <f t="shared" si="32"/>
        <v>0</v>
      </c>
      <c r="M316" s="15">
        <f t="shared" si="33"/>
        <v>0</v>
      </c>
      <c r="N316" s="15">
        <f t="shared" si="34"/>
        <v>0</v>
      </c>
      <c r="O316" s="25"/>
      <c r="P316" s="17">
        <f t="shared" si="28"/>
        <v>0</v>
      </c>
      <c r="Q316" s="17">
        <f t="shared" si="29"/>
        <v>0</v>
      </c>
    </row>
    <row r="317" spans="1:17" x14ac:dyDescent="0.2">
      <c r="A317" s="14" t="str">
        <f>IF(INTRO!$E$39="Non-endemic"," ",IF(COUNTRY_INFO!A317=0," ",COUNTRY_INFO!A317))</f>
        <v>Ethiopia</v>
      </c>
      <c r="B317" s="14" t="str">
        <f>IF(INTRO!$E$39="Non-endemic"," ",IF(COUNTRY_INFO!B317=0," ",COUNTRY_INFO!B317))</f>
        <v>Oromia Borena</v>
      </c>
      <c r="C317" s="14" t="str">
        <f>IF(INTRO!$E$39="Non-endemic"," ",IF(COUNTRY_INFO!C317=0," ",COUNTRY_INFO!C317))</f>
        <v>Arero</v>
      </c>
      <c r="D317" s="15">
        <f>IF(INTRO!$E$39="Non-endemic",0,IF(INTRO!$E$39="Endemic but PC is not required",IF(COUNTRY_INFO!$H317=1,COUNTRY_INFO!F317+COUNTRY_INFO!G317,0),IF(COUNTRY_INFO!$H317=1,COUNTRY_INFO!F317+COUNTRY_INFO!G317,IF(COUNTRY_INFO!$I317=1,IF(COUNTRY_INFO!M317&gt;=(COUNTRY_INFO!F317+COUNTRY_INFO!G317),COUNTRY_INFO!F317+COUNTRY_INFO!G317,COUNTRY_INFO!$M317),0))))</f>
        <v>0</v>
      </c>
      <c r="E317" s="16">
        <f>IF(AND(INTRO!$E$39="Non-endemic",INTRO!$E$37="Non-endemic"),"Not required",IF(INTRO!$E$39="Non-endemic","Treat with DEC",COUNTRY_INFO!P317))</f>
        <v>0</v>
      </c>
      <c r="F317" s="16">
        <f>IF(INTRO!$E$39&lt;&gt;"Non-endemic",COUNTRY_INFO!Q317,"Not required")</f>
        <v>0</v>
      </c>
      <c r="G317" s="15">
        <f>IF(COUNTRY_INFO!H317=1, IF($E317=1,$D317, 0),0)</f>
        <v>0</v>
      </c>
      <c r="H317" s="15">
        <f>IF(INTRO!$E$39&lt;&gt;"Endemic",0, IF(AND(COUNTRY_INFO!$I317=1,$F317&lt;&gt;0),IF(COUNTRY_INFO!M317&gt;=(COUNTRY_INFO!F317+COUNTRY_INFO!G317),COUNTRY_INFO!F317+COUNTRY_INFO!G317,COUNTRY_INFO!$M317), 0))</f>
        <v>0</v>
      </c>
      <c r="I317" s="3"/>
      <c r="J317" s="15">
        <f t="shared" si="30"/>
        <v>0</v>
      </c>
      <c r="K317" s="15">
        <f t="shared" si="31"/>
        <v>0</v>
      </c>
      <c r="L317" s="15">
        <f t="shared" si="32"/>
        <v>0</v>
      </c>
      <c r="M317" s="15">
        <f t="shared" si="33"/>
        <v>0</v>
      </c>
      <c r="N317" s="15">
        <f t="shared" si="34"/>
        <v>0</v>
      </c>
      <c r="O317" s="25"/>
      <c r="P317" s="17">
        <f t="shared" si="28"/>
        <v>0</v>
      </c>
      <c r="Q317" s="17">
        <f t="shared" si="29"/>
        <v>0</v>
      </c>
    </row>
    <row r="318" spans="1:17" x14ac:dyDescent="0.2">
      <c r="A318" s="14" t="str">
        <f>IF(INTRO!$E$39="Non-endemic"," ",IF(COUNTRY_INFO!A318=0," ",COUNTRY_INFO!A318))</f>
        <v>Ethiopia</v>
      </c>
      <c r="B318" s="14" t="str">
        <f>IF(INTRO!$E$39="Non-endemic"," ",IF(COUNTRY_INFO!B318=0," ",COUNTRY_INFO!B318))</f>
        <v>Oromia Borena</v>
      </c>
      <c r="C318" s="14" t="str">
        <f>IF(INTRO!$E$39="Non-endemic"," ",IF(COUNTRY_INFO!C318=0," ",COUNTRY_INFO!C318))</f>
        <v>Dhas</v>
      </c>
      <c r="D318" s="15">
        <f>IF(INTRO!$E$39="Non-endemic",0,IF(INTRO!$E$39="Endemic but PC is not required",IF(COUNTRY_INFO!$H318=1,COUNTRY_INFO!F318+COUNTRY_INFO!G318,0),IF(COUNTRY_INFO!$H318=1,COUNTRY_INFO!F318+COUNTRY_INFO!G318,IF(COUNTRY_INFO!$I318=1,IF(COUNTRY_INFO!M318&gt;=(COUNTRY_INFO!F318+COUNTRY_INFO!G318),COUNTRY_INFO!F318+COUNTRY_INFO!G318,COUNTRY_INFO!$M318),0))))</f>
        <v>0</v>
      </c>
      <c r="E318" s="16">
        <f>IF(AND(INTRO!$E$39="Non-endemic",INTRO!$E$37="Non-endemic"),"Not required",IF(INTRO!$E$39="Non-endemic","Treat with DEC",COUNTRY_INFO!P318))</f>
        <v>0</v>
      </c>
      <c r="F318" s="16">
        <f>IF(INTRO!$E$39&lt;&gt;"Non-endemic",COUNTRY_INFO!Q318,"Not required")</f>
        <v>0</v>
      </c>
      <c r="G318" s="15">
        <f>IF(COUNTRY_INFO!H318=1, IF($E318=1,$D318, 0),0)</f>
        <v>0</v>
      </c>
      <c r="H318" s="15">
        <f>IF(INTRO!$E$39&lt;&gt;"Endemic",0, IF(AND(COUNTRY_INFO!$I318=1,$F318&lt;&gt;0),IF(COUNTRY_INFO!M318&gt;=(COUNTRY_INFO!F318+COUNTRY_INFO!G318),COUNTRY_INFO!F318+COUNTRY_INFO!G318,COUNTRY_INFO!$M318), 0))</f>
        <v>0</v>
      </c>
      <c r="I318" s="3"/>
      <c r="J318" s="15">
        <f t="shared" si="30"/>
        <v>0</v>
      </c>
      <c r="K318" s="15">
        <f t="shared" si="31"/>
        <v>0</v>
      </c>
      <c r="L318" s="15">
        <f t="shared" si="32"/>
        <v>0</v>
      </c>
      <c r="M318" s="15">
        <f t="shared" si="33"/>
        <v>0</v>
      </c>
      <c r="N318" s="15">
        <f t="shared" si="34"/>
        <v>0</v>
      </c>
      <c r="O318" s="25"/>
      <c r="P318" s="17">
        <f t="shared" si="28"/>
        <v>0</v>
      </c>
      <c r="Q318" s="17">
        <f t="shared" si="29"/>
        <v>0</v>
      </c>
    </row>
    <row r="319" spans="1:17" x14ac:dyDescent="0.2">
      <c r="A319" s="14" t="str">
        <f>IF(INTRO!$E$39="Non-endemic"," ",IF(COUNTRY_INFO!A319=0," ",COUNTRY_INFO!A319))</f>
        <v>Ethiopia</v>
      </c>
      <c r="B319" s="14" t="str">
        <f>IF(INTRO!$E$39="Non-endemic"," ",IF(COUNTRY_INFO!B319=0," ",COUNTRY_INFO!B319))</f>
        <v>Oromia Borena</v>
      </c>
      <c r="C319" s="14" t="str">
        <f>IF(INTRO!$E$39="Non-endemic"," ",IF(COUNTRY_INFO!C319=0," ",COUNTRY_INFO!C319))</f>
        <v>Dillo</v>
      </c>
      <c r="D319" s="15">
        <f>IF(INTRO!$E$39="Non-endemic",0,IF(INTRO!$E$39="Endemic but PC is not required",IF(COUNTRY_INFO!$H319=1,COUNTRY_INFO!F319+COUNTRY_INFO!G319,0),IF(COUNTRY_INFO!$H319=1,COUNTRY_INFO!F319+COUNTRY_INFO!G319,IF(COUNTRY_INFO!$I319=1,IF(COUNTRY_INFO!M319&gt;=(COUNTRY_INFO!F319+COUNTRY_INFO!G319),COUNTRY_INFO!F319+COUNTRY_INFO!G319,COUNTRY_INFO!$M319),0))))</f>
        <v>0</v>
      </c>
      <c r="E319" s="16">
        <f>IF(AND(INTRO!$E$39="Non-endemic",INTRO!$E$37="Non-endemic"),"Not required",IF(INTRO!$E$39="Non-endemic","Treat with DEC",COUNTRY_INFO!P319))</f>
        <v>0</v>
      </c>
      <c r="F319" s="16">
        <f>IF(INTRO!$E$39&lt;&gt;"Non-endemic",COUNTRY_INFO!Q319,"Not required")</f>
        <v>0</v>
      </c>
      <c r="G319" s="15">
        <f>IF(COUNTRY_INFO!H319=1, IF($E319=1,$D319, 0),0)</f>
        <v>0</v>
      </c>
      <c r="H319" s="15">
        <f>IF(INTRO!$E$39&lt;&gt;"Endemic",0, IF(AND(COUNTRY_INFO!$I319=1,$F319&lt;&gt;0),IF(COUNTRY_INFO!M319&gt;=(COUNTRY_INFO!F319+COUNTRY_INFO!G319),COUNTRY_INFO!F319+COUNTRY_INFO!G319,COUNTRY_INFO!$M319), 0))</f>
        <v>0</v>
      </c>
      <c r="I319" s="3"/>
      <c r="J319" s="15">
        <f t="shared" si="30"/>
        <v>0</v>
      </c>
      <c r="K319" s="15">
        <f t="shared" si="31"/>
        <v>0</v>
      </c>
      <c r="L319" s="15">
        <f t="shared" si="32"/>
        <v>0</v>
      </c>
      <c r="M319" s="15">
        <f t="shared" si="33"/>
        <v>0</v>
      </c>
      <c r="N319" s="15">
        <f t="shared" si="34"/>
        <v>0</v>
      </c>
      <c r="O319" s="25"/>
      <c r="P319" s="17">
        <f t="shared" si="28"/>
        <v>0</v>
      </c>
      <c r="Q319" s="17">
        <f t="shared" si="29"/>
        <v>0</v>
      </c>
    </row>
    <row r="320" spans="1:17" x14ac:dyDescent="0.2">
      <c r="A320" s="14" t="str">
        <f>IF(INTRO!$E$39="Non-endemic"," ",IF(COUNTRY_INFO!A320=0," ",COUNTRY_INFO!A320))</f>
        <v>Ethiopia</v>
      </c>
      <c r="B320" s="14" t="str">
        <f>IF(INTRO!$E$39="Non-endemic"," ",IF(COUNTRY_INFO!B320=0," ",COUNTRY_INFO!B320))</f>
        <v>Oromia Borena</v>
      </c>
      <c r="C320" s="14" t="str">
        <f>IF(INTRO!$E$39="Non-endemic"," ",IF(COUNTRY_INFO!C320=0," ",COUNTRY_INFO!C320))</f>
        <v>Dire</v>
      </c>
      <c r="D320" s="15">
        <f>IF(INTRO!$E$39="Non-endemic",0,IF(INTRO!$E$39="Endemic but PC is not required",IF(COUNTRY_INFO!$H320=1,COUNTRY_INFO!F320+COUNTRY_INFO!G320,0),IF(COUNTRY_INFO!$H320=1,COUNTRY_INFO!F320+COUNTRY_INFO!G320,IF(COUNTRY_INFO!$I320=1,IF(COUNTRY_INFO!M320&gt;=(COUNTRY_INFO!F320+COUNTRY_INFO!G320),COUNTRY_INFO!F320+COUNTRY_INFO!G320,COUNTRY_INFO!$M320),0))))</f>
        <v>0</v>
      </c>
      <c r="E320" s="16">
        <f>IF(AND(INTRO!$E$39="Non-endemic",INTRO!$E$37="Non-endemic"),"Not required",IF(INTRO!$E$39="Non-endemic","Treat with DEC",COUNTRY_INFO!P320))</f>
        <v>0</v>
      </c>
      <c r="F320" s="16">
        <f>IF(INTRO!$E$39&lt;&gt;"Non-endemic",COUNTRY_INFO!Q320,"Not required")</f>
        <v>0</v>
      </c>
      <c r="G320" s="15">
        <f>IF(COUNTRY_INFO!H320=1, IF($E320=1,$D320, 0),0)</f>
        <v>0</v>
      </c>
      <c r="H320" s="15">
        <f>IF(INTRO!$E$39&lt;&gt;"Endemic",0, IF(AND(COUNTRY_INFO!$I320=1,$F320&lt;&gt;0),IF(COUNTRY_INFO!M320&gt;=(COUNTRY_INFO!F320+COUNTRY_INFO!G320),COUNTRY_INFO!F320+COUNTRY_INFO!G320,COUNTRY_INFO!$M320), 0))</f>
        <v>0</v>
      </c>
      <c r="I320" s="3"/>
      <c r="J320" s="15">
        <f t="shared" si="30"/>
        <v>0</v>
      </c>
      <c r="K320" s="15">
        <f t="shared" si="31"/>
        <v>0</v>
      </c>
      <c r="L320" s="15">
        <f t="shared" si="32"/>
        <v>0</v>
      </c>
      <c r="M320" s="15">
        <f t="shared" si="33"/>
        <v>0</v>
      </c>
      <c r="N320" s="15">
        <f t="shared" si="34"/>
        <v>0</v>
      </c>
      <c r="O320" s="25"/>
      <c r="P320" s="17">
        <f t="shared" si="28"/>
        <v>0</v>
      </c>
      <c r="Q320" s="17">
        <f t="shared" si="29"/>
        <v>0</v>
      </c>
    </row>
    <row r="321" spans="1:17" x14ac:dyDescent="0.2">
      <c r="A321" s="14" t="str">
        <f>IF(INTRO!$E$39="Non-endemic"," ",IF(COUNTRY_INFO!A321=0," ",COUNTRY_INFO!A321))</f>
        <v>Ethiopia</v>
      </c>
      <c r="B321" s="14" t="str">
        <f>IF(INTRO!$E$39="Non-endemic"," ",IF(COUNTRY_INFO!B321=0," ",COUNTRY_INFO!B321))</f>
        <v>Oromia Borena</v>
      </c>
      <c r="C321" s="14" t="str">
        <f>IF(INTRO!$E$39="Non-endemic"," ",IF(COUNTRY_INFO!C321=0," ",COUNTRY_INFO!C321))</f>
        <v>Dubluk</v>
      </c>
      <c r="D321" s="15">
        <f>IF(INTRO!$E$39="Non-endemic",0,IF(INTRO!$E$39="Endemic but PC is not required",IF(COUNTRY_INFO!$H321=1,COUNTRY_INFO!F321+COUNTRY_INFO!G321,0),IF(COUNTRY_INFO!$H321=1,COUNTRY_INFO!F321+COUNTRY_INFO!G321,IF(COUNTRY_INFO!$I321=1,IF(COUNTRY_INFO!M321&gt;=(COUNTRY_INFO!F321+COUNTRY_INFO!G321),COUNTRY_INFO!F321+COUNTRY_INFO!G321,COUNTRY_INFO!$M321),0))))</f>
        <v>0</v>
      </c>
      <c r="E321" s="16">
        <f>IF(AND(INTRO!$E$39="Non-endemic",INTRO!$E$37="Non-endemic"),"Not required",IF(INTRO!$E$39="Non-endemic","Treat with DEC",COUNTRY_INFO!P321))</f>
        <v>0</v>
      </c>
      <c r="F321" s="16">
        <f>IF(INTRO!$E$39&lt;&gt;"Non-endemic",COUNTRY_INFO!Q321,"Not required")</f>
        <v>0</v>
      </c>
      <c r="G321" s="15">
        <f>IF(COUNTRY_INFO!H321=1, IF($E321=1,$D321, 0),0)</f>
        <v>0</v>
      </c>
      <c r="H321" s="15">
        <f>IF(INTRO!$E$39&lt;&gt;"Endemic",0, IF(AND(COUNTRY_INFO!$I321=1,$F321&lt;&gt;0),IF(COUNTRY_INFO!M321&gt;=(COUNTRY_INFO!F321+COUNTRY_INFO!G321),COUNTRY_INFO!F321+COUNTRY_INFO!G321,COUNTRY_INFO!$M321), 0))</f>
        <v>0</v>
      </c>
      <c r="I321" s="3"/>
      <c r="J321" s="15">
        <f t="shared" si="30"/>
        <v>0</v>
      </c>
      <c r="K321" s="15">
        <f t="shared" si="31"/>
        <v>0</v>
      </c>
      <c r="L321" s="15">
        <f t="shared" si="32"/>
        <v>0</v>
      </c>
      <c r="M321" s="15">
        <f t="shared" si="33"/>
        <v>0</v>
      </c>
      <c r="N321" s="15">
        <f t="shared" si="34"/>
        <v>0</v>
      </c>
      <c r="O321" s="25"/>
      <c r="P321" s="17">
        <f t="shared" si="28"/>
        <v>0</v>
      </c>
      <c r="Q321" s="17">
        <f t="shared" si="29"/>
        <v>0</v>
      </c>
    </row>
    <row r="322" spans="1:17" x14ac:dyDescent="0.2">
      <c r="A322" s="14" t="str">
        <f>IF(INTRO!$E$39="Non-endemic"," ",IF(COUNTRY_INFO!A322=0," ",COUNTRY_INFO!A322))</f>
        <v>Ethiopia</v>
      </c>
      <c r="B322" s="14" t="str">
        <f>IF(INTRO!$E$39="Non-endemic"," ",IF(COUNTRY_INFO!B322=0," ",COUNTRY_INFO!B322))</f>
        <v>Oromia Borena</v>
      </c>
      <c r="C322" s="14" t="str">
        <f>IF(INTRO!$E$39="Non-endemic"," ",IF(COUNTRY_INFO!C322=0," ",COUNTRY_INFO!C322))</f>
        <v>Eliwaye</v>
      </c>
      <c r="D322" s="15">
        <f>IF(INTRO!$E$39="Non-endemic",0,IF(INTRO!$E$39="Endemic but PC is not required",IF(COUNTRY_INFO!$H322=1,COUNTRY_INFO!F322+COUNTRY_INFO!G322,0),IF(COUNTRY_INFO!$H322=1,COUNTRY_INFO!F322+COUNTRY_INFO!G322,IF(COUNTRY_INFO!$I322=1,IF(COUNTRY_INFO!M322&gt;=(COUNTRY_INFO!F322+COUNTRY_INFO!G322),COUNTRY_INFO!F322+COUNTRY_INFO!G322,COUNTRY_INFO!$M322),0))))</f>
        <v>41691.492795695929</v>
      </c>
      <c r="E322" s="16">
        <f>IF(AND(INTRO!$E$39="Non-endemic",INTRO!$E$37="Non-endemic"),"Not required",IF(INTRO!$E$39="Non-endemic","Treat with DEC",COUNTRY_INFO!P322))</f>
        <v>1</v>
      </c>
      <c r="F322" s="16">
        <f>IF(INTRO!$E$39&lt;&gt;"Non-endemic",COUNTRY_INFO!Q322,"Not required")</f>
        <v>0</v>
      </c>
      <c r="G322" s="15">
        <f>IF(COUNTRY_INFO!H322=1, IF($E322=1,$D322, 0),0)</f>
        <v>41691.492795695929</v>
      </c>
      <c r="H322" s="15">
        <f>IF(INTRO!$E$39&lt;&gt;"Endemic",0, IF(AND(COUNTRY_INFO!$I322=1,$F322&lt;&gt;0),IF(COUNTRY_INFO!M322&gt;=(COUNTRY_INFO!F322+COUNTRY_INFO!G322),COUNTRY_INFO!F322+COUNTRY_INFO!G322,COUNTRY_INFO!$M322), 0))</f>
        <v>0</v>
      </c>
      <c r="I322" s="3"/>
      <c r="J322" s="15">
        <f t="shared" si="30"/>
        <v>0</v>
      </c>
      <c r="K322" s="15">
        <f t="shared" si="31"/>
        <v>116736.1798279486</v>
      </c>
      <c r="L322" s="15">
        <f t="shared" si="32"/>
        <v>0</v>
      </c>
      <c r="M322" s="15">
        <f t="shared" si="33"/>
        <v>0</v>
      </c>
      <c r="N322" s="15">
        <f t="shared" si="34"/>
        <v>116736.1798279486</v>
      </c>
      <c r="O322" s="25"/>
      <c r="P322" s="17">
        <f t="shared" si="28"/>
        <v>116736.1798279486</v>
      </c>
      <c r="Q322" s="17">
        <f t="shared" si="29"/>
        <v>234</v>
      </c>
    </row>
    <row r="323" spans="1:17" x14ac:dyDescent="0.2">
      <c r="A323" s="14" t="str">
        <f>IF(INTRO!$E$39="Non-endemic"," ",IF(COUNTRY_INFO!A323=0," ",COUNTRY_INFO!A323))</f>
        <v>Ethiopia</v>
      </c>
      <c r="B323" s="14" t="str">
        <f>IF(INTRO!$E$39="Non-endemic"," ",IF(COUNTRY_INFO!B323=0," ",COUNTRY_INFO!B323))</f>
        <v>Oromia Borena</v>
      </c>
      <c r="C323" s="14" t="str">
        <f>IF(INTRO!$E$39="Non-endemic"," ",IF(COUNTRY_INFO!C323=0," ",COUNTRY_INFO!C323))</f>
        <v>Gomole</v>
      </c>
      <c r="D323" s="15">
        <f>IF(INTRO!$E$39="Non-endemic",0,IF(INTRO!$E$39="Endemic but PC is not required",IF(COUNTRY_INFO!$H323=1,COUNTRY_INFO!F323+COUNTRY_INFO!G323,0),IF(COUNTRY_INFO!$H323=1,COUNTRY_INFO!F323+COUNTRY_INFO!G323,IF(COUNTRY_INFO!$I323=1,IF(COUNTRY_INFO!M323&gt;=(COUNTRY_INFO!F323+COUNTRY_INFO!G323),COUNTRY_INFO!F323+COUNTRY_INFO!G323,COUNTRY_INFO!$M323),0))))</f>
        <v>0</v>
      </c>
      <c r="E323" s="16">
        <f>IF(AND(INTRO!$E$39="Non-endemic",INTRO!$E$37="Non-endemic"),"Not required",IF(INTRO!$E$39="Non-endemic","Treat with DEC",COUNTRY_INFO!P323))</f>
        <v>0</v>
      </c>
      <c r="F323" s="16">
        <f>IF(INTRO!$E$39&lt;&gt;"Non-endemic",COUNTRY_INFO!Q323,"Not required")</f>
        <v>0</v>
      </c>
      <c r="G323" s="15">
        <f>IF(COUNTRY_INFO!H323=1, IF($E323=1,$D323, 0),0)</f>
        <v>0</v>
      </c>
      <c r="H323" s="15">
        <f>IF(INTRO!$E$39&lt;&gt;"Endemic",0, IF(AND(COUNTRY_INFO!$I323=1,$F323&lt;&gt;0),IF(COUNTRY_INFO!M323&gt;=(COUNTRY_INFO!F323+COUNTRY_INFO!G323),COUNTRY_INFO!F323+COUNTRY_INFO!G323,COUNTRY_INFO!$M323), 0))</f>
        <v>0</v>
      </c>
      <c r="I323" s="3"/>
      <c r="J323" s="15">
        <f t="shared" si="30"/>
        <v>0</v>
      </c>
      <c r="K323" s="15">
        <f t="shared" si="31"/>
        <v>0</v>
      </c>
      <c r="L323" s="15">
        <f t="shared" si="32"/>
        <v>0</v>
      </c>
      <c r="M323" s="15">
        <f t="shared" si="33"/>
        <v>0</v>
      </c>
      <c r="N323" s="15">
        <f t="shared" si="34"/>
        <v>0</v>
      </c>
      <c r="O323" s="25"/>
      <c r="P323" s="17">
        <f t="shared" si="28"/>
        <v>0</v>
      </c>
      <c r="Q323" s="17">
        <f t="shared" si="29"/>
        <v>0</v>
      </c>
    </row>
    <row r="324" spans="1:17" x14ac:dyDescent="0.2">
      <c r="A324" s="14" t="str">
        <f>IF(INTRO!$E$39="Non-endemic"," ",IF(COUNTRY_INFO!A324=0," ",COUNTRY_INFO!A324))</f>
        <v>Ethiopia</v>
      </c>
      <c r="B324" s="14" t="str">
        <f>IF(INTRO!$E$39="Non-endemic"," ",IF(COUNTRY_INFO!B324=0," ",COUNTRY_INFO!B324))</f>
        <v>Oromia Borena</v>
      </c>
      <c r="C324" s="14" t="str">
        <f>IF(INTRO!$E$39="Non-endemic"," ",IF(COUNTRY_INFO!C324=0," ",COUNTRY_INFO!C324))</f>
        <v>Guchi</v>
      </c>
      <c r="D324" s="15">
        <f>IF(INTRO!$E$39="Non-endemic",0,IF(INTRO!$E$39="Endemic but PC is not required",IF(COUNTRY_INFO!$H324=1,COUNTRY_INFO!F324+COUNTRY_INFO!G324,0),IF(COUNTRY_INFO!$H324=1,COUNTRY_INFO!F324+COUNTRY_INFO!G324,IF(COUNTRY_INFO!$I324=1,IF(COUNTRY_INFO!M324&gt;=(COUNTRY_INFO!F324+COUNTRY_INFO!G324),COUNTRY_INFO!F324+COUNTRY_INFO!G324,COUNTRY_INFO!$M324),0))))</f>
        <v>0</v>
      </c>
      <c r="E324" s="16">
        <f>IF(AND(INTRO!$E$39="Non-endemic",INTRO!$E$37="Non-endemic"),"Not required",IF(INTRO!$E$39="Non-endemic","Treat with DEC",COUNTRY_INFO!P324))</f>
        <v>0</v>
      </c>
      <c r="F324" s="16">
        <f>IF(INTRO!$E$39&lt;&gt;"Non-endemic",COUNTRY_INFO!Q324,"Not required")</f>
        <v>0</v>
      </c>
      <c r="G324" s="15">
        <f>IF(COUNTRY_INFO!H324=1, IF($E324=1,$D324, 0),0)</f>
        <v>0</v>
      </c>
      <c r="H324" s="15">
        <f>IF(INTRO!$E$39&lt;&gt;"Endemic",0, IF(AND(COUNTRY_INFO!$I324=1,$F324&lt;&gt;0),IF(COUNTRY_INFO!M324&gt;=(COUNTRY_INFO!F324+COUNTRY_INFO!G324),COUNTRY_INFO!F324+COUNTRY_INFO!G324,COUNTRY_INFO!$M324), 0))</f>
        <v>0</v>
      </c>
      <c r="I324" s="3"/>
      <c r="J324" s="15">
        <f t="shared" si="30"/>
        <v>0</v>
      </c>
      <c r="K324" s="15">
        <f t="shared" si="31"/>
        <v>0</v>
      </c>
      <c r="L324" s="15">
        <f t="shared" si="32"/>
        <v>0</v>
      </c>
      <c r="M324" s="15">
        <f t="shared" si="33"/>
        <v>0</v>
      </c>
      <c r="N324" s="15">
        <f t="shared" si="34"/>
        <v>0</v>
      </c>
      <c r="O324" s="25"/>
      <c r="P324" s="17">
        <f t="shared" si="28"/>
        <v>0</v>
      </c>
      <c r="Q324" s="17">
        <f t="shared" si="29"/>
        <v>0</v>
      </c>
    </row>
    <row r="325" spans="1:17" x14ac:dyDescent="0.2">
      <c r="A325" s="14" t="str">
        <f>IF(INTRO!$E$39="Non-endemic"," ",IF(COUNTRY_INFO!A325=0," ",COUNTRY_INFO!A325))</f>
        <v>Ethiopia</v>
      </c>
      <c r="B325" s="14" t="str">
        <f>IF(INTRO!$E$39="Non-endemic"," ",IF(COUNTRY_INFO!B325=0," ",COUNTRY_INFO!B325))</f>
        <v>Oromia Borena</v>
      </c>
      <c r="C325" s="14" t="str">
        <f>IF(INTRO!$E$39="Non-endemic"," ",IF(COUNTRY_INFO!C325=0," ",COUNTRY_INFO!C325))</f>
        <v>Miyo</v>
      </c>
      <c r="D325" s="15">
        <f>IF(INTRO!$E$39="Non-endemic",0,IF(INTRO!$E$39="Endemic but PC is not required",IF(COUNTRY_INFO!$H325=1,COUNTRY_INFO!F325+COUNTRY_INFO!G325,0),IF(COUNTRY_INFO!$H325=1,COUNTRY_INFO!F325+COUNTRY_INFO!G325,IF(COUNTRY_INFO!$I325=1,IF(COUNTRY_INFO!M325&gt;=(COUNTRY_INFO!F325+COUNTRY_INFO!G325),COUNTRY_INFO!F325+COUNTRY_INFO!G325,COUNTRY_INFO!$M325),0))))</f>
        <v>0</v>
      </c>
      <c r="E325" s="16">
        <f>IF(AND(INTRO!$E$39="Non-endemic",INTRO!$E$37="Non-endemic"),"Not required",IF(INTRO!$E$39="Non-endemic","Treat with DEC",COUNTRY_INFO!P325))</f>
        <v>0</v>
      </c>
      <c r="F325" s="16">
        <f>IF(INTRO!$E$39&lt;&gt;"Non-endemic",COUNTRY_INFO!Q325,"Not required")</f>
        <v>0</v>
      </c>
      <c r="G325" s="15">
        <f>IF(COUNTRY_INFO!H325=1, IF($E325=1,$D325, 0),0)</f>
        <v>0</v>
      </c>
      <c r="H325" s="15">
        <f>IF(INTRO!$E$39&lt;&gt;"Endemic",0, IF(AND(COUNTRY_INFO!$I325=1,$F325&lt;&gt;0),IF(COUNTRY_INFO!M325&gt;=(COUNTRY_INFO!F325+COUNTRY_INFO!G325),COUNTRY_INFO!F325+COUNTRY_INFO!G325,COUNTRY_INFO!$M325), 0))</f>
        <v>0</v>
      </c>
      <c r="I325" s="3"/>
      <c r="J325" s="15">
        <f t="shared" si="30"/>
        <v>0</v>
      </c>
      <c r="K325" s="15">
        <f t="shared" si="31"/>
        <v>0</v>
      </c>
      <c r="L325" s="15">
        <f t="shared" si="32"/>
        <v>0</v>
      </c>
      <c r="M325" s="15">
        <f t="shared" si="33"/>
        <v>0</v>
      </c>
      <c r="N325" s="15">
        <f t="shared" si="34"/>
        <v>0</v>
      </c>
      <c r="O325" s="25"/>
      <c r="P325" s="17">
        <f t="shared" si="28"/>
        <v>0</v>
      </c>
      <c r="Q325" s="17">
        <f t="shared" si="29"/>
        <v>0</v>
      </c>
    </row>
    <row r="326" spans="1:17" x14ac:dyDescent="0.2">
      <c r="A326" s="14" t="str">
        <f>IF(INTRO!$E$39="Non-endemic"," ",IF(COUNTRY_INFO!A326=0," ",COUNTRY_INFO!A326))</f>
        <v>Ethiopia</v>
      </c>
      <c r="B326" s="14" t="str">
        <f>IF(INTRO!$E$39="Non-endemic"," ",IF(COUNTRY_INFO!B326=0," ",COUNTRY_INFO!B326))</f>
        <v>Oromia Borena</v>
      </c>
      <c r="C326" s="14" t="str">
        <f>IF(INTRO!$E$39="Non-endemic"," ",IF(COUNTRY_INFO!C326=0," ",COUNTRY_INFO!C326))</f>
        <v>Moyale</v>
      </c>
      <c r="D326" s="15">
        <f>IF(INTRO!$E$39="Non-endemic",0,IF(INTRO!$E$39="Endemic but PC is not required",IF(COUNTRY_INFO!$H326=1,COUNTRY_INFO!F326+COUNTRY_INFO!G326,0),IF(COUNTRY_INFO!$H326=1,COUNTRY_INFO!F326+COUNTRY_INFO!G326,IF(COUNTRY_INFO!$I326=1,IF(COUNTRY_INFO!M326&gt;=(COUNTRY_INFO!F326+COUNTRY_INFO!G326),COUNTRY_INFO!F326+COUNTRY_INFO!G326,COUNTRY_INFO!$M326),0))))</f>
        <v>0</v>
      </c>
      <c r="E326" s="16">
        <f>IF(AND(INTRO!$E$39="Non-endemic",INTRO!$E$37="Non-endemic"),"Not required",IF(INTRO!$E$39="Non-endemic","Treat with DEC",COUNTRY_INFO!P326))</f>
        <v>0</v>
      </c>
      <c r="F326" s="16">
        <f>IF(INTRO!$E$39&lt;&gt;"Non-endemic",COUNTRY_INFO!Q326,"Not required")</f>
        <v>0</v>
      </c>
      <c r="G326" s="15">
        <f>IF(COUNTRY_INFO!H326=1, IF($E326=1,$D326, 0),0)</f>
        <v>0</v>
      </c>
      <c r="H326" s="15">
        <f>IF(INTRO!$E$39&lt;&gt;"Endemic",0, IF(AND(COUNTRY_INFO!$I326=1,$F326&lt;&gt;0),IF(COUNTRY_INFO!M326&gt;=(COUNTRY_INFO!F326+COUNTRY_INFO!G326),COUNTRY_INFO!F326+COUNTRY_INFO!G326,COUNTRY_INFO!$M326), 0))</f>
        <v>0</v>
      </c>
      <c r="I326" s="3"/>
      <c r="J326" s="15">
        <f t="shared" si="30"/>
        <v>0</v>
      </c>
      <c r="K326" s="15">
        <f t="shared" si="31"/>
        <v>0</v>
      </c>
      <c r="L326" s="15">
        <f t="shared" si="32"/>
        <v>0</v>
      </c>
      <c r="M326" s="15">
        <f t="shared" si="33"/>
        <v>0</v>
      </c>
      <c r="N326" s="15">
        <f t="shared" si="34"/>
        <v>0</v>
      </c>
      <c r="O326" s="25"/>
      <c r="P326" s="17">
        <f t="shared" si="28"/>
        <v>0</v>
      </c>
      <c r="Q326" s="17">
        <f t="shared" si="29"/>
        <v>0</v>
      </c>
    </row>
    <row r="327" spans="1:17" x14ac:dyDescent="0.2">
      <c r="A327" s="14" t="str">
        <f>IF(INTRO!$E$39="Non-endemic"," ",IF(COUNTRY_INFO!A327=0," ",COUNTRY_INFO!A327))</f>
        <v>Ethiopia</v>
      </c>
      <c r="B327" s="14" t="str">
        <f>IF(INTRO!$E$39="Non-endemic"," ",IF(COUNTRY_INFO!B327=0," ",COUNTRY_INFO!B327))</f>
        <v>Oromia Borena</v>
      </c>
      <c r="C327" s="14" t="str">
        <f>IF(INTRO!$E$39="Non-endemic"," ",IF(COUNTRY_INFO!C327=0," ",COUNTRY_INFO!C327))</f>
        <v>Teltele</v>
      </c>
      <c r="D327" s="15">
        <f>IF(INTRO!$E$39="Non-endemic",0,IF(INTRO!$E$39="Endemic but PC is not required",IF(COUNTRY_INFO!$H327=1,COUNTRY_INFO!F327+COUNTRY_INFO!G327,0),IF(COUNTRY_INFO!$H327=1,COUNTRY_INFO!F327+COUNTRY_INFO!G327,IF(COUNTRY_INFO!$I327=1,IF(COUNTRY_INFO!M327&gt;=(COUNTRY_INFO!F327+COUNTRY_INFO!G327),COUNTRY_INFO!F327+COUNTRY_INFO!G327,COUNTRY_INFO!$M327),0))))</f>
        <v>67862.857566512655</v>
      </c>
      <c r="E327" s="16">
        <f>IF(AND(INTRO!$E$39="Non-endemic",INTRO!$E$37="Non-endemic"),"Not required",IF(INTRO!$E$39="Non-endemic","Treat with DEC",COUNTRY_INFO!P327))</f>
        <v>1</v>
      </c>
      <c r="F327" s="16">
        <f>IF(INTRO!$E$39&lt;&gt;"Non-endemic",COUNTRY_INFO!Q327,"Not required")</f>
        <v>0</v>
      </c>
      <c r="G327" s="15">
        <f>IF(COUNTRY_INFO!H327=1, IF($E327=1,$D327, 0),0)</f>
        <v>67862.857566512655</v>
      </c>
      <c r="H327" s="15">
        <f>IF(INTRO!$E$39&lt;&gt;"Endemic",0, IF(AND(COUNTRY_INFO!$I327=1,$F327&lt;&gt;0),IF(COUNTRY_INFO!M327&gt;=(COUNTRY_INFO!F327+COUNTRY_INFO!G327),COUNTRY_INFO!F327+COUNTRY_INFO!G327,COUNTRY_INFO!$M327), 0))</f>
        <v>0</v>
      </c>
      <c r="I327" s="3"/>
      <c r="J327" s="15">
        <f t="shared" si="30"/>
        <v>0</v>
      </c>
      <c r="K327" s="15">
        <f t="shared" si="31"/>
        <v>190016.00118623543</v>
      </c>
      <c r="L327" s="15">
        <f t="shared" si="32"/>
        <v>0</v>
      </c>
      <c r="M327" s="15">
        <f t="shared" si="33"/>
        <v>0</v>
      </c>
      <c r="N327" s="15">
        <f t="shared" si="34"/>
        <v>190016.00118623543</v>
      </c>
      <c r="O327" s="25"/>
      <c r="P327" s="17">
        <f t="shared" si="28"/>
        <v>190016.00118623543</v>
      </c>
      <c r="Q327" s="17">
        <f t="shared" si="29"/>
        <v>381</v>
      </c>
    </row>
    <row r="328" spans="1:17" x14ac:dyDescent="0.2">
      <c r="A328" s="14" t="str">
        <f>IF(INTRO!$E$39="Non-endemic"," ",IF(COUNTRY_INFO!A328=0," ",COUNTRY_INFO!A328))</f>
        <v>Ethiopia</v>
      </c>
      <c r="B328" s="14" t="str">
        <f>IF(INTRO!$E$39="Non-endemic"," ",IF(COUNTRY_INFO!B328=0," ",COUNTRY_INFO!B328))</f>
        <v>Oromia Borena</v>
      </c>
      <c r="C328" s="14" t="str">
        <f>IF(INTRO!$E$39="Non-endemic"," ",IF(COUNTRY_INFO!C328=0," ",COUNTRY_INFO!C328))</f>
        <v>Wachile</v>
      </c>
      <c r="D328" s="15">
        <f>IF(INTRO!$E$39="Non-endemic",0,IF(INTRO!$E$39="Endemic but PC is not required",IF(COUNTRY_INFO!$H328=1,COUNTRY_INFO!F328+COUNTRY_INFO!G328,0),IF(COUNTRY_INFO!$H328=1,COUNTRY_INFO!F328+COUNTRY_INFO!G328,IF(COUNTRY_INFO!$I328=1,IF(COUNTRY_INFO!M328&gt;=(COUNTRY_INFO!F328+COUNTRY_INFO!G328),COUNTRY_INFO!F328+COUNTRY_INFO!G328,COUNTRY_INFO!$M328),0))))</f>
        <v>0</v>
      </c>
      <c r="E328" s="16">
        <f>IF(AND(INTRO!$E$39="Non-endemic",INTRO!$E$37="Non-endemic"),"Not required",IF(INTRO!$E$39="Non-endemic","Treat with DEC",COUNTRY_INFO!P328))</f>
        <v>0</v>
      </c>
      <c r="F328" s="16">
        <f>IF(INTRO!$E$39&lt;&gt;"Non-endemic",COUNTRY_INFO!Q328,"Not required")</f>
        <v>0</v>
      </c>
      <c r="G328" s="15">
        <f>IF(COUNTRY_INFO!H328=1, IF($E328=1,$D328, 0),0)</f>
        <v>0</v>
      </c>
      <c r="H328" s="15">
        <f>IF(INTRO!$E$39&lt;&gt;"Endemic",0, IF(AND(COUNTRY_INFO!$I328=1,$F328&lt;&gt;0),IF(COUNTRY_INFO!M328&gt;=(COUNTRY_INFO!F328+COUNTRY_INFO!G328),COUNTRY_INFO!F328+COUNTRY_INFO!G328,COUNTRY_INFO!$M328), 0))</f>
        <v>0</v>
      </c>
      <c r="I328" s="3"/>
      <c r="J328" s="15">
        <f t="shared" si="30"/>
        <v>0</v>
      </c>
      <c r="K328" s="15">
        <f t="shared" si="31"/>
        <v>0</v>
      </c>
      <c r="L328" s="15">
        <f t="shared" si="32"/>
        <v>0</v>
      </c>
      <c r="M328" s="15">
        <f t="shared" si="33"/>
        <v>0</v>
      </c>
      <c r="N328" s="15">
        <f t="shared" si="34"/>
        <v>0</v>
      </c>
      <c r="O328" s="25"/>
      <c r="P328" s="17">
        <f t="shared" ref="P328:P391" si="35">IF($N328&gt;$O328,$N328-$O328,0)</f>
        <v>0</v>
      </c>
      <c r="Q328" s="17">
        <f t="shared" ref="Q328:Q391" si="36">ROUNDUP($N328/500,0)</f>
        <v>0</v>
      </c>
    </row>
    <row r="329" spans="1:17" x14ac:dyDescent="0.2">
      <c r="A329" s="14" t="str">
        <f>IF(INTRO!$E$39="Non-endemic"," ",IF(COUNTRY_INFO!A329=0," ",COUNTRY_INFO!A329))</f>
        <v>Ethiopia</v>
      </c>
      <c r="B329" s="14" t="str">
        <f>IF(INTRO!$E$39="Non-endemic"," ",IF(COUNTRY_INFO!B329=0," ",COUNTRY_INFO!B329))</f>
        <v>Oromia Borena</v>
      </c>
      <c r="C329" s="14" t="str">
        <f>IF(INTRO!$E$39="Non-endemic"," ",IF(COUNTRY_INFO!C329=0," ",COUNTRY_INFO!C329))</f>
        <v>Yabello</v>
      </c>
      <c r="D329" s="15">
        <f>IF(INTRO!$E$39="Non-endemic",0,IF(INTRO!$E$39="Endemic but PC is not required",IF(COUNTRY_INFO!$H329=1,COUNTRY_INFO!F329+COUNTRY_INFO!G329,0),IF(COUNTRY_INFO!$H329=1,COUNTRY_INFO!F329+COUNTRY_INFO!G329,IF(COUNTRY_INFO!$I329=1,IF(COUNTRY_INFO!M329&gt;=(COUNTRY_INFO!F329+COUNTRY_INFO!G329),COUNTRY_INFO!F329+COUNTRY_INFO!G329,COUNTRY_INFO!$M329),0))))</f>
        <v>0</v>
      </c>
      <c r="E329" s="16">
        <f>IF(AND(INTRO!$E$39="Non-endemic",INTRO!$E$37="Non-endemic"),"Not required",IF(INTRO!$E$39="Non-endemic","Treat with DEC",COUNTRY_INFO!P329))</f>
        <v>0</v>
      </c>
      <c r="F329" s="16">
        <f>IF(INTRO!$E$39&lt;&gt;"Non-endemic",COUNTRY_INFO!Q329,"Not required")</f>
        <v>0</v>
      </c>
      <c r="G329" s="15">
        <f>IF(COUNTRY_INFO!H329=1, IF($E329=1,$D329, 0),0)</f>
        <v>0</v>
      </c>
      <c r="H329" s="15">
        <f>IF(INTRO!$E$39&lt;&gt;"Endemic",0, IF(AND(COUNTRY_INFO!$I329=1,$F329&lt;&gt;0),IF(COUNTRY_INFO!M329&gt;=(COUNTRY_INFO!F329+COUNTRY_INFO!G329),COUNTRY_INFO!F329+COUNTRY_INFO!G329,COUNTRY_INFO!$M329), 0))</f>
        <v>0</v>
      </c>
      <c r="I329" s="3"/>
      <c r="J329" s="15">
        <f t="shared" si="30"/>
        <v>0</v>
      </c>
      <c r="K329" s="15">
        <f t="shared" si="31"/>
        <v>0</v>
      </c>
      <c r="L329" s="15">
        <f t="shared" si="32"/>
        <v>0</v>
      </c>
      <c r="M329" s="15">
        <f t="shared" si="33"/>
        <v>0</v>
      </c>
      <c r="N329" s="15">
        <f t="shared" si="34"/>
        <v>0</v>
      </c>
      <c r="O329" s="25"/>
      <c r="P329" s="17">
        <f t="shared" si="35"/>
        <v>0</v>
      </c>
      <c r="Q329" s="17">
        <f t="shared" si="36"/>
        <v>0</v>
      </c>
    </row>
    <row r="330" spans="1:17" x14ac:dyDescent="0.2">
      <c r="A330" s="14" t="str">
        <f>IF(INTRO!$E$39="Non-endemic"," ",IF(COUNTRY_INFO!A330=0," ",COUNTRY_INFO!A330))</f>
        <v>Ethiopia</v>
      </c>
      <c r="B330" s="14" t="str">
        <f>IF(INTRO!$E$39="Non-endemic"," ",IF(COUNTRY_INFO!B330=0," ",COUNTRY_INFO!B330))</f>
        <v>Oromia Borena</v>
      </c>
      <c r="C330" s="14" t="str">
        <f>IF(INTRO!$E$39="Non-endemic"," ",IF(COUNTRY_INFO!C330=0," ",COUNTRY_INFO!C330))</f>
        <v>Yabello Town</v>
      </c>
      <c r="D330" s="15">
        <f>IF(INTRO!$E$39="Non-endemic",0,IF(INTRO!$E$39="Endemic but PC is not required",IF(COUNTRY_INFO!$H330=1,COUNTRY_INFO!F330+COUNTRY_INFO!G330,0),IF(COUNTRY_INFO!$H330=1,COUNTRY_INFO!F330+COUNTRY_INFO!G330,IF(COUNTRY_INFO!$I330=1,IF(COUNTRY_INFO!M330&gt;=(COUNTRY_INFO!F330+COUNTRY_INFO!G330),COUNTRY_INFO!F330+COUNTRY_INFO!G330,COUNTRY_INFO!$M330),0))))</f>
        <v>0</v>
      </c>
      <c r="E330" s="16">
        <f>IF(AND(INTRO!$E$39="Non-endemic",INTRO!$E$37="Non-endemic"),"Not required",IF(INTRO!$E$39="Non-endemic","Treat with DEC",COUNTRY_INFO!P330))</f>
        <v>0</v>
      </c>
      <c r="F330" s="16">
        <f>IF(INTRO!$E$39&lt;&gt;"Non-endemic",COUNTRY_INFO!Q330,"Not required")</f>
        <v>0</v>
      </c>
      <c r="G330" s="15">
        <f>IF(COUNTRY_INFO!H330=1, IF($E330=1,$D330, 0),0)</f>
        <v>0</v>
      </c>
      <c r="H330" s="15">
        <f>IF(INTRO!$E$39&lt;&gt;"Endemic",0, IF(AND(COUNTRY_INFO!$I330=1,$F330&lt;&gt;0),IF(COUNTRY_INFO!M330&gt;=(COUNTRY_INFO!F330+COUNTRY_INFO!G330),COUNTRY_INFO!F330+COUNTRY_INFO!G330,COUNTRY_INFO!$M330), 0))</f>
        <v>0</v>
      </c>
      <c r="I330" s="3"/>
      <c r="J330" s="15">
        <f t="shared" ref="J330:J393" si="37">IF(I330=0,H330,IF(I330&gt;H330,H330,I330))</f>
        <v>0</v>
      </c>
      <c r="K330" s="15">
        <f t="shared" ref="K330:K393" si="38">IF(G330&lt;J330,0,IF($E330=1, (G330-J330)*2.8, 0))</f>
        <v>0</v>
      </c>
      <c r="L330" s="15">
        <f t="shared" ref="L330:L393" si="39">IF($E330&lt;$F330, J330*(F330-E330)*2.8, 0)</f>
        <v>0</v>
      </c>
      <c r="M330" s="15">
        <f t="shared" ref="M330:M393" si="40">IF(AND($E330=1, $F330&lt;&gt;0), J330*2.8, 0)</f>
        <v>0</v>
      </c>
      <c r="N330" s="15">
        <f t="shared" ref="N330:N393" si="41">SUM(K330:M330)</f>
        <v>0</v>
      </c>
      <c r="O330" s="25"/>
      <c r="P330" s="17">
        <f t="shared" si="35"/>
        <v>0</v>
      </c>
      <c r="Q330" s="17">
        <f t="shared" si="36"/>
        <v>0</v>
      </c>
    </row>
    <row r="331" spans="1:17" x14ac:dyDescent="0.2">
      <c r="A331" s="14" t="str">
        <f>IF(INTRO!$E$39="Non-endemic"," ",IF(COUNTRY_INFO!A331=0," ",COUNTRY_INFO!A331))</f>
        <v>Ethiopia</v>
      </c>
      <c r="B331" s="14" t="str">
        <f>IF(INTRO!$E$39="Non-endemic"," ",IF(COUNTRY_INFO!B331=0," ",COUNTRY_INFO!B331))</f>
        <v>Oromia Buno Bedele</v>
      </c>
      <c r="C331" s="14" t="str">
        <f>IF(INTRO!$E$39="Non-endemic"," ",IF(COUNTRY_INFO!C331=0," ",COUNTRY_INFO!C331))</f>
        <v>Bedele Town</v>
      </c>
      <c r="D331" s="15">
        <f>IF(INTRO!$E$39="Non-endemic",0,IF(INTRO!$E$39="Endemic but PC is not required",IF(COUNTRY_INFO!$H331=1,COUNTRY_INFO!F331+COUNTRY_INFO!G331,0),IF(COUNTRY_INFO!$H331=1,COUNTRY_INFO!F331+COUNTRY_INFO!G331,IF(COUNTRY_INFO!$I331=1,IF(COUNTRY_INFO!M331&gt;=(COUNTRY_INFO!F331+COUNTRY_INFO!G331),COUNTRY_INFO!F331+COUNTRY_INFO!G331,COUNTRY_INFO!$M331),0))))</f>
        <v>24742.320260248423</v>
      </c>
      <c r="E331" s="16">
        <f>IF(AND(INTRO!$E$39="Non-endemic",INTRO!$E$37="Non-endemic"),"Not required",IF(INTRO!$E$39="Non-endemic","Treat with DEC",COUNTRY_INFO!P331))</f>
        <v>0</v>
      </c>
      <c r="F331" s="16">
        <f>IF(INTRO!$E$39&lt;&gt;"Non-endemic",COUNTRY_INFO!Q331,"Not required")</f>
        <v>2</v>
      </c>
      <c r="G331" s="15">
        <f>IF(COUNTRY_INFO!H331=1, IF($E331=1,$D331, 0),0)</f>
        <v>0</v>
      </c>
      <c r="H331" s="15">
        <f>IF(INTRO!$E$39&lt;&gt;"Endemic",0, IF(AND(COUNTRY_INFO!$I331=1,$F331&lt;&gt;0),IF(COUNTRY_INFO!M331&gt;=(COUNTRY_INFO!F331+COUNTRY_INFO!G331),COUNTRY_INFO!F331+COUNTRY_INFO!G331,COUNTRY_INFO!$M331), 0))</f>
        <v>24742.320260248423</v>
      </c>
      <c r="I331" s="3"/>
      <c r="J331" s="15">
        <f t="shared" si="37"/>
        <v>24742.320260248423</v>
      </c>
      <c r="K331" s="15">
        <f t="shared" si="38"/>
        <v>0</v>
      </c>
      <c r="L331" s="15">
        <f t="shared" si="39"/>
        <v>138556.99345739116</v>
      </c>
      <c r="M331" s="15">
        <f t="shared" si="40"/>
        <v>0</v>
      </c>
      <c r="N331" s="15">
        <f t="shared" si="41"/>
        <v>138556.99345739116</v>
      </c>
      <c r="O331" s="25"/>
      <c r="P331" s="17">
        <f t="shared" si="35"/>
        <v>138556.99345739116</v>
      </c>
      <c r="Q331" s="17">
        <f t="shared" si="36"/>
        <v>278</v>
      </c>
    </row>
    <row r="332" spans="1:17" x14ac:dyDescent="0.2">
      <c r="A332" s="14" t="str">
        <f>IF(INTRO!$E$39="Non-endemic"," ",IF(COUNTRY_INFO!A332=0," ",COUNTRY_INFO!A332))</f>
        <v>Ethiopia</v>
      </c>
      <c r="B332" s="14" t="str">
        <f>IF(INTRO!$E$39="Non-endemic"," ",IF(COUNTRY_INFO!B332=0," ",COUNTRY_INFO!B332))</f>
        <v>Oromia Buno Bedele</v>
      </c>
      <c r="C332" s="14" t="str">
        <f>IF(INTRO!$E$39="Non-endemic"," ",IF(COUNTRY_INFO!C332=0," ",COUNTRY_INFO!C332))</f>
        <v>Bedele Zuria</v>
      </c>
      <c r="D332" s="15">
        <f>IF(INTRO!$E$39="Non-endemic",0,IF(INTRO!$E$39="Endemic but PC is not required",IF(COUNTRY_INFO!$H332=1,COUNTRY_INFO!F332+COUNTRY_INFO!G332,0),IF(COUNTRY_INFO!$H332=1,COUNTRY_INFO!F332+COUNTRY_INFO!G332,IF(COUNTRY_INFO!$I332=1,IF(COUNTRY_INFO!M332&gt;=(COUNTRY_INFO!F332+COUNTRY_INFO!G332),COUNTRY_INFO!F332+COUNTRY_INFO!G332,COUNTRY_INFO!$M332),0))))</f>
        <v>87233.585983368146</v>
      </c>
      <c r="E332" s="16">
        <f>IF(AND(INTRO!$E$39="Non-endemic",INTRO!$E$37="Non-endemic"),"Not required",IF(INTRO!$E$39="Non-endemic","Treat with DEC",COUNTRY_INFO!P332))</f>
        <v>0</v>
      </c>
      <c r="F332" s="16">
        <f>IF(INTRO!$E$39&lt;&gt;"Non-endemic",COUNTRY_INFO!Q332,"Not required")</f>
        <v>2</v>
      </c>
      <c r="G332" s="15">
        <f>IF(COUNTRY_INFO!H332=1, IF($E332=1,$D332, 0),0)</f>
        <v>0</v>
      </c>
      <c r="H332" s="15">
        <f>IF(INTRO!$E$39&lt;&gt;"Endemic",0, IF(AND(COUNTRY_INFO!$I332=1,$F332&lt;&gt;0),IF(COUNTRY_INFO!M332&gt;=(COUNTRY_INFO!F332+COUNTRY_INFO!G332),COUNTRY_INFO!F332+COUNTRY_INFO!G332,COUNTRY_INFO!$M332), 0))</f>
        <v>87233.585983368146</v>
      </c>
      <c r="I332" s="3"/>
      <c r="J332" s="15">
        <f t="shared" si="37"/>
        <v>87233.585983368146</v>
      </c>
      <c r="K332" s="15">
        <f t="shared" si="38"/>
        <v>0</v>
      </c>
      <c r="L332" s="15">
        <f t="shared" si="39"/>
        <v>488508.08150686161</v>
      </c>
      <c r="M332" s="15">
        <f t="shared" si="40"/>
        <v>0</v>
      </c>
      <c r="N332" s="15">
        <f t="shared" si="41"/>
        <v>488508.08150686161</v>
      </c>
      <c r="O332" s="25"/>
      <c r="P332" s="17">
        <f t="shared" si="35"/>
        <v>488508.08150686161</v>
      </c>
      <c r="Q332" s="17">
        <f t="shared" si="36"/>
        <v>978</v>
      </c>
    </row>
    <row r="333" spans="1:17" x14ac:dyDescent="0.2">
      <c r="A333" s="14" t="str">
        <f>IF(INTRO!$E$39="Non-endemic"," ",IF(COUNTRY_INFO!A333=0," ",COUNTRY_INFO!A333))</f>
        <v>Ethiopia</v>
      </c>
      <c r="B333" s="14" t="str">
        <f>IF(INTRO!$E$39="Non-endemic"," ",IF(COUNTRY_INFO!B333=0," ",COUNTRY_INFO!B333))</f>
        <v>Oromia Buno Bedele</v>
      </c>
      <c r="C333" s="14" t="str">
        <f>IF(INTRO!$E$39="Non-endemic"," ",IF(COUNTRY_INFO!C333=0," ",COUNTRY_INFO!C333))</f>
        <v>Borecha</v>
      </c>
      <c r="D333" s="15">
        <f>IF(INTRO!$E$39="Non-endemic",0,IF(INTRO!$E$39="Endemic but PC is not required",IF(COUNTRY_INFO!$H333=1,COUNTRY_INFO!F333+COUNTRY_INFO!G333,0),IF(COUNTRY_INFO!$H333=1,COUNTRY_INFO!F333+COUNTRY_INFO!G333,IF(COUNTRY_INFO!$I333=1,IF(COUNTRY_INFO!M333&gt;=(COUNTRY_INFO!F333+COUNTRY_INFO!G333),COUNTRY_INFO!F333+COUNTRY_INFO!G333,COUNTRY_INFO!$M333),0))))</f>
        <v>83160.422435506596</v>
      </c>
      <c r="E333" s="16">
        <f>IF(AND(INTRO!$E$39="Non-endemic",INTRO!$E$37="Non-endemic"),"Not required",IF(INTRO!$E$39="Non-endemic","Treat with DEC",COUNTRY_INFO!P333))</f>
        <v>0</v>
      </c>
      <c r="F333" s="16">
        <f>IF(INTRO!$E$39&lt;&gt;"Non-endemic",COUNTRY_INFO!Q333,"Not required")</f>
        <v>2</v>
      </c>
      <c r="G333" s="15">
        <f>IF(COUNTRY_INFO!H333=1, IF($E333=1,$D333, 0),0)</f>
        <v>0</v>
      </c>
      <c r="H333" s="15">
        <f>IF(INTRO!$E$39&lt;&gt;"Endemic",0, IF(AND(COUNTRY_INFO!$I333=1,$F333&lt;&gt;0),IF(COUNTRY_INFO!M333&gt;=(COUNTRY_INFO!F333+COUNTRY_INFO!G333),COUNTRY_INFO!F333+COUNTRY_INFO!G333,COUNTRY_INFO!$M333), 0))</f>
        <v>83160.422435506596</v>
      </c>
      <c r="I333" s="3"/>
      <c r="J333" s="15">
        <f t="shared" si="37"/>
        <v>83160.422435506596</v>
      </c>
      <c r="K333" s="15">
        <f t="shared" si="38"/>
        <v>0</v>
      </c>
      <c r="L333" s="15">
        <f t="shared" si="39"/>
        <v>465698.36563883693</v>
      </c>
      <c r="M333" s="15">
        <f t="shared" si="40"/>
        <v>0</v>
      </c>
      <c r="N333" s="15">
        <f t="shared" si="41"/>
        <v>465698.36563883693</v>
      </c>
      <c r="O333" s="25"/>
      <c r="P333" s="17">
        <f t="shared" si="35"/>
        <v>465698.36563883693</v>
      </c>
      <c r="Q333" s="17">
        <f t="shared" si="36"/>
        <v>932</v>
      </c>
    </row>
    <row r="334" spans="1:17" x14ac:dyDescent="0.2">
      <c r="A334" s="14" t="str">
        <f>IF(INTRO!$E$39="Non-endemic"," ",IF(COUNTRY_INFO!A334=0," ",COUNTRY_INFO!A334))</f>
        <v>Ethiopia</v>
      </c>
      <c r="B334" s="14" t="str">
        <f>IF(INTRO!$E$39="Non-endemic"," ",IF(COUNTRY_INFO!B334=0," ",COUNTRY_INFO!B334))</f>
        <v>Oromia Buno Bedele</v>
      </c>
      <c r="C334" s="14" t="str">
        <f>IF(INTRO!$E$39="Non-endemic"," ",IF(COUNTRY_INFO!C334=0," ",COUNTRY_INFO!C334))</f>
        <v>Chewaka</v>
      </c>
      <c r="D334" s="15">
        <f>IF(INTRO!$E$39="Non-endemic",0,IF(INTRO!$E$39="Endemic but PC is not required",IF(COUNTRY_INFO!$H334=1,COUNTRY_INFO!F334+COUNTRY_INFO!G334,0),IF(COUNTRY_INFO!$H334=1,COUNTRY_INFO!F334+COUNTRY_INFO!G334,IF(COUNTRY_INFO!$I334=1,IF(COUNTRY_INFO!M334&gt;=(COUNTRY_INFO!F334+COUNTRY_INFO!G334),COUNTRY_INFO!F334+COUNTRY_INFO!G334,COUNTRY_INFO!$M334),0))))</f>
        <v>63152.08065314198</v>
      </c>
      <c r="E334" s="16">
        <f>IF(AND(INTRO!$E$39="Non-endemic",INTRO!$E$37="Non-endemic"),"Not required",IF(INTRO!$E$39="Non-endemic","Treat with DEC",COUNTRY_INFO!P334))</f>
        <v>0</v>
      </c>
      <c r="F334" s="16">
        <f>IF(INTRO!$E$39&lt;&gt;"Non-endemic",COUNTRY_INFO!Q334,"Not required")</f>
        <v>2</v>
      </c>
      <c r="G334" s="15">
        <f>IF(COUNTRY_INFO!H334=1, IF($E334=1,$D334, 0),0)</f>
        <v>0</v>
      </c>
      <c r="H334" s="15">
        <f>IF(INTRO!$E$39&lt;&gt;"Endemic",0, IF(AND(COUNTRY_INFO!$I334=1,$F334&lt;&gt;0),IF(COUNTRY_INFO!M334&gt;=(COUNTRY_INFO!F334+COUNTRY_INFO!G334),COUNTRY_INFO!F334+COUNTRY_INFO!G334,COUNTRY_INFO!$M334), 0))</f>
        <v>63152.08065314198</v>
      </c>
      <c r="I334" s="3"/>
      <c r="J334" s="15">
        <f t="shared" si="37"/>
        <v>63152.08065314198</v>
      </c>
      <c r="K334" s="15">
        <f t="shared" si="38"/>
        <v>0</v>
      </c>
      <c r="L334" s="15">
        <f t="shared" si="39"/>
        <v>353651.65165759507</v>
      </c>
      <c r="M334" s="15">
        <f t="shared" si="40"/>
        <v>0</v>
      </c>
      <c r="N334" s="15">
        <f t="shared" si="41"/>
        <v>353651.65165759507</v>
      </c>
      <c r="O334" s="25"/>
      <c r="P334" s="17">
        <f t="shared" si="35"/>
        <v>353651.65165759507</v>
      </c>
      <c r="Q334" s="17">
        <f t="shared" si="36"/>
        <v>708</v>
      </c>
    </row>
    <row r="335" spans="1:17" x14ac:dyDescent="0.2">
      <c r="A335" s="14" t="str">
        <f>IF(INTRO!$E$39="Non-endemic"," ",IF(COUNTRY_INFO!A335=0," ",COUNTRY_INFO!A335))</f>
        <v>Ethiopia</v>
      </c>
      <c r="B335" s="14" t="str">
        <f>IF(INTRO!$E$39="Non-endemic"," ",IF(COUNTRY_INFO!B335=0," ",COUNTRY_INFO!B335))</f>
        <v>Oromia Buno Bedele</v>
      </c>
      <c r="C335" s="14" t="str">
        <f>IF(INTRO!$E$39="Non-endemic"," ",IF(COUNTRY_INFO!C335=0," ",COUNTRY_INFO!C335))</f>
        <v>Chora</v>
      </c>
      <c r="D335" s="15">
        <f>IF(INTRO!$E$39="Non-endemic",0,IF(INTRO!$E$39="Endemic but PC is not required",IF(COUNTRY_INFO!$H335=1,COUNTRY_INFO!F335+COUNTRY_INFO!G335,0),IF(COUNTRY_INFO!$H335=1,COUNTRY_INFO!F335+COUNTRY_INFO!G335,IF(COUNTRY_INFO!$I335=1,IF(COUNTRY_INFO!M335&gt;=(COUNTRY_INFO!F335+COUNTRY_INFO!G335),COUNTRY_INFO!F335+COUNTRY_INFO!G335,COUNTRY_INFO!$M335),0))))</f>
        <v>113974.67806056299</v>
      </c>
      <c r="E335" s="16">
        <f>IF(AND(INTRO!$E$39="Non-endemic",INTRO!$E$37="Non-endemic"),"Not required",IF(INTRO!$E$39="Non-endemic","Treat with DEC",COUNTRY_INFO!P335))</f>
        <v>0</v>
      </c>
      <c r="F335" s="16">
        <f>IF(INTRO!$E$39&lt;&gt;"Non-endemic",COUNTRY_INFO!Q335,"Not required")</f>
        <v>2</v>
      </c>
      <c r="G335" s="15">
        <f>IF(COUNTRY_INFO!H335=1, IF($E335=1,$D335, 0),0)</f>
        <v>0</v>
      </c>
      <c r="H335" s="15">
        <f>IF(INTRO!$E$39&lt;&gt;"Endemic",0, IF(AND(COUNTRY_INFO!$I335=1,$F335&lt;&gt;0),IF(COUNTRY_INFO!M335&gt;=(COUNTRY_INFO!F335+COUNTRY_INFO!G335),COUNTRY_INFO!F335+COUNTRY_INFO!G335,COUNTRY_INFO!$M335), 0))</f>
        <v>113974.67806056299</v>
      </c>
      <c r="I335" s="3"/>
      <c r="J335" s="15">
        <f t="shared" si="37"/>
        <v>113974.67806056299</v>
      </c>
      <c r="K335" s="15">
        <f t="shared" si="38"/>
        <v>0</v>
      </c>
      <c r="L335" s="15">
        <f t="shared" si="39"/>
        <v>638258.19713915267</v>
      </c>
      <c r="M335" s="15">
        <f t="shared" si="40"/>
        <v>0</v>
      </c>
      <c r="N335" s="15">
        <f t="shared" si="41"/>
        <v>638258.19713915267</v>
      </c>
      <c r="O335" s="25"/>
      <c r="P335" s="17">
        <f t="shared" si="35"/>
        <v>638258.19713915267</v>
      </c>
      <c r="Q335" s="17">
        <f t="shared" si="36"/>
        <v>1277</v>
      </c>
    </row>
    <row r="336" spans="1:17" x14ac:dyDescent="0.2">
      <c r="A336" s="14" t="str">
        <f>IF(INTRO!$E$39="Non-endemic"," ",IF(COUNTRY_INFO!A336=0," ",COUNTRY_INFO!A336))</f>
        <v>Ethiopia</v>
      </c>
      <c r="B336" s="14" t="str">
        <f>IF(INTRO!$E$39="Non-endemic"," ",IF(COUNTRY_INFO!B336=0," ",COUNTRY_INFO!B336))</f>
        <v>Oromia Buno Bedele</v>
      </c>
      <c r="C336" s="14" t="str">
        <f>IF(INTRO!$E$39="Non-endemic"," ",IF(COUNTRY_INFO!C336=0," ",COUNTRY_INFO!C336))</f>
        <v>Dabo Hanna</v>
      </c>
      <c r="D336" s="15">
        <f>IF(INTRO!$E$39="Non-endemic",0,IF(INTRO!$E$39="Endemic but PC is not required",IF(COUNTRY_INFO!$H336=1,COUNTRY_INFO!F336+COUNTRY_INFO!G336,0),IF(COUNTRY_INFO!$H336=1,COUNTRY_INFO!F336+COUNTRY_INFO!G336,IF(COUNTRY_INFO!$I336=1,IF(COUNTRY_INFO!M336&gt;=(COUNTRY_INFO!F336+COUNTRY_INFO!G336),COUNTRY_INFO!F336+COUNTRY_INFO!G336,COUNTRY_INFO!$M336),0))))</f>
        <v>46961.68520899443</v>
      </c>
      <c r="E336" s="16">
        <f>IF(AND(INTRO!$E$39="Non-endemic",INTRO!$E$37="Non-endemic"),"Not required",IF(INTRO!$E$39="Non-endemic","Treat with DEC",COUNTRY_INFO!P336))</f>
        <v>0</v>
      </c>
      <c r="F336" s="16">
        <f>IF(INTRO!$E$39&lt;&gt;"Non-endemic",COUNTRY_INFO!Q336,"Not required")</f>
        <v>2</v>
      </c>
      <c r="G336" s="15">
        <f>IF(COUNTRY_INFO!H336=1, IF($E336=1,$D336, 0),0)</f>
        <v>0</v>
      </c>
      <c r="H336" s="15">
        <f>IF(INTRO!$E$39&lt;&gt;"Endemic",0, IF(AND(COUNTRY_INFO!$I336=1,$F336&lt;&gt;0),IF(COUNTRY_INFO!M336&gt;=(COUNTRY_INFO!F336+COUNTRY_INFO!G336),COUNTRY_INFO!F336+COUNTRY_INFO!G336,COUNTRY_INFO!$M336), 0))</f>
        <v>46961.68520899443</v>
      </c>
      <c r="I336" s="3"/>
      <c r="J336" s="15">
        <f t="shared" si="37"/>
        <v>46961.68520899443</v>
      </c>
      <c r="K336" s="15">
        <f t="shared" si="38"/>
        <v>0</v>
      </c>
      <c r="L336" s="15">
        <f t="shared" si="39"/>
        <v>262985.43717036879</v>
      </c>
      <c r="M336" s="15">
        <f t="shared" si="40"/>
        <v>0</v>
      </c>
      <c r="N336" s="15">
        <f t="shared" si="41"/>
        <v>262985.43717036879</v>
      </c>
      <c r="O336" s="25"/>
      <c r="P336" s="17">
        <f t="shared" si="35"/>
        <v>262985.43717036879</v>
      </c>
      <c r="Q336" s="17">
        <f t="shared" si="36"/>
        <v>526</v>
      </c>
    </row>
    <row r="337" spans="1:17" x14ac:dyDescent="0.2">
      <c r="A337" s="14" t="str">
        <f>IF(INTRO!$E$39="Non-endemic"," ",IF(COUNTRY_INFO!A337=0," ",COUNTRY_INFO!A337))</f>
        <v>Ethiopia</v>
      </c>
      <c r="B337" s="14" t="str">
        <f>IF(INTRO!$E$39="Non-endemic"," ",IF(COUNTRY_INFO!B337=0," ",COUNTRY_INFO!B337))</f>
        <v>Oromia Buno Bedele</v>
      </c>
      <c r="C337" s="14" t="str">
        <f>IF(INTRO!$E$39="Non-endemic"," ",IF(COUNTRY_INFO!C337=0," ",COUNTRY_INFO!C337))</f>
        <v>Diediesa</v>
      </c>
      <c r="D337" s="15">
        <f>IF(INTRO!$E$39="Non-endemic",0,IF(INTRO!$E$39="Endemic but PC is not required",IF(COUNTRY_INFO!$H337=1,COUNTRY_INFO!F337+COUNTRY_INFO!G337,0),IF(COUNTRY_INFO!$H337=1,COUNTRY_INFO!F337+COUNTRY_INFO!G337,IF(COUNTRY_INFO!$I337=1,IF(COUNTRY_INFO!M337&gt;=(COUNTRY_INFO!F337+COUNTRY_INFO!G337),COUNTRY_INFO!F337+COUNTRY_INFO!G337,COUNTRY_INFO!$M337),0))))</f>
        <v>96184.233982213278</v>
      </c>
      <c r="E337" s="16">
        <f>IF(AND(INTRO!$E$39="Non-endemic",INTRO!$E$37="Non-endemic"),"Not required",IF(INTRO!$E$39="Non-endemic","Treat with DEC",COUNTRY_INFO!P337))</f>
        <v>0</v>
      </c>
      <c r="F337" s="16">
        <f>IF(INTRO!$E$39&lt;&gt;"Non-endemic",COUNTRY_INFO!Q337,"Not required")</f>
        <v>2</v>
      </c>
      <c r="G337" s="15">
        <f>IF(COUNTRY_INFO!H337=1, IF($E337=1,$D337, 0),0)</f>
        <v>0</v>
      </c>
      <c r="H337" s="15">
        <f>IF(INTRO!$E$39&lt;&gt;"Endemic",0, IF(AND(COUNTRY_INFO!$I337=1,$F337&lt;&gt;0),IF(COUNTRY_INFO!M337&gt;=(COUNTRY_INFO!F337+COUNTRY_INFO!G337),COUNTRY_INFO!F337+COUNTRY_INFO!G337,COUNTRY_INFO!$M337), 0))</f>
        <v>96184.233982213278</v>
      </c>
      <c r="I337" s="3"/>
      <c r="J337" s="15">
        <f t="shared" si="37"/>
        <v>96184.233982213278</v>
      </c>
      <c r="K337" s="15">
        <f t="shared" si="38"/>
        <v>0</v>
      </c>
      <c r="L337" s="15">
        <f t="shared" si="39"/>
        <v>538631.71030039433</v>
      </c>
      <c r="M337" s="15">
        <f t="shared" si="40"/>
        <v>0</v>
      </c>
      <c r="N337" s="15">
        <f t="shared" si="41"/>
        <v>538631.71030039433</v>
      </c>
      <c r="O337" s="25"/>
      <c r="P337" s="17">
        <f t="shared" si="35"/>
        <v>538631.71030039433</v>
      </c>
      <c r="Q337" s="17">
        <f t="shared" si="36"/>
        <v>1078</v>
      </c>
    </row>
    <row r="338" spans="1:17" x14ac:dyDescent="0.2">
      <c r="A338" s="14" t="str">
        <f>IF(INTRO!$E$39="Non-endemic"," ",IF(COUNTRY_INFO!A338=0," ",COUNTRY_INFO!A338))</f>
        <v>Ethiopia</v>
      </c>
      <c r="B338" s="14" t="str">
        <f>IF(INTRO!$E$39="Non-endemic"," ",IF(COUNTRY_INFO!B338=0," ",COUNTRY_INFO!B338))</f>
        <v>Oromia Buno Bedele</v>
      </c>
      <c r="C338" s="14" t="str">
        <f>IF(INTRO!$E$39="Non-endemic"," ",IF(COUNTRY_INFO!C338=0," ",COUNTRY_INFO!C338))</f>
        <v>Diga</v>
      </c>
      <c r="D338" s="15">
        <f>IF(INTRO!$E$39="Non-endemic",0,IF(INTRO!$E$39="Endemic but PC is not required",IF(COUNTRY_INFO!$H338=1,COUNTRY_INFO!F338+COUNTRY_INFO!G338,0),IF(COUNTRY_INFO!$H338=1,COUNTRY_INFO!F338+COUNTRY_INFO!G338,IF(COUNTRY_INFO!$I338=1,IF(COUNTRY_INFO!M338&gt;=(COUNTRY_INFO!F338+COUNTRY_INFO!G338),COUNTRY_INFO!F338+COUNTRY_INFO!G338,COUNTRY_INFO!$M338),0))))</f>
        <v>44754.099311429803</v>
      </c>
      <c r="E338" s="16">
        <f>IF(AND(INTRO!$E$39="Non-endemic",INTRO!$E$37="Non-endemic"),"Not required",IF(INTRO!$E$39="Non-endemic","Treat with DEC",COUNTRY_INFO!P338))</f>
        <v>0</v>
      </c>
      <c r="F338" s="16">
        <f>IF(INTRO!$E$39&lt;&gt;"Non-endemic",COUNTRY_INFO!Q338,"Not required")</f>
        <v>2</v>
      </c>
      <c r="G338" s="15">
        <f>IF(COUNTRY_INFO!H338=1, IF($E338=1,$D338, 0),0)</f>
        <v>0</v>
      </c>
      <c r="H338" s="15">
        <f>IF(INTRO!$E$39&lt;&gt;"Endemic",0, IF(AND(COUNTRY_INFO!$I338=1,$F338&lt;&gt;0),IF(COUNTRY_INFO!M338&gt;=(COUNTRY_INFO!F338+COUNTRY_INFO!G338),COUNTRY_INFO!F338+COUNTRY_INFO!G338,COUNTRY_INFO!$M338), 0))</f>
        <v>44754.099311429803</v>
      </c>
      <c r="I338" s="3"/>
      <c r="J338" s="15">
        <f t="shared" si="37"/>
        <v>44754.099311429803</v>
      </c>
      <c r="K338" s="15">
        <f t="shared" si="38"/>
        <v>0</v>
      </c>
      <c r="L338" s="15">
        <f t="shared" si="39"/>
        <v>250622.95614400689</v>
      </c>
      <c r="M338" s="15">
        <f t="shared" si="40"/>
        <v>0</v>
      </c>
      <c r="N338" s="15">
        <f t="shared" si="41"/>
        <v>250622.95614400689</v>
      </c>
      <c r="O338" s="25"/>
      <c r="P338" s="17">
        <f t="shared" si="35"/>
        <v>250622.95614400689</v>
      </c>
      <c r="Q338" s="17">
        <f t="shared" si="36"/>
        <v>502</v>
      </c>
    </row>
    <row r="339" spans="1:17" x14ac:dyDescent="0.2">
      <c r="A339" s="14" t="str">
        <f>IF(INTRO!$E$39="Non-endemic"," ",IF(COUNTRY_INFO!A339=0," ",COUNTRY_INFO!A339))</f>
        <v>Ethiopia</v>
      </c>
      <c r="B339" s="14" t="str">
        <f>IF(INTRO!$E$39="Non-endemic"," ",IF(COUNTRY_INFO!B339=0," ",COUNTRY_INFO!B339))</f>
        <v>Oromia Buno Bedele</v>
      </c>
      <c r="C339" s="14" t="str">
        <f>IF(INTRO!$E$39="Non-endemic"," ",IF(COUNTRY_INFO!C339=0," ",COUNTRY_INFO!C339))</f>
        <v>Gechi</v>
      </c>
      <c r="D339" s="15">
        <f>IF(INTRO!$E$39="Non-endemic",0,IF(INTRO!$E$39="Endemic but PC is not required",IF(COUNTRY_INFO!$H339=1,COUNTRY_INFO!F339+COUNTRY_INFO!G339,0),IF(COUNTRY_INFO!$H339=1,COUNTRY_INFO!F339+COUNTRY_INFO!G339,IF(COUNTRY_INFO!$I339=1,IF(COUNTRY_INFO!M339&gt;=(COUNTRY_INFO!F339+COUNTRY_INFO!G339),COUNTRY_INFO!F339+COUNTRY_INFO!G339,COUNTRY_INFO!$M339),0))))</f>
        <v>79926.811796138878</v>
      </c>
      <c r="E339" s="16">
        <f>IF(AND(INTRO!$E$39="Non-endemic",INTRO!$E$37="Non-endemic"),"Not required",IF(INTRO!$E$39="Non-endemic","Treat with DEC",COUNTRY_INFO!P339))</f>
        <v>0</v>
      </c>
      <c r="F339" s="16">
        <f>IF(INTRO!$E$39&lt;&gt;"Non-endemic",COUNTRY_INFO!Q339,"Not required")</f>
        <v>2</v>
      </c>
      <c r="G339" s="15">
        <f>IF(COUNTRY_INFO!H339=1, IF($E339=1,$D339, 0),0)</f>
        <v>0</v>
      </c>
      <c r="H339" s="15">
        <f>IF(INTRO!$E$39&lt;&gt;"Endemic",0, IF(AND(COUNTRY_INFO!$I339=1,$F339&lt;&gt;0),IF(COUNTRY_INFO!M339&gt;=(COUNTRY_INFO!F339+COUNTRY_INFO!G339),COUNTRY_INFO!F339+COUNTRY_INFO!G339,COUNTRY_INFO!$M339), 0))</f>
        <v>79926.811796138878</v>
      </c>
      <c r="I339" s="3"/>
      <c r="J339" s="15">
        <f t="shared" si="37"/>
        <v>79926.811796138878</v>
      </c>
      <c r="K339" s="15">
        <f t="shared" si="38"/>
        <v>0</v>
      </c>
      <c r="L339" s="15">
        <f t="shared" si="39"/>
        <v>447590.14605837769</v>
      </c>
      <c r="M339" s="15">
        <f t="shared" si="40"/>
        <v>0</v>
      </c>
      <c r="N339" s="15">
        <f t="shared" si="41"/>
        <v>447590.14605837769</v>
      </c>
      <c r="O339" s="25"/>
      <c r="P339" s="17">
        <f t="shared" si="35"/>
        <v>447590.14605837769</v>
      </c>
      <c r="Q339" s="17">
        <f t="shared" si="36"/>
        <v>896</v>
      </c>
    </row>
    <row r="340" spans="1:17" x14ac:dyDescent="0.2">
      <c r="A340" s="14" t="str">
        <f>IF(INTRO!$E$39="Non-endemic"," ",IF(COUNTRY_INFO!A340=0," ",COUNTRY_INFO!A340))</f>
        <v>Ethiopia</v>
      </c>
      <c r="B340" s="14" t="str">
        <f>IF(INTRO!$E$39="Non-endemic"," ",IF(COUNTRY_INFO!B340=0," ",COUNTRY_INFO!B340))</f>
        <v>Oromia Buno Bedele</v>
      </c>
      <c r="C340" s="14" t="str">
        <f>IF(INTRO!$E$39="Non-endemic"," ",IF(COUNTRY_INFO!C340=0," ",COUNTRY_INFO!C340))</f>
        <v>Meko</v>
      </c>
      <c r="D340" s="15">
        <f>IF(INTRO!$E$39="Non-endemic",0,IF(INTRO!$E$39="Endemic but PC is not required",IF(COUNTRY_INFO!$H340=1,COUNTRY_INFO!F340+COUNTRY_INFO!G340,0),IF(COUNTRY_INFO!$H340=1,COUNTRY_INFO!F340+COUNTRY_INFO!G340,IF(COUNTRY_INFO!$I340=1,IF(COUNTRY_INFO!M340&gt;=(COUNTRY_INFO!F340+COUNTRY_INFO!G340),COUNTRY_INFO!F340+COUNTRY_INFO!G340,COUNTRY_INFO!$M340),0))))</f>
        <v>24704.510303264058</v>
      </c>
      <c r="E340" s="16">
        <f>IF(AND(INTRO!$E$39="Non-endemic",INTRO!$E$37="Non-endemic"),"Not required",IF(INTRO!$E$39="Non-endemic","Treat with DEC",COUNTRY_INFO!P340))</f>
        <v>0</v>
      </c>
      <c r="F340" s="16">
        <f>IF(INTRO!$E$39&lt;&gt;"Non-endemic",COUNTRY_INFO!Q340,"Not required")</f>
        <v>2</v>
      </c>
      <c r="G340" s="15">
        <f>IF(COUNTRY_INFO!H340=1, IF($E340=1,$D340, 0),0)</f>
        <v>0</v>
      </c>
      <c r="H340" s="15">
        <f>IF(INTRO!$E$39&lt;&gt;"Endemic",0, IF(AND(COUNTRY_INFO!$I340=1,$F340&lt;&gt;0),IF(COUNTRY_INFO!M340&gt;=(COUNTRY_INFO!F340+COUNTRY_INFO!G340),COUNTRY_INFO!F340+COUNTRY_INFO!G340,COUNTRY_INFO!$M340), 0))</f>
        <v>24704.510303264058</v>
      </c>
      <c r="I340" s="3"/>
      <c r="J340" s="15">
        <f t="shared" si="37"/>
        <v>24704.510303264058</v>
      </c>
      <c r="K340" s="15">
        <f t="shared" si="38"/>
        <v>0</v>
      </c>
      <c r="L340" s="15">
        <f t="shared" si="39"/>
        <v>138345.25769827873</v>
      </c>
      <c r="M340" s="15">
        <f t="shared" si="40"/>
        <v>0</v>
      </c>
      <c r="N340" s="15">
        <f t="shared" si="41"/>
        <v>138345.25769827873</v>
      </c>
      <c r="O340" s="25"/>
      <c r="P340" s="17">
        <f t="shared" si="35"/>
        <v>138345.25769827873</v>
      </c>
      <c r="Q340" s="17">
        <f t="shared" si="36"/>
        <v>277</v>
      </c>
    </row>
    <row r="341" spans="1:17" x14ac:dyDescent="0.2">
      <c r="A341" s="14" t="str">
        <f>IF(INTRO!$E$39="Non-endemic"," ",IF(COUNTRY_INFO!A341=0," ",COUNTRY_INFO!A341))</f>
        <v>Ethiopia</v>
      </c>
      <c r="B341" s="14" t="str">
        <f>IF(INTRO!$E$39="Non-endemic"," ",IF(COUNTRY_INFO!B341=0," ",COUNTRY_INFO!B341))</f>
        <v>Oromia East Harerge</v>
      </c>
      <c r="C341" s="14" t="str">
        <f>IF(INTRO!$E$39="Non-endemic"," ",IF(COUNTRY_INFO!C341=0," ",COUNTRY_INFO!C341))</f>
        <v>Awaday Town</v>
      </c>
      <c r="D341" s="15">
        <f>IF(INTRO!$E$39="Non-endemic",0,IF(INTRO!$E$39="Endemic but PC is not required",IF(COUNTRY_INFO!$H341=1,COUNTRY_INFO!F341+COUNTRY_INFO!G341,0),IF(COUNTRY_INFO!$H341=1,COUNTRY_INFO!F341+COUNTRY_INFO!G341,IF(COUNTRY_INFO!$I341=1,IF(COUNTRY_INFO!M341&gt;=(COUNTRY_INFO!F341+COUNTRY_INFO!G341),COUNTRY_INFO!F341+COUNTRY_INFO!G341,COUNTRY_INFO!$M341),0))))</f>
        <v>0</v>
      </c>
      <c r="E341" s="16">
        <f>IF(AND(INTRO!$E$39="Non-endemic",INTRO!$E$37="Non-endemic"),"Not required",IF(INTRO!$E$39="Non-endemic","Treat with DEC",COUNTRY_INFO!P341))</f>
        <v>0</v>
      </c>
      <c r="F341" s="16">
        <f>IF(INTRO!$E$39&lt;&gt;"Non-endemic",COUNTRY_INFO!Q341,"Not required")</f>
        <v>0</v>
      </c>
      <c r="G341" s="15">
        <f>IF(COUNTRY_INFO!H341=1, IF($E341=1,$D341, 0),0)</f>
        <v>0</v>
      </c>
      <c r="H341" s="15">
        <f>IF(INTRO!$E$39&lt;&gt;"Endemic",0, IF(AND(COUNTRY_INFO!$I341=1,$F341&lt;&gt;0),IF(COUNTRY_INFO!M341&gt;=(COUNTRY_INFO!F341+COUNTRY_INFO!G341),COUNTRY_INFO!F341+COUNTRY_INFO!G341,COUNTRY_INFO!$M341), 0))</f>
        <v>0</v>
      </c>
      <c r="I341" s="3"/>
      <c r="J341" s="15">
        <f t="shared" si="37"/>
        <v>0</v>
      </c>
      <c r="K341" s="15">
        <f t="shared" si="38"/>
        <v>0</v>
      </c>
      <c r="L341" s="15">
        <f t="shared" si="39"/>
        <v>0</v>
      </c>
      <c r="M341" s="15">
        <f t="shared" si="40"/>
        <v>0</v>
      </c>
      <c r="N341" s="15">
        <f t="shared" si="41"/>
        <v>0</v>
      </c>
      <c r="O341" s="25"/>
      <c r="P341" s="17">
        <f t="shared" si="35"/>
        <v>0</v>
      </c>
      <c r="Q341" s="17">
        <f t="shared" si="36"/>
        <v>0</v>
      </c>
    </row>
    <row r="342" spans="1:17" x14ac:dyDescent="0.2">
      <c r="A342" s="14" t="str">
        <f>IF(INTRO!$E$39="Non-endemic"," ",IF(COUNTRY_INFO!A342=0," ",COUNTRY_INFO!A342))</f>
        <v>Ethiopia</v>
      </c>
      <c r="B342" s="14" t="str">
        <f>IF(INTRO!$E$39="Non-endemic"," ",IF(COUNTRY_INFO!B342=0," ",COUNTRY_INFO!B342))</f>
        <v>Oromia East Harerge</v>
      </c>
      <c r="C342" s="14" t="str">
        <f>IF(INTRO!$E$39="Non-endemic"," ",IF(COUNTRY_INFO!C342=0," ",COUNTRY_INFO!C342))</f>
        <v>Babile</v>
      </c>
      <c r="D342" s="15">
        <f>IF(INTRO!$E$39="Non-endemic",0,IF(INTRO!$E$39="Endemic but PC is not required",IF(COUNTRY_INFO!$H342=1,COUNTRY_INFO!F342+COUNTRY_INFO!G342,0),IF(COUNTRY_INFO!$H342=1,COUNTRY_INFO!F342+COUNTRY_INFO!G342,IF(COUNTRY_INFO!$I342=1,IF(COUNTRY_INFO!M342&gt;=(COUNTRY_INFO!F342+COUNTRY_INFO!G342),COUNTRY_INFO!F342+COUNTRY_INFO!G342,COUNTRY_INFO!$M342),0))))</f>
        <v>0</v>
      </c>
      <c r="E342" s="16">
        <f>IF(AND(INTRO!$E$39="Non-endemic",INTRO!$E$37="Non-endemic"),"Not required",IF(INTRO!$E$39="Non-endemic","Treat with DEC",COUNTRY_INFO!P342))</f>
        <v>0</v>
      </c>
      <c r="F342" s="16">
        <f>IF(INTRO!$E$39&lt;&gt;"Non-endemic",COUNTRY_INFO!Q342,"Not required")</f>
        <v>0</v>
      </c>
      <c r="G342" s="15">
        <f>IF(COUNTRY_INFO!H342=1, IF($E342=1,$D342, 0),0)</f>
        <v>0</v>
      </c>
      <c r="H342" s="15">
        <f>IF(INTRO!$E$39&lt;&gt;"Endemic",0, IF(AND(COUNTRY_INFO!$I342=1,$F342&lt;&gt;0),IF(COUNTRY_INFO!M342&gt;=(COUNTRY_INFO!F342+COUNTRY_INFO!G342),COUNTRY_INFO!F342+COUNTRY_INFO!G342,COUNTRY_INFO!$M342), 0))</f>
        <v>0</v>
      </c>
      <c r="I342" s="3"/>
      <c r="J342" s="15">
        <f t="shared" si="37"/>
        <v>0</v>
      </c>
      <c r="K342" s="15">
        <f t="shared" si="38"/>
        <v>0</v>
      </c>
      <c r="L342" s="15">
        <f t="shared" si="39"/>
        <v>0</v>
      </c>
      <c r="M342" s="15">
        <f t="shared" si="40"/>
        <v>0</v>
      </c>
      <c r="N342" s="15">
        <f t="shared" si="41"/>
        <v>0</v>
      </c>
      <c r="O342" s="25"/>
      <c r="P342" s="17">
        <f t="shared" si="35"/>
        <v>0</v>
      </c>
      <c r="Q342" s="17">
        <f t="shared" si="36"/>
        <v>0</v>
      </c>
    </row>
    <row r="343" spans="1:17" x14ac:dyDescent="0.2">
      <c r="A343" s="14" t="str">
        <f>IF(INTRO!$E$39="Non-endemic"," ",IF(COUNTRY_INFO!A343=0," ",COUNTRY_INFO!A343))</f>
        <v>Ethiopia</v>
      </c>
      <c r="B343" s="14" t="str">
        <f>IF(INTRO!$E$39="Non-endemic"," ",IF(COUNTRY_INFO!B343=0," ",COUNTRY_INFO!B343))</f>
        <v>Oromia East Harerge</v>
      </c>
      <c r="C343" s="14" t="str">
        <f>IF(INTRO!$E$39="Non-endemic"," ",IF(COUNTRY_INFO!C343=0," ",COUNTRY_INFO!C343))</f>
        <v>Babile Town</v>
      </c>
      <c r="D343" s="15">
        <f>IF(INTRO!$E$39="Non-endemic",0,IF(INTRO!$E$39="Endemic but PC is not required",IF(COUNTRY_INFO!$H343=1,COUNTRY_INFO!F343+COUNTRY_INFO!G343,0),IF(COUNTRY_INFO!$H343=1,COUNTRY_INFO!F343+COUNTRY_INFO!G343,IF(COUNTRY_INFO!$I343=1,IF(COUNTRY_INFO!M343&gt;=(COUNTRY_INFO!F343+COUNTRY_INFO!G343),COUNTRY_INFO!F343+COUNTRY_INFO!G343,COUNTRY_INFO!$M343),0))))</f>
        <v>0</v>
      </c>
      <c r="E343" s="16">
        <f>IF(AND(INTRO!$E$39="Non-endemic",INTRO!$E$37="Non-endemic"),"Not required",IF(INTRO!$E$39="Non-endemic","Treat with DEC",COUNTRY_INFO!P343))</f>
        <v>0</v>
      </c>
      <c r="F343" s="16">
        <f>IF(INTRO!$E$39&lt;&gt;"Non-endemic",COUNTRY_INFO!Q343,"Not required")</f>
        <v>0</v>
      </c>
      <c r="G343" s="15">
        <f>IF(COUNTRY_INFO!H343=1, IF($E343=1,$D343, 0),0)</f>
        <v>0</v>
      </c>
      <c r="H343" s="15">
        <f>IF(INTRO!$E$39&lt;&gt;"Endemic",0, IF(AND(COUNTRY_INFO!$I343=1,$F343&lt;&gt;0),IF(COUNTRY_INFO!M343&gt;=(COUNTRY_INFO!F343+COUNTRY_INFO!G343),COUNTRY_INFO!F343+COUNTRY_INFO!G343,COUNTRY_INFO!$M343), 0))</f>
        <v>0</v>
      </c>
      <c r="I343" s="3"/>
      <c r="J343" s="15">
        <f t="shared" si="37"/>
        <v>0</v>
      </c>
      <c r="K343" s="15">
        <f t="shared" si="38"/>
        <v>0</v>
      </c>
      <c r="L343" s="15">
        <f t="shared" si="39"/>
        <v>0</v>
      </c>
      <c r="M343" s="15">
        <f t="shared" si="40"/>
        <v>0</v>
      </c>
      <c r="N343" s="15">
        <f t="shared" si="41"/>
        <v>0</v>
      </c>
      <c r="O343" s="25"/>
      <c r="P343" s="17">
        <f t="shared" si="35"/>
        <v>0</v>
      </c>
      <c r="Q343" s="17">
        <f t="shared" si="36"/>
        <v>0</v>
      </c>
    </row>
    <row r="344" spans="1:17" x14ac:dyDescent="0.2">
      <c r="A344" s="14" t="str">
        <f>IF(INTRO!$E$39="Non-endemic"," ",IF(COUNTRY_INFO!A344=0," ",COUNTRY_INFO!A344))</f>
        <v>Ethiopia</v>
      </c>
      <c r="B344" s="14" t="str">
        <f>IF(INTRO!$E$39="Non-endemic"," ",IF(COUNTRY_INFO!B344=0," ",COUNTRY_INFO!B344))</f>
        <v>Oromia East Harerge</v>
      </c>
      <c r="C344" s="14" t="str">
        <f>IF(INTRO!$E$39="Non-endemic"," ",IF(COUNTRY_INFO!C344=0," ",COUNTRY_INFO!C344))</f>
        <v>Bedeno</v>
      </c>
      <c r="D344" s="15">
        <f>IF(INTRO!$E$39="Non-endemic",0,IF(INTRO!$E$39="Endemic but PC is not required",IF(COUNTRY_INFO!$H344=1,COUNTRY_INFO!F344+COUNTRY_INFO!G344,0),IF(COUNTRY_INFO!$H344=1,COUNTRY_INFO!F344+COUNTRY_INFO!G344,IF(COUNTRY_INFO!$I344=1,IF(COUNTRY_INFO!M344&gt;=(COUNTRY_INFO!F344+COUNTRY_INFO!G344),COUNTRY_INFO!F344+COUNTRY_INFO!G344,COUNTRY_INFO!$M344),0))))</f>
        <v>269653.73867488466</v>
      </c>
      <c r="E344" s="16">
        <f>IF(AND(INTRO!$E$39="Non-endemic",INTRO!$E$37="Non-endemic"),"Not required",IF(INTRO!$E$39="Non-endemic","Treat with DEC",COUNTRY_INFO!P344))</f>
        <v>0</v>
      </c>
      <c r="F344" s="16">
        <f>IF(INTRO!$E$39&lt;&gt;"Non-endemic",COUNTRY_INFO!Q344,"Not required")</f>
        <v>2</v>
      </c>
      <c r="G344" s="15">
        <f>IF(COUNTRY_INFO!H344=1, IF($E344=1,$D344, 0),0)</f>
        <v>0</v>
      </c>
      <c r="H344" s="15">
        <f>IF(INTRO!$E$39&lt;&gt;"Endemic",0, IF(AND(COUNTRY_INFO!$I344=1,$F344&lt;&gt;0),IF(COUNTRY_INFO!M344&gt;=(COUNTRY_INFO!F344+COUNTRY_INFO!G344),COUNTRY_INFO!F344+COUNTRY_INFO!G344,COUNTRY_INFO!$M344), 0))</f>
        <v>269653.73867488466</v>
      </c>
      <c r="I344" s="3"/>
      <c r="J344" s="15">
        <f t="shared" si="37"/>
        <v>269653.73867488466</v>
      </c>
      <c r="K344" s="15">
        <f t="shared" si="38"/>
        <v>0</v>
      </c>
      <c r="L344" s="15">
        <f t="shared" si="39"/>
        <v>1510060.9365793541</v>
      </c>
      <c r="M344" s="15">
        <f t="shared" si="40"/>
        <v>0</v>
      </c>
      <c r="N344" s="15">
        <f t="shared" si="41"/>
        <v>1510060.9365793541</v>
      </c>
      <c r="O344" s="25"/>
      <c r="P344" s="17">
        <f t="shared" si="35"/>
        <v>1510060.9365793541</v>
      </c>
      <c r="Q344" s="17">
        <f t="shared" si="36"/>
        <v>3021</v>
      </c>
    </row>
    <row r="345" spans="1:17" x14ac:dyDescent="0.2">
      <c r="A345" s="14" t="str">
        <f>IF(INTRO!$E$39="Non-endemic"," ",IF(COUNTRY_INFO!A345=0," ",COUNTRY_INFO!A345))</f>
        <v>Ethiopia</v>
      </c>
      <c r="B345" s="14" t="str">
        <f>IF(INTRO!$E$39="Non-endemic"," ",IF(COUNTRY_INFO!B345=0," ",COUNTRY_INFO!B345))</f>
        <v>Oromia East Harerge</v>
      </c>
      <c r="C345" s="14" t="str">
        <f>IF(INTRO!$E$39="Non-endemic"," ",IF(COUNTRY_INFO!C345=0," ",COUNTRY_INFO!C345))</f>
        <v>Chenaksan</v>
      </c>
      <c r="D345" s="15">
        <f>IF(INTRO!$E$39="Non-endemic",0,IF(INTRO!$E$39="Endemic but PC is not required",IF(COUNTRY_INFO!$H345=1,COUNTRY_INFO!F345+COUNTRY_INFO!G345,0),IF(COUNTRY_INFO!$H345=1,COUNTRY_INFO!F345+COUNTRY_INFO!G345,IF(COUNTRY_INFO!$I345=1,IF(COUNTRY_INFO!M345&gt;=(COUNTRY_INFO!F345+COUNTRY_INFO!G345),COUNTRY_INFO!F345+COUNTRY_INFO!G345,COUNTRY_INFO!$M345),0))))</f>
        <v>0</v>
      </c>
      <c r="E345" s="16">
        <f>IF(AND(INTRO!$E$39="Non-endemic",INTRO!$E$37="Non-endemic"),"Not required",IF(INTRO!$E$39="Non-endemic","Treat with DEC",COUNTRY_INFO!P345))</f>
        <v>0</v>
      </c>
      <c r="F345" s="16">
        <f>IF(INTRO!$E$39&lt;&gt;"Non-endemic",COUNTRY_INFO!Q345,"Not required")</f>
        <v>0</v>
      </c>
      <c r="G345" s="15">
        <f>IF(COUNTRY_INFO!H345=1, IF($E345=1,$D345, 0),0)</f>
        <v>0</v>
      </c>
      <c r="H345" s="15">
        <f>IF(INTRO!$E$39&lt;&gt;"Endemic",0, IF(AND(COUNTRY_INFO!$I345=1,$F345&lt;&gt;0),IF(COUNTRY_INFO!M345&gt;=(COUNTRY_INFO!F345+COUNTRY_INFO!G345),COUNTRY_INFO!F345+COUNTRY_INFO!G345,COUNTRY_INFO!$M345), 0))</f>
        <v>0</v>
      </c>
      <c r="I345" s="3"/>
      <c r="J345" s="15">
        <f t="shared" si="37"/>
        <v>0</v>
      </c>
      <c r="K345" s="15">
        <f t="shared" si="38"/>
        <v>0</v>
      </c>
      <c r="L345" s="15">
        <f t="shared" si="39"/>
        <v>0</v>
      </c>
      <c r="M345" s="15">
        <f t="shared" si="40"/>
        <v>0</v>
      </c>
      <c r="N345" s="15">
        <f t="shared" si="41"/>
        <v>0</v>
      </c>
      <c r="O345" s="25"/>
      <c r="P345" s="17">
        <f t="shared" si="35"/>
        <v>0</v>
      </c>
      <c r="Q345" s="17">
        <f t="shared" si="36"/>
        <v>0</v>
      </c>
    </row>
    <row r="346" spans="1:17" x14ac:dyDescent="0.2">
      <c r="A346" s="14" t="str">
        <f>IF(INTRO!$E$39="Non-endemic"," ",IF(COUNTRY_INFO!A346=0," ",COUNTRY_INFO!A346))</f>
        <v>Ethiopia</v>
      </c>
      <c r="B346" s="14" t="str">
        <f>IF(INTRO!$E$39="Non-endemic"," ",IF(COUNTRY_INFO!B346=0," ",COUNTRY_INFO!B346))</f>
        <v>Oromia East Harerge</v>
      </c>
      <c r="C346" s="14" t="str">
        <f>IF(INTRO!$E$39="Non-endemic"," ",IF(COUNTRY_INFO!C346=0," ",COUNTRY_INFO!C346))</f>
        <v>Deder</v>
      </c>
      <c r="D346" s="15">
        <f>IF(INTRO!$E$39="Non-endemic",0,IF(INTRO!$E$39="Endemic but PC is not required",IF(COUNTRY_INFO!$H346=1,COUNTRY_INFO!F346+COUNTRY_INFO!G346,0),IF(COUNTRY_INFO!$H346=1,COUNTRY_INFO!F346+COUNTRY_INFO!G346,IF(COUNTRY_INFO!$I346=1,IF(COUNTRY_INFO!M346&gt;=(COUNTRY_INFO!F346+COUNTRY_INFO!G346),COUNTRY_INFO!F346+COUNTRY_INFO!G346,COUNTRY_INFO!$M346),0))))</f>
        <v>258675.10207415075</v>
      </c>
      <c r="E346" s="16">
        <f>IF(AND(INTRO!$E$39="Non-endemic",INTRO!$E$37="Non-endemic"),"Not required",IF(INTRO!$E$39="Non-endemic","Treat with DEC",COUNTRY_INFO!P346))</f>
        <v>0</v>
      </c>
      <c r="F346" s="16">
        <f>IF(INTRO!$E$39&lt;&gt;"Non-endemic",COUNTRY_INFO!Q346,"Not required")</f>
        <v>2</v>
      </c>
      <c r="G346" s="15">
        <f>IF(COUNTRY_INFO!H346=1, IF($E346=1,$D346, 0),0)</f>
        <v>0</v>
      </c>
      <c r="H346" s="15">
        <f>IF(INTRO!$E$39&lt;&gt;"Endemic",0, IF(AND(COUNTRY_INFO!$I346=1,$F346&lt;&gt;0),IF(COUNTRY_INFO!M346&gt;=(COUNTRY_INFO!F346+COUNTRY_INFO!G346),COUNTRY_INFO!F346+COUNTRY_INFO!G346,COUNTRY_INFO!$M346), 0))</f>
        <v>258675.10207415075</v>
      </c>
      <c r="I346" s="3"/>
      <c r="J346" s="15">
        <f t="shared" si="37"/>
        <v>258675.10207415075</v>
      </c>
      <c r="K346" s="15">
        <f t="shared" si="38"/>
        <v>0</v>
      </c>
      <c r="L346" s="15">
        <f t="shared" si="39"/>
        <v>1448580.571615244</v>
      </c>
      <c r="M346" s="15">
        <f t="shared" si="40"/>
        <v>0</v>
      </c>
      <c r="N346" s="15">
        <f t="shared" si="41"/>
        <v>1448580.571615244</v>
      </c>
      <c r="O346" s="25"/>
      <c r="P346" s="17">
        <f t="shared" si="35"/>
        <v>1448580.571615244</v>
      </c>
      <c r="Q346" s="17">
        <f t="shared" si="36"/>
        <v>2898</v>
      </c>
    </row>
    <row r="347" spans="1:17" x14ac:dyDescent="0.2">
      <c r="A347" s="14" t="str">
        <f>IF(INTRO!$E$39="Non-endemic"," ",IF(COUNTRY_INFO!A347=0," ",COUNTRY_INFO!A347))</f>
        <v>Ethiopia</v>
      </c>
      <c r="B347" s="14" t="str">
        <f>IF(INTRO!$E$39="Non-endemic"," ",IF(COUNTRY_INFO!B347=0," ",COUNTRY_INFO!B347))</f>
        <v>Oromia East Harerge</v>
      </c>
      <c r="C347" s="14" t="str">
        <f>IF(INTRO!$E$39="Non-endemic"," ",IF(COUNTRY_INFO!C347=0," ",COUNTRY_INFO!C347))</f>
        <v>Deder Town</v>
      </c>
      <c r="D347" s="15">
        <f>IF(INTRO!$E$39="Non-endemic",0,IF(INTRO!$E$39="Endemic but PC is not required",IF(COUNTRY_INFO!$H347=1,COUNTRY_INFO!F347+COUNTRY_INFO!G347,0),IF(COUNTRY_INFO!$H347=1,COUNTRY_INFO!F347+COUNTRY_INFO!G347,IF(COUNTRY_INFO!$I347=1,IF(COUNTRY_INFO!M347&gt;=(COUNTRY_INFO!F347+COUNTRY_INFO!G347),COUNTRY_INFO!F347+COUNTRY_INFO!G347,COUNTRY_INFO!$M347),0))))</f>
        <v>0</v>
      </c>
      <c r="E347" s="16">
        <f>IF(AND(INTRO!$E$39="Non-endemic",INTRO!$E$37="Non-endemic"),"Not required",IF(INTRO!$E$39="Non-endemic","Treat with DEC",COUNTRY_INFO!P347))</f>
        <v>0</v>
      </c>
      <c r="F347" s="16">
        <f>IF(INTRO!$E$39&lt;&gt;"Non-endemic",COUNTRY_INFO!Q347,"Not required")</f>
        <v>0</v>
      </c>
      <c r="G347" s="15">
        <f>IF(COUNTRY_INFO!H347=1, IF($E347=1,$D347, 0),0)</f>
        <v>0</v>
      </c>
      <c r="H347" s="15">
        <f>IF(INTRO!$E$39&lt;&gt;"Endemic",0, IF(AND(COUNTRY_INFO!$I347=1,$F347&lt;&gt;0),IF(COUNTRY_INFO!M347&gt;=(COUNTRY_INFO!F347+COUNTRY_INFO!G347),COUNTRY_INFO!F347+COUNTRY_INFO!G347,COUNTRY_INFO!$M347), 0))</f>
        <v>0</v>
      </c>
      <c r="I347" s="3"/>
      <c r="J347" s="15">
        <f t="shared" si="37"/>
        <v>0</v>
      </c>
      <c r="K347" s="15">
        <f t="shared" si="38"/>
        <v>0</v>
      </c>
      <c r="L347" s="15">
        <f t="shared" si="39"/>
        <v>0</v>
      </c>
      <c r="M347" s="15">
        <f t="shared" si="40"/>
        <v>0</v>
      </c>
      <c r="N347" s="15">
        <f t="shared" si="41"/>
        <v>0</v>
      </c>
      <c r="O347" s="25"/>
      <c r="P347" s="17">
        <f t="shared" si="35"/>
        <v>0</v>
      </c>
      <c r="Q347" s="17">
        <f t="shared" si="36"/>
        <v>0</v>
      </c>
    </row>
    <row r="348" spans="1:17" x14ac:dyDescent="0.2">
      <c r="A348" s="14" t="str">
        <f>IF(INTRO!$E$39="Non-endemic"," ",IF(COUNTRY_INFO!A348=0," ",COUNTRY_INFO!A348))</f>
        <v>Ethiopia</v>
      </c>
      <c r="B348" s="14" t="str">
        <f>IF(INTRO!$E$39="Non-endemic"," ",IF(COUNTRY_INFO!B348=0," ",COUNTRY_INFO!B348))</f>
        <v>Oromia East Harerge</v>
      </c>
      <c r="C348" s="14" t="str">
        <f>IF(INTRO!$E$39="Non-endemic"," ",IF(COUNTRY_INFO!C348=0," ",COUNTRY_INFO!C348))</f>
        <v>Fedis</v>
      </c>
      <c r="D348" s="15">
        <f>IF(INTRO!$E$39="Non-endemic",0,IF(INTRO!$E$39="Endemic but PC is not required",IF(COUNTRY_INFO!$H348=1,COUNTRY_INFO!F348+COUNTRY_INFO!G348,0),IF(COUNTRY_INFO!$H348=1,COUNTRY_INFO!F348+COUNTRY_INFO!G348,IF(COUNTRY_INFO!$I348=1,IF(COUNTRY_INFO!M348&gt;=(COUNTRY_INFO!F348+COUNTRY_INFO!G348),COUNTRY_INFO!F348+COUNTRY_INFO!G348,COUNTRY_INFO!$M348),0))))</f>
        <v>0</v>
      </c>
      <c r="E348" s="16">
        <f>IF(AND(INTRO!$E$39="Non-endemic",INTRO!$E$37="Non-endemic"),"Not required",IF(INTRO!$E$39="Non-endemic","Treat with DEC",COUNTRY_INFO!P348))</f>
        <v>0</v>
      </c>
      <c r="F348" s="16">
        <f>IF(INTRO!$E$39&lt;&gt;"Non-endemic",COUNTRY_INFO!Q348,"Not required")</f>
        <v>0</v>
      </c>
      <c r="G348" s="15">
        <f>IF(COUNTRY_INFO!H348=1, IF($E348=1,$D348, 0),0)</f>
        <v>0</v>
      </c>
      <c r="H348" s="15">
        <f>IF(INTRO!$E$39&lt;&gt;"Endemic",0, IF(AND(COUNTRY_INFO!$I348=1,$F348&lt;&gt;0),IF(COUNTRY_INFO!M348&gt;=(COUNTRY_INFO!F348+COUNTRY_INFO!G348),COUNTRY_INFO!F348+COUNTRY_INFO!G348,COUNTRY_INFO!$M348), 0))</f>
        <v>0</v>
      </c>
      <c r="I348" s="3"/>
      <c r="J348" s="15">
        <f t="shared" si="37"/>
        <v>0</v>
      </c>
      <c r="K348" s="15">
        <f t="shared" si="38"/>
        <v>0</v>
      </c>
      <c r="L348" s="15">
        <f t="shared" si="39"/>
        <v>0</v>
      </c>
      <c r="M348" s="15">
        <f t="shared" si="40"/>
        <v>0</v>
      </c>
      <c r="N348" s="15">
        <f t="shared" si="41"/>
        <v>0</v>
      </c>
      <c r="O348" s="25"/>
      <c r="P348" s="17">
        <f t="shared" si="35"/>
        <v>0</v>
      </c>
      <c r="Q348" s="17">
        <f t="shared" si="36"/>
        <v>0</v>
      </c>
    </row>
    <row r="349" spans="1:17" x14ac:dyDescent="0.2">
      <c r="A349" s="14" t="str">
        <f>IF(INTRO!$E$39="Non-endemic"," ",IF(COUNTRY_INFO!A349=0," ",COUNTRY_INFO!A349))</f>
        <v>Ethiopia</v>
      </c>
      <c r="B349" s="14" t="str">
        <f>IF(INTRO!$E$39="Non-endemic"," ",IF(COUNTRY_INFO!B349=0," ",COUNTRY_INFO!B349))</f>
        <v>Oromia East Harerge</v>
      </c>
      <c r="C349" s="14" t="str">
        <f>IF(INTRO!$E$39="Non-endemic"," ",IF(COUNTRY_INFO!C349=0," ",COUNTRY_INFO!C349))</f>
        <v>Goloada</v>
      </c>
      <c r="D349" s="15">
        <f>IF(INTRO!$E$39="Non-endemic",0,IF(INTRO!$E$39="Endemic but PC is not required",IF(COUNTRY_INFO!$H349=1,COUNTRY_INFO!F349+COUNTRY_INFO!G349,0),IF(COUNTRY_INFO!$H349=1,COUNTRY_INFO!F349+COUNTRY_INFO!G349,IF(COUNTRY_INFO!$I349=1,IF(COUNTRY_INFO!M349&gt;=(COUNTRY_INFO!F349+COUNTRY_INFO!G349),COUNTRY_INFO!F349+COUNTRY_INFO!G349,COUNTRY_INFO!$M349),0))))</f>
        <v>0</v>
      </c>
      <c r="E349" s="16">
        <f>IF(AND(INTRO!$E$39="Non-endemic",INTRO!$E$37="Non-endemic"),"Not required",IF(INTRO!$E$39="Non-endemic","Treat with DEC",COUNTRY_INFO!P349))</f>
        <v>0</v>
      </c>
      <c r="F349" s="16">
        <f>IF(INTRO!$E$39&lt;&gt;"Non-endemic",COUNTRY_INFO!Q349,"Not required")</f>
        <v>0</v>
      </c>
      <c r="G349" s="15">
        <f>IF(COUNTRY_INFO!H349=1, IF($E349=1,$D349, 0),0)</f>
        <v>0</v>
      </c>
      <c r="H349" s="15">
        <f>IF(INTRO!$E$39&lt;&gt;"Endemic",0, IF(AND(COUNTRY_INFO!$I349=1,$F349&lt;&gt;0),IF(COUNTRY_INFO!M349&gt;=(COUNTRY_INFO!F349+COUNTRY_INFO!G349),COUNTRY_INFO!F349+COUNTRY_INFO!G349,COUNTRY_INFO!$M349), 0))</f>
        <v>0</v>
      </c>
      <c r="I349" s="3"/>
      <c r="J349" s="15">
        <f t="shared" si="37"/>
        <v>0</v>
      </c>
      <c r="K349" s="15">
        <f t="shared" si="38"/>
        <v>0</v>
      </c>
      <c r="L349" s="15">
        <f t="shared" si="39"/>
        <v>0</v>
      </c>
      <c r="M349" s="15">
        <f t="shared" si="40"/>
        <v>0</v>
      </c>
      <c r="N349" s="15">
        <f t="shared" si="41"/>
        <v>0</v>
      </c>
      <c r="O349" s="25"/>
      <c r="P349" s="17">
        <f t="shared" si="35"/>
        <v>0</v>
      </c>
      <c r="Q349" s="17">
        <f t="shared" si="36"/>
        <v>0</v>
      </c>
    </row>
    <row r="350" spans="1:17" x14ac:dyDescent="0.2">
      <c r="A350" s="14" t="str">
        <f>IF(INTRO!$E$39="Non-endemic"," ",IF(COUNTRY_INFO!A350=0," ",COUNTRY_INFO!A350))</f>
        <v>Ethiopia</v>
      </c>
      <c r="B350" s="14" t="str">
        <f>IF(INTRO!$E$39="Non-endemic"," ",IF(COUNTRY_INFO!B350=0," ",COUNTRY_INFO!B350))</f>
        <v>Oromia East Harerge</v>
      </c>
      <c r="C350" s="14" t="str">
        <f>IF(INTRO!$E$39="Non-endemic"," ",IF(COUNTRY_INFO!C350=0," ",COUNTRY_INFO!C350))</f>
        <v>Goro Muti</v>
      </c>
      <c r="D350" s="15">
        <f>IF(INTRO!$E$39="Non-endemic",0,IF(INTRO!$E$39="Endemic but PC is not required",IF(COUNTRY_INFO!$H350=1,COUNTRY_INFO!F350+COUNTRY_INFO!G350,0),IF(COUNTRY_INFO!$H350=1,COUNTRY_INFO!F350+COUNTRY_INFO!G350,IF(COUNTRY_INFO!$I350=1,IF(COUNTRY_INFO!M350&gt;=(COUNTRY_INFO!F350+COUNTRY_INFO!G350),COUNTRY_INFO!F350+COUNTRY_INFO!G350,COUNTRY_INFO!$M350),0))))</f>
        <v>0</v>
      </c>
      <c r="E350" s="16">
        <f>IF(AND(INTRO!$E$39="Non-endemic",INTRO!$E$37="Non-endemic"),"Not required",IF(INTRO!$E$39="Non-endemic","Treat with DEC",COUNTRY_INFO!P350))</f>
        <v>0</v>
      </c>
      <c r="F350" s="16">
        <f>IF(INTRO!$E$39&lt;&gt;"Non-endemic",COUNTRY_INFO!Q350,"Not required")</f>
        <v>0</v>
      </c>
      <c r="G350" s="15">
        <f>IF(COUNTRY_INFO!H350=1, IF($E350=1,$D350, 0),0)</f>
        <v>0</v>
      </c>
      <c r="H350" s="15">
        <f>IF(INTRO!$E$39&lt;&gt;"Endemic",0, IF(AND(COUNTRY_INFO!$I350=1,$F350&lt;&gt;0),IF(COUNTRY_INFO!M350&gt;=(COUNTRY_INFO!F350+COUNTRY_INFO!G350),COUNTRY_INFO!F350+COUNTRY_INFO!G350,COUNTRY_INFO!$M350), 0))</f>
        <v>0</v>
      </c>
      <c r="I350" s="3"/>
      <c r="J350" s="15">
        <f t="shared" si="37"/>
        <v>0</v>
      </c>
      <c r="K350" s="15">
        <f t="shared" si="38"/>
        <v>0</v>
      </c>
      <c r="L350" s="15">
        <f t="shared" si="39"/>
        <v>0</v>
      </c>
      <c r="M350" s="15">
        <f t="shared" si="40"/>
        <v>0</v>
      </c>
      <c r="N350" s="15">
        <f t="shared" si="41"/>
        <v>0</v>
      </c>
      <c r="O350" s="25"/>
      <c r="P350" s="17">
        <f t="shared" si="35"/>
        <v>0</v>
      </c>
      <c r="Q350" s="17">
        <f t="shared" si="36"/>
        <v>0</v>
      </c>
    </row>
    <row r="351" spans="1:17" x14ac:dyDescent="0.2">
      <c r="A351" s="14" t="str">
        <f>IF(INTRO!$E$39="Non-endemic"," ",IF(COUNTRY_INFO!A351=0," ",COUNTRY_INFO!A351))</f>
        <v>Ethiopia</v>
      </c>
      <c r="B351" s="14" t="str">
        <f>IF(INTRO!$E$39="Non-endemic"," ",IF(COUNTRY_INFO!B351=0," ",COUNTRY_INFO!B351))</f>
        <v>Oromia East Harerge</v>
      </c>
      <c r="C351" s="14" t="str">
        <f>IF(INTRO!$E$39="Non-endemic"," ",IF(COUNTRY_INFO!C351=0," ",COUNTRY_INFO!C351))</f>
        <v>Gorogutu</v>
      </c>
      <c r="D351" s="15">
        <f>IF(INTRO!$E$39="Non-endemic",0,IF(INTRO!$E$39="Endemic but PC is not required",IF(COUNTRY_INFO!$H351=1,COUNTRY_INFO!F351+COUNTRY_INFO!G351,0),IF(COUNTRY_INFO!$H351=1,COUNTRY_INFO!F351+COUNTRY_INFO!G351,IF(COUNTRY_INFO!$I351=1,IF(COUNTRY_INFO!M351&gt;=(COUNTRY_INFO!F351+COUNTRY_INFO!G351),COUNTRY_INFO!F351+COUNTRY_INFO!G351,COUNTRY_INFO!$M351),0))))</f>
        <v>89606.16078413729</v>
      </c>
      <c r="E351" s="16">
        <f>IF(AND(INTRO!$E$39="Non-endemic",INTRO!$E$37="Non-endemic"),"Not required",IF(INTRO!$E$39="Non-endemic","Treat with DEC",COUNTRY_INFO!P351))</f>
        <v>0</v>
      </c>
      <c r="F351" s="16">
        <f>IF(INTRO!$E$39&lt;&gt;"Non-endemic",COUNTRY_INFO!Q351,"Not required")</f>
        <v>2</v>
      </c>
      <c r="G351" s="15">
        <f>IF(COUNTRY_INFO!H351=1, IF($E351=1,$D351, 0),0)</f>
        <v>0</v>
      </c>
      <c r="H351" s="15">
        <f>IF(INTRO!$E$39&lt;&gt;"Endemic",0, IF(AND(COUNTRY_INFO!$I351=1,$F351&lt;&gt;0),IF(COUNTRY_INFO!M351&gt;=(COUNTRY_INFO!F351+COUNTRY_INFO!G351),COUNTRY_INFO!F351+COUNTRY_INFO!G351,COUNTRY_INFO!$M351), 0))</f>
        <v>89606.16078413729</v>
      </c>
      <c r="I351" s="3"/>
      <c r="J351" s="15">
        <f t="shared" si="37"/>
        <v>89606.16078413729</v>
      </c>
      <c r="K351" s="15">
        <f t="shared" si="38"/>
        <v>0</v>
      </c>
      <c r="L351" s="15">
        <f t="shared" si="39"/>
        <v>501794.50039116881</v>
      </c>
      <c r="M351" s="15">
        <f t="shared" si="40"/>
        <v>0</v>
      </c>
      <c r="N351" s="15">
        <f t="shared" si="41"/>
        <v>501794.50039116881</v>
      </c>
      <c r="O351" s="25"/>
      <c r="P351" s="17">
        <f t="shared" si="35"/>
        <v>501794.50039116881</v>
      </c>
      <c r="Q351" s="17">
        <f t="shared" si="36"/>
        <v>1004</v>
      </c>
    </row>
    <row r="352" spans="1:17" x14ac:dyDescent="0.2">
      <c r="A352" s="14" t="str">
        <f>IF(INTRO!$E$39="Non-endemic"," ",IF(COUNTRY_INFO!A352=0," ",COUNTRY_INFO!A352))</f>
        <v>Ethiopia</v>
      </c>
      <c r="B352" s="14" t="str">
        <f>IF(INTRO!$E$39="Non-endemic"," ",IF(COUNTRY_INFO!B352=0," ",COUNTRY_INFO!B352))</f>
        <v>Oromia East Harerge</v>
      </c>
      <c r="C352" s="14" t="str">
        <f>IF(INTRO!$E$39="Non-endemic"," ",IF(COUNTRY_INFO!C352=0," ",COUNTRY_INFO!C352))</f>
        <v>Gurawa</v>
      </c>
      <c r="D352" s="15">
        <f>IF(INTRO!$E$39="Non-endemic",0,IF(INTRO!$E$39="Endemic but PC is not required",IF(COUNTRY_INFO!$H352=1,COUNTRY_INFO!F352+COUNTRY_INFO!G352,0),IF(COUNTRY_INFO!$H352=1,COUNTRY_INFO!F352+COUNTRY_INFO!G352,IF(COUNTRY_INFO!$I352=1,IF(COUNTRY_INFO!M352&gt;=(COUNTRY_INFO!F352+COUNTRY_INFO!G352),COUNTRY_INFO!F352+COUNTRY_INFO!G352,COUNTRY_INFO!$M352),0))))</f>
        <v>0</v>
      </c>
      <c r="E352" s="16">
        <f>IF(AND(INTRO!$E$39="Non-endemic",INTRO!$E$37="Non-endemic"),"Not required",IF(INTRO!$E$39="Non-endemic","Treat with DEC",COUNTRY_INFO!P352))</f>
        <v>0</v>
      </c>
      <c r="F352" s="16">
        <f>IF(INTRO!$E$39&lt;&gt;"Non-endemic",COUNTRY_INFO!Q352,"Not required")</f>
        <v>0</v>
      </c>
      <c r="G352" s="15">
        <f>IF(COUNTRY_INFO!H352=1, IF($E352=1,$D352, 0),0)</f>
        <v>0</v>
      </c>
      <c r="H352" s="15">
        <f>IF(INTRO!$E$39&lt;&gt;"Endemic",0, IF(AND(COUNTRY_INFO!$I352=1,$F352&lt;&gt;0),IF(COUNTRY_INFO!M352&gt;=(COUNTRY_INFO!F352+COUNTRY_INFO!G352),COUNTRY_INFO!F352+COUNTRY_INFO!G352,COUNTRY_INFO!$M352), 0))</f>
        <v>0</v>
      </c>
      <c r="I352" s="3"/>
      <c r="J352" s="15">
        <f t="shared" si="37"/>
        <v>0</v>
      </c>
      <c r="K352" s="15">
        <f t="shared" si="38"/>
        <v>0</v>
      </c>
      <c r="L352" s="15">
        <f t="shared" si="39"/>
        <v>0</v>
      </c>
      <c r="M352" s="15">
        <f t="shared" si="40"/>
        <v>0</v>
      </c>
      <c r="N352" s="15">
        <f t="shared" si="41"/>
        <v>0</v>
      </c>
      <c r="O352" s="25"/>
      <c r="P352" s="17">
        <f t="shared" si="35"/>
        <v>0</v>
      </c>
      <c r="Q352" s="17">
        <f t="shared" si="36"/>
        <v>0</v>
      </c>
    </row>
    <row r="353" spans="1:17" x14ac:dyDescent="0.2">
      <c r="A353" s="14" t="str">
        <f>IF(INTRO!$E$39="Non-endemic"," ",IF(COUNTRY_INFO!A353=0," ",COUNTRY_INFO!A353))</f>
        <v>Ethiopia</v>
      </c>
      <c r="B353" s="14" t="str">
        <f>IF(INTRO!$E$39="Non-endemic"," ",IF(COUNTRY_INFO!B353=0," ",COUNTRY_INFO!B353))</f>
        <v>Oromia East Harerge</v>
      </c>
      <c r="C353" s="14" t="str">
        <f>IF(INTRO!$E$39="Non-endemic"," ",IF(COUNTRY_INFO!C353=0," ",COUNTRY_INFO!C353))</f>
        <v>Gursum</v>
      </c>
      <c r="D353" s="15">
        <f>IF(INTRO!$E$39="Non-endemic",0,IF(INTRO!$E$39="Endemic but PC is not required",IF(COUNTRY_INFO!$H353=1,COUNTRY_INFO!F353+COUNTRY_INFO!G353,0),IF(COUNTRY_INFO!$H353=1,COUNTRY_INFO!F353+COUNTRY_INFO!G353,IF(COUNTRY_INFO!$I353=1,IF(COUNTRY_INFO!M353&gt;=(COUNTRY_INFO!F353+COUNTRY_INFO!G353),COUNTRY_INFO!F353+COUNTRY_INFO!G353,COUNTRY_INFO!$M353),0))))</f>
        <v>172347.23642399907</v>
      </c>
      <c r="E353" s="16">
        <f>IF(AND(INTRO!$E$39="Non-endemic",INTRO!$E$37="Non-endemic"),"Not required",IF(INTRO!$E$39="Non-endemic","Treat with DEC",COUNTRY_INFO!P353))</f>
        <v>0</v>
      </c>
      <c r="F353" s="16">
        <f>IF(INTRO!$E$39&lt;&gt;"Non-endemic",COUNTRY_INFO!Q353,"Not required")</f>
        <v>2</v>
      </c>
      <c r="G353" s="15">
        <f>IF(COUNTRY_INFO!H353=1, IF($E353=1,$D353, 0),0)</f>
        <v>0</v>
      </c>
      <c r="H353" s="15">
        <f>IF(INTRO!$E$39&lt;&gt;"Endemic",0, IF(AND(COUNTRY_INFO!$I353=1,$F353&lt;&gt;0),IF(COUNTRY_INFO!M353&gt;=(COUNTRY_INFO!F353+COUNTRY_INFO!G353),COUNTRY_INFO!F353+COUNTRY_INFO!G353,COUNTRY_INFO!$M353), 0))</f>
        <v>172347.23642399907</v>
      </c>
      <c r="I353" s="3"/>
      <c r="J353" s="15">
        <f t="shared" si="37"/>
        <v>172347.23642399907</v>
      </c>
      <c r="K353" s="15">
        <f t="shared" si="38"/>
        <v>0</v>
      </c>
      <c r="L353" s="15">
        <f t="shared" si="39"/>
        <v>965144.52397439477</v>
      </c>
      <c r="M353" s="15">
        <f t="shared" si="40"/>
        <v>0</v>
      </c>
      <c r="N353" s="15">
        <f t="shared" si="41"/>
        <v>965144.52397439477</v>
      </c>
      <c r="O353" s="25"/>
      <c r="P353" s="17">
        <f t="shared" si="35"/>
        <v>965144.52397439477</v>
      </c>
      <c r="Q353" s="17">
        <f t="shared" si="36"/>
        <v>1931</v>
      </c>
    </row>
    <row r="354" spans="1:17" x14ac:dyDescent="0.2">
      <c r="A354" s="14" t="str">
        <f>IF(INTRO!$E$39="Non-endemic"," ",IF(COUNTRY_INFO!A354=0," ",COUNTRY_INFO!A354))</f>
        <v>Ethiopia</v>
      </c>
      <c r="B354" s="14" t="str">
        <f>IF(INTRO!$E$39="Non-endemic"," ",IF(COUNTRY_INFO!B354=0," ",COUNTRY_INFO!B354))</f>
        <v>Oromia East Harerge</v>
      </c>
      <c r="C354" s="14" t="str">
        <f>IF(INTRO!$E$39="Non-endemic"," ",IF(COUNTRY_INFO!C354=0," ",COUNTRY_INFO!C354))</f>
        <v>Haromaya</v>
      </c>
      <c r="D354" s="15">
        <f>IF(INTRO!$E$39="Non-endemic",0,IF(INTRO!$E$39="Endemic but PC is not required",IF(COUNTRY_INFO!$H354=1,COUNTRY_INFO!F354+COUNTRY_INFO!G354,0),IF(COUNTRY_INFO!$H354=1,COUNTRY_INFO!F354+COUNTRY_INFO!G354,IF(COUNTRY_INFO!$I354=1,IF(COUNTRY_INFO!M354&gt;=(COUNTRY_INFO!F354+COUNTRY_INFO!G354),COUNTRY_INFO!F354+COUNTRY_INFO!G354,COUNTRY_INFO!$M354),0))))</f>
        <v>0</v>
      </c>
      <c r="E354" s="16">
        <f>IF(AND(INTRO!$E$39="Non-endemic",INTRO!$E$37="Non-endemic"),"Not required",IF(INTRO!$E$39="Non-endemic","Treat with DEC",COUNTRY_INFO!P354))</f>
        <v>0</v>
      </c>
      <c r="F354" s="16">
        <f>IF(INTRO!$E$39&lt;&gt;"Non-endemic",COUNTRY_INFO!Q354,"Not required")</f>
        <v>0</v>
      </c>
      <c r="G354" s="15">
        <f>IF(COUNTRY_INFO!H354=1, IF($E354=1,$D354, 0),0)</f>
        <v>0</v>
      </c>
      <c r="H354" s="15">
        <f>IF(INTRO!$E$39&lt;&gt;"Endemic",0, IF(AND(COUNTRY_INFO!$I354=1,$F354&lt;&gt;0),IF(COUNTRY_INFO!M354&gt;=(COUNTRY_INFO!F354+COUNTRY_INFO!G354),COUNTRY_INFO!F354+COUNTRY_INFO!G354,COUNTRY_INFO!$M354), 0))</f>
        <v>0</v>
      </c>
      <c r="I354" s="3"/>
      <c r="J354" s="15">
        <f t="shared" si="37"/>
        <v>0</v>
      </c>
      <c r="K354" s="15">
        <f t="shared" si="38"/>
        <v>0</v>
      </c>
      <c r="L354" s="15">
        <f t="shared" si="39"/>
        <v>0</v>
      </c>
      <c r="M354" s="15">
        <f t="shared" si="40"/>
        <v>0</v>
      </c>
      <c r="N354" s="15">
        <f t="shared" si="41"/>
        <v>0</v>
      </c>
      <c r="O354" s="25"/>
      <c r="P354" s="17">
        <f t="shared" si="35"/>
        <v>0</v>
      </c>
      <c r="Q354" s="17">
        <f t="shared" si="36"/>
        <v>0</v>
      </c>
    </row>
    <row r="355" spans="1:17" x14ac:dyDescent="0.2">
      <c r="A355" s="14" t="str">
        <f>IF(INTRO!$E$39="Non-endemic"," ",IF(COUNTRY_INFO!A355=0," ",COUNTRY_INFO!A355))</f>
        <v>Ethiopia</v>
      </c>
      <c r="B355" s="14" t="str">
        <f>IF(INTRO!$E$39="Non-endemic"," ",IF(COUNTRY_INFO!B355=0," ",COUNTRY_INFO!B355))</f>
        <v>Oromia East Harerge</v>
      </c>
      <c r="C355" s="14" t="str">
        <f>IF(INTRO!$E$39="Non-endemic"," ",IF(COUNTRY_INFO!C355=0," ",COUNTRY_INFO!C355))</f>
        <v>Haromaya Town</v>
      </c>
      <c r="D355" s="15">
        <f>IF(INTRO!$E$39="Non-endemic",0,IF(INTRO!$E$39="Endemic but PC is not required",IF(COUNTRY_INFO!$H355=1,COUNTRY_INFO!F355+COUNTRY_INFO!G355,0),IF(COUNTRY_INFO!$H355=1,COUNTRY_INFO!F355+COUNTRY_INFO!G355,IF(COUNTRY_INFO!$I355=1,IF(COUNTRY_INFO!M355&gt;=(COUNTRY_INFO!F355+COUNTRY_INFO!G355),COUNTRY_INFO!F355+COUNTRY_INFO!G355,COUNTRY_INFO!$M355),0))))</f>
        <v>0</v>
      </c>
      <c r="E355" s="16">
        <f>IF(AND(INTRO!$E$39="Non-endemic",INTRO!$E$37="Non-endemic"),"Not required",IF(INTRO!$E$39="Non-endemic","Treat with DEC",COUNTRY_INFO!P355))</f>
        <v>0</v>
      </c>
      <c r="F355" s="16">
        <f>IF(INTRO!$E$39&lt;&gt;"Non-endemic",COUNTRY_INFO!Q355,"Not required")</f>
        <v>0</v>
      </c>
      <c r="G355" s="15">
        <f>IF(COUNTRY_INFO!H355=1, IF($E355=1,$D355, 0),0)</f>
        <v>0</v>
      </c>
      <c r="H355" s="15">
        <f>IF(INTRO!$E$39&lt;&gt;"Endemic",0, IF(AND(COUNTRY_INFO!$I355=1,$F355&lt;&gt;0),IF(COUNTRY_INFO!M355&gt;=(COUNTRY_INFO!F355+COUNTRY_INFO!G355),COUNTRY_INFO!F355+COUNTRY_INFO!G355,COUNTRY_INFO!$M355), 0))</f>
        <v>0</v>
      </c>
      <c r="I355" s="3"/>
      <c r="J355" s="15">
        <f t="shared" si="37"/>
        <v>0</v>
      </c>
      <c r="K355" s="15">
        <f t="shared" si="38"/>
        <v>0</v>
      </c>
      <c r="L355" s="15">
        <f t="shared" si="39"/>
        <v>0</v>
      </c>
      <c r="M355" s="15">
        <f t="shared" si="40"/>
        <v>0</v>
      </c>
      <c r="N355" s="15">
        <f t="shared" si="41"/>
        <v>0</v>
      </c>
      <c r="O355" s="25"/>
      <c r="P355" s="17">
        <f t="shared" si="35"/>
        <v>0</v>
      </c>
      <c r="Q355" s="17">
        <f t="shared" si="36"/>
        <v>0</v>
      </c>
    </row>
    <row r="356" spans="1:17" x14ac:dyDescent="0.2">
      <c r="A356" s="14" t="str">
        <f>IF(INTRO!$E$39="Non-endemic"," ",IF(COUNTRY_INFO!A356=0," ",COUNTRY_INFO!A356))</f>
        <v>Ethiopia</v>
      </c>
      <c r="B356" s="14" t="str">
        <f>IF(INTRO!$E$39="Non-endemic"," ",IF(COUNTRY_INFO!B356=0," ",COUNTRY_INFO!B356))</f>
        <v>Oromia East Harerge</v>
      </c>
      <c r="C356" s="14" t="str">
        <f>IF(INTRO!$E$39="Non-endemic"," ",IF(COUNTRY_INFO!C356=0," ",COUNTRY_INFO!C356))</f>
        <v>Jarso</v>
      </c>
      <c r="D356" s="15">
        <f>IF(INTRO!$E$39="Non-endemic",0,IF(INTRO!$E$39="Endemic but PC is not required",IF(COUNTRY_INFO!$H356=1,COUNTRY_INFO!F356+COUNTRY_INFO!G356,0),IF(COUNTRY_INFO!$H356=1,COUNTRY_INFO!F356+COUNTRY_INFO!G356,IF(COUNTRY_INFO!$I356=1,IF(COUNTRY_INFO!M356&gt;=(COUNTRY_INFO!F356+COUNTRY_INFO!G356),COUNTRY_INFO!F356+COUNTRY_INFO!G356,COUNTRY_INFO!$M356),0))))</f>
        <v>131540.84034861904</v>
      </c>
      <c r="E356" s="16">
        <f>IF(AND(INTRO!$E$39="Non-endemic",INTRO!$E$37="Non-endemic"),"Not required",IF(INTRO!$E$39="Non-endemic","Treat with DEC",COUNTRY_INFO!P356))</f>
        <v>0</v>
      </c>
      <c r="F356" s="16">
        <f>IF(INTRO!$E$39&lt;&gt;"Non-endemic",COUNTRY_INFO!Q356,"Not required")</f>
        <v>2</v>
      </c>
      <c r="G356" s="15">
        <f>IF(COUNTRY_INFO!H356=1, IF($E356=1,$D356, 0),0)</f>
        <v>0</v>
      </c>
      <c r="H356" s="15">
        <f>IF(INTRO!$E$39&lt;&gt;"Endemic",0, IF(AND(COUNTRY_INFO!$I356=1,$F356&lt;&gt;0),IF(COUNTRY_INFO!M356&gt;=(COUNTRY_INFO!F356+COUNTRY_INFO!G356),COUNTRY_INFO!F356+COUNTRY_INFO!G356,COUNTRY_INFO!$M356), 0))</f>
        <v>131540.84034861904</v>
      </c>
      <c r="I356" s="3"/>
      <c r="J356" s="15">
        <f t="shared" si="37"/>
        <v>131540.84034861904</v>
      </c>
      <c r="K356" s="15">
        <f t="shared" si="38"/>
        <v>0</v>
      </c>
      <c r="L356" s="15">
        <f t="shared" si="39"/>
        <v>736628.70595226658</v>
      </c>
      <c r="M356" s="15">
        <f t="shared" si="40"/>
        <v>0</v>
      </c>
      <c r="N356" s="15">
        <f t="shared" si="41"/>
        <v>736628.70595226658</v>
      </c>
      <c r="O356" s="25"/>
      <c r="P356" s="17">
        <f t="shared" si="35"/>
        <v>736628.70595226658</v>
      </c>
      <c r="Q356" s="17">
        <f t="shared" si="36"/>
        <v>1474</v>
      </c>
    </row>
    <row r="357" spans="1:17" x14ac:dyDescent="0.2">
      <c r="A357" s="14" t="str">
        <f>IF(INTRO!$E$39="Non-endemic"," ",IF(COUNTRY_INFO!A357=0," ",COUNTRY_INFO!A357))</f>
        <v>Ethiopia</v>
      </c>
      <c r="B357" s="14" t="str">
        <f>IF(INTRO!$E$39="Non-endemic"," ",IF(COUNTRY_INFO!B357=0," ",COUNTRY_INFO!B357))</f>
        <v>Oromia East Harerge</v>
      </c>
      <c r="C357" s="14" t="str">
        <f>IF(INTRO!$E$39="Non-endemic"," ",IF(COUNTRY_INFO!C357=0," ",COUNTRY_INFO!C357))</f>
        <v>Kersa</v>
      </c>
      <c r="D357" s="15">
        <f>IF(INTRO!$E$39="Non-endemic",0,IF(INTRO!$E$39="Endemic but PC is not required",IF(COUNTRY_INFO!$H357=1,COUNTRY_INFO!F357+COUNTRY_INFO!G357,0),IF(COUNTRY_INFO!$H357=1,COUNTRY_INFO!F357+COUNTRY_INFO!G357,IF(COUNTRY_INFO!$I357=1,IF(COUNTRY_INFO!M357&gt;=(COUNTRY_INFO!F357+COUNTRY_INFO!G357),COUNTRY_INFO!F357+COUNTRY_INFO!G357,COUNTRY_INFO!$M357),0))))</f>
        <v>193458.08217933972</v>
      </c>
      <c r="E357" s="16">
        <f>IF(AND(INTRO!$E$39="Non-endemic",INTRO!$E$37="Non-endemic"),"Not required",IF(INTRO!$E$39="Non-endemic","Treat with DEC",COUNTRY_INFO!P357))</f>
        <v>0</v>
      </c>
      <c r="F357" s="16">
        <f>IF(INTRO!$E$39&lt;&gt;"Non-endemic",COUNTRY_INFO!Q357,"Not required")</f>
        <v>2</v>
      </c>
      <c r="G357" s="15">
        <f>IF(COUNTRY_INFO!H357=1, IF($E357=1,$D357, 0),0)</f>
        <v>0</v>
      </c>
      <c r="H357" s="15">
        <f>IF(INTRO!$E$39&lt;&gt;"Endemic",0, IF(AND(COUNTRY_INFO!$I357=1,$F357&lt;&gt;0),IF(COUNTRY_INFO!M357&gt;=(COUNTRY_INFO!F357+COUNTRY_INFO!G357),COUNTRY_INFO!F357+COUNTRY_INFO!G357,COUNTRY_INFO!$M357), 0))</f>
        <v>193458.08217933972</v>
      </c>
      <c r="I357" s="3"/>
      <c r="J357" s="15">
        <f t="shared" si="37"/>
        <v>193458.08217933972</v>
      </c>
      <c r="K357" s="15">
        <f t="shared" si="38"/>
        <v>0</v>
      </c>
      <c r="L357" s="15">
        <f t="shared" si="39"/>
        <v>1083365.2602043024</v>
      </c>
      <c r="M357" s="15">
        <f t="shared" si="40"/>
        <v>0</v>
      </c>
      <c r="N357" s="15">
        <f t="shared" si="41"/>
        <v>1083365.2602043024</v>
      </c>
      <c r="O357" s="25"/>
      <c r="P357" s="17">
        <f t="shared" si="35"/>
        <v>1083365.2602043024</v>
      </c>
      <c r="Q357" s="17">
        <f t="shared" si="36"/>
        <v>2167</v>
      </c>
    </row>
    <row r="358" spans="1:17" x14ac:dyDescent="0.2">
      <c r="A358" s="14" t="str">
        <f>IF(INTRO!$E$39="Non-endemic"," ",IF(COUNTRY_INFO!A358=0," ",COUNTRY_INFO!A358))</f>
        <v>Ethiopia</v>
      </c>
      <c r="B358" s="14" t="str">
        <f>IF(INTRO!$E$39="Non-endemic"," ",IF(COUNTRY_INFO!B358=0," ",COUNTRY_INFO!B358))</f>
        <v>Oromia East Harerge</v>
      </c>
      <c r="C358" s="14" t="str">
        <f>IF(INTRO!$E$39="Non-endemic"," ",IF(COUNTRY_INFO!C358=0," ",COUNTRY_INFO!C358))</f>
        <v>Kombolcha</v>
      </c>
      <c r="D358" s="15">
        <f>IF(INTRO!$E$39="Non-endemic",0,IF(INTRO!$E$39="Endemic but PC is not required",IF(COUNTRY_INFO!$H358=1,COUNTRY_INFO!F358+COUNTRY_INFO!G358,0),IF(COUNTRY_INFO!$H358=1,COUNTRY_INFO!F358+COUNTRY_INFO!G358,IF(COUNTRY_INFO!$I358=1,IF(COUNTRY_INFO!M358&gt;=(COUNTRY_INFO!F358+COUNTRY_INFO!G358),COUNTRY_INFO!F358+COUNTRY_INFO!G358,COUNTRY_INFO!$M358),0))))</f>
        <v>159122.3446515119</v>
      </c>
      <c r="E358" s="16">
        <f>IF(AND(INTRO!$E$39="Non-endemic",INTRO!$E$37="Non-endemic"),"Not required",IF(INTRO!$E$39="Non-endemic","Treat with DEC",COUNTRY_INFO!P358))</f>
        <v>0</v>
      </c>
      <c r="F358" s="16">
        <f>IF(INTRO!$E$39&lt;&gt;"Non-endemic",COUNTRY_INFO!Q358,"Not required")</f>
        <v>2</v>
      </c>
      <c r="G358" s="15">
        <f>IF(COUNTRY_INFO!H358=1, IF($E358=1,$D358, 0),0)</f>
        <v>0</v>
      </c>
      <c r="H358" s="15">
        <f>IF(INTRO!$E$39&lt;&gt;"Endemic",0, IF(AND(COUNTRY_INFO!$I358=1,$F358&lt;&gt;0),IF(COUNTRY_INFO!M358&gt;=(COUNTRY_INFO!F358+COUNTRY_INFO!G358),COUNTRY_INFO!F358+COUNTRY_INFO!G358,COUNTRY_INFO!$M358), 0))</f>
        <v>159122.3446515119</v>
      </c>
      <c r="I358" s="3"/>
      <c r="J358" s="15">
        <f t="shared" si="37"/>
        <v>159122.3446515119</v>
      </c>
      <c r="K358" s="15">
        <f t="shared" si="38"/>
        <v>0</v>
      </c>
      <c r="L358" s="15">
        <f t="shared" si="39"/>
        <v>891085.13004846661</v>
      </c>
      <c r="M358" s="15">
        <f t="shared" si="40"/>
        <v>0</v>
      </c>
      <c r="N358" s="15">
        <f t="shared" si="41"/>
        <v>891085.13004846661</v>
      </c>
      <c r="O358" s="25"/>
      <c r="P358" s="17">
        <f t="shared" si="35"/>
        <v>891085.13004846661</v>
      </c>
      <c r="Q358" s="17">
        <f t="shared" si="36"/>
        <v>1783</v>
      </c>
    </row>
    <row r="359" spans="1:17" x14ac:dyDescent="0.2">
      <c r="A359" s="14" t="str">
        <f>IF(INTRO!$E$39="Non-endemic"," ",IF(COUNTRY_INFO!A359=0," ",COUNTRY_INFO!A359))</f>
        <v>Ethiopia</v>
      </c>
      <c r="B359" s="14" t="str">
        <f>IF(INTRO!$E$39="Non-endemic"," ",IF(COUNTRY_INFO!B359=0," ",COUNTRY_INFO!B359))</f>
        <v>Oromia East Harerge</v>
      </c>
      <c r="C359" s="14" t="str">
        <f>IF(INTRO!$E$39="Non-endemic"," ",IF(COUNTRY_INFO!C359=0," ",COUNTRY_INFO!C359))</f>
        <v>Kurfachala</v>
      </c>
      <c r="D359" s="15">
        <f>IF(INTRO!$E$39="Non-endemic",0,IF(INTRO!$E$39="Endemic but PC is not required",IF(COUNTRY_INFO!$H359=1,COUNTRY_INFO!F359+COUNTRY_INFO!G359,0),IF(COUNTRY_INFO!$H359=1,COUNTRY_INFO!F359+COUNTRY_INFO!G359,IF(COUNTRY_INFO!$I359=1,IF(COUNTRY_INFO!M359&gt;=(COUNTRY_INFO!F359+COUNTRY_INFO!G359),COUNTRY_INFO!F359+COUNTRY_INFO!G359,COUNTRY_INFO!$M359),0))))</f>
        <v>66749.182469882158</v>
      </c>
      <c r="E359" s="16">
        <f>IF(AND(INTRO!$E$39="Non-endemic",INTRO!$E$37="Non-endemic"),"Not required",IF(INTRO!$E$39="Non-endemic","Treat with DEC",COUNTRY_INFO!P359))</f>
        <v>0</v>
      </c>
      <c r="F359" s="16">
        <f>IF(INTRO!$E$39&lt;&gt;"Non-endemic",COUNTRY_INFO!Q359,"Not required")</f>
        <v>2</v>
      </c>
      <c r="G359" s="15">
        <f>IF(COUNTRY_INFO!H359=1, IF($E359=1,$D359, 0),0)</f>
        <v>0</v>
      </c>
      <c r="H359" s="15">
        <f>IF(INTRO!$E$39&lt;&gt;"Endemic",0, IF(AND(COUNTRY_INFO!$I359=1,$F359&lt;&gt;0),IF(COUNTRY_INFO!M359&gt;=(COUNTRY_INFO!F359+COUNTRY_INFO!G359),COUNTRY_INFO!F359+COUNTRY_INFO!G359,COUNTRY_INFO!$M359), 0))</f>
        <v>66749.182469882158</v>
      </c>
      <c r="I359" s="3"/>
      <c r="J359" s="15">
        <f t="shared" si="37"/>
        <v>66749.182469882158</v>
      </c>
      <c r="K359" s="15">
        <f t="shared" si="38"/>
        <v>0</v>
      </c>
      <c r="L359" s="15">
        <f t="shared" si="39"/>
        <v>373795.42183134006</v>
      </c>
      <c r="M359" s="15">
        <f t="shared" si="40"/>
        <v>0</v>
      </c>
      <c r="N359" s="15">
        <f t="shared" si="41"/>
        <v>373795.42183134006</v>
      </c>
      <c r="O359" s="25"/>
      <c r="P359" s="17">
        <f t="shared" si="35"/>
        <v>373795.42183134006</v>
      </c>
      <c r="Q359" s="17">
        <f t="shared" si="36"/>
        <v>748</v>
      </c>
    </row>
    <row r="360" spans="1:17" x14ac:dyDescent="0.2">
      <c r="A360" s="14" t="str">
        <f>IF(INTRO!$E$39="Non-endemic"," ",IF(COUNTRY_INFO!A360=0," ",COUNTRY_INFO!A360))</f>
        <v>Ethiopia</v>
      </c>
      <c r="B360" s="14" t="str">
        <f>IF(INTRO!$E$39="Non-endemic"," ",IF(COUNTRY_INFO!B360=0," ",COUNTRY_INFO!B360))</f>
        <v>Oromia East Harerge</v>
      </c>
      <c r="C360" s="14" t="str">
        <f>IF(INTRO!$E$39="Non-endemic"," ",IF(COUNTRY_INFO!C360=0," ",COUNTRY_INFO!C360))</f>
        <v>Medaga Tola</v>
      </c>
      <c r="D360" s="15">
        <f>IF(INTRO!$E$39="Non-endemic",0,IF(INTRO!$E$39="Endemic but PC is not required",IF(COUNTRY_INFO!$H360=1,COUNTRY_INFO!F360+COUNTRY_INFO!G360,0),IF(COUNTRY_INFO!$H360=1,COUNTRY_INFO!F360+COUNTRY_INFO!G360,IF(COUNTRY_INFO!$I360=1,IF(COUNTRY_INFO!M360&gt;=(COUNTRY_INFO!F360+COUNTRY_INFO!G360),COUNTRY_INFO!F360+COUNTRY_INFO!G360,COUNTRY_INFO!$M360),0))))</f>
        <v>0</v>
      </c>
      <c r="E360" s="16">
        <f>IF(AND(INTRO!$E$39="Non-endemic",INTRO!$E$37="Non-endemic"),"Not required",IF(INTRO!$E$39="Non-endemic","Treat with DEC",COUNTRY_INFO!P360))</f>
        <v>0</v>
      </c>
      <c r="F360" s="16">
        <f>IF(INTRO!$E$39&lt;&gt;"Non-endemic",COUNTRY_INFO!Q360,"Not required")</f>
        <v>0</v>
      </c>
      <c r="G360" s="15">
        <f>IF(COUNTRY_INFO!H360=1, IF($E360=1,$D360, 0),0)</f>
        <v>0</v>
      </c>
      <c r="H360" s="15">
        <f>IF(INTRO!$E$39&lt;&gt;"Endemic",0, IF(AND(COUNTRY_INFO!$I360=1,$F360&lt;&gt;0),IF(COUNTRY_INFO!M360&gt;=(COUNTRY_INFO!F360+COUNTRY_INFO!G360),COUNTRY_INFO!F360+COUNTRY_INFO!G360,COUNTRY_INFO!$M360), 0))</f>
        <v>0</v>
      </c>
      <c r="I360" s="3"/>
      <c r="J360" s="15">
        <f t="shared" si="37"/>
        <v>0</v>
      </c>
      <c r="K360" s="15">
        <f t="shared" si="38"/>
        <v>0</v>
      </c>
      <c r="L360" s="15">
        <f t="shared" si="39"/>
        <v>0</v>
      </c>
      <c r="M360" s="15">
        <f t="shared" si="40"/>
        <v>0</v>
      </c>
      <c r="N360" s="15">
        <f t="shared" si="41"/>
        <v>0</v>
      </c>
      <c r="O360" s="25"/>
      <c r="P360" s="17">
        <f t="shared" si="35"/>
        <v>0</v>
      </c>
      <c r="Q360" s="17">
        <f t="shared" si="36"/>
        <v>0</v>
      </c>
    </row>
    <row r="361" spans="1:17" x14ac:dyDescent="0.2">
      <c r="A361" s="14" t="str">
        <f>IF(INTRO!$E$39="Non-endemic"," ",IF(COUNTRY_INFO!A361=0," ",COUNTRY_INFO!A361))</f>
        <v>Ethiopia</v>
      </c>
      <c r="B361" s="14" t="str">
        <f>IF(INTRO!$E$39="Non-endemic"," ",IF(COUNTRY_INFO!B361=0," ",COUNTRY_INFO!B361))</f>
        <v>Oromia East Harerge</v>
      </c>
      <c r="C361" s="14" t="str">
        <f>IF(INTRO!$E$39="Non-endemic"," ",IF(COUNTRY_INFO!C361=0," ",COUNTRY_INFO!C361))</f>
        <v>Melka balo</v>
      </c>
      <c r="D361" s="15">
        <f>IF(INTRO!$E$39="Non-endemic",0,IF(INTRO!$E$39="Endemic but PC is not required",IF(COUNTRY_INFO!$H361=1,COUNTRY_INFO!F361+COUNTRY_INFO!G361,0),IF(COUNTRY_INFO!$H361=1,COUNTRY_INFO!F361+COUNTRY_INFO!G361,IF(COUNTRY_INFO!$I361=1,IF(COUNTRY_INFO!M361&gt;=(COUNTRY_INFO!F361+COUNTRY_INFO!G361),COUNTRY_INFO!F361+COUNTRY_INFO!G361,COUNTRY_INFO!$M361),0))))</f>
        <v>200572.36931283036</v>
      </c>
      <c r="E361" s="16">
        <f>IF(AND(INTRO!$E$39="Non-endemic",INTRO!$E$37="Non-endemic"),"Not required",IF(INTRO!$E$39="Non-endemic","Treat with DEC",COUNTRY_INFO!P361))</f>
        <v>0</v>
      </c>
      <c r="F361" s="16">
        <f>IF(INTRO!$E$39&lt;&gt;"Non-endemic",COUNTRY_INFO!Q361,"Not required")</f>
        <v>2</v>
      </c>
      <c r="G361" s="15">
        <f>IF(COUNTRY_INFO!H361=1, IF($E361=1,$D361, 0),0)</f>
        <v>0</v>
      </c>
      <c r="H361" s="15">
        <f>IF(INTRO!$E$39&lt;&gt;"Endemic",0, IF(AND(COUNTRY_INFO!$I361=1,$F361&lt;&gt;0),IF(COUNTRY_INFO!M361&gt;=(COUNTRY_INFO!F361+COUNTRY_INFO!G361),COUNTRY_INFO!F361+COUNTRY_INFO!G361,COUNTRY_INFO!$M361), 0))</f>
        <v>200572.36931283036</v>
      </c>
      <c r="I361" s="3"/>
      <c r="J361" s="15">
        <f t="shared" si="37"/>
        <v>200572.36931283036</v>
      </c>
      <c r="K361" s="15">
        <f t="shared" si="38"/>
        <v>0</v>
      </c>
      <c r="L361" s="15">
        <f t="shared" si="39"/>
        <v>1123205.26815185</v>
      </c>
      <c r="M361" s="15">
        <f t="shared" si="40"/>
        <v>0</v>
      </c>
      <c r="N361" s="15">
        <f t="shared" si="41"/>
        <v>1123205.26815185</v>
      </c>
      <c r="O361" s="25"/>
      <c r="P361" s="17">
        <f t="shared" si="35"/>
        <v>1123205.26815185</v>
      </c>
      <c r="Q361" s="17">
        <f t="shared" si="36"/>
        <v>2247</v>
      </c>
    </row>
    <row r="362" spans="1:17" x14ac:dyDescent="0.2">
      <c r="A362" s="14" t="str">
        <f>IF(INTRO!$E$39="Non-endemic"," ",IF(COUNTRY_INFO!A362=0," ",COUNTRY_INFO!A362))</f>
        <v>Ethiopia</v>
      </c>
      <c r="B362" s="14" t="str">
        <f>IF(INTRO!$E$39="Non-endemic"," ",IF(COUNTRY_INFO!B362=0," ",COUNTRY_INFO!B362))</f>
        <v>Oromia East Harerge</v>
      </c>
      <c r="C362" s="14" t="str">
        <f>IF(INTRO!$E$39="Non-endemic"," ",IF(COUNTRY_INFO!C362=0," ",COUNTRY_INFO!C362))</f>
        <v>Meta</v>
      </c>
      <c r="D362" s="15">
        <f>IF(INTRO!$E$39="Non-endemic",0,IF(INTRO!$E$39="Endemic but PC is not required",IF(COUNTRY_INFO!$H362=1,COUNTRY_INFO!F362+COUNTRY_INFO!G362,0),IF(COUNTRY_INFO!$H362=1,COUNTRY_INFO!F362+COUNTRY_INFO!G362,IF(COUNTRY_INFO!$I362=1,IF(COUNTRY_INFO!M362&gt;=(COUNTRY_INFO!F362+COUNTRY_INFO!G362),COUNTRY_INFO!F362+COUNTRY_INFO!G362,COUNTRY_INFO!$M362),0))))</f>
        <v>0</v>
      </c>
      <c r="E362" s="16">
        <f>IF(AND(INTRO!$E$39="Non-endemic",INTRO!$E$37="Non-endemic"),"Not required",IF(INTRO!$E$39="Non-endemic","Treat with DEC",COUNTRY_INFO!P362))</f>
        <v>0</v>
      </c>
      <c r="F362" s="16">
        <f>IF(INTRO!$E$39&lt;&gt;"Non-endemic",COUNTRY_INFO!Q362,"Not required")</f>
        <v>0</v>
      </c>
      <c r="G362" s="15">
        <f>IF(COUNTRY_INFO!H362=1, IF($E362=1,$D362, 0),0)</f>
        <v>0</v>
      </c>
      <c r="H362" s="15">
        <f>IF(INTRO!$E$39&lt;&gt;"Endemic",0, IF(AND(COUNTRY_INFO!$I362=1,$F362&lt;&gt;0),IF(COUNTRY_INFO!M362&gt;=(COUNTRY_INFO!F362+COUNTRY_INFO!G362),COUNTRY_INFO!F362+COUNTRY_INFO!G362,COUNTRY_INFO!$M362), 0))</f>
        <v>0</v>
      </c>
      <c r="I362" s="3"/>
      <c r="J362" s="15">
        <f t="shared" si="37"/>
        <v>0</v>
      </c>
      <c r="K362" s="15">
        <f t="shared" si="38"/>
        <v>0</v>
      </c>
      <c r="L362" s="15">
        <f t="shared" si="39"/>
        <v>0</v>
      </c>
      <c r="M362" s="15">
        <f t="shared" si="40"/>
        <v>0</v>
      </c>
      <c r="N362" s="15">
        <f t="shared" si="41"/>
        <v>0</v>
      </c>
      <c r="O362" s="25"/>
      <c r="P362" s="17">
        <f t="shared" si="35"/>
        <v>0</v>
      </c>
      <c r="Q362" s="17">
        <f t="shared" si="36"/>
        <v>0</v>
      </c>
    </row>
    <row r="363" spans="1:17" x14ac:dyDescent="0.2">
      <c r="A363" s="14" t="str">
        <f>IF(INTRO!$E$39="Non-endemic"," ",IF(COUNTRY_INFO!A363=0," ",COUNTRY_INFO!A363))</f>
        <v>Ethiopia</v>
      </c>
      <c r="B363" s="14" t="str">
        <f>IF(INTRO!$E$39="Non-endemic"," ",IF(COUNTRY_INFO!B363=0," ",COUNTRY_INFO!B363))</f>
        <v>Oromia East Harerge</v>
      </c>
      <c r="C363" s="14" t="str">
        <f>IF(INTRO!$E$39="Non-endemic"," ",IF(COUNTRY_INFO!C363=0," ",COUNTRY_INFO!C363))</f>
        <v>Meyu</v>
      </c>
      <c r="D363" s="15">
        <f>IF(INTRO!$E$39="Non-endemic",0,IF(INTRO!$E$39="Endemic but PC is not required",IF(COUNTRY_INFO!$H363=1,COUNTRY_INFO!F363+COUNTRY_INFO!G363,0),IF(COUNTRY_INFO!$H363=1,COUNTRY_INFO!F363+COUNTRY_INFO!G363,IF(COUNTRY_INFO!$I363=1,IF(COUNTRY_INFO!M363&gt;=(COUNTRY_INFO!F363+COUNTRY_INFO!G363),COUNTRY_INFO!F363+COUNTRY_INFO!G363,COUNTRY_INFO!$M363),0))))</f>
        <v>52350.463396471168</v>
      </c>
      <c r="E363" s="16">
        <f>IF(AND(INTRO!$E$39="Non-endemic",INTRO!$E$37="Non-endemic"),"Not required",IF(INTRO!$E$39="Non-endemic","Treat with DEC",COUNTRY_INFO!P363))</f>
        <v>0</v>
      </c>
      <c r="F363" s="16">
        <f>IF(INTRO!$E$39&lt;&gt;"Non-endemic",COUNTRY_INFO!Q363,"Not required")</f>
        <v>2</v>
      </c>
      <c r="G363" s="15">
        <f>IF(COUNTRY_INFO!H363=1, IF($E363=1,$D363, 0),0)</f>
        <v>0</v>
      </c>
      <c r="H363" s="15">
        <f>IF(INTRO!$E$39&lt;&gt;"Endemic",0, IF(AND(COUNTRY_INFO!$I363=1,$F363&lt;&gt;0),IF(COUNTRY_INFO!M363&gt;=(COUNTRY_INFO!F363+COUNTRY_INFO!G363),COUNTRY_INFO!F363+COUNTRY_INFO!G363,COUNTRY_INFO!$M363), 0))</f>
        <v>52350.463396471168</v>
      </c>
      <c r="I363" s="3"/>
      <c r="J363" s="15">
        <f t="shared" si="37"/>
        <v>52350.463396471168</v>
      </c>
      <c r="K363" s="15">
        <f t="shared" si="38"/>
        <v>0</v>
      </c>
      <c r="L363" s="15">
        <f t="shared" si="39"/>
        <v>293162.59502023854</v>
      </c>
      <c r="M363" s="15">
        <f t="shared" si="40"/>
        <v>0</v>
      </c>
      <c r="N363" s="15">
        <f t="shared" si="41"/>
        <v>293162.59502023854</v>
      </c>
      <c r="O363" s="25"/>
      <c r="P363" s="17">
        <f t="shared" si="35"/>
        <v>293162.59502023854</v>
      </c>
      <c r="Q363" s="17">
        <f t="shared" si="36"/>
        <v>587</v>
      </c>
    </row>
    <row r="364" spans="1:17" x14ac:dyDescent="0.2">
      <c r="A364" s="14" t="str">
        <f>IF(INTRO!$E$39="Non-endemic"," ",IF(COUNTRY_INFO!A364=0," ",COUNTRY_INFO!A364))</f>
        <v>Ethiopia</v>
      </c>
      <c r="B364" s="14" t="str">
        <f>IF(INTRO!$E$39="Non-endemic"," ",IF(COUNTRY_INFO!B364=0," ",COUNTRY_INFO!B364))</f>
        <v>Oromia East Harerge</v>
      </c>
      <c r="C364" s="14" t="str">
        <f>IF(INTRO!$E$39="Non-endemic"," ",IF(COUNTRY_INFO!C364=0," ",COUNTRY_INFO!C364))</f>
        <v>Qumbi</v>
      </c>
      <c r="D364" s="15">
        <f>IF(INTRO!$E$39="Non-endemic",0,IF(INTRO!$E$39="Endemic but PC is not required",IF(COUNTRY_INFO!$H364=1,COUNTRY_INFO!F364+COUNTRY_INFO!G364,0),IF(COUNTRY_INFO!$H364=1,COUNTRY_INFO!F364+COUNTRY_INFO!G364,IF(COUNTRY_INFO!$I364=1,IF(COUNTRY_INFO!M364&gt;=(COUNTRY_INFO!F364+COUNTRY_INFO!G364),COUNTRY_INFO!F364+COUNTRY_INFO!G364,COUNTRY_INFO!$M364),0))))</f>
        <v>0</v>
      </c>
      <c r="E364" s="16">
        <f>IF(AND(INTRO!$E$39="Non-endemic",INTRO!$E$37="Non-endemic"),"Not required",IF(INTRO!$E$39="Non-endemic","Treat with DEC",COUNTRY_INFO!P364))</f>
        <v>0</v>
      </c>
      <c r="F364" s="16">
        <f>IF(INTRO!$E$39&lt;&gt;"Non-endemic",COUNTRY_INFO!Q364,"Not required")</f>
        <v>0</v>
      </c>
      <c r="G364" s="15">
        <f>IF(COUNTRY_INFO!H364=1, IF($E364=1,$D364, 0),0)</f>
        <v>0</v>
      </c>
      <c r="H364" s="15">
        <f>IF(INTRO!$E$39&lt;&gt;"Endemic",0, IF(AND(COUNTRY_INFO!$I364=1,$F364&lt;&gt;0),IF(COUNTRY_INFO!M364&gt;=(COUNTRY_INFO!F364+COUNTRY_INFO!G364),COUNTRY_INFO!F364+COUNTRY_INFO!G364,COUNTRY_INFO!$M364), 0))</f>
        <v>0</v>
      </c>
      <c r="I364" s="3"/>
      <c r="J364" s="15">
        <f t="shared" si="37"/>
        <v>0</v>
      </c>
      <c r="K364" s="15">
        <f t="shared" si="38"/>
        <v>0</v>
      </c>
      <c r="L364" s="15">
        <f t="shared" si="39"/>
        <v>0</v>
      </c>
      <c r="M364" s="15">
        <f t="shared" si="40"/>
        <v>0</v>
      </c>
      <c r="N364" s="15">
        <f t="shared" si="41"/>
        <v>0</v>
      </c>
      <c r="O364" s="25"/>
      <c r="P364" s="17">
        <f t="shared" si="35"/>
        <v>0</v>
      </c>
      <c r="Q364" s="17">
        <f t="shared" si="36"/>
        <v>0</v>
      </c>
    </row>
    <row r="365" spans="1:17" x14ac:dyDescent="0.2">
      <c r="A365" s="14" t="str">
        <f>IF(INTRO!$E$39="Non-endemic"," ",IF(COUNTRY_INFO!A365=0," ",COUNTRY_INFO!A365))</f>
        <v>Ethiopia</v>
      </c>
      <c r="B365" s="14" t="str">
        <f>IF(INTRO!$E$39="Non-endemic"," ",IF(COUNTRY_INFO!B365=0," ",COUNTRY_INFO!B365))</f>
        <v>Oromia East Shewa</v>
      </c>
      <c r="C365" s="14" t="str">
        <f>IF(INTRO!$E$39="Non-endemic"," ",IF(COUNTRY_INFO!C365=0," ",COUNTRY_INFO!C365))</f>
        <v>Adama</v>
      </c>
      <c r="D365" s="15">
        <f>IF(INTRO!$E$39="Non-endemic",0,IF(INTRO!$E$39="Endemic but PC is not required",IF(COUNTRY_INFO!$H365=1,COUNTRY_INFO!F365+COUNTRY_INFO!G365,0),IF(COUNTRY_INFO!$H365=1,COUNTRY_INFO!F365+COUNTRY_INFO!G365,IF(COUNTRY_INFO!$I365=1,IF(COUNTRY_INFO!M365&gt;=(COUNTRY_INFO!F365+COUNTRY_INFO!G365),COUNTRY_INFO!F365+COUNTRY_INFO!G365,COUNTRY_INFO!$M365),0))))</f>
        <v>0</v>
      </c>
      <c r="E365" s="16">
        <f>IF(AND(INTRO!$E$39="Non-endemic",INTRO!$E$37="Non-endemic"),"Not required",IF(INTRO!$E$39="Non-endemic","Treat with DEC",COUNTRY_INFO!P365))</f>
        <v>0</v>
      </c>
      <c r="F365" s="16">
        <f>IF(INTRO!$E$39&lt;&gt;"Non-endemic",COUNTRY_INFO!Q365,"Not required")</f>
        <v>0</v>
      </c>
      <c r="G365" s="15">
        <f>IF(COUNTRY_INFO!H365=1, IF($E365=1,$D365, 0),0)</f>
        <v>0</v>
      </c>
      <c r="H365" s="15">
        <f>IF(INTRO!$E$39&lt;&gt;"Endemic",0, IF(AND(COUNTRY_INFO!$I365=1,$F365&lt;&gt;0),IF(COUNTRY_INFO!M365&gt;=(COUNTRY_INFO!F365+COUNTRY_INFO!G365),COUNTRY_INFO!F365+COUNTRY_INFO!G365,COUNTRY_INFO!$M365), 0))</f>
        <v>0</v>
      </c>
      <c r="I365" s="3"/>
      <c r="J365" s="15">
        <f t="shared" si="37"/>
        <v>0</v>
      </c>
      <c r="K365" s="15">
        <f t="shared" si="38"/>
        <v>0</v>
      </c>
      <c r="L365" s="15">
        <f t="shared" si="39"/>
        <v>0</v>
      </c>
      <c r="M365" s="15">
        <f t="shared" si="40"/>
        <v>0</v>
      </c>
      <c r="N365" s="15">
        <f t="shared" si="41"/>
        <v>0</v>
      </c>
      <c r="O365" s="25"/>
      <c r="P365" s="17">
        <f t="shared" si="35"/>
        <v>0</v>
      </c>
      <c r="Q365" s="17">
        <f t="shared" si="36"/>
        <v>0</v>
      </c>
    </row>
    <row r="366" spans="1:17" x14ac:dyDescent="0.2">
      <c r="A366" s="14" t="str">
        <f>IF(INTRO!$E$39="Non-endemic"," ",IF(COUNTRY_INFO!A366=0," ",COUNTRY_INFO!A366))</f>
        <v>Ethiopia</v>
      </c>
      <c r="B366" s="14" t="str">
        <f>IF(INTRO!$E$39="Non-endemic"," ",IF(COUNTRY_INFO!B366=0," ",COUNTRY_INFO!B366))</f>
        <v>Oromia East Shewa</v>
      </c>
      <c r="C366" s="14" t="str">
        <f>IF(INTRO!$E$39="Non-endemic"," ",IF(COUNTRY_INFO!C366=0," ",COUNTRY_INFO!C366))</f>
        <v>Adama Town</v>
      </c>
      <c r="D366" s="15">
        <f>IF(INTRO!$E$39="Non-endemic",0,IF(INTRO!$E$39="Endemic but PC is not required",IF(COUNTRY_INFO!$H366=1,COUNTRY_INFO!F366+COUNTRY_INFO!G366,0),IF(COUNTRY_INFO!$H366=1,COUNTRY_INFO!F366+COUNTRY_INFO!G366,IF(COUNTRY_INFO!$I366=1,IF(COUNTRY_INFO!M366&gt;=(COUNTRY_INFO!F366+COUNTRY_INFO!G366),COUNTRY_INFO!F366+COUNTRY_INFO!G366,COUNTRY_INFO!$M366),0))))</f>
        <v>0</v>
      </c>
      <c r="E366" s="16">
        <f>IF(AND(INTRO!$E$39="Non-endemic",INTRO!$E$37="Non-endemic"),"Not required",IF(INTRO!$E$39="Non-endemic","Treat with DEC",COUNTRY_INFO!P366))</f>
        <v>0</v>
      </c>
      <c r="F366" s="16">
        <f>IF(INTRO!$E$39&lt;&gt;"Non-endemic",COUNTRY_INFO!Q366,"Not required")</f>
        <v>0</v>
      </c>
      <c r="G366" s="15">
        <f>IF(COUNTRY_INFO!H366=1, IF($E366=1,$D366, 0),0)</f>
        <v>0</v>
      </c>
      <c r="H366" s="15">
        <f>IF(INTRO!$E$39&lt;&gt;"Endemic",0, IF(AND(COUNTRY_INFO!$I366=1,$F366&lt;&gt;0),IF(COUNTRY_INFO!M366&gt;=(COUNTRY_INFO!F366+COUNTRY_INFO!G366),COUNTRY_INFO!F366+COUNTRY_INFO!G366,COUNTRY_INFO!$M366), 0))</f>
        <v>0</v>
      </c>
      <c r="I366" s="3"/>
      <c r="J366" s="15">
        <f t="shared" si="37"/>
        <v>0</v>
      </c>
      <c r="K366" s="15">
        <f t="shared" si="38"/>
        <v>0</v>
      </c>
      <c r="L366" s="15">
        <f t="shared" si="39"/>
        <v>0</v>
      </c>
      <c r="M366" s="15">
        <f t="shared" si="40"/>
        <v>0</v>
      </c>
      <c r="N366" s="15">
        <f t="shared" si="41"/>
        <v>0</v>
      </c>
      <c r="O366" s="25"/>
      <c r="P366" s="17">
        <f t="shared" si="35"/>
        <v>0</v>
      </c>
      <c r="Q366" s="17">
        <f t="shared" si="36"/>
        <v>0</v>
      </c>
    </row>
    <row r="367" spans="1:17" x14ac:dyDescent="0.2">
      <c r="A367" s="14" t="str">
        <f>IF(INTRO!$E$39="Non-endemic"," ",IF(COUNTRY_INFO!A367=0," ",COUNTRY_INFO!A367))</f>
        <v>Ethiopia</v>
      </c>
      <c r="B367" s="14" t="str">
        <f>IF(INTRO!$E$39="Non-endemic"," ",IF(COUNTRY_INFO!B367=0," ",COUNTRY_INFO!B367))</f>
        <v>Oromia East Shewa</v>
      </c>
      <c r="C367" s="14" t="str">
        <f>IF(INTRO!$E$39="Non-endemic"," ",IF(COUNTRY_INFO!C367=0," ",COUNTRY_INFO!C367))</f>
        <v>Adami Tulu Jido Kombolacha</v>
      </c>
      <c r="D367" s="15">
        <f>IF(INTRO!$E$39="Non-endemic",0,IF(INTRO!$E$39="Endemic but PC is not required",IF(COUNTRY_INFO!$H367=1,COUNTRY_INFO!F367+COUNTRY_INFO!G367,0),IF(COUNTRY_INFO!$H367=1,COUNTRY_INFO!F367+COUNTRY_INFO!G367,IF(COUNTRY_INFO!$I367=1,IF(COUNTRY_INFO!M367&gt;=(COUNTRY_INFO!F367+COUNTRY_INFO!G367),COUNTRY_INFO!F367+COUNTRY_INFO!G367,COUNTRY_INFO!$M367),0))))</f>
        <v>0</v>
      </c>
      <c r="E367" s="16">
        <f>IF(AND(INTRO!$E$39="Non-endemic",INTRO!$E$37="Non-endemic"),"Not required",IF(INTRO!$E$39="Non-endemic","Treat with DEC",COUNTRY_INFO!P367))</f>
        <v>0</v>
      </c>
      <c r="F367" s="16">
        <f>IF(INTRO!$E$39&lt;&gt;"Non-endemic",COUNTRY_INFO!Q367,"Not required")</f>
        <v>0</v>
      </c>
      <c r="G367" s="15">
        <f>IF(COUNTRY_INFO!H367=1, IF($E367=1,$D367, 0),0)</f>
        <v>0</v>
      </c>
      <c r="H367" s="15">
        <f>IF(INTRO!$E$39&lt;&gt;"Endemic",0, IF(AND(COUNTRY_INFO!$I367=1,$F367&lt;&gt;0),IF(COUNTRY_INFO!M367&gt;=(COUNTRY_INFO!F367+COUNTRY_INFO!G367),COUNTRY_INFO!F367+COUNTRY_INFO!G367,COUNTRY_INFO!$M367), 0))</f>
        <v>0</v>
      </c>
      <c r="I367" s="3"/>
      <c r="J367" s="15">
        <f t="shared" si="37"/>
        <v>0</v>
      </c>
      <c r="K367" s="15">
        <f t="shared" si="38"/>
        <v>0</v>
      </c>
      <c r="L367" s="15">
        <f t="shared" si="39"/>
        <v>0</v>
      </c>
      <c r="M367" s="15">
        <f t="shared" si="40"/>
        <v>0</v>
      </c>
      <c r="N367" s="15">
        <f t="shared" si="41"/>
        <v>0</v>
      </c>
      <c r="O367" s="25"/>
      <c r="P367" s="17">
        <f t="shared" si="35"/>
        <v>0</v>
      </c>
      <c r="Q367" s="17">
        <f t="shared" si="36"/>
        <v>0</v>
      </c>
    </row>
    <row r="368" spans="1:17" x14ac:dyDescent="0.2">
      <c r="A368" s="14" t="str">
        <f>IF(INTRO!$E$39="Non-endemic"," ",IF(COUNTRY_INFO!A368=0," ",COUNTRY_INFO!A368))</f>
        <v>Ethiopia</v>
      </c>
      <c r="B368" s="14" t="str">
        <f>IF(INTRO!$E$39="Non-endemic"," ",IF(COUNTRY_INFO!B368=0," ",COUNTRY_INFO!B368))</f>
        <v>Oromia East Shewa</v>
      </c>
      <c r="C368" s="14" t="str">
        <f>IF(INTRO!$E$39="Non-endemic"," ",IF(COUNTRY_INFO!C368=0," ",COUNTRY_INFO!C368))</f>
        <v>Adea</v>
      </c>
      <c r="D368" s="15">
        <f>IF(INTRO!$E$39="Non-endemic",0,IF(INTRO!$E$39="Endemic but PC is not required",IF(COUNTRY_INFO!$H368=1,COUNTRY_INFO!F368+COUNTRY_INFO!G368,0),IF(COUNTRY_INFO!$H368=1,COUNTRY_INFO!F368+COUNTRY_INFO!G368,IF(COUNTRY_INFO!$I368=1,IF(COUNTRY_INFO!M368&gt;=(COUNTRY_INFO!F368+COUNTRY_INFO!G368),COUNTRY_INFO!F368+COUNTRY_INFO!G368,COUNTRY_INFO!$M368),0))))</f>
        <v>0</v>
      </c>
      <c r="E368" s="16">
        <f>IF(AND(INTRO!$E$39="Non-endemic",INTRO!$E$37="Non-endemic"),"Not required",IF(INTRO!$E$39="Non-endemic","Treat with DEC",COUNTRY_INFO!P368))</f>
        <v>0</v>
      </c>
      <c r="F368" s="16">
        <f>IF(INTRO!$E$39&lt;&gt;"Non-endemic",COUNTRY_INFO!Q368,"Not required")</f>
        <v>0</v>
      </c>
      <c r="G368" s="15">
        <f>IF(COUNTRY_INFO!H368=1, IF($E368=1,$D368, 0),0)</f>
        <v>0</v>
      </c>
      <c r="H368" s="15">
        <f>IF(INTRO!$E$39&lt;&gt;"Endemic",0, IF(AND(COUNTRY_INFO!$I368=1,$F368&lt;&gt;0),IF(COUNTRY_INFO!M368&gt;=(COUNTRY_INFO!F368+COUNTRY_INFO!G368),COUNTRY_INFO!F368+COUNTRY_INFO!G368,COUNTRY_INFO!$M368), 0))</f>
        <v>0</v>
      </c>
      <c r="I368" s="3"/>
      <c r="J368" s="15">
        <f t="shared" si="37"/>
        <v>0</v>
      </c>
      <c r="K368" s="15">
        <f t="shared" si="38"/>
        <v>0</v>
      </c>
      <c r="L368" s="15">
        <f t="shared" si="39"/>
        <v>0</v>
      </c>
      <c r="M368" s="15">
        <f t="shared" si="40"/>
        <v>0</v>
      </c>
      <c r="N368" s="15">
        <f t="shared" si="41"/>
        <v>0</v>
      </c>
      <c r="O368" s="25"/>
      <c r="P368" s="17">
        <f t="shared" si="35"/>
        <v>0</v>
      </c>
      <c r="Q368" s="17">
        <f t="shared" si="36"/>
        <v>0</v>
      </c>
    </row>
    <row r="369" spans="1:17" x14ac:dyDescent="0.2">
      <c r="A369" s="14" t="str">
        <f>IF(INTRO!$E$39="Non-endemic"," ",IF(COUNTRY_INFO!A369=0," ",COUNTRY_INFO!A369))</f>
        <v>Ethiopia</v>
      </c>
      <c r="B369" s="14" t="str">
        <f>IF(INTRO!$E$39="Non-endemic"," ",IF(COUNTRY_INFO!B369=0," ",COUNTRY_INFO!B369))</f>
        <v>Oromia East Shewa</v>
      </c>
      <c r="C369" s="14" t="str">
        <f>IF(INTRO!$E$39="Non-endemic"," ",IF(COUNTRY_INFO!C369=0," ",COUNTRY_INFO!C369))</f>
        <v>Batu Town</v>
      </c>
      <c r="D369" s="15">
        <f>IF(INTRO!$E$39="Non-endemic",0,IF(INTRO!$E$39="Endemic but PC is not required",IF(COUNTRY_INFO!$H369=1,COUNTRY_INFO!F369+COUNTRY_INFO!G369,0),IF(COUNTRY_INFO!$H369=1,COUNTRY_INFO!F369+COUNTRY_INFO!G369,IF(COUNTRY_INFO!$I369=1,IF(COUNTRY_INFO!M369&gt;=(COUNTRY_INFO!F369+COUNTRY_INFO!G369),COUNTRY_INFO!F369+COUNTRY_INFO!G369,COUNTRY_INFO!$M369),0))))</f>
        <v>0</v>
      </c>
      <c r="E369" s="16">
        <f>IF(AND(INTRO!$E$39="Non-endemic",INTRO!$E$37="Non-endemic"),"Not required",IF(INTRO!$E$39="Non-endemic","Treat with DEC",COUNTRY_INFO!P369))</f>
        <v>0</v>
      </c>
      <c r="F369" s="16">
        <f>IF(INTRO!$E$39&lt;&gt;"Non-endemic",COUNTRY_INFO!Q369,"Not required")</f>
        <v>0</v>
      </c>
      <c r="G369" s="15">
        <f>IF(COUNTRY_INFO!H369=1, IF($E369=1,$D369, 0),0)</f>
        <v>0</v>
      </c>
      <c r="H369" s="15">
        <f>IF(INTRO!$E$39&lt;&gt;"Endemic",0, IF(AND(COUNTRY_INFO!$I369=1,$F369&lt;&gt;0),IF(COUNTRY_INFO!M369&gt;=(COUNTRY_INFO!F369+COUNTRY_INFO!G369),COUNTRY_INFO!F369+COUNTRY_INFO!G369,COUNTRY_INFO!$M369), 0))</f>
        <v>0</v>
      </c>
      <c r="I369" s="3"/>
      <c r="J369" s="15">
        <f t="shared" si="37"/>
        <v>0</v>
      </c>
      <c r="K369" s="15">
        <f t="shared" si="38"/>
        <v>0</v>
      </c>
      <c r="L369" s="15">
        <f t="shared" si="39"/>
        <v>0</v>
      </c>
      <c r="M369" s="15">
        <f t="shared" si="40"/>
        <v>0</v>
      </c>
      <c r="N369" s="15">
        <f t="shared" si="41"/>
        <v>0</v>
      </c>
      <c r="O369" s="25"/>
      <c r="P369" s="17">
        <f t="shared" si="35"/>
        <v>0</v>
      </c>
      <c r="Q369" s="17">
        <f t="shared" si="36"/>
        <v>0</v>
      </c>
    </row>
    <row r="370" spans="1:17" x14ac:dyDescent="0.2">
      <c r="A370" s="14" t="str">
        <f>IF(INTRO!$E$39="Non-endemic"," ",IF(COUNTRY_INFO!A370=0," ",COUNTRY_INFO!A370))</f>
        <v>Ethiopia</v>
      </c>
      <c r="B370" s="14" t="str">
        <f>IF(INTRO!$E$39="Non-endemic"," ",IF(COUNTRY_INFO!B370=0," ",COUNTRY_INFO!B370))</f>
        <v>Oromia East Shewa</v>
      </c>
      <c r="C370" s="14" t="str">
        <f>IF(INTRO!$E$39="Non-endemic"," ",IF(COUNTRY_INFO!C370=0," ",COUNTRY_INFO!C370))</f>
        <v>Bishoftu Town</v>
      </c>
      <c r="D370" s="15">
        <f>IF(INTRO!$E$39="Non-endemic",0,IF(INTRO!$E$39="Endemic but PC is not required",IF(COUNTRY_INFO!$H370=1,COUNTRY_INFO!F370+COUNTRY_INFO!G370,0),IF(COUNTRY_INFO!$H370=1,COUNTRY_INFO!F370+COUNTRY_INFO!G370,IF(COUNTRY_INFO!$I370=1,IF(COUNTRY_INFO!M370&gt;=(COUNTRY_INFO!F370+COUNTRY_INFO!G370),COUNTRY_INFO!F370+COUNTRY_INFO!G370,COUNTRY_INFO!$M370),0))))</f>
        <v>0</v>
      </c>
      <c r="E370" s="16">
        <f>IF(AND(INTRO!$E$39="Non-endemic",INTRO!$E$37="Non-endemic"),"Not required",IF(INTRO!$E$39="Non-endemic","Treat with DEC",COUNTRY_INFO!P370))</f>
        <v>0</v>
      </c>
      <c r="F370" s="16">
        <f>IF(INTRO!$E$39&lt;&gt;"Non-endemic",COUNTRY_INFO!Q370,"Not required")</f>
        <v>0</v>
      </c>
      <c r="G370" s="15">
        <f>IF(COUNTRY_INFO!H370=1, IF($E370=1,$D370, 0),0)</f>
        <v>0</v>
      </c>
      <c r="H370" s="15">
        <f>IF(INTRO!$E$39&lt;&gt;"Endemic",0, IF(AND(COUNTRY_INFO!$I370=1,$F370&lt;&gt;0),IF(COUNTRY_INFO!M370&gt;=(COUNTRY_INFO!F370+COUNTRY_INFO!G370),COUNTRY_INFO!F370+COUNTRY_INFO!G370,COUNTRY_INFO!$M370), 0))</f>
        <v>0</v>
      </c>
      <c r="I370" s="3"/>
      <c r="J370" s="15">
        <f t="shared" si="37"/>
        <v>0</v>
      </c>
      <c r="K370" s="15">
        <f t="shared" si="38"/>
        <v>0</v>
      </c>
      <c r="L370" s="15">
        <f t="shared" si="39"/>
        <v>0</v>
      </c>
      <c r="M370" s="15">
        <f t="shared" si="40"/>
        <v>0</v>
      </c>
      <c r="N370" s="15">
        <f t="shared" si="41"/>
        <v>0</v>
      </c>
      <c r="O370" s="25"/>
      <c r="P370" s="17">
        <f t="shared" si="35"/>
        <v>0</v>
      </c>
      <c r="Q370" s="17">
        <f t="shared" si="36"/>
        <v>0</v>
      </c>
    </row>
    <row r="371" spans="1:17" x14ac:dyDescent="0.2">
      <c r="A371" s="14" t="str">
        <f>IF(INTRO!$E$39="Non-endemic"," ",IF(COUNTRY_INFO!A371=0," ",COUNTRY_INFO!A371))</f>
        <v>Ethiopia</v>
      </c>
      <c r="B371" s="14" t="str">
        <f>IF(INTRO!$E$39="Non-endemic"," ",IF(COUNTRY_INFO!B371=0," ",COUNTRY_INFO!B371))</f>
        <v>Oromia East Shewa</v>
      </c>
      <c r="C371" s="14" t="str">
        <f>IF(INTRO!$E$39="Non-endemic"," ",IF(COUNTRY_INFO!C371=0," ",COUNTRY_INFO!C371))</f>
        <v>Bora</v>
      </c>
      <c r="D371" s="15">
        <f>IF(INTRO!$E$39="Non-endemic",0,IF(INTRO!$E$39="Endemic but PC is not required",IF(COUNTRY_INFO!$H371=1,COUNTRY_INFO!F371+COUNTRY_INFO!G371,0),IF(COUNTRY_INFO!$H371=1,COUNTRY_INFO!F371+COUNTRY_INFO!G371,IF(COUNTRY_INFO!$I371=1,IF(COUNTRY_INFO!M371&gt;=(COUNTRY_INFO!F371+COUNTRY_INFO!G371),COUNTRY_INFO!F371+COUNTRY_INFO!G371,COUNTRY_INFO!$M371),0))))</f>
        <v>0</v>
      </c>
      <c r="E371" s="16">
        <f>IF(AND(INTRO!$E$39="Non-endemic",INTRO!$E$37="Non-endemic"),"Not required",IF(INTRO!$E$39="Non-endemic","Treat with DEC",COUNTRY_INFO!P371))</f>
        <v>0</v>
      </c>
      <c r="F371" s="16">
        <f>IF(INTRO!$E$39&lt;&gt;"Non-endemic",COUNTRY_INFO!Q371,"Not required")</f>
        <v>0</v>
      </c>
      <c r="G371" s="15">
        <f>IF(COUNTRY_INFO!H371=1, IF($E371=1,$D371, 0),0)</f>
        <v>0</v>
      </c>
      <c r="H371" s="15">
        <f>IF(INTRO!$E$39&lt;&gt;"Endemic",0, IF(AND(COUNTRY_INFO!$I371=1,$F371&lt;&gt;0),IF(COUNTRY_INFO!M371&gt;=(COUNTRY_INFO!F371+COUNTRY_INFO!G371),COUNTRY_INFO!F371+COUNTRY_INFO!G371,COUNTRY_INFO!$M371), 0))</f>
        <v>0</v>
      </c>
      <c r="I371" s="3"/>
      <c r="J371" s="15">
        <f t="shared" si="37"/>
        <v>0</v>
      </c>
      <c r="K371" s="15">
        <f t="shared" si="38"/>
        <v>0</v>
      </c>
      <c r="L371" s="15">
        <f t="shared" si="39"/>
        <v>0</v>
      </c>
      <c r="M371" s="15">
        <f t="shared" si="40"/>
        <v>0</v>
      </c>
      <c r="N371" s="15">
        <f t="shared" si="41"/>
        <v>0</v>
      </c>
      <c r="O371" s="25"/>
      <c r="P371" s="17">
        <f t="shared" si="35"/>
        <v>0</v>
      </c>
      <c r="Q371" s="17">
        <f t="shared" si="36"/>
        <v>0</v>
      </c>
    </row>
    <row r="372" spans="1:17" x14ac:dyDescent="0.2">
      <c r="A372" s="14" t="str">
        <f>IF(INTRO!$E$39="Non-endemic"," ",IF(COUNTRY_INFO!A372=0," ",COUNTRY_INFO!A372))</f>
        <v>Ethiopia</v>
      </c>
      <c r="B372" s="14" t="str">
        <f>IF(INTRO!$E$39="Non-endemic"," ",IF(COUNTRY_INFO!B372=0," ",COUNTRY_INFO!B372))</f>
        <v>Oromia East Shewa</v>
      </c>
      <c r="C372" s="14" t="str">
        <f>IF(INTRO!$E$39="Non-endemic"," ",IF(COUNTRY_INFO!C372=0," ",COUNTRY_INFO!C372))</f>
        <v>Boset</v>
      </c>
      <c r="D372" s="15">
        <f>IF(INTRO!$E$39="Non-endemic",0,IF(INTRO!$E$39="Endemic but PC is not required",IF(COUNTRY_INFO!$H372=1,COUNTRY_INFO!F372+COUNTRY_INFO!G372,0),IF(COUNTRY_INFO!$H372=1,COUNTRY_INFO!F372+COUNTRY_INFO!G372,IF(COUNTRY_INFO!$I372=1,IF(COUNTRY_INFO!M372&gt;=(COUNTRY_INFO!F372+COUNTRY_INFO!G372),COUNTRY_INFO!F372+COUNTRY_INFO!G372,COUNTRY_INFO!$M372),0))))</f>
        <v>0</v>
      </c>
      <c r="E372" s="16">
        <f>IF(AND(INTRO!$E$39="Non-endemic",INTRO!$E$37="Non-endemic"),"Not required",IF(INTRO!$E$39="Non-endemic","Treat with DEC",COUNTRY_INFO!P372))</f>
        <v>0</v>
      </c>
      <c r="F372" s="16">
        <f>IF(INTRO!$E$39&lt;&gt;"Non-endemic",COUNTRY_INFO!Q372,"Not required")</f>
        <v>0</v>
      </c>
      <c r="G372" s="15">
        <f>IF(COUNTRY_INFO!H372=1, IF($E372=1,$D372, 0),0)</f>
        <v>0</v>
      </c>
      <c r="H372" s="15">
        <f>IF(INTRO!$E$39&lt;&gt;"Endemic",0, IF(AND(COUNTRY_INFO!$I372=1,$F372&lt;&gt;0),IF(COUNTRY_INFO!M372&gt;=(COUNTRY_INFO!F372+COUNTRY_INFO!G372),COUNTRY_INFO!F372+COUNTRY_INFO!G372,COUNTRY_INFO!$M372), 0))</f>
        <v>0</v>
      </c>
      <c r="I372" s="3"/>
      <c r="J372" s="15">
        <f t="shared" si="37"/>
        <v>0</v>
      </c>
      <c r="K372" s="15">
        <f t="shared" si="38"/>
        <v>0</v>
      </c>
      <c r="L372" s="15">
        <f t="shared" si="39"/>
        <v>0</v>
      </c>
      <c r="M372" s="15">
        <f t="shared" si="40"/>
        <v>0</v>
      </c>
      <c r="N372" s="15">
        <f t="shared" si="41"/>
        <v>0</v>
      </c>
      <c r="O372" s="25"/>
      <c r="P372" s="17">
        <f t="shared" si="35"/>
        <v>0</v>
      </c>
      <c r="Q372" s="17">
        <f t="shared" si="36"/>
        <v>0</v>
      </c>
    </row>
    <row r="373" spans="1:17" x14ac:dyDescent="0.2">
      <c r="A373" s="14" t="str">
        <f>IF(INTRO!$E$39="Non-endemic"," ",IF(COUNTRY_INFO!A373=0," ",COUNTRY_INFO!A373))</f>
        <v>Ethiopia</v>
      </c>
      <c r="B373" s="14" t="str">
        <f>IF(INTRO!$E$39="Non-endemic"," ",IF(COUNTRY_INFO!B373=0," ",COUNTRY_INFO!B373))</f>
        <v>Oromia East Shewa</v>
      </c>
      <c r="C373" s="14" t="str">
        <f>IF(INTRO!$E$39="Non-endemic"," ",IF(COUNTRY_INFO!C373=0," ",COUNTRY_INFO!C373))</f>
        <v>Dugda</v>
      </c>
      <c r="D373" s="15">
        <f>IF(INTRO!$E$39="Non-endemic",0,IF(INTRO!$E$39="Endemic but PC is not required",IF(COUNTRY_INFO!$H373=1,COUNTRY_INFO!F373+COUNTRY_INFO!G373,0),IF(COUNTRY_INFO!$H373=1,COUNTRY_INFO!F373+COUNTRY_INFO!G373,IF(COUNTRY_INFO!$I373=1,IF(COUNTRY_INFO!M373&gt;=(COUNTRY_INFO!F373+COUNTRY_INFO!G373),COUNTRY_INFO!F373+COUNTRY_INFO!G373,COUNTRY_INFO!$M373),0))))</f>
        <v>0</v>
      </c>
      <c r="E373" s="16">
        <f>IF(AND(INTRO!$E$39="Non-endemic",INTRO!$E$37="Non-endemic"),"Not required",IF(INTRO!$E$39="Non-endemic","Treat with DEC",COUNTRY_INFO!P373))</f>
        <v>0</v>
      </c>
      <c r="F373" s="16">
        <f>IF(INTRO!$E$39&lt;&gt;"Non-endemic",COUNTRY_INFO!Q373,"Not required")</f>
        <v>0</v>
      </c>
      <c r="G373" s="15">
        <f>IF(COUNTRY_INFO!H373=1, IF($E373=1,$D373, 0),0)</f>
        <v>0</v>
      </c>
      <c r="H373" s="15">
        <f>IF(INTRO!$E$39&lt;&gt;"Endemic",0, IF(AND(COUNTRY_INFO!$I373=1,$F373&lt;&gt;0),IF(COUNTRY_INFO!M373&gt;=(COUNTRY_INFO!F373+COUNTRY_INFO!G373),COUNTRY_INFO!F373+COUNTRY_INFO!G373,COUNTRY_INFO!$M373), 0))</f>
        <v>0</v>
      </c>
      <c r="I373" s="3"/>
      <c r="J373" s="15">
        <f t="shared" si="37"/>
        <v>0</v>
      </c>
      <c r="K373" s="15">
        <f t="shared" si="38"/>
        <v>0</v>
      </c>
      <c r="L373" s="15">
        <f t="shared" si="39"/>
        <v>0</v>
      </c>
      <c r="M373" s="15">
        <f t="shared" si="40"/>
        <v>0</v>
      </c>
      <c r="N373" s="15">
        <f t="shared" si="41"/>
        <v>0</v>
      </c>
      <c r="O373" s="25"/>
      <c r="P373" s="17">
        <f t="shared" si="35"/>
        <v>0</v>
      </c>
      <c r="Q373" s="17">
        <f t="shared" si="36"/>
        <v>0</v>
      </c>
    </row>
    <row r="374" spans="1:17" x14ac:dyDescent="0.2">
      <c r="A374" s="14" t="str">
        <f>IF(INTRO!$E$39="Non-endemic"," ",IF(COUNTRY_INFO!A374=0," ",COUNTRY_INFO!A374))</f>
        <v>Ethiopia</v>
      </c>
      <c r="B374" s="14" t="str">
        <f>IF(INTRO!$E$39="Non-endemic"," ",IF(COUNTRY_INFO!B374=0," ",COUNTRY_INFO!B374))</f>
        <v>Oromia East Shewa</v>
      </c>
      <c r="C374" s="14" t="str">
        <f>IF(INTRO!$E$39="Non-endemic"," ",IF(COUNTRY_INFO!C374=0," ",COUNTRY_INFO!C374))</f>
        <v>Fentale</v>
      </c>
      <c r="D374" s="15">
        <f>IF(INTRO!$E$39="Non-endemic",0,IF(INTRO!$E$39="Endemic but PC is not required",IF(COUNTRY_INFO!$H374=1,COUNTRY_INFO!F374+COUNTRY_INFO!G374,0),IF(COUNTRY_INFO!$H374=1,COUNTRY_INFO!F374+COUNTRY_INFO!G374,IF(COUNTRY_INFO!$I374=1,IF(COUNTRY_INFO!M374&gt;=(COUNTRY_INFO!F374+COUNTRY_INFO!G374),COUNTRY_INFO!F374+COUNTRY_INFO!G374,COUNTRY_INFO!$M374),0))))</f>
        <v>0</v>
      </c>
      <c r="E374" s="16">
        <f>IF(AND(INTRO!$E$39="Non-endemic",INTRO!$E$37="Non-endemic"),"Not required",IF(INTRO!$E$39="Non-endemic","Treat with DEC",COUNTRY_INFO!P374))</f>
        <v>0</v>
      </c>
      <c r="F374" s="16">
        <f>IF(INTRO!$E$39&lt;&gt;"Non-endemic",COUNTRY_INFO!Q374,"Not required")</f>
        <v>0</v>
      </c>
      <c r="G374" s="15">
        <f>IF(COUNTRY_INFO!H374=1, IF($E374=1,$D374, 0),0)</f>
        <v>0</v>
      </c>
      <c r="H374" s="15">
        <f>IF(INTRO!$E$39&lt;&gt;"Endemic",0, IF(AND(COUNTRY_INFO!$I374=1,$F374&lt;&gt;0),IF(COUNTRY_INFO!M374&gt;=(COUNTRY_INFO!F374+COUNTRY_INFO!G374),COUNTRY_INFO!F374+COUNTRY_INFO!G374,COUNTRY_INFO!$M374), 0))</f>
        <v>0</v>
      </c>
      <c r="I374" s="3"/>
      <c r="J374" s="15">
        <f t="shared" si="37"/>
        <v>0</v>
      </c>
      <c r="K374" s="15">
        <f t="shared" si="38"/>
        <v>0</v>
      </c>
      <c r="L374" s="15">
        <f t="shared" si="39"/>
        <v>0</v>
      </c>
      <c r="M374" s="15">
        <f t="shared" si="40"/>
        <v>0</v>
      </c>
      <c r="N374" s="15">
        <f t="shared" si="41"/>
        <v>0</v>
      </c>
      <c r="O374" s="25"/>
      <c r="P374" s="17">
        <f t="shared" si="35"/>
        <v>0</v>
      </c>
      <c r="Q374" s="17">
        <f t="shared" si="36"/>
        <v>0</v>
      </c>
    </row>
    <row r="375" spans="1:17" x14ac:dyDescent="0.2">
      <c r="A375" s="14" t="str">
        <f>IF(INTRO!$E$39="Non-endemic"," ",IF(COUNTRY_INFO!A375=0," ",COUNTRY_INFO!A375))</f>
        <v>Ethiopia</v>
      </c>
      <c r="B375" s="14" t="str">
        <f>IF(INTRO!$E$39="Non-endemic"," ",IF(COUNTRY_INFO!B375=0," ",COUNTRY_INFO!B375))</f>
        <v>Oromia East Shewa</v>
      </c>
      <c r="C375" s="14" t="str">
        <f>IF(INTRO!$E$39="Non-endemic"," ",IF(COUNTRY_INFO!C375=0," ",COUNTRY_INFO!C375))</f>
        <v>Gimbichu</v>
      </c>
      <c r="D375" s="15">
        <f>IF(INTRO!$E$39="Non-endemic",0,IF(INTRO!$E$39="Endemic but PC is not required",IF(COUNTRY_INFO!$H375=1,COUNTRY_INFO!F375+COUNTRY_INFO!G375,0),IF(COUNTRY_INFO!$H375=1,COUNTRY_INFO!F375+COUNTRY_INFO!G375,IF(COUNTRY_INFO!$I375=1,IF(COUNTRY_INFO!M375&gt;=(COUNTRY_INFO!F375+COUNTRY_INFO!G375),COUNTRY_INFO!F375+COUNTRY_INFO!G375,COUNTRY_INFO!$M375),0))))</f>
        <v>0</v>
      </c>
      <c r="E375" s="16">
        <f>IF(AND(INTRO!$E$39="Non-endemic",INTRO!$E$37="Non-endemic"),"Not required",IF(INTRO!$E$39="Non-endemic","Treat with DEC",COUNTRY_INFO!P375))</f>
        <v>0</v>
      </c>
      <c r="F375" s="16">
        <f>IF(INTRO!$E$39&lt;&gt;"Non-endemic",COUNTRY_INFO!Q375,"Not required")</f>
        <v>0</v>
      </c>
      <c r="G375" s="15">
        <f>IF(COUNTRY_INFO!H375=1, IF($E375=1,$D375, 0),0)</f>
        <v>0</v>
      </c>
      <c r="H375" s="15">
        <f>IF(INTRO!$E$39&lt;&gt;"Endemic",0, IF(AND(COUNTRY_INFO!$I375=1,$F375&lt;&gt;0),IF(COUNTRY_INFO!M375&gt;=(COUNTRY_INFO!F375+COUNTRY_INFO!G375),COUNTRY_INFO!F375+COUNTRY_INFO!G375,COUNTRY_INFO!$M375), 0))</f>
        <v>0</v>
      </c>
      <c r="I375" s="3"/>
      <c r="J375" s="15">
        <f t="shared" si="37"/>
        <v>0</v>
      </c>
      <c r="K375" s="15">
        <f t="shared" si="38"/>
        <v>0</v>
      </c>
      <c r="L375" s="15">
        <f t="shared" si="39"/>
        <v>0</v>
      </c>
      <c r="M375" s="15">
        <f t="shared" si="40"/>
        <v>0</v>
      </c>
      <c r="N375" s="15">
        <f t="shared" si="41"/>
        <v>0</v>
      </c>
      <c r="O375" s="25"/>
      <c r="P375" s="17">
        <f t="shared" si="35"/>
        <v>0</v>
      </c>
      <c r="Q375" s="17">
        <f t="shared" si="36"/>
        <v>0</v>
      </c>
    </row>
    <row r="376" spans="1:17" x14ac:dyDescent="0.2">
      <c r="A376" s="14" t="str">
        <f>IF(INTRO!$E$39="Non-endemic"," ",IF(COUNTRY_INFO!A376=0," ",COUNTRY_INFO!A376))</f>
        <v>Ethiopia</v>
      </c>
      <c r="B376" s="14" t="str">
        <f>IF(INTRO!$E$39="Non-endemic"," ",IF(COUNTRY_INFO!B376=0," ",COUNTRY_INFO!B376))</f>
        <v>Oromia East Shewa</v>
      </c>
      <c r="C376" s="14" t="str">
        <f>IF(INTRO!$E$39="Non-endemic"," ",IF(COUNTRY_INFO!C376=0," ",COUNTRY_INFO!C376))</f>
        <v>Liben</v>
      </c>
      <c r="D376" s="15">
        <f>IF(INTRO!$E$39="Non-endemic",0,IF(INTRO!$E$39="Endemic but PC is not required",IF(COUNTRY_INFO!$H376=1,COUNTRY_INFO!F376+COUNTRY_INFO!G376,0),IF(COUNTRY_INFO!$H376=1,COUNTRY_INFO!F376+COUNTRY_INFO!G376,IF(COUNTRY_INFO!$I376=1,IF(COUNTRY_INFO!M376&gt;=(COUNTRY_INFO!F376+COUNTRY_INFO!G376),COUNTRY_INFO!F376+COUNTRY_INFO!G376,COUNTRY_INFO!$M376),0))))</f>
        <v>0</v>
      </c>
      <c r="E376" s="16">
        <f>IF(AND(INTRO!$E$39="Non-endemic",INTRO!$E$37="Non-endemic"),"Not required",IF(INTRO!$E$39="Non-endemic","Treat with DEC",COUNTRY_INFO!P376))</f>
        <v>0</v>
      </c>
      <c r="F376" s="16">
        <f>IF(INTRO!$E$39&lt;&gt;"Non-endemic",COUNTRY_INFO!Q376,"Not required")</f>
        <v>0</v>
      </c>
      <c r="G376" s="15">
        <f>IF(COUNTRY_INFO!H376=1, IF($E376=1,$D376, 0),0)</f>
        <v>0</v>
      </c>
      <c r="H376" s="15">
        <f>IF(INTRO!$E$39&lt;&gt;"Endemic",0, IF(AND(COUNTRY_INFO!$I376=1,$F376&lt;&gt;0),IF(COUNTRY_INFO!M376&gt;=(COUNTRY_INFO!F376+COUNTRY_INFO!G376),COUNTRY_INFO!F376+COUNTRY_INFO!G376,COUNTRY_INFO!$M376), 0))</f>
        <v>0</v>
      </c>
      <c r="I376" s="3"/>
      <c r="J376" s="15">
        <f t="shared" si="37"/>
        <v>0</v>
      </c>
      <c r="K376" s="15">
        <f t="shared" si="38"/>
        <v>0</v>
      </c>
      <c r="L376" s="15">
        <f t="shared" si="39"/>
        <v>0</v>
      </c>
      <c r="M376" s="15">
        <f t="shared" si="40"/>
        <v>0</v>
      </c>
      <c r="N376" s="15">
        <f t="shared" si="41"/>
        <v>0</v>
      </c>
      <c r="O376" s="25"/>
      <c r="P376" s="17">
        <f t="shared" si="35"/>
        <v>0</v>
      </c>
      <c r="Q376" s="17">
        <f t="shared" si="36"/>
        <v>0</v>
      </c>
    </row>
    <row r="377" spans="1:17" x14ac:dyDescent="0.2">
      <c r="A377" s="14" t="str">
        <f>IF(INTRO!$E$39="Non-endemic"," ",IF(COUNTRY_INFO!A377=0," ",COUNTRY_INFO!A377))</f>
        <v>Ethiopia</v>
      </c>
      <c r="B377" s="14" t="str">
        <f>IF(INTRO!$E$39="Non-endemic"," ",IF(COUNTRY_INFO!B377=0," ",COUNTRY_INFO!B377))</f>
        <v>Oromia East Shewa</v>
      </c>
      <c r="C377" s="14" t="str">
        <f>IF(INTRO!$E$39="Non-endemic"," ",IF(COUNTRY_INFO!C377=0," ",COUNTRY_INFO!C377))</f>
        <v>Lume</v>
      </c>
      <c r="D377" s="15">
        <f>IF(INTRO!$E$39="Non-endemic",0,IF(INTRO!$E$39="Endemic but PC is not required",IF(COUNTRY_INFO!$H377=1,COUNTRY_INFO!F377+COUNTRY_INFO!G377,0),IF(COUNTRY_INFO!$H377=1,COUNTRY_INFO!F377+COUNTRY_INFO!G377,IF(COUNTRY_INFO!$I377=1,IF(COUNTRY_INFO!M377&gt;=(COUNTRY_INFO!F377+COUNTRY_INFO!G377),COUNTRY_INFO!F377+COUNTRY_INFO!G377,COUNTRY_INFO!$M377),0))))</f>
        <v>0</v>
      </c>
      <c r="E377" s="16">
        <f>IF(AND(INTRO!$E$39="Non-endemic",INTRO!$E$37="Non-endemic"),"Not required",IF(INTRO!$E$39="Non-endemic","Treat with DEC",COUNTRY_INFO!P377))</f>
        <v>0</v>
      </c>
      <c r="F377" s="16">
        <f>IF(INTRO!$E$39&lt;&gt;"Non-endemic",COUNTRY_INFO!Q377,"Not required")</f>
        <v>0</v>
      </c>
      <c r="G377" s="15">
        <f>IF(COUNTRY_INFO!H377=1, IF($E377=1,$D377, 0),0)</f>
        <v>0</v>
      </c>
      <c r="H377" s="15">
        <f>IF(INTRO!$E$39&lt;&gt;"Endemic",0, IF(AND(COUNTRY_INFO!$I377=1,$F377&lt;&gt;0),IF(COUNTRY_INFO!M377&gt;=(COUNTRY_INFO!F377+COUNTRY_INFO!G377),COUNTRY_INFO!F377+COUNTRY_INFO!G377,COUNTRY_INFO!$M377), 0))</f>
        <v>0</v>
      </c>
      <c r="I377" s="3"/>
      <c r="J377" s="15">
        <f t="shared" si="37"/>
        <v>0</v>
      </c>
      <c r="K377" s="15">
        <f t="shared" si="38"/>
        <v>0</v>
      </c>
      <c r="L377" s="15">
        <f t="shared" si="39"/>
        <v>0</v>
      </c>
      <c r="M377" s="15">
        <f t="shared" si="40"/>
        <v>0</v>
      </c>
      <c r="N377" s="15">
        <f t="shared" si="41"/>
        <v>0</v>
      </c>
      <c r="O377" s="25"/>
      <c r="P377" s="17">
        <f t="shared" si="35"/>
        <v>0</v>
      </c>
      <c r="Q377" s="17">
        <f t="shared" si="36"/>
        <v>0</v>
      </c>
    </row>
    <row r="378" spans="1:17" x14ac:dyDescent="0.2">
      <c r="A378" s="14" t="str">
        <f>IF(INTRO!$E$39="Non-endemic"," ",IF(COUNTRY_INFO!A378=0," ",COUNTRY_INFO!A378))</f>
        <v>Ethiopia</v>
      </c>
      <c r="B378" s="14" t="str">
        <f>IF(INTRO!$E$39="Non-endemic"," ",IF(COUNTRY_INFO!B378=0," ",COUNTRY_INFO!B378))</f>
        <v>Oromia East Shewa</v>
      </c>
      <c r="C378" s="14" t="str">
        <f>IF(INTRO!$E$39="Non-endemic"," ",IF(COUNTRY_INFO!C378=0," ",COUNTRY_INFO!C378))</f>
        <v>Metehara Town</v>
      </c>
      <c r="D378" s="15">
        <f>IF(INTRO!$E$39="Non-endemic",0,IF(INTRO!$E$39="Endemic but PC is not required",IF(COUNTRY_INFO!$H378=1,COUNTRY_INFO!F378+COUNTRY_INFO!G378,0),IF(COUNTRY_INFO!$H378=1,COUNTRY_INFO!F378+COUNTRY_INFO!G378,IF(COUNTRY_INFO!$I378=1,IF(COUNTRY_INFO!M378&gt;=(COUNTRY_INFO!F378+COUNTRY_INFO!G378),COUNTRY_INFO!F378+COUNTRY_INFO!G378,COUNTRY_INFO!$M378),0))))</f>
        <v>0</v>
      </c>
      <c r="E378" s="16">
        <f>IF(AND(INTRO!$E$39="Non-endemic",INTRO!$E$37="Non-endemic"),"Not required",IF(INTRO!$E$39="Non-endemic","Treat with DEC",COUNTRY_INFO!P378))</f>
        <v>0</v>
      </c>
      <c r="F378" s="16">
        <f>IF(INTRO!$E$39&lt;&gt;"Non-endemic",COUNTRY_INFO!Q378,"Not required")</f>
        <v>0</v>
      </c>
      <c r="G378" s="15">
        <f>IF(COUNTRY_INFO!H378=1, IF($E378=1,$D378, 0),0)</f>
        <v>0</v>
      </c>
      <c r="H378" s="15">
        <f>IF(INTRO!$E$39&lt;&gt;"Endemic",0, IF(AND(COUNTRY_INFO!$I378=1,$F378&lt;&gt;0),IF(COUNTRY_INFO!M378&gt;=(COUNTRY_INFO!F378+COUNTRY_INFO!G378),COUNTRY_INFO!F378+COUNTRY_INFO!G378,COUNTRY_INFO!$M378), 0))</f>
        <v>0</v>
      </c>
      <c r="I378" s="3"/>
      <c r="J378" s="15">
        <f t="shared" si="37"/>
        <v>0</v>
      </c>
      <c r="K378" s="15">
        <f t="shared" si="38"/>
        <v>0</v>
      </c>
      <c r="L378" s="15">
        <f t="shared" si="39"/>
        <v>0</v>
      </c>
      <c r="M378" s="15">
        <f t="shared" si="40"/>
        <v>0</v>
      </c>
      <c r="N378" s="15">
        <f t="shared" si="41"/>
        <v>0</v>
      </c>
      <c r="O378" s="25"/>
      <c r="P378" s="17">
        <f t="shared" si="35"/>
        <v>0</v>
      </c>
      <c r="Q378" s="17">
        <f t="shared" si="36"/>
        <v>0</v>
      </c>
    </row>
    <row r="379" spans="1:17" x14ac:dyDescent="0.2">
      <c r="A379" s="14" t="str">
        <f>IF(INTRO!$E$39="Non-endemic"," ",IF(COUNTRY_INFO!A379=0," ",COUNTRY_INFO!A379))</f>
        <v>Ethiopia</v>
      </c>
      <c r="B379" s="14" t="str">
        <f>IF(INTRO!$E$39="Non-endemic"," ",IF(COUNTRY_INFO!B379=0," ",COUNTRY_INFO!B379))</f>
        <v>Oromia East Shewa</v>
      </c>
      <c r="C379" s="14" t="str">
        <f>IF(INTRO!$E$39="Non-endemic"," ",IF(COUNTRY_INFO!C379=0," ",COUNTRY_INFO!C379))</f>
        <v>Mojo Town</v>
      </c>
      <c r="D379" s="15">
        <f>IF(INTRO!$E$39="Non-endemic",0,IF(INTRO!$E$39="Endemic but PC is not required",IF(COUNTRY_INFO!$H379=1,COUNTRY_INFO!F379+COUNTRY_INFO!G379,0),IF(COUNTRY_INFO!$H379=1,COUNTRY_INFO!F379+COUNTRY_INFO!G379,IF(COUNTRY_INFO!$I379=1,IF(COUNTRY_INFO!M379&gt;=(COUNTRY_INFO!F379+COUNTRY_INFO!G379),COUNTRY_INFO!F379+COUNTRY_INFO!G379,COUNTRY_INFO!$M379),0))))</f>
        <v>0</v>
      </c>
      <c r="E379" s="16">
        <f>IF(AND(INTRO!$E$39="Non-endemic",INTRO!$E$37="Non-endemic"),"Not required",IF(INTRO!$E$39="Non-endemic","Treat with DEC",COUNTRY_INFO!P379))</f>
        <v>0</v>
      </c>
      <c r="F379" s="16">
        <f>IF(INTRO!$E$39&lt;&gt;"Non-endemic",COUNTRY_INFO!Q379,"Not required")</f>
        <v>0</v>
      </c>
      <c r="G379" s="15">
        <f>IF(COUNTRY_INFO!H379=1, IF($E379=1,$D379, 0),0)</f>
        <v>0</v>
      </c>
      <c r="H379" s="15">
        <f>IF(INTRO!$E$39&lt;&gt;"Endemic",0, IF(AND(COUNTRY_INFO!$I379=1,$F379&lt;&gt;0),IF(COUNTRY_INFO!M379&gt;=(COUNTRY_INFO!F379+COUNTRY_INFO!G379),COUNTRY_INFO!F379+COUNTRY_INFO!G379,COUNTRY_INFO!$M379), 0))</f>
        <v>0</v>
      </c>
      <c r="I379" s="3"/>
      <c r="J379" s="15">
        <f t="shared" si="37"/>
        <v>0</v>
      </c>
      <c r="K379" s="15">
        <f t="shared" si="38"/>
        <v>0</v>
      </c>
      <c r="L379" s="15">
        <f t="shared" si="39"/>
        <v>0</v>
      </c>
      <c r="M379" s="15">
        <f t="shared" si="40"/>
        <v>0</v>
      </c>
      <c r="N379" s="15">
        <f t="shared" si="41"/>
        <v>0</v>
      </c>
      <c r="O379" s="25"/>
      <c r="P379" s="17">
        <f t="shared" si="35"/>
        <v>0</v>
      </c>
      <c r="Q379" s="17">
        <f t="shared" si="36"/>
        <v>0</v>
      </c>
    </row>
    <row r="380" spans="1:17" x14ac:dyDescent="0.2">
      <c r="A380" s="14" t="str">
        <f>IF(INTRO!$E$39="Non-endemic"," ",IF(COUNTRY_INFO!A380=0," ",COUNTRY_INFO!A380))</f>
        <v>Ethiopia</v>
      </c>
      <c r="B380" s="14" t="str">
        <f>IF(INTRO!$E$39="Non-endemic"," ",IF(COUNTRY_INFO!B380=0," ",COUNTRY_INFO!B380))</f>
        <v>Oromia East Wellega</v>
      </c>
      <c r="C380" s="14" t="str">
        <f>IF(INTRO!$E$39="Non-endemic"," ",IF(COUNTRY_INFO!C380=0," ",COUNTRY_INFO!C380))</f>
        <v>Boneya Bushe</v>
      </c>
      <c r="D380" s="15">
        <f>IF(INTRO!$E$39="Non-endemic",0,IF(INTRO!$E$39="Endemic but PC is not required",IF(COUNTRY_INFO!$H380=1,COUNTRY_INFO!F380+COUNTRY_INFO!G380,0),IF(COUNTRY_INFO!$H380=1,COUNTRY_INFO!F380+COUNTRY_INFO!G380,IF(COUNTRY_INFO!$I380=1,IF(COUNTRY_INFO!M380&gt;=(COUNTRY_INFO!F380+COUNTRY_INFO!G380),COUNTRY_INFO!F380+COUNTRY_INFO!G380,COUNTRY_INFO!$M380),0))))</f>
        <v>54163.622697312494</v>
      </c>
      <c r="E380" s="16">
        <f>IF(AND(INTRO!$E$39="Non-endemic",INTRO!$E$37="Non-endemic"),"Not required",IF(INTRO!$E$39="Non-endemic","Treat with DEC",COUNTRY_INFO!P380))</f>
        <v>1</v>
      </c>
      <c r="F380" s="16">
        <f>IF(INTRO!$E$39&lt;&gt;"Non-endemic",COUNTRY_INFO!Q380,"Not required")</f>
        <v>2</v>
      </c>
      <c r="G380" s="15">
        <f>IF(COUNTRY_INFO!H380=1, IF($E380=1,$D380, 0),0)</f>
        <v>54163.622697312494</v>
      </c>
      <c r="H380" s="15">
        <f>IF(INTRO!$E$39&lt;&gt;"Endemic",0, IF(AND(COUNTRY_INFO!$I380=1,$F380&lt;&gt;0),IF(COUNTRY_INFO!M380&gt;=(COUNTRY_INFO!F380+COUNTRY_INFO!G380),COUNTRY_INFO!F380+COUNTRY_INFO!G380,COUNTRY_INFO!$M380), 0))</f>
        <v>54163.622697312494</v>
      </c>
      <c r="I380" s="3"/>
      <c r="J380" s="15">
        <f t="shared" si="37"/>
        <v>54163.622697312494</v>
      </c>
      <c r="K380" s="15">
        <f t="shared" si="38"/>
        <v>0</v>
      </c>
      <c r="L380" s="15">
        <f t="shared" si="39"/>
        <v>151658.14355247497</v>
      </c>
      <c r="M380" s="15">
        <f t="shared" si="40"/>
        <v>151658.14355247497</v>
      </c>
      <c r="N380" s="15">
        <f t="shared" si="41"/>
        <v>303316.28710494994</v>
      </c>
      <c r="O380" s="25"/>
      <c r="P380" s="17">
        <f t="shared" si="35"/>
        <v>303316.28710494994</v>
      </c>
      <c r="Q380" s="17">
        <f t="shared" si="36"/>
        <v>607</v>
      </c>
    </row>
    <row r="381" spans="1:17" x14ac:dyDescent="0.2">
      <c r="A381" s="14" t="str">
        <f>IF(INTRO!$E$39="Non-endemic"," ",IF(COUNTRY_INFO!A381=0," ",COUNTRY_INFO!A381))</f>
        <v>Ethiopia</v>
      </c>
      <c r="B381" s="14" t="str">
        <f>IF(INTRO!$E$39="Non-endemic"," ",IF(COUNTRY_INFO!B381=0," ",COUNTRY_INFO!B381))</f>
        <v>Oromia East Wellega</v>
      </c>
      <c r="C381" s="14" t="str">
        <f>IF(INTRO!$E$39="Non-endemic"," ",IF(COUNTRY_INFO!C381=0," ",COUNTRY_INFO!C381))</f>
        <v>Diggaa</v>
      </c>
      <c r="D381" s="15">
        <f>IF(INTRO!$E$39="Non-endemic",0,IF(INTRO!$E$39="Endemic but PC is not required",IF(COUNTRY_INFO!$H381=1,COUNTRY_INFO!F381+COUNTRY_INFO!G381,0),IF(COUNTRY_INFO!$H381=1,COUNTRY_INFO!F381+COUNTRY_INFO!G381,IF(COUNTRY_INFO!$I381=1,IF(COUNTRY_INFO!M381&gt;=(COUNTRY_INFO!F381+COUNTRY_INFO!G381),COUNTRY_INFO!F381+COUNTRY_INFO!G381,COUNTRY_INFO!$M381),0))))</f>
        <v>76097.694334267348</v>
      </c>
      <c r="E381" s="16">
        <f>IF(AND(INTRO!$E$39="Non-endemic",INTRO!$E$37="Non-endemic"),"Not required",IF(INTRO!$E$39="Non-endemic","Treat with DEC",COUNTRY_INFO!P381))</f>
        <v>0</v>
      </c>
      <c r="F381" s="16">
        <f>IF(INTRO!$E$39&lt;&gt;"Non-endemic",COUNTRY_INFO!Q381,"Not required")</f>
        <v>2</v>
      </c>
      <c r="G381" s="15">
        <f>IF(COUNTRY_INFO!H381=1, IF($E381=1,$D381, 0),0)</f>
        <v>0</v>
      </c>
      <c r="H381" s="15">
        <f>IF(INTRO!$E$39&lt;&gt;"Endemic",0, IF(AND(COUNTRY_INFO!$I381=1,$F381&lt;&gt;0),IF(COUNTRY_INFO!M381&gt;=(COUNTRY_INFO!F381+COUNTRY_INFO!G381),COUNTRY_INFO!F381+COUNTRY_INFO!G381,COUNTRY_INFO!$M381), 0))</f>
        <v>76097.694334267348</v>
      </c>
      <c r="I381" s="3"/>
      <c r="J381" s="15">
        <f t="shared" si="37"/>
        <v>76097.694334267348</v>
      </c>
      <c r="K381" s="15">
        <f t="shared" si="38"/>
        <v>0</v>
      </c>
      <c r="L381" s="15">
        <f t="shared" si="39"/>
        <v>426147.08827189711</v>
      </c>
      <c r="M381" s="15">
        <f t="shared" si="40"/>
        <v>0</v>
      </c>
      <c r="N381" s="15">
        <f t="shared" si="41"/>
        <v>426147.08827189711</v>
      </c>
      <c r="O381" s="25"/>
      <c r="P381" s="17">
        <f t="shared" si="35"/>
        <v>426147.08827189711</v>
      </c>
      <c r="Q381" s="17">
        <f t="shared" si="36"/>
        <v>853</v>
      </c>
    </row>
    <row r="382" spans="1:17" x14ac:dyDescent="0.2">
      <c r="A382" s="14" t="str">
        <f>IF(INTRO!$E$39="Non-endemic"," ",IF(COUNTRY_INFO!A382=0," ",COUNTRY_INFO!A382))</f>
        <v>Ethiopia</v>
      </c>
      <c r="B382" s="14" t="str">
        <f>IF(INTRO!$E$39="Non-endemic"," ",IF(COUNTRY_INFO!B382=0," ",COUNTRY_INFO!B382))</f>
        <v>Oromia East Wellega</v>
      </c>
      <c r="C382" s="14" t="str">
        <f>IF(INTRO!$E$39="Non-endemic"," ",IF(COUNTRY_INFO!C382=0," ",COUNTRY_INFO!C382))</f>
        <v>Ebantu</v>
      </c>
      <c r="D382" s="15">
        <f>IF(INTRO!$E$39="Non-endemic",0,IF(INTRO!$E$39="Endemic but PC is not required",IF(COUNTRY_INFO!$H382=1,COUNTRY_INFO!F382+COUNTRY_INFO!G382,0),IF(COUNTRY_INFO!$H382=1,COUNTRY_INFO!F382+COUNTRY_INFO!G382,IF(COUNTRY_INFO!$I382=1,IF(COUNTRY_INFO!M382&gt;=(COUNTRY_INFO!F382+COUNTRY_INFO!G382),COUNTRY_INFO!F382+COUNTRY_INFO!G382,COUNTRY_INFO!$M382),0))))</f>
        <v>42024.907870921728</v>
      </c>
      <c r="E382" s="16">
        <f>IF(AND(INTRO!$E$39="Non-endemic",INTRO!$E$37="Non-endemic"),"Not required",IF(INTRO!$E$39="Non-endemic","Treat with DEC",COUNTRY_INFO!P382))</f>
        <v>0</v>
      </c>
      <c r="F382" s="16">
        <f>IF(INTRO!$E$39&lt;&gt;"Non-endemic",COUNTRY_INFO!Q382,"Not required")</f>
        <v>2</v>
      </c>
      <c r="G382" s="15">
        <f>IF(COUNTRY_INFO!H382=1, IF($E382=1,$D382, 0),0)</f>
        <v>0</v>
      </c>
      <c r="H382" s="15">
        <f>IF(INTRO!$E$39&lt;&gt;"Endemic",0, IF(AND(COUNTRY_INFO!$I382=1,$F382&lt;&gt;0),IF(COUNTRY_INFO!M382&gt;=(COUNTRY_INFO!F382+COUNTRY_INFO!G382),COUNTRY_INFO!F382+COUNTRY_INFO!G382,COUNTRY_INFO!$M382), 0))</f>
        <v>42024.907870921728</v>
      </c>
      <c r="I382" s="3"/>
      <c r="J382" s="15">
        <f t="shared" si="37"/>
        <v>42024.907870921728</v>
      </c>
      <c r="K382" s="15">
        <f t="shared" si="38"/>
        <v>0</v>
      </c>
      <c r="L382" s="15">
        <f t="shared" si="39"/>
        <v>235339.48407716167</v>
      </c>
      <c r="M382" s="15">
        <f t="shared" si="40"/>
        <v>0</v>
      </c>
      <c r="N382" s="15">
        <f t="shared" si="41"/>
        <v>235339.48407716167</v>
      </c>
      <c r="O382" s="25"/>
      <c r="P382" s="17">
        <f t="shared" si="35"/>
        <v>235339.48407716167</v>
      </c>
      <c r="Q382" s="17">
        <f t="shared" si="36"/>
        <v>471</v>
      </c>
    </row>
    <row r="383" spans="1:17" x14ac:dyDescent="0.2">
      <c r="A383" s="14" t="str">
        <f>IF(INTRO!$E$39="Non-endemic"," ",IF(COUNTRY_INFO!A383=0," ",COUNTRY_INFO!A383))</f>
        <v>Ethiopia</v>
      </c>
      <c r="B383" s="14" t="str">
        <f>IF(INTRO!$E$39="Non-endemic"," ",IF(COUNTRY_INFO!B383=0," ",COUNTRY_INFO!B383))</f>
        <v>Oromia East Wellega</v>
      </c>
      <c r="C383" s="14" t="str">
        <f>IF(INTRO!$E$39="Non-endemic"," ",IF(COUNTRY_INFO!C383=0," ",COUNTRY_INFO!C383))</f>
        <v>Gida Ayana</v>
      </c>
      <c r="D383" s="15">
        <f>IF(INTRO!$E$39="Non-endemic",0,IF(INTRO!$E$39="Endemic but PC is not required",IF(COUNTRY_INFO!$H383=1,COUNTRY_INFO!F383+COUNTRY_INFO!G383,0),IF(COUNTRY_INFO!$H383=1,COUNTRY_INFO!F383+COUNTRY_INFO!G383,IF(COUNTRY_INFO!$I383=1,IF(COUNTRY_INFO!M383&gt;=(COUNTRY_INFO!F383+COUNTRY_INFO!G383),COUNTRY_INFO!F383+COUNTRY_INFO!G383,COUNTRY_INFO!$M383),0))))</f>
        <v>120087.00133396787</v>
      </c>
      <c r="E383" s="16">
        <f>IF(AND(INTRO!$E$39="Non-endemic",INTRO!$E$37="Non-endemic"),"Not required",IF(INTRO!$E$39="Non-endemic","Treat with DEC",COUNTRY_INFO!P383))</f>
        <v>0</v>
      </c>
      <c r="F383" s="16">
        <f>IF(INTRO!$E$39&lt;&gt;"Non-endemic",COUNTRY_INFO!Q383,"Not required")</f>
        <v>2</v>
      </c>
      <c r="G383" s="15">
        <f>IF(COUNTRY_INFO!H383=1, IF($E383=1,$D383, 0),0)</f>
        <v>0</v>
      </c>
      <c r="H383" s="15">
        <f>IF(INTRO!$E$39&lt;&gt;"Endemic",0, IF(AND(COUNTRY_INFO!$I383=1,$F383&lt;&gt;0),IF(COUNTRY_INFO!M383&gt;=(COUNTRY_INFO!F383+COUNTRY_INFO!G383),COUNTRY_INFO!F383+COUNTRY_INFO!G383,COUNTRY_INFO!$M383), 0))</f>
        <v>120087.00133396787</v>
      </c>
      <c r="I383" s="3"/>
      <c r="J383" s="15">
        <f t="shared" si="37"/>
        <v>120087.00133396787</v>
      </c>
      <c r="K383" s="15">
        <f t="shared" si="38"/>
        <v>0</v>
      </c>
      <c r="L383" s="15">
        <f t="shared" si="39"/>
        <v>672487.20747022005</v>
      </c>
      <c r="M383" s="15">
        <f t="shared" si="40"/>
        <v>0</v>
      </c>
      <c r="N383" s="15">
        <f t="shared" si="41"/>
        <v>672487.20747022005</v>
      </c>
      <c r="O383" s="25"/>
      <c r="P383" s="17">
        <f t="shared" si="35"/>
        <v>672487.20747022005</v>
      </c>
      <c r="Q383" s="17">
        <f t="shared" si="36"/>
        <v>1345</v>
      </c>
    </row>
    <row r="384" spans="1:17" x14ac:dyDescent="0.2">
      <c r="A384" s="14" t="str">
        <f>IF(INTRO!$E$39="Non-endemic"," ",IF(COUNTRY_INFO!A384=0," ",COUNTRY_INFO!A384))</f>
        <v>Ethiopia</v>
      </c>
      <c r="B384" s="14" t="str">
        <f>IF(INTRO!$E$39="Non-endemic"," ",IF(COUNTRY_INFO!B384=0," ",COUNTRY_INFO!B384))</f>
        <v>Oromia East Wellega</v>
      </c>
      <c r="C384" s="14" t="str">
        <f>IF(INTRO!$E$39="Non-endemic"," ",IF(COUNTRY_INFO!C384=0," ",COUNTRY_INFO!C384))</f>
        <v>Gobu Sayo</v>
      </c>
      <c r="D384" s="15">
        <f>IF(INTRO!$E$39="Non-endemic",0,IF(INTRO!$E$39="Endemic but PC is not required",IF(COUNTRY_INFO!$H384=1,COUNTRY_INFO!F384+COUNTRY_INFO!G384,0),IF(COUNTRY_INFO!$H384=1,COUNTRY_INFO!F384+COUNTRY_INFO!G384,IF(COUNTRY_INFO!$I384=1,IF(COUNTRY_INFO!M384&gt;=(COUNTRY_INFO!F384+COUNTRY_INFO!G384),COUNTRY_INFO!F384+COUNTRY_INFO!G384,COUNTRY_INFO!$M384),0))))</f>
        <v>46739.981370313355</v>
      </c>
      <c r="E384" s="16">
        <f>IF(AND(INTRO!$E$39="Non-endemic",INTRO!$E$37="Non-endemic"),"Not required",IF(INTRO!$E$39="Non-endemic","Treat with DEC",COUNTRY_INFO!P384))</f>
        <v>0</v>
      </c>
      <c r="F384" s="16">
        <f>IF(INTRO!$E$39&lt;&gt;"Non-endemic",COUNTRY_INFO!Q384,"Not required")</f>
        <v>2</v>
      </c>
      <c r="G384" s="15">
        <f>IF(COUNTRY_INFO!H384=1, IF($E384=1,$D384, 0),0)</f>
        <v>0</v>
      </c>
      <c r="H384" s="15">
        <f>IF(INTRO!$E$39&lt;&gt;"Endemic",0, IF(AND(COUNTRY_INFO!$I384=1,$F384&lt;&gt;0),IF(COUNTRY_INFO!M384&gt;=(COUNTRY_INFO!F384+COUNTRY_INFO!G384),COUNTRY_INFO!F384+COUNTRY_INFO!G384,COUNTRY_INFO!$M384), 0))</f>
        <v>46739.981370313355</v>
      </c>
      <c r="I384" s="3"/>
      <c r="J384" s="15">
        <f t="shared" si="37"/>
        <v>46739.981370313355</v>
      </c>
      <c r="K384" s="15">
        <f t="shared" si="38"/>
        <v>0</v>
      </c>
      <c r="L384" s="15">
        <f t="shared" si="39"/>
        <v>261743.89567375477</v>
      </c>
      <c r="M384" s="15">
        <f t="shared" si="40"/>
        <v>0</v>
      </c>
      <c r="N384" s="15">
        <f t="shared" si="41"/>
        <v>261743.89567375477</v>
      </c>
      <c r="O384" s="25"/>
      <c r="P384" s="17">
        <f t="shared" si="35"/>
        <v>261743.89567375477</v>
      </c>
      <c r="Q384" s="17">
        <f t="shared" si="36"/>
        <v>524</v>
      </c>
    </row>
    <row r="385" spans="1:17" x14ac:dyDescent="0.2">
      <c r="A385" s="14" t="str">
        <f>IF(INTRO!$E$39="Non-endemic"," ",IF(COUNTRY_INFO!A385=0," ",COUNTRY_INFO!A385))</f>
        <v>Ethiopia</v>
      </c>
      <c r="B385" s="14" t="str">
        <f>IF(INTRO!$E$39="Non-endemic"," ",IF(COUNTRY_INFO!B385=0," ",COUNTRY_INFO!B385))</f>
        <v>Oromia East Wellega</v>
      </c>
      <c r="C385" s="14" t="str">
        <f>IF(INTRO!$E$39="Non-endemic"," ",IF(COUNTRY_INFO!C385=0," ",COUNTRY_INFO!C385))</f>
        <v>Gudeya Bila</v>
      </c>
      <c r="D385" s="15">
        <f>IF(INTRO!$E$39="Non-endemic",0,IF(INTRO!$E$39="Endemic but PC is not required",IF(COUNTRY_INFO!$H385=1,COUNTRY_INFO!F385+COUNTRY_INFO!G385,0),IF(COUNTRY_INFO!$H385=1,COUNTRY_INFO!F385+COUNTRY_INFO!G385,IF(COUNTRY_INFO!$I385=1,IF(COUNTRY_INFO!M385&gt;=(COUNTRY_INFO!F385+COUNTRY_INFO!G385),COUNTRY_INFO!F385+COUNTRY_INFO!G385,COUNTRY_INFO!$M385),0))))</f>
        <v>62315.96501346492</v>
      </c>
      <c r="E385" s="16">
        <f>IF(AND(INTRO!$E$39="Non-endemic",INTRO!$E$37="Non-endemic"),"Not required",IF(INTRO!$E$39="Non-endemic","Treat with DEC",COUNTRY_INFO!P385))</f>
        <v>0</v>
      </c>
      <c r="F385" s="16">
        <f>IF(INTRO!$E$39&lt;&gt;"Non-endemic",COUNTRY_INFO!Q385,"Not required")</f>
        <v>2</v>
      </c>
      <c r="G385" s="15">
        <f>IF(COUNTRY_INFO!H385=1, IF($E385=1,$D385, 0),0)</f>
        <v>0</v>
      </c>
      <c r="H385" s="15">
        <f>IF(INTRO!$E$39&lt;&gt;"Endemic",0, IF(AND(COUNTRY_INFO!$I385=1,$F385&lt;&gt;0),IF(COUNTRY_INFO!M385&gt;=(COUNTRY_INFO!F385+COUNTRY_INFO!G385),COUNTRY_INFO!F385+COUNTRY_INFO!G385,COUNTRY_INFO!$M385), 0))</f>
        <v>62315.96501346492</v>
      </c>
      <c r="I385" s="3"/>
      <c r="J385" s="15">
        <f t="shared" si="37"/>
        <v>62315.96501346492</v>
      </c>
      <c r="K385" s="15">
        <f t="shared" si="38"/>
        <v>0</v>
      </c>
      <c r="L385" s="15">
        <f t="shared" si="39"/>
        <v>348969.40407540352</v>
      </c>
      <c r="M385" s="15">
        <f t="shared" si="40"/>
        <v>0</v>
      </c>
      <c r="N385" s="15">
        <f t="shared" si="41"/>
        <v>348969.40407540352</v>
      </c>
      <c r="O385" s="25"/>
      <c r="P385" s="17">
        <f t="shared" si="35"/>
        <v>348969.40407540352</v>
      </c>
      <c r="Q385" s="17">
        <f t="shared" si="36"/>
        <v>698</v>
      </c>
    </row>
    <row r="386" spans="1:17" x14ac:dyDescent="0.2">
      <c r="A386" s="14" t="str">
        <f>IF(INTRO!$E$39="Non-endemic"," ",IF(COUNTRY_INFO!A386=0," ",COUNTRY_INFO!A386))</f>
        <v>Ethiopia</v>
      </c>
      <c r="B386" s="14" t="str">
        <f>IF(INTRO!$E$39="Non-endemic"," ",IF(COUNTRY_INFO!B386=0," ",COUNTRY_INFO!B386))</f>
        <v>Oromia East Wellega</v>
      </c>
      <c r="C386" s="14" t="str">
        <f>IF(INTRO!$E$39="Non-endemic"," ",IF(COUNTRY_INFO!C386=0," ",COUNTRY_INFO!C386))</f>
        <v>Guto Gida</v>
      </c>
      <c r="D386" s="15">
        <f>IF(INTRO!$E$39="Non-endemic",0,IF(INTRO!$E$39="Endemic but PC is not required",IF(COUNTRY_INFO!$H386=1,COUNTRY_INFO!F386+COUNTRY_INFO!G386,0),IF(COUNTRY_INFO!$H386=1,COUNTRY_INFO!F386+COUNTRY_INFO!G386,IF(COUNTRY_INFO!$I386=1,IF(COUNTRY_INFO!M386&gt;=(COUNTRY_INFO!F386+COUNTRY_INFO!G386),COUNTRY_INFO!F386+COUNTRY_INFO!G386,COUNTRY_INFO!$M386),0))))</f>
        <v>100954.30378267306</v>
      </c>
      <c r="E386" s="16">
        <f>IF(AND(INTRO!$E$39="Non-endemic",INTRO!$E$37="Non-endemic"),"Not required",IF(INTRO!$E$39="Non-endemic","Treat with DEC",COUNTRY_INFO!P386))</f>
        <v>0</v>
      </c>
      <c r="F386" s="16">
        <f>IF(INTRO!$E$39&lt;&gt;"Non-endemic",COUNTRY_INFO!Q386,"Not required")</f>
        <v>2</v>
      </c>
      <c r="G386" s="15">
        <f>IF(COUNTRY_INFO!H386=1, IF($E386=1,$D386, 0),0)</f>
        <v>0</v>
      </c>
      <c r="H386" s="15">
        <f>IF(INTRO!$E$39&lt;&gt;"Endemic",0, IF(AND(COUNTRY_INFO!$I386=1,$F386&lt;&gt;0),IF(COUNTRY_INFO!M386&gt;=(COUNTRY_INFO!F386+COUNTRY_INFO!G386),COUNTRY_INFO!F386+COUNTRY_INFO!G386,COUNTRY_INFO!$M386), 0))</f>
        <v>100954.30378267306</v>
      </c>
      <c r="I386" s="3"/>
      <c r="J386" s="15">
        <f t="shared" si="37"/>
        <v>100954.30378267306</v>
      </c>
      <c r="K386" s="15">
        <f t="shared" si="38"/>
        <v>0</v>
      </c>
      <c r="L386" s="15">
        <f t="shared" si="39"/>
        <v>565344.10118296905</v>
      </c>
      <c r="M386" s="15">
        <f t="shared" si="40"/>
        <v>0</v>
      </c>
      <c r="N386" s="15">
        <f t="shared" si="41"/>
        <v>565344.10118296905</v>
      </c>
      <c r="O386" s="25"/>
      <c r="P386" s="17">
        <f t="shared" si="35"/>
        <v>565344.10118296905</v>
      </c>
      <c r="Q386" s="17">
        <f t="shared" si="36"/>
        <v>1131</v>
      </c>
    </row>
    <row r="387" spans="1:17" x14ac:dyDescent="0.2">
      <c r="A387" s="14" t="str">
        <f>IF(INTRO!$E$39="Non-endemic"," ",IF(COUNTRY_INFO!A387=0," ",COUNTRY_INFO!A387))</f>
        <v>Ethiopia</v>
      </c>
      <c r="B387" s="14" t="str">
        <f>IF(INTRO!$E$39="Non-endemic"," ",IF(COUNTRY_INFO!B387=0," ",COUNTRY_INFO!B387))</f>
        <v>Oromia East Wellega</v>
      </c>
      <c r="C387" s="14" t="str">
        <f>IF(INTRO!$E$39="Non-endemic"," ",IF(COUNTRY_INFO!C387=0," ",COUNTRY_INFO!C387))</f>
        <v>Haro Limu</v>
      </c>
      <c r="D387" s="15">
        <f>IF(INTRO!$E$39="Non-endemic",0,IF(INTRO!$E$39="Endemic but PC is not required",IF(COUNTRY_INFO!$H387=1,COUNTRY_INFO!F387+COUNTRY_INFO!G387,0),IF(COUNTRY_INFO!$H387=1,COUNTRY_INFO!F387+COUNTRY_INFO!G387,IF(COUNTRY_INFO!$I387=1,IF(COUNTRY_INFO!M387&gt;=(COUNTRY_INFO!F387+COUNTRY_INFO!G387),COUNTRY_INFO!F387+COUNTRY_INFO!G387,COUNTRY_INFO!$M387),0))))</f>
        <v>59633.176701983117</v>
      </c>
      <c r="E387" s="16">
        <f>IF(AND(INTRO!$E$39="Non-endemic",INTRO!$E$37="Non-endemic"),"Not required",IF(INTRO!$E$39="Non-endemic","Treat with DEC",COUNTRY_INFO!P387))</f>
        <v>1</v>
      </c>
      <c r="F387" s="16">
        <f>IF(INTRO!$E$39&lt;&gt;"Non-endemic",COUNTRY_INFO!Q387,"Not required")</f>
        <v>2</v>
      </c>
      <c r="G387" s="15">
        <f>IF(COUNTRY_INFO!H387=1, IF($E387=1,$D387, 0),0)</f>
        <v>59633.176701983117</v>
      </c>
      <c r="H387" s="15">
        <f>IF(INTRO!$E$39&lt;&gt;"Endemic",0, IF(AND(COUNTRY_INFO!$I387=1,$F387&lt;&gt;0),IF(COUNTRY_INFO!M387&gt;=(COUNTRY_INFO!F387+COUNTRY_INFO!G387),COUNTRY_INFO!F387+COUNTRY_INFO!G387,COUNTRY_INFO!$M387), 0))</f>
        <v>59633.176701983117</v>
      </c>
      <c r="I387" s="3"/>
      <c r="J387" s="15">
        <f t="shared" si="37"/>
        <v>59633.176701983117</v>
      </c>
      <c r="K387" s="15">
        <f t="shared" si="38"/>
        <v>0</v>
      </c>
      <c r="L387" s="15">
        <f t="shared" si="39"/>
        <v>166972.89476555272</v>
      </c>
      <c r="M387" s="15">
        <f t="shared" si="40"/>
        <v>166972.89476555272</v>
      </c>
      <c r="N387" s="15">
        <f t="shared" si="41"/>
        <v>333945.78953110543</v>
      </c>
      <c r="O387" s="25"/>
      <c r="P387" s="17">
        <f t="shared" si="35"/>
        <v>333945.78953110543</v>
      </c>
      <c r="Q387" s="17">
        <f t="shared" si="36"/>
        <v>668</v>
      </c>
    </row>
    <row r="388" spans="1:17" x14ac:dyDescent="0.2">
      <c r="A388" s="14" t="str">
        <f>IF(INTRO!$E$39="Non-endemic"," ",IF(COUNTRY_INFO!A388=0," ",COUNTRY_INFO!A388))</f>
        <v>Ethiopia</v>
      </c>
      <c r="B388" s="14" t="str">
        <f>IF(INTRO!$E$39="Non-endemic"," ",IF(COUNTRY_INFO!B388=0," ",COUNTRY_INFO!B388))</f>
        <v>Oromia East Wellega</v>
      </c>
      <c r="C388" s="14" t="str">
        <f>IF(INTRO!$E$39="Non-endemic"," ",IF(COUNTRY_INFO!C388=0," ",COUNTRY_INFO!C388))</f>
        <v>Jimma Arsjo</v>
      </c>
      <c r="D388" s="15">
        <f>IF(INTRO!$E$39="Non-endemic",0,IF(INTRO!$E$39="Endemic but PC is not required",IF(COUNTRY_INFO!$H388=1,COUNTRY_INFO!F388+COUNTRY_INFO!G388,0),IF(COUNTRY_INFO!$H388=1,COUNTRY_INFO!F388+COUNTRY_INFO!G388,IF(COUNTRY_INFO!$I388=1,IF(COUNTRY_INFO!M388&gt;=(COUNTRY_INFO!F388+COUNTRY_INFO!G388),COUNTRY_INFO!F388+COUNTRY_INFO!G388,COUNTRY_INFO!$M388),0))))</f>
        <v>98267.218885170296</v>
      </c>
      <c r="E388" s="16">
        <f>IF(AND(INTRO!$E$39="Non-endemic",INTRO!$E$37="Non-endemic"),"Not required",IF(INTRO!$E$39="Non-endemic","Treat with DEC",COUNTRY_INFO!P388))</f>
        <v>0</v>
      </c>
      <c r="F388" s="16">
        <f>IF(INTRO!$E$39&lt;&gt;"Non-endemic",COUNTRY_INFO!Q388,"Not required")</f>
        <v>2</v>
      </c>
      <c r="G388" s="15">
        <f>IF(COUNTRY_INFO!H388=1, IF($E388=1,$D388, 0),0)</f>
        <v>0</v>
      </c>
      <c r="H388" s="15">
        <f>IF(INTRO!$E$39&lt;&gt;"Endemic",0, IF(AND(COUNTRY_INFO!$I388=1,$F388&lt;&gt;0),IF(COUNTRY_INFO!M388&gt;=(COUNTRY_INFO!F388+COUNTRY_INFO!G388),COUNTRY_INFO!F388+COUNTRY_INFO!G388,COUNTRY_INFO!$M388), 0))</f>
        <v>98267.218885170296</v>
      </c>
      <c r="I388" s="3"/>
      <c r="J388" s="15">
        <f t="shared" si="37"/>
        <v>98267.218885170296</v>
      </c>
      <c r="K388" s="15">
        <f t="shared" si="38"/>
        <v>0</v>
      </c>
      <c r="L388" s="15">
        <f t="shared" si="39"/>
        <v>550296.42575695366</v>
      </c>
      <c r="M388" s="15">
        <f t="shared" si="40"/>
        <v>0</v>
      </c>
      <c r="N388" s="15">
        <f t="shared" si="41"/>
        <v>550296.42575695366</v>
      </c>
      <c r="O388" s="25"/>
      <c r="P388" s="17">
        <f t="shared" si="35"/>
        <v>550296.42575695366</v>
      </c>
      <c r="Q388" s="17">
        <f t="shared" si="36"/>
        <v>1101</v>
      </c>
    </row>
    <row r="389" spans="1:17" x14ac:dyDescent="0.2">
      <c r="A389" s="14" t="str">
        <f>IF(INTRO!$E$39="Non-endemic"," ",IF(COUNTRY_INFO!A389=0," ",COUNTRY_INFO!A389))</f>
        <v>Ethiopia</v>
      </c>
      <c r="B389" s="14" t="str">
        <f>IF(INTRO!$E$39="Non-endemic"," ",IF(COUNTRY_INFO!B389=0," ",COUNTRY_INFO!B389))</f>
        <v>Oromia East Wellega</v>
      </c>
      <c r="C389" s="14" t="str">
        <f>IF(INTRO!$E$39="Non-endemic"," ",IF(COUNTRY_INFO!C389=0," ",COUNTRY_INFO!C389))</f>
        <v>Kiremu</v>
      </c>
      <c r="D389" s="15">
        <f>IF(INTRO!$E$39="Non-endemic",0,IF(INTRO!$E$39="Endemic but PC is not required",IF(COUNTRY_INFO!$H389=1,COUNTRY_INFO!F389+COUNTRY_INFO!G389,0),IF(COUNTRY_INFO!$H389=1,COUNTRY_INFO!F389+COUNTRY_INFO!G389,IF(COUNTRY_INFO!$I389=1,IF(COUNTRY_INFO!M389&gt;=(COUNTRY_INFO!F389+COUNTRY_INFO!G389),COUNTRY_INFO!F389+COUNTRY_INFO!G389,COUNTRY_INFO!$M389),0))))</f>
        <v>62485.250502690396</v>
      </c>
      <c r="E389" s="16">
        <f>IF(AND(INTRO!$E$39="Non-endemic",INTRO!$E$37="Non-endemic"),"Not required",IF(INTRO!$E$39="Non-endemic","Treat with DEC",COUNTRY_INFO!P389))</f>
        <v>0</v>
      </c>
      <c r="F389" s="16">
        <f>IF(INTRO!$E$39&lt;&gt;"Non-endemic",COUNTRY_INFO!Q389,"Not required")</f>
        <v>2</v>
      </c>
      <c r="G389" s="15">
        <f>IF(COUNTRY_INFO!H389=1, IF($E389=1,$D389, 0),0)</f>
        <v>0</v>
      </c>
      <c r="H389" s="15">
        <f>IF(INTRO!$E$39&lt;&gt;"Endemic",0, IF(AND(COUNTRY_INFO!$I389=1,$F389&lt;&gt;0),IF(COUNTRY_INFO!M389&gt;=(COUNTRY_INFO!F389+COUNTRY_INFO!G389),COUNTRY_INFO!F389+COUNTRY_INFO!G389,COUNTRY_INFO!$M389), 0))</f>
        <v>62485.250502690396</v>
      </c>
      <c r="I389" s="3"/>
      <c r="J389" s="15">
        <f t="shared" si="37"/>
        <v>62485.250502690396</v>
      </c>
      <c r="K389" s="15">
        <f t="shared" si="38"/>
        <v>0</v>
      </c>
      <c r="L389" s="15">
        <f t="shared" si="39"/>
        <v>349917.40281506622</v>
      </c>
      <c r="M389" s="15">
        <f t="shared" si="40"/>
        <v>0</v>
      </c>
      <c r="N389" s="15">
        <f t="shared" si="41"/>
        <v>349917.40281506622</v>
      </c>
      <c r="O389" s="25"/>
      <c r="P389" s="17">
        <f t="shared" si="35"/>
        <v>349917.40281506622</v>
      </c>
      <c r="Q389" s="17">
        <f t="shared" si="36"/>
        <v>700</v>
      </c>
    </row>
    <row r="390" spans="1:17" x14ac:dyDescent="0.2">
      <c r="A390" s="14" t="str">
        <f>IF(INTRO!$E$39="Non-endemic"," ",IF(COUNTRY_INFO!A390=0," ",COUNTRY_INFO!A390))</f>
        <v>Ethiopia</v>
      </c>
      <c r="B390" s="14" t="str">
        <f>IF(INTRO!$E$39="Non-endemic"," ",IF(COUNTRY_INFO!B390=0," ",COUNTRY_INFO!B390))</f>
        <v>Oromia East Wellega</v>
      </c>
      <c r="C390" s="14" t="str">
        <f>IF(INTRO!$E$39="Non-endemic"," ",IF(COUNTRY_INFO!C390=0," ",COUNTRY_INFO!C390))</f>
        <v>Leka Dulecha</v>
      </c>
      <c r="D390" s="15">
        <f>IF(INTRO!$E$39="Non-endemic",0,IF(INTRO!$E$39="Endemic but PC is not required",IF(COUNTRY_INFO!$H390=1,COUNTRY_INFO!F390+COUNTRY_INFO!G390,0),IF(COUNTRY_INFO!$H390=1,COUNTRY_INFO!F390+COUNTRY_INFO!G390,IF(COUNTRY_INFO!$I390=1,IF(COUNTRY_INFO!M390&gt;=(COUNTRY_INFO!F390+COUNTRY_INFO!G390),COUNTRY_INFO!F390+COUNTRY_INFO!G390,COUNTRY_INFO!$M390),0))))</f>
        <v>81499.362279806941</v>
      </c>
      <c r="E390" s="16">
        <f>IF(AND(INTRO!$E$39="Non-endemic",INTRO!$E$37="Non-endemic"),"Not required",IF(INTRO!$E$39="Non-endemic","Treat with DEC",COUNTRY_INFO!P390))</f>
        <v>0</v>
      </c>
      <c r="F390" s="16">
        <f>IF(INTRO!$E$39&lt;&gt;"Non-endemic",COUNTRY_INFO!Q390,"Not required")</f>
        <v>2</v>
      </c>
      <c r="G390" s="15">
        <f>IF(COUNTRY_INFO!H390=1, IF($E390=1,$D390, 0),0)</f>
        <v>0</v>
      </c>
      <c r="H390" s="15">
        <f>IF(INTRO!$E$39&lt;&gt;"Endemic",0, IF(AND(COUNTRY_INFO!$I390=1,$F390&lt;&gt;0),IF(COUNTRY_INFO!M390&gt;=(COUNTRY_INFO!F390+COUNTRY_INFO!G390),COUNTRY_INFO!F390+COUNTRY_INFO!G390,COUNTRY_INFO!$M390), 0))</f>
        <v>81499.362279806941</v>
      </c>
      <c r="I390" s="3"/>
      <c r="J390" s="15">
        <f t="shared" si="37"/>
        <v>81499.362279806941</v>
      </c>
      <c r="K390" s="15">
        <f t="shared" si="38"/>
        <v>0</v>
      </c>
      <c r="L390" s="15">
        <f t="shared" si="39"/>
        <v>456396.42876691883</v>
      </c>
      <c r="M390" s="15">
        <f t="shared" si="40"/>
        <v>0</v>
      </c>
      <c r="N390" s="15">
        <f t="shared" si="41"/>
        <v>456396.42876691883</v>
      </c>
      <c r="O390" s="25"/>
      <c r="P390" s="17">
        <f t="shared" si="35"/>
        <v>456396.42876691883</v>
      </c>
      <c r="Q390" s="17">
        <f t="shared" si="36"/>
        <v>913</v>
      </c>
    </row>
    <row r="391" spans="1:17" x14ac:dyDescent="0.2">
      <c r="A391" s="14" t="str">
        <f>IF(INTRO!$E$39="Non-endemic"," ",IF(COUNTRY_INFO!A391=0," ",COUNTRY_INFO!A391))</f>
        <v>Ethiopia</v>
      </c>
      <c r="B391" s="14" t="str">
        <f>IF(INTRO!$E$39="Non-endemic"," ",IF(COUNTRY_INFO!B391=0," ",COUNTRY_INFO!B391))</f>
        <v>Oromia East Wellega</v>
      </c>
      <c r="C391" s="14" t="str">
        <f>IF(INTRO!$E$39="Non-endemic"," ",IF(COUNTRY_INFO!C391=0," ",COUNTRY_INFO!C391))</f>
        <v>Limu</v>
      </c>
      <c r="D391" s="15">
        <f>IF(INTRO!$E$39="Non-endemic",0,IF(INTRO!$E$39="Endemic but PC is not required",IF(COUNTRY_INFO!$H391=1,COUNTRY_INFO!F391+COUNTRY_INFO!G391,0),IF(COUNTRY_INFO!$H391=1,COUNTRY_INFO!F391+COUNTRY_INFO!G391,IF(COUNTRY_INFO!$I391=1,IF(COUNTRY_INFO!M391&gt;=(COUNTRY_INFO!F391+COUNTRY_INFO!G391),COUNTRY_INFO!F391+COUNTRY_INFO!G391,COUNTRY_INFO!$M391),0))))</f>
        <v>81994.328989420494</v>
      </c>
      <c r="E391" s="16">
        <f>IF(AND(INTRO!$E$39="Non-endemic",INTRO!$E$37="Non-endemic"),"Not required",IF(INTRO!$E$39="Non-endemic","Treat with DEC",COUNTRY_INFO!P391))</f>
        <v>0</v>
      </c>
      <c r="F391" s="16">
        <f>IF(INTRO!$E$39&lt;&gt;"Non-endemic",COUNTRY_INFO!Q391,"Not required")</f>
        <v>2</v>
      </c>
      <c r="G391" s="15">
        <f>IF(COUNTRY_INFO!H391=1, IF($E391=1,$D391, 0),0)</f>
        <v>0</v>
      </c>
      <c r="H391" s="15">
        <f>IF(INTRO!$E$39&lt;&gt;"Endemic",0, IF(AND(COUNTRY_INFO!$I391=1,$F391&lt;&gt;0),IF(COUNTRY_INFO!M391&gt;=(COUNTRY_INFO!F391+COUNTRY_INFO!G391),COUNTRY_INFO!F391+COUNTRY_INFO!G391,COUNTRY_INFO!$M391), 0))</f>
        <v>81994.328989420494</v>
      </c>
      <c r="I391" s="3"/>
      <c r="J391" s="15">
        <f t="shared" si="37"/>
        <v>81994.328989420494</v>
      </c>
      <c r="K391" s="15">
        <f t="shared" si="38"/>
        <v>0</v>
      </c>
      <c r="L391" s="15">
        <f t="shared" si="39"/>
        <v>459168.24234075472</v>
      </c>
      <c r="M391" s="15">
        <f t="shared" si="40"/>
        <v>0</v>
      </c>
      <c r="N391" s="15">
        <f t="shared" si="41"/>
        <v>459168.24234075472</v>
      </c>
      <c r="O391" s="25"/>
      <c r="P391" s="17">
        <f t="shared" si="35"/>
        <v>459168.24234075472</v>
      </c>
      <c r="Q391" s="17">
        <f t="shared" si="36"/>
        <v>919</v>
      </c>
    </row>
    <row r="392" spans="1:17" x14ac:dyDescent="0.2">
      <c r="A392" s="14" t="str">
        <f>IF(INTRO!$E$39="Non-endemic"," ",IF(COUNTRY_INFO!A392=0," ",COUNTRY_INFO!A392))</f>
        <v>Ethiopia</v>
      </c>
      <c r="B392" s="14" t="str">
        <f>IF(INTRO!$E$39="Non-endemic"," ",IF(COUNTRY_INFO!B392=0," ",COUNTRY_INFO!B392))</f>
        <v>Oromia East Wellega</v>
      </c>
      <c r="C392" s="14" t="str">
        <f>IF(INTRO!$E$39="Non-endemic"," ",IF(COUNTRY_INFO!C392=0," ",COUNTRY_INFO!C392))</f>
        <v>Nekemte Town</v>
      </c>
      <c r="D392" s="15">
        <f>IF(INTRO!$E$39="Non-endemic",0,IF(INTRO!$E$39="Endemic but PC is not required",IF(COUNTRY_INFO!$H392=1,COUNTRY_INFO!F392+COUNTRY_INFO!G392,0),IF(COUNTRY_INFO!$H392=1,COUNTRY_INFO!F392+COUNTRY_INFO!G392,IF(COUNTRY_INFO!$I392=1,IF(COUNTRY_INFO!M392&gt;=(COUNTRY_INFO!F392+COUNTRY_INFO!G392),COUNTRY_INFO!F392+COUNTRY_INFO!G392,COUNTRY_INFO!$M392),0))))</f>
        <v>95361.008100599051</v>
      </c>
      <c r="E392" s="16">
        <f>IF(AND(INTRO!$E$39="Non-endemic",INTRO!$E$37="Non-endemic"),"Not required",IF(INTRO!$E$39="Non-endemic","Treat with DEC",COUNTRY_INFO!P392))</f>
        <v>0</v>
      </c>
      <c r="F392" s="16">
        <f>IF(INTRO!$E$39&lt;&gt;"Non-endemic",COUNTRY_INFO!Q392,"Not required")</f>
        <v>2</v>
      </c>
      <c r="G392" s="15">
        <f>IF(COUNTRY_INFO!H392=1, IF($E392=1,$D392, 0),0)</f>
        <v>0</v>
      </c>
      <c r="H392" s="15">
        <f>IF(INTRO!$E$39&lt;&gt;"Endemic",0, IF(AND(COUNTRY_INFO!$I392=1,$F392&lt;&gt;0),IF(COUNTRY_INFO!M392&gt;=(COUNTRY_INFO!F392+COUNTRY_INFO!G392),COUNTRY_INFO!F392+COUNTRY_INFO!G392,COUNTRY_INFO!$M392), 0))</f>
        <v>95361.008100599051</v>
      </c>
      <c r="I392" s="3"/>
      <c r="J392" s="15">
        <f t="shared" si="37"/>
        <v>95361.008100599051</v>
      </c>
      <c r="K392" s="15">
        <f t="shared" si="38"/>
        <v>0</v>
      </c>
      <c r="L392" s="15">
        <f t="shared" si="39"/>
        <v>534021.64536335471</v>
      </c>
      <c r="M392" s="15">
        <f t="shared" si="40"/>
        <v>0</v>
      </c>
      <c r="N392" s="15">
        <f t="shared" si="41"/>
        <v>534021.64536335471</v>
      </c>
      <c r="O392" s="25"/>
      <c r="P392" s="17">
        <f t="shared" ref="P392:P455" si="42">IF($N392&gt;$O392,$N392-$O392,0)</f>
        <v>534021.64536335471</v>
      </c>
      <c r="Q392" s="17">
        <f t="shared" ref="Q392:Q455" si="43">ROUNDUP($N392/500,0)</f>
        <v>1069</v>
      </c>
    </row>
    <row r="393" spans="1:17" x14ac:dyDescent="0.2">
      <c r="A393" s="14" t="str">
        <f>IF(INTRO!$E$39="Non-endemic"," ",IF(COUNTRY_INFO!A393=0," ",COUNTRY_INFO!A393))</f>
        <v>Ethiopia</v>
      </c>
      <c r="B393" s="14" t="str">
        <f>IF(INTRO!$E$39="Non-endemic"," ",IF(COUNTRY_INFO!B393=0," ",COUNTRY_INFO!B393))</f>
        <v>Oromia East Wellega</v>
      </c>
      <c r="C393" s="14" t="str">
        <f>IF(INTRO!$E$39="Non-endemic"," ",IF(COUNTRY_INFO!C393=0," ",COUNTRY_INFO!C393))</f>
        <v>Nunu Kumba</v>
      </c>
      <c r="D393" s="15">
        <f>IF(INTRO!$E$39="Non-endemic",0,IF(INTRO!$E$39="Endemic but PC is not required",IF(COUNTRY_INFO!$H393=1,COUNTRY_INFO!F393+COUNTRY_INFO!G393,0),IF(COUNTRY_INFO!$H393=1,COUNTRY_INFO!F393+COUNTRY_INFO!G393,IF(COUNTRY_INFO!$I393=1,IF(COUNTRY_INFO!M393&gt;=(COUNTRY_INFO!F393+COUNTRY_INFO!G393),COUNTRY_INFO!F393+COUNTRY_INFO!G393,COUNTRY_INFO!$M393),0))))</f>
        <v>73436.388952890295</v>
      </c>
      <c r="E393" s="16">
        <f>IF(AND(INTRO!$E$39="Non-endemic",INTRO!$E$37="Non-endemic"),"Not required",IF(INTRO!$E$39="Non-endemic","Treat with DEC",COUNTRY_INFO!P393))</f>
        <v>0</v>
      </c>
      <c r="F393" s="16">
        <f>IF(INTRO!$E$39&lt;&gt;"Non-endemic",COUNTRY_INFO!Q393,"Not required")</f>
        <v>2</v>
      </c>
      <c r="G393" s="15">
        <f>IF(COUNTRY_INFO!H393=1, IF($E393=1,$D393, 0),0)</f>
        <v>0</v>
      </c>
      <c r="H393" s="15">
        <f>IF(INTRO!$E$39&lt;&gt;"Endemic",0, IF(AND(COUNTRY_INFO!$I393=1,$F393&lt;&gt;0),IF(COUNTRY_INFO!M393&gt;=(COUNTRY_INFO!F393+COUNTRY_INFO!G393),COUNTRY_INFO!F393+COUNTRY_INFO!G393,COUNTRY_INFO!$M393), 0))</f>
        <v>73436.388952890295</v>
      </c>
      <c r="I393" s="3"/>
      <c r="J393" s="15">
        <f t="shared" si="37"/>
        <v>73436.388952890295</v>
      </c>
      <c r="K393" s="15">
        <f t="shared" si="38"/>
        <v>0</v>
      </c>
      <c r="L393" s="15">
        <f t="shared" si="39"/>
        <v>411243.7781361856</v>
      </c>
      <c r="M393" s="15">
        <f t="shared" si="40"/>
        <v>0</v>
      </c>
      <c r="N393" s="15">
        <f t="shared" si="41"/>
        <v>411243.7781361856</v>
      </c>
      <c r="O393" s="25"/>
      <c r="P393" s="17">
        <f t="shared" si="42"/>
        <v>411243.7781361856</v>
      </c>
      <c r="Q393" s="17">
        <f t="shared" si="43"/>
        <v>823</v>
      </c>
    </row>
    <row r="394" spans="1:17" x14ac:dyDescent="0.2">
      <c r="A394" s="14" t="str">
        <f>IF(INTRO!$E$39="Non-endemic"," ",IF(COUNTRY_INFO!A394=0," ",COUNTRY_INFO!A394))</f>
        <v>Ethiopia</v>
      </c>
      <c r="B394" s="14" t="str">
        <f>IF(INTRO!$E$39="Non-endemic"," ",IF(COUNTRY_INFO!B394=0," ",COUNTRY_INFO!B394))</f>
        <v>Oromia East Wellega</v>
      </c>
      <c r="C394" s="14" t="str">
        <f>IF(INTRO!$E$39="Non-endemic"," ",IF(COUNTRY_INFO!C394=0," ",COUNTRY_INFO!C394))</f>
        <v>Sasiga</v>
      </c>
      <c r="D394" s="15">
        <f>IF(INTRO!$E$39="Non-endemic",0,IF(INTRO!$E$39="Endemic but PC is not required",IF(COUNTRY_INFO!$H394=1,COUNTRY_INFO!F394+COUNTRY_INFO!G394,0),IF(COUNTRY_INFO!$H394=1,COUNTRY_INFO!F394+COUNTRY_INFO!G394,IF(COUNTRY_INFO!$I394=1,IF(COUNTRY_INFO!M394&gt;=(COUNTRY_INFO!F394+COUNTRY_INFO!G394),COUNTRY_INFO!F394+COUNTRY_INFO!G394,COUNTRY_INFO!$M394),0))))</f>
        <v>91117.699746307859</v>
      </c>
      <c r="E394" s="16">
        <f>IF(AND(INTRO!$E$39="Non-endemic",INTRO!$E$37="Non-endemic"),"Not required",IF(INTRO!$E$39="Non-endemic","Treat with DEC",COUNTRY_INFO!P394))</f>
        <v>0</v>
      </c>
      <c r="F394" s="16">
        <f>IF(INTRO!$E$39&lt;&gt;"Non-endemic",COUNTRY_INFO!Q394,"Not required")</f>
        <v>2</v>
      </c>
      <c r="G394" s="15">
        <f>IF(COUNTRY_INFO!H394=1, IF($E394=1,$D394, 0),0)</f>
        <v>0</v>
      </c>
      <c r="H394" s="15">
        <f>IF(INTRO!$E$39&lt;&gt;"Endemic",0, IF(AND(COUNTRY_INFO!$I394=1,$F394&lt;&gt;0),IF(COUNTRY_INFO!M394&gt;=(COUNTRY_INFO!F394+COUNTRY_INFO!G394),COUNTRY_INFO!F394+COUNTRY_INFO!G394,COUNTRY_INFO!$M394), 0))</f>
        <v>91117.699746307859</v>
      </c>
      <c r="I394" s="3"/>
      <c r="J394" s="15">
        <f t="shared" ref="J394:J457" si="44">IF(I394=0,H394,IF(I394&gt;H394,H394,I394))</f>
        <v>91117.699746307859</v>
      </c>
      <c r="K394" s="15">
        <f t="shared" ref="K394:K457" si="45">IF(G394&lt;J394,0,IF($E394=1, (G394-J394)*2.8, 0))</f>
        <v>0</v>
      </c>
      <c r="L394" s="15">
        <f t="shared" ref="L394:L457" si="46">IF($E394&lt;$F394, J394*(F394-E394)*2.8, 0)</f>
        <v>510259.11857932399</v>
      </c>
      <c r="M394" s="15">
        <f t="shared" ref="M394:M457" si="47">IF(AND($E394=1, $F394&lt;&gt;0), J394*2.8, 0)</f>
        <v>0</v>
      </c>
      <c r="N394" s="15">
        <f t="shared" ref="N394:N457" si="48">SUM(K394:M394)</f>
        <v>510259.11857932399</v>
      </c>
      <c r="O394" s="25"/>
      <c r="P394" s="17">
        <f t="shared" si="42"/>
        <v>510259.11857932399</v>
      </c>
      <c r="Q394" s="17">
        <f t="shared" si="43"/>
        <v>1021</v>
      </c>
    </row>
    <row r="395" spans="1:17" x14ac:dyDescent="0.2">
      <c r="A395" s="14" t="str">
        <f>IF(INTRO!$E$39="Non-endemic"," ",IF(COUNTRY_INFO!A395=0," ",COUNTRY_INFO!A395))</f>
        <v>Ethiopia</v>
      </c>
      <c r="B395" s="14" t="str">
        <f>IF(INTRO!$E$39="Non-endemic"," ",IF(COUNTRY_INFO!B395=0," ",COUNTRY_INFO!B395))</f>
        <v>Oromia East Wellega</v>
      </c>
      <c r="C395" s="14" t="str">
        <f>IF(INTRO!$E$39="Non-endemic"," ",IF(COUNTRY_INFO!C395=0," ",COUNTRY_INFO!C395))</f>
        <v>Sibu Sire</v>
      </c>
      <c r="D395" s="15">
        <f>IF(INTRO!$E$39="Non-endemic",0,IF(INTRO!$E$39="Endemic but PC is not required",IF(COUNTRY_INFO!$H395=1,COUNTRY_INFO!F395+COUNTRY_INFO!G395,0),IF(COUNTRY_INFO!$H395=1,COUNTRY_INFO!F395+COUNTRY_INFO!G395,IF(COUNTRY_INFO!$I395=1,IF(COUNTRY_INFO!M395&gt;=(COUNTRY_INFO!F395+COUNTRY_INFO!G395),COUNTRY_INFO!F395+COUNTRY_INFO!G395,COUNTRY_INFO!$M395),0))))</f>
        <v>116274.21089897596</v>
      </c>
      <c r="E395" s="16">
        <f>IF(AND(INTRO!$E$39="Non-endemic",INTRO!$E$37="Non-endemic"),"Not required",IF(INTRO!$E$39="Non-endemic","Treat with DEC",COUNTRY_INFO!P395))</f>
        <v>0</v>
      </c>
      <c r="F395" s="16">
        <f>IF(INTRO!$E$39&lt;&gt;"Non-endemic",COUNTRY_INFO!Q395,"Not required")</f>
        <v>2</v>
      </c>
      <c r="G395" s="15">
        <f>IF(COUNTRY_INFO!H395=1, IF($E395=1,$D395, 0),0)</f>
        <v>0</v>
      </c>
      <c r="H395" s="15">
        <f>IF(INTRO!$E$39&lt;&gt;"Endemic",0, IF(AND(COUNTRY_INFO!$I395=1,$F395&lt;&gt;0),IF(COUNTRY_INFO!M395&gt;=(COUNTRY_INFO!F395+COUNTRY_INFO!G395),COUNTRY_INFO!F395+COUNTRY_INFO!G395,COUNTRY_INFO!$M395), 0))</f>
        <v>116274.21089897596</v>
      </c>
      <c r="I395" s="3"/>
      <c r="J395" s="15">
        <f t="shared" si="44"/>
        <v>116274.21089897596</v>
      </c>
      <c r="K395" s="15">
        <f t="shared" si="45"/>
        <v>0</v>
      </c>
      <c r="L395" s="15">
        <f t="shared" si="46"/>
        <v>651135.58103426534</v>
      </c>
      <c r="M395" s="15">
        <f t="shared" si="47"/>
        <v>0</v>
      </c>
      <c r="N395" s="15">
        <f t="shared" si="48"/>
        <v>651135.58103426534</v>
      </c>
      <c r="O395" s="25"/>
      <c r="P395" s="17">
        <f t="shared" si="42"/>
        <v>651135.58103426534</v>
      </c>
      <c r="Q395" s="17">
        <f t="shared" si="43"/>
        <v>1303</v>
      </c>
    </row>
    <row r="396" spans="1:17" x14ac:dyDescent="0.2">
      <c r="A396" s="14" t="str">
        <f>IF(INTRO!$E$39="Non-endemic"," ",IF(COUNTRY_INFO!A396=0," ",COUNTRY_INFO!A396))</f>
        <v>Ethiopia</v>
      </c>
      <c r="B396" s="14" t="str">
        <f>IF(INTRO!$E$39="Non-endemic"," ",IF(COUNTRY_INFO!B396=0," ",COUNTRY_INFO!B396))</f>
        <v>Oromia East Wellega</v>
      </c>
      <c r="C396" s="14" t="str">
        <f>IF(INTRO!$E$39="Non-endemic"," ",IF(COUNTRY_INFO!C396=0," ",COUNTRY_INFO!C396))</f>
        <v>Wama Hagalo</v>
      </c>
      <c r="D396" s="15">
        <f>IF(INTRO!$E$39="Non-endemic",0,IF(INTRO!$E$39="Endemic but PC is not required",IF(COUNTRY_INFO!$H396=1,COUNTRY_INFO!F396+COUNTRY_INFO!G396,0),IF(COUNTRY_INFO!$H396=1,COUNTRY_INFO!F396+COUNTRY_INFO!G396,IF(COUNTRY_INFO!$I396=1,IF(COUNTRY_INFO!M396&gt;=(COUNTRY_INFO!F396+COUNTRY_INFO!G396),COUNTRY_INFO!F396+COUNTRY_INFO!G396,COUNTRY_INFO!$M396),0))))</f>
        <v>55136.369772455801</v>
      </c>
      <c r="E396" s="16">
        <f>IF(AND(INTRO!$E$39="Non-endemic",INTRO!$E$37="Non-endemic"),"Not required",IF(INTRO!$E$39="Non-endemic","Treat with DEC",COUNTRY_INFO!P396))</f>
        <v>1</v>
      </c>
      <c r="F396" s="16">
        <f>IF(INTRO!$E$39&lt;&gt;"Non-endemic",COUNTRY_INFO!Q396,"Not required")</f>
        <v>2</v>
      </c>
      <c r="G396" s="15">
        <f>IF(COUNTRY_INFO!H396=1, IF($E396=1,$D396, 0),0)</f>
        <v>55136.369772455801</v>
      </c>
      <c r="H396" s="15">
        <f>IF(INTRO!$E$39&lt;&gt;"Endemic",0, IF(AND(COUNTRY_INFO!$I396=1,$F396&lt;&gt;0),IF(COUNTRY_INFO!M396&gt;=(COUNTRY_INFO!F396+COUNTRY_INFO!G396),COUNTRY_INFO!F396+COUNTRY_INFO!G396,COUNTRY_INFO!$M396), 0))</f>
        <v>55136.369772455801</v>
      </c>
      <c r="I396" s="3"/>
      <c r="J396" s="15">
        <f t="shared" si="44"/>
        <v>55136.369772455801</v>
      </c>
      <c r="K396" s="15">
        <f t="shared" si="45"/>
        <v>0</v>
      </c>
      <c r="L396" s="15">
        <f t="shared" si="46"/>
        <v>154381.83536287624</v>
      </c>
      <c r="M396" s="15">
        <f t="shared" si="47"/>
        <v>154381.83536287624</v>
      </c>
      <c r="N396" s="15">
        <f t="shared" si="48"/>
        <v>308763.67072575248</v>
      </c>
      <c r="O396" s="25"/>
      <c r="P396" s="17">
        <f t="shared" si="42"/>
        <v>308763.67072575248</v>
      </c>
      <c r="Q396" s="17">
        <f t="shared" si="43"/>
        <v>618</v>
      </c>
    </row>
    <row r="397" spans="1:17" x14ac:dyDescent="0.2">
      <c r="A397" s="14" t="str">
        <f>IF(INTRO!$E$39="Non-endemic"," ",IF(COUNTRY_INFO!A397=0," ",COUNTRY_INFO!A397))</f>
        <v>Ethiopia</v>
      </c>
      <c r="B397" s="14" t="str">
        <f>IF(INTRO!$E$39="Non-endemic"," ",IF(COUNTRY_INFO!B397=0," ",COUNTRY_INFO!B397))</f>
        <v>Oromia East Wellega</v>
      </c>
      <c r="C397" s="14" t="str">
        <f>IF(INTRO!$E$39="Non-endemic"," ",IF(COUNTRY_INFO!C397=0," ",COUNTRY_INFO!C397))</f>
        <v>Wayu Tuka</v>
      </c>
      <c r="D397" s="15">
        <f>IF(INTRO!$E$39="Non-endemic",0,IF(INTRO!$E$39="Endemic but PC is not required",IF(COUNTRY_INFO!$H397=1,COUNTRY_INFO!F397+COUNTRY_INFO!G397,0),IF(COUNTRY_INFO!$H397=1,COUNTRY_INFO!F397+COUNTRY_INFO!G397,IF(COUNTRY_INFO!$I397=1,IF(COUNTRY_INFO!M397&gt;=(COUNTRY_INFO!F397+COUNTRY_INFO!G397),COUNTRY_INFO!F397+COUNTRY_INFO!G397,COUNTRY_INFO!$M397),0))))</f>
        <v>70944.369060738711</v>
      </c>
      <c r="E397" s="16">
        <f>IF(AND(INTRO!$E$39="Non-endemic",INTRO!$E$37="Non-endemic"),"Not required",IF(INTRO!$E$39="Non-endemic","Treat with DEC",COUNTRY_INFO!P397))</f>
        <v>0</v>
      </c>
      <c r="F397" s="16">
        <f>IF(INTRO!$E$39&lt;&gt;"Non-endemic",COUNTRY_INFO!Q397,"Not required")</f>
        <v>2</v>
      </c>
      <c r="G397" s="15">
        <f>IF(COUNTRY_INFO!H397=1, IF($E397=1,$D397, 0),0)</f>
        <v>0</v>
      </c>
      <c r="H397" s="15">
        <f>IF(INTRO!$E$39&lt;&gt;"Endemic",0, IF(AND(COUNTRY_INFO!$I397=1,$F397&lt;&gt;0),IF(COUNTRY_INFO!M397&gt;=(COUNTRY_INFO!F397+COUNTRY_INFO!G397),COUNTRY_INFO!F397+COUNTRY_INFO!G397,COUNTRY_INFO!$M397), 0))</f>
        <v>70944.369060738711</v>
      </c>
      <c r="I397" s="3"/>
      <c r="J397" s="15">
        <f t="shared" si="44"/>
        <v>70944.369060738711</v>
      </c>
      <c r="K397" s="15">
        <f t="shared" si="45"/>
        <v>0</v>
      </c>
      <c r="L397" s="15">
        <f t="shared" si="46"/>
        <v>397288.46674013673</v>
      </c>
      <c r="M397" s="15">
        <f t="shared" si="47"/>
        <v>0</v>
      </c>
      <c r="N397" s="15">
        <f t="shared" si="48"/>
        <v>397288.46674013673</v>
      </c>
      <c r="O397" s="25"/>
      <c r="P397" s="17">
        <f t="shared" si="42"/>
        <v>397288.46674013673</v>
      </c>
      <c r="Q397" s="17">
        <f t="shared" si="43"/>
        <v>795</v>
      </c>
    </row>
    <row r="398" spans="1:17" x14ac:dyDescent="0.2">
      <c r="A398" s="14" t="str">
        <f>IF(INTRO!$E$39="Non-endemic"," ",IF(COUNTRY_INFO!A398=0," ",COUNTRY_INFO!A398))</f>
        <v>Ethiopia</v>
      </c>
      <c r="B398" s="14" t="str">
        <f>IF(INTRO!$E$39="Non-endemic"," ",IF(COUNTRY_INFO!B398=0," ",COUNTRY_INFO!B398))</f>
        <v>Oromia Finfine Zuriya</v>
      </c>
      <c r="C398" s="14" t="str">
        <f>IF(INTRO!$E$39="Non-endemic"," ",IF(COUNTRY_INFO!C398=0," ",COUNTRY_INFO!C398))</f>
        <v>Akaki</v>
      </c>
      <c r="D398" s="15">
        <f>IF(INTRO!$E$39="Non-endemic",0,IF(INTRO!$E$39="Endemic but PC is not required",IF(COUNTRY_INFO!$H398=1,COUNTRY_INFO!F398+COUNTRY_INFO!G398,0),IF(COUNTRY_INFO!$H398=1,COUNTRY_INFO!F398+COUNTRY_INFO!G398,IF(COUNTRY_INFO!$I398=1,IF(COUNTRY_INFO!M398&gt;=(COUNTRY_INFO!F398+COUNTRY_INFO!G398),COUNTRY_INFO!F398+COUNTRY_INFO!G398,COUNTRY_INFO!$M398),0))))</f>
        <v>0</v>
      </c>
      <c r="E398" s="16">
        <f>IF(AND(INTRO!$E$39="Non-endemic",INTRO!$E$37="Non-endemic"),"Not required",IF(INTRO!$E$39="Non-endemic","Treat with DEC",COUNTRY_INFO!P398))</f>
        <v>0</v>
      </c>
      <c r="F398" s="16">
        <f>IF(INTRO!$E$39&lt;&gt;"Non-endemic",COUNTRY_INFO!Q398,"Not required")</f>
        <v>0</v>
      </c>
      <c r="G398" s="15">
        <f>IF(COUNTRY_INFO!H398=1, IF($E398=1,$D398, 0),0)</f>
        <v>0</v>
      </c>
      <c r="H398" s="15">
        <f>IF(INTRO!$E$39&lt;&gt;"Endemic",0, IF(AND(COUNTRY_INFO!$I398=1,$F398&lt;&gt;0),IF(COUNTRY_INFO!M398&gt;=(COUNTRY_INFO!F398+COUNTRY_INFO!G398),COUNTRY_INFO!F398+COUNTRY_INFO!G398,COUNTRY_INFO!$M398), 0))</f>
        <v>0</v>
      </c>
      <c r="I398" s="3"/>
      <c r="J398" s="15">
        <f t="shared" si="44"/>
        <v>0</v>
      </c>
      <c r="K398" s="15">
        <f t="shared" si="45"/>
        <v>0</v>
      </c>
      <c r="L398" s="15">
        <f t="shared" si="46"/>
        <v>0</v>
      </c>
      <c r="M398" s="15">
        <f t="shared" si="47"/>
        <v>0</v>
      </c>
      <c r="N398" s="15">
        <f t="shared" si="48"/>
        <v>0</v>
      </c>
      <c r="O398" s="25"/>
      <c r="P398" s="17">
        <f t="shared" si="42"/>
        <v>0</v>
      </c>
      <c r="Q398" s="17">
        <f t="shared" si="43"/>
        <v>0</v>
      </c>
    </row>
    <row r="399" spans="1:17" x14ac:dyDescent="0.2">
      <c r="A399" s="14" t="str">
        <f>IF(INTRO!$E$39="Non-endemic"," ",IF(COUNTRY_INFO!A399=0," ",COUNTRY_INFO!A399))</f>
        <v>Ethiopia</v>
      </c>
      <c r="B399" s="14" t="str">
        <f>IF(INTRO!$E$39="Non-endemic"," ",IF(COUNTRY_INFO!B399=0," ",COUNTRY_INFO!B399))</f>
        <v>Oromia Finfine Zuriya</v>
      </c>
      <c r="C399" s="14" t="str">
        <f>IF(INTRO!$E$39="Non-endemic"," ",IF(COUNTRY_INFO!C399=0," ",COUNTRY_INFO!C399))</f>
        <v>Barak</v>
      </c>
      <c r="D399" s="15">
        <f>IF(INTRO!$E$39="Non-endemic",0,IF(INTRO!$E$39="Endemic but PC is not required",IF(COUNTRY_INFO!$H399=1,COUNTRY_INFO!F399+COUNTRY_INFO!G399,0),IF(COUNTRY_INFO!$H399=1,COUNTRY_INFO!F399+COUNTRY_INFO!G399,IF(COUNTRY_INFO!$I399=1,IF(COUNTRY_INFO!M399&gt;=(COUNTRY_INFO!F399+COUNTRY_INFO!G399),COUNTRY_INFO!F399+COUNTRY_INFO!G399,COUNTRY_INFO!$M399),0))))</f>
        <v>0</v>
      </c>
      <c r="E399" s="16">
        <f>IF(AND(INTRO!$E$39="Non-endemic",INTRO!$E$37="Non-endemic"),"Not required",IF(INTRO!$E$39="Non-endemic","Treat with DEC",COUNTRY_INFO!P399))</f>
        <v>0</v>
      </c>
      <c r="F399" s="16">
        <f>IF(INTRO!$E$39&lt;&gt;"Non-endemic",COUNTRY_INFO!Q399,"Not required")</f>
        <v>0</v>
      </c>
      <c r="G399" s="15">
        <f>IF(COUNTRY_INFO!H399=1, IF($E399=1,$D399, 0),0)</f>
        <v>0</v>
      </c>
      <c r="H399" s="15">
        <f>IF(INTRO!$E$39&lt;&gt;"Endemic",0, IF(AND(COUNTRY_INFO!$I399=1,$F399&lt;&gt;0),IF(COUNTRY_INFO!M399&gt;=(COUNTRY_INFO!F399+COUNTRY_INFO!G399),COUNTRY_INFO!F399+COUNTRY_INFO!G399,COUNTRY_INFO!$M399), 0))</f>
        <v>0</v>
      </c>
      <c r="I399" s="3"/>
      <c r="J399" s="15">
        <f t="shared" si="44"/>
        <v>0</v>
      </c>
      <c r="K399" s="15">
        <f t="shared" si="45"/>
        <v>0</v>
      </c>
      <c r="L399" s="15">
        <f t="shared" si="46"/>
        <v>0</v>
      </c>
      <c r="M399" s="15">
        <f t="shared" si="47"/>
        <v>0</v>
      </c>
      <c r="N399" s="15">
        <f t="shared" si="48"/>
        <v>0</v>
      </c>
      <c r="O399" s="25"/>
      <c r="P399" s="17">
        <f t="shared" si="42"/>
        <v>0</v>
      </c>
      <c r="Q399" s="17">
        <f t="shared" si="43"/>
        <v>0</v>
      </c>
    </row>
    <row r="400" spans="1:17" x14ac:dyDescent="0.2">
      <c r="A400" s="14" t="str">
        <f>IF(INTRO!$E$39="Non-endemic"," ",IF(COUNTRY_INFO!A400=0," ",COUNTRY_INFO!A400))</f>
        <v>Ethiopia</v>
      </c>
      <c r="B400" s="14" t="str">
        <f>IF(INTRO!$E$39="Non-endemic"," ",IF(COUNTRY_INFO!B400=0," ",COUNTRY_INFO!B400))</f>
        <v>Oromia Finfine Zuriya</v>
      </c>
      <c r="C400" s="14" t="str">
        <f>IF(INTRO!$E$39="Non-endemic"," ",IF(COUNTRY_INFO!C400=0," ",COUNTRY_INFO!C400))</f>
        <v>Burayu Town</v>
      </c>
      <c r="D400" s="15">
        <f>IF(INTRO!$E$39="Non-endemic",0,IF(INTRO!$E$39="Endemic but PC is not required",IF(COUNTRY_INFO!$H400=1,COUNTRY_INFO!F400+COUNTRY_INFO!G400,0),IF(COUNTRY_INFO!$H400=1,COUNTRY_INFO!F400+COUNTRY_INFO!G400,IF(COUNTRY_INFO!$I400=1,IF(COUNTRY_INFO!M400&gt;=(COUNTRY_INFO!F400+COUNTRY_INFO!G400),COUNTRY_INFO!F400+COUNTRY_INFO!G400,COUNTRY_INFO!$M400),0))))</f>
        <v>0</v>
      </c>
      <c r="E400" s="16">
        <f>IF(AND(INTRO!$E$39="Non-endemic",INTRO!$E$37="Non-endemic"),"Not required",IF(INTRO!$E$39="Non-endemic","Treat with DEC",COUNTRY_INFO!P400))</f>
        <v>0</v>
      </c>
      <c r="F400" s="16">
        <f>IF(INTRO!$E$39&lt;&gt;"Non-endemic",COUNTRY_INFO!Q400,"Not required")</f>
        <v>0</v>
      </c>
      <c r="G400" s="15">
        <f>IF(COUNTRY_INFO!H400=1, IF($E400=1,$D400, 0),0)</f>
        <v>0</v>
      </c>
      <c r="H400" s="15">
        <f>IF(INTRO!$E$39&lt;&gt;"Endemic",0, IF(AND(COUNTRY_INFO!$I400=1,$F400&lt;&gt;0),IF(COUNTRY_INFO!M400&gt;=(COUNTRY_INFO!F400+COUNTRY_INFO!G400),COUNTRY_INFO!F400+COUNTRY_INFO!G400,COUNTRY_INFO!$M400), 0))</f>
        <v>0</v>
      </c>
      <c r="I400" s="3"/>
      <c r="J400" s="15">
        <f t="shared" si="44"/>
        <v>0</v>
      </c>
      <c r="K400" s="15">
        <f t="shared" si="45"/>
        <v>0</v>
      </c>
      <c r="L400" s="15">
        <f t="shared" si="46"/>
        <v>0</v>
      </c>
      <c r="M400" s="15">
        <f t="shared" si="47"/>
        <v>0</v>
      </c>
      <c r="N400" s="15">
        <f t="shared" si="48"/>
        <v>0</v>
      </c>
      <c r="O400" s="25"/>
      <c r="P400" s="17">
        <f t="shared" si="42"/>
        <v>0</v>
      </c>
      <c r="Q400" s="17">
        <f t="shared" si="43"/>
        <v>0</v>
      </c>
    </row>
    <row r="401" spans="1:17" x14ac:dyDescent="0.2">
      <c r="A401" s="14" t="str">
        <f>IF(INTRO!$E$39="Non-endemic"," ",IF(COUNTRY_INFO!A401=0," ",COUNTRY_INFO!A401))</f>
        <v>Ethiopia</v>
      </c>
      <c r="B401" s="14" t="str">
        <f>IF(INTRO!$E$39="Non-endemic"," ",IF(COUNTRY_INFO!B401=0," ",COUNTRY_INFO!B401))</f>
        <v>Oromia Finfine Zuriya</v>
      </c>
      <c r="C401" s="14" t="str">
        <f>IF(INTRO!$E$39="Non-endemic"," ",IF(COUNTRY_INFO!C401=0," ",COUNTRY_INFO!C401))</f>
        <v>Dukem Town</v>
      </c>
      <c r="D401" s="15">
        <f>IF(INTRO!$E$39="Non-endemic",0,IF(INTRO!$E$39="Endemic but PC is not required",IF(COUNTRY_INFO!$H401=1,COUNTRY_INFO!F401+COUNTRY_INFO!G401,0),IF(COUNTRY_INFO!$H401=1,COUNTRY_INFO!F401+COUNTRY_INFO!G401,IF(COUNTRY_INFO!$I401=1,IF(COUNTRY_INFO!M401&gt;=(COUNTRY_INFO!F401+COUNTRY_INFO!G401),COUNTRY_INFO!F401+COUNTRY_INFO!G401,COUNTRY_INFO!$M401),0))))</f>
        <v>0</v>
      </c>
      <c r="E401" s="16">
        <f>IF(AND(INTRO!$E$39="Non-endemic",INTRO!$E$37="Non-endemic"),"Not required",IF(INTRO!$E$39="Non-endemic","Treat with DEC",COUNTRY_INFO!P401))</f>
        <v>0</v>
      </c>
      <c r="F401" s="16">
        <f>IF(INTRO!$E$39&lt;&gt;"Non-endemic",COUNTRY_INFO!Q401,"Not required")</f>
        <v>0</v>
      </c>
      <c r="G401" s="15">
        <f>IF(COUNTRY_INFO!H401=1, IF($E401=1,$D401, 0),0)</f>
        <v>0</v>
      </c>
      <c r="H401" s="15">
        <f>IF(INTRO!$E$39&lt;&gt;"Endemic",0, IF(AND(COUNTRY_INFO!$I401=1,$F401&lt;&gt;0),IF(COUNTRY_INFO!M401&gt;=(COUNTRY_INFO!F401+COUNTRY_INFO!G401),COUNTRY_INFO!F401+COUNTRY_INFO!G401,COUNTRY_INFO!$M401), 0))</f>
        <v>0</v>
      </c>
      <c r="I401" s="3"/>
      <c r="J401" s="15">
        <f t="shared" si="44"/>
        <v>0</v>
      </c>
      <c r="K401" s="15">
        <f t="shared" si="45"/>
        <v>0</v>
      </c>
      <c r="L401" s="15">
        <f t="shared" si="46"/>
        <v>0</v>
      </c>
      <c r="M401" s="15">
        <f t="shared" si="47"/>
        <v>0</v>
      </c>
      <c r="N401" s="15">
        <f t="shared" si="48"/>
        <v>0</v>
      </c>
      <c r="O401" s="25"/>
      <c r="P401" s="17">
        <f t="shared" si="42"/>
        <v>0</v>
      </c>
      <c r="Q401" s="17">
        <f t="shared" si="43"/>
        <v>0</v>
      </c>
    </row>
    <row r="402" spans="1:17" x14ac:dyDescent="0.2">
      <c r="A402" s="14" t="str">
        <f>IF(INTRO!$E$39="Non-endemic"," ",IF(COUNTRY_INFO!A402=0," ",COUNTRY_INFO!A402))</f>
        <v>Ethiopia</v>
      </c>
      <c r="B402" s="14" t="str">
        <f>IF(INTRO!$E$39="Non-endemic"," ",IF(COUNTRY_INFO!B402=0," ",COUNTRY_INFO!B402))</f>
        <v>Oromia Finfine Zuriya</v>
      </c>
      <c r="C402" s="14" t="str">
        <f>IF(INTRO!$E$39="Non-endemic"," ",IF(COUNTRY_INFO!C402=0," ",COUNTRY_INFO!C402))</f>
        <v>Gelan Town</v>
      </c>
      <c r="D402" s="15">
        <f>IF(INTRO!$E$39="Non-endemic",0,IF(INTRO!$E$39="Endemic but PC is not required",IF(COUNTRY_INFO!$H402=1,COUNTRY_INFO!F402+COUNTRY_INFO!G402,0),IF(COUNTRY_INFO!$H402=1,COUNTRY_INFO!F402+COUNTRY_INFO!G402,IF(COUNTRY_INFO!$I402=1,IF(COUNTRY_INFO!M402&gt;=(COUNTRY_INFO!F402+COUNTRY_INFO!G402),COUNTRY_INFO!F402+COUNTRY_INFO!G402,COUNTRY_INFO!$M402),0))))</f>
        <v>0</v>
      </c>
      <c r="E402" s="16">
        <f>IF(AND(INTRO!$E$39="Non-endemic",INTRO!$E$37="Non-endemic"),"Not required",IF(INTRO!$E$39="Non-endemic","Treat with DEC",COUNTRY_INFO!P402))</f>
        <v>0</v>
      </c>
      <c r="F402" s="16">
        <f>IF(INTRO!$E$39&lt;&gt;"Non-endemic",COUNTRY_INFO!Q402,"Not required")</f>
        <v>0</v>
      </c>
      <c r="G402" s="15">
        <f>IF(COUNTRY_INFO!H402=1, IF($E402=1,$D402, 0),0)</f>
        <v>0</v>
      </c>
      <c r="H402" s="15">
        <f>IF(INTRO!$E$39&lt;&gt;"Endemic",0, IF(AND(COUNTRY_INFO!$I402=1,$F402&lt;&gt;0),IF(COUNTRY_INFO!M402&gt;=(COUNTRY_INFO!F402+COUNTRY_INFO!G402),COUNTRY_INFO!F402+COUNTRY_INFO!G402,COUNTRY_INFO!$M402), 0))</f>
        <v>0</v>
      </c>
      <c r="I402" s="3"/>
      <c r="J402" s="15">
        <f t="shared" si="44"/>
        <v>0</v>
      </c>
      <c r="K402" s="15">
        <f t="shared" si="45"/>
        <v>0</v>
      </c>
      <c r="L402" s="15">
        <f t="shared" si="46"/>
        <v>0</v>
      </c>
      <c r="M402" s="15">
        <f t="shared" si="47"/>
        <v>0</v>
      </c>
      <c r="N402" s="15">
        <f t="shared" si="48"/>
        <v>0</v>
      </c>
      <c r="O402" s="25"/>
      <c r="P402" s="17">
        <f t="shared" si="42"/>
        <v>0</v>
      </c>
      <c r="Q402" s="17">
        <f t="shared" si="43"/>
        <v>0</v>
      </c>
    </row>
    <row r="403" spans="1:17" x14ac:dyDescent="0.2">
      <c r="A403" s="14" t="str">
        <f>IF(INTRO!$E$39="Non-endemic"," ",IF(COUNTRY_INFO!A403=0," ",COUNTRY_INFO!A403))</f>
        <v>Ethiopia</v>
      </c>
      <c r="B403" s="14" t="str">
        <f>IF(INTRO!$E$39="Non-endemic"," ",IF(COUNTRY_INFO!B403=0," ",COUNTRY_INFO!B403))</f>
        <v>Oromia Finfine Zuriya</v>
      </c>
      <c r="C403" s="14" t="str">
        <f>IF(INTRO!$E$39="Non-endemic"," ",IF(COUNTRY_INFO!C403=0," ",COUNTRY_INFO!C403))</f>
        <v>Holota</v>
      </c>
      <c r="D403" s="15">
        <f>IF(INTRO!$E$39="Non-endemic",0,IF(INTRO!$E$39="Endemic but PC is not required",IF(COUNTRY_INFO!$H403=1,COUNTRY_INFO!F403+COUNTRY_INFO!G403,0),IF(COUNTRY_INFO!$H403=1,COUNTRY_INFO!F403+COUNTRY_INFO!G403,IF(COUNTRY_INFO!$I403=1,IF(COUNTRY_INFO!M403&gt;=(COUNTRY_INFO!F403+COUNTRY_INFO!G403),COUNTRY_INFO!F403+COUNTRY_INFO!G403,COUNTRY_INFO!$M403),0))))</f>
        <v>0</v>
      </c>
      <c r="E403" s="16">
        <f>IF(AND(INTRO!$E$39="Non-endemic",INTRO!$E$37="Non-endemic"),"Not required",IF(INTRO!$E$39="Non-endemic","Treat with DEC",COUNTRY_INFO!P403))</f>
        <v>0</v>
      </c>
      <c r="F403" s="16">
        <f>IF(INTRO!$E$39&lt;&gt;"Non-endemic",COUNTRY_INFO!Q403,"Not required")</f>
        <v>0</v>
      </c>
      <c r="G403" s="15">
        <f>IF(COUNTRY_INFO!H403=1, IF($E403=1,$D403, 0),0)</f>
        <v>0</v>
      </c>
      <c r="H403" s="15">
        <f>IF(INTRO!$E$39&lt;&gt;"Endemic",0, IF(AND(COUNTRY_INFO!$I403=1,$F403&lt;&gt;0),IF(COUNTRY_INFO!M403&gt;=(COUNTRY_INFO!F403+COUNTRY_INFO!G403),COUNTRY_INFO!F403+COUNTRY_INFO!G403,COUNTRY_INFO!$M403), 0))</f>
        <v>0</v>
      </c>
      <c r="I403" s="3"/>
      <c r="J403" s="15">
        <f t="shared" si="44"/>
        <v>0</v>
      </c>
      <c r="K403" s="15">
        <f t="shared" si="45"/>
        <v>0</v>
      </c>
      <c r="L403" s="15">
        <f t="shared" si="46"/>
        <v>0</v>
      </c>
      <c r="M403" s="15">
        <f t="shared" si="47"/>
        <v>0</v>
      </c>
      <c r="N403" s="15">
        <f t="shared" si="48"/>
        <v>0</v>
      </c>
      <c r="O403" s="25"/>
      <c r="P403" s="17">
        <f t="shared" si="42"/>
        <v>0</v>
      </c>
      <c r="Q403" s="17">
        <f t="shared" si="43"/>
        <v>0</v>
      </c>
    </row>
    <row r="404" spans="1:17" x14ac:dyDescent="0.2">
      <c r="A404" s="14" t="str">
        <f>IF(INTRO!$E$39="Non-endemic"," ",IF(COUNTRY_INFO!A404=0," ",COUNTRY_INFO!A404))</f>
        <v>Ethiopia</v>
      </c>
      <c r="B404" s="14" t="str">
        <f>IF(INTRO!$E$39="Non-endemic"," ",IF(COUNTRY_INFO!B404=0," ",COUNTRY_INFO!B404))</f>
        <v>Oromia Finfine Zuriya</v>
      </c>
      <c r="C404" s="14" t="str">
        <f>IF(INTRO!$E$39="Non-endemic"," ",IF(COUNTRY_INFO!C404=0," ",COUNTRY_INFO!C404))</f>
        <v>Legetafo Town</v>
      </c>
      <c r="D404" s="15">
        <f>IF(INTRO!$E$39="Non-endemic",0,IF(INTRO!$E$39="Endemic but PC is not required",IF(COUNTRY_INFO!$H404=1,COUNTRY_INFO!F404+COUNTRY_INFO!G404,0),IF(COUNTRY_INFO!$H404=1,COUNTRY_INFO!F404+COUNTRY_INFO!G404,IF(COUNTRY_INFO!$I404=1,IF(COUNTRY_INFO!M404&gt;=(COUNTRY_INFO!F404+COUNTRY_INFO!G404),COUNTRY_INFO!F404+COUNTRY_INFO!G404,COUNTRY_INFO!$M404),0))))</f>
        <v>0</v>
      </c>
      <c r="E404" s="16">
        <f>IF(AND(INTRO!$E$39="Non-endemic",INTRO!$E$37="Non-endemic"),"Not required",IF(INTRO!$E$39="Non-endemic","Treat with DEC",COUNTRY_INFO!P404))</f>
        <v>0</v>
      </c>
      <c r="F404" s="16">
        <f>IF(INTRO!$E$39&lt;&gt;"Non-endemic",COUNTRY_INFO!Q404,"Not required")</f>
        <v>0</v>
      </c>
      <c r="G404" s="15">
        <f>IF(COUNTRY_INFO!H404=1, IF($E404=1,$D404, 0),0)</f>
        <v>0</v>
      </c>
      <c r="H404" s="15">
        <f>IF(INTRO!$E$39&lt;&gt;"Endemic",0, IF(AND(COUNTRY_INFO!$I404=1,$F404&lt;&gt;0),IF(COUNTRY_INFO!M404&gt;=(COUNTRY_INFO!F404+COUNTRY_INFO!G404),COUNTRY_INFO!F404+COUNTRY_INFO!G404,COUNTRY_INFO!$M404), 0))</f>
        <v>0</v>
      </c>
      <c r="I404" s="3"/>
      <c r="J404" s="15">
        <f t="shared" si="44"/>
        <v>0</v>
      </c>
      <c r="K404" s="15">
        <f t="shared" si="45"/>
        <v>0</v>
      </c>
      <c r="L404" s="15">
        <f t="shared" si="46"/>
        <v>0</v>
      </c>
      <c r="M404" s="15">
        <f t="shared" si="47"/>
        <v>0</v>
      </c>
      <c r="N404" s="15">
        <f t="shared" si="48"/>
        <v>0</v>
      </c>
      <c r="O404" s="25"/>
      <c r="P404" s="17">
        <f t="shared" si="42"/>
        <v>0</v>
      </c>
      <c r="Q404" s="17">
        <f t="shared" si="43"/>
        <v>0</v>
      </c>
    </row>
    <row r="405" spans="1:17" x14ac:dyDescent="0.2">
      <c r="A405" s="14" t="str">
        <f>IF(INTRO!$E$39="Non-endemic"," ",IF(COUNTRY_INFO!A405=0," ",COUNTRY_INFO!A405))</f>
        <v>Ethiopia</v>
      </c>
      <c r="B405" s="14" t="str">
        <f>IF(INTRO!$E$39="Non-endemic"," ",IF(COUNTRY_INFO!B405=0," ",COUNTRY_INFO!B405))</f>
        <v>Oromia Finfine Zuriya</v>
      </c>
      <c r="C405" s="14" t="str">
        <f>IF(INTRO!$E$39="Non-endemic"," ",IF(COUNTRY_INFO!C405=0," ",COUNTRY_INFO!C405))</f>
        <v>Mulo</v>
      </c>
      <c r="D405" s="15">
        <f>IF(INTRO!$E$39="Non-endemic",0,IF(INTRO!$E$39="Endemic but PC is not required",IF(COUNTRY_INFO!$H405=1,COUNTRY_INFO!F405+COUNTRY_INFO!G405,0),IF(COUNTRY_INFO!$H405=1,COUNTRY_INFO!F405+COUNTRY_INFO!G405,IF(COUNTRY_INFO!$I405=1,IF(COUNTRY_INFO!M405&gt;=(COUNTRY_INFO!F405+COUNTRY_INFO!G405),COUNTRY_INFO!F405+COUNTRY_INFO!G405,COUNTRY_INFO!$M405),0))))</f>
        <v>0</v>
      </c>
      <c r="E405" s="16">
        <f>IF(AND(INTRO!$E$39="Non-endemic",INTRO!$E$37="Non-endemic"),"Not required",IF(INTRO!$E$39="Non-endemic","Treat with DEC",COUNTRY_INFO!P405))</f>
        <v>0</v>
      </c>
      <c r="F405" s="16">
        <f>IF(INTRO!$E$39&lt;&gt;"Non-endemic",COUNTRY_INFO!Q405,"Not required")</f>
        <v>0</v>
      </c>
      <c r="G405" s="15">
        <f>IF(COUNTRY_INFO!H405=1, IF($E405=1,$D405, 0),0)</f>
        <v>0</v>
      </c>
      <c r="H405" s="15">
        <f>IF(INTRO!$E$39&lt;&gt;"Endemic",0, IF(AND(COUNTRY_INFO!$I405=1,$F405&lt;&gt;0),IF(COUNTRY_INFO!M405&gt;=(COUNTRY_INFO!F405+COUNTRY_INFO!G405),COUNTRY_INFO!F405+COUNTRY_INFO!G405,COUNTRY_INFO!$M405), 0))</f>
        <v>0</v>
      </c>
      <c r="I405" s="3"/>
      <c r="J405" s="15">
        <f t="shared" si="44"/>
        <v>0</v>
      </c>
      <c r="K405" s="15">
        <f t="shared" si="45"/>
        <v>0</v>
      </c>
      <c r="L405" s="15">
        <f t="shared" si="46"/>
        <v>0</v>
      </c>
      <c r="M405" s="15">
        <f t="shared" si="47"/>
        <v>0</v>
      </c>
      <c r="N405" s="15">
        <f t="shared" si="48"/>
        <v>0</v>
      </c>
      <c r="O405" s="25"/>
      <c r="P405" s="17">
        <f t="shared" si="42"/>
        <v>0</v>
      </c>
      <c r="Q405" s="17">
        <f t="shared" si="43"/>
        <v>0</v>
      </c>
    </row>
    <row r="406" spans="1:17" x14ac:dyDescent="0.2">
      <c r="A406" s="14" t="str">
        <f>IF(INTRO!$E$39="Non-endemic"," ",IF(COUNTRY_INFO!A406=0," ",COUNTRY_INFO!A406))</f>
        <v>Ethiopia</v>
      </c>
      <c r="B406" s="14" t="str">
        <f>IF(INTRO!$E$39="Non-endemic"," ",IF(COUNTRY_INFO!B406=0," ",COUNTRY_INFO!B406))</f>
        <v>Oromia Finfine Zuriya</v>
      </c>
      <c r="C406" s="14" t="str">
        <f>IF(INTRO!$E$39="Non-endemic"," ",IF(COUNTRY_INFO!C406=0," ",COUNTRY_INFO!C406))</f>
        <v>Sebeta Awas</v>
      </c>
      <c r="D406" s="15">
        <f>IF(INTRO!$E$39="Non-endemic",0,IF(INTRO!$E$39="Endemic but PC is not required",IF(COUNTRY_INFO!$H406=1,COUNTRY_INFO!F406+COUNTRY_INFO!G406,0),IF(COUNTRY_INFO!$H406=1,COUNTRY_INFO!F406+COUNTRY_INFO!G406,IF(COUNTRY_INFO!$I406=1,IF(COUNTRY_INFO!M406&gt;=(COUNTRY_INFO!F406+COUNTRY_INFO!G406),COUNTRY_INFO!F406+COUNTRY_INFO!G406,COUNTRY_INFO!$M406),0))))</f>
        <v>0</v>
      </c>
      <c r="E406" s="16">
        <f>IF(AND(INTRO!$E$39="Non-endemic",INTRO!$E$37="Non-endemic"),"Not required",IF(INTRO!$E$39="Non-endemic","Treat with DEC",COUNTRY_INFO!P406))</f>
        <v>0</v>
      </c>
      <c r="F406" s="16">
        <f>IF(INTRO!$E$39&lt;&gt;"Non-endemic",COUNTRY_INFO!Q406,"Not required")</f>
        <v>0</v>
      </c>
      <c r="G406" s="15">
        <f>IF(COUNTRY_INFO!H406=1, IF($E406=1,$D406, 0),0)</f>
        <v>0</v>
      </c>
      <c r="H406" s="15">
        <f>IF(INTRO!$E$39&lt;&gt;"Endemic",0, IF(AND(COUNTRY_INFO!$I406=1,$F406&lt;&gt;0),IF(COUNTRY_INFO!M406&gt;=(COUNTRY_INFO!F406+COUNTRY_INFO!G406),COUNTRY_INFO!F406+COUNTRY_INFO!G406,COUNTRY_INFO!$M406), 0))</f>
        <v>0</v>
      </c>
      <c r="I406" s="3"/>
      <c r="J406" s="15">
        <f t="shared" si="44"/>
        <v>0</v>
      </c>
      <c r="K406" s="15">
        <f t="shared" si="45"/>
        <v>0</v>
      </c>
      <c r="L406" s="15">
        <f t="shared" si="46"/>
        <v>0</v>
      </c>
      <c r="M406" s="15">
        <f t="shared" si="47"/>
        <v>0</v>
      </c>
      <c r="N406" s="15">
        <f t="shared" si="48"/>
        <v>0</v>
      </c>
      <c r="O406" s="25"/>
      <c r="P406" s="17">
        <f t="shared" si="42"/>
        <v>0</v>
      </c>
      <c r="Q406" s="17">
        <f t="shared" si="43"/>
        <v>0</v>
      </c>
    </row>
    <row r="407" spans="1:17" x14ac:dyDescent="0.2">
      <c r="A407" s="14" t="str">
        <f>IF(INTRO!$E$39="Non-endemic"," ",IF(COUNTRY_INFO!A407=0," ",COUNTRY_INFO!A407))</f>
        <v>Ethiopia</v>
      </c>
      <c r="B407" s="14" t="str">
        <f>IF(INTRO!$E$39="Non-endemic"," ",IF(COUNTRY_INFO!B407=0," ",COUNTRY_INFO!B407))</f>
        <v>Oromia Finfine Zuriya</v>
      </c>
      <c r="C407" s="14" t="str">
        <f>IF(INTRO!$E$39="Non-endemic"," ",IF(COUNTRY_INFO!C407=0," ",COUNTRY_INFO!C407))</f>
        <v>Sebeta Town</v>
      </c>
      <c r="D407" s="15">
        <f>IF(INTRO!$E$39="Non-endemic",0,IF(INTRO!$E$39="Endemic but PC is not required",IF(COUNTRY_INFO!$H407=1,COUNTRY_INFO!F407+COUNTRY_INFO!G407,0),IF(COUNTRY_INFO!$H407=1,COUNTRY_INFO!F407+COUNTRY_INFO!G407,IF(COUNTRY_INFO!$I407=1,IF(COUNTRY_INFO!M407&gt;=(COUNTRY_INFO!F407+COUNTRY_INFO!G407),COUNTRY_INFO!F407+COUNTRY_INFO!G407,COUNTRY_INFO!$M407),0))))</f>
        <v>0</v>
      </c>
      <c r="E407" s="16">
        <f>IF(AND(INTRO!$E$39="Non-endemic",INTRO!$E$37="Non-endemic"),"Not required",IF(INTRO!$E$39="Non-endemic","Treat with DEC",COUNTRY_INFO!P407))</f>
        <v>0</v>
      </c>
      <c r="F407" s="16">
        <f>IF(INTRO!$E$39&lt;&gt;"Non-endemic",COUNTRY_INFO!Q407,"Not required")</f>
        <v>0</v>
      </c>
      <c r="G407" s="15">
        <f>IF(COUNTRY_INFO!H407=1, IF($E407=1,$D407, 0),0)</f>
        <v>0</v>
      </c>
      <c r="H407" s="15">
        <f>IF(INTRO!$E$39&lt;&gt;"Endemic",0, IF(AND(COUNTRY_INFO!$I407=1,$F407&lt;&gt;0),IF(COUNTRY_INFO!M407&gt;=(COUNTRY_INFO!F407+COUNTRY_INFO!G407),COUNTRY_INFO!F407+COUNTRY_INFO!G407,COUNTRY_INFO!$M407), 0))</f>
        <v>0</v>
      </c>
      <c r="I407" s="3"/>
      <c r="J407" s="15">
        <f t="shared" si="44"/>
        <v>0</v>
      </c>
      <c r="K407" s="15">
        <f t="shared" si="45"/>
        <v>0</v>
      </c>
      <c r="L407" s="15">
        <f t="shared" si="46"/>
        <v>0</v>
      </c>
      <c r="M407" s="15">
        <f t="shared" si="47"/>
        <v>0</v>
      </c>
      <c r="N407" s="15">
        <f t="shared" si="48"/>
        <v>0</v>
      </c>
      <c r="O407" s="25"/>
      <c r="P407" s="17">
        <f t="shared" si="42"/>
        <v>0</v>
      </c>
      <c r="Q407" s="17">
        <f t="shared" si="43"/>
        <v>0</v>
      </c>
    </row>
    <row r="408" spans="1:17" x14ac:dyDescent="0.2">
      <c r="A408" s="14" t="str">
        <f>IF(INTRO!$E$39="Non-endemic"," ",IF(COUNTRY_INFO!A408=0," ",COUNTRY_INFO!A408))</f>
        <v>Ethiopia</v>
      </c>
      <c r="B408" s="14" t="str">
        <f>IF(INTRO!$E$39="Non-endemic"," ",IF(COUNTRY_INFO!B408=0," ",COUNTRY_INFO!B408))</f>
        <v>Oromia Finfine Zuriya</v>
      </c>
      <c r="C408" s="14" t="str">
        <f>IF(INTRO!$E$39="Non-endemic"," ",IF(COUNTRY_INFO!C408=0," ",COUNTRY_INFO!C408))</f>
        <v>Sendafa</v>
      </c>
      <c r="D408" s="15">
        <f>IF(INTRO!$E$39="Non-endemic",0,IF(INTRO!$E$39="Endemic but PC is not required",IF(COUNTRY_INFO!$H408=1,COUNTRY_INFO!F408+COUNTRY_INFO!G408,0),IF(COUNTRY_INFO!$H408=1,COUNTRY_INFO!F408+COUNTRY_INFO!G408,IF(COUNTRY_INFO!$I408=1,IF(COUNTRY_INFO!M408&gt;=(COUNTRY_INFO!F408+COUNTRY_INFO!G408),COUNTRY_INFO!F408+COUNTRY_INFO!G408,COUNTRY_INFO!$M408),0))))</f>
        <v>0</v>
      </c>
      <c r="E408" s="16">
        <f>IF(AND(INTRO!$E$39="Non-endemic",INTRO!$E$37="Non-endemic"),"Not required",IF(INTRO!$E$39="Non-endemic","Treat with DEC",COUNTRY_INFO!P408))</f>
        <v>0</v>
      </c>
      <c r="F408" s="16">
        <f>IF(INTRO!$E$39&lt;&gt;"Non-endemic",COUNTRY_INFO!Q408,"Not required")</f>
        <v>0</v>
      </c>
      <c r="G408" s="15">
        <f>IF(COUNTRY_INFO!H408=1, IF($E408=1,$D408, 0),0)</f>
        <v>0</v>
      </c>
      <c r="H408" s="15">
        <f>IF(INTRO!$E$39&lt;&gt;"Endemic",0, IF(AND(COUNTRY_INFO!$I408=1,$F408&lt;&gt;0),IF(COUNTRY_INFO!M408&gt;=(COUNTRY_INFO!F408+COUNTRY_INFO!G408),COUNTRY_INFO!F408+COUNTRY_INFO!G408,COUNTRY_INFO!$M408), 0))</f>
        <v>0</v>
      </c>
      <c r="I408" s="3"/>
      <c r="J408" s="15">
        <f t="shared" si="44"/>
        <v>0</v>
      </c>
      <c r="K408" s="15">
        <f t="shared" si="45"/>
        <v>0</v>
      </c>
      <c r="L408" s="15">
        <f t="shared" si="46"/>
        <v>0</v>
      </c>
      <c r="M408" s="15">
        <f t="shared" si="47"/>
        <v>0</v>
      </c>
      <c r="N408" s="15">
        <f t="shared" si="48"/>
        <v>0</v>
      </c>
      <c r="O408" s="25"/>
      <c r="P408" s="17">
        <f t="shared" si="42"/>
        <v>0</v>
      </c>
      <c r="Q408" s="17">
        <f t="shared" si="43"/>
        <v>0</v>
      </c>
    </row>
    <row r="409" spans="1:17" x14ac:dyDescent="0.2">
      <c r="A409" s="14" t="str">
        <f>IF(INTRO!$E$39="Non-endemic"," ",IF(COUNTRY_INFO!A409=0," ",COUNTRY_INFO!A409))</f>
        <v>Ethiopia</v>
      </c>
      <c r="B409" s="14" t="str">
        <f>IF(INTRO!$E$39="Non-endemic"," ",IF(COUNTRY_INFO!B409=0," ",COUNTRY_INFO!B409))</f>
        <v>Oromia Finfine Zuriya</v>
      </c>
      <c r="C409" s="14" t="str">
        <f>IF(INTRO!$E$39="Non-endemic"," ",IF(COUNTRY_INFO!C409=0," ",COUNTRY_INFO!C409))</f>
        <v>Sululta</v>
      </c>
      <c r="D409" s="15">
        <f>IF(INTRO!$E$39="Non-endemic",0,IF(INTRO!$E$39="Endemic but PC is not required",IF(COUNTRY_INFO!$H409=1,COUNTRY_INFO!F409+COUNTRY_INFO!G409,0),IF(COUNTRY_INFO!$H409=1,COUNTRY_INFO!F409+COUNTRY_INFO!G409,IF(COUNTRY_INFO!$I409=1,IF(COUNTRY_INFO!M409&gt;=(COUNTRY_INFO!F409+COUNTRY_INFO!G409),COUNTRY_INFO!F409+COUNTRY_INFO!G409,COUNTRY_INFO!$M409),0))))</f>
        <v>0</v>
      </c>
      <c r="E409" s="16">
        <f>IF(AND(INTRO!$E$39="Non-endemic",INTRO!$E$37="Non-endemic"),"Not required",IF(INTRO!$E$39="Non-endemic","Treat with DEC",COUNTRY_INFO!P409))</f>
        <v>0</v>
      </c>
      <c r="F409" s="16">
        <f>IF(INTRO!$E$39&lt;&gt;"Non-endemic",COUNTRY_INFO!Q409,"Not required")</f>
        <v>0</v>
      </c>
      <c r="G409" s="15">
        <f>IF(COUNTRY_INFO!H409=1, IF($E409=1,$D409, 0),0)</f>
        <v>0</v>
      </c>
      <c r="H409" s="15">
        <f>IF(INTRO!$E$39&lt;&gt;"Endemic",0, IF(AND(COUNTRY_INFO!$I409=1,$F409&lt;&gt;0),IF(COUNTRY_INFO!M409&gt;=(COUNTRY_INFO!F409+COUNTRY_INFO!G409),COUNTRY_INFO!F409+COUNTRY_INFO!G409,COUNTRY_INFO!$M409), 0))</f>
        <v>0</v>
      </c>
      <c r="I409" s="3"/>
      <c r="J409" s="15">
        <f t="shared" si="44"/>
        <v>0</v>
      </c>
      <c r="K409" s="15">
        <f t="shared" si="45"/>
        <v>0</v>
      </c>
      <c r="L409" s="15">
        <f t="shared" si="46"/>
        <v>0</v>
      </c>
      <c r="M409" s="15">
        <f t="shared" si="47"/>
        <v>0</v>
      </c>
      <c r="N409" s="15">
        <f t="shared" si="48"/>
        <v>0</v>
      </c>
      <c r="O409" s="25"/>
      <c r="P409" s="17">
        <f t="shared" si="42"/>
        <v>0</v>
      </c>
      <c r="Q409" s="17">
        <f t="shared" si="43"/>
        <v>0</v>
      </c>
    </row>
    <row r="410" spans="1:17" x14ac:dyDescent="0.2">
      <c r="A410" s="14" t="str">
        <f>IF(INTRO!$E$39="Non-endemic"," ",IF(COUNTRY_INFO!A410=0," ",COUNTRY_INFO!A410))</f>
        <v>Ethiopia</v>
      </c>
      <c r="B410" s="14" t="str">
        <f>IF(INTRO!$E$39="Non-endemic"," ",IF(COUNTRY_INFO!B410=0," ",COUNTRY_INFO!B410))</f>
        <v>Oromia Finfine Zuriya</v>
      </c>
      <c r="C410" s="14" t="str">
        <f>IF(INTRO!$E$39="Non-endemic"," ",IF(COUNTRY_INFO!C410=0," ",COUNTRY_INFO!C410))</f>
        <v>Sululta Town</v>
      </c>
      <c r="D410" s="15">
        <f>IF(INTRO!$E$39="Non-endemic",0,IF(INTRO!$E$39="Endemic but PC is not required",IF(COUNTRY_INFO!$H410=1,COUNTRY_INFO!F410+COUNTRY_INFO!G410,0),IF(COUNTRY_INFO!$H410=1,COUNTRY_INFO!F410+COUNTRY_INFO!G410,IF(COUNTRY_INFO!$I410=1,IF(COUNTRY_INFO!M410&gt;=(COUNTRY_INFO!F410+COUNTRY_INFO!G410),COUNTRY_INFO!F410+COUNTRY_INFO!G410,COUNTRY_INFO!$M410),0))))</f>
        <v>0</v>
      </c>
      <c r="E410" s="16">
        <f>IF(AND(INTRO!$E$39="Non-endemic",INTRO!$E$37="Non-endemic"),"Not required",IF(INTRO!$E$39="Non-endemic","Treat with DEC",COUNTRY_INFO!P410))</f>
        <v>0</v>
      </c>
      <c r="F410" s="16">
        <f>IF(INTRO!$E$39&lt;&gt;"Non-endemic",COUNTRY_INFO!Q410,"Not required")</f>
        <v>0</v>
      </c>
      <c r="G410" s="15">
        <f>IF(COUNTRY_INFO!H410=1, IF($E410=1,$D410, 0),0)</f>
        <v>0</v>
      </c>
      <c r="H410" s="15">
        <f>IF(INTRO!$E$39&lt;&gt;"Endemic",0, IF(AND(COUNTRY_INFO!$I410=1,$F410&lt;&gt;0),IF(COUNTRY_INFO!M410&gt;=(COUNTRY_INFO!F410+COUNTRY_INFO!G410),COUNTRY_INFO!F410+COUNTRY_INFO!G410,COUNTRY_INFO!$M410), 0))</f>
        <v>0</v>
      </c>
      <c r="I410" s="3"/>
      <c r="J410" s="15">
        <f t="shared" si="44"/>
        <v>0</v>
      </c>
      <c r="K410" s="15">
        <f t="shared" si="45"/>
        <v>0</v>
      </c>
      <c r="L410" s="15">
        <f t="shared" si="46"/>
        <v>0</v>
      </c>
      <c r="M410" s="15">
        <f t="shared" si="47"/>
        <v>0</v>
      </c>
      <c r="N410" s="15">
        <f t="shared" si="48"/>
        <v>0</v>
      </c>
      <c r="O410" s="25"/>
      <c r="P410" s="17">
        <f t="shared" si="42"/>
        <v>0</v>
      </c>
      <c r="Q410" s="17">
        <f t="shared" si="43"/>
        <v>0</v>
      </c>
    </row>
    <row r="411" spans="1:17" x14ac:dyDescent="0.2">
      <c r="A411" s="14" t="str">
        <f>IF(INTRO!$E$39="Non-endemic"," ",IF(COUNTRY_INFO!A411=0," ",COUNTRY_INFO!A411))</f>
        <v>Ethiopia</v>
      </c>
      <c r="B411" s="14" t="str">
        <f>IF(INTRO!$E$39="Non-endemic"," ",IF(COUNTRY_INFO!B411=0," ",COUNTRY_INFO!B411))</f>
        <v>Oromia Finfine Zuriya</v>
      </c>
      <c r="C411" s="14" t="str">
        <f>IF(INTRO!$E$39="Non-endemic"," ",IF(COUNTRY_INFO!C411=0," ",COUNTRY_INFO!C411))</f>
        <v>Walmera</v>
      </c>
      <c r="D411" s="15">
        <f>IF(INTRO!$E$39="Non-endemic",0,IF(INTRO!$E$39="Endemic but PC is not required",IF(COUNTRY_INFO!$H411=1,COUNTRY_INFO!F411+COUNTRY_INFO!G411,0),IF(COUNTRY_INFO!$H411=1,COUNTRY_INFO!F411+COUNTRY_INFO!G411,IF(COUNTRY_INFO!$I411=1,IF(COUNTRY_INFO!M411&gt;=(COUNTRY_INFO!F411+COUNTRY_INFO!G411),COUNTRY_INFO!F411+COUNTRY_INFO!G411,COUNTRY_INFO!$M411),0))))</f>
        <v>0</v>
      </c>
      <c r="E411" s="16">
        <f>IF(AND(INTRO!$E$39="Non-endemic",INTRO!$E$37="Non-endemic"),"Not required",IF(INTRO!$E$39="Non-endemic","Treat with DEC",COUNTRY_INFO!P411))</f>
        <v>0</v>
      </c>
      <c r="F411" s="16">
        <f>IF(INTRO!$E$39&lt;&gt;"Non-endemic",COUNTRY_INFO!Q411,"Not required")</f>
        <v>0</v>
      </c>
      <c r="G411" s="15">
        <f>IF(COUNTRY_INFO!H411=1, IF($E411=1,$D411, 0),0)</f>
        <v>0</v>
      </c>
      <c r="H411" s="15">
        <f>IF(INTRO!$E$39&lt;&gt;"Endemic",0, IF(AND(COUNTRY_INFO!$I411=1,$F411&lt;&gt;0),IF(COUNTRY_INFO!M411&gt;=(COUNTRY_INFO!F411+COUNTRY_INFO!G411),COUNTRY_INFO!F411+COUNTRY_INFO!G411,COUNTRY_INFO!$M411), 0))</f>
        <v>0</v>
      </c>
      <c r="I411" s="3"/>
      <c r="J411" s="15">
        <f t="shared" si="44"/>
        <v>0</v>
      </c>
      <c r="K411" s="15">
        <f t="shared" si="45"/>
        <v>0</v>
      </c>
      <c r="L411" s="15">
        <f t="shared" si="46"/>
        <v>0</v>
      </c>
      <c r="M411" s="15">
        <f t="shared" si="47"/>
        <v>0</v>
      </c>
      <c r="N411" s="15">
        <f t="shared" si="48"/>
        <v>0</v>
      </c>
      <c r="O411" s="25"/>
      <c r="P411" s="17">
        <f t="shared" si="42"/>
        <v>0</v>
      </c>
      <c r="Q411" s="17">
        <f t="shared" si="43"/>
        <v>0</v>
      </c>
    </row>
    <row r="412" spans="1:17" x14ac:dyDescent="0.2">
      <c r="A412" s="14" t="str">
        <f>IF(INTRO!$E$39="Non-endemic"," ",IF(COUNTRY_INFO!A412=0," ",COUNTRY_INFO!A412))</f>
        <v>Ethiopia</v>
      </c>
      <c r="B412" s="14" t="str">
        <f>IF(INTRO!$E$39="Non-endemic"," ",IF(COUNTRY_INFO!B412=0," ",COUNTRY_INFO!B412))</f>
        <v>Oromia Guji</v>
      </c>
      <c r="C412" s="14" t="str">
        <f>IF(INTRO!$E$39="Non-endemic"," ",IF(COUNTRY_INFO!C412=0," ",COUNTRY_INFO!C412))</f>
        <v>Adola Rede</v>
      </c>
      <c r="D412" s="15">
        <f>IF(INTRO!$E$39="Non-endemic",0,IF(INTRO!$E$39="Endemic but PC is not required",IF(COUNTRY_INFO!$H412=1,COUNTRY_INFO!F412+COUNTRY_INFO!G412,0),IF(COUNTRY_INFO!$H412=1,COUNTRY_INFO!F412+COUNTRY_INFO!G412,IF(COUNTRY_INFO!$I412=1,IF(COUNTRY_INFO!M412&gt;=(COUNTRY_INFO!F412+COUNTRY_INFO!G412),COUNTRY_INFO!F412+COUNTRY_INFO!G412,COUNTRY_INFO!$M412),0))))</f>
        <v>0</v>
      </c>
      <c r="E412" s="16">
        <f>IF(AND(INTRO!$E$39="Non-endemic",INTRO!$E$37="Non-endemic"),"Not required",IF(INTRO!$E$39="Non-endemic","Treat with DEC",COUNTRY_INFO!P412))</f>
        <v>0</v>
      </c>
      <c r="F412" s="16">
        <f>IF(INTRO!$E$39&lt;&gt;"Non-endemic",COUNTRY_INFO!Q412,"Not required")</f>
        <v>0</v>
      </c>
      <c r="G412" s="15">
        <f>IF(COUNTRY_INFO!H412=1, IF($E412=1,$D412, 0),0)</f>
        <v>0</v>
      </c>
      <c r="H412" s="15">
        <f>IF(INTRO!$E$39&lt;&gt;"Endemic",0, IF(AND(COUNTRY_INFO!$I412=1,$F412&lt;&gt;0),IF(COUNTRY_INFO!M412&gt;=(COUNTRY_INFO!F412+COUNTRY_INFO!G412),COUNTRY_INFO!F412+COUNTRY_INFO!G412,COUNTRY_INFO!$M412), 0))</f>
        <v>0</v>
      </c>
      <c r="I412" s="3"/>
      <c r="J412" s="15">
        <f t="shared" si="44"/>
        <v>0</v>
      </c>
      <c r="K412" s="15">
        <f t="shared" si="45"/>
        <v>0</v>
      </c>
      <c r="L412" s="15">
        <f t="shared" si="46"/>
        <v>0</v>
      </c>
      <c r="M412" s="15">
        <f t="shared" si="47"/>
        <v>0</v>
      </c>
      <c r="N412" s="15">
        <f t="shared" si="48"/>
        <v>0</v>
      </c>
      <c r="O412" s="25"/>
      <c r="P412" s="17">
        <f t="shared" si="42"/>
        <v>0</v>
      </c>
      <c r="Q412" s="17">
        <f t="shared" si="43"/>
        <v>0</v>
      </c>
    </row>
    <row r="413" spans="1:17" x14ac:dyDescent="0.2">
      <c r="A413" s="14" t="str">
        <f>IF(INTRO!$E$39="Non-endemic"," ",IF(COUNTRY_INFO!A413=0," ",COUNTRY_INFO!A413))</f>
        <v>Ethiopia</v>
      </c>
      <c r="B413" s="14" t="str">
        <f>IF(INTRO!$E$39="Non-endemic"," ",IF(COUNTRY_INFO!B413=0," ",COUNTRY_INFO!B413))</f>
        <v>Oromia Guji</v>
      </c>
      <c r="C413" s="14" t="str">
        <f>IF(INTRO!$E$39="Non-endemic"," ",IF(COUNTRY_INFO!C413=0," ",COUNTRY_INFO!C413))</f>
        <v>Adola Town</v>
      </c>
      <c r="D413" s="15">
        <f>IF(INTRO!$E$39="Non-endemic",0,IF(INTRO!$E$39="Endemic but PC is not required",IF(COUNTRY_INFO!$H413=1,COUNTRY_INFO!F413+COUNTRY_INFO!G413,0),IF(COUNTRY_INFO!$H413=1,COUNTRY_INFO!F413+COUNTRY_INFO!G413,IF(COUNTRY_INFO!$I413=1,IF(COUNTRY_INFO!M413&gt;=(COUNTRY_INFO!F413+COUNTRY_INFO!G413),COUNTRY_INFO!F413+COUNTRY_INFO!G413,COUNTRY_INFO!$M413),0))))</f>
        <v>0</v>
      </c>
      <c r="E413" s="16">
        <f>IF(AND(INTRO!$E$39="Non-endemic",INTRO!$E$37="Non-endemic"),"Not required",IF(INTRO!$E$39="Non-endemic","Treat with DEC",COUNTRY_INFO!P413))</f>
        <v>0</v>
      </c>
      <c r="F413" s="16">
        <f>IF(INTRO!$E$39&lt;&gt;"Non-endemic",COUNTRY_INFO!Q413,"Not required")</f>
        <v>0</v>
      </c>
      <c r="G413" s="15">
        <f>IF(COUNTRY_INFO!H413=1, IF($E413=1,$D413, 0),0)</f>
        <v>0</v>
      </c>
      <c r="H413" s="15">
        <f>IF(INTRO!$E$39&lt;&gt;"Endemic",0, IF(AND(COUNTRY_INFO!$I413=1,$F413&lt;&gt;0),IF(COUNTRY_INFO!M413&gt;=(COUNTRY_INFO!F413+COUNTRY_INFO!G413),COUNTRY_INFO!F413+COUNTRY_INFO!G413,COUNTRY_INFO!$M413), 0))</f>
        <v>0</v>
      </c>
      <c r="I413" s="3"/>
      <c r="J413" s="15">
        <f t="shared" si="44"/>
        <v>0</v>
      </c>
      <c r="K413" s="15">
        <f t="shared" si="45"/>
        <v>0</v>
      </c>
      <c r="L413" s="15">
        <f t="shared" si="46"/>
        <v>0</v>
      </c>
      <c r="M413" s="15">
        <f t="shared" si="47"/>
        <v>0</v>
      </c>
      <c r="N413" s="15">
        <f t="shared" si="48"/>
        <v>0</v>
      </c>
      <c r="O413" s="25"/>
      <c r="P413" s="17">
        <f t="shared" si="42"/>
        <v>0</v>
      </c>
      <c r="Q413" s="17">
        <f t="shared" si="43"/>
        <v>0</v>
      </c>
    </row>
    <row r="414" spans="1:17" x14ac:dyDescent="0.2">
      <c r="A414" s="14" t="str">
        <f>IF(INTRO!$E$39="Non-endemic"," ",IF(COUNTRY_INFO!A414=0," ",COUNTRY_INFO!A414))</f>
        <v>Ethiopia</v>
      </c>
      <c r="B414" s="14" t="str">
        <f>IF(INTRO!$E$39="Non-endemic"," ",IF(COUNTRY_INFO!B414=0," ",COUNTRY_INFO!B414))</f>
        <v>Oromia Guji</v>
      </c>
      <c r="C414" s="14" t="str">
        <f>IF(INTRO!$E$39="Non-endemic"," ",IF(COUNTRY_INFO!C414=0," ",COUNTRY_INFO!C414))</f>
        <v>Aga Wayu</v>
      </c>
      <c r="D414" s="15">
        <f>IF(INTRO!$E$39="Non-endemic",0,IF(INTRO!$E$39="Endemic but PC is not required",IF(COUNTRY_INFO!$H414=1,COUNTRY_INFO!F414+COUNTRY_INFO!G414,0),IF(COUNTRY_INFO!$H414=1,COUNTRY_INFO!F414+COUNTRY_INFO!G414,IF(COUNTRY_INFO!$I414=1,IF(COUNTRY_INFO!M414&gt;=(COUNTRY_INFO!F414+COUNTRY_INFO!G414),COUNTRY_INFO!F414+COUNTRY_INFO!G414,COUNTRY_INFO!$M414),0))))</f>
        <v>0</v>
      </c>
      <c r="E414" s="16">
        <f>IF(AND(INTRO!$E$39="Non-endemic",INTRO!$E$37="Non-endemic"),"Not required",IF(INTRO!$E$39="Non-endemic","Treat with DEC",COUNTRY_INFO!P414))</f>
        <v>0</v>
      </c>
      <c r="F414" s="16">
        <f>IF(INTRO!$E$39&lt;&gt;"Non-endemic",COUNTRY_INFO!Q414,"Not required")</f>
        <v>0</v>
      </c>
      <c r="G414" s="15">
        <f>IF(COUNTRY_INFO!H414=1, IF($E414=1,$D414, 0),0)</f>
        <v>0</v>
      </c>
      <c r="H414" s="15">
        <f>IF(INTRO!$E$39&lt;&gt;"Endemic",0, IF(AND(COUNTRY_INFO!$I414=1,$F414&lt;&gt;0),IF(COUNTRY_INFO!M414&gt;=(COUNTRY_INFO!F414+COUNTRY_INFO!G414),COUNTRY_INFO!F414+COUNTRY_INFO!G414,COUNTRY_INFO!$M414), 0))</f>
        <v>0</v>
      </c>
      <c r="I414" s="3"/>
      <c r="J414" s="15">
        <f t="shared" si="44"/>
        <v>0</v>
      </c>
      <c r="K414" s="15">
        <f t="shared" si="45"/>
        <v>0</v>
      </c>
      <c r="L414" s="15">
        <f t="shared" si="46"/>
        <v>0</v>
      </c>
      <c r="M414" s="15">
        <f t="shared" si="47"/>
        <v>0</v>
      </c>
      <c r="N414" s="15">
        <f t="shared" si="48"/>
        <v>0</v>
      </c>
      <c r="O414" s="25"/>
      <c r="P414" s="17">
        <f t="shared" si="42"/>
        <v>0</v>
      </c>
      <c r="Q414" s="17">
        <f t="shared" si="43"/>
        <v>0</v>
      </c>
    </row>
    <row r="415" spans="1:17" x14ac:dyDescent="0.2">
      <c r="A415" s="14" t="str">
        <f>IF(INTRO!$E$39="Non-endemic"," ",IF(COUNTRY_INFO!A415=0," ",COUNTRY_INFO!A415))</f>
        <v>Ethiopia</v>
      </c>
      <c r="B415" s="14" t="str">
        <f>IF(INTRO!$E$39="Non-endemic"," ",IF(COUNTRY_INFO!B415=0," ",COUNTRY_INFO!B415))</f>
        <v>Oromia Guji</v>
      </c>
      <c r="C415" s="14" t="str">
        <f>IF(INTRO!$E$39="Non-endemic"," ",IF(COUNTRY_INFO!C415=0," ",COUNTRY_INFO!C415))</f>
        <v>Ana Sora</v>
      </c>
      <c r="D415" s="15">
        <f>IF(INTRO!$E$39="Non-endemic",0,IF(INTRO!$E$39="Endemic but PC is not required",IF(COUNTRY_INFO!$H415=1,COUNTRY_INFO!F415+COUNTRY_INFO!G415,0),IF(COUNTRY_INFO!$H415=1,COUNTRY_INFO!F415+COUNTRY_INFO!G415,IF(COUNTRY_INFO!$I415=1,IF(COUNTRY_INFO!M415&gt;=(COUNTRY_INFO!F415+COUNTRY_INFO!G415),COUNTRY_INFO!F415+COUNTRY_INFO!G415,COUNTRY_INFO!$M415),0))))</f>
        <v>0</v>
      </c>
      <c r="E415" s="16">
        <f>IF(AND(INTRO!$E$39="Non-endemic",INTRO!$E$37="Non-endemic"),"Not required",IF(INTRO!$E$39="Non-endemic","Treat with DEC",COUNTRY_INFO!P415))</f>
        <v>0</v>
      </c>
      <c r="F415" s="16">
        <f>IF(INTRO!$E$39&lt;&gt;"Non-endemic",COUNTRY_INFO!Q415,"Not required")</f>
        <v>0</v>
      </c>
      <c r="G415" s="15">
        <f>IF(COUNTRY_INFO!H415=1, IF($E415=1,$D415, 0),0)</f>
        <v>0</v>
      </c>
      <c r="H415" s="15">
        <f>IF(INTRO!$E$39&lt;&gt;"Endemic",0, IF(AND(COUNTRY_INFO!$I415=1,$F415&lt;&gt;0),IF(COUNTRY_INFO!M415&gt;=(COUNTRY_INFO!F415+COUNTRY_INFO!G415),COUNTRY_INFO!F415+COUNTRY_INFO!G415,COUNTRY_INFO!$M415), 0))</f>
        <v>0</v>
      </c>
      <c r="I415" s="3"/>
      <c r="J415" s="15">
        <f t="shared" si="44"/>
        <v>0</v>
      </c>
      <c r="K415" s="15">
        <f t="shared" si="45"/>
        <v>0</v>
      </c>
      <c r="L415" s="15">
        <f t="shared" si="46"/>
        <v>0</v>
      </c>
      <c r="M415" s="15">
        <f t="shared" si="47"/>
        <v>0</v>
      </c>
      <c r="N415" s="15">
        <f t="shared" si="48"/>
        <v>0</v>
      </c>
      <c r="O415" s="25"/>
      <c r="P415" s="17">
        <f t="shared" si="42"/>
        <v>0</v>
      </c>
      <c r="Q415" s="17">
        <f t="shared" si="43"/>
        <v>0</v>
      </c>
    </row>
    <row r="416" spans="1:17" x14ac:dyDescent="0.2">
      <c r="A416" s="14" t="str">
        <f>IF(INTRO!$E$39="Non-endemic"," ",IF(COUNTRY_INFO!A416=0," ",COUNTRY_INFO!A416))</f>
        <v>Ethiopia</v>
      </c>
      <c r="B416" s="14" t="str">
        <f>IF(INTRO!$E$39="Non-endemic"," ",IF(COUNTRY_INFO!B416=0," ",COUNTRY_INFO!B416))</f>
        <v>Oromia Guji</v>
      </c>
      <c r="C416" s="14" t="str">
        <f>IF(INTRO!$E$39="Non-endemic"," ",IF(COUNTRY_INFO!C416=0," ",COUNTRY_INFO!C416))</f>
        <v>Bore</v>
      </c>
      <c r="D416" s="15">
        <f>IF(INTRO!$E$39="Non-endemic",0,IF(INTRO!$E$39="Endemic but PC is not required",IF(COUNTRY_INFO!$H416=1,COUNTRY_INFO!F416+COUNTRY_INFO!G416,0),IF(COUNTRY_INFO!$H416=1,COUNTRY_INFO!F416+COUNTRY_INFO!G416,IF(COUNTRY_INFO!$I416=1,IF(COUNTRY_INFO!M416&gt;=(COUNTRY_INFO!F416+COUNTRY_INFO!G416),COUNTRY_INFO!F416+COUNTRY_INFO!G416,COUNTRY_INFO!$M416),0))))</f>
        <v>0</v>
      </c>
      <c r="E416" s="16">
        <f>IF(AND(INTRO!$E$39="Non-endemic",INTRO!$E$37="Non-endemic"),"Not required",IF(INTRO!$E$39="Non-endemic","Treat with DEC",COUNTRY_INFO!P416))</f>
        <v>0</v>
      </c>
      <c r="F416" s="16">
        <f>IF(INTRO!$E$39&lt;&gt;"Non-endemic",COUNTRY_INFO!Q416,"Not required")</f>
        <v>0</v>
      </c>
      <c r="G416" s="15">
        <f>IF(COUNTRY_INFO!H416=1, IF($E416=1,$D416, 0),0)</f>
        <v>0</v>
      </c>
      <c r="H416" s="15">
        <f>IF(INTRO!$E$39&lt;&gt;"Endemic",0, IF(AND(COUNTRY_INFO!$I416=1,$F416&lt;&gt;0),IF(COUNTRY_INFO!M416&gt;=(COUNTRY_INFO!F416+COUNTRY_INFO!G416),COUNTRY_INFO!F416+COUNTRY_INFO!G416,COUNTRY_INFO!$M416), 0))</f>
        <v>0</v>
      </c>
      <c r="I416" s="3"/>
      <c r="J416" s="15">
        <f t="shared" si="44"/>
        <v>0</v>
      </c>
      <c r="K416" s="15">
        <f t="shared" si="45"/>
        <v>0</v>
      </c>
      <c r="L416" s="15">
        <f t="shared" si="46"/>
        <v>0</v>
      </c>
      <c r="M416" s="15">
        <f t="shared" si="47"/>
        <v>0</v>
      </c>
      <c r="N416" s="15">
        <f t="shared" si="48"/>
        <v>0</v>
      </c>
      <c r="O416" s="25"/>
      <c r="P416" s="17">
        <f t="shared" si="42"/>
        <v>0</v>
      </c>
      <c r="Q416" s="17">
        <f t="shared" si="43"/>
        <v>0</v>
      </c>
    </row>
    <row r="417" spans="1:17" x14ac:dyDescent="0.2">
      <c r="A417" s="14" t="str">
        <f>IF(INTRO!$E$39="Non-endemic"," ",IF(COUNTRY_INFO!A417=0," ",COUNTRY_INFO!A417))</f>
        <v>Ethiopia</v>
      </c>
      <c r="B417" s="14" t="str">
        <f>IF(INTRO!$E$39="Non-endemic"," ",IF(COUNTRY_INFO!B417=0," ",COUNTRY_INFO!B417))</f>
        <v>Oromia Guji</v>
      </c>
      <c r="C417" s="14" t="str">
        <f>IF(INTRO!$E$39="Non-endemic"," ",IF(COUNTRY_INFO!C417=0," ",COUNTRY_INFO!C417))</f>
        <v>Dama</v>
      </c>
      <c r="D417" s="15">
        <f>IF(INTRO!$E$39="Non-endemic",0,IF(INTRO!$E$39="Endemic but PC is not required",IF(COUNTRY_INFO!$H417=1,COUNTRY_INFO!F417+COUNTRY_INFO!G417,0),IF(COUNTRY_INFO!$H417=1,COUNTRY_INFO!F417+COUNTRY_INFO!G417,IF(COUNTRY_INFO!$I417=1,IF(COUNTRY_INFO!M417&gt;=(COUNTRY_INFO!F417+COUNTRY_INFO!G417),COUNTRY_INFO!F417+COUNTRY_INFO!G417,COUNTRY_INFO!$M417),0))))</f>
        <v>0</v>
      </c>
      <c r="E417" s="16">
        <f>IF(AND(INTRO!$E$39="Non-endemic",INTRO!$E$37="Non-endemic"),"Not required",IF(INTRO!$E$39="Non-endemic","Treat with DEC",COUNTRY_INFO!P417))</f>
        <v>0</v>
      </c>
      <c r="F417" s="16">
        <f>IF(INTRO!$E$39&lt;&gt;"Non-endemic",COUNTRY_INFO!Q417,"Not required")</f>
        <v>0</v>
      </c>
      <c r="G417" s="15">
        <f>IF(COUNTRY_INFO!H417=1, IF($E417=1,$D417, 0),0)</f>
        <v>0</v>
      </c>
      <c r="H417" s="15">
        <f>IF(INTRO!$E$39&lt;&gt;"Endemic",0, IF(AND(COUNTRY_INFO!$I417=1,$F417&lt;&gt;0),IF(COUNTRY_INFO!M417&gt;=(COUNTRY_INFO!F417+COUNTRY_INFO!G417),COUNTRY_INFO!F417+COUNTRY_INFO!G417,COUNTRY_INFO!$M417), 0))</f>
        <v>0</v>
      </c>
      <c r="I417" s="3"/>
      <c r="J417" s="15">
        <f t="shared" si="44"/>
        <v>0</v>
      </c>
      <c r="K417" s="15">
        <f t="shared" si="45"/>
        <v>0</v>
      </c>
      <c r="L417" s="15">
        <f t="shared" si="46"/>
        <v>0</v>
      </c>
      <c r="M417" s="15">
        <f t="shared" si="47"/>
        <v>0</v>
      </c>
      <c r="N417" s="15">
        <f t="shared" si="48"/>
        <v>0</v>
      </c>
      <c r="O417" s="25"/>
      <c r="P417" s="17">
        <f t="shared" si="42"/>
        <v>0</v>
      </c>
      <c r="Q417" s="17">
        <f t="shared" si="43"/>
        <v>0</v>
      </c>
    </row>
    <row r="418" spans="1:17" x14ac:dyDescent="0.2">
      <c r="A418" s="14" t="str">
        <f>IF(INTRO!$E$39="Non-endemic"," ",IF(COUNTRY_INFO!A418=0," ",COUNTRY_INFO!A418))</f>
        <v>Ethiopia</v>
      </c>
      <c r="B418" s="14" t="str">
        <f>IF(INTRO!$E$39="Non-endemic"," ",IF(COUNTRY_INFO!B418=0," ",COUNTRY_INFO!B418))</f>
        <v>Oromia Guji</v>
      </c>
      <c r="C418" s="14" t="str">
        <f>IF(INTRO!$E$39="Non-endemic"," ",IF(COUNTRY_INFO!C418=0," ",COUNTRY_INFO!C418))</f>
        <v>Girja</v>
      </c>
      <c r="D418" s="15">
        <f>IF(INTRO!$E$39="Non-endemic",0,IF(INTRO!$E$39="Endemic but PC is not required",IF(COUNTRY_INFO!$H418=1,COUNTRY_INFO!F418+COUNTRY_INFO!G418,0),IF(COUNTRY_INFO!$H418=1,COUNTRY_INFO!F418+COUNTRY_INFO!G418,IF(COUNTRY_INFO!$I418=1,IF(COUNTRY_INFO!M418&gt;=(COUNTRY_INFO!F418+COUNTRY_INFO!G418),COUNTRY_INFO!F418+COUNTRY_INFO!G418,COUNTRY_INFO!$M418),0))))</f>
        <v>0</v>
      </c>
      <c r="E418" s="16">
        <f>IF(AND(INTRO!$E$39="Non-endemic",INTRO!$E$37="Non-endemic"),"Not required",IF(INTRO!$E$39="Non-endemic","Treat with DEC",COUNTRY_INFO!P418))</f>
        <v>0</v>
      </c>
      <c r="F418" s="16">
        <f>IF(INTRO!$E$39&lt;&gt;"Non-endemic",COUNTRY_INFO!Q418,"Not required")</f>
        <v>0</v>
      </c>
      <c r="G418" s="15">
        <f>IF(COUNTRY_INFO!H418=1, IF($E418=1,$D418, 0),0)</f>
        <v>0</v>
      </c>
      <c r="H418" s="15">
        <f>IF(INTRO!$E$39&lt;&gt;"Endemic",0, IF(AND(COUNTRY_INFO!$I418=1,$F418&lt;&gt;0),IF(COUNTRY_INFO!M418&gt;=(COUNTRY_INFO!F418+COUNTRY_INFO!G418),COUNTRY_INFO!F418+COUNTRY_INFO!G418,COUNTRY_INFO!$M418), 0))</f>
        <v>0</v>
      </c>
      <c r="I418" s="3"/>
      <c r="J418" s="15">
        <f t="shared" si="44"/>
        <v>0</v>
      </c>
      <c r="K418" s="15">
        <f t="shared" si="45"/>
        <v>0</v>
      </c>
      <c r="L418" s="15">
        <f t="shared" si="46"/>
        <v>0</v>
      </c>
      <c r="M418" s="15">
        <f t="shared" si="47"/>
        <v>0</v>
      </c>
      <c r="N418" s="15">
        <f t="shared" si="48"/>
        <v>0</v>
      </c>
      <c r="O418" s="25"/>
      <c r="P418" s="17">
        <f t="shared" si="42"/>
        <v>0</v>
      </c>
      <c r="Q418" s="17">
        <f t="shared" si="43"/>
        <v>0</v>
      </c>
    </row>
    <row r="419" spans="1:17" x14ac:dyDescent="0.2">
      <c r="A419" s="14" t="str">
        <f>IF(INTRO!$E$39="Non-endemic"," ",IF(COUNTRY_INFO!A419=0," ",COUNTRY_INFO!A419))</f>
        <v>Ethiopia</v>
      </c>
      <c r="B419" s="14" t="str">
        <f>IF(INTRO!$E$39="Non-endemic"," ",IF(COUNTRY_INFO!B419=0," ",COUNTRY_INFO!B419))</f>
        <v>Oromia Guji</v>
      </c>
      <c r="C419" s="14" t="str">
        <f>IF(INTRO!$E$39="Non-endemic"," ",IF(COUNTRY_INFO!C419=0," ",COUNTRY_INFO!C419))</f>
        <v>Goro Dola</v>
      </c>
      <c r="D419" s="15">
        <f>IF(INTRO!$E$39="Non-endemic",0,IF(INTRO!$E$39="Endemic but PC is not required",IF(COUNTRY_INFO!$H419=1,COUNTRY_INFO!F419+COUNTRY_INFO!G419,0),IF(COUNTRY_INFO!$H419=1,COUNTRY_INFO!F419+COUNTRY_INFO!G419,IF(COUNTRY_INFO!$I419=1,IF(COUNTRY_INFO!M419&gt;=(COUNTRY_INFO!F419+COUNTRY_INFO!G419),COUNTRY_INFO!F419+COUNTRY_INFO!G419,COUNTRY_INFO!$M419),0))))</f>
        <v>0</v>
      </c>
      <c r="E419" s="16">
        <f>IF(AND(INTRO!$E$39="Non-endemic",INTRO!$E$37="Non-endemic"),"Not required",IF(INTRO!$E$39="Non-endemic","Treat with DEC",COUNTRY_INFO!P419))</f>
        <v>0</v>
      </c>
      <c r="F419" s="16">
        <f>IF(INTRO!$E$39&lt;&gt;"Non-endemic",COUNTRY_INFO!Q419,"Not required")</f>
        <v>0</v>
      </c>
      <c r="G419" s="15">
        <f>IF(COUNTRY_INFO!H419=1, IF($E419=1,$D419, 0),0)</f>
        <v>0</v>
      </c>
      <c r="H419" s="15">
        <f>IF(INTRO!$E$39&lt;&gt;"Endemic",0, IF(AND(COUNTRY_INFO!$I419=1,$F419&lt;&gt;0),IF(COUNTRY_INFO!M419&gt;=(COUNTRY_INFO!F419+COUNTRY_INFO!G419),COUNTRY_INFO!F419+COUNTRY_INFO!G419,COUNTRY_INFO!$M419), 0))</f>
        <v>0</v>
      </c>
      <c r="I419" s="3"/>
      <c r="J419" s="15">
        <f t="shared" si="44"/>
        <v>0</v>
      </c>
      <c r="K419" s="15">
        <f t="shared" si="45"/>
        <v>0</v>
      </c>
      <c r="L419" s="15">
        <f t="shared" si="46"/>
        <v>0</v>
      </c>
      <c r="M419" s="15">
        <f t="shared" si="47"/>
        <v>0</v>
      </c>
      <c r="N419" s="15">
        <f t="shared" si="48"/>
        <v>0</v>
      </c>
      <c r="O419" s="25"/>
      <c r="P419" s="17">
        <f t="shared" si="42"/>
        <v>0</v>
      </c>
      <c r="Q419" s="17">
        <f t="shared" si="43"/>
        <v>0</v>
      </c>
    </row>
    <row r="420" spans="1:17" x14ac:dyDescent="0.2">
      <c r="A420" s="14" t="str">
        <f>IF(INTRO!$E$39="Non-endemic"," ",IF(COUNTRY_INFO!A420=0," ",COUNTRY_INFO!A420))</f>
        <v>Ethiopia</v>
      </c>
      <c r="B420" s="14" t="str">
        <f>IF(INTRO!$E$39="Non-endemic"," ",IF(COUNTRY_INFO!B420=0," ",COUNTRY_INFO!B420))</f>
        <v>Oromia Guji</v>
      </c>
      <c r="C420" s="14" t="str">
        <f>IF(INTRO!$E$39="Non-endemic"," ",IF(COUNTRY_INFO!C420=0," ",COUNTRY_INFO!C420))</f>
        <v>Gumi Eldalo</v>
      </c>
      <c r="D420" s="15">
        <f>IF(INTRO!$E$39="Non-endemic",0,IF(INTRO!$E$39="Endemic but PC is not required",IF(COUNTRY_INFO!$H420=1,COUNTRY_INFO!F420+COUNTRY_INFO!G420,0),IF(COUNTRY_INFO!$H420=1,COUNTRY_INFO!F420+COUNTRY_INFO!G420,IF(COUNTRY_INFO!$I420=1,IF(COUNTRY_INFO!M420&gt;=(COUNTRY_INFO!F420+COUNTRY_INFO!G420),COUNTRY_INFO!F420+COUNTRY_INFO!G420,COUNTRY_INFO!$M420),0))))</f>
        <v>0</v>
      </c>
      <c r="E420" s="16">
        <f>IF(AND(INTRO!$E$39="Non-endemic",INTRO!$E$37="Non-endemic"),"Not required",IF(INTRO!$E$39="Non-endemic","Treat with DEC",COUNTRY_INFO!P420))</f>
        <v>0</v>
      </c>
      <c r="F420" s="16">
        <f>IF(INTRO!$E$39&lt;&gt;"Non-endemic",COUNTRY_INFO!Q420,"Not required")</f>
        <v>0</v>
      </c>
      <c r="G420" s="15">
        <f>IF(COUNTRY_INFO!H420=1, IF($E420=1,$D420, 0),0)</f>
        <v>0</v>
      </c>
      <c r="H420" s="15">
        <f>IF(INTRO!$E$39&lt;&gt;"Endemic",0, IF(AND(COUNTRY_INFO!$I420=1,$F420&lt;&gt;0),IF(COUNTRY_INFO!M420&gt;=(COUNTRY_INFO!F420+COUNTRY_INFO!G420),COUNTRY_INFO!F420+COUNTRY_INFO!G420,COUNTRY_INFO!$M420), 0))</f>
        <v>0</v>
      </c>
      <c r="I420" s="3"/>
      <c r="J420" s="15">
        <f t="shared" si="44"/>
        <v>0</v>
      </c>
      <c r="K420" s="15">
        <f t="shared" si="45"/>
        <v>0</v>
      </c>
      <c r="L420" s="15">
        <f t="shared" si="46"/>
        <v>0</v>
      </c>
      <c r="M420" s="15">
        <f t="shared" si="47"/>
        <v>0</v>
      </c>
      <c r="N420" s="15">
        <f t="shared" si="48"/>
        <v>0</v>
      </c>
      <c r="O420" s="25"/>
      <c r="P420" s="17">
        <f t="shared" si="42"/>
        <v>0</v>
      </c>
      <c r="Q420" s="17">
        <f t="shared" si="43"/>
        <v>0</v>
      </c>
    </row>
    <row r="421" spans="1:17" x14ac:dyDescent="0.2">
      <c r="A421" s="14" t="str">
        <f>IF(INTRO!$E$39="Non-endemic"," ",IF(COUNTRY_INFO!A421=0," ",COUNTRY_INFO!A421))</f>
        <v>Ethiopia</v>
      </c>
      <c r="B421" s="14" t="str">
        <f>IF(INTRO!$E$39="Non-endemic"," ",IF(COUNTRY_INFO!B421=0," ",COUNTRY_INFO!B421))</f>
        <v>Oromia Guji</v>
      </c>
      <c r="C421" s="14" t="str">
        <f>IF(INTRO!$E$39="Non-endemic"," ",IF(COUNTRY_INFO!C421=0," ",COUNTRY_INFO!C421))</f>
        <v xml:space="preserve">Haro Wolabu </v>
      </c>
      <c r="D421" s="15">
        <f>IF(INTRO!$E$39="Non-endemic",0,IF(INTRO!$E$39="Endemic but PC is not required",IF(COUNTRY_INFO!$H421=1,COUNTRY_INFO!F421+COUNTRY_INFO!G421,0),IF(COUNTRY_INFO!$H421=1,COUNTRY_INFO!F421+COUNTRY_INFO!G421,IF(COUNTRY_INFO!$I421=1,IF(COUNTRY_INFO!M421&gt;=(COUNTRY_INFO!F421+COUNTRY_INFO!G421),COUNTRY_INFO!F421+COUNTRY_INFO!G421,COUNTRY_INFO!$M421),0))))</f>
        <v>0</v>
      </c>
      <c r="E421" s="16">
        <f>IF(AND(INTRO!$E$39="Non-endemic",INTRO!$E$37="Non-endemic"),"Not required",IF(INTRO!$E$39="Non-endemic","Treat with DEC",COUNTRY_INFO!P421))</f>
        <v>0</v>
      </c>
      <c r="F421" s="16">
        <f>IF(INTRO!$E$39&lt;&gt;"Non-endemic",COUNTRY_INFO!Q421,"Not required")</f>
        <v>0</v>
      </c>
      <c r="G421" s="15">
        <f>IF(COUNTRY_INFO!H421=1, IF($E421=1,$D421, 0),0)</f>
        <v>0</v>
      </c>
      <c r="H421" s="15">
        <f>IF(INTRO!$E$39&lt;&gt;"Endemic",0, IF(AND(COUNTRY_INFO!$I421=1,$F421&lt;&gt;0),IF(COUNTRY_INFO!M421&gt;=(COUNTRY_INFO!F421+COUNTRY_INFO!G421),COUNTRY_INFO!F421+COUNTRY_INFO!G421,COUNTRY_INFO!$M421), 0))</f>
        <v>0</v>
      </c>
      <c r="I421" s="3"/>
      <c r="J421" s="15">
        <f t="shared" si="44"/>
        <v>0</v>
      </c>
      <c r="K421" s="15">
        <f t="shared" si="45"/>
        <v>0</v>
      </c>
      <c r="L421" s="15">
        <f t="shared" si="46"/>
        <v>0</v>
      </c>
      <c r="M421" s="15">
        <f t="shared" si="47"/>
        <v>0</v>
      </c>
      <c r="N421" s="15">
        <f t="shared" si="48"/>
        <v>0</v>
      </c>
      <c r="O421" s="25"/>
      <c r="P421" s="17">
        <f t="shared" si="42"/>
        <v>0</v>
      </c>
      <c r="Q421" s="17">
        <f t="shared" si="43"/>
        <v>0</v>
      </c>
    </row>
    <row r="422" spans="1:17" x14ac:dyDescent="0.2">
      <c r="A422" s="14" t="str">
        <f>IF(INTRO!$E$39="Non-endemic"," ",IF(COUNTRY_INFO!A422=0," ",COUNTRY_INFO!A422))</f>
        <v>Ethiopia</v>
      </c>
      <c r="B422" s="14" t="str">
        <f>IF(INTRO!$E$39="Non-endemic"," ",IF(COUNTRY_INFO!B422=0," ",COUNTRY_INFO!B422))</f>
        <v>Oromia Guji</v>
      </c>
      <c r="C422" s="14" t="str">
        <f>IF(INTRO!$E$39="Non-endemic"," ",IF(COUNTRY_INFO!C422=0," ",COUNTRY_INFO!C422))</f>
        <v>Liben</v>
      </c>
      <c r="D422" s="15">
        <f>IF(INTRO!$E$39="Non-endemic",0,IF(INTRO!$E$39="Endemic but PC is not required",IF(COUNTRY_INFO!$H422=1,COUNTRY_INFO!F422+COUNTRY_INFO!G422,0),IF(COUNTRY_INFO!$H422=1,COUNTRY_INFO!F422+COUNTRY_INFO!G422,IF(COUNTRY_INFO!$I422=1,IF(COUNTRY_INFO!M422&gt;=(COUNTRY_INFO!F422+COUNTRY_INFO!G422),COUNTRY_INFO!F422+COUNTRY_INFO!G422,COUNTRY_INFO!$M422),0))))</f>
        <v>0</v>
      </c>
      <c r="E422" s="16">
        <f>IF(AND(INTRO!$E$39="Non-endemic",INTRO!$E$37="Non-endemic"),"Not required",IF(INTRO!$E$39="Non-endemic","Treat with DEC",COUNTRY_INFO!P422))</f>
        <v>0</v>
      </c>
      <c r="F422" s="16">
        <f>IF(INTRO!$E$39&lt;&gt;"Non-endemic",COUNTRY_INFO!Q422,"Not required")</f>
        <v>0</v>
      </c>
      <c r="G422" s="15">
        <f>IF(COUNTRY_INFO!H422=1, IF($E422=1,$D422, 0),0)</f>
        <v>0</v>
      </c>
      <c r="H422" s="15">
        <f>IF(INTRO!$E$39&lt;&gt;"Endemic",0, IF(AND(COUNTRY_INFO!$I422=1,$F422&lt;&gt;0),IF(COUNTRY_INFO!M422&gt;=(COUNTRY_INFO!F422+COUNTRY_INFO!G422),COUNTRY_INFO!F422+COUNTRY_INFO!G422,COUNTRY_INFO!$M422), 0))</f>
        <v>0</v>
      </c>
      <c r="I422" s="3"/>
      <c r="J422" s="15">
        <f t="shared" si="44"/>
        <v>0</v>
      </c>
      <c r="K422" s="15">
        <f t="shared" si="45"/>
        <v>0</v>
      </c>
      <c r="L422" s="15">
        <f t="shared" si="46"/>
        <v>0</v>
      </c>
      <c r="M422" s="15">
        <f t="shared" si="47"/>
        <v>0</v>
      </c>
      <c r="N422" s="15">
        <f t="shared" si="48"/>
        <v>0</v>
      </c>
      <c r="O422" s="25"/>
      <c r="P422" s="17">
        <f t="shared" si="42"/>
        <v>0</v>
      </c>
      <c r="Q422" s="17">
        <f t="shared" si="43"/>
        <v>0</v>
      </c>
    </row>
    <row r="423" spans="1:17" x14ac:dyDescent="0.2">
      <c r="A423" s="14" t="str">
        <f>IF(INTRO!$E$39="Non-endemic"," ",IF(COUNTRY_INFO!A423=0," ",COUNTRY_INFO!A423))</f>
        <v>Ethiopia</v>
      </c>
      <c r="B423" s="14" t="str">
        <f>IF(INTRO!$E$39="Non-endemic"," ",IF(COUNTRY_INFO!B423=0," ",COUNTRY_INFO!B423))</f>
        <v>Oromia Guji</v>
      </c>
      <c r="C423" s="14" t="str">
        <f>IF(INTRO!$E$39="Non-endemic"," ",IF(COUNTRY_INFO!C423=0," ",COUNTRY_INFO!C423))</f>
        <v>Negele town</v>
      </c>
      <c r="D423" s="15">
        <f>IF(INTRO!$E$39="Non-endemic",0,IF(INTRO!$E$39="Endemic but PC is not required",IF(COUNTRY_INFO!$H423=1,COUNTRY_INFO!F423+COUNTRY_INFO!G423,0),IF(COUNTRY_INFO!$H423=1,COUNTRY_INFO!F423+COUNTRY_INFO!G423,IF(COUNTRY_INFO!$I423=1,IF(COUNTRY_INFO!M423&gt;=(COUNTRY_INFO!F423+COUNTRY_INFO!G423),COUNTRY_INFO!F423+COUNTRY_INFO!G423,COUNTRY_INFO!$M423),0))))</f>
        <v>0</v>
      </c>
      <c r="E423" s="16">
        <f>IF(AND(INTRO!$E$39="Non-endemic",INTRO!$E$37="Non-endemic"),"Not required",IF(INTRO!$E$39="Non-endemic","Treat with DEC",COUNTRY_INFO!P423))</f>
        <v>0</v>
      </c>
      <c r="F423" s="16">
        <f>IF(INTRO!$E$39&lt;&gt;"Non-endemic",COUNTRY_INFO!Q423,"Not required")</f>
        <v>0</v>
      </c>
      <c r="G423" s="15">
        <f>IF(COUNTRY_INFO!H423=1, IF($E423=1,$D423, 0),0)</f>
        <v>0</v>
      </c>
      <c r="H423" s="15">
        <f>IF(INTRO!$E$39&lt;&gt;"Endemic",0, IF(AND(COUNTRY_INFO!$I423=1,$F423&lt;&gt;0),IF(COUNTRY_INFO!M423&gt;=(COUNTRY_INFO!F423+COUNTRY_INFO!G423),COUNTRY_INFO!F423+COUNTRY_INFO!G423,COUNTRY_INFO!$M423), 0))</f>
        <v>0</v>
      </c>
      <c r="I423" s="3"/>
      <c r="J423" s="15">
        <f t="shared" si="44"/>
        <v>0</v>
      </c>
      <c r="K423" s="15">
        <f t="shared" si="45"/>
        <v>0</v>
      </c>
      <c r="L423" s="15">
        <f t="shared" si="46"/>
        <v>0</v>
      </c>
      <c r="M423" s="15">
        <f t="shared" si="47"/>
        <v>0</v>
      </c>
      <c r="N423" s="15">
        <f t="shared" si="48"/>
        <v>0</v>
      </c>
      <c r="O423" s="25"/>
      <c r="P423" s="17">
        <f t="shared" si="42"/>
        <v>0</v>
      </c>
      <c r="Q423" s="17">
        <f t="shared" si="43"/>
        <v>0</v>
      </c>
    </row>
    <row r="424" spans="1:17" x14ac:dyDescent="0.2">
      <c r="A424" s="14" t="str">
        <f>IF(INTRO!$E$39="Non-endemic"," ",IF(COUNTRY_INFO!A424=0," ",COUNTRY_INFO!A424))</f>
        <v>Ethiopia</v>
      </c>
      <c r="B424" s="14" t="str">
        <f>IF(INTRO!$E$39="Non-endemic"," ",IF(COUNTRY_INFO!B424=0," ",COUNTRY_INFO!B424))</f>
        <v>Oromia Guji</v>
      </c>
      <c r="C424" s="14" t="str">
        <f>IF(INTRO!$E$39="Non-endemic"," ",IF(COUNTRY_INFO!C424=0," ",COUNTRY_INFO!C424))</f>
        <v>Odo Shakiso</v>
      </c>
      <c r="D424" s="15">
        <f>IF(INTRO!$E$39="Non-endemic",0,IF(INTRO!$E$39="Endemic but PC is not required",IF(COUNTRY_INFO!$H424=1,COUNTRY_INFO!F424+COUNTRY_INFO!G424,0),IF(COUNTRY_INFO!$H424=1,COUNTRY_INFO!F424+COUNTRY_INFO!G424,IF(COUNTRY_INFO!$I424=1,IF(COUNTRY_INFO!M424&gt;=(COUNTRY_INFO!F424+COUNTRY_INFO!G424),COUNTRY_INFO!F424+COUNTRY_INFO!G424,COUNTRY_INFO!$M424),0))))</f>
        <v>0</v>
      </c>
      <c r="E424" s="16">
        <f>IF(AND(INTRO!$E$39="Non-endemic",INTRO!$E$37="Non-endemic"),"Not required",IF(INTRO!$E$39="Non-endemic","Treat with DEC",COUNTRY_INFO!P424))</f>
        <v>0</v>
      </c>
      <c r="F424" s="16">
        <f>IF(INTRO!$E$39&lt;&gt;"Non-endemic",COUNTRY_INFO!Q424,"Not required")</f>
        <v>0</v>
      </c>
      <c r="G424" s="15">
        <f>IF(COUNTRY_INFO!H424=1, IF($E424=1,$D424, 0),0)</f>
        <v>0</v>
      </c>
      <c r="H424" s="15">
        <f>IF(INTRO!$E$39&lt;&gt;"Endemic",0, IF(AND(COUNTRY_INFO!$I424=1,$F424&lt;&gt;0),IF(COUNTRY_INFO!M424&gt;=(COUNTRY_INFO!F424+COUNTRY_INFO!G424),COUNTRY_INFO!F424+COUNTRY_INFO!G424,COUNTRY_INFO!$M424), 0))</f>
        <v>0</v>
      </c>
      <c r="I424" s="3"/>
      <c r="J424" s="15">
        <f t="shared" si="44"/>
        <v>0</v>
      </c>
      <c r="K424" s="15">
        <f t="shared" si="45"/>
        <v>0</v>
      </c>
      <c r="L424" s="15">
        <f t="shared" si="46"/>
        <v>0</v>
      </c>
      <c r="M424" s="15">
        <f t="shared" si="47"/>
        <v>0</v>
      </c>
      <c r="N424" s="15">
        <f t="shared" si="48"/>
        <v>0</v>
      </c>
      <c r="O424" s="25"/>
      <c r="P424" s="17">
        <f t="shared" si="42"/>
        <v>0</v>
      </c>
      <c r="Q424" s="17">
        <f t="shared" si="43"/>
        <v>0</v>
      </c>
    </row>
    <row r="425" spans="1:17" x14ac:dyDescent="0.2">
      <c r="A425" s="14" t="str">
        <f>IF(INTRO!$E$39="Non-endemic"," ",IF(COUNTRY_INFO!A425=0," ",COUNTRY_INFO!A425))</f>
        <v>Ethiopia</v>
      </c>
      <c r="B425" s="14" t="str">
        <f>IF(INTRO!$E$39="Non-endemic"," ",IF(COUNTRY_INFO!B425=0," ",COUNTRY_INFO!B425))</f>
        <v>Oromia Guji</v>
      </c>
      <c r="C425" s="14" t="str">
        <f>IF(INTRO!$E$39="Non-endemic"," ",IF(COUNTRY_INFO!C425=0," ",COUNTRY_INFO!C425))</f>
        <v>Saba boru</v>
      </c>
      <c r="D425" s="15">
        <f>IF(INTRO!$E$39="Non-endemic",0,IF(INTRO!$E$39="Endemic but PC is not required",IF(COUNTRY_INFO!$H425=1,COUNTRY_INFO!F425+COUNTRY_INFO!G425,0),IF(COUNTRY_INFO!$H425=1,COUNTRY_INFO!F425+COUNTRY_INFO!G425,IF(COUNTRY_INFO!$I425=1,IF(COUNTRY_INFO!M425&gt;=(COUNTRY_INFO!F425+COUNTRY_INFO!G425),COUNTRY_INFO!F425+COUNTRY_INFO!G425,COUNTRY_INFO!$M425),0))))</f>
        <v>0</v>
      </c>
      <c r="E425" s="16">
        <f>IF(AND(INTRO!$E$39="Non-endemic",INTRO!$E$37="Non-endemic"),"Not required",IF(INTRO!$E$39="Non-endemic","Treat with DEC",COUNTRY_INFO!P425))</f>
        <v>0</v>
      </c>
      <c r="F425" s="16">
        <f>IF(INTRO!$E$39&lt;&gt;"Non-endemic",COUNTRY_INFO!Q425,"Not required")</f>
        <v>0</v>
      </c>
      <c r="G425" s="15">
        <f>IF(COUNTRY_INFO!H425=1, IF($E425=1,$D425, 0),0)</f>
        <v>0</v>
      </c>
      <c r="H425" s="15">
        <f>IF(INTRO!$E$39&lt;&gt;"Endemic",0, IF(AND(COUNTRY_INFO!$I425=1,$F425&lt;&gt;0),IF(COUNTRY_INFO!M425&gt;=(COUNTRY_INFO!F425+COUNTRY_INFO!G425),COUNTRY_INFO!F425+COUNTRY_INFO!G425,COUNTRY_INFO!$M425), 0))</f>
        <v>0</v>
      </c>
      <c r="I425" s="3"/>
      <c r="J425" s="15">
        <f t="shared" si="44"/>
        <v>0</v>
      </c>
      <c r="K425" s="15">
        <f t="shared" si="45"/>
        <v>0</v>
      </c>
      <c r="L425" s="15">
        <f t="shared" si="46"/>
        <v>0</v>
      </c>
      <c r="M425" s="15">
        <f t="shared" si="47"/>
        <v>0</v>
      </c>
      <c r="N425" s="15">
        <f t="shared" si="48"/>
        <v>0</v>
      </c>
      <c r="O425" s="25"/>
      <c r="P425" s="17">
        <f t="shared" si="42"/>
        <v>0</v>
      </c>
      <c r="Q425" s="17">
        <f t="shared" si="43"/>
        <v>0</v>
      </c>
    </row>
    <row r="426" spans="1:17" x14ac:dyDescent="0.2">
      <c r="A426" s="14" t="str">
        <f>IF(INTRO!$E$39="Non-endemic"," ",IF(COUNTRY_INFO!A426=0," ",COUNTRY_INFO!A426))</f>
        <v>Ethiopia</v>
      </c>
      <c r="B426" s="14" t="str">
        <f>IF(INTRO!$E$39="Non-endemic"," ",IF(COUNTRY_INFO!B426=0," ",COUNTRY_INFO!B426))</f>
        <v>Oromia Guji</v>
      </c>
      <c r="C426" s="14" t="str">
        <f>IF(INTRO!$E$39="Non-endemic"," ",IF(COUNTRY_INFO!C426=0," ",COUNTRY_INFO!C426))</f>
        <v>Shakiso Town</v>
      </c>
      <c r="D426" s="15">
        <f>IF(INTRO!$E$39="Non-endemic",0,IF(INTRO!$E$39="Endemic but PC is not required",IF(COUNTRY_INFO!$H426=1,COUNTRY_INFO!F426+COUNTRY_INFO!G426,0),IF(COUNTRY_INFO!$H426=1,COUNTRY_INFO!F426+COUNTRY_INFO!G426,IF(COUNTRY_INFO!$I426=1,IF(COUNTRY_INFO!M426&gt;=(COUNTRY_INFO!F426+COUNTRY_INFO!G426),COUNTRY_INFO!F426+COUNTRY_INFO!G426,COUNTRY_INFO!$M426),0))))</f>
        <v>0</v>
      </c>
      <c r="E426" s="16">
        <f>IF(AND(INTRO!$E$39="Non-endemic",INTRO!$E$37="Non-endemic"),"Not required",IF(INTRO!$E$39="Non-endemic","Treat with DEC",COUNTRY_INFO!P426))</f>
        <v>0</v>
      </c>
      <c r="F426" s="16">
        <f>IF(INTRO!$E$39&lt;&gt;"Non-endemic",COUNTRY_INFO!Q426,"Not required")</f>
        <v>0</v>
      </c>
      <c r="G426" s="15">
        <f>IF(COUNTRY_INFO!H426=1, IF($E426=1,$D426, 0),0)</f>
        <v>0</v>
      </c>
      <c r="H426" s="15">
        <f>IF(INTRO!$E$39&lt;&gt;"Endemic",0, IF(AND(COUNTRY_INFO!$I426=1,$F426&lt;&gt;0),IF(COUNTRY_INFO!M426&gt;=(COUNTRY_INFO!F426+COUNTRY_INFO!G426),COUNTRY_INFO!F426+COUNTRY_INFO!G426,COUNTRY_INFO!$M426), 0))</f>
        <v>0</v>
      </c>
      <c r="I426" s="3"/>
      <c r="J426" s="15">
        <f t="shared" si="44"/>
        <v>0</v>
      </c>
      <c r="K426" s="15">
        <f t="shared" si="45"/>
        <v>0</v>
      </c>
      <c r="L426" s="15">
        <f t="shared" si="46"/>
        <v>0</v>
      </c>
      <c r="M426" s="15">
        <f t="shared" si="47"/>
        <v>0</v>
      </c>
      <c r="N426" s="15">
        <f t="shared" si="48"/>
        <v>0</v>
      </c>
      <c r="O426" s="25"/>
      <c r="P426" s="17">
        <f t="shared" si="42"/>
        <v>0</v>
      </c>
      <c r="Q426" s="17">
        <f t="shared" si="43"/>
        <v>0</v>
      </c>
    </row>
    <row r="427" spans="1:17" x14ac:dyDescent="0.2">
      <c r="A427" s="14" t="str">
        <f>IF(INTRO!$E$39="Non-endemic"," ",IF(COUNTRY_INFO!A427=0," ",COUNTRY_INFO!A427))</f>
        <v>Ethiopia</v>
      </c>
      <c r="B427" s="14" t="str">
        <f>IF(INTRO!$E$39="Non-endemic"," ",IF(COUNTRY_INFO!B427=0," ",COUNTRY_INFO!B427))</f>
        <v>Oromia Guji</v>
      </c>
      <c r="C427" s="14" t="str">
        <f>IF(INTRO!$E$39="Non-endemic"," ",IF(COUNTRY_INFO!C427=0," ",COUNTRY_INFO!C427))</f>
        <v>Uraga</v>
      </c>
      <c r="D427" s="15">
        <f>IF(INTRO!$E$39="Non-endemic",0,IF(INTRO!$E$39="Endemic but PC is not required",IF(COUNTRY_INFO!$H427=1,COUNTRY_INFO!F427+COUNTRY_INFO!G427,0),IF(COUNTRY_INFO!$H427=1,COUNTRY_INFO!F427+COUNTRY_INFO!G427,IF(COUNTRY_INFO!$I427=1,IF(COUNTRY_INFO!M427&gt;=(COUNTRY_INFO!F427+COUNTRY_INFO!G427),COUNTRY_INFO!F427+COUNTRY_INFO!G427,COUNTRY_INFO!$M427),0))))</f>
        <v>0</v>
      </c>
      <c r="E427" s="16">
        <f>IF(AND(INTRO!$E$39="Non-endemic",INTRO!$E$37="Non-endemic"),"Not required",IF(INTRO!$E$39="Non-endemic","Treat with DEC",COUNTRY_INFO!P427))</f>
        <v>0</v>
      </c>
      <c r="F427" s="16">
        <f>IF(INTRO!$E$39&lt;&gt;"Non-endemic",COUNTRY_INFO!Q427,"Not required")</f>
        <v>0</v>
      </c>
      <c r="G427" s="15">
        <f>IF(COUNTRY_INFO!H427=1, IF($E427=1,$D427, 0),0)</f>
        <v>0</v>
      </c>
      <c r="H427" s="15">
        <f>IF(INTRO!$E$39&lt;&gt;"Endemic",0, IF(AND(COUNTRY_INFO!$I427=1,$F427&lt;&gt;0),IF(COUNTRY_INFO!M427&gt;=(COUNTRY_INFO!F427+COUNTRY_INFO!G427),COUNTRY_INFO!F427+COUNTRY_INFO!G427,COUNTRY_INFO!$M427), 0))</f>
        <v>0</v>
      </c>
      <c r="I427" s="3"/>
      <c r="J427" s="15">
        <f t="shared" si="44"/>
        <v>0</v>
      </c>
      <c r="K427" s="15">
        <f t="shared" si="45"/>
        <v>0</v>
      </c>
      <c r="L427" s="15">
        <f t="shared" si="46"/>
        <v>0</v>
      </c>
      <c r="M427" s="15">
        <f t="shared" si="47"/>
        <v>0</v>
      </c>
      <c r="N427" s="15">
        <f t="shared" si="48"/>
        <v>0</v>
      </c>
      <c r="O427" s="25"/>
      <c r="P427" s="17">
        <f t="shared" si="42"/>
        <v>0</v>
      </c>
      <c r="Q427" s="17">
        <f t="shared" si="43"/>
        <v>0</v>
      </c>
    </row>
    <row r="428" spans="1:17" x14ac:dyDescent="0.2">
      <c r="A428" s="14" t="str">
        <f>IF(INTRO!$E$39="Non-endemic"," ",IF(COUNTRY_INFO!A428=0," ",COUNTRY_INFO!A428))</f>
        <v>Ethiopia</v>
      </c>
      <c r="B428" s="14" t="str">
        <f>IF(INTRO!$E$39="Non-endemic"," ",IF(COUNTRY_INFO!B428=0," ",COUNTRY_INFO!B428))</f>
        <v>Oromia Guji</v>
      </c>
      <c r="C428" s="14" t="str">
        <f>IF(INTRO!$E$39="Non-endemic"," ",IF(COUNTRY_INFO!C428=0," ",COUNTRY_INFO!C428))</f>
        <v>Wadera</v>
      </c>
      <c r="D428" s="15">
        <f>IF(INTRO!$E$39="Non-endemic",0,IF(INTRO!$E$39="Endemic but PC is not required",IF(COUNTRY_INFO!$H428=1,COUNTRY_INFO!F428+COUNTRY_INFO!G428,0),IF(COUNTRY_INFO!$H428=1,COUNTRY_INFO!F428+COUNTRY_INFO!G428,IF(COUNTRY_INFO!$I428=1,IF(COUNTRY_INFO!M428&gt;=(COUNTRY_INFO!F428+COUNTRY_INFO!G428),COUNTRY_INFO!F428+COUNTRY_INFO!G428,COUNTRY_INFO!$M428),0))))</f>
        <v>0</v>
      </c>
      <c r="E428" s="16">
        <f>IF(AND(INTRO!$E$39="Non-endemic",INTRO!$E$37="Non-endemic"),"Not required",IF(INTRO!$E$39="Non-endemic","Treat with DEC",COUNTRY_INFO!P428))</f>
        <v>0</v>
      </c>
      <c r="F428" s="16">
        <f>IF(INTRO!$E$39&lt;&gt;"Non-endemic",COUNTRY_INFO!Q428,"Not required")</f>
        <v>0</v>
      </c>
      <c r="G428" s="15">
        <f>IF(COUNTRY_INFO!H428=1, IF($E428=1,$D428, 0),0)</f>
        <v>0</v>
      </c>
      <c r="H428" s="15">
        <f>IF(INTRO!$E$39&lt;&gt;"Endemic",0, IF(AND(COUNTRY_INFO!$I428=1,$F428&lt;&gt;0),IF(COUNTRY_INFO!M428&gt;=(COUNTRY_INFO!F428+COUNTRY_INFO!G428),COUNTRY_INFO!F428+COUNTRY_INFO!G428,COUNTRY_INFO!$M428), 0))</f>
        <v>0</v>
      </c>
      <c r="I428" s="3"/>
      <c r="J428" s="15">
        <f t="shared" si="44"/>
        <v>0</v>
      </c>
      <c r="K428" s="15">
        <f t="shared" si="45"/>
        <v>0</v>
      </c>
      <c r="L428" s="15">
        <f t="shared" si="46"/>
        <v>0</v>
      </c>
      <c r="M428" s="15">
        <f t="shared" si="47"/>
        <v>0</v>
      </c>
      <c r="N428" s="15">
        <f t="shared" si="48"/>
        <v>0</v>
      </c>
      <c r="O428" s="25"/>
      <c r="P428" s="17">
        <f t="shared" si="42"/>
        <v>0</v>
      </c>
      <c r="Q428" s="17">
        <f t="shared" si="43"/>
        <v>0</v>
      </c>
    </row>
    <row r="429" spans="1:17" x14ac:dyDescent="0.2">
      <c r="A429" s="14" t="str">
        <f>IF(INTRO!$E$39="Non-endemic"," ",IF(COUNTRY_INFO!A429=0," ",COUNTRY_INFO!A429))</f>
        <v>Ethiopia</v>
      </c>
      <c r="B429" s="14" t="str">
        <f>IF(INTRO!$E$39="Non-endemic"," ",IF(COUNTRY_INFO!B429=0," ",COUNTRY_INFO!B429))</f>
        <v>Oromia Horo Guduru</v>
      </c>
      <c r="C429" s="14" t="str">
        <f>IF(INTRO!$E$39="Non-endemic"," ",IF(COUNTRY_INFO!C429=0," ",COUNTRY_INFO!C429))</f>
        <v>Abay Chommen</v>
      </c>
      <c r="D429" s="15">
        <f>IF(INTRO!$E$39="Non-endemic",0,IF(INTRO!$E$39="Endemic but PC is not required",IF(COUNTRY_INFO!$H429=1,COUNTRY_INFO!F429+COUNTRY_INFO!G429,0),IF(COUNTRY_INFO!$H429=1,COUNTRY_INFO!F429+COUNTRY_INFO!G429,IF(COUNTRY_INFO!$I429=1,IF(COUNTRY_INFO!M429&gt;=(COUNTRY_INFO!F429+COUNTRY_INFO!G429),COUNTRY_INFO!F429+COUNTRY_INFO!G429,COUNTRY_INFO!$M429),0))))</f>
        <v>55621.024675619075</v>
      </c>
      <c r="E429" s="16">
        <f>IF(AND(INTRO!$E$39="Non-endemic",INTRO!$E$37="Non-endemic"),"Not required",IF(INTRO!$E$39="Non-endemic","Treat with DEC",COUNTRY_INFO!P429))</f>
        <v>0</v>
      </c>
      <c r="F429" s="16">
        <f>IF(INTRO!$E$39&lt;&gt;"Non-endemic",COUNTRY_INFO!Q429,"Not required")</f>
        <v>2</v>
      </c>
      <c r="G429" s="15">
        <f>IF(COUNTRY_INFO!H429=1, IF($E429=1,$D429, 0),0)</f>
        <v>0</v>
      </c>
      <c r="H429" s="15">
        <f>IF(INTRO!$E$39&lt;&gt;"Endemic",0, IF(AND(COUNTRY_INFO!$I429=1,$F429&lt;&gt;0),IF(COUNTRY_INFO!M429&gt;=(COUNTRY_INFO!F429+COUNTRY_INFO!G429),COUNTRY_INFO!F429+COUNTRY_INFO!G429,COUNTRY_INFO!$M429), 0))</f>
        <v>55621.024675619075</v>
      </c>
      <c r="I429" s="3"/>
      <c r="J429" s="15">
        <f t="shared" si="44"/>
        <v>55621.024675619075</v>
      </c>
      <c r="K429" s="15">
        <f t="shared" si="45"/>
        <v>0</v>
      </c>
      <c r="L429" s="15">
        <f t="shared" si="46"/>
        <v>311477.73818346678</v>
      </c>
      <c r="M429" s="15">
        <f t="shared" si="47"/>
        <v>0</v>
      </c>
      <c r="N429" s="15">
        <f t="shared" si="48"/>
        <v>311477.73818346678</v>
      </c>
      <c r="O429" s="25"/>
      <c r="P429" s="17">
        <f t="shared" si="42"/>
        <v>311477.73818346678</v>
      </c>
      <c r="Q429" s="17">
        <f t="shared" si="43"/>
        <v>623</v>
      </c>
    </row>
    <row r="430" spans="1:17" x14ac:dyDescent="0.2">
      <c r="A430" s="14" t="str">
        <f>IF(INTRO!$E$39="Non-endemic"," ",IF(COUNTRY_INFO!A430=0," ",COUNTRY_INFO!A430))</f>
        <v>Ethiopia</v>
      </c>
      <c r="B430" s="14" t="str">
        <f>IF(INTRO!$E$39="Non-endemic"," ",IF(COUNTRY_INFO!B430=0," ",COUNTRY_INFO!B430))</f>
        <v>Oromia Horo Guduru</v>
      </c>
      <c r="C430" s="14" t="str">
        <f>IF(INTRO!$E$39="Non-endemic"," ",IF(COUNTRY_INFO!C430=0," ",COUNTRY_INFO!C430))</f>
        <v>Abe Dongoro</v>
      </c>
      <c r="D430" s="15">
        <f>IF(INTRO!$E$39="Non-endemic",0,IF(INTRO!$E$39="Endemic but PC is not required",IF(COUNTRY_INFO!$H430=1,COUNTRY_INFO!F430+COUNTRY_INFO!G430,0),IF(COUNTRY_INFO!$H430=1,COUNTRY_INFO!F430+COUNTRY_INFO!G430,IF(COUNTRY_INFO!$I430=1,IF(COUNTRY_INFO!M430&gt;=(COUNTRY_INFO!F430+COUNTRY_INFO!G430),COUNTRY_INFO!F430+COUNTRY_INFO!G430,COUNTRY_INFO!$M430),0))))</f>
        <v>75617.336017125024</v>
      </c>
      <c r="E430" s="16">
        <f>IF(AND(INTRO!$E$39="Non-endemic",INTRO!$E$37="Non-endemic"),"Not required",IF(INTRO!$E$39="Non-endemic","Treat with DEC",COUNTRY_INFO!P430))</f>
        <v>0</v>
      </c>
      <c r="F430" s="16">
        <f>IF(INTRO!$E$39&lt;&gt;"Non-endemic",COUNTRY_INFO!Q430,"Not required")</f>
        <v>2</v>
      </c>
      <c r="G430" s="15">
        <f>IF(COUNTRY_INFO!H430=1, IF($E430=1,$D430, 0),0)</f>
        <v>0</v>
      </c>
      <c r="H430" s="15">
        <f>IF(INTRO!$E$39&lt;&gt;"Endemic",0, IF(AND(COUNTRY_INFO!$I430=1,$F430&lt;&gt;0),IF(COUNTRY_INFO!M430&gt;=(COUNTRY_INFO!F430+COUNTRY_INFO!G430),COUNTRY_INFO!F430+COUNTRY_INFO!G430,COUNTRY_INFO!$M430), 0))</f>
        <v>75617.336017125024</v>
      </c>
      <c r="I430" s="3"/>
      <c r="J430" s="15">
        <f t="shared" si="44"/>
        <v>75617.336017125024</v>
      </c>
      <c r="K430" s="15">
        <f t="shared" si="45"/>
        <v>0</v>
      </c>
      <c r="L430" s="15">
        <f t="shared" si="46"/>
        <v>423457.08169590012</v>
      </c>
      <c r="M430" s="15">
        <f t="shared" si="47"/>
        <v>0</v>
      </c>
      <c r="N430" s="15">
        <f t="shared" si="48"/>
        <v>423457.08169590012</v>
      </c>
      <c r="O430" s="25"/>
      <c r="P430" s="17">
        <f t="shared" si="42"/>
        <v>423457.08169590012</v>
      </c>
      <c r="Q430" s="17">
        <f t="shared" si="43"/>
        <v>847</v>
      </c>
    </row>
    <row r="431" spans="1:17" x14ac:dyDescent="0.2">
      <c r="A431" s="14" t="str">
        <f>IF(INTRO!$E$39="Non-endemic"," ",IF(COUNTRY_INFO!A431=0," ",COUNTRY_INFO!A431))</f>
        <v>Ethiopia</v>
      </c>
      <c r="B431" s="14" t="str">
        <f>IF(INTRO!$E$39="Non-endemic"," ",IF(COUNTRY_INFO!B431=0," ",COUNTRY_INFO!B431))</f>
        <v>Oromia Horo Guduru</v>
      </c>
      <c r="C431" s="14" t="str">
        <f>IF(INTRO!$E$39="Non-endemic"," ",IF(COUNTRY_INFO!C431=0," ",COUNTRY_INFO!C431))</f>
        <v>Amuru</v>
      </c>
      <c r="D431" s="15">
        <f>IF(INTRO!$E$39="Non-endemic",0,IF(INTRO!$E$39="Endemic but PC is not required",IF(COUNTRY_INFO!$H431=1,COUNTRY_INFO!F431+COUNTRY_INFO!G431,0),IF(COUNTRY_INFO!$H431=1,COUNTRY_INFO!F431+COUNTRY_INFO!G431,IF(COUNTRY_INFO!$I431=1,IF(COUNTRY_INFO!M431&gt;=(COUNTRY_INFO!F431+COUNTRY_INFO!G431),COUNTRY_INFO!F431+COUNTRY_INFO!G431,COUNTRY_INFO!$M431),0))))</f>
        <v>61102.609121148351</v>
      </c>
      <c r="E431" s="16">
        <f>IF(AND(INTRO!$E$39="Non-endemic",INTRO!$E$37="Non-endemic"),"Not required",IF(INTRO!$E$39="Non-endemic","Treat with DEC",COUNTRY_INFO!P431))</f>
        <v>1</v>
      </c>
      <c r="F431" s="16">
        <f>IF(INTRO!$E$39&lt;&gt;"Non-endemic",COUNTRY_INFO!Q431,"Not required")</f>
        <v>2</v>
      </c>
      <c r="G431" s="15">
        <f>IF(COUNTRY_INFO!H431=1, IF($E431=1,$D431, 0),0)</f>
        <v>61102.609121148351</v>
      </c>
      <c r="H431" s="15">
        <f>IF(INTRO!$E$39&lt;&gt;"Endemic",0, IF(AND(COUNTRY_INFO!$I431=1,$F431&lt;&gt;0),IF(COUNTRY_INFO!M431&gt;=(COUNTRY_INFO!F431+COUNTRY_INFO!G431),COUNTRY_INFO!F431+COUNTRY_INFO!G431,COUNTRY_INFO!$M431), 0))</f>
        <v>61102.609121148351</v>
      </c>
      <c r="I431" s="3"/>
      <c r="J431" s="15">
        <f t="shared" si="44"/>
        <v>61102.609121148351</v>
      </c>
      <c r="K431" s="15">
        <f t="shared" si="45"/>
        <v>0</v>
      </c>
      <c r="L431" s="15">
        <f t="shared" si="46"/>
        <v>171087.30553921536</v>
      </c>
      <c r="M431" s="15">
        <f t="shared" si="47"/>
        <v>171087.30553921536</v>
      </c>
      <c r="N431" s="15">
        <f t="shared" si="48"/>
        <v>342174.61107843072</v>
      </c>
      <c r="O431" s="25"/>
      <c r="P431" s="17">
        <f t="shared" si="42"/>
        <v>342174.61107843072</v>
      </c>
      <c r="Q431" s="17">
        <f t="shared" si="43"/>
        <v>685</v>
      </c>
    </row>
    <row r="432" spans="1:17" x14ac:dyDescent="0.2">
      <c r="A432" s="14" t="str">
        <f>IF(INTRO!$E$39="Non-endemic"," ",IF(COUNTRY_INFO!A432=0," ",COUNTRY_INFO!A432))</f>
        <v>Ethiopia</v>
      </c>
      <c r="B432" s="14" t="str">
        <f>IF(INTRO!$E$39="Non-endemic"," ",IF(COUNTRY_INFO!B432=0," ",COUNTRY_INFO!B432))</f>
        <v>Oromia Horo Guduru</v>
      </c>
      <c r="C432" s="14" t="str">
        <f>IF(INTRO!$E$39="Non-endemic"," ",IF(COUNTRY_INFO!C432=0," ",COUNTRY_INFO!C432))</f>
        <v>Chomen Guduru</v>
      </c>
      <c r="D432" s="15">
        <f>IF(INTRO!$E$39="Non-endemic",0,IF(INTRO!$E$39="Endemic but PC is not required",IF(COUNTRY_INFO!$H432=1,COUNTRY_INFO!F432+COUNTRY_INFO!G432,0),IF(COUNTRY_INFO!$H432=1,COUNTRY_INFO!F432+COUNTRY_INFO!G432,IF(COUNTRY_INFO!$I432=1,IF(COUNTRY_INFO!M432&gt;=(COUNTRY_INFO!F432+COUNTRY_INFO!G432),COUNTRY_INFO!F432+COUNTRY_INFO!G432,COUNTRY_INFO!$M432),0))))</f>
        <v>0</v>
      </c>
      <c r="E432" s="16">
        <f>IF(AND(INTRO!$E$39="Non-endemic",INTRO!$E$37="Non-endemic"),"Not required",IF(INTRO!$E$39="Non-endemic","Treat with DEC",COUNTRY_INFO!P432))</f>
        <v>0</v>
      </c>
      <c r="F432" s="16">
        <f>IF(INTRO!$E$39&lt;&gt;"Non-endemic",COUNTRY_INFO!Q432,"Not required")</f>
        <v>2</v>
      </c>
      <c r="G432" s="15">
        <f>IF(COUNTRY_INFO!H432=1, IF($E432=1,$D432, 0),0)</f>
        <v>0</v>
      </c>
      <c r="H432" s="15">
        <f>IF(INTRO!$E$39&lt;&gt;"Endemic",0, IF(AND(COUNTRY_INFO!$I432=1,$F432&lt;&gt;0),IF(COUNTRY_INFO!M432&gt;=(COUNTRY_INFO!F432+COUNTRY_INFO!G432),COUNTRY_INFO!F432+COUNTRY_INFO!G432,COUNTRY_INFO!$M432), 0))</f>
        <v>0</v>
      </c>
      <c r="I432" s="3"/>
      <c r="J432" s="15">
        <f t="shared" si="44"/>
        <v>0</v>
      </c>
      <c r="K432" s="15">
        <f t="shared" si="45"/>
        <v>0</v>
      </c>
      <c r="L432" s="15">
        <f t="shared" si="46"/>
        <v>0</v>
      </c>
      <c r="M432" s="15">
        <f t="shared" si="47"/>
        <v>0</v>
      </c>
      <c r="N432" s="15">
        <f t="shared" si="48"/>
        <v>0</v>
      </c>
      <c r="O432" s="25"/>
      <c r="P432" s="17">
        <f t="shared" si="42"/>
        <v>0</v>
      </c>
      <c r="Q432" s="17">
        <f t="shared" si="43"/>
        <v>0</v>
      </c>
    </row>
    <row r="433" spans="1:17" x14ac:dyDescent="0.2">
      <c r="A433" s="14" t="str">
        <f>IF(INTRO!$E$39="Non-endemic"," ",IF(COUNTRY_INFO!A433=0," ",COUNTRY_INFO!A433))</f>
        <v>Ethiopia</v>
      </c>
      <c r="B433" s="14" t="str">
        <f>IF(INTRO!$E$39="Non-endemic"," ",IF(COUNTRY_INFO!B433=0," ",COUNTRY_INFO!B433))</f>
        <v>Oromia Horo Guduru</v>
      </c>
      <c r="C433" s="14" t="str">
        <f>IF(INTRO!$E$39="Non-endemic"," ",IF(COUNTRY_INFO!C433=0," ",COUNTRY_INFO!C433))</f>
        <v>Guduru</v>
      </c>
      <c r="D433" s="15">
        <f>IF(INTRO!$E$39="Non-endemic",0,IF(INTRO!$E$39="Endemic but PC is not required",IF(COUNTRY_INFO!$H433=1,COUNTRY_INFO!F433+COUNTRY_INFO!G433,0),IF(COUNTRY_INFO!$H433=1,COUNTRY_INFO!F433+COUNTRY_INFO!G433,IF(COUNTRY_INFO!$I433=1,IF(COUNTRY_INFO!M433&gt;=(COUNTRY_INFO!F433+COUNTRY_INFO!G433),COUNTRY_INFO!F433+COUNTRY_INFO!G433,COUNTRY_INFO!$M433),0))))</f>
        <v>111079.63839964621</v>
      </c>
      <c r="E433" s="16">
        <f>IF(AND(INTRO!$E$39="Non-endemic",INTRO!$E$37="Non-endemic"),"Not required",IF(INTRO!$E$39="Non-endemic","Treat with DEC",COUNTRY_INFO!P433))</f>
        <v>0</v>
      </c>
      <c r="F433" s="16">
        <f>IF(INTRO!$E$39&lt;&gt;"Non-endemic",COUNTRY_INFO!Q433,"Not required")</f>
        <v>2</v>
      </c>
      <c r="G433" s="15">
        <f>IF(COUNTRY_INFO!H433=1, IF($E433=1,$D433, 0),0)</f>
        <v>0</v>
      </c>
      <c r="H433" s="15">
        <f>IF(INTRO!$E$39&lt;&gt;"Endemic",0, IF(AND(COUNTRY_INFO!$I433=1,$F433&lt;&gt;0),IF(COUNTRY_INFO!M433&gt;=(COUNTRY_INFO!F433+COUNTRY_INFO!G433),COUNTRY_INFO!F433+COUNTRY_INFO!G433,COUNTRY_INFO!$M433), 0))</f>
        <v>111079.63839964621</v>
      </c>
      <c r="I433" s="3"/>
      <c r="J433" s="15">
        <f t="shared" si="44"/>
        <v>111079.63839964621</v>
      </c>
      <c r="K433" s="15">
        <f t="shared" si="45"/>
        <v>0</v>
      </c>
      <c r="L433" s="15">
        <f t="shared" si="46"/>
        <v>622045.97503801878</v>
      </c>
      <c r="M433" s="15">
        <f t="shared" si="47"/>
        <v>0</v>
      </c>
      <c r="N433" s="15">
        <f t="shared" si="48"/>
        <v>622045.97503801878</v>
      </c>
      <c r="O433" s="25"/>
      <c r="P433" s="17">
        <f t="shared" si="42"/>
        <v>622045.97503801878</v>
      </c>
      <c r="Q433" s="17">
        <f t="shared" si="43"/>
        <v>1245</v>
      </c>
    </row>
    <row r="434" spans="1:17" x14ac:dyDescent="0.2">
      <c r="A434" s="14" t="str">
        <f>IF(INTRO!$E$39="Non-endemic"," ",IF(COUNTRY_INFO!A434=0," ",COUNTRY_INFO!A434))</f>
        <v>Ethiopia</v>
      </c>
      <c r="B434" s="14" t="str">
        <f>IF(INTRO!$E$39="Non-endemic"," ",IF(COUNTRY_INFO!B434=0," ",COUNTRY_INFO!B434))</f>
        <v>Oromia Horo Guduru</v>
      </c>
      <c r="C434" s="14" t="str">
        <f>IF(INTRO!$E$39="Non-endemic"," ",IF(COUNTRY_INFO!C434=0," ",COUNTRY_INFO!C434))</f>
        <v>Hababo Guduru</v>
      </c>
      <c r="D434" s="15">
        <f>IF(INTRO!$E$39="Non-endemic",0,IF(INTRO!$E$39="Endemic but PC is not required",IF(COUNTRY_INFO!$H434=1,COUNTRY_INFO!F434+COUNTRY_INFO!G434,0),IF(COUNTRY_INFO!$H434=1,COUNTRY_INFO!F434+COUNTRY_INFO!G434,IF(COUNTRY_INFO!$I434=1,IF(COUNTRY_INFO!M434&gt;=(COUNTRY_INFO!F434+COUNTRY_INFO!G434),COUNTRY_INFO!F434+COUNTRY_INFO!G434,COUNTRY_INFO!$M434),0))))</f>
        <v>51236.788299840671</v>
      </c>
      <c r="E434" s="16">
        <f>IF(AND(INTRO!$E$39="Non-endemic",INTRO!$E$37="Non-endemic"),"Not required",IF(INTRO!$E$39="Non-endemic","Treat with DEC",COUNTRY_INFO!P434))</f>
        <v>0</v>
      </c>
      <c r="F434" s="16">
        <f>IF(INTRO!$E$39&lt;&gt;"Non-endemic",COUNTRY_INFO!Q434,"Not required")</f>
        <v>2</v>
      </c>
      <c r="G434" s="15">
        <f>IF(COUNTRY_INFO!H434=1, IF($E434=1,$D434, 0),0)</f>
        <v>0</v>
      </c>
      <c r="H434" s="15">
        <f>IF(INTRO!$E$39&lt;&gt;"Endemic",0, IF(AND(COUNTRY_INFO!$I434=1,$F434&lt;&gt;0),IF(COUNTRY_INFO!M434&gt;=(COUNTRY_INFO!F434+COUNTRY_INFO!G434),COUNTRY_INFO!F434+COUNTRY_INFO!G434,COUNTRY_INFO!$M434), 0))</f>
        <v>51236.788299840671</v>
      </c>
      <c r="I434" s="3"/>
      <c r="J434" s="15">
        <f t="shared" si="44"/>
        <v>51236.788299840671</v>
      </c>
      <c r="K434" s="15">
        <f t="shared" si="45"/>
        <v>0</v>
      </c>
      <c r="L434" s="15">
        <f t="shared" si="46"/>
        <v>286926.01447910775</v>
      </c>
      <c r="M434" s="15">
        <f t="shared" si="47"/>
        <v>0</v>
      </c>
      <c r="N434" s="15">
        <f t="shared" si="48"/>
        <v>286926.01447910775</v>
      </c>
      <c r="O434" s="25"/>
      <c r="P434" s="17">
        <f t="shared" si="42"/>
        <v>286926.01447910775</v>
      </c>
      <c r="Q434" s="17">
        <f t="shared" si="43"/>
        <v>574</v>
      </c>
    </row>
    <row r="435" spans="1:17" x14ac:dyDescent="0.2">
      <c r="A435" s="14" t="str">
        <f>IF(INTRO!$E$39="Non-endemic"," ",IF(COUNTRY_INFO!A435=0," ",COUNTRY_INFO!A435))</f>
        <v>Ethiopia</v>
      </c>
      <c r="B435" s="14" t="str">
        <f>IF(INTRO!$E$39="Non-endemic"," ",IF(COUNTRY_INFO!B435=0," ",COUNTRY_INFO!B435))</f>
        <v>Oromia Horo Guduru</v>
      </c>
      <c r="C435" s="14" t="str">
        <f>IF(INTRO!$E$39="Non-endemic"," ",IF(COUNTRY_INFO!C435=0," ",COUNTRY_INFO!C435))</f>
        <v>Horo</v>
      </c>
      <c r="D435" s="15">
        <f>IF(INTRO!$E$39="Non-endemic",0,IF(INTRO!$E$39="Endemic but PC is not required",IF(COUNTRY_INFO!$H435=1,COUNTRY_INFO!F435+COUNTRY_INFO!G435,0),IF(COUNTRY_INFO!$H435=1,COUNTRY_INFO!F435+COUNTRY_INFO!G435,IF(COUNTRY_INFO!$I435=1,IF(COUNTRY_INFO!M435&gt;=(COUNTRY_INFO!F435+COUNTRY_INFO!G435),COUNTRY_INFO!F435+COUNTRY_INFO!G435,COUNTRY_INFO!$M435),0))))</f>
        <v>0</v>
      </c>
      <c r="E435" s="16">
        <f>IF(AND(INTRO!$E$39="Non-endemic",INTRO!$E$37="Non-endemic"),"Not required",IF(INTRO!$E$39="Non-endemic","Treat with DEC",COUNTRY_INFO!P435))</f>
        <v>0</v>
      </c>
      <c r="F435" s="16">
        <f>IF(INTRO!$E$39&lt;&gt;"Non-endemic",COUNTRY_INFO!Q435,"Not required")</f>
        <v>0</v>
      </c>
      <c r="G435" s="15">
        <f>IF(COUNTRY_INFO!H435=1, IF($E435=1,$D435, 0),0)</f>
        <v>0</v>
      </c>
      <c r="H435" s="15">
        <f>IF(INTRO!$E$39&lt;&gt;"Endemic",0, IF(AND(COUNTRY_INFO!$I435=1,$F435&lt;&gt;0),IF(COUNTRY_INFO!M435&gt;=(COUNTRY_INFO!F435+COUNTRY_INFO!G435),COUNTRY_INFO!F435+COUNTRY_INFO!G435,COUNTRY_INFO!$M435), 0))</f>
        <v>0</v>
      </c>
      <c r="I435" s="3"/>
      <c r="J435" s="15">
        <f t="shared" si="44"/>
        <v>0</v>
      </c>
      <c r="K435" s="15">
        <f t="shared" si="45"/>
        <v>0</v>
      </c>
      <c r="L435" s="15">
        <f t="shared" si="46"/>
        <v>0</v>
      </c>
      <c r="M435" s="15">
        <f t="shared" si="47"/>
        <v>0</v>
      </c>
      <c r="N435" s="15">
        <f t="shared" si="48"/>
        <v>0</v>
      </c>
      <c r="O435" s="25"/>
      <c r="P435" s="17">
        <f t="shared" si="42"/>
        <v>0</v>
      </c>
      <c r="Q435" s="17">
        <f t="shared" si="43"/>
        <v>0</v>
      </c>
    </row>
    <row r="436" spans="1:17" x14ac:dyDescent="0.2">
      <c r="A436" s="14" t="str">
        <f>IF(INTRO!$E$39="Non-endemic"," ",IF(COUNTRY_INFO!A436=0," ",COUNTRY_INFO!A436))</f>
        <v>Ethiopia</v>
      </c>
      <c r="B436" s="14" t="str">
        <f>IF(INTRO!$E$39="Non-endemic"," ",IF(COUNTRY_INFO!B436=0," ",COUNTRY_INFO!B436))</f>
        <v>Oromia Horo Guduru</v>
      </c>
      <c r="C436" s="14" t="str">
        <f>IF(INTRO!$E$39="Non-endemic"," ",IF(COUNTRY_INFO!C436=0," ",COUNTRY_INFO!C436))</f>
        <v>Horo Buluk</v>
      </c>
      <c r="D436" s="15">
        <f>IF(INTRO!$E$39="Non-endemic",0,IF(INTRO!$E$39="Endemic but PC is not required",IF(COUNTRY_INFO!$H436=1,COUNTRY_INFO!F436+COUNTRY_INFO!G436,0),IF(COUNTRY_INFO!$H436=1,COUNTRY_INFO!F436+COUNTRY_INFO!G436,IF(COUNTRY_INFO!$I436=1,IF(COUNTRY_INFO!M436&gt;=(COUNTRY_INFO!F436+COUNTRY_INFO!G436),COUNTRY_INFO!F436+COUNTRY_INFO!G436,COUNTRY_INFO!$M436),0))))</f>
        <v>0</v>
      </c>
      <c r="E436" s="16">
        <f>IF(AND(INTRO!$E$39="Non-endemic",INTRO!$E$37="Non-endemic"),"Not required",IF(INTRO!$E$39="Non-endemic","Treat with DEC",COUNTRY_INFO!P436))</f>
        <v>0</v>
      </c>
      <c r="F436" s="16">
        <f>IF(INTRO!$E$39&lt;&gt;"Non-endemic",COUNTRY_INFO!Q436,"Not required")</f>
        <v>0</v>
      </c>
      <c r="G436" s="15">
        <f>IF(COUNTRY_INFO!H436=1, IF($E436=1,$D436, 0),0)</f>
        <v>0</v>
      </c>
      <c r="H436" s="15">
        <f>IF(INTRO!$E$39&lt;&gt;"Endemic",0, IF(AND(COUNTRY_INFO!$I436=1,$F436&lt;&gt;0),IF(COUNTRY_INFO!M436&gt;=(COUNTRY_INFO!F436+COUNTRY_INFO!G436),COUNTRY_INFO!F436+COUNTRY_INFO!G436,COUNTRY_INFO!$M436), 0))</f>
        <v>0</v>
      </c>
      <c r="I436" s="3"/>
      <c r="J436" s="15">
        <f t="shared" si="44"/>
        <v>0</v>
      </c>
      <c r="K436" s="15">
        <f t="shared" si="45"/>
        <v>0</v>
      </c>
      <c r="L436" s="15">
        <f t="shared" si="46"/>
        <v>0</v>
      </c>
      <c r="M436" s="15">
        <f t="shared" si="47"/>
        <v>0</v>
      </c>
      <c r="N436" s="15">
        <f t="shared" si="48"/>
        <v>0</v>
      </c>
      <c r="O436" s="25"/>
      <c r="P436" s="17">
        <f t="shared" si="42"/>
        <v>0</v>
      </c>
      <c r="Q436" s="17">
        <f t="shared" si="43"/>
        <v>0</v>
      </c>
    </row>
    <row r="437" spans="1:17" x14ac:dyDescent="0.2">
      <c r="A437" s="14" t="str">
        <f>IF(INTRO!$E$39="Non-endemic"," ",IF(COUNTRY_INFO!A437=0," ",COUNTRY_INFO!A437))</f>
        <v>Ethiopia</v>
      </c>
      <c r="B437" s="14" t="str">
        <f>IF(INTRO!$E$39="Non-endemic"," ",IF(COUNTRY_INFO!B437=0," ",COUNTRY_INFO!B437))</f>
        <v>Oromia Horo Guduru</v>
      </c>
      <c r="C437" s="14" t="str">
        <f>IF(INTRO!$E$39="Non-endemic"," ",IF(COUNTRY_INFO!C437=0," ",COUNTRY_INFO!C437))</f>
        <v>Jardega jarte</v>
      </c>
      <c r="D437" s="15">
        <f>IF(INTRO!$E$39="Non-endemic",0,IF(INTRO!$E$39="Endemic but PC is not required",IF(COUNTRY_INFO!$H437=1,COUNTRY_INFO!F437+COUNTRY_INFO!G437,0),IF(COUNTRY_INFO!$H437=1,COUNTRY_INFO!F437+COUNTRY_INFO!G437,IF(COUNTRY_INFO!$I437=1,IF(COUNTRY_INFO!M437&gt;=(COUNTRY_INFO!F437+COUNTRY_INFO!G437),COUNTRY_INFO!F437+COUNTRY_INFO!G437,COUNTRY_INFO!$M437),0))))</f>
        <v>55646.80419174477</v>
      </c>
      <c r="E437" s="16">
        <f>IF(AND(INTRO!$E$39="Non-endemic",INTRO!$E$37="Non-endemic"),"Not required",IF(INTRO!$E$39="Non-endemic","Treat with DEC",COUNTRY_INFO!P437))</f>
        <v>0</v>
      </c>
      <c r="F437" s="16">
        <f>IF(INTRO!$E$39&lt;&gt;"Non-endemic",COUNTRY_INFO!Q437,"Not required")</f>
        <v>2</v>
      </c>
      <c r="G437" s="15">
        <f>IF(COUNTRY_INFO!H437=1, IF($E437=1,$D437, 0),0)</f>
        <v>0</v>
      </c>
      <c r="H437" s="15">
        <f>IF(INTRO!$E$39&lt;&gt;"Endemic",0, IF(AND(COUNTRY_INFO!$I437=1,$F437&lt;&gt;0),IF(COUNTRY_INFO!M437&gt;=(COUNTRY_INFO!F437+COUNTRY_INFO!G437),COUNTRY_INFO!F437+COUNTRY_INFO!G437,COUNTRY_INFO!$M437), 0))</f>
        <v>55646.80419174477</v>
      </c>
      <c r="I437" s="3"/>
      <c r="J437" s="15">
        <f t="shared" si="44"/>
        <v>55646.80419174477</v>
      </c>
      <c r="K437" s="15">
        <f t="shared" si="45"/>
        <v>0</v>
      </c>
      <c r="L437" s="15">
        <f t="shared" si="46"/>
        <v>311622.10347377067</v>
      </c>
      <c r="M437" s="15">
        <f t="shared" si="47"/>
        <v>0</v>
      </c>
      <c r="N437" s="15">
        <f t="shared" si="48"/>
        <v>311622.10347377067</v>
      </c>
      <c r="O437" s="25"/>
      <c r="P437" s="17">
        <f t="shared" si="42"/>
        <v>311622.10347377067</v>
      </c>
      <c r="Q437" s="17">
        <f t="shared" si="43"/>
        <v>624</v>
      </c>
    </row>
    <row r="438" spans="1:17" x14ac:dyDescent="0.2">
      <c r="A438" s="14" t="str">
        <f>IF(INTRO!$E$39="Non-endemic"," ",IF(COUNTRY_INFO!A438=0," ",COUNTRY_INFO!A438))</f>
        <v>Ethiopia</v>
      </c>
      <c r="B438" s="14" t="str">
        <f>IF(INTRO!$E$39="Non-endemic"," ",IF(COUNTRY_INFO!B438=0," ",COUNTRY_INFO!B438))</f>
        <v>Oromia Horo Guduru</v>
      </c>
      <c r="C438" s="14" t="str">
        <f>IF(INTRO!$E$39="Non-endemic"," ",IF(COUNTRY_INFO!C438=0," ",COUNTRY_INFO!C438))</f>
        <v>Jimma Gannati</v>
      </c>
      <c r="D438" s="15">
        <f>IF(INTRO!$E$39="Non-endemic",0,IF(INTRO!$E$39="Endemic but PC is not required",IF(COUNTRY_INFO!$H438=1,COUNTRY_INFO!F438+COUNTRY_INFO!G438,0),IF(COUNTRY_INFO!$H438=1,COUNTRY_INFO!F438+COUNTRY_INFO!G438,IF(COUNTRY_INFO!$I438=1,IF(COUNTRY_INFO!M438&gt;=(COUNTRY_INFO!F438+COUNTRY_INFO!G438),COUNTRY_INFO!F438+COUNTRY_INFO!G438,COUNTRY_INFO!$M438),0))))</f>
        <v>0</v>
      </c>
      <c r="E438" s="16">
        <f>IF(AND(INTRO!$E$39="Non-endemic",INTRO!$E$37="Non-endemic"),"Not required",IF(INTRO!$E$39="Non-endemic","Treat with DEC",COUNTRY_INFO!P438))</f>
        <v>0</v>
      </c>
      <c r="F438" s="16">
        <f>IF(INTRO!$E$39&lt;&gt;"Non-endemic",COUNTRY_INFO!Q438,"Not required")</f>
        <v>0</v>
      </c>
      <c r="G438" s="15">
        <f>IF(COUNTRY_INFO!H438=1, IF($E438=1,$D438, 0),0)</f>
        <v>0</v>
      </c>
      <c r="H438" s="15">
        <f>IF(INTRO!$E$39&lt;&gt;"Endemic",0, IF(AND(COUNTRY_INFO!$I438=1,$F438&lt;&gt;0),IF(COUNTRY_INFO!M438&gt;=(COUNTRY_INFO!F438+COUNTRY_INFO!G438),COUNTRY_INFO!F438+COUNTRY_INFO!G438,COUNTRY_INFO!$M438), 0))</f>
        <v>0</v>
      </c>
      <c r="I438" s="3"/>
      <c r="J438" s="15">
        <f t="shared" si="44"/>
        <v>0</v>
      </c>
      <c r="K438" s="15">
        <f t="shared" si="45"/>
        <v>0</v>
      </c>
      <c r="L438" s="15">
        <f t="shared" si="46"/>
        <v>0</v>
      </c>
      <c r="M438" s="15">
        <f t="shared" si="47"/>
        <v>0</v>
      </c>
      <c r="N438" s="15">
        <f t="shared" si="48"/>
        <v>0</v>
      </c>
      <c r="O438" s="25"/>
      <c r="P438" s="17">
        <f t="shared" si="42"/>
        <v>0</v>
      </c>
      <c r="Q438" s="17">
        <f t="shared" si="43"/>
        <v>0</v>
      </c>
    </row>
    <row r="439" spans="1:17" x14ac:dyDescent="0.2">
      <c r="A439" s="14" t="str">
        <f>IF(INTRO!$E$39="Non-endemic"," ",IF(COUNTRY_INFO!A439=0," ",COUNTRY_INFO!A439))</f>
        <v>Ethiopia</v>
      </c>
      <c r="B439" s="14" t="str">
        <f>IF(INTRO!$E$39="Non-endemic"," ",IF(COUNTRY_INFO!B439=0," ",COUNTRY_INFO!B439))</f>
        <v>Oromia Horo Guduru</v>
      </c>
      <c r="C439" s="14" t="str">
        <f>IF(INTRO!$E$39="Non-endemic"," ",IF(COUNTRY_INFO!C439=0," ",COUNTRY_INFO!C439))</f>
        <v>Jimma Rare</v>
      </c>
      <c r="D439" s="15">
        <f>IF(INTRO!$E$39="Non-endemic",0,IF(INTRO!$E$39="Endemic but PC is not required",IF(COUNTRY_INFO!$H439=1,COUNTRY_INFO!F439+COUNTRY_INFO!G439,0),IF(COUNTRY_INFO!$H439=1,COUNTRY_INFO!F439+COUNTRY_INFO!G439,IF(COUNTRY_INFO!$I439=1,IF(COUNTRY_INFO!M439&gt;=(COUNTRY_INFO!F439+COUNTRY_INFO!G439),COUNTRY_INFO!F439+COUNTRY_INFO!G439,COUNTRY_INFO!$M439),0))))</f>
        <v>0</v>
      </c>
      <c r="E439" s="16">
        <f>IF(AND(INTRO!$E$39="Non-endemic",INTRO!$E$37="Non-endemic"),"Not required",IF(INTRO!$E$39="Non-endemic","Treat with DEC",COUNTRY_INFO!P439))</f>
        <v>0</v>
      </c>
      <c r="F439" s="16">
        <f>IF(INTRO!$E$39&lt;&gt;"Non-endemic",COUNTRY_INFO!Q439,"Not required")</f>
        <v>0</v>
      </c>
      <c r="G439" s="15">
        <f>IF(COUNTRY_INFO!H439=1, IF($E439=1,$D439, 0),0)</f>
        <v>0</v>
      </c>
      <c r="H439" s="15">
        <f>IF(INTRO!$E$39&lt;&gt;"Endemic",0, IF(AND(COUNTRY_INFO!$I439=1,$F439&lt;&gt;0),IF(COUNTRY_INFO!M439&gt;=(COUNTRY_INFO!F439+COUNTRY_INFO!G439),COUNTRY_INFO!F439+COUNTRY_INFO!G439,COUNTRY_INFO!$M439), 0))</f>
        <v>0</v>
      </c>
      <c r="I439" s="3"/>
      <c r="J439" s="15">
        <f t="shared" si="44"/>
        <v>0</v>
      </c>
      <c r="K439" s="15">
        <f t="shared" si="45"/>
        <v>0</v>
      </c>
      <c r="L439" s="15">
        <f t="shared" si="46"/>
        <v>0</v>
      </c>
      <c r="M439" s="15">
        <f t="shared" si="47"/>
        <v>0</v>
      </c>
      <c r="N439" s="15">
        <f t="shared" si="48"/>
        <v>0</v>
      </c>
      <c r="O439" s="25"/>
      <c r="P439" s="17">
        <f t="shared" si="42"/>
        <v>0</v>
      </c>
      <c r="Q439" s="17">
        <f t="shared" si="43"/>
        <v>0</v>
      </c>
    </row>
    <row r="440" spans="1:17" x14ac:dyDescent="0.2">
      <c r="A440" s="14" t="str">
        <f>IF(INTRO!$E$39="Non-endemic"," ",IF(COUNTRY_INFO!A440=0," ",COUNTRY_INFO!A440))</f>
        <v>Ethiopia</v>
      </c>
      <c r="B440" s="14" t="str">
        <f>IF(INTRO!$E$39="Non-endemic"," ",IF(COUNTRY_INFO!B440=0," ",COUNTRY_INFO!B440))</f>
        <v>Oromia Horo Guduru</v>
      </c>
      <c r="C440" s="14" t="str">
        <f>IF(INTRO!$E$39="Non-endemic"," ",IF(COUNTRY_INFO!C440=0," ",COUNTRY_INFO!C440))</f>
        <v>Shambu Town</v>
      </c>
      <c r="D440" s="15">
        <f>IF(INTRO!$E$39="Non-endemic",0,IF(INTRO!$E$39="Endemic but PC is not required",IF(COUNTRY_INFO!$H440=1,COUNTRY_INFO!F440+COUNTRY_INFO!G440,0),IF(COUNTRY_INFO!$H440=1,COUNTRY_INFO!F440+COUNTRY_INFO!G440,IF(COUNTRY_INFO!$I440=1,IF(COUNTRY_INFO!M440&gt;=(COUNTRY_INFO!F440+COUNTRY_INFO!G440),COUNTRY_INFO!F440+COUNTRY_INFO!G440,COUNTRY_INFO!$M440),0))))</f>
        <v>0</v>
      </c>
      <c r="E440" s="16">
        <f>IF(AND(INTRO!$E$39="Non-endemic",INTRO!$E$37="Non-endemic"),"Not required",IF(INTRO!$E$39="Non-endemic","Treat with DEC",COUNTRY_INFO!P440))</f>
        <v>0</v>
      </c>
      <c r="F440" s="16">
        <f>IF(INTRO!$E$39&lt;&gt;"Non-endemic",COUNTRY_INFO!Q440,"Not required")</f>
        <v>0</v>
      </c>
      <c r="G440" s="15">
        <f>IF(COUNTRY_INFO!H440=1, IF($E440=1,$D440, 0),0)</f>
        <v>0</v>
      </c>
      <c r="H440" s="15">
        <f>IF(INTRO!$E$39&lt;&gt;"Endemic",0, IF(AND(COUNTRY_INFO!$I440=1,$F440&lt;&gt;0),IF(COUNTRY_INFO!M440&gt;=(COUNTRY_INFO!F440+COUNTRY_INFO!G440),COUNTRY_INFO!F440+COUNTRY_INFO!G440,COUNTRY_INFO!$M440), 0))</f>
        <v>0</v>
      </c>
      <c r="I440" s="3"/>
      <c r="J440" s="15">
        <f t="shared" si="44"/>
        <v>0</v>
      </c>
      <c r="K440" s="15">
        <f t="shared" si="45"/>
        <v>0</v>
      </c>
      <c r="L440" s="15">
        <f t="shared" si="46"/>
        <v>0</v>
      </c>
      <c r="M440" s="15">
        <f t="shared" si="47"/>
        <v>0</v>
      </c>
      <c r="N440" s="15">
        <f t="shared" si="48"/>
        <v>0</v>
      </c>
      <c r="O440" s="25"/>
      <c r="P440" s="17">
        <f t="shared" si="42"/>
        <v>0</v>
      </c>
      <c r="Q440" s="17">
        <f t="shared" si="43"/>
        <v>0</v>
      </c>
    </row>
    <row r="441" spans="1:17" x14ac:dyDescent="0.2">
      <c r="A441" s="14" t="str">
        <f>IF(INTRO!$E$39="Non-endemic"," ",IF(COUNTRY_INFO!A441=0," ",COUNTRY_INFO!A441))</f>
        <v>Ethiopia</v>
      </c>
      <c r="B441" s="14" t="str">
        <f>IF(INTRO!$E$39="Non-endemic"," ",IF(COUNTRY_INFO!B441=0," ",COUNTRY_INFO!B441))</f>
        <v>Oromia Illu Aba bora</v>
      </c>
      <c r="C441" s="14" t="str">
        <f>IF(INTRO!$E$39="Non-endemic"," ",IF(COUNTRY_INFO!C441=0," ",COUNTRY_INFO!C441))</f>
        <v>Ale</v>
      </c>
      <c r="D441" s="15">
        <f>IF(INTRO!$E$39="Non-endemic",0,IF(INTRO!$E$39="Endemic but PC is not required",IF(COUNTRY_INFO!$H441=1,COUNTRY_INFO!F441+COUNTRY_INFO!G441,0),IF(COUNTRY_INFO!$H441=1,COUNTRY_INFO!F441+COUNTRY_INFO!G441,IF(COUNTRY_INFO!$I441=1,IF(COUNTRY_INFO!M441&gt;=(COUNTRY_INFO!F441+COUNTRY_INFO!G441),COUNTRY_INFO!F441+COUNTRY_INFO!G441,COUNTRY_INFO!$M441),0))))</f>
        <v>59893.54981485274</v>
      </c>
      <c r="E441" s="16">
        <f>IF(AND(INTRO!$E$39="Non-endemic",INTRO!$E$37="Non-endemic"),"Not required",IF(INTRO!$E$39="Non-endemic","Treat with DEC",COUNTRY_INFO!P441))</f>
        <v>0</v>
      </c>
      <c r="F441" s="16">
        <f>IF(INTRO!$E$39&lt;&gt;"Non-endemic",COUNTRY_INFO!Q441,"Not required")</f>
        <v>2</v>
      </c>
      <c r="G441" s="15">
        <f>IF(COUNTRY_INFO!H441=1, IF($E441=1,$D441, 0),0)</f>
        <v>0</v>
      </c>
      <c r="H441" s="15">
        <f>IF(INTRO!$E$39&lt;&gt;"Endemic",0, IF(AND(COUNTRY_INFO!$I441=1,$F441&lt;&gt;0),IF(COUNTRY_INFO!M441&gt;=(COUNTRY_INFO!F441+COUNTRY_INFO!G441),COUNTRY_INFO!F441+COUNTRY_INFO!G441,COUNTRY_INFO!$M441), 0))</f>
        <v>59893.54981485274</v>
      </c>
      <c r="I441" s="3"/>
      <c r="J441" s="15">
        <f t="shared" si="44"/>
        <v>59893.54981485274</v>
      </c>
      <c r="K441" s="15">
        <f t="shared" si="45"/>
        <v>0</v>
      </c>
      <c r="L441" s="15">
        <f t="shared" si="46"/>
        <v>335403.87896317535</v>
      </c>
      <c r="M441" s="15">
        <f t="shared" si="47"/>
        <v>0</v>
      </c>
      <c r="N441" s="15">
        <f t="shared" si="48"/>
        <v>335403.87896317535</v>
      </c>
      <c r="O441" s="25"/>
      <c r="P441" s="17">
        <f t="shared" si="42"/>
        <v>335403.87896317535</v>
      </c>
      <c r="Q441" s="17">
        <f t="shared" si="43"/>
        <v>671</v>
      </c>
    </row>
    <row r="442" spans="1:17" x14ac:dyDescent="0.2">
      <c r="A442" s="14" t="str">
        <f>IF(INTRO!$E$39="Non-endemic"," ",IF(COUNTRY_INFO!A442=0," ",COUNTRY_INFO!A442))</f>
        <v>Ethiopia</v>
      </c>
      <c r="B442" s="14" t="str">
        <f>IF(INTRO!$E$39="Non-endemic"," ",IF(COUNTRY_INFO!B442=0," ",COUNTRY_INFO!B442))</f>
        <v>Oromia Illu Aba bora</v>
      </c>
      <c r="C442" s="14" t="str">
        <f>IF(INTRO!$E$39="Non-endemic"," ",IF(COUNTRY_INFO!C442=0," ",COUNTRY_INFO!C442))</f>
        <v>Alge Sachi</v>
      </c>
      <c r="D442" s="15">
        <f>IF(INTRO!$E$39="Non-endemic",0,IF(INTRO!$E$39="Endemic but PC is not required",IF(COUNTRY_INFO!$H442=1,COUNTRY_INFO!F442+COUNTRY_INFO!G442,0),IF(COUNTRY_INFO!$H442=1,COUNTRY_INFO!F442+COUNTRY_INFO!G442,IF(COUNTRY_INFO!$I442=1,IF(COUNTRY_INFO!M442&gt;=(COUNTRY_INFO!F442+COUNTRY_INFO!G442),COUNTRY_INFO!F442+COUNTRY_INFO!G442,COUNTRY_INFO!$M442),0))))</f>
        <v>89445.468466953724</v>
      </c>
      <c r="E442" s="16">
        <f>IF(AND(INTRO!$E$39="Non-endemic",INTRO!$E$37="Non-endemic"),"Not required",IF(INTRO!$E$39="Non-endemic","Treat with DEC",COUNTRY_INFO!P442))</f>
        <v>0</v>
      </c>
      <c r="F442" s="16">
        <f>IF(INTRO!$E$39&lt;&gt;"Non-endemic",COUNTRY_INFO!Q442,"Not required")</f>
        <v>2</v>
      </c>
      <c r="G442" s="15">
        <f>IF(COUNTRY_INFO!H442=1, IF($E442=1,$D442, 0),0)</f>
        <v>0</v>
      </c>
      <c r="H442" s="15">
        <f>IF(INTRO!$E$39&lt;&gt;"Endemic",0, IF(AND(COUNTRY_INFO!$I442=1,$F442&lt;&gt;0),IF(COUNTRY_INFO!M442&gt;=(COUNTRY_INFO!F442+COUNTRY_INFO!G442),COUNTRY_INFO!F442+COUNTRY_INFO!G442,COUNTRY_INFO!$M442), 0))</f>
        <v>89445.468466953724</v>
      </c>
      <c r="I442" s="3"/>
      <c r="J442" s="15">
        <f t="shared" si="44"/>
        <v>89445.468466953724</v>
      </c>
      <c r="K442" s="15">
        <f t="shared" si="45"/>
        <v>0</v>
      </c>
      <c r="L442" s="15">
        <f t="shared" si="46"/>
        <v>500894.62341494084</v>
      </c>
      <c r="M442" s="15">
        <f t="shared" si="47"/>
        <v>0</v>
      </c>
      <c r="N442" s="15">
        <f t="shared" si="48"/>
        <v>500894.62341494084</v>
      </c>
      <c r="O442" s="25"/>
      <c r="P442" s="17">
        <f t="shared" si="42"/>
        <v>500894.62341494084</v>
      </c>
      <c r="Q442" s="17">
        <f t="shared" si="43"/>
        <v>1002</v>
      </c>
    </row>
    <row r="443" spans="1:17" x14ac:dyDescent="0.2">
      <c r="A443" s="14" t="str">
        <f>IF(INTRO!$E$39="Non-endemic"," ",IF(COUNTRY_INFO!A443=0," ",COUNTRY_INFO!A443))</f>
        <v>Ethiopia</v>
      </c>
      <c r="B443" s="14" t="str">
        <f>IF(INTRO!$E$39="Non-endemic"," ",IF(COUNTRY_INFO!B443=0," ",COUNTRY_INFO!B443))</f>
        <v>Oromia Illu Aba bora</v>
      </c>
      <c r="C443" s="14" t="str">
        <f>IF(INTRO!$E$39="Non-endemic"," ",IF(COUNTRY_INFO!C443=0," ",COUNTRY_INFO!C443))</f>
        <v>Becho</v>
      </c>
      <c r="D443" s="15">
        <f>IF(INTRO!$E$39="Non-endemic",0,IF(INTRO!$E$39="Endemic but PC is not required",IF(COUNTRY_INFO!$H443=1,COUNTRY_INFO!F443+COUNTRY_INFO!G443,0),IF(COUNTRY_INFO!$H443=1,COUNTRY_INFO!F443+COUNTRY_INFO!G443,IF(COUNTRY_INFO!$I443=1,IF(COUNTRY_INFO!M443&gt;=(COUNTRY_INFO!F443+COUNTRY_INFO!G443),COUNTRY_INFO!F443+COUNTRY_INFO!G443,COUNTRY_INFO!$M443),0))))</f>
        <v>41817.812424711883</v>
      </c>
      <c r="E443" s="16">
        <f>IF(AND(INTRO!$E$39="Non-endemic",INTRO!$E$37="Non-endemic"),"Not required",IF(INTRO!$E$39="Non-endemic","Treat with DEC",COUNTRY_INFO!P443))</f>
        <v>0</v>
      </c>
      <c r="F443" s="16">
        <f>IF(INTRO!$E$39&lt;&gt;"Non-endemic",COUNTRY_INFO!Q443,"Not required")</f>
        <v>2</v>
      </c>
      <c r="G443" s="15">
        <f>IF(COUNTRY_INFO!H443=1, IF($E443=1,$D443, 0),0)</f>
        <v>0</v>
      </c>
      <c r="H443" s="15">
        <f>IF(INTRO!$E$39&lt;&gt;"Endemic",0, IF(AND(COUNTRY_INFO!$I443=1,$F443&lt;&gt;0),IF(COUNTRY_INFO!M443&gt;=(COUNTRY_INFO!F443+COUNTRY_INFO!G443),COUNTRY_INFO!F443+COUNTRY_INFO!G443,COUNTRY_INFO!$M443), 0))</f>
        <v>41817.812424711883</v>
      </c>
      <c r="I443" s="3"/>
      <c r="J443" s="15">
        <f t="shared" si="44"/>
        <v>41817.812424711883</v>
      </c>
      <c r="K443" s="15">
        <f t="shared" si="45"/>
        <v>0</v>
      </c>
      <c r="L443" s="15">
        <f t="shared" si="46"/>
        <v>234179.74957838652</v>
      </c>
      <c r="M443" s="15">
        <f t="shared" si="47"/>
        <v>0</v>
      </c>
      <c r="N443" s="15">
        <f t="shared" si="48"/>
        <v>234179.74957838652</v>
      </c>
      <c r="O443" s="25"/>
      <c r="P443" s="17">
        <f t="shared" si="42"/>
        <v>234179.74957838652</v>
      </c>
      <c r="Q443" s="17">
        <f t="shared" si="43"/>
        <v>469</v>
      </c>
    </row>
    <row r="444" spans="1:17" x14ac:dyDescent="0.2">
      <c r="A444" s="14" t="str">
        <f>IF(INTRO!$E$39="Non-endemic"," ",IF(COUNTRY_INFO!A444=0," ",COUNTRY_INFO!A444))</f>
        <v>Ethiopia</v>
      </c>
      <c r="B444" s="14" t="str">
        <f>IF(INTRO!$E$39="Non-endemic"," ",IF(COUNTRY_INFO!B444=0," ",COUNTRY_INFO!B444))</f>
        <v>Oromia Illu Aba bora</v>
      </c>
      <c r="C444" s="14" t="str">
        <f>IF(INTRO!$E$39="Non-endemic"," ",IF(COUNTRY_INFO!C444=0," ",COUNTRY_INFO!C444))</f>
        <v>Bilo Nopha</v>
      </c>
      <c r="D444" s="15">
        <f>IF(INTRO!$E$39="Non-endemic",0,IF(INTRO!$E$39="Endemic but PC is not required",IF(COUNTRY_INFO!$H444=1,COUNTRY_INFO!F444+COUNTRY_INFO!G444,0),IF(COUNTRY_INFO!$H444=1,COUNTRY_INFO!F444+COUNTRY_INFO!G444,IF(COUNTRY_INFO!$I444=1,IF(COUNTRY_INFO!M444&gt;=(COUNTRY_INFO!F444+COUNTRY_INFO!G444),COUNTRY_INFO!F444+COUNTRY_INFO!G444,COUNTRY_INFO!$M444),0))))</f>
        <v>32642.023318368934</v>
      </c>
      <c r="E444" s="16">
        <f>IF(AND(INTRO!$E$39="Non-endemic",INTRO!$E$37="Non-endemic"),"Not required",IF(INTRO!$E$39="Non-endemic","Treat with DEC",COUNTRY_INFO!P444))</f>
        <v>0</v>
      </c>
      <c r="F444" s="16">
        <f>IF(INTRO!$E$39&lt;&gt;"Non-endemic",COUNTRY_INFO!Q444,"Not required")</f>
        <v>2</v>
      </c>
      <c r="G444" s="15">
        <f>IF(COUNTRY_INFO!H444=1, IF($E444=1,$D444, 0),0)</f>
        <v>0</v>
      </c>
      <c r="H444" s="15">
        <f>IF(INTRO!$E$39&lt;&gt;"Endemic",0, IF(AND(COUNTRY_INFO!$I444=1,$F444&lt;&gt;0),IF(COUNTRY_INFO!M444&gt;=(COUNTRY_INFO!F444+COUNTRY_INFO!G444),COUNTRY_INFO!F444+COUNTRY_INFO!G444,COUNTRY_INFO!$M444), 0))</f>
        <v>32642.023318368934</v>
      </c>
      <c r="I444" s="3"/>
      <c r="J444" s="15">
        <f t="shared" si="44"/>
        <v>32642.023318368934</v>
      </c>
      <c r="K444" s="15">
        <f t="shared" si="45"/>
        <v>0</v>
      </c>
      <c r="L444" s="15">
        <f t="shared" si="46"/>
        <v>182795.33058286601</v>
      </c>
      <c r="M444" s="15">
        <f t="shared" si="47"/>
        <v>0</v>
      </c>
      <c r="N444" s="15">
        <f t="shared" si="48"/>
        <v>182795.33058286601</v>
      </c>
      <c r="O444" s="25"/>
      <c r="P444" s="17">
        <f t="shared" si="42"/>
        <v>182795.33058286601</v>
      </c>
      <c r="Q444" s="17">
        <f t="shared" si="43"/>
        <v>366</v>
      </c>
    </row>
    <row r="445" spans="1:17" x14ac:dyDescent="0.2">
      <c r="A445" s="14" t="str">
        <f>IF(INTRO!$E$39="Non-endemic"," ",IF(COUNTRY_INFO!A445=0," ",COUNTRY_INFO!A445))</f>
        <v>Ethiopia</v>
      </c>
      <c r="B445" s="14" t="str">
        <f>IF(INTRO!$E$39="Non-endemic"," ",IF(COUNTRY_INFO!B445=0," ",COUNTRY_INFO!B445))</f>
        <v>Oromia Illu Aba bora</v>
      </c>
      <c r="C445" s="14" t="str">
        <f>IF(INTRO!$E$39="Non-endemic"," ",IF(COUNTRY_INFO!C445=0," ",COUNTRY_INFO!C445))</f>
        <v>Bure</v>
      </c>
      <c r="D445" s="15">
        <f>IF(INTRO!$E$39="Non-endemic",0,IF(INTRO!$E$39="Endemic but PC is not required",IF(COUNTRY_INFO!$H445=1,COUNTRY_INFO!F445+COUNTRY_INFO!G445,0),IF(COUNTRY_INFO!$H445=1,COUNTRY_INFO!F445+COUNTRY_INFO!G445,IF(COUNTRY_INFO!$I445=1,IF(COUNTRY_INFO!M445&gt;=(COUNTRY_INFO!F445+COUNTRY_INFO!G445),COUNTRY_INFO!F445+COUNTRY_INFO!G445,COUNTRY_INFO!$M445),0))))</f>
        <v>57881.88823984348</v>
      </c>
      <c r="E445" s="16">
        <f>IF(AND(INTRO!$E$39="Non-endemic",INTRO!$E$37="Non-endemic"),"Not required",IF(INTRO!$E$39="Non-endemic","Treat with DEC",COUNTRY_INFO!P445))</f>
        <v>0</v>
      </c>
      <c r="F445" s="16">
        <f>IF(INTRO!$E$39&lt;&gt;"Non-endemic",COUNTRY_INFO!Q445,"Not required")</f>
        <v>2</v>
      </c>
      <c r="G445" s="15">
        <f>IF(COUNTRY_INFO!H445=1, IF($E445=1,$D445, 0),0)</f>
        <v>0</v>
      </c>
      <c r="H445" s="15">
        <f>IF(INTRO!$E$39&lt;&gt;"Endemic",0, IF(AND(COUNTRY_INFO!$I445=1,$F445&lt;&gt;0),IF(COUNTRY_INFO!M445&gt;=(COUNTRY_INFO!F445+COUNTRY_INFO!G445),COUNTRY_INFO!F445+COUNTRY_INFO!G445,COUNTRY_INFO!$M445), 0))</f>
        <v>57881.88823984348</v>
      </c>
      <c r="I445" s="3"/>
      <c r="J445" s="15">
        <f t="shared" si="44"/>
        <v>57881.88823984348</v>
      </c>
      <c r="K445" s="15">
        <f t="shared" si="45"/>
        <v>0</v>
      </c>
      <c r="L445" s="15">
        <f t="shared" si="46"/>
        <v>324138.57414312346</v>
      </c>
      <c r="M445" s="15">
        <f t="shared" si="47"/>
        <v>0</v>
      </c>
      <c r="N445" s="15">
        <f t="shared" si="48"/>
        <v>324138.57414312346</v>
      </c>
      <c r="O445" s="25"/>
      <c r="P445" s="17">
        <f t="shared" si="42"/>
        <v>324138.57414312346</v>
      </c>
      <c r="Q445" s="17">
        <f t="shared" si="43"/>
        <v>649</v>
      </c>
    </row>
    <row r="446" spans="1:17" x14ac:dyDescent="0.2">
      <c r="A446" s="14" t="str">
        <f>IF(INTRO!$E$39="Non-endemic"," ",IF(COUNTRY_INFO!A446=0," ",COUNTRY_INFO!A446))</f>
        <v>Ethiopia</v>
      </c>
      <c r="B446" s="14" t="str">
        <f>IF(INTRO!$E$39="Non-endemic"," ",IF(COUNTRY_INFO!B446=0," ",COUNTRY_INFO!B446))</f>
        <v>Oromia Illu Aba bora</v>
      </c>
      <c r="C446" s="14" t="str">
        <f>IF(INTRO!$E$39="Non-endemic"," ",IF(COUNTRY_INFO!C446=0," ",COUNTRY_INFO!C446))</f>
        <v>Darimu</v>
      </c>
      <c r="D446" s="15">
        <f>IF(INTRO!$E$39="Non-endemic",0,IF(INTRO!$E$39="Endemic but PC is not required",IF(COUNTRY_INFO!$H446=1,COUNTRY_INFO!F446+COUNTRY_INFO!G446,0),IF(COUNTRY_INFO!$H446=1,COUNTRY_INFO!F446+COUNTRY_INFO!G446,IF(COUNTRY_INFO!$I446=1,IF(COUNTRY_INFO!M446&gt;=(COUNTRY_INFO!F446+COUNTRY_INFO!G446),COUNTRY_INFO!F446+COUNTRY_INFO!G446,COUNTRY_INFO!$M446),0))))</f>
        <v>163512.59624771963</v>
      </c>
      <c r="E446" s="16">
        <f>IF(AND(INTRO!$E$39="Non-endemic",INTRO!$E$37="Non-endemic"),"Not required",IF(INTRO!$E$39="Non-endemic","Treat with DEC",COUNTRY_INFO!P446))</f>
        <v>0</v>
      </c>
      <c r="F446" s="16">
        <f>IF(INTRO!$E$39&lt;&gt;"Non-endemic",COUNTRY_INFO!Q446,"Not required")</f>
        <v>2</v>
      </c>
      <c r="G446" s="15">
        <f>IF(COUNTRY_INFO!H446=1, IF($E446=1,$D446, 0),0)</f>
        <v>0</v>
      </c>
      <c r="H446" s="15">
        <f>IF(INTRO!$E$39&lt;&gt;"Endemic",0, IF(AND(COUNTRY_INFO!$I446=1,$F446&lt;&gt;0),IF(COUNTRY_INFO!M446&gt;=(COUNTRY_INFO!F446+COUNTRY_INFO!G446),COUNTRY_INFO!F446+COUNTRY_INFO!G446,COUNTRY_INFO!$M446), 0))</f>
        <v>163512.59624771963</v>
      </c>
      <c r="I446" s="3"/>
      <c r="J446" s="15">
        <f t="shared" si="44"/>
        <v>163512.59624771963</v>
      </c>
      <c r="K446" s="15">
        <f t="shared" si="45"/>
        <v>0</v>
      </c>
      <c r="L446" s="15">
        <f t="shared" si="46"/>
        <v>915670.53898722993</v>
      </c>
      <c r="M446" s="15">
        <f t="shared" si="47"/>
        <v>0</v>
      </c>
      <c r="N446" s="15">
        <f t="shared" si="48"/>
        <v>915670.53898722993</v>
      </c>
      <c r="O446" s="25"/>
      <c r="P446" s="17">
        <f t="shared" si="42"/>
        <v>915670.53898722993</v>
      </c>
      <c r="Q446" s="17">
        <f t="shared" si="43"/>
        <v>1832</v>
      </c>
    </row>
    <row r="447" spans="1:17" x14ac:dyDescent="0.2">
      <c r="A447" s="14" t="str">
        <f>IF(INTRO!$E$39="Non-endemic"," ",IF(COUNTRY_INFO!A447=0," ",COUNTRY_INFO!A447))</f>
        <v>Ethiopia</v>
      </c>
      <c r="B447" s="14" t="str">
        <f>IF(INTRO!$E$39="Non-endemic"," ",IF(COUNTRY_INFO!B447=0," ",COUNTRY_INFO!B447))</f>
        <v>Oromia Illu Aba bora</v>
      </c>
      <c r="C447" s="14" t="str">
        <f>IF(INTRO!$E$39="Non-endemic"," ",IF(COUNTRY_INFO!C447=0," ",COUNTRY_INFO!C447))</f>
        <v>Didu</v>
      </c>
      <c r="D447" s="15">
        <f>IF(INTRO!$E$39="Non-endemic",0,IF(INTRO!$E$39="Endemic but PC is not required",IF(COUNTRY_INFO!$H447=1,COUNTRY_INFO!F447+COUNTRY_INFO!G447,0),IF(COUNTRY_INFO!$H447=1,COUNTRY_INFO!F447+COUNTRY_INFO!G447,IF(COUNTRY_INFO!$I447=1,IF(COUNTRY_INFO!M447&gt;=(COUNTRY_INFO!F447+COUNTRY_INFO!G447),COUNTRY_INFO!F447+COUNTRY_INFO!G447,COUNTRY_INFO!$M447),0))))</f>
        <v>36818.304930733313</v>
      </c>
      <c r="E447" s="16">
        <f>IF(AND(INTRO!$E$39="Non-endemic",INTRO!$E$37="Non-endemic"),"Not required",IF(INTRO!$E$39="Non-endemic","Treat with DEC",COUNTRY_INFO!P447))</f>
        <v>0</v>
      </c>
      <c r="F447" s="16">
        <f>IF(INTRO!$E$39&lt;&gt;"Non-endemic",COUNTRY_INFO!Q447,"Not required")</f>
        <v>2</v>
      </c>
      <c r="G447" s="15">
        <f>IF(COUNTRY_INFO!H447=1, IF($E447=1,$D447, 0),0)</f>
        <v>0</v>
      </c>
      <c r="H447" s="15">
        <f>IF(INTRO!$E$39&lt;&gt;"Endemic",0, IF(AND(COUNTRY_INFO!$I447=1,$F447&lt;&gt;0),IF(COUNTRY_INFO!M447&gt;=(COUNTRY_INFO!F447+COUNTRY_INFO!G447),COUNTRY_INFO!F447+COUNTRY_INFO!G447,COUNTRY_INFO!$M447), 0))</f>
        <v>36818.304930733313</v>
      </c>
      <c r="I447" s="3"/>
      <c r="J447" s="15">
        <f t="shared" si="44"/>
        <v>36818.304930733313</v>
      </c>
      <c r="K447" s="15">
        <f t="shared" si="45"/>
        <v>0</v>
      </c>
      <c r="L447" s="15">
        <f t="shared" si="46"/>
        <v>206182.50761210654</v>
      </c>
      <c r="M447" s="15">
        <f t="shared" si="47"/>
        <v>0</v>
      </c>
      <c r="N447" s="15">
        <f t="shared" si="48"/>
        <v>206182.50761210654</v>
      </c>
      <c r="O447" s="25"/>
      <c r="P447" s="17">
        <f t="shared" si="42"/>
        <v>206182.50761210654</v>
      </c>
      <c r="Q447" s="17">
        <f t="shared" si="43"/>
        <v>413</v>
      </c>
    </row>
    <row r="448" spans="1:17" x14ac:dyDescent="0.2">
      <c r="A448" s="14" t="str">
        <f>IF(INTRO!$E$39="Non-endemic"," ",IF(COUNTRY_INFO!A448=0," ",COUNTRY_INFO!A448))</f>
        <v>Ethiopia</v>
      </c>
      <c r="B448" s="14" t="str">
        <f>IF(INTRO!$E$39="Non-endemic"," ",IF(COUNTRY_INFO!B448=0," ",COUNTRY_INFO!B448))</f>
        <v>Oromia Illu Aba bora</v>
      </c>
      <c r="C448" s="14" t="str">
        <f>IF(INTRO!$E$39="Non-endemic"," ",IF(COUNTRY_INFO!C448=0," ",COUNTRY_INFO!C448))</f>
        <v>Doranii</v>
      </c>
      <c r="D448" s="15">
        <f>IF(INTRO!$E$39="Non-endemic",0,IF(INTRO!$E$39="Endemic but PC is not required",IF(COUNTRY_INFO!$H448=1,COUNTRY_INFO!F448+COUNTRY_INFO!G448,0),IF(COUNTRY_INFO!$H448=1,COUNTRY_INFO!F448+COUNTRY_INFO!G448,IF(COUNTRY_INFO!$I448=1,IF(COUNTRY_INFO!M448&gt;=(COUNTRY_INFO!F448+COUNTRY_INFO!G448),COUNTRY_INFO!F448+COUNTRY_INFO!G448,COUNTRY_INFO!$M448),0))))</f>
        <v>41215.431064574557</v>
      </c>
      <c r="E448" s="16">
        <f>IF(AND(INTRO!$E$39="Non-endemic",INTRO!$E$37="Non-endemic"),"Not required",IF(INTRO!$E$39="Non-endemic","Treat with DEC",COUNTRY_INFO!P448))</f>
        <v>0</v>
      </c>
      <c r="F448" s="16">
        <f>IF(INTRO!$E$39&lt;&gt;"Non-endemic",COUNTRY_INFO!Q448,"Not required")</f>
        <v>2</v>
      </c>
      <c r="G448" s="15">
        <f>IF(COUNTRY_INFO!H448=1, IF($E448=1,$D448, 0),0)</f>
        <v>0</v>
      </c>
      <c r="H448" s="15">
        <f>IF(INTRO!$E$39&lt;&gt;"Endemic",0, IF(AND(COUNTRY_INFO!$I448=1,$F448&lt;&gt;0),IF(COUNTRY_INFO!M448&gt;=(COUNTRY_INFO!F448+COUNTRY_INFO!G448),COUNTRY_INFO!F448+COUNTRY_INFO!G448,COUNTRY_INFO!$M448), 0))</f>
        <v>41215.431064574557</v>
      </c>
      <c r="I448" s="3"/>
      <c r="J448" s="15">
        <f t="shared" si="44"/>
        <v>41215.431064574557</v>
      </c>
      <c r="K448" s="15">
        <f t="shared" si="45"/>
        <v>0</v>
      </c>
      <c r="L448" s="15">
        <f t="shared" si="46"/>
        <v>230806.41396161751</v>
      </c>
      <c r="M448" s="15">
        <f t="shared" si="47"/>
        <v>0</v>
      </c>
      <c r="N448" s="15">
        <f t="shared" si="48"/>
        <v>230806.41396161751</v>
      </c>
      <c r="O448" s="25"/>
      <c r="P448" s="17">
        <f t="shared" si="42"/>
        <v>230806.41396161751</v>
      </c>
      <c r="Q448" s="17">
        <f t="shared" si="43"/>
        <v>462</v>
      </c>
    </row>
    <row r="449" spans="1:17" x14ac:dyDescent="0.2">
      <c r="A449" s="14" t="str">
        <f>IF(INTRO!$E$39="Non-endemic"," ",IF(COUNTRY_INFO!A449=0," ",COUNTRY_INFO!A449))</f>
        <v>Ethiopia</v>
      </c>
      <c r="B449" s="14" t="str">
        <f>IF(INTRO!$E$39="Non-endemic"," ",IF(COUNTRY_INFO!B449=0," ",COUNTRY_INFO!B449))</f>
        <v>Oromia Illu Aba bora</v>
      </c>
      <c r="C449" s="14" t="str">
        <f>IF(INTRO!$E$39="Non-endemic"," ",IF(COUNTRY_INFO!C449=0," ",COUNTRY_INFO!C449))</f>
        <v>Halu</v>
      </c>
      <c r="D449" s="15">
        <f>IF(INTRO!$E$39="Non-endemic",0,IF(INTRO!$E$39="Endemic but PC is not required",IF(COUNTRY_INFO!$H449=1,COUNTRY_INFO!F449+COUNTRY_INFO!G449,0),IF(COUNTRY_INFO!$H449=1,COUNTRY_INFO!F449+COUNTRY_INFO!G449,IF(COUNTRY_INFO!$I449=1,IF(COUNTRY_INFO!M449&gt;=(COUNTRY_INFO!F449+COUNTRY_INFO!G449),COUNTRY_INFO!F449+COUNTRY_INFO!G449,COUNTRY_INFO!$M449),0))))</f>
        <v>19199.724293221636</v>
      </c>
      <c r="E449" s="16">
        <f>IF(AND(INTRO!$E$39="Non-endemic",INTRO!$E$37="Non-endemic"),"Not required",IF(INTRO!$E$39="Non-endemic","Treat with DEC",COUNTRY_INFO!P449))</f>
        <v>0</v>
      </c>
      <c r="F449" s="16">
        <f>IF(INTRO!$E$39&lt;&gt;"Non-endemic",COUNTRY_INFO!Q449,"Not required")</f>
        <v>2</v>
      </c>
      <c r="G449" s="15">
        <f>IF(COUNTRY_INFO!H449=1, IF($E449=1,$D449, 0),0)</f>
        <v>0</v>
      </c>
      <c r="H449" s="15">
        <f>IF(INTRO!$E$39&lt;&gt;"Endemic",0, IF(AND(COUNTRY_INFO!$I449=1,$F449&lt;&gt;0),IF(COUNTRY_INFO!M449&gt;=(COUNTRY_INFO!F449+COUNTRY_INFO!G449),COUNTRY_INFO!F449+COUNTRY_INFO!G449,COUNTRY_INFO!$M449), 0))</f>
        <v>19199.724293221636</v>
      </c>
      <c r="I449" s="3"/>
      <c r="J449" s="15">
        <f t="shared" si="44"/>
        <v>19199.724293221636</v>
      </c>
      <c r="K449" s="15">
        <f t="shared" si="45"/>
        <v>0</v>
      </c>
      <c r="L449" s="15">
        <f t="shared" si="46"/>
        <v>107518.45604204116</v>
      </c>
      <c r="M449" s="15">
        <f t="shared" si="47"/>
        <v>0</v>
      </c>
      <c r="N449" s="15">
        <f t="shared" si="48"/>
        <v>107518.45604204116</v>
      </c>
      <c r="O449" s="25"/>
      <c r="P449" s="17">
        <f t="shared" si="42"/>
        <v>107518.45604204116</v>
      </c>
      <c r="Q449" s="17">
        <f t="shared" si="43"/>
        <v>216</v>
      </c>
    </row>
    <row r="450" spans="1:17" x14ac:dyDescent="0.2">
      <c r="A450" s="14" t="str">
        <f>IF(INTRO!$E$39="Non-endemic"," ",IF(COUNTRY_INFO!A450=0," ",COUNTRY_INFO!A450))</f>
        <v>Ethiopia</v>
      </c>
      <c r="B450" s="14" t="str">
        <f>IF(INTRO!$E$39="Non-endemic"," ",IF(COUNTRY_INFO!B450=0," ",COUNTRY_INFO!B450))</f>
        <v>Oromia Illu Aba bora</v>
      </c>
      <c r="C450" s="14" t="str">
        <f>IF(INTRO!$E$39="Non-endemic"," ",IF(COUNTRY_INFO!C450=0," ",COUNTRY_INFO!C450))</f>
        <v>Hurumu</v>
      </c>
      <c r="D450" s="15">
        <f>IF(INTRO!$E$39="Non-endemic",0,IF(INTRO!$E$39="Endemic but PC is not required",IF(COUNTRY_INFO!$H450=1,COUNTRY_INFO!F450+COUNTRY_INFO!G450,0),IF(COUNTRY_INFO!$H450=1,COUNTRY_INFO!F450+COUNTRY_INFO!G450,IF(COUNTRY_INFO!$I450=1,IF(COUNTRY_INFO!M450&gt;=(COUNTRY_INFO!F450+COUNTRY_INFO!G450),COUNTRY_INFO!F450+COUNTRY_INFO!G450,COUNTRY_INFO!$M450),0))))</f>
        <v>48565.17111201334</v>
      </c>
      <c r="E450" s="16">
        <f>IF(AND(INTRO!$E$39="Non-endemic",INTRO!$E$37="Non-endemic"),"Not required",IF(INTRO!$E$39="Non-endemic","Treat with DEC",COUNTRY_INFO!P450))</f>
        <v>0</v>
      </c>
      <c r="F450" s="16">
        <f>IF(INTRO!$E$39&lt;&gt;"Non-endemic",COUNTRY_INFO!Q450,"Not required")</f>
        <v>2</v>
      </c>
      <c r="G450" s="15">
        <f>IF(COUNTRY_INFO!H450=1, IF($E450=1,$D450, 0),0)</f>
        <v>0</v>
      </c>
      <c r="H450" s="15">
        <f>IF(INTRO!$E$39&lt;&gt;"Endemic",0, IF(AND(COUNTRY_INFO!$I450=1,$F450&lt;&gt;0),IF(COUNTRY_INFO!M450&gt;=(COUNTRY_INFO!F450+COUNTRY_INFO!G450),COUNTRY_INFO!F450+COUNTRY_INFO!G450,COUNTRY_INFO!$M450), 0))</f>
        <v>48565.17111201334</v>
      </c>
      <c r="I450" s="3"/>
      <c r="J450" s="15">
        <f t="shared" si="44"/>
        <v>48565.17111201334</v>
      </c>
      <c r="K450" s="15">
        <f t="shared" si="45"/>
        <v>0</v>
      </c>
      <c r="L450" s="15">
        <f t="shared" si="46"/>
        <v>271964.95822727471</v>
      </c>
      <c r="M450" s="15">
        <f t="shared" si="47"/>
        <v>0</v>
      </c>
      <c r="N450" s="15">
        <f t="shared" si="48"/>
        <v>271964.95822727471</v>
      </c>
      <c r="O450" s="25"/>
      <c r="P450" s="17">
        <f t="shared" si="42"/>
        <v>271964.95822727471</v>
      </c>
      <c r="Q450" s="17">
        <f t="shared" si="43"/>
        <v>544</v>
      </c>
    </row>
    <row r="451" spans="1:17" x14ac:dyDescent="0.2">
      <c r="A451" s="14" t="str">
        <f>IF(INTRO!$E$39="Non-endemic"," ",IF(COUNTRY_INFO!A451=0," ",COUNTRY_INFO!A451))</f>
        <v>Ethiopia</v>
      </c>
      <c r="B451" s="14" t="str">
        <f>IF(INTRO!$E$39="Non-endemic"," ",IF(COUNTRY_INFO!B451=0," ",COUNTRY_INFO!B451))</f>
        <v>Oromia Illu Aba bora</v>
      </c>
      <c r="C451" s="14" t="str">
        <f>IF(INTRO!$E$39="Non-endemic"," ",IF(COUNTRY_INFO!C451=0," ",COUNTRY_INFO!C451))</f>
        <v>Metu</v>
      </c>
      <c r="D451" s="15">
        <f>IF(INTRO!$E$39="Non-endemic",0,IF(INTRO!$E$39="Endemic but PC is not required",IF(COUNTRY_INFO!$H451=1,COUNTRY_INFO!F451+COUNTRY_INFO!G451,0),IF(COUNTRY_INFO!$H451=1,COUNTRY_INFO!F451+COUNTRY_INFO!G451,IF(COUNTRY_INFO!$I451=1,IF(COUNTRY_INFO!M451&gt;=(COUNTRY_INFO!F451+COUNTRY_INFO!G451),COUNTRY_INFO!F451+COUNTRY_INFO!G451,COUNTRY_INFO!$M451),0))))</f>
        <v>71215.913297262829</v>
      </c>
      <c r="E451" s="16">
        <f>IF(AND(INTRO!$E$39="Non-endemic",INTRO!$E$37="Non-endemic"),"Not required",IF(INTRO!$E$39="Non-endemic","Treat with DEC",COUNTRY_INFO!P451))</f>
        <v>0</v>
      </c>
      <c r="F451" s="16">
        <f>IF(INTRO!$E$39&lt;&gt;"Non-endemic",COUNTRY_INFO!Q451,"Not required")</f>
        <v>2</v>
      </c>
      <c r="G451" s="15">
        <f>IF(COUNTRY_INFO!H451=1, IF($E451=1,$D451, 0),0)</f>
        <v>0</v>
      </c>
      <c r="H451" s="15">
        <f>IF(INTRO!$E$39&lt;&gt;"Endemic",0, IF(AND(COUNTRY_INFO!$I451=1,$F451&lt;&gt;0),IF(COUNTRY_INFO!M451&gt;=(COUNTRY_INFO!F451+COUNTRY_INFO!G451),COUNTRY_INFO!F451+COUNTRY_INFO!G451,COUNTRY_INFO!$M451), 0))</f>
        <v>71215.913297262829</v>
      </c>
      <c r="I451" s="3"/>
      <c r="J451" s="15">
        <f t="shared" si="44"/>
        <v>71215.913297262829</v>
      </c>
      <c r="K451" s="15">
        <f t="shared" si="45"/>
        <v>0</v>
      </c>
      <c r="L451" s="15">
        <f t="shared" si="46"/>
        <v>398809.11446467182</v>
      </c>
      <c r="M451" s="15">
        <f t="shared" si="47"/>
        <v>0</v>
      </c>
      <c r="N451" s="15">
        <f t="shared" si="48"/>
        <v>398809.11446467182</v>
      </c>
      <c r="O451" s="25"/>
      <c r="P451" s="17">
        <f t="shared" si="42"/>
        <v>398809.11446467182</v>
      </c>
      <c r="Q451" s="17">
        <f t="shared" si="43"/>
        <v>798</v>
      </c>
    </row>
    <row r="452" spans="1:17" x14ac:dyDescent="0.2">
      <c r="A452" s="14" t="str">
        <f>IF(INTRO!$E$39="Non-endemic"," ",IF(COUNTRY_INFO!A452=0," ",COUNTRY_INFO!A452))</f>
        <v>Ethiopia</v>
      </c>
      <c r="B452" s="14" t="str">
        <f>IF(INTRO!$E$39="Non-endemic"," ",IF(COUNTRY_INFO!B452=0," ",COUNTRY_INFO!B452))</f>
        <v>Oromia Illu Aba bora</v>
      </c>
      <c r="C452" s="14" t="str">
        <f>IF(INTRO!$E$39="Non-endemic"," ",IF(COUNTRY_INFO!C452=0," ",COUNTRY_INFO!C452))</f>
        <v>Metu Town</v>
      </c>
      <c r="D452" s="15">
        <f>IF(INTRO!$E$39="Non-endemic",0,IF(INTRO!$E$39="Endemic but PC is not required",IF(COUNTRY_INFO!$H452=1,COUNTRY_INFO!F452+COUNTRY_INFO!G452,0),IF(COUNTRY_INFO!$H452=1,COUNTRY_INFO!F452+COUNTRY_INFO!G452,IF(COUNTRY_INFO!$I452=1,IF(COUNTRY_INFO!M452&gt;=(COUNTRY_INFO!F452+COUNTRY_INFO!G452),COUNTRY_INFO!F452+COUNTRY_INFO!G452,COUNTRY_INFO!$M452),0))))</f>
        <v>36489.186441528458</v>
      </c>
      <c r="E452" s="16">
        <f>IF(AND(INTRO!$E$39="Non-endemic",INTRO!$E$37="Non-endemic"),"Not required",IF(INTRO!$E$39="Non-endemic","Treat with DEC",COUNTRY_INFO!P452))</f>
        <v>0</v>
      </c>
      <c r="F452" s="16">
        <f>IF(INTRO!$E$39&lt;&gt;"Non-endemic",COUNTRY_INFO!Q452,"Not required")</f>
        <v>2</v>
      </c>
      <c r="G452" s="15">
        <f>IF(COUNTRY_INFO!H452=1, IF($E452=1,$D452, 0),0)</f>
        <v>0</v>
      </c>
      <c r="H452" s="15">
        <f>IF(INTRO!$E$39&lt;&gt;"Endemic",0, IF(AND(COUNTRY_INFO!$I452=1,$F452&lt;&gt;0),IF(COUNTRY_INFO!M452&gt;=(COUNTRY_INFO!F452+COUNTRY_INFO!G452),COUNTRY_INFO!F452+COUNTRY_INFO!G452,COUNTRY_INFO!$M452), 0))</f>
        <v>36489.186441528458</v>
      </c>
      <c r="I452" s="3"/>
      <c r="J452" s="15">
        <f t="shared" si="44"/>
        <v>36489.186441528458</v>
      </c>
      <c r="K452" s="15">
        <f t="shared" si="45"/>
        <v>0</v>
      </c>
      <c r="L452" s="15">
        <f t="shared" si="46"/>
        <v>204339.44407255936</v>
      </c>
      <c r="M452" s="15">
        <f t="shared" si="47"/>
        <v>0</v>
      </c>
      <c r="N452" s="15">
        <f t="shared" si="48"/>
        <v>204339.44407255936</v>
      </c>
      <c r="O452" s="25"/>
      <c r="P452" s="17">
        <f t="shared" si="42"/>
        <v>204339.44407255936</v>
      </c>
      <c r="Q452" s="17">
        <f t="shared" si="43"/>
        <v>409</v>
      </c>
    </row>
    <row r="453" spans="1:17" x14ac:dyDescent="0.2">
      <c r="A453" s="14" t="str">
        <f>IF(INTRO!$E$39="Non-endemic"," ",IF(COUNTRY_INFO!A453=0," ",COUNTRY_INFO!A453))</f>
        <v>Ethiopia</v>
      </c>
      <c r="B453" s="14" t="str">
        <f>IF(INTRO!$E$39="Non-endemic"," ",IF(COUNTRY_INFO!B453=0," ",COUNTRY_INFO!B453))</f>
        <v>Oromia Illu Aba bora</v>
      </c>
      <c r="C453" s="14" t="str">
        <f>IF(INTRO!$E$39="Non-endemic"," ",IF(COUNTRY_INFO!C453=0," ",COUNTRY_INFO!C453))</f>
        <v>Nonno  sale</v>
      </c>
      <c r="D453" s="15">
        <f>IF(INTRO!$E$39="Non-endemic",0,IF(INTRO!$E$39="Endemic but PC is not required",IF(COUNTRY_INFO!$H453=1,COUNTRY_INFO!F453+COUNTRY_INFO!G453,0),IF(COUNTRY_INFO!$H453=1,COUNTRY_INFO!F453+COUNTRY_INFO!G453,IF(COUNTRY_INFO!$I453=1,IF(COUNTRY_INFO!M453&gt;=(COUNTRY_INFO!F453+COUNTRY_INFO!G453),COUNTRY_INFO!F453+COUNTRY_INFO!G453,COUNTRY_INFO!$M453),0))))</f>
        <v>26653.441722367432</v>
      </c>
      <c r="E453" s="16">
        <f>IF(AND(INTRO!$E$39="Non-endemic",INTRO!$E$37="Non-endemic"),"Not required",IF(INTRO!$E$39="Non-endemic","Treat with DEC",COUNTRY_INFO!P453))</f>
        <v>0</v>
      </c>
      <c r="F453" s="16">
        <f>IF(INTRO!$E$39&lt;&gt;"Non-endemic",COUNTRY_INFO!Q453,"Not required")</f>
        <v>2</v>
      </c>
      <c r="G453" s="15">
        <f>IF(COUNTRY_INFO!H453=1, IF($E453=1,$D453, 0),0)</f>
        <v>0</v>
      </c>
      <c r="H453" s="15">
        <f>IF(INTRO!$E$39&lt;&gt;"Endemic",0, IF(AND(COUNTRY_INFO!$I453=1,$F453&lt;&gt;0),IF(COUNTRY_INFO!M453&gt;=(COUNTRY_INFO!F453+COUNTRY_INFO!G453),COUNTRY_INFO!F453+COUNTRY_INFO!G453,COUNTRY_INFO!$M453), 0))</f>
        <v>26653.441722367432</v>
      </c>
      <c r="I453" s="3"/>
      <c r="J453" s="15">
        <f t="shared" si="44"/>
        <v>26653.441722367432</v>
      </c>
      <c r="K453" s="15">
        <f t="shared" si="45"/>
        <v>0</v>
      </c>
      <c r="L453" s="15">
        <f t="shared" si="46"/>
        <v>149259.27364525761</v>
      </c>
      <c r="M453" s="15">
        <f t="shared" si="47"/>
        <v>0</v>
      </c>
      <c r="N453" s="15">
        <f t="shared" si="48"/>
        <v>149259.27364525761</v>
      </c>
      <c r="O453" s="25"/>
      <c r="P453" s="17">
        <f t="shared" si="42"/>
        <v>149259.27364525761</v>
      </c>
      <c r="Q453" s="17">
        <f t="shared" si="43"/>
        <v>299</v>
      </c>
    </row>
    <row r="454" spans="1:17" x14ac:dyDescent="0.2">
      <c r="A454" s="14" t="str">
        <f>IF(INTRO!$E$39="Non-endemic"," ",IF(COUNTRY_INFO!A454=0," ",COUNTRY_INFO!A454))</f>
        <v>Ethiopia</v>
      </c>
      <c r="B454" s="14" t="str">
        <f>IF(INTRO!$E$39="Non-endemic"," ",IF(COUNTRY_INFO!B454=0," ",COUNTRY_INFO!B454))</f>
        <v>Oromia Illu Aba bora</v>
      </c>
      <c r="C454" s="14" t="str">
        <f>IF(INTRO!$E$39="Non-endemic"," ",IF(COUNTRY_INFO!C454=0," ",COUNTRY_INFO!C454))</f>
        <v>Yayo</v>
      </c>
      <c r="D454" s="15">
        <f>IF(INTRO!$E$39="Non-endemic",0,IF(INTRO!$E$39="Endemic but PC is not required",IF(COUNTRY_INFO!$H454=1,COUNTRY_INFO!F454+COUNTRY_INFO!G454,0),IF(COUNTRY_INFO!$H454=1,COUNTRY_INFO!F454+COUNTRY_INFO!G454,IF(COUNTRY_INFO!$I454=1,IF(COUNTRY_INFO!M454&gt;=(COUNTRY_INFO!F454+COUNTRY_INFO!G454),COUNTRY_INFO!F454+COUNTRY_INFO!G454,COUNTRY_INFO!$M454),0))))</f>
        <v>60440.075556717711</v>
      </c>
      <c r="E454" s="16">
        <f>IF(AND(INTRO!$E$39="Non-endemic",INTRO!$E$37="Non-endemic"),"Not required",IF(INTRO!$E$39="Non-endemic","Treat with DEC",COUNTRY_INFO!P454))</f>
        <v>0</v>
      </c>
      <c r="F454" s="16">
        <f>IF(INTRO!$E$39&lt;&gt;"Non-endemic",COUNTRY_INFO!Q454,"Not required")</f>
        <v>2</v>
      </c>
      <c r="G454" s="15">
        <f>IF(COUNTRY_INFO!H454=1, IF($E454=1,$D454, 0),0)</f>
        <v>0</v>
      </c>
      <c r="H454" s="15">
        <f>IF(INTRO!$E$39&lt;&gt;"Endemic",0, IF(AND(COUNTRY_INFO!$I454=1,$F454&lt;&gt;0),IF(COUNTRY_INFO!M454&gt;=(COUNTRY_INFO!F454+COUNTRY_INFO!G454),COUNTRY_INFO!F454+COUNTRY_INFO!G454,COUNTRY_INFO!$M454), 0))</f>
        <v>60440.075556717711</v>
      </c>
      <c r="I454" s="3"/>
      <c r="J454" s="15">
        <f t="shared" si="44"/>
        <v>60440.075556717711</v>
      </c>
      <c r="K454" s="15">
        <f t="shared" si="45"/>
        <v>0</v>
      </c>
      <c r="L454" s="15">
        <f t="shared" si="46"/>
        <v>338464.42311761918</v>
      </c>
      <c r="M454" s="15">
        <f t="shared" si="47"/>
        <v>0</v>
      </c>
      <c r="N454" s="15">
        <f t="shared" si="48"/>
        <v>338464.42311761918</v>
      </c>
      <c r="O454" s="25"/>
      <c r="P454" s="17">
        <f t="shared" si="42"/>
        <v>338464.42311761918</v>
      </c>
      <c r="Q454" s="17">
        <f t="shared" si="43"/>
        <v>677</v>
      </c>
    </row>
    <row r="455" spans="1:17" x14ac:dyDescent="0.2">
      <c r="A455" s="14" t="str">
        <f>IF(INTRO!$E$39="Non-endemic"," ",IF(COUNTRY_INFO!A455=0," ",COUNTRY_INFO!A455))</f>
        <v>Ethiopia</v>
      </c>
      <c r="B455" s="14" t="str">
        <f>IF(INTRO!$E$39="Non-endemic"," ",IF(COUNTRY_INFO!B455=0," ",COUNTRY_INFO!B455))</f>
        <v>Oromia Jimma</v>
      </c>
      <c r="C455" s="14" t="str">
        <f>IF(INTRO!$E$39="Non-endemic"," ",IF(COUNTRY_INFO!C455=0," ",COUNTRY_INFO!C455))</f>
        <v>Agaro Town</v>
      </c>
      <c r="D455" s="15">
        <f>IF(INTRO!$E$39="Non-endemic",0,IF(INTRO!$E$39="Endemic but PC is not required",IF(COUNTRY_INFO!$H455=1,COUNTRY_INFO!F455+COUNTRY_INFO!G455,0),IF(COUNTRY_INFO!$H455=1,COUNTRY_INFO!F455+COUNTRY_INFO!G455,IF(COUNTRY_INFO!$I455=1,IF(COUNTRY_INFO!M455&gt;=(COUNTRY_INFO!F455+COUNTRY_INFO!G455),COUNTRY_INFO!F455+COUNTRY_INFO!G455,COUNTRY_INFO!$M455),0))))</f>
        <v>32275.094872179718</v>
      </c>
      <c r="E455" s="16">
        <f>IF(AND(INTRO!$E$39="Non-endemic",INTRO!$E$37="Non-endemic"),"Not required",IF(INTRO!$E$39="Non-endemic","Treat with DEC",COUNTRY_INFO!P455))</f>
        <v>0</v>
      </c>
      <c r="F455" s="16">
        <f>IF(INTRO!$E$39&lt;&gt;"Non-endemic",COUNTRY_INFO!Q455,"Not required")</f>
        <v>2</v>
      </c>
      <c r="G455" s="15">
        <f>IF(COUNTRY_INFO!H455=1, IF($E455=1,$D455, 0),0)</f>
        <v>0</v>
      </c>
      <c r="H455" s="15">
        <f>IF(INTRO!$E$39&lt;&gt;"Endemic",0, IF(AND(COUNTRY_INFO!$I455=1,$F455&lt;&gt;0),IF(COUNTRY_INFO!M455&gt;=(COUNTRY_INFO!F455+COUNTRY_INFO!G455),COUNTRY_INFO!F455+COUNTRY_INFO!G455,COUNTRY_INFO!$M455), 0))</f>
        <v>32275.094872179718</v>
      </c>
      <c r="I455" s="3"/>
      <c r="J455" s="15">
        <f t="shared" si="44"/>
        <v>32275.094872179718</v>
      </c>
      <c r="K455" s="15">
        <f t="shared" si="45"/>
        <v>0</v>
      </c>
      <c r="L455" s="15">
        <f t="shared" si="46"/>
        <v>180740.5312842064</v>
      </c>
      <c r="M455" s="15">
        <f t="shared" si="47"/>
        <v>0</v>
      </c>
      <c r="N455" s="15">
        <f t="shared" si="48"/>
        <v>180740.5312842064</v>
      </c>
      <c r="O455" s="25"/>
      <c r="P455" s="17">
        <f t="shared" si="42"/>
        <v>180740.5312842064</v>
      </c>
      <c r="Q455" s="17">
        <f t="shared" si="43"/>
        <v>362</v>
      </c>
    </row>
    <row r="456" spans="1:17" x14ac:dyDescent="0.2">
      <c r="A456" s="14" t="str">
        <f>IF(INTRO!$E$39="Non-endemic"," ",IF(COUNTRY_INFO!A456=0," ",COUNTRY_INFO!A456))</f>
        <v>Ethiopia</v>
      </c>
      <c r="B456" s="14" t="str">
        <f>IF(INTRO!$E$39="Non-endemic"," ",IF(COUNTRY_INFO!B456=0," ",COUNTRY_INFO!B456))</f>
        <v>Oromia Jimma</v>
      </c>
      <c r="C456" s="14" t="str">
        <f>IF(INTRO!$E$39="Non-endemic"," ",IF(COUNTRY_INFO!C456=0," ",COUNTRY_INFO!C456))</f>
        <v xml:space="preserve">Boter Tolay </v>
      </c>
      <c r="D456" s="15">
        <f>IF(INTRO!$E$39="Non-endemic",0,IF(INTRO!$E$39="Endemic but PC is not required",IF(COUNTRY_INFO!$H456=1,COUNTRY_INFO!F456+COUNTRY_INFO!G456,0),IF(COUNTRY_INFO!$H456=1,COUNTRY_INFO!F456+COUNTRY_INFO!G456,IF(COUNTRY_INFO!$I456=1,IF(COUNTRY_INFO!M456&gt;=(COUNTRY_INFO!F456+COUNTRY_INFO!G456),COUNTRY_INFO!F456+COUNTRY_INFO!G456,COUNTRY_INFO!$M456),0))))</f>
        <v>54975.677455272227</v>
      </c>
      <c r="E456" s="16">
        <f>IF(AND(INTRO!$E$39="Non-endemic",INTRO!$E$37="Non-endemic"),"Not required",IF(INTRO!$E$39="Non-endemic","Treat with DEC",COUNTRY_INFO!P456))</f>
        <v>0</v>
      </c>
      <c r="F456" s="16">
        <f>IF(INTRO!$E$39&lt;&gt;"Non-endemic",COUNTRY_INFO!Q456,"Not required")</f>
        <v>2</v>
      </c>
      <c r="G456" s="15">
        <f>IF(COUNTRY_INFO!H456=1, IF($E456=1,$D456, 0),0)</f>
        <v>0</v>
      </c>
      <c r="H456" s="15">
        <f>IF(INTRO!$E$39&lt;&gt;"Endemic",0, IF(AND(COUNTRY_INFO!$I456=1,$F456&lt;&gt;0),IF(COUNTRY_INFO!M456&gt;=(COUNTRY_INFO!F456+COUNTRY_INFO!G456),COUNTRY_INFO!F456+COUNTRY_INFO!G456,COUNTRY_INFO!$M456), 0))</f>
        <v>54975.677455272227</v>
      </c>
      <c r="I456" s="3"/>
      <c r="J456" s="15">
        <f t="shared" si="44"/>
        <v>54975.677455272227</v>
      </c>
      <c r="K456" s="15">
        <f t="shared" si="45"/>
        <v>0</v>
      </c>
      <c r="L456" s="15">
        <f t="shared" si="46"/>
        <v>307863.79374952446</v>
      </c>
      <c r="M456" s="15">
        <f t="shared" si="47"/>
        <v>0</v>
      </c>
      <c r="N456" s="15">
        <f t="shared" si="48"/>
        <v>307863.79374952446</v>
      </c>
      <c r="O456" s="25"/>
      <c r="P456" s="17">
        <f t="shared" ref="P456:P519" si="49">IF($N456&gt;$O456,$N456-$O456,0)</f>
        <v>307863.79374952446</v>
      </c>
      <c r="Q456" s="17">
        <f t="shared" ref="Q456:Q519" si="50">ROUNDUP($N456/500,0)</f>
        <v>616</v>
      </c>
    </row>
    <row r="457" spans="1:17" x14ac:dyDescent="0.2">
      <c r="A457" s="14" t="str">
        <f>IF(INTRO!$E$39="Non-endemic"," ",IF(COUNTRY_INFO!A457=0," ",COUNTRY_INFO!A457))</f>
        <v>Ethiopia</v>
      </c>
      <c r="B457" s="14" t="str">
        <f>IF(INTRO!$E$39="Non-endemic"," ",IF(COUNTRY_INFO!B457=0," ",COUNTRY_INFO!B457))</f>
        <v>Oromia Jimma</v>
      </c>
      <c r="C457" s="14" t="str">
        <f>IF(INTRO!$E$39="Non-endemic"," ",IF(COUNTRY_INFO!C457=0," ",COUNTRY_INFO!C457))</f>
        <v>Chora Boter</v>
      </c>
      <c r="D457" s="15">
        <f>IF(INTRO!$E$39="Non-endemic",0,IF(INTRO!$E$39="Endemic but PC is not required",IF(COUNTRY_INFO!$H457=1,COUNTRY_INFO!F457+COUNTRY_INFO!G457,0),IF(COUNTRY_INFO!$H457=1,COUNTRY_INFO!F457+COUNTRY_INFO!G457,IF(COUNTRY_INFO!$I457=1,IF(COUNTRY_INFO!M457&gt;=(COUNTRY_INFO!F457+COUNTRY_INFO!G457),COUNTRY_INFO!F457+COUNTRY_INFO!G457,COUNTRY_INFO!$M457),0))))</f>
        <v>68019.253297675285</v>
      </c>
      <c r="E457" s="16">
        <f>IF(AND(INTRO!$E$39="Non-endemic",INTRO!$E$37="Non-endemic"),"Not required",IF(INTRO!$E$39="Non-endemic","Treat with DEC",COUNTRY_INFO!P457))</f>
        <v>0</v>
      </c>
      <c r="F457" s="16">
        <f>IF(INTRO!$E$39&lt;&gt;"Non-endemic",COUNTRY_INFO!Q457,"Not required")</f>
        <v>2</v>
      </c>
      <c r="G457" s="15">
        <f>IF(COUNTRY_INFO!H457=1, IF($E457=1,$D457, 0),0)</f>
        <v>0</v>
      </c>
      <c r="H457" s="15">
        <f>IF(INTRO!$E$39&lt;&gt;"Endemic",0, IF(AND(COUNTRY_INFO!$I457=1,$F457&lt;&gt;0),IF(COUNTRY_INFO!M457&gt;=(COUNTRY_INFO!F457+COUNTRY_INFO!G457),COUNTRY_INFO!F457+COUNTRY_INFO!G457,COUNTRY_INFO!$M457), 0))</f>
        <v>68019.253297675285</v>
      </c>
      <c r="I457" s="3"/>
      <c r="J457" s="15">
        <f t="shared" si="44"/>
        <v>68019.253297675285</v>
      </c>
      <c r="K457" s="15">
        <f t="shared" si="45"/>
        <v>0</v>
      </c>
      <c r="L457" s="15">
        <f t="shared" si="46"/>
        <v>380907.81846698158</v>
      </c>
      <c r="M457" s="15">
        <f t="shared" si="47"/>
        <v>0</v>
      </c>
      <c r="N457" s="15">
        <f t="shared" si="48"/>
        <v>380907.81846698158</v>
      </c>
      <c r="O457" s="25"/>
      <c r="P457" s="17">
        <f t="shared" si="49"/>
        <v>380907.81846698158</v>
      </c>
      <c r="Q457" s="17">
        <f t="shared" si="50"/>
        <v>762</v>
      </c>
    </row>
    <row r="458" spans="1:17" x14ac:dyDescent="0.2">
      <c r="A458" s="14" t="str">
        <f>IF(INTRO!$E$39="Non-endemic"," ",IF(COUNTRY_INFO!A458=0," ",COUNTRY_INFO!A458))</f>
        <v>Ethiopia</v>
      </c>
      <c r="B458" s="14" t="str">
        <f>IF(INTRO!$E$39="Non-endemic"," ",IF(COUNTRY_INFO!B458=0," ",COUNTRY_INFO!B458))</f>
        <v>Oromia Jimma</v>
      </c>
      <c r="C458" s="14" t="str">
        <f>IF(INTRO!$E$39="Non-endemic"," ",IF(COUNTRY_INFO!C458=0," ",COUNTRY_INFO!C458))</f>
        <v>Dedo</v>
      </c>
      <c r="D458" s="15">
        <f>IF(INTRO!$E$39="Non-endemic",0,IF(INTRO!$E$39="Endemic but PC is not required",IF(COUNTRY_INFO!$H458=1,COUNTRY_INFO!F458+COUNTRY_INFO!G458,0),IF(COUNTRY_INFO!$H458=1,COUNTRY_INFO!F458+COUNTRY_INFO!G458,IF(COUNTRY_INFO!$I458=1,IF(COUNTRY_INFO!M458&gt;=(COUNTRY_INFO!F458+COUNTRY_INFO!G458),COUNTRY_INFO!F458+COUNTRY_INFO!G458,COUNTRY_INFO!$M458),0))))</f>
        <v>203860.11693606208</v>
      </c>
      <c r="E458" s="16">
        <f>IF(AND(INTRO!$E$39="Non-endemic",INTRO!$E$37="Non-endemic"),"Not required",IF(INTRO!$E$39="Non-endemic","Treat with DEC",COUNTRY_INFO!P458))</f>
        <v>0</v>
      </c>
      <c r="F458" s="16">
        <f>IF(INTRO!$E$39&lt;&gt;"Non-endemic",COUNTRY_INFO!Q458,"Not required")</f>
        <v>2</v>
      </c>
      <c r="G458" s="15">
        <f>IF(COUNTRY_INFO!H458=1, IF($E458=1,$D458, 0),0)</f>
        <v>0</v>
      </c>
      <c r="H458" s="15">
        <f>IF(INTRO!$E$39&lt;&gt;"Endemic",0, IF(AND(COUNTRY_INFO!$I458=1,$F458&lt;&gt;0),IF(COUNTRY_INFO!M458&gt;=(COUNTRY_INFO!F458+COUNTRY_INFO!G458),COUNTRY_INFO!F458+COUNTRY_INFO!G458,COUNTRY_INFO!$M458), 0))</f>
        <v>203860.11693606208</v>
      </c>
      <c r="I458" s="3"/>
      <c r="J458" s="15">
        <f t="shared" ref="J458:J521" si="51">IF(I458=0,H458,IF(I458&gt;H458,H458,I458))</f>
        <v>203860.11693606208</v>
      </c>
      <c r="K458" s="15">
        <f t="shared" ref="K458:K521" si="52">IF(G458&lt;J458,0,IF($E458=1, (G458-J458)*2.8, 0))</f>
        <v>0</v>
      </c>
      <c r="L458" s="15">
        <f t="shared" ref="L458:L521" si="53">IF($E458&lt;$F458, J458*(F458-E458)*2.8, 0)</f>
        <v>1141616.6548419476</v>
      </c>
      <c r="M458" s="15">
        <f t="shared" ref="M458:M521" si="54">IF(AND($E458=1, $F458&lt;&gt;0), J458*2.8, 0)</f>
        <v>0</v>
      </c>
      <c r="N458" s="15">
        <f t="shared" ref="N458:N521" si="55">SUM(K458:M458)</f>
        <v>1141616.6548419476</v>
      </c>
      <c r="O458" s="25"/>
      <c r="P458" s="17">
        <f t="shared" si="49"/>
        <v>1141616.6548419476</v>
      </c>
      <c r="Q458" s="17">
        <f t="shared" si="50"/>
        <v>2284</v>
      </c>
    </row>
    <row r="459" spans="1:17" x14ac:dyDescent="0.2">
      <c r="A459" s="14" t="str">
        <f>IF(INTRO!$E$39="Non-endemic"," ",IF(COUNTRY_INFO!A459=0," ",COUNTRY_INFO!A459))</f>
        <v>Ethiopia</v>
      </c>
      <c r="B459" s="14" t="str">
        <f>IF(INTRO!$E$39="Non-endemic"," ",IF(COUNTRY_INFO!B459=0," ",COUNTRY_INFO!B459))</f>
        <v>Oromia Jimma</v>
      </c>
      <c r="C459" s="14" t="str">
        <f>IF(INTRO!$E$39="Non-endemic"," ",IF(COUNTRY_INFO!C459=0," ",COUNTRY_INFO!C459))</f>
        <v>Gera</v>
      </c>
      <c r="D459" s="15">
        <f>IF(INTRO!$E$39="Non-endemic",0,IF(INTRO!$E$39="Endemic but PC is not required",IF(COUNTRY_INFO!$H459=1,COUNTRY_INFO!F459+COUNTRY_INFO!G459,0),IF(COUNTRY_INFO!$H459=1,COUNTRY_INFO!F459+COUNTRY_INFO!G459,IF(COUNTRY_INFO!$I459=1,IF(COUNTRY_INFO!M459&gt;=(COUNTRY_INFO!F459+COUNTRY_INFO!G459),COUNTRY_INFO!F459+COUNTRY_INFO!G459,COUNTRY_INFO!$M459),0))))</f>
        <v>126895.37154276682</v>
      </c>
      <c r="E459" s="16">
        <f>IF(AND(INTRO!$E$39="Non-endemic",INTRO!$E$37="Non-endemic"),"Not required",IF(INTRO!$E$39="Non-endemic","Treat with DEC",COUNTRY_INFO!P459))</f>
        <v>0</v>
      </c>
      <c r="F459" s="16">
        <f>IF(INTRO!$E$39&lt;&gt;"Non-endemic",COUNTRY_INFO!Q459,"Not required")</f>
        <v>2</v>
      </c>
      <c r="G459" s="15">
        <f>IF(COUNTRY_INFO!H459=1, IF($E459=1,$D459, 0),0)</f>
        <v>0</v>
      </c>
      <c r="H459" s="15">
        <f>IF(INTRO!$E$39&lt;&gt;"Endemic",0, IF(AND(COUNTRY_INFO!$I459=1,$F459&lt;&gt;0),IF(COUNTRY_INFO!M459&gt;=(COUNTRY_INFO!F459+COUNTRY_INFO!G459),COUNTRY_INFO!F459+COUNTRY_INFO!G459,COUNTRY_INFO!$M459), 0))</f>
        <v>126895.37154276682</v>
      </c>
      <c r="I459" s="3"/>
      <c r="J459" s="15">
        <f t="shared" si="51"/>
        <v>126895.37154276682</v>
      </c>
      <c r="K459" s="15">
        <f t="shared" si="52"/>
        <v>0</v>
      </c>
      <c r="L459" s="15">
        <f t="shared" si="53"/>
        <v>710614.08063949412</v>
      </c>
      <c r="M459" s="15">
        <f t="shared" si="54"/>
        <v>0</v>
      </c>
      <c r="N459" s="15">
        <f t="shared" si="55"/>
        <v>710614.08063949412</v>
      </c>
      <c r="O459" s="25"/>
      <c r="P459" s="17">
        <f t="shared" si="49"/>
        <v>710614.08063949412</v>
      </c>
      <c r="Q459" s="17">
        <f t="shared" si="50"/>
        <v>1422</v>
      </c>
    </row>
    <row r="460" spans="1:17" x14ac:dyDescent="0.2">
      <c r="A460" s="14" t="str">
        <f>IF(INTRO!$E$39="Non-endemic"," ",IF(COUNTRY_INFO!A460=0," ",COUNTRY_INFO!A460))</f>
        <v>Ethiopia</v>
      </c>
      <c r="B460" s="14" t="str">
        <f>IF(INTRO!$E$39="Non-endemic"," ",IF(COUNTRY_INFO!B460=0," ",COUNTRY_INFO!B460))</f>
        <v>Oromia Jimma</v>
      </c>
      <c r="C460" s="14" t="str">
        <f>IF(INTRO!$E$39="Non-endemic"," ",IF(COUNTRY_INFO!C460=0," ",COUNTRY_INFO!C460))</f>
        <v>Gomma</v>
      </c>
      <c r="D460" s="15">
        <f>IF(INTRO!$E$39="Non-endemic",0,IF(INTRO!$E$39="Endemic but PC is not required",IF(COUNTRY_INFO!$H460=1,COUNTRY_INFO!F460+COUNTRY_INFO!G460,0),IF(COUNTRY_INFO!$H460=1,COUNTRY_INFO!F460+COUNTRY_INFO!G460,IF(COUNTRY_INFO!$I460=1,IF(COUNTRY_INFO!M460&gt;=(COUNTRY_INFO!F460+COUNTRY_INFO!G460),COUNTRY_INFO!F460+COUNTRY_INFO!G460,COUNTRY_INFO!$M460),0))))</f>
        <v>241052.22485061811</v>
      </c>
      <c r="E460" s="16">
        <f>IF(AND(INTRO!$E$39="Non-endemic",INTRO!$E$37="Non-endemic"),"Not required",IF(INTRO!$E$39="Non-endemic","Treat with DEC",COUNTRY_INFO!P460))</f>
        <v>0</v>
      </c>
      <c r="F460" s="16">
        <f>IF(INTRO!$E$39&lt;&gt;"Non-endemic",COUNTRY_INFO!Q460,"Not required")</f>
        <v>2</v>
      </c>
      <c r="G460" s="15">
        <f>IF(COUNTRY_INFO!H460=1, IF($E460=1,$D460, 0),0)</f>
        <v>0</v>
      </c>
      <c r="H460" s="15">
        <f>IF(INTRO!$E$39&lt;&gt;"Endemic",0, IF(AND(COUNTRY_INFO!$I460=1,$F460&lt;&gt;0),IF(COUNTRY_INFO!M460&gt;=(COUNTRY_INFO!F460+COUNTRY_INFO!G460),COUNTRY_INFO!F460+COUNTRY_INFO!G460,COUNTRY_INFO!$M460), 0))</f>
        <v>241052.22485061811</v>
      </c>
      <c r="I460" s="3"/>
      <c r="J460" s="15">
        <f t="shared" si="51"/>
        <v>241052.22485061811</v>
      </c>
      <c r="K460" s="15">
        <f t="shared" si="52"/>
        <v>0</v>
      </c>
      <c r="L460" s="15">
        <f t="shared" si="53"/>
        <v>1349892.4591634613</v>
      </c>
      <c r="M460" s="15">
        <f t="shared" si="54"/>
        <v>0</v>
      </c>
      <c r="N460" s="15">
        <f t="shared" si="55"/>
        <v>1349892.4591634613</v>
      </c>
      <c r="O460" s="25"/>
      <c r="P460" s="17">
        <f t="shared" si="49"/>
        <v>1349892.4591634613</v>
      </c>
      <c r="Q460" s="17">
        <f t="shared" si="50"/>
        <v>2700</v>
      </c>
    </row>
    <row r="461" spans="1:17" x14ac:dyDescent="0.2">
      <c r="A461" s="14" t="str">
        <f>IF(INTRO!$E$39="Non-endemic"," ",IF(COUNTRY_INFO!A461=0," ",COUNTRY_INFO!A461))</f>
        <v>Ethiopia</v>
      </c>
      <c r="B461" s="14" t="str">
        <f>IF(INTRO!$E$39="Non-endemic"," ",IF(COUNTRY_INFO!B461=0," ",COUNTRY_INFO!B461))</f>
        <v>Oromia Jimma</v>
      </c>
      <c r="C461" s="14" t="str">
        <f>IF(INTRO!$E$39="Non-endemic"," ",IF(COUNTRY_INFO!C461=0," ",COUNTRY_INFO!C461))</f>
        <v>Gumay</v>
      </c>
      <c r="D461" s="15">
        <f>IF(INTRO!$E$39="Non-endemic",0,IF(INTRO!$E$39="Endemic but PC is not required",IF(COUNTRY_INFO!$H461=1,COUNTRY_INFO!F461+COUNTRY_INFO!G461,0),IF(COUNTRY_INFO!$H461=1,COUNTRY_INFO!F461+COUNTRY_INFO!G461,IF(COUNTRY_INFO!$I461=1,IF(COUNTRY_INFO!M461&gt;=(COUNTRY_INFO!F461+COUNTRY_INFO!G461),COUNTRY_INFO!F461+COUNTRY_INFO!G461,COUNTRY_INFO!$M461),0))))</f>
        <v>68686.94276533107</v>
      </c>
      <c r="E461" s="16">
        <f>IF(AND(INTRO!$E$39="Non-endemic",INTRO!$E$37="Non-endemic"),"Not required",IF(INTRO!$E$39="Non-endemic","Treat with DEC",COUNTRY_INFO!P461))</f>
        <v>0</v>
      </c>
      <c r="F461" s="16">
        <f>IF(INTRO!$E$39&lt;&gt;"Non-endemic",COUNTRY_INFO!Q461,"Not required")</f>
        <v>2</v>
      </c>
      <c r="G461" s="15">
        <f>IF(COUNTRY_INFO!H461=1, IF($E461=1,$D461, 0),0)</f>
        <v>0</v>
      </c>
      <c r="H461" s="15">
        <f>IF(INTRO!$E$39&lt;&gt;"Endemic",0, IF(AND(COUNTRY_INFO!$I461=1,$F461&lt;&gt;0),IF(COUNTRY_INFO!M461&gt;=(COUNTRY_INFO!F461+COUNTRY_INFO!G461),COUNTRY_INFO!F461+COUNTRY_INFO!G461,COUNTRY_INFO!$M461), 0))</f>
        <v>68686.94276533107</v>
      </c>
      <c r="I461" s="3"/>
      <c r="J461" s="15">
        <f t="shared" si="51"/>
        <v>68686.94276533107</v>
      </c>
      <c r="K461" s="15">
        <f t="shared" si="52"/>
        <v>0</v>
      </c>
      <c r="L461" s="15">
        <f t="shared" si="53"/>
        <v>384646.87948585395</v>
      </c>
      <c r="M461" s="15">
        <f t="shared" si="54"/>
        <v>0</v>
      </c>
      <c r="N461" s="15">
        <f t="shared" si="55"/>
        <v>384646.87948585395</v>
      </c>
      <c r="O461" s="25"/>
      <c r="P461" s="17">
        <f t="shared" si="49"/>
        <v>384646.87948585395</v>
      </c>
      <c r="Q461" s="17">
        <f t="shared" si="50"/>
        <v>770</v>
      </c>
    </row>
    <row r="462" spans="1:17" x14ac:dyDescent="0.2">
      <c r="A462" s="14" t="str">
        <f>IF(INTRO!$E$39="Non-endemic"," ",IF(COUNTRY_INFO!A462=0," ",COUNTRY_INFO!A462))</f>
        <v>Ethiopia</v>
      </c>
      <c r="B462" s="14" t="str">
        <f>IF(INTRO!$E$39="Non-endemic"," ",IF(COUNTRY_INFO!B462=0," ",COUNTRY_INFO!B462))</f>
        <v>Oromia Jimma</v>
      </c>
      <c r="C462" s="14" t="str">
        <f>IF(INTRO!$E$39="Non-endemic"," ",IF(COUNTRY_INFO!C462=0," ",COUNTRY_INFO!C462))</f>
        <v>Jimma Town</v>
      </c>
      <c r="D462" s="15">
        <f>IF(INTRO!$E$39="Non-endemic",0,IF(INTRO!$E$39="Endemic but PC is not required",IF(COUNTRY_INFO!$H462=1,COUNTRY_INFO!F462+COUNTRY_INFO!G462,0),IF(COUNTRY_INFO!$H462=1,COUNTRY_INFO!F462+COUNTRY_INFO!G462,IF(COUNTRY_INFO!$I462=1,IF(COUNTRY_INFO!M462&gt;=(COUNTRY_INFO!F462+COUNTRY_INFO!G462),COUNTRY_INFO!F462+COUNTRY_INFO!G462,COUNTRY_INFO!$M462),0))))</f>
        <v>153349.45167376212</v>
      </c>
      <c r="E462" s="16">
        <f>IF(AND(INTRO!$E$39="Non-endemic",INTRO!$E$37="Non-endemic"),"Not required",IF(INTRO!$E$39="Non-endemic","Treat with DEC",COUNTRY_INFO!P462))</f>
        <v>0</v>
      </c>
      <c r="F462" s="16">
        <f>IF(INTRO!$E$39&lt;&gt;"Non-endemic",COUNTRY_INFO!Q462,"Not required")</f>
        <v>2</v>
      </c>
      <c r="G462" s="15">
        <f>IF(COUNTRY_INFO!H462=1, IF($E462=1,$D462, 0),0)</f>
        <v>0</v>
      </c>
      <c r="H462" s="15">
        <f>IF(INTRO!$E$39&lt;&gt;"Endemic",0, IF(AND(COUNTRY_INFO!$I462=1,$F462&lt;&gt;0),IF(COUNTRY_INFO!M462&gt;=(COUNTRY_INFO!F462+COUNTRY_INFO!G462),COUNTRY_INFO!F462+COUNTRY_INFO!G462,COUNTRY_INFO!$M462), 0))</f>
        <v>153349.45167376212</v>
      </c>
      <c r="I462" s="3"/>
      <c r="J462" s="15">
        <f t="shared" si="51"/>
        <v>153349.45167376212</v>
      </c>
      <c r="K462" s="15">
        <f t="shared" si="52"/>
        <v>0</v>
      </c>
      <c r="L462" s="15">
        <f t="shared" si="53"/>
        <v>858756.9293730678</v>
      </c>
      <c r="M462" s="15">
        <f t="shared" si="54"/>
        <v>0</v>
      </c>
      <c r="N462" s="15">
        <f t="shared" si="55"/>
        <v>858756.9293730678</v>
      </c>
      <c r="O462" s="25"/>
      <c r="P462" s="17">
        <f t="shared" si="49"/>
        <v>858756.9293730678</v>
      </c>
      <c r="Q462" s="17">
        <f t="shared" si="50"/>
        <v>1718</v>
      </c>
    </row>
    <row r="463" spans="1:17" x14ac:dyDescent="0.2">
      <c r="A463" s="14" t="str">
        <f>IF(INTRO!$E$39="Non-endemic"," ",IF(COUNTRY_INFO!A463=0," ",COUNTRY_INFO!A463))</f>
        <v>Ethiopia</v>
      </c>
      <c r="B463" s="14" t="str">
        <f>IF(INTRO!$E$39="Non-endemic"," ",IF(COUNTRY_INFO!B463=0," ",COUNTRY_INFO!B463))</f>
        <v>Oromia Jimma</v>
      </c>
      <c r="C463" s="14" t="str">
        <f>IF(INTRO!$E$39="Non-endemic"," ",IF(COUNTRY_INFO!C463=0," ",COUNTRY_INFO!C463))</f>
        <v>Kersa</v>
      </c>
      <c r="D463" s="15">
        <f>IF(INTRO!$E$39="Non-endemic",0,IF(INTRO!$E$39="Endemic but PC is not required",IF(COUNTRY_INFO!$H463=1,COUNTRY_INFO!F463+COUNTRY_INFO!G463,0),IF(COUNTRY_INFO!$H463=1,COUNTRY_INFO!F463+COUNTRY_INFO!G463,IF(COUNTRY_INFO!$I463=1,IF(COUNTRY_INFO!M463&gt;=(COUNTRY_INFO!F463+COUNTRY_INFO!G463),COUNTRY_INFO!F463+COUNTRY_INFO!G463,COUNTRY_INFO!$M463),0))))</f>
        <v>186502.76872862424</v>
      </c>
      <c r="E463" s="16">
        <f>IF(AND(INTRO!$E$39="Non-endemic",INTRO!$E$37="Non-endemic"),"Not required",IF(INTRO!$E$39="Non-endemic","Treat with DEC",COUNTRY_INFO!P463))</f>
        <v>0</v>
      </c>
      <c r="F463" s="16">
        <f>IF(INTRO!$E$39&lt;&gt;"Non-endemic",COUNTRY_INFO!Q463,"Not required")</f>
        <v>2</v>
      </c>
      <c r="G463" s="15">
        <f>IF(COUNTRY_INFO!H463=1, IF($E463=1,$D463, 0),0)</f>
        <v>0</v>
      </c>
      <c r="H463" s="15">
        <f>IF(INTRO!$E$39&lt;&gt;"Endemic",0, IF(AND(COUNTRY_INFO!$I463=1,$F463&lt;&gt;0),IF(COUNTRY_INFO!M463&gt;=(COUNTRY_INFO!F463+COUNTRY_INFO!G463),COUNTRY_INFO!F463+COUNTRY_INFO!G463,COUNTRY_INFO!$M463), 0))</f>
        <v>186502.76872862424</v>
      </c>
      <c r="I463" s="3"/>
      <c r="J463" s="15">
        <f t="shared" si="51"/>
        <v>186502.76872862424</v>
      </c>
      <c r="K463" s="15">
        <f t="shared" si="52"/>
        <v>0</v>
      </c>
      <c r="L463" s="15">
        <f t="shared" si="53"/>
        <v>1044415.5048802957</v>
      </c>
      <c r="M463" s="15">
        <f t="shared" si="54"/>
        <v>0</v>
      </c>
      <c r="N463" s="15">
        <f t="shared" si="55"/>
        <v>1044415.5048802957</v>
      </c>
      <c r="O463" s="25"/>
      <c r="P463" s="17">
        <f t="shared" si="49"/>
        <v>1044415.5048802957</v>
      </c>
      <c r="Q463" s="17">
        <f t="shared" si="50"/>
        <v>2089</v>
      </c>
    </row>
    <row r="464" spans="1:17" x14ac:dyDescent="0.2">
      <c r="A464" s="14" t="str">
        <f>IF(INTRO!$E$39="Non-endemic"," ",IF(COUNTRY_INFO!A464=0," ",COUNTRY_INFO!A464))</f>
        <v>Ethiopia</v>
      </c>
      <c r="B464" s="14" t="str">
        <f>IF(INTRO!$E$39="Non-endemic"," ",IF(COUNTRY_INFO!B464=0," ",COUNTRY_INFO!B464))</f>
        <v>Oromia Jimma</v>
      </c>
      <c r="C464" s="14" t="str">
        <f>IF(INTRO!$E$39="Non-endemic"," ",IF(COUNTRY_INFO!C464=0," ",COUNTRY_INFO!C464))</f>
        <v>Limu Kossa</v>
      </c>
      <c r="D464" s="15">
        <f>IF(INTRO!$E$39="Non-endemic",0,IF(INTRO!$E$39="Endemic but PC is not required",IF(COUNTRY_INFO!$H464=1,COUNTRY_INFO!F464+COUNTRY_INFO!G464,0),IF(COUNTRY_INFO!$H464=1,COUNTRY_INFO!F464+COUNTRY_INFO!G464,IF(COUNTRY_INFO!$I464=1,IF(COUNTRY_INFO!M464&gt;=(COUNTRY_INFO!F464+COUNTRY_INFO!G464),COUNTRY_INFO!F464+COUNTRY_INFO!G464,COUNTRY_INFO!$M464),0))))</f>
        <v>180274.43763265366</v>
      </c>
      <c r="E464" s="16">
        <f>IF(AND(INTRO!$E$39="Non-endemic",INTRO!$E$37="Non-endemic"),"Not required",IF(INTRO!$E$39="Non-endemic","Treat with DEC",COUNTRY_INFO!P464))</f>
        <v>0</v>
      </c>
      <c r="F464" s="16">
        <f>IF(INTRO!$E$39&lt;&gt;"Non-endemic",COUNTRY_INFO!Q464,"Not required")</f>
        <v>2</v>
      </c>
      <c r="G464" s="15">
        <f>IF(COUNTRY_INFO!H464=1, IF($E464=1,$D464, 0),0)</f>
        <v>0</v>
      </c>
      <c r="H464" s="15">
        <f>IF(INTRO!$E$39&lt;&gt;"Endemic",0, IF(AND(COUNTRY_INFO!$I464=1,$F464&lt;&gt;0),IF(COUNTRY_INFO!M464&gt;=(COUNTRY_INFO!F464+COUNTRY_INFO!G464),COUNTRY_INFO!F464+COUNTRY_INFO!G464,COUNTRY_INFO!$M464), 0))</f>
        <v>180274.43763265366</v>
      </c>
      <c r="I464" s="3"/>
      <c r="J464" s="15">
        <f t="shared" si="51"/>
        <v>180274.43763265366</v>
      </c>
      <c r="K464" s="15">
        <f t="shared" si="52"/>
        <v>0</v>
      </c>
      <c r="L464" s="15">
        <f t="shared" si="53"/>
        <v>1009536.8507428605</v>
      </c>
      <c r="M464" s="15">
        <f t="shared" si="54"/>
        <v>0</v>
      </c>
      <c r="N464" s="15">
        <f t="shared" si="55"/>
        <v>1009536.8507428605</v>
      </c>
      <c r="O464" s="25"/>
      <c r="P464" s="17">
        <f t="shared" si="49"/>
        <v>1009536.8507428605</v>
      </c>
      <c r="Q464" s="17">
        <f t="shared" si="50"/>
        <v>2020</v>
      </c>
    </row>
    <row r="465" spans="1:17" x14ac:dyDescent="0.2">
      <c r="A465" s="14" t="str">
        <f>IF(INTRO!$E$39="Non-endemic"," ",IF(COUNTRY_INFO!A465=0," ",COUNTRY_INFO!A465))</f>
        <v>Ethiopia</v>
      </c>
      <c r="B465" s="14" t="str">
        <f>IF(INTRO!$E$39="Non-endemic"," ",IF(COUNTRY_INFO!B465=0," ",COUNTRY_INFO!B465))</f>
        <v>Oromia Jimma</v>
      </c>
      <c r="C465" s="14" t="str">
        <f>IF(INTRO!$E$39="Non-endemic"," ",IF(COUNTRY_INFO!C465=0," ",COUNTRY_INFO!C465))</f>
        <v>Limu Seka</v>
      </c>
      <c r="D465" s="15">
        <f>IF(INTRO!$E$39="Non-endemic",0,IF(INTRO!$E$39="Endemic but PC is not required",IF(COUNTRY_INFO!$H465=1,COUNTRY_INFO!F465+COUNTRY_INFO!G465,0),IF(COUNTRY_INFO!$H465=1,COUNTRY_INFO!F465+COUNTRY_INFO!G465,IF(COUNTRY_INFO!$I465=1,IF(COUNTRY_INFO!M465&gt;=(COUNTRY_INFO!F465+COUNTRY_INFO!G465),COUNTRY_INFO!F465+COUNTRY_INFO!G465,COUNTRY_INFO!$M465),0))))</f>
        <v>149637.20135166045</v>
      </c>
      <c r="E465" s="16">
        <f>IF(AND(INTRO!$E$39="Non-endemic",INTRO!$E$37="Non-endemic"),"Not required",IF(INTRO!$E$39="Non-endemic","Treat with DEC",COUNTRY_INFO!P465))</f>
        <v>0</v>
      </c>
      <c r="F465" s="16">
        <f>IF(INTRO!$E$39&lt;&gt;"Non-endemic",COUNTRY_INFO!Q465,"Not required")</f>
        <v>2</v>
      </c>
      <c r="G465" s="15">
        <f>IF(COUNTRY_INFO!H465=1, IF($E465=1,$D465, 0),0)</f>
        <v>0</v>
      </c>
      <c r="H465" s="15">
        <f>IF(INTRO!$E$39&lt;&gt;"Endemic",0, IF(AND(COUNTRY_INFO!$I465=1,$F465&lt;&gt;0),IF(COUNTRY_INFO!M465&gt;=(COUNTRY_INFO!F465+COUNTRY_INFO!G465),COUNTRY_INFO!F465+COUNTRY_INFO!G465,COUNTRY_INFO!$M465), 0))</f>
        <v>149637.20135166045</v>
      </c>
      <c r="I465" s="3"/>
      <c r="J465" s="15">
        <f t="shared" si="51"/>
        <v>149637.20135166045</v>
      </c>
      <c r="K465" s="15">
        <f t="shared" si="52"/>
        <v>0</v>
      </c>
      <c r="L465" s="15">
        <f t="shared" si="53"/>
        <v>837968.32756929845</v>
      </c>
      <c r="M465" s="15">
        <f t="shared" si="54"/>
        <v>0</v>
      </c>
      <c r="N465" s="15">
        <f t="shared" si="55"/>
        <v>837968.32756929845</v>
      </c>
      <c r="O465" s="25"/>
      <c r="P465" s="17">
        <f t="shared" si="49"/>
        <v>837968.32756929845</v>
      </c>
      <c r="Q465" s="17">
        <f t="shared" si="50"/>
        <v>1676</v>
      </c>
    </row>
    <row r="466" spans="1:17" x14ac:dyDescent="0.2">
      <c r="A466" s="14" t="str">
        <f>IF(INTRO!$E$39="Non-endemic"," ",IF(COUNTRY_INFO!A466=0," ",COUNTRY_INFO!A466))</f>
        <v>Ethiopia</v>
      </c>
      <c r="B466" s="14" t="str">
        <f>IF(INTRO!$E$39="Non-endemic"," ",IF(COUNTRY_INFO!B466=0," ",COUNTRY_INFO!B466))</f>
        <v>Oromia Jimma</v>
      </c>
      <c r="C466" s="14" t="str">
        <f>IF(INTRO!$E$39="Non-endemic"," ",IF(COUNTRY_INFO!C466=0," ",COUNTRY_INFO!C466))</f>
        <v>Mancho</v>
      </c>
      <c r="D466" s="15">
        <f>IF(INTRO!$E$39="Non-endemic",0,IF(INTRO!$E$39="Endemic but PC is not required",IF(COUNTRY_INFO!$H466=1,COUNTRY_INFO!F466+COUNTRY_INFO!G466,0),IF(COUNTRY_INFO!$H466=1,COUNTRY_INFO!F466+COUNTRY_INFO!G466,IF(COUNTRY_INFO!$I466=1,IF(COUNTRY_INFO!M466&gt;=(COUNTRY_INFO!F466+COUNTRY_INFO!G466),COUNTRY_INFO!F466+COUNTRY_INFO!G466,COUNTRY_INFO!$M466),0))))</f>
        <v>138448.03203589987</v>
      </c>
      <c r="E466" s="16">
        <f>IF(AND(INTRO!$E$39="Non-endemic",INTRO!$E$37="Non-endemic"),"Not required",IF(INTRO!$E$39="Non-endemic","Treat with DEC",COUNTRY_INFO!P466))</f>
        <v>0</v>
      </c>
      <c r="F466" s="16">
        <f>IF(INTRO!$E$39&lt;&gt;"Non-endemic",COUNTRY_INFO!Q466,"Not required")</f>
        <v>2</v>
      </c>
      <c r="G466" s="15">
        <f>IF(COUNTRY_INFO!H466=1, IF($E466=1,$D466, 0),0)</f>
        <v>0</v>
      </c>
      <c r="H466" s="15">
        <f>IF(INTRO!$E$39&lt;&gt;"Endemic",0, IF(AND(COUNTRY_INFO!$I466=1,$F466&lt;&gt;0),IF(COUNTRY_INFO!M466&gt;=(COUNTRY_INFO!F466+COUNTRY_INFO!G466),COUNTRY_INFO!F466+COUNTRY_INFO!G466,COUNTRY_INFO!$M466), 0))</f>
        <v>138448.03203589987</v>
      </c>
      <c r="I466" s="3"/>
      <c r="J466" s="15">
        <f t="shared" si="51"/>
        <v>138448.03203589987</v>
      </c>
      <c r="K466" s="15">
        <f t="shared" si="52"/>
        <v>0</v>
      </c>
      <c r="L466" s="15">
        <f t="shared" si="53"/>
        <v>775308.97940103919</v>
      </c>
      <c r="M466" s="15">
        <f t="shared" si="54"/>
        <v>0</v>
      </c>
      <c r="N466" s="15">
        <f t="shared" si="55"/>
        <v>775308.97940103919</v>
      </c>
      <c r="O466" s="25"/>
      <c r="P466" s="17">
        <f t="shared" si="49"/>
        <v>775308.97940103919</v>
      </c>
      <c r="Q466" s="17">
        <f t="shared" si="50"/>
        <v>1551</v>
      </c>
    </row>
    <row r="467" spans="1:17" x14ac:dyDescent="0.2">
      <c r="A467" s="14" t="str">
        <f>IF(INTRO!$E$39="Non-endemic"," ",IF(COUNTRY_INFO!A467=0," ",COUNTRY_INFO!A467))</f>
        <v>Ethiopia</v>
      </c>
      <c r="B467" s="14" t="str">
        <f>IF(INTRO!$E$39="Non-endemic"," ",IF(COUNTRY_INFO!B467=0," ",COUNTRY_INFO!B467))</f>
        <v>Oromia Jimma</v>
      </c>
      <c r="C467" s="14" t="str">
        <f>IF(INTRO!$E$39="Non-endemic"," ",IF(COUNTRY_INFO!C467=0," ",COUNTRY_INFO!C467))</f>
        <v>Manna</v>
      </c>
      <c r="D467" s="15">
        <f>IF(INTRO!$E$39="Non-endemic",0,IF(INTRO!$E$39="Endemic but PC is not required",IF(COUNTRY_INFO!$H467=1,COUNTRY_INFO!F467+COUNTRY_INFO!G467,0),IF(COUNTRY_INFO!$H467=1,COUNTRY_INFO!F467+COUNTRY_INFO!G467,IF(COUNTRY_INFO!$I467=1,IF(COUNTRY_INFO!M467&gt;=(COUNTRY_INFO!F467+COUNTRY_INFO!G467),COUNTRY_INFO!F467+COUNTRY_INFO!G467,COUNTRY_INFO!$M467),0))))</f>
        <v>165336.06735501124</v>
      </c>
      <c r="E467" s="16">
        <f>IF(AND(INTRO!$E$39="Non-endemic",INTRO!$E$37="Non-endemic"),"Not required",IF(INTRO!$E$39="Non-endemic","Treat with DEC",COUNTRY_INFO!P467))</f>
        <v>0</v>
      </c>
      <c r="F467" s="16">
        <f>IF(INTRO!$E$39&lt;&gt;"Non-endemic",COUNTRY_INFO!Q467,"Not required")</f>
        <v>2</v>
      </c>
      <c r="G467" s="15">
        <f>IF(COUNTRY_INFO!H467=1, IF($E467=1,$D467, 0),0)</f>
        <v>0</v>
      </c>
      <c r="H467" s="15">
        <f>IF(INTRO!$E$39&lt;&gt;"Endemic",0, IF(AND(COUNTRY_INFO!$I467=1,$F467&lt;&gt;0),IF(COUNTRY_INFO!M467&gt;=(COUNTRY_INFO!F467+COUNTRY_INFO!G467),COUNTRY_INFO!F467+COUNTRY_INFO!G467,COUNTRY_INFO!$M467), 0))</f>
        <v>165336.06735501124</v>
      </c>
      <c r="I467" s="3"/>
      <c r="J467" s="15">
        <f t="shared" si="51"/>
        <v>165336.06735501124</v>
      </c>
      <c r="K467" s="15">
        <f t="shared" si="52"/>
        <v>0</v>
      </c>
      <c r="L467" s="15">
        <f t="shared" si="53"/>
        <v>925881.97718806285</v>
      </c>
      <c r="M467" s="15">
        <f t="shared" si="54"/>
        <v>0</v>
      </c>
      <c r="N467" s="15">
        <f t="shared" si="55"/>
        <v>925881.97718806285</v>
      </c>
      <c r="O467" s="25"/>
      <c r="P467" s="17">
        <f t="shared" si="49"/>
        <v>925881.97718806285</v>
      </c>
      <c r="Q467" s="17">
        <f t="shared" si="50"/>
        <v>1852</v>
      </c>
    </row>
    <row r="468" spans="1:17" x14ac:dyDescent="0.2">
      <c r="A468" s="14" t="str">
        <f>IF(INTRO!$E$39="Non-endemic"," ",IF(COUNTRY_INFO!A468=0," ",COUNTRY_INFO!A468))</f>
        <v>Ethiopia</v>
      </c>
      <c r="B468" s="14" t="str">
        <f>IF(INTRO!$E$39="Non-endemic"," ",IF(COUNTRY_INFO!B468=0," ",COUNTRY_INFO!B468))</f>
        <v>Oromia Jimma</v>
      </c>
      <c r="C468" s="14" t="str">
        <f>IF(INTRO!$E$39="Non-endemic"," ",IF(COUNTRY_INFO!C468=0," ",COUNTRY_INFO!C468))</f>
        <v>Nono Benja</v>
      </c>
      <c r="D468" s="15">
        <f>IF(INTRO!$E$39="Non-endemic",0,IF(INTRO!$E$39="Endemic but PC is not required",IF(COUNTRY_INFO!$H468=1,COUNTRY_INFO!F468+COUNTRY_INFO!G468,0),IF(COUNTRY_INFO!$H468=1,COUNTRY_INFO!F468+COUNTRY_INFO!G468,IF(COUNTRY_INFO!$I468=1,IF(COUNTRY_INFO!M468&gt;=(COUNTRY_INFO!F468+COUNTRY_INFO!G468),COUNTRY_INFO!F468+COUNTRY_INFO!G468,COUNTRY_INFO!$M468),0))))</f>
        <v>66900.422297819634</v>
      </c>
      <c r="E468" s="16">
        <f>IF(AND(INTRO!$E$39="Non-endemic",INTRO!$E$37="Non-endemic"),"Not required",IF(INTRO!$E$39="Non-endemic","Treat with DEC",COUNTRY_INFO!P468))</f>
        <v>0</v>
      </c>
      <c r="F468" s="16">
        <f>IF(INTRO!$E$39&lt;&gt;"Non-endemic",COUNTRY_INFO!Q468,"Not required")</f>
        <v>2</v>
      </c>
      <c r="G468" s="15">
        <f>IF(COUNTRY_INFO!H468=1, IF($E468=1,$D468, 0),0)</f>
        <v>0</v>
      </c>
      <c r="H468" s="15">
        <f>IF(INTRO!$E$39&lt;&gt;"Endemic",0, IF(AND(COUNTRY_INFO!$I468=1,$F468&lt;&gt;0),IF(COUNTRY_INFO!M468&gt;=(COUNTRY_INFO!F468+COUNTRY_INFO!G468),COUNTRY_INFO!F468+COUNTRY_INFO!G468,COUNTRY_INFO!$M468), 0))</f>
        <v>66900.422297819634</v>
      </c>
      <c r="I468" s="3"/>
      <c r="J468" s="15">
        <f t="shared" si="51"/>
        <v>66900.422297819634</v>
      </c>
      <c r="K468" s="15">
        <f t="shared" si="52"/>
        <v>0</v>
      </c>
      <c r="L468" s="15">
        <f t="shared" si="53"/>
        <v>374642.3648677899</v>
      </c>
      <c r="M468" s="15">
        <f t="shared" si="54"/>
        <v>0</v>
      </c>
      <c r="N468" s="15">
        <f t="shared" si="55"/>
        <v>374642.3648677899</v>
      </c>
      <c r="O468" s="25"/>
      <c r="P468" s="17">
        <f t="shared" si="49"/>
        <v>374642.3648677899</v>
      </c>
      <c r="Q468" s="17">
        <f t="shared" si="50"/>
        <v>750</v>
      </c>
    </row>
    <row r="469" spans="1:17" x14ac:dyDescent="0.2">
      <c r="A469" s="14" t="str">
        <f>IF(INTRO!$E$39="Non-endemic"," ",IF(COUNTRY_INFO!A469=0," ",COUNTRY_INFO!A469))</f>
        <v>Ethiopia</v>
      </c>
      <c r="B469" s="14" t="str">
        <f>IF(INTRO!$E$39="Non-endemic"," ",IF(COUNTRY_INFO!B469=0," ",COUNTRY_INFO!B469))</f>
        <v>Oromia Jimma</v>
      </c>
      <c r="C469" s="14" t="str">
        <f>IF(INTRO!$E$39="Non-endemic"," ",IF(COUNTRY_INFO!C469=0," ",COUNTRY_INFO!C469))</f>
        <v xml:space="preserve">Omo Beyam </v>
      </c>
      <c r="D469" s="15">
        <f>IF(INTRO!$E$39="Non-endemic",0,IF(INTRO!$E$39="Endemic but PC is not required",IF(COUNTRY_INFO!$H469=1,COUNTRY_INFO!F469+COUNTRY_INFO!G469,0),IF(COUNTRY_INFO!$H469=1,COUNTRY_INFO!F469+COUNTRY_INFO!G469,IF(COUNTRY_INFO!$I469=1,IF(COUNTRY_INFO!M469&gt;=(COUNTRY_INFO!F469+COUNTRY_INFO!G469),COUNTRY_INFO!F469+COUNTRY_INFO!G469,COUNTRY_INFO!$M469),0))))</f>
        <v>115187.17463567536</v>
      </c>
      <c r="E469" s="16">
        <f>IF(AND(INTRO!$E$39="Non-endemic",INTRO!$E$37="Non-endemic"),"Not required",IF(INTRO!$E$39="Non-endemic","Treat with DEC",COUNTRY_INFO!P469))</f>
        <v>0</v>
      </c>
      <c r="F469" s="16">
        <f>IF(INTRO!$E$39&lt;&gt;"Non-endemic",COUNTRY_INFO!Q469,"Not required")</f>
        <v>2</v>
      </c>
      <c r="G469" s="15">
        <f>IF(COUNTRY_INFO!H469=1, IF($E469=1,$D469, 0),0)</f>
        <v>0</v>
      </c>
      <c r="H469" s="15">
        <f>IF(INTRO!$E$39&lt;&gt;"Endemic",0, IF(AND(COUNTRY_INFO!$I469=1,$F469&lt;&gt;0),IF(COUNTRY_INFO!M469&gt;=(COUNTRY_INFO!F469+COUNTRY_INFO!G469),COUNTRY_INFO!F469+COUNTRY_INFO!G469,COUNTRY_INFO!$M469), 0))</f>
        <v>115187.17463567536</v>
      </c>
      <c r="I469" s="3"/>
      <c r="J469" s="15">
        <f t="shared" si="51"/>
        <v>115187.17463567536</v>
      </c>
      <c r="K469" s="15">
        <f t="shared" si="52"/>
        <v>0</v>
      </c>
      <c r="L469" s="15">
        <f t="shared" si="53"/>
        <v>645048.17795978195</v>
      </c>
      <c r="M469" s="15">
        <f t="shared" si="54"/>
        <v>0</v>
      </c>
      <c r="N469" s="15">
        <f t="shared" si="55"/>
        <v>645048.17795978195</v>
      </c>
      <c r="O469" s="25"/>
      <c r="P469" s="17">
        <f t="shared" si="49"/>
        <v>645048.17795978195</v>
      </c>
      <c r="Q469" s="17">
        <f t="shared" si="50"/>
        <v>1291</v>
      </c>
    </row>
    <row r="470" spans="1:17" x14ac:dyDescent="0.2">
      <c r="A470" s="14" t="str">
        <f>IF(INTRO!$E$39="Non-endemic"," ",IF(COUNTRY_INFO!A470=0," ",COUNTRY_INFO!A470))</f>
        <v>Ethiopia</v>
      </c>
      <c r="B470" s="14" t="str">
        <f>IF(INTRO!$E$39="Non-endemic"," ",IF(COUNTRY_INFO!B470=0," ",COUNTRY_INFO!B470))</f>
        <v>Oromia Jimma</v>
      </c>
      <c r="C470" s="14" t="str">
        <f>IF(INTRO!$E$39="Non-endemic"," ",IF(COUNTRY_INFO!C470=0," ",COUNTRY_INFO!C470))</f>
        <v>Omo Nada</v>
      </c>
      <c r="D470" s="15">
        <f>IF(INTRO!$E$39="Non-endemic",0,IF(INTRO!$E$39="Endemic but PC is not required",IF(COUNTRY_INFO!$H470=1,COUNTRY_INFO!F470+COUNTRY_INFO!G470,0),IF(COUNTRY_INFO!$H470=1,COUNTRY_INFO!F470+COUNTRY_INFO!G470,IF(COUNTRY_INFO!$I470=1,IF(COUNTRY_INFO!M470&gt;=(COUNTRY_INFO!F470+COUNTRY_INFO!G470),COUNTRY_INFO!F470+COUNTRY_INFO!G470,COUNTRY_INFO!$M470),0))))</f>
        <v>180719.56394442418</v>
      </c>
      <c r="E470" s="16">
        <f>IF(AND(INTRO!$E$39="Non-endemic",INTRO!$E$37="Non-endemic"),"Not required",IF(INTRO!$E$39="Non-endemic","Treat with DEC",COUNTRY_INFO!P470))</f>
        <v>0</v>
      </c>
      <c r="F470" s="16">
        <f>IF(INTRO!$E$39&lt;&gt;"Non-endemic",COUNTRY_INFO!Q470,"Not required")</f>
        <v>2</v>
      </c>
      <c r="G470" s="15">
        <f>IF(COUNTRY_INFO!H470=1, IF($E470=1,$D470, 0),0)</f>
        <v>0</v>
      </c>
      <c r="H470" s="15">
        <f>IF(INTRO!$E$39&lt;&gt;"Endemic",0, IF(AND(COUNTRY_INFO!$I470=1,$F470&lt;&gt;0),IF(COUNTRY_INFO!M470&gt;=(COUNTRY_INFO!F470+COUNTRY_INFO!G470),COUNTRY_INFO!F470+COUNTRY_INFO!G470,COUNTRY_INFO!$M470), 0))</f>
        <v>180719.56394442418</v>
      </c>
      <c r="I470" s="3"/>
      <c r="J470" s="15">
        <f t="shared" si="51"/>
        <v>180719.56394442418</v>
      </c>
      <c r="K470" s="15">
        <f t="shared" si="52"/>
        <v>0</v>
      </c>
      <c r="L470" s="15">
        <f t="shared" si="53"/>
        <v>1012029.5580887754</v>
      </c>
      <c r="M470" s="15">
        <f t="shared" si="54"/>
        <v>0</v>
      </c>
      <c r="N470" s="15">
        <f t="shared" si="55"/>
        <v>1012029.5580887754</v>
      </c>
      <c r="O470" s="25"/>
      <c r="P470" s="17">
        <f t="shared" si="49"/>
        <v>1012029.5580887754</v>
      </c>
      <c r="Q470" s="17">
        <f t="shared" si="50"/>
        <v>2025</v>
      </c>
    </row>
    <row r="471" spans="1:17" x14ac:dyDescent="0.2">
      <c r="A471" s="14" t="str">
        <f>IF(INTRO!$E$39="Non-endemic"," ",IF(COUNTRY_INFO!A471=0," ",COUNTRY_INFO!A471))</f>
        <v>Ethiopia</v>
      </c>
      <c r="B471" s="14" t="str">
        <f>IF(INTRO!$E$39="Non-endemic"," ",IF(COUNTRY_INFO!B471=0," ",COUNTRY_INFO!B471))</f>
        <v>Oromia Jimma</v>
      </c>
      <c r="C471" s="14" t="str">
        <f>IF(INTRO!$E$39="Non-endemic"," ",IF(COUNTRY_INFO!C471=0," ",COUNTRY_INFO!C471))</f>
        <v>Seka Chokorsa</v>
      </c>
      <c r="D471" s="15">
        <f>IF(INTRO!$E$39="Non-endemic",0,IF(INTRO!$E$39="Endemic but PC is not required",IF(COUNTRY_INFO!$H471=1,COUNTRY_INFO!F471+COUNTRY_INFO!G471,0),IF(COUNTRY_INFO!$H471=1,COUNTRY_INFO!F471+COUNTRY_INFO!G471,IF(COUNTRY_INFO!$I471=1,IF(COUNTRY_INFO!M471&gt;=(COUNTRY_INFO!F471+COUNTRY_INFO!G471),COUNTRY_INFO!F471+COUNTRY_INFO!G471,COUNTRY_INFO!$M471),0))))</f>
        <v>234687.26231918129</v>
      </c>
      <c r="E471" s="16">
        <f>IF(AND(INTRO!$E$39="Non-endemic",INTRO!$E$37="Non-endemic"),"Not required",IF(INTRO!$E$39="Non-endemic","Treat with DEC",COUNTRY_INFO!P471))</f>
        <v>0</v>
      </c>
      <c r="F471" s="16">
        <f>IF(INTRO!$E$39&lt;&gt;"Non-endemic",COUNTRY_INFO!Q471,"Not required")</f>
        <v>2</v>
      </c>
      <c r="G471" s="15">
        <f>IF(COUNTRY_INFO!H471=1, IF($E471=1,$D471, 0),0)</f>
        <v>0</v>
      </c>
      <c r="H471" s="15">
        <f>IF(INTRO!$E$39&lt;&gt;"Endemic",0, IF(AND(COUNTRY_INFO!$I471=1,$F471&lt;&gt;0),IF(COUNTRY_INFO!M471&gt;=(COUNTRY_INFO!F471+COUNTRY_INFO!G471),COUNTRY_INFO!F471+COUNTRY_INFO!G471,COUNTRY_INFO!$M471), 0))</f>
        <v>234687.26231918129</v>
      </c>
      <c r="I471" s="3"/>
      <c r="J471" s="15">
        <f t="shared" si="51"/>
        <v>234687.26231918129</v>
      </c>
      <c r="K471" s="15">
        <f t="shared" si="52"/>
        <v>0</v>
      </c>
      <c r="L471" s="15">
        <f t="shared" si="53"/>
        <v>1314248.668987415</v>
      </c>
      <c r="M471" s="15">
        <f t="shared" si="54"/>
        <v>0</v>
      </c>
      <c r="N471" s="15">
        <f t="shared" si="55"/>
        <v>1314248.668987415</v>
      </c>
      <c r="O471" s="25"/>
      <c r="P471" s="17">
        <f t="shared" si="49"/>
        <v>1314248.668987415</v>
      </c>
      <c r="Q471" s="17">
        <f t="shared" si="50"/>
        <v>2629</v>
      </c>
    </row>
    <row r="472" spans="1:17" x14ac:dyDescent="0.2">
      <c r="A472" s="14" t="str">
        <f>IF(INTRO!$E$39="Non-endemic"," ",IF(COUNTRY_INFO!A472=0," ",COUNTRY_INFO!A472))</f>
        <v>Ethiopia</v>
      </c>
      <c r="B472" s="14" t="str">
        <f>IF(INTRO!$E$39="Non-endemic"," ",IF(COUNTRY_INFO!B472=0," ",COUNTRY_INFO!B472))</f>
        <v>Oromia Jimma</v>
      </c>
      <c r="C472" s="14" t="str">
        <f>IF(INTRO!$E$39="Non-endemic"," ",IF(COUNTRY_INFO!C472=0," ",COUNTRY_INFO!C472))</f>
        <v>Setema</v>
      </c>
      <c r="D472" s="15">
        <f>IF(INTRO!$E$39="Non-endemic",0,IF(INTRO!$E$39="Endemic but PC is not required",IF(COUNTRY_INFO!$H472=1,COUNTRY_INFO!F472+COUNTRY_INFO!G472,0),IF(COUNTRY_INFO!$H472=1,COUNTRY_INFO!F472+COUNTRY_INFO!G472,IF(COUNTRY_INFO!$I472=1,IF(COUNTRY_INFO!M472&gt;=(COUNTRY_INFO!F472+COUNTRY_INFO!G472),COUNTRY_INFO!F472+COUNTRY_INFO!G472,COUNTRY_INFO!$M472),0))))</f>
        <v>116591.29894732212</v>
      </c>
      <c r="E472" s="16">
        <f>IF(AND(INTRO!$E$39="Non-endemic",INTRO!$E$37="Non-endemic"),"Not required",IF(INTRO!$E$39="Non-endemic","Treat with DEC",COUNTRY_INFO!P472))</f>
        <v>0</v>
      </c>
      <c r="F472" s="16">
        <f>IF(INTRO!$E$39&lt;&gt;"Non-endemic",COUNTRY_INFO!Q472,"Not required")</f>
        <v>2</v>
      </c>
      <c r="G472" s="15">
        <f>IF(COUNTRY_INFO!H472=1, IF($E472=1,$D472, 0),0)</f>
        <v>0</v>
      </c>
      <c r="H472" s="15">
        <f>IF(INTRO!$E$39&lt;&gt;"Endemic",0, IF(AND(COUNTRY_INFO!$I472=1,$F472&lt;&gt;0),IF(COUNTRY_INFO!M472&gt;=(COUNTRY_INFO!F472+COUNTRY_INFO!G472),COUNTRY_INFO!F472+COUNTRY_INFO!G472,COUNTRY_INFO!$M472), 0))</f>
        <v>116591.29894732212</v>
      </c>
      <c r="I472" s="3"/>
      <c r="J472" s="15">
        <f t="shared" si="51"/>
        <v>116591.29894732212</v>
      </c>
      <c r="K472" s="15">
        <f t="shared" si="52"/>
        <v>0</v>
      </c>
      <c r="L472" s="15">
        <f t="shared" si="53"/>
        <v>652911.2741050038</v>
      </c>
      <c r="M472" s="15">
        <f t="shared" si="54"/>
        <v>0</v>
      </c>
      <c r="N472" s="15">
        <f t="shared" si="55"/>
        <v>652911.2741050038</v>
      </c>
      <c r="O472" s="25"/>
      <c r="P472" s="17">
        <f t="shared" si="49"/>
        <v>652911.2741050038</v>
      </c>
      <c r="Q472" s="17">
        <f t="shared" si="50"/>
        <v>1306</v>
      </c>
    </row>
    <row r="473" spans="1:17" x14ac:dyDescent="0.2">
      <c r="A473" s="14" t="str">
        <f>IF(INTRO!$E$39="Non-endemic"," ",IF(COUNTRY_INFO!A473=0," ",COUNTRY_INFO!A473))</f>
        <v>Ethiopia</v>
      </c>
      <c r="B473" s="14" t="str">
        <f>IF(INTRO!$E$39="Non-endemic"," ",IF(COUNTRY_INFO!B473=0," ",COUNTRY_INFO!B473))</f>
        <v>Oromia Jimma</v>
      </c>
      <c r="C473" s="14" t="str">
        <f>IF(INTRO!$E$39="Non-endemic"," ",IF(COUNTRY_INFO!C473=0," ",COUNTRY_INFO!C473))</f>
        <v>Shabe Sombo</v>
      </c>
      <c r="D473" s="15">
        <f>IF(INTRO!$E$39="Non-endemic",0,IF(INTRO!$E$39="Endemic but PC is not required",IF(COUNTRY_INFO!$H473=1,COUNTRY_INFO!F473+COUNTRY_INFO!G473,0),IF(COUNTRY_INFO!$H473=1,COUNTRY_INFO!F473+COUNTRY_INFO!G473,IF(COUNTRY_INFO!$I473=1,IF(COUNTRY_INFO!M473&gt;=(COUNTRY_INFO!F473+COUNTRY_INFO!G473),COUNTRY_INFO!F473+COUNTRY_INFO!G473,COUNTRY_INFO!$M473),0))))</f>
        <v>126602.34437613797</v>
      </c>
      <c r="E473" s="16">
        <f>IF(AND(INTRO!$E$39="Non-endemic",INTRO!$E$37="Non-endemic"),"Not required",IF(INTRO!$E$39="Non-endemic","Treat with DEC",COUNTRY_INFO!P473))</f>
        <v>0</v>
      </c>
      <c r="F473" s="16">
        <f>IF(INTRO!$E$39&lt;&gt;"Non-endemic",COUNTRY_INFO!Q473,"Not required")</f>
        <v>2</v>
      </c>
      <c r="G473" s="15">
        <f>IF(COUNTRY_INFO!H473=1, IF($E473=1,$D473, 0),0)</f>
        <v>0</v>
      </c>
      <c r="H473" s="15">
        <f>IF(INTRO!$E$39&lt;&gt;"Endemic",0, IF(AND(COUNTRY_INFO!$I473=1,$F473&lt;&gt;0),IF(COUNTRY_INFO!M473&gt;=(COUNTRY_INFO!F473+COUNTRY_INFO!G473),COUNTRY_INFO!F473+COUNTRY_INFO!G473,COUNTRY_INFO!$M473), 0))</f>
        <v>126602.34437613797</v>
      </c>
      <c r="I473" s="3"/>
      <c r="J473" s="15">
        <f t="shared" si="51"/>
        <v>126602.34437613797</v>
      </c>
      <c r="K473" s="15">
        <f t="shared" si="52"/>
        <v>0</v>
      </c>
      <c r="L473" s="15">
        <f t="shared" si="53"/>
        <v>708973.12850637257</v>
      </c>
      <c r="M473" s="15">
        <f t="shared" si="54"/>
        <v>0</v>
      </c>
      <c r="N473" s="15">
        <f t="shared" si="55"/>
        <v>708973.12850637257</v>
      </c>
      <c r="O473" s="25"/>
      <c r="P473" s="17">
        <f t="shared" si="49"/>
        <v>708973.12850637257</v>
      </c>
      <c r="Q473" s="17">
        <f t="shared" si="50"/>
        <v>1418</v>
      </c>
    </row>
    <row r="474" spans="1:17" x14ac:dyDescent="0.2">
      <c r="A474" s="14" t="str">
        <f>IF(INTRO!$E$39="Non-endemic"," ",IF(COUNTRY_INFO!A474=0," ",COUNTRY_INFO!A474))</f>
        <v>Ethiopia</v>
      </c>
      <c r="B474" s="14" t="str">
        <f>IF(INTRO!$E$39="Non-endemic"," ",IF(COUNTRY_INFO!B474=0," ",COUNTRY_INFO!B474))</f>
        <v>Oromia Jimma</v>
      </c>
      <c r="C474" s="14" t="str">
        <f>IF(INTRO!$E$39="Non-endemic"," ",IF(COUNTRY_INFO!C474=0," ",COUNTRY_INFO!C474))</f>
        <v>Sigimo</v>
      </c>
      <c r="D474" s="15">
        <f>IF(INTRO!$E$39="Non-endemic",0,IF(INTRO!$E$39="Endemic but PC is not required",IF(COUNTRY_INFO!$H474=1,COUNTRY_INFO!F474+COUNTRY_INFO!G474,0),IF(COUNTRY_INFO!$H474=1,COUNTRY_INFO!F474+COUNTRY_INFO!G474,IF(COUNTRY_INFO!$I474=1,IF(COUNTRY_INFO!M474&gt;=(COUNTRY_INFO!F474+COUNTRY_INFO!G474),COUNTRY_INFO!F474+COUNTRY_INFO!G474,COUNTRY_INFO!$M474),0))))</f>
        <v>104456.02138974813</v>
      </c>
      <c r="E474" s="16">
        <f>IF(AND(INTRO!$E$39="Non-endemic",INTRO!$E$37="Non-endemic"),"Not required",IF(INTRO!$E$39="Non-endemic","Treat with DEC",COUNTRY_INFO!P474))</f>
        <v>0</v>
      </c>
      <c r="F474" s="16">
        <f>IF(INTRO!$E$39&lt;&gt;"Non-endemic",COUNTRY_INFO!Q474,"Not required")</f>
        <v>2</v>
      </c>
      <c r="G474" s="15">
        <f>IF(COUNTRY_INFO!H474=1, IF($E474=1,$D474, 0),0)</f>
        <v>0</v>
      </c>
      <c r="H474" s="15">
        <f>IF(INTRO!$E$39&lt;&gt;"Endemic",0, IF(AND(COUNTRY_INFO!$I474=1,$F474&lt;&gt;0),IF(COUNTRY_INFO!M474&gt;=(COUNTRY_INFO!F474+COUNTRY_INFO!G474),COUNTRY_INFO!F474+COUNTRY_INFO!G474,COUNTRY_INFO!$M474), 0))</f>
        <v>104456.02138974813</v>
      </c>
      <c r="I474" s="3"/>
      <c r="J474" s="15">
        <f t="shared" si="51"/>
        <v>104456.02138974813</v>
      </c>
      <c r="K474" s="15">
        <f t="shared" si="52"/>
        <v>0</v>
      </c>
      <c r="L474" s="15">
        <f t="shared" si="53"/>
        <v>584953.71978258947</v>
      </c>
      <c r="M474" s="15">
        <f t="shared" si="54"/>
        <v>0</v>
      </c>
      <c r="N474" s="15">
        <f t="shared" si="55"/>
        <v>584953.71978258947</v>
      </c>
      <c r="O474" s="25"/>
      <c r="P474" s="17">
        <f t="shared" si="49"/>
        <v>584953.71978258947</v>
      </c>
      <c r="Q474" s="17">
        <f t="shared" si="50"/>
        <v>1170</v>
      </c>
    </row>
    <row r="475" spans="1:17" x14ac:dyDescent="0.2">
      <c r="A475" s="14" t="str">
        <f>IF(INTRO!$E$39="Non-endemic"," ",IF(COUNTRY_INFO!A475=0," ",COUNTRY_INFO!A475))</f>
        <v>Ethiopia</v>
      </c>
      <c r="B475" s="14" t="str">
        <f>IF(INTRO!$E$39="Non-endemic"," ",IF(COUNTRY_INFO!B475=0," ",COUNTRY_INFO!B475))</f>
        <v>Oromia Jimma</v>
      </c>
      <c r="C475" s="14" t="str">
        <f>IF(INTRO!$E$39="Non-endemic"," ",IF(COUNTRY_INFO!C475=0," ",COUNTRY_INFO!C475))</f>
        <v>Sokoru</v>
      </c>
      <c r="D475" s="15">
        <f>IF(INTRO!$E$39="Non-endemic",0,IF(INTRO!$E$39="Endemic but PC is not required",IF(COUNTRY_INFO!$H475=1,COUNTRY_INFO!F475+COUNTRY_INFO!G475,0),IF(COUNTRY_INFO!$H475=1,COUNTRY_INFO!F475+COUNTRY_INFO!G475,IF(COUNTRY_INFO!$I475=1,IF(COUNTRY_INFO!M475&gt;=(COUNTRY_INFO!F475+COUNTRY_INFO!G475),COUNTRY_INFO!F475+COUNTRY_INFO!G475,COUNTRY_INFO!$M475),0))))</f>
        <v>154915.98693700085</v>
      </c>
      <c r="E475" s="16">
        <f>IF(AND(INTRO!$E$39="Non-endemic",INTRO!$E$37="Non-endemic"),"Not required",IF(INTRO!$E$39="Non-endemic","Treat with DEC",COUNTRY_INFO!P475))</f>
        <v>0</v>
      </c>
      <c r="F475" s="16">
        <f>IF(INTRO!$E$39&lt;&gt;"Non-endemic",COUNTRY_INFO!Q475,"Not required")</f>
        <v>2</v>
      </c>
      <c r="G475" s="15">
        <f>IF(COUNTRY_INFO!H475=1, IF($E475=1,$D475, 0),0)</f>
        <v>0</v>
      </c>
      <c r="H475" s="15">
        <f>IF(INTRO!$E$39&lt;&gt;"Endemic",0, IF(AND(COUNTRY_INFO!$I475=1,$F475&lt;&gt;0),IF(COUNTRY_INFO!M475&gt;=(COUNTRY_INFO!F475+COUNTRY_INFO!G475),COUNTRY_INFO!F475+COUNTRY_INFO!G475,COUNTRY_INFO!$M475), 0))</f>
        <v>154915.98693700085</v>
      </c>
      <c r="I475" s="3"/>
      <c r="J475" s="15">
        <f t="shared" si="51"/>
        <v>154915.98693700085</v>
      </c>
      <c r="K475" s="15">
        <f t="shared" si="52"/>
        <v>0</v>
      </c>
      <c r="L475" s="15">
        <f t="shared" si="53"/>
        <v>867529.52684720478</v>
      </c>
      <c r="M475" s="15">
        <f t="shared" si="54"/>
        <v>0</v>
      </c>
      <c r="N475" s="15">
        <f t="shared" si="55"/>
        <v>867529.52684720478</v>
      </c>
      <c r="O475" s="25"/>
      <c r="P475" s="17">
        <f t="shared" si="49"/>
        <v>867529.52684720478</v>
      </c>
      <c r="Q475" s="17">
        <f t="shared" si="50"/>
        <v>1736</v>
      </c>
    </row>
    <row r="476" spans="1:17" x14ac:dyDescent="0.2">
      <c r="A476" s="14" t="str">
        <f>IF(INTRO!$E$39="Non-endemic"," ",IF(COUNTRY_INFO!A476=0," ",COUNTRY_INFO!A476))</f>
        <v>Ethiopia</v>
      </c>
      <c r="B476" s="14" t="str">
        <f>IF(INTRO!$E$39="Non-endemic"," ",IF(COUNTRY_INFO!B476=0," ",COUNTRY_INFO!B476))</f>
        <v>Oromia Jimma</v>
      </c>
      <c r="C476" s="14" t="str">
        <f>IF(INTRO!$E$39="Non-endemic"," ",IF(COUNTRY_INFO!C476=0," ",COUNTRY_INFO!C476))</f>
        <v>Tiro Afeta</v>
      </c>
      <c r="D476" s="15">
        <f>IF(INTRO!$E$39="Non-endemic",0,IF(INTRO!$E$39="Endemic but PC is not required",IF(COUNTRY_INFO!$H476=1,COUNTRY_INFO!F476+COUNTRY_INFO!G476,0),IF(COUNTRY_INFO!$H476=1,COUNTRY_INFO!F476+COUNTRY_INFO!G476,IF(COUNTRY_INFO!$I476=1,IF(COUNTRY_INFO!M476&gt;=(COUNTRY_INFO!F476+COUNTRY_INFO!G476),COUNTRY_INFO!F476+COUNTRY_INFO!G476,COUNTRY_INFO!$M476),0))))</f>
        <v>148469.38927116597</v>
      </c>
      <c r="E476" s="16">
        <f>IF(AND(INTRO!$E$39="Non-endemic",INTRO!$E$37="Non-endemic"),"Not required",IF(INTRO!$E$39="Non-endemic","Treat with DEC",COUNTRY_INFO!P476))</f>
        <v>0</v>
      </c>
      <c r="F476" s="16">
        <f>IF(INTRO!$E$39&lt;&gt;"Non-endemic",COUNTRY_INFO!Q476,"Not required")</f>
        <v>2</v>
      </c>
      <c r="G476" s="15">
        <f>IF(COUNTRY_INFO!H476=1, IF($E476=1,$D476, 0),0)</f>
        <v>0</v>
      </c>
      <c r="H476" s="15">
        <f>IF(INTRO!$E$39&lt;&gt;"Endemic",0, IF(AND(COUNTRY_INFO!$I476=1,$F476&lt;&gt;0),IF(COUNTRY_INFO!M476&gt;=(COUNTRY_INFO!F476+COUNTRY_INFO!G476),COUNTRY_INFO!F476+COUNTRY_INFO!G476,COUNTRY_INFO!$M476), 0))</f>
        <v>148469.38927116597</v>
      </c>
      <c r="I476" s="3"/>
      <c r="J476" s="15">
        <f t="shared" si="51"/>
        <v>148469.38927116597</v>
      </c>
      <c r="K476" s="15">
        <f t="shared" si="52"/>
        <v>0</v>
      </c>
      <c r="L476" s="15">
        <f t="shared" si="53"/>
        <v>831428.57991852937</v>
      </c>
      <c r="M476" s="15">
        <f t="shared" si="54"/>
        <v>0</v>
      </c>
      <c r="N476" s="15">
        <f t="shared" si="55"/>
        <v>831428.57991852937</v>
      </c>
      <c r="O476" s="25"/>
      <c r="P476" s="17">
        <f t="shared" si="49"/>
        <v>831428.57991852937</v>
      </c>
      <c r="Q476" s="17">
        <f t="shared" si="50"/>
        <v>1663</v>
      </c>
    </row>
    <row r="477" spans="1:17" x14ac:dyDescent="0.2">
      <c r="A477" s="14" t="str">
        <f>IF(INTRO!$E$39="Non-endemic"," ",IF(COUNTRY_INFO!A477=0," ",COUNTRY_INFO!A477))</f>
        <v>Ethiopia</v>
      </c>
      <c r="B477" s="14" t="str">
        <f>IF(INTRO!$E$39="Non-endemic"," ",IF(COUNTRY_INFO!B477=0," ",COUNTRY_INFO!B477))</f>
        <v>Oromia Kelem Wellega</v>
      </c>
      <c r="C477" s="14" t="str">
        <f>IF(INTRO!$E$39="Non-endemic"," ",IF(COUNTRY_INFO!C477=0," ",COUNTRY_INFO!C477))</f>
        <v>Anfilo</v>
      </c>
      <c r="D477" s="15">
        <f>IF(INTRO!$E$39="Non-endemic",0,IF(INTRO!$E$39="Endemic but PC is not required",IF(COUNTRY_INFO!$H477=1,COUNTRY_INFO!F477+COUNTRY_INFO!G477,0),IF(COUNTRY_INFO!$H477=1,COUNTRY_INFO!F477+COUNTRY_INFO!G477,IF(COUNTRY_INFO!$I477=1,IF(COUNTRY_INFO!M477&gt;=(COUNTRY_INFO!F477+COUNTRY_INFO!G477),COUNTRY_INFO!F477+COUNTRY_INFO!G477,COUNTRY_INFO!$M477),0))))</f>
        <v>87775.815139212165</v>
      </c>
      <c r="E477" s="16">
        <f>IF(AND(INTRO!$E$39="Non-endemic",INTRO!$E$37="Non-endemic"),"Not required",IF(INTRO!$E$39="Non-endemic","Treat with DEC",COUNTRY_INFO!P477))</f>
        <v>1</v>
      </c>
      <c r="F477" s="16">
        <f>IF(INTRO!$E$39&lt;&gt;"Non-endemic",COUNTRY_INFO!Q477,"Not required")</f>
        <v>2</v>
      </c>
      <c r="G477" s="15">
        <f>IF(COUNTRY_INFO!H477=1, IF($E477=1,$D477, 0),0)</f>
        <v>87775.815139212165</v>
      </c>
      <c r="H477" s="15">
        <f>IF(INTRO!$E$39&lt;&gt;"Endemic",0, IF(AND(COUNTRY_INFO!$I477=1,$F477&lt;&gt;0),IF(COUNTRY_INFO!M477&gt;=(COUNTRY_INFO!F477+COUNTRY_INFO!G477),COUNTRY_INFO!F477+COUNTRY_INFO!G477,COUNTRY_INFO!$M477), 0))</f>
        <v>87775.815139212165</v>
      </c>
      <c r="I477" s="3"/>
      <c r="J477" s="15">
        <f t="shared" si="51"/>
        <v>87775.815139212165</v>
      </c>
      <c r="K477" s="15">
        <f t="shared" si="52"/>
        <v>0</v>
      </c>
      <c r="L477" s="15">
        <f t="shared" si="53"/>
        <v>245772.28238979404</v>
      </c>
      <c r="M477" s="15">
        <f t="shared" si="54"/>
        <v>245772.28238979404</v>
      </c>
      <c r="N477" s="15">
        <f t="shared" si="55"/>
        <v>491544.56477958808</v>
      </c>
      <c r="O477" s="25"/>
      <c r="P477" s="17">
        <f t="shared" si="49"/>
        <v>491544.56477958808</v>
      </c>
      <c r="Q477" s="17">
        <f t="shared" si="50"/>
        <v>984</v>
      </c>
    </row>
    <row r="478" spans="1:17" x14ac:dyDescent="0.2">
      <c r="A478" s="14" t="str">
        <f>IF(INTRO!$E$39="Non-endemic"," ",IF(COUNTRY_INFO!A478=0," ",COUNTRY_INFO!A478))</f>
        <v>Ethiopia</v>
      </c>
      <c r="B478" s="14" t="str">
        <f>IF(INTRO!$E$39="Non-endemic"," ",IF(COUNTRY_INFO!B478=0," ",COUNTRY_INFO!B478))</f>
        <v>Oromia Kelem Wellega</v>
      </c>
      <c r="C478" s="14" t="str">
        <f>IF(INTRO!$E$39="Non-endemic"," ",IF(COUNTRY_INFO!C478=0," ",COUNTRY_INFO!C478))</f>
        <v>Dale sedi</v>
      </c>
      <c r="D478" s="15">
        <f>IF(INTRO!$E$39="Non-endemic",0,IF(INTRO!$E$39="Endemic but PC is not required",IF(COUNTRY_INFO!$H478=1,COUNTRY_INFO!F478+COUNTRY_INFO!G478,0),IF(COUNTRY_INFO!$H478=1,COUNTRY_INFO!F478+COUNTRY_INFO!G478,IF(COUNTRY_INFO!$I478=1,IF(COUNTRY_INFO!M478&gt;=(COUNTRY_INFO!F478+COUNTRY_INFO!G478),COUNTRY_INFO!F478+COUNTRY_INFO!G478,COUNTRY_INFO!$M478),0))))</f>
        <v>83821.237365528868</v>
      </c>
      <c r="E478" s="16">
        <f>IF(AND(INTRO!$E$39="Non-endemic",INTRO!$E$37="Non-endemic"),"Not required",IF(INTRO!$E$39="Non-endemic","Treat with DEC",COUNTRY_INFO!P478))</f>
        <v>0</v>
      </c>
      <c r="F478" s="16">
        <f>IF(INTRO!$E$39&lt;&gt;"Non-endemic",COUNTRY_INFO!Q478,"Not required")</f>
        <v>2</v>
      </c>
      <c r="G478" s="15">
        <f>IF(COUNTRY_INFO!H478=1, IF($E478=1,$D478, 0),0)</f>
        <v>0</v>
      </c>
      <c r="H478" s="15">
        <f>IF(INTRO!$E$39&lt;&gt;"Endemic",0, IF(AND(COUNTRY_INFO!$I478=1,$F478&lt;&gt;0),IF(COUNTRY_INFO!M478&gt;=(COUNTRY_INFO!F478+COUNTRY_INFO!G478),COUNTRY_INFO!F478+COUNTRY_INFO!G478,COUNTRY_INFO!$M478), 0))</f>
        <v>83821.237365528868</v>
      </c>
      <c r="I478" s="3"/>
      <c r="J478" s="15">
        <f t="shared" si="51"/>
        <v>83821.237365528868</v>
      </c>
      <c r="K478" s="15">
        <f t="shared" si="52"/>
        <v>0</v>
      </c>
      <c r="L478" s="15">
        <f t="shared" si="53"/>
        <v>469398.9292469616</v>
      </c>
      <c r="M478" s="15">
        <f t="shared" si="54"/>
        <v>0</v>
      </c>
      <c r="N478" s="15">
        <f t="shared" si="55"/>
        <v>469398.9292469616</v>
      </c>
      <c r="O478" s="25"/>
      <c r="P478" s="17">
        <f t="shared" si="49"/>
        <v>469398.9292469616</v>
      </c>
      <c r="Q478" s="17">
        <f t="shared" si="50"/>
        <v>939</v>
      </c>
    </row>
    <row r="479" spans="1:17" x14ac:dyDescent="0.2">
      <c r="A479" s="14" t="str">
        <f>IF(INTRO!$E$39="Non-endemic"," ",IF(COUNTRY_INFO!A479=0," ",COUNTRY_INFO!A479))</f>
        <v>Ethiopia</v>
      </c>
      <c r="B479" s="14" t="str">
        <f>IF(INTRO!$E$39="Non-endemic"," ",IF(COUNTRY_INFO!B479=0," ",COUNTRY_INFO!B479))</f>
        <v>Oromia Kelem Wellega</v>
      </c>
      <c r="C479" s="14" t="str">
        <f>IF(INTRO!$E$39="Non-endemic"," ",IF(COUNTRY_INFO!C479=0," ",COUNTRY_INFO!C479))</f>
        <v>Dale Wabara</v>
      </c>
      <c r="D479" s="15">
        <f>IF(INTRO!$E$39="Non-endemic",0,IF(INTRO!$E$39="Endemic but PC is not required",IF(COUNTRY_INFO!$H479=1,COUNTRY_INFO!F479+COUNTRY_INFO!G479,0),IF(COUNTRY_INFO!$H479=1,COUNTRY_INFO!F479+COUNTRY_INFO!G479,IF(COUNTRY_INFO!$I479=1,IF(COUNTRY_INFO!M479&gt;=(COUNTRY_INFO!F479+COUNTRY_INFO!G479),COUNTRY_INFO!F479+COUNTRY_INFO!G479,COUNTRY_INFO!$M479),0))))</f>
        <v>119258.61954912852</v>
      </c>
      <c r="E479" s="16">
        <f>IF(AND(INTRO!$E$39="Non-endemic",INTRO!$E$37="Non-endemic"),"Not required",IF(INTRO!$E$39="Non-endemic","Treat with DEC",COUNTRY_INFO!P479))</f>
        <v>1</v>
      </c>
      <c r="F479" s="16">
        <f>IF(INTRO!$E$39&lt;&gt;"Non-endemic",COUNTRY_INFO!Q479,"Not required")</f>
        <v>2</v>
      </c>
      <c r="G479" s="15">
        <f>IF(COUNTRY_INFO!H479=1, IF($E479=1,$D479, 0),0)</f>
        <v>119258.61954912852</v>
      </c>
      <c r="H479" s="15">
        <f>IF(INTRO!$E$39&lt;&gt;"Endemic",0, IF(AND(COUNTRY_INFO!$I479=1,$F479&lt;&gt;0),IF(COUNTRY_INFO!M479&gt;=(COUNTRY_INFO!F479+COUNTRY_INFO!G479),COUNTRY_INFO!F479+COUNTRY_INFO!G479,COUNTRY_INFO!$M479), 0))</f>
        <v>119258.61954912852</v>
      </c>
      <c r="I479" s="3"/>
      <c r="J479" s="15">
        <f t="shared" si="51"/>
        <v>119258.61954912852</v>
      </c>
      <c r="K479" s="15">
        <f t="shared" si="52"/>
        <v>0</v>
      </c>
      <c r="L479" s="15">
        <f t="shared" si="53"/>
        <v>333924.13473755983</v>
      </c>
      <c r="M479" s="15">
        <f t="shared" si="54"/>
        <v>333924.13473755983</v>
      </c>
      <c r="N479" s="15">
        <f t="shared" si="55"/>
        <v>667848.26947511965</v>
      </c>
      <c r="O479" s="25"/>
      <c r="P479" s="17">
        <f t="shared" si="49"/>
        <v>667848.26947511965</v>
      </c>
      <c r="Q479" s="17">
        <f t="shared" si="50"/>
        <v>1336</v>
      </c>
    </row>
    <row r="480" spans="1:17" x14ac:dyDescent="0.2">
      <c r="A480" s="14" t="str">
        <f>IF(INTRO!$E$39="Non-endemic"," ",IF(COUNTRY_INFO!A480=0," ",COUNTRY_INFO!A480))</f>
        <v>Ethiopia</v>
      </c>
      <c r="B480" s="14" t="str">
        <f>IF(INTRO!$E$39="Non-endemic"," ",IF(COUNTRY_INFO!B480=0," ",COUNTRY_INFO!B480))</f>
        <v>Oromia Kelem Wellega</v>
      </c>
      <c r="C480" s="14" t="str">
        <f>IF(INTRO!$E$39="Non-endemic"," ",IF(COUNTRY_INFO!C480=0," ",COUNTRY_INFO!C480))</f>
        <v>Dembi Dollo Town</v>
      </c>
      <c r="D480" s="15">
        <f>IF(INTRO!$E$39="Non-endemic",0,IF(INTRO!$E$39="Endemic but PC is not required",IF(COUNTRY_INFO!$H480=1,COUNTRY_INFO!F480+COUNTRY_INFO!G480,0),IF(COUNTRY_INFO!$H480=1,COUNTRY_INFO!F480+COUNTRY_INFO!G480,IF(COUNTRY_INFO!$I480=1,IF(COUNTRY_INFO!M480&gt;=(COUNTRY_INFO!F480+COUNTRY_INFO!G480),COUNTRY_INFO!F480+COUNTRY_INFO!G480,COUNTRY_INFO!$M480),0))))</f>
        <v>37333.035936043241</v>
      </c>
      <c r="E480" s="16">
        <f>IF(AND(INTRO!$E$39="Non-endemic",INTRO!$E$37="Non-endemic"),"Not required",IF(INTRO!$E$39="Non-endemic","Treat with DEC",COUNTRY_INFO!P480))</f>
        <v>0</v>
      </c>
      <c r="F480" s="16">
        <f>IF(INTRO!$E$39&lt;&gt;"Non-endemic",COUNTRY_INFO!Q480,"Not required")</f>
        <v>2</v>
      </c>
      <c r="G480" s="15">
        <f>IF(COUNTRY_INFO!H480=1, IF($E480=1,$D480, 0),0)</f>
        <v>0</v>
      </c>
      <c r="H480" s="15">
        <f>IF(INTRO!$E$39&lt;&gt;"Endemic",0, IF(AND(COUNTRY_INFO!$I480=1,$F480&lt;&gt;0),IF(COUNTRY_INFO!M480&gt;=(COUNTRY_INFO!F480+COUNTRY_INFO!G480),COUNTRY_INFO!F480+COUNTRY_INFO!G480,COUNTRY_INFO!$M480), 0))</f>
        <v>37333.035936043241</v>
      </c>
      <c r="I480" s="3"/>
      <c r="J480" s="15">
        <f t="shared" si="51"/>
        <v>37333.035936043241</v>
      </c>
      <c r="K480" s="15">
        <f t="shared" si="52"/>
        <v>0</v>
      </c>
      <c r="L480" s="15">
        <f t="shared" si="53"/>
        <v>209065.00124184214</v>
      </c>
      <c r="M480" s="15">
        <f t="shared" si="54"/>
        <v>0</v>
      </c>
      <c r="N480" s="15">
        <f t="shared" si="55"/>
        <v>209065.00124184214</v>
      </c>
      <c r="O480" s="25"/>
      <c r="P480" s="17">
        <f t="shared" si="49"/>
        <v>209065.00124184214</v>
      </c>
      <c r="Q480" s="17">
        <f t="shared" si="50"/>
        <v>419</v>
      </c>
    </row>
    <row r="481" spans="1:17" x14ac:dyDescent="0.2">
      <c r="A481" s="14" t="str">
        <f>IF(INTRO!$E$39="Non-endemic"," ",IF(COUNTRY_INFO!A481=0," ",COUNTRY_INFO!A481))</f>
        <v>Ethiopia</v>
      </c>
      <c r="B481" s="14" t="str">
        <f>IF(INTRO!$E$39="Non-endemic"," ",IF(COUNTRY_INFO!B481=0," ",COUNTRY_INFO!B481))</f>
        <v>Oromia Kelem Wellega</v>
      </c>
      <c r="C481" s="14" t="str">
        <f>IF(INTRO!$E$39="Non-endemic"," ",IF(COUNTRY_INFO!C481=0," ",COUNTRY_INFO!C481))</f>
        <v>Gawo Kebe</v>
      </c>
      <c r="D481" s="15">
        <f>IF(INTRO!$E$39="Non-endemic",0,IF(INTRO!$E$39="Endemic but PC is not required",IF(COUNTRY_INFO!$H481=1,COUNTRY_INFO!F481+COUNTRY_INFO!G481,0),IF(COUNTRY_INFO!$H481=1,COUNTRY_INFO!F481+COUNTRY_INFO!G481,IF(COUNTRY_INFO!$I481=1,IF(COUNTRY_INFO!M481&gt;=(COUNTRY_INFO!F481+COUNTRY_INFO!G481),COUNTRY_INFO!F481+COUNTRY_INFO!G481,COUNTRY_INFO!$M481),0))))</f>
        <v>73683.872307697064</v>
      </c>
      <c r="E481" s="16">
        <f>IF(AND(INTRO!$E$39="Non-endemic",INTRO!$E$37="Non-endemic"),"Not required",IF(INTRO!$E$39="Non-endemic","Treat with DEC",COUNTRY_INFO!P481))</f>
        <v>0</v>
      </c>
      <c r="F481" s="16">
        <f>IF(INTRO!$E$39&lt;&gt;"Non-endemic",COUNTRY_INFO!Q481,"Not required")</f>
        <v>2</v>
      </c>
      <c r="G481" s="15">
        <f>IF(COUNTRY_INFO!H481=1, IF($E481=1,$D481, 0),0)</f>
        <v>0</v>
      </c>
      <c r="H481" s="15">
        <f>IF(INTRO!$E$39&lt;&gt;"Endemic",0, IF(AND(COUNTRY_INFO!$I481=1,$F481&lt;&gt;0),IF(COUNTRY_INFO!M481&gt;=(COUNTRY_INFO!F481+COUNTRY_INFO!G481),COUNTRY_INFO!F481+COUNTRY_INFO!G481,COUNTRY_INFO!$M481), 0))</f>
        <v>73683.872307697064</v>
      </c>
      <c r="I481" s="3"/>
      <c r="J481" s="15">
        <f t="shared" si="51"/>
        <v>73683.872307697064</v>
      </c>
      <c r="K481" s="15">
        <f t="shared" si="52"/>
        <v>0</v>
      </c>
      <c r="L481" s="15">
        <f t="shared" si="53"/>
        <v>412629.68492310354</v>
      </c>
      <c r="M481" s="15">
        <f t="shared" si="54"/>
        <v>0</v>
      </c>
      <c r="N481" s="15">
        <f t="shared" si="55"/>
        <v>412629.68492310354</v>
      </c>
      <c r="O481" s="25"/>
      <c r="P481" s="17">
        <f t="shared" si="49"/>
        <v>412629.68492310354</v>
      </c>
      <c r="Q481" s="17">
        <f t="shared" si="50"/>
        <v>826</v>
      </c>
    </row>
    <row r="482" spans="1:17" x14ac:dyDescent="0.2">
      <c r="A482" s="14" t="str">
        <f>IF(INTRO!$E$39="Non-endemic"," ",IF(COUNTRY_INFO!A482=0," ",COUNTRY_INFO!A482))</f>
        <v>Ethiopia</v>
      </c>
      <c r="B482" s="14" t="str">
        <f>IF(INTRO!$E$39="Non-endemic"," ",IF(COUNTRY_INFO!B482=0," ",COUNTRY_INFO!B482))</f>
        <v>Oromia Kelem Wellega</v>
      </c>
      <c r="C482" s="14" t="str">
        <f>IF(INTRO!$E$39="Non-endemic"," ",IF(COUNTRY_INFO!C482=0," ",COUNTRY_INFO!C482))</f>
        <v>Gidami</v>
      </c>
      <c r="D482" s="15">
        <f>IF(INTRO!$E$39="Non-endemic",0,IF(INTRO!$E$39="Endemic but PC is not required",IF(COUNTRY_INFO!$H482=1,COUNTRY_INFO!F482+COUNTRY_INFO!G482,0),IF(COUNTRY_INFO!$H482=1,COUNTRY_INFO!F482+COUNTRY_INFO!G482,IF(COUNTRY_INFO!$I482=1,IF(COUNTRY_INFO!M482&gt;=(COUNTRY_INFO!F482+COUNTRY_INFO!G482),COUNTRY_INFO!F482+COUNTRY_INFO!G482,COUNTRY_INFO!$M482),0))))</f>
        <v>97272.129562718052</v>
      </c>
      <c r="E482" s="16">
        <f>IF(AND(INTRO!$E$39="Non-endemic",INTRO!$E$37="Non-endemic"),"Not required",IF(INTRO!$E$39="Non-endemic","Treat with DEC",COUNTRY_INFO!P482))</f>
        <v>0</v>
      </c>
      <c r="F482" s="16">
        <f>IF(INTRO!$E$39&lt;&gt;"Non-endemic",COUNTRY_INFO!Q482,"Not required")</f>
        <v>2</v>
      </c>
      <c r="G482" s="15">
        <f>IF(COUNTRY_INFO!H482=1, IF($E482=1,$D482, 0),0)</f>
        <v>0</v>
      </c>
      <c r="H482" s="15">
        <f>IF(INTRO!$E$39&lt;&gt;"Endemic",0, IF(AND(COUNTRY_INFO!$I482=1,$F482&lt;&gt;0),IF(COUNTRY_INFO!M482&gt;=(COUNTRY_INFO!F482+COUNTRY_INFO!G482),COUNTRY_INFO!F482+COUNTRY_INFO!G482,COUNTRY_INFO!$M482), 0))</f>
        <v>97272.129562718052</v>
      </c>
      <c r="I482" s="3"/>
      <c r="J482" s="15">
        <f t="shared" si="51"/>
        <v>97272.129562718052</v>
      </c>
      <c r="K482" s="15">
        <f t="shared" si="52"/>
        <v>0</v>
      </c>
      <c r="L482" s="15">
        <f t="shared" si="53"/>
        <v>544723.92555122101</v>
      </c>
      <c r="M482" s="15">
        <f t="shared" si="54"/>
        <v>0</v>
      </c>
      <c r="N482" s="15">
        <f t="shared" si="55"/>
        <v>544723.92555122101</v>
      </c>
      <c r="O482" s="25"/>
      <c r="P482" s="17">
        <f t="shared" si="49"/>
        <v>544723.92555122101</v>
      </c>
      <c r="Q482" s="17">
        <f t="shared" si="50"/>
        <v>1090</v>
      </c>
    </row>
    <row r="483" spans="1:17" x14ac:dyDescent="0.2">
      <c r="A483" s="14" t="str">
        <f>IF(INTRO!$E$39="Non-endemic"," ",IF(COUNTRY_INFO!A483=0," ",COUNTRY_INFO!A483))</f>
        <v>Ethiopia</v>
      </c>
      <c r="B483" s="14" t="str">
        <f>IF(INTRO!$E$39="Non-endemic"," ",IF(COUNTRY_INFO!B483=0," ",COUNTRY_INFO!B483))</f>
        <v>Oromia Kelem Wellega</v>
      </c>
      <c r="C483" s="14" t="str">
        <f>IF(INTRO!$E$39="Non-endemic"," ",IF(COUNTRY_INFO!C483=0," ",COUNTRY_INFO!C483))</f>
        <v>Hawa Gelan</v>
      </c>
      <c r="D483" s="15">
        <f>IF(INTRO!$E$39="Non-endemic",0,IF(INTRO!$E$39="Endemic but PC is not required",IF(COUNTRY_INFO!$H483=1,COUNTRY_INFO!F483+COUNTRY_INFO!G483,0),IF(COUNTRY_INFO!$H483=1,COUNTRY_INFO!F483+COUNTRY_INFO!G483,IF(COUNTRY_INFO!$I483=1,IF(COUNTRY_INFO!M483&gt;=(COUNTRY_INFO!F483+COUNTRY_INFO!G483),COUNTRY_INFO!F483+COUNTRY_INFO!G483,COUNTRY_INFO!$M483),0))))</f>
        <v>108576.44738384013</v>
      </c>
      <c r="E483" s="16">
        <f>IF(AND(INTRO!$E$39="Non-endemic",INTRO!$E$37="Non-endemic"),"Not required",IF(INTRO!$E$39="Non-endemic","Treat with DEC",COUNTRY_INFO!P483))</f>
        <v>0</v>
      </c>
      <c r="F483" s="16">
        <f>IF(INTRO!$E$39&lt;&gt;"Non-endemic",COUNTRY_INFO!Q483,"Not required")</f>
        <v>2</v>
      </c>
      <c r="G483" s="15">
        <f>IF(COUNTRY_INFO!H483=1, IF($E483=1,$D483, 0),0)</f>
        <v>0</v>
      </c>
      <c r="H483" s="15">
        <f>IF(INTRO!$E$39&lt;&gt;"Endemic",0, IF(AND(COUNTRY_INFO!$I483=1,$F483&lt;&gt;0),IF(COUNTRY_INFO!M483&gt;=(COUNTRY_INFO!F483+COUNTRY_INFO!G483),COUNTRY_INFO!F483+COUNTRY_INFO!G483,COUNTRY_INFO!$M483), 0))</f>
        <v>108576.44738384013</v>
      </c>
      <c r="I483" s="3"/>
      <c r="J483" s="15">
        <f t="shared" si="51"/>
        <v>108576.44738384013</v>
      </c>
      <c r="K483" s="15">
        <f t="shared" si="52"/>
        <v>0</v>
      </c>
      <c r="L483" s="15">
        <f t="shared" si="53"/>
        <v>608028.10534950474</v>
      </c>
      <c r="M483" s="15">
        <f t="shared" si="54"/>
        <v>0</v>
      </c>
      <c r="N483" s="15">
        <f t="shared" si="55"/>
        <v>608028.10534950474</v>
      </c>
      <c r="O483" s="25"/>
      <c r="P483" s="17">
        <f t="shared" si="49"/>
        <v>608028.10534950474</v>
      </c>
      <c r="Q483" s="17">
        <f t="shared" si="50"/>
        <v>1217</v>
      </c>
    </row>
    <row r="484" spans="1:17" x14ac:dyDescent="0.2">
      <c r="A484" s="14" t="str">
        <f>IF(INTRO!$E$39="Non-endemic"," ",IF(COUNTRY_INFO!A484=0," ",COUNTRY_INFO!A484))</f>
        <v>Ethiopia</v>
      </c>
      <c r="B484" s="14" t="str">
        <f>IF(INTRO!$E$39="Non-endemic"," ",IF(COUNTRY_INFO!B484=0," ",COUNTRY_INFO!B484))</f>
        <v>Oromia Kelem Wellega</v>
      </c>
      <c r="C484" s="14" t="str">
        <f>IF(INTRO!$E$39="Non-endemic"," ",IF(COUNTRY_INFO!C484=0," ",COUNTRY_INFO!C484))</f>
        <v>Jimma Horo</v>
      </c>
      <c r="D484" s="15">
        <f>IF(INTRO!$E$39="Non-endemic",0,IF(INTRO!$E$39="Endemic but PC is not required",IF(COUNTRY_INFO!$H484=1,COUNTRY_INFO!F484+COUNTRY_INFO!G484,0),IF(COUNTRY_INFO!$H484=1,COUNTRY_INFO!F484+COUNTRY_INFO!G484,IF(COUNTRY_INFO!$I484=1,IF(COUNTRY_INFO!M484&gt;=(COUNTRY_INFO!F484+COUNTRY_INFO!G484),COUNTRY_INFO!F484+COUNTRY_INFO!G484,COUNTRY_INFO!$M484),0))))</f>
        <v>51939.709772868257</v>
      </c>
      <c r="E484" s="16">
        <f>IF(AND(INTRO!$E$39="Non-endemic",INTRO!$E$37="Non-endemic"),"Not required",IF(INTRO!$E$39="Non-endemic","Treat with DEC",COUNTRY_INFO!P484))</f>
        <v>0</v>
      </c>
      <c r="F484" s="16">
        <f>IF(INTRO!$E$39&lt;&gt;"Non-endemic",COUNTRY_INFO!Q484,"Not required")</f>
        <v>2</v>
      </c>
      <c r="G484" s="15">
        <f>IF(COUNTRY_INFO!H484=1, IF($E484=1,$D484, 0),0)</f>
        <v>0</v>
      </c>
      <c r="H484" s="15">
        <f>IF(INTRO!$E$39&lt;&gt;"Endemic",0, IF(AND(COUNTRY_INFO!$I484=1,$F484&lt;&gt;0),IF(COUNTRY_INFO!M484&gt;=(COUNTRY_INFO!F484+COUNTRY_INFO!G484),COUNTRY_INFO!F484+COUNTRY_INFO!G484,COUNTRY_INFO!$M484), 0))</f>
        <v>51939.709772868257</v>
      </c>
      <c r="I484" s="3"/>
      <c r="J484" s="15">
        <f t="shared" si="51"/>
        <v>51939.709772868257</v>
      </c>
      <c r="K484" s="15">
        <f t="shared" si="52"/>
        <v>0</v>
      </c>
      <c r="L484" s="15">
        <f t="shared" si="53"/>
        <v>290862.37472806219</v>
      </c>
      <c r="M484" s="15">
        <f t="shared" si="54"/>
        <v>0</v>
      </c>
      <c r="N484" s="15">
        <f t="shared" si="55"/>
        <v>290862.37472806219</v>
      </c>
      <c r="O484" s="25"/>
      <c r="P484" s="17">
        <f t="shared" si="49"/>
        <v>290862.37472806219</v>
      </c>
      <c r="Q484" s="17">
        <f t="shared" si="50"/>
        <v>582</v>
      </c>
    </row>
    <row r="485" spans="1:17" x14ac:dyDescent="0.2">
      <c r="A485" s="14" t="str">
        <f>IF(INTRO!$E$39="Non-endemic"," ",IF(COUNTRY_INFO!A485=0," ",COUNTRY_INFO!A485))</f>
        <v>Ethiopia</v>
      </c>
      <c r="B485" s="14" t="str">
        <f>IF(INTRO!$E$39="Non-endemic"," ",IF(COUNTRY_INFO!B485=0," ",COUNTRY_INFO!B485))</f>
        <v>Oromia Kelem Wellega</v>
      </c>
      <c r="C485" s="14" t="str">
        <f>IF(INTRO!$E$39="Non-endemic"," ",IF(COUNTRY_INFO!C485=0," ",COUNTRY_INFO!C485))</f>
        <v>Lalo Kile</v>
      </c>
      <c r="D485" s="15">
        <f>IF(INTRO!$E$39="Non-endemic",0,IF(INTRO!$E$39="Endemic but PC is not required",IF(COUNTRY_INFO!$H485=1,COUNTRY_INFO!F485+COUNTRY_INFO!G485,0),IF(COUNTRY_INFO!$H485=1,COUNTRY_INFO!F485+COUNTRY_INFO!G485,IF(COUNTRY_INFO!$I485=1,IF(COUNTRY_INFO!M485&gt;=(COUNTRY_INFO!F485+COUNTRY_INFO!G485),COUNTRY_INFO!F485+COUNTRY_INFO!G485,COUNTRY_INFO!$M485),0))))</f>
        <v>55285.031648780699</v>
      </c>
      <c r="E485" s="16">
        <f>IF(AND(INTRO!$E$39="Non-endemic",INTRO!$E$37="Non-endemic"),"Not required",IF(INTRO!$E$39="Non-endemic","Treat with DEC",COUNTRY_INFO!P485))</f>
        <v>0</v>
      </c>
      <c r="F485" s="16">
        <f>IF(INTRO!$E$39&lt;&gt;"Non-endemic",COUNTRY_INFO!Q485,"Not required")</f>
        <v>2</v>
      </c>
      <c r="G485" s="15">
        <f>IF(COUNTRY_INFO!H485=1, IF($E485=1,$D485, 0),0)</f>
        <v>0</v>
      </c>
      <c r="H485" s="15">
        <f>IF(INTRO!$E$39&lt;&gt;"Endemic",0, IF(AND(COUNTRY_INFO!$I485=1,$F485&lt;&gt;0),IF(COUNTRY_INFO!M485&gt;=(COUNTRY_INFO!F485+COUNTRY_INFO!G485),COUNTRY_INFO!F485+COUNTRY_INFO!G485,COUNTRY_INFO!$M485), 0))</f>
        <v>55285.031648780699</v>
      </c>
      <c r="I485" s="3"/>
      <c r="J485" s="15">
        <f t="shared" si="51"/>
        <v>55285.031648780699</v>
      </c>
      <c r="K485" s="15">
        <f t="shared" si="52"/>
        <v>0</v>
      </c>
      <c r="L485" s="15">
        <f t="shared" si="53"/>
        <v>309596.17723317188</v>
      </c>
      <c r="M485" s="15">
        <f t="shared" si="54"/>
        <v>0</v>
      </c>
      <c r="N485" s="15">
        <f t="shared" si="55"/>
        <v>309596.17723317188</v>
      </c>
      <c r="O485" s="25"/>
      <c r="P485" s="17">
        <f t="shared" si="49"/>
        <v>309596.17723317188</v>
      </c>
      <c r="Q485" s="17">
        <f t="shared" si="50"/>
        <v>620</v>
      </c>
    </row>
    <row r="486" spans="1:17" x14ac:dyDescent="0.2">
      <c r="A486" s="14" t="str">
        <f>IF(INTRO!$E$39="Non-endemic"," ",IF(COUNTRY_INFO!A486=0," ",COUNTRY_INFO!A486))</f>
        <v>Ethiopia</v>
      </c>
      <c r="B486" s="14" t="str">
        <f>IF(INTRO!$E$39="Non-endemic"," ",IF(COUNTRY_INFO!B486=0," ",COUNTRY_INFO!B486))</f>
        <v>Oromia Kelem Wellega</v>
      </c>
      <c r="C486" s="14" t="str">
        <f>IF(INTRO!$E$39="Non-endemic"," ",IF(COUNTRY_INFO!C486=0," ",COUNTRY_INFO!C486))</f>
        <v>Seden Chanka</v>
      </c>
      <c r="D486" s="15">
        <f>IF(INTRO!$E$39="Non-endemic",0,IF(INTRO!$E$39="Endemic but PC is not required",IF(COUNTRY_INFO!$H486=1,COUNTRY_INFO!F486+COUNTRY_INFO!G486,0),IF(COUNTRY_INFO!$H486=1,COUNTRY_INFO!F486+COUNTRY_INFO!G486,IF(COUNTRY_INFO!$I486=1,IF(COUNTRY_INFO!M486&gt;=(COUNTRY_INFO!F486+COUNTRY_INFO!G486),COUNTRY_INFO!F486+COUNTRY_INFO!G486,COUNTRY_INFO!$M486),0))))</f>
        <v>0</v>
      </c>
      <c r="E486" s="16">
        <f>IF(AND(INTRO!$E$39="Non-endemic",INTRO!$E$37="Non-endemic"),"Not required",IF(INTRO!$E$39="Non-endemic","Treat with DEC",COUNTRY_INFO!P486))</f>
        <v>0</v>
      </c>
      <c r="F486" s="16">
        <f>IF(INTRO!$E$39&lt;&gt;"Non-endemic",COUNTRY_INFO!Q486,"Not required")</f>
        <v>2</v>
      </c>
      <c r="G486" s="15">
        <f>IF(COUNTRY_INFO!H486=1, IF($E486=1,$D486, 0),0)</f>
        <v>0</v>
      </c>
      <c r="H486" s="15">
        <f>IF(INTRO!$E$39&lt;&gt;"Endemic",0, IF(AND(COUNTRY_INFO!$I486=1,$F486&lt;&gt;0),IF(COUNTRY_INFO!M486&gt;=(COUNTRY_INFO!F486+COUNTRY_INFO!G486),COUNTRY_INFO!F486+COUNTRY_INFO!G486,COUNTRY_INFO!$M486), 0))</f>
        <v>0</v>
      </c>
      <c r="I486" s="3"/>
      <c r="J486" s="15">
        <f t="shared" si="51"/>
        <v>0</v>
      </c>
      <c r="K486" s="15">
        <f t="shared" si="52"/>
        <v>0</v>
      </c>
      <c r="L486" s="15">
        <f t="shared" si="53"/>
        <v>0</v>
      </c>
      <c r="M486" s="15">
        <f t="shared" si="54"/>
        <v>0</v>
      </c>
      <c r="N486" s="15">
        <f t="shared" si="55"/>
        <v>0</v>
      </c>
      <c r="O486" s="25"/>
      <c r="P486" s="17">
        <f t="shared" si="49"/>
        <v>0</v>
      </c>
      <c r="Q486" s="17">
        <f t="shared" si="50"/>
        <v>0</v>
      </c>
    </row>
    <row r="487" spans="1:17" x14ac:dyDescent="0.2">
      <c r="A487" s="14" t="str">
        <f>IF(INTRO!$E$39="Non-endemic"," ",IF(COUNTRY_INFO!A487=0," ",COUNTRY_INFO!A487))</f>
        <v>Ethiopia</v>
      </c>
      <c r="B487" s="14" t="str">
        <f>IF(INTRO!$E$39="Non-endemic"," ",IF(COUNTRY_INFO!B487=0," ",COUNTRY_INFO!B487))</f>
        <v>Oromia Kelem Wellega</v>
      </c>
      <c r="C487" s="14" t="str">
        <f>IF(INTRO!$E$39="Non-endemic"," ",IF(COUNTRY_INFO!C487=0," ",COUNTRY_INFO!C487))</f>
        <v>Seyo</v>
      </c>
      <c r="D487" s="15">
        <f>IF(INTRO!$E$39="Non-endemic",0,IF(INTRO!$E$39="Endemic but PC is not required",IF(COUNTRY_INFO!$H487=1,COUNTRY_INFO!F487+COUNTRY_INFO!G487,0),IF(COUNTRY_INFO!$H487=1,COUNTRY_INFO!F487+COUNTRY_INFO!G487,IF(COUNTRY_INFO!$I487=1,IF(COUNTRY_INFO!M487&gt;=(COUNTRY_INFO!F487+COUNTRY_INFO!G487),COUNTRY_INFO!F487+COUNTRY_INFO!G487,COUNTRY_INFO!$M487),0))))</f>
        <v>130963.37918740322</v>
      </c>
      <c r="E487" s="16">
        <f>IF(AND(INTRO!$E$39="Non-endemic",INTRO!$E$37="Non-endemic"),"Not required",IF(INTRO!$E$39="Non-endemic","Treat with DEC",COUNTRY_INFO!P487))</f>
        <v>1</v>
      </c>
      <c r="F487" s="16">
        <f>IF(INTRO!$E$39&lt;&gt;"Non-endemic",COUNTRY_INFO!Q487,"Not required")</f>
        <v>2</v>
      </c>
      <c r="G487" s="15">
        <f>IF(COUNTRY_INFO!H487=1, IF($E487=1,$D487, 0),0)</f>
        <v>130963.37918740322</v>
      </c>
      <c r="H487" s="15">
        <f>IF(INTRO!$E$39&lt;&gt;"Endemic",0, IF(AND(COUNTRY_INFO!$I487=1,$F487&lt;&gt;0),IF(COUNTRY_INFO!M487&gt;=(COUNTRY_INFO!F487+COUNTRY_INFO!G487),COUNTRY_INFO!F487+COUNTRY_INFO!G487,COUNTRY_INFO!$M487), 0))</f>
        <v>130963.37918740322</v>
      </c>
      <c r="I487" s="3"/>
      <c r="J487" s="15">
        <f t="shared" si="51"/>
        <v>130963.37918740322</v>
      </c>
      <c r="K487" s="15">
        <f t="shared" si="52"/>
        <v>0</v>
      </c>
      <c r="L487" s="15">
        <f t="shared" si="53"/>
        <v>366697.46172472899</v>
      </c>
      <c r="M487" s="15">
        <f t="shared" si="54"/>
        <v>366697.46172472899</v>
      </c>
      <c r="N487" s="15">
        <f t="shared" si="55"/>
        <v>733394.92344945797</v>
      </c>
      <c r="O487" s="25"/>
      <c r="P487" s="17">
        <f t="shared" si="49"/>
        <v>733394.92344945797</v>
      </c>
      <c r="Q487" s="17">
        <f t="shared" si="50"/>
        <v>1467</v>
      </c>
    </row>
    <row r="488" spans="1:17" x14ac:dyDescent="0.2">
      <c r="A488" s="14" t="str">
        <f>IF(INTRO!$E$39="Non-endemic"," ",IF(COUNTRY_INFO!A488=0," ",COUNTRY_INFO!A488))</f>
        <v>Ethiopia</v>
      </c>
      <c r="B488" s="14" t="str">
        <f>IF(INTRO!$E$39="Non-endemic"," ",IF(COUNTRY_INFO!B488=0," ",COUNTRY_INFO!B488))</f>
        <v>Oromia Kelem Wellega</v>
      </c>
      <c r="C488" s="14" t="str">
        <f>IF(INTRO!$E$39="Non-endemic"," ",IF(COUNTRY_INFO!C488=0," ",COUNTRY_INFO!C488))</f>
        <v>Yamelogi Walal</v>
      </c>
      <c r="D488" s="15">
        <f>IF(INTRO!$E$39="Non-endemic",0,IF(INTRO!$E$39="Endemic but PC is not required",IF(COUNTRY_INFO!$H488=1,COUNTRY_INFO!F488+COUNTRY_INFO!G488,0),IF(COUNTRY_INFO!$H488=1,COUNTRY_INFO!F488+COUNTRY_INFO!G488,IF(COUNTRY_INFO!$I488=1,IF(COUNTRY_INFO!M488&gt;=(COUNTRY_INFO!F488+COUNTRY_INFO!G488),COUNTRY_INFO!F488+COUNTRY_INFO!G488,COUNTRY_INFO!$M488),0))))</f>
        <v>57939.462492524239</v>
      </c>
      <c r="E488" s="16">
        <f>IF(AND(INTRO!$E$39="Non-endemic",INTRO!$E$37="Non-endemic"),"Not required",IF(INTRO!$E$39="Non-endemic","Treat with DEC",COUNTRY_INFO!P488))</f>
        <v>0</v>
      </c>
      <c r="F488" s="16">
        <f>IF(INTRO!$E$39&lt;&gt;"Non-endemic",COUNTRY_INFO!Q488,"Not required")</f>
        <v>2</v>
      </c>
      <c r="G488" s="15">
        <f>IF(COUNTRY_INFO!H488=1, IF($E488=1,$D488, 0),0)</f>
        <v>0</v>
      </c>
      <c r="H488" s="15">
        <f>IF(INTRO!$E$39&lt;&gt;"Endemic",0, IF(AND(COUNTRY_INFO!$I488=1,$F488&lt;&gt;0),IF(COUNTRY_INFO!M488&gt;=(COUNTRY_INFO!F488+COUNTRY_INFO!G488),COUNTRY_INFO!F488+COUNTRY_INFO!G488,COUNTRY_INFO!$M488), 0))</f>
        <v>57939.462492524239</v>
      </c>
      <c r="I488" s="3"/>
      <c r="J488" s="15">
        <f t="shared" si="51"/>
        <v>57939.462492524239</v>
      </c>
      <c r="K488" s="15">
        <f t="shared" si="52"/>
        <v>0</v>
      </c>
      <c r="L488" s="15">
        <f t="shared" si="53"/>
        <v>324460.9899581357</v>
      </c>
      <c r="M488" s="15">
        <f t="shared" si="54"/>
        <v>0</v>
      </c>
      <c r="N488" s="15">
        <f t="shared" si="55"/>
        <v>324460.9899581357</v>
      </c>
      <c r="O488" s="25"/>
      <c r="P488" s="17">
        <f t="shared" si="49"/>
        <v>324460.9899581357</v>
      </c>
      <c r="Q488" s="17">
        <f t="shared" si="50"/>
        <v>649</v>
      </c>
    </row>
    <row r="489" spans="1:17" x14ac:dyDescent="0.2">
      <c r="A489" s="14" t="str">
        <f>IF(INTRO!$E$39="Non-endemic"," ",IF(COUNTRY_INFO!A489=0," ",COUNTRY_INFO!A489))</f>
        <v>Ethiopia</v>
      </c>
      <c r="B489" s="14" t="str">
        <f>IF(INTRO!$E$39="Non-endemic"," ",IF(COUNTRY_INFO!B489=0," ",COUNTRY_INFO!B489))</f>
        <v>Oromia North Shoa Zone</v>
      </c>
      <c r="C489" s="14" t="str">
        <f>IF(INTRO!$E$39="Non-endemic"," ",IF(COUNTRY_INFO!C489=0," ",COUNTRY_INFO!C489))</f>
        <v>Abichugna</v>
      </c>
      <c r="D489" s="15">
        <f>IF(INTRO!$E$39="Non-endemic",0,IF(INTRO!$E$39="Endemic but PC is not required",IF(COUNTRY_INFO!$H489=1,COUNTRY_INFO!F489+COUNTRY_INFO!G489,0),IF(COUNTRY_INFO!$H489=1,COUNTRY_INFO!F489+COUNTRY_INFO!G489,IF(COUNTRY_INFO!$I489=1,IF(COUNTRY_INFO!M489&gt;=(COUNTRY_INFO!F489+COUNTRY_INFO!G489),COUNTRY_INFO!F489+COUNTRY_INFO!G489,COUNTRY_INFO!$M489),0))))</f>
        <v>0</v>
      </c>
      <c r="E489" s="16">
        <f>IF(AND(INTRO!$E$39="Non-endemic",INTRO!$E$37="Non-endemic"),"Not required",IF(INTRO!$E$39="Non-endemic","Treat with DEC",COUNTRY_INFO!P489))</f>
        <v>0</v>
      </c>
      <c r="F489" s="16">
        <f>IF(INTRO!$E$39&lt;&gt;"Non-endemic",COUNTRY_INFO!Q489,"Not required")</f>
        <v>0</v>
      </c>
      <c r="G489" s="15">
        <f>IF(COUNTRY_INFO!H489=1, IF($E489=1,$D489, 0),0)</f>
        <v>0</v>
      </c>
      <c r="H489" s="15">
        <f>IF(INTRO!$E$39&lt;&gt;"Endemic",0, IF(AND(COUNTRY_INFO!$I489=1,$F489&lt;&gt;0),IF(COUNTRY_INFO!M489&gt;=(COUNTRY_INFO!F489+COUNTRY_INFO!G489),COUNTRY_INFO!F489+COUNTRY_INFO!G489,COUNTRY_INFO!$M489), 0))</f>
        <v>0</v>
      </c>
      <c r="I489" s="3"/>
      <c r="J489" s="15">
        <f t="shared" si="51"/>
        <v>0</v>
      </c>
      <c r="K489" s="15">
        <f t="shared" si="52"/>
        <v>0</v>
      </c>
      <c r="L489" s="15">
        <f t="shared" si="53"/>
        <v>0</v>
      </c>
      <c r="M489" s="15">
        <f t="shared" si="54"/>
        <v>0</v>
      </c>
      <c r="N489" s="15">
        <f t="shared" si="55"/>
        <v>0</v>
      </c>
      <c r="O489" s="25"/>
      <c r="P489" s="17">
        <f t="shared" si="49"/>
        <v>0</v>
      </c>
      <c r="Q489" s="17">
        <f t="shared" si="50"/>
        <v>0</v>
      </c>
    </row>
    <row r="490" spans="1:17" x14ac:dyDescent="0.2">
      <c r="A490" s="14" t="str">
        <f>IF(INTRO!$E$39="Non-endemic"," ",IF(COUNTRY_INFO!A490=0," ",COUNTRY_INFO!A490))</f>
        <v>Ethiopia</v>
      </c>
      <c r="B490" s="14" t="str">
        <f>IF(INTRO!$E$39="Non-endemic"," ",IF(COUNTRY_INFO!B490=0," ",COUNTRY_INFO!B490))</f>
        <v>Oromia North Shoa Zone</v>
      </c>
      <c r="C490" s="14" t="str">
        <f>IF(INTRO!$E$39="Non-endemic"," ",IF(COUNTRY_INFO!C490=0," ",COUNTRY_INFO!C490))</f>
        <v>Aleltu</v>
      </c>
      <c r="D490" s="15">
        <f>IF(INTRO!$E$39="Non-endemic",0,IF(INTRO!$E$39="Endemic but PC is not required",IF(COUNTRY_INFO!$H490=1,COUNTRY_INFO!F490+COUNTRY_INFO!G490,0),IF(COUNTRY_INFO!$H490=1,COUNTRY_INFO!F490+COUNTRY_INFO!G490,IF(COUNTRY_INFO!$I490=1,IF(COUNTRY_INFO!M490&gt;=(COUNTRY_INFO!F490+COUNTRY_INFO!G490),COUNTRY_INFO!F490+COUNTRY_INFO!G490,COUNTRY_INFO!$M490),0))))</f>
        <v>0</v>
      </c>
      <c r="E490" s="16">
        <f>IF(AND(INTRO!$E$39="Non-endemic",INTRO!$E$37="Non-endemic"),"Not required",IF(INTRO!$E$39="Non-endemic","Treat with DEC",COUNTRY_INFO!P490))</f>
        <v>0</v>
      </c>
      <c r="F490" s="16">
        <f>IF(INTRO!$E$39&lt;&gt;"Non-endemic",COUNTRY_INFO!Q490,"Not required")</f>
        <v>0</v>
      </c>
      <c r="G490" s="15">
        <f>IF(COUNTRY_INFO!H490=1, IF($E490=1,$D490, 0),0)</f>
        <v>0</v>
      </c>
      <c r="H490" s="15">
        <f>IF(INTRO!$E$39&lt;&gt;"Endemic",0, IF(AND(COUNTRY_INFO!$I490=1,$F490&lt;&gt;0),IF(COUNTRY_INFO!M490&gt;=(COUNTRY_INFO!F490+COUNTRY_INFO!G490),COUNTRY_INFO!F490+COUNTRY_INFO!G490,COUNTRY_INFO!$M490), 0))</f>
        <v>0</v>
      </c>
      <c r="I490" s="3"/>
      <c r="J490" s="15">
        <f t="shared" si="51"/>
        <v>0</v>
      </c>
      <c r="K490" s="15">
        <f t="shared" si="52"/>
        <v>0</v>
      </c>
      <c r="L490" s="15">
        <f t="shared" si="53"/>
        <v>0</v>
      </c>
      <c r="M490" s="15">
        <f t="shared" si="54"/>
        <v>0</v>
      </c>
      <c r="N490" s="15">
        <f t="shared" si="55"/>
        <v>0</v>
      </c>
      <c r="O490" s="25"/>
      <c r="P490" s="17">
        <f t="shared" si="49"/>
        <v>0</v>
      </c>
      <c r="Q490" s="17">
        <f t="shared" si="50"/>
        <v>0</v>
      </c>
    </row>
    <row r="491" spans="1:17" x14ac:dyDescent="0.2">
      <c r="A491" s="14" t="str">
        <f>IF(INTRO!$E$39="Non-endemic"," ",IF(COUNTRY_INFO!A491=0," ",COUNTRY_INFO!A491))</f>
        <v>Ethiopia</v>
      </c>
      <c r="B491" s="14" t="str">
        <f>IF(INTRO!$E$39="Non-endemic"," ",IF(COUNTRY_INFO!B491=0," ",COUNTRY_INFO!B491))</f>
        <v>Oromia North Shoa Zone</v>
      </c>
      <c r="C491" s="14" t="str">
        <f>IF(INTRO!$E$39="Non-endemic"," ",IF(COUNTRY_INFO!C491=0," ",COUNTRY_INFO!C491))</f>
        <v>Debre Libanos</v>
      </c>
      <c r="D491" s="15">
        <f>IF(INTRO!$E$39="Non-endemic",0,IF(INTRO!$E$39="Endemic but PC is not required",IF(COUNTRY_INFO!$H491=1,COUNTRY_INFO!F491+COUNTRY_INFO!G491,0),IF(COUNTRY_INFO!$H491=1,COUNTRY_INFO!F491+COUNTRY_INFO!G491,IF(COUNTRY_INFO!$I491=1,IF(COUNTRY_INFO!M491&gt;=(COUNTRY_INFO!F491+COUNTRY_INFO!G491),COUNTRY_INFO!F491+COUNTRY_INFO!G491,COUNTRY_INFO!$M491),0))))</f>
        <v>0</v>
      </c>
      <c r="E491" s="16">
        <f>IF(AND(INTRO!$E$39="Non-endemic",INTRO!$E$37="Non-endemic"),"Not required",IF(INTRO!$E$39="Non-endemic","Treat with DEC",COUNTRY_INFO!P491))</f>
        <v>0</v>
      </c>
      <c r="F491" s="16">
        <f>IF(INTRO!$E$39&lt;&gt;"Non-endemic",COUNTRY_INFO!Q491,"Not required")</f>
        <v>0</v>
      </c>
      <c r="G491" s="15">
        <f>IF(COUNTRY_INFO!H491=1, IF($E491=1,$D491, 0),0)</f>
        <v>0</v>
      </c>
      <c r="H491" s="15">
        <f>IF(INTRO!$E$39&lt;&gt;"Endemic",0, IF(AND(COUNTRY_INFO!$I491=1,$F491&lt;&gt;0),IF(COUNTRY_INFO!M491&gt;=(COUNTRY_INFO!F491+COUNTRY_INFO!G491),COUNTRY_INFO!F491+COUNTRY_INFO!G491,COUNTRY_INFO!$M491), 0))</f>
        <v>0</v>
      </c>
      <c r="I491" s="3"/>
      <c r="J491" s="15">
        <f t="shared" si="51"/>
        <v>0</v>
      </c>
      <c r="K491" s="15">
        <f t="shared" si="52"/>
        <v>0</v>
      </c>
      <c r="L491" s="15">
        <f t="shared" si="53"/>
        <v>0</v>
      </c>
      <c r="M491" s="15">
        <f t="shared" si="54"/>
        <v>0</v>
      </c>
      <c r="N491" s="15">
        <f t="shared" si="55"/>
        <v>0</v>
      </c>
      <c r="O491" s="25"/>
      <c r="P491" s="17">
        <f t="shared" si="49"/>
        <v>0</v>
      </c>
      <c r="Q491" s="17">
        <f t="shared" si="50"/>
        <v>0</v>
      </c>
    </row>
    <row r="492" spans="1:17" x14ac:dyDescent="0.2">
      <c r="A492" s="14" t="str">
        <f>IF(INTRO!$E$39="Non-endemic"," ",IF(COUNTRY_INFO!A492=0," ",COUNTRY_INFO!A492))</f>
        <v>Ethiopia</v>
      </c>
      <c r="B492" s="14" t="str">
        <f>IF(INTRO!$E$39="Non-endemic"," ",IF(COUNTRY_INFO!B492=0," ",COUNTRY_INFO!B492))</f>
        <v>Oromia North Shoa Zone</v>
      </c>
      <c r="C492" s="14" t="str">
        <f>IF(INTRO!$E$39="Non-endemic"," ",IF(COUNTRY_INFO!C492=0," ",COUNTRY_INFO!C492))</f>
        <v>Degem</v>
      </c>
      <c r="D492" s="15">
        <f>IF(INTRO!$E$39="Non-endemic",0,IF(INTRO!$E$39="Endemic but PC is not required",IF(COUNTRY_INFO!$H492=1,COUNTRY_INFO!F492+COUNTRY_INFO!G492,0),IF(COUNTRY_INFO!$H492=1,COUNTRY_INFO!F492+COUNTRY_INFO!G492,IF(COUNTRY_INFO!$I492=1,IF(COUNTRY_INFO!M492&gt;=(COUNTRY_INFO!F492+COUNTRY_INFO!G492),COUNTRY_INFO!F492+COUNTRY_INFO!G492,COUNTRY_INFO!$M492),0))))</f>
        <v>0</v>
      </c>
      <c r="E492" s="16">
        <f>IF(AND(INTRO!$E$39="Non-endemic",INTRO!$E$37="Non-endemic"),"Not required",IF(INTRO!$E$39="Non-endemic","Treat with DEC",COUNTRY_INFO!P492))</f>
        <v>0</v>
      </c>
      <c r="F492" s="16">
        <f>IF(INTRO!$E$39&lt;&gt;"Non-endemic",COUNTRY_INFO!Q492,"Not required")</f>
        <v>0</v>
      </c>
      <c r="G492" s="15">
        <f>IF(COUNTRY_INFO!H492=1, IF($E492=1,$D492, 0),0)</f>
        <v>0</v>
      </c>
      <c r="H492" s="15">
        <f>IF(INTRO!$E$39&lt;&gt;"Endemic",0, IF(AND(COUNTRY_INFO!$I492=1,$F492&lt;&gt;0),IF(COUNTRY_INFO!M492&gt;=(COUNTRY_INFO!F492+COUNTRY_INFO!G492),COUNTRY_INFO!F492+COUNTRY_INFO!G492,COUNTRY_INFO!$M492), 0))</f>
        <v>0</v>
      </c>
      <c r="I492" s="3"/>
      <c r="J492" s="15">
        <f t="shared" si="51"/>
        <v>0</v>
      </c>
      <c r="K492" s="15">
        <f t="shared" si="52"/>
        <v>0</v>
      </c>
      <c r="L492" s="15">
        <f t="shared" si="53"/>
        <v>0</v>
      </c>
      <c r="M492" s="15">
        <f t="shared" si="54"/>
        <v>0</v>
      </c>
      <c r="N492" s="15">
        <f t="shared" si="55"/>
        <v>0</v>
      </c>
      <c r="O492" s="25"/>
      <c r="P492" s="17">
        <f t="shared" si="49"/>
        <v>0</v>
      </c>
      <c r="Q492" s="17">
        <f t="shared" si="50"/>
        <v>0</v>
      </c>
    </row>
    <row r="493" spans="1:17" x14ac:dyDescent="0.2">
      <c r="A493" s="14" t="str">
        <f>IF(INTRO!$E$39="Non-endemic"," ",IF(COUNTRY_INFO!A493=0," ",COUNTRY_INFO!A493))</f>
        <v>Ethiopia</v>
      </c>
      <c r="B493" s="14" t="str">
        <f>IF(INTRO!$E$39="Non-endemic"," ",IF(COUNTRY_INFO!B493=0," ",COUNTRY_INFO!B493))</f>
        <v>Oromia North Shoa Zone</v>
      </c>
      <c r="C493" s="14" t="str">
        <f>IF(INTRO!$E$39="Non-endemic"," ",IF(COUNTRY_INFO!C493=0," ",COUNTRY_INFO!C493))</f>
        <v>Dera</v>
      </c>
      <c r="D493" s="15">
        <f>IF(INTRO!$E$39="Non-endemic",0,IF(INTRO!$E$39="Endemic but PC is not required",IF(COUNTRY_INFO!$H493=1,COUNTRY_INFO!F493+COUNTRY_INFO!G493,0),IF(COUNTRY_INFO!$H493=1,COUNTRY_INFO!F493+COUNTRY_INFO!G493,IF(COUNTRY_INFO!$I493=1,IF(COUNTRY_INFO!M493&gt;=(COUNTRY_INFO!F493+COUNTRY_INFO!G493),COUNTRY_INFO!F493+COUNTRY_INFO!G493,COUNTRY_INFO!$M493),0))))</f>
        <v>0</v>
      </c>
      <c r="E493" s="16">
        <f>IF(AND(INTRO!$E$39="Non-endemic",INTRO!$E$37="Non-endemic"),"Not required",IF(INTRO!$E$39="Non-endemic","Treat with DEC",COUNTRY_INFO!P493))</f>
        <v>0</v>
      </c>
      <c r="F493" s="16">
        <f>IF(INTRO!$E$39&lt;&gt;"Non-endemic",COUNTRY_INFO!Q493,"Not required")</f>
        <v>0</v>
      </c>
      <c r="G493" s="15">
        <f>IF(COUNTRY_INFO!H493=1, IF($E493=1,$D493, 0),0)</f>
        <v>0</v>
      </c>
      <c r="H493" s="15">
        <f>IF(INTRO!$E$39&lt;&gt;"Endemic",0, IF(AND(COUNTRY_INFO!$I493=1,$F493&lt;&gt;0),IF(COUNTRY_INFO!M493&gt;=(COUNTRY_INFO!F493+COUNTRY_INFO!G493),COUNTRY_INFO!F493+COUNTRY_INFO!G493,COUNTRY_INFO!$M493), 0))</f>
        <v>0</v>
      </c>
      <c r="I493" s="3"/>
      <c r="J493" s="15">
        <f t="shared" si="51"/>
        <v>0</v>
      </c>
      <c r="K493" s="15">
        <f t="shared" si="52"/>
        <v>0</v>
      </c>
      <c r="L493" s="15">
        <f t="shared" si="53"/>
        <v>0</v>
      </c>
      <c r="M493" s="15">
        <f t="shared" si="54"/>
        <v>0</v>
      </c>
      <c r="N493" s="15">
        <f t="shared" si="55"/>
        <v>0</v>
      </c>
      <c r="O493" s="25"/>
      <c r="P493" s="17">
        <f t="shared" si="49"/>
        <v>0</v>
      </c>
      <c r="Q493" s="17">
        <f t="shared" si="50"/>
        <v>0</v>
      </c>
    </row>
    <row r="494" spans="1:17" x14ac:dyDescent="0.2">
      <c r="A494" s="14" t="str">
        <f>IF(INTRO!$E$39="Non-endemic"," ",IF(COUNTRY_INFO!A494=0," ",COUNTRY_INFO!A494))</f>
        <v>Ethiopia</v>
      </c>
      <c r="B494" s="14" t="str">
        <f>IF(INTRO!$E$39="Non-endemic"," ",IF(COUNTRY_INFO!B494=0," ",COUNTRY_INFO!B494))</f>
        <v>Oromia North Shoa Zone</v>
      </c>
      <c r="C494" s="14" t="str">
        <f>IF(INTRO!$E$39="Non-endemic"," ",IF(COUNTRY_INFO!C494=0," ",COUNTRY_INFO!C494))</f>
        <v>Fiche Town</v>
      </c>
      <c r="D494" s="15">
        <f>IF(INTRO!$E$39="Non-endemic",0,IF(INTRO!$E$39="Endemic but PC is not required",IF(COUNTRY_INFO!$H494=1,COUNTRY_INFO!F494+COUNTRY_INFO!G494,0),IF(COUNTRY_INFO!$H494=1,COUNTRY_INFO!F494+COUNTRY_INFO!G494,IF(COUNTRY_INFO!$I494=1,IF(COUNTRY_INFO!M494&gt;=(COUNTRY_INFO!F494+COUNTRY_INFO!G494),COUNTRY_INFO!F494+COUNTRY_INFO!G494,COUNTRY_INFO!$M494),0))))</f>
        <v>0</v>
      </c>
      <c r="E494" s="16">
        <f>IF(AND(INTRO!$E$39="Non-endemic",INTRO!$E$37="Non-endemic"),"Not required",IF(INTRO!$E$39="Non-endemic","Treat with DEC",COUNTRY_INFO!P494))</f>
        <v>0</v>
      </c>
      <c r="F494" s="16">
        <f>IF(INTRO!$E$39&lt;&gt;"Non-endemic",COUNTRY_INFO!Q494,"Not required")</f>
        <v>0</v>
      </c>
      <c r="G494" s="15">
        <f>IF(COUNTRY_INFO!H494=1, IF($E494=1,$D494, 0),0)</f>
        <v>0</v>
      </c>
      <c r="H494" s="15">
        <f>IF(INTRO!$E$39&lt;&gt;"Endemic",0, IF(AND(COUNTRY_INFO!$I494=1,$F494&lt;&gt;0),IF(COUNTRY_INFO!M494&gt;=(COUNTRY_INFO!F494+COUNTRY_INFO!G494),COUNTRY_INFO!F494+COUNTRY_INFO!G494,COUNTRY_INFO!$M494), 0))</f>
        <v>0</v>
      </c>
      <c r="I494" s="3"/>
      <c r="J494" s="15">
        <f t="shared" si="51"/>
        <v>0</v>
      </c>
      <c r="K494" s="15">
        <f t="shared" si="52"/>
        <v>0</v>
      </c>
      <c r="L494" s="15">
        <f t="shared" si="53"/>
        <v>0</v>
      </c>
      <c r="M494" s="15">
        <f t="shared" si="54"/>
        <v>0</v>
      </c>
      <c r="N494" s="15">
        <f t="shared" si="55"/>
        <v>0</v>
      </c>
      <c r="O494" s="25"/>
      <c r="P494" s="17">
        <f t="shared" si="49"/>
        <v>0</v>
      </c>
      <c r="Q494" s="17">
        <f t="shared" si="50"/>
        <v>0</v>
      </c>
    </row>
    <row r="495" spans="1:17" x14ac:dyDescent="0.2">
      <c r="A495" s="14" t="str">
        <f>IF(INTRO!$E$39="Non-endemic"," ",IF(COUNTRY_INFO!A495=0," ",COUNTRY_INFO!A495))</f>
        <v>Ethiopia</v>
      </c>
      <c r="B495" s="14" t="str">
        <f>IF(INTRO!$E$39="Non-endemic"," ",IF(COUNTRY_INFO!B495=0," ",COUNTRY_INFO!B495))</f>
        <v>Oromia North Shoa Zone</v>
      </c>
      <c r="C495" s="14" t="str">
        <f>IF(INTRO!$E$39="Non-endemic"," ",IF(COUNTRY_INFO!C495=0," ",COUNTRY_INFO!C495))</f>
        <v>Girar Jarso</v>
      </c>
      <c r="D495" s="15">
        <f>IF(INTRO!$E$39="Non-endemic",0,IF(INTRO!$E$39="Endemic but PC is not required",IF(COUNTRY_INFO!$H495=1,COUNTRY_INFO!F495+COUNTRY_INFO!G495,0),IF(COUNTRY_INFO!$H495=1,COUNTRY_INFO!F495+COUNTRY_INFO!G495,IF(COUNTRY_INFO!$I495=1,IF(COUNTRY_INFO!M495&gt;=(COUNTRY_INFO!F495+COUNTRY_INFO!G495),COUNTRY_INFO!F495+COUNTRY_INFO!G495,COUNTRY_INFO!$M495),0))))</f>
        <v>0</v>
      </c>
      <c r="E495" s="16">
        <f>IF(AND(INTRO!$E$39="Non-endemic",INTRO!$E$37="Non-endemic"),"Not required",IF(INTRO!$E$39="Non-endemic","Treat with DEC",COUNTRY_INFO!P495))</f>
        <v>0</v>
      </c>
      <c r="F495" s="16">
        <f>IF(INTRO!$E$39&lt;&gt;"Non-endemic",COUNTRY_INFO!Q495,"Not required")</f>
        <v>0</v>
      </c>
      <c r="G495" s="15">
        <f>IF(COUNTRY_INFO!H495=1, IF($E495=1,$D495, 0),0)</f>
        <v>0</v>
      </c>
      <c r="H495" s="15">
        <f>IF(INTRO!$E$39&lt;&gt;"Endemic",0, IF(AND(COUNTRY_INFO!$I495=1,$F495&lt;&gt;0),IF(COUNTRY_INFO!M495&gt;=(COUNTRY_INFO!F495+COUNTRY_INFO!G495),COUNTRY_INFO!F495+COUNTRY_INFO!G495,COUNTRY_INFO!$M495), 0))</f>
        <v>0</v>
      </c>
      <c r="I495" s="3"/>
      <c r="J495" s="15">
        <f t="shared" si="51"/>
        <v>0</v>
      </c>
      <c r="K495" s="15">
        <f t="shared" si="52"/>
        <v>0</v>
      </c>
      <c r="L495" s="15">
        <f t="shared" si="53"/>
        <v>0</v>
      </c>
      <c r="M495" s="15">
        <f t="shared" si="54"/>
        <v>0</v>
      </c>
      <c r="N495" s="15">
        <f t="shared" si="55"/>
        <v>0</v>
      </c>
      <c r="O495" s="25"/>
      <c r="P495" s="17">
        <f t="shared" si="49"/>
        <v>0</v>
      </c>
      <c r="Q495" s="17">
        <f t="shared" si="50"/>
        <v>0</v>
      </c>
    </row>
    <row r="496" spans="1:17" x14ac:dyDescent="0.2">
      <c r="A496" s="14" t="str">
        <f>IF(INTRO!$E$39="Non-endemic"," ",IF(COUNTRY_INFO!A496=0," ",COUNTRY_INFO!A496))</f>
        <v>Ethiopia</v>
      </c>
      <c r="B496" s="14" t="str">
        <f>IF(INTRO!$E$39="Non-endemic"," ",IF(COUNTRY_INFO!B496=0," ",COUNTRY_INFO!B496))</f>
        <v>Oromia North Shoa Zone</v>
      </c>
      <c r="C496" s="14" t="str">
        <f>IF(INTRO!$E$39="Non-endemic"," ",IF(COUNTRY_INFO!C496=0," ",COUNTRY_INFO!C496))</f>
        <v>Hidhabu Abote</v>
      </c>
      <c r="D496" s="15">
        <f>IF(INTRO!$E$39="Non-endemic",0,IF(INTRO!$E$39="Endemic but PC is not required",IF(COUNTRY_INFO!$H496=1,COUNTRY_INFO!F496+COUNTRY_INFO!G496,0),IF(COUNTRY_INFO!$H496=1,COUNTRY_INFO!F496+COUNTRY_INFO!G496,IF(COUNTRY_INFO!$I496=1,IF(COUNTRY_INFO!M496&gt;=(COUNTRY_INFO!F496+COUNTRY_INFO!G496),COUNTRY_INFO!F496+COUNTRY_INFO!G496,COUNTRY_INFO!$M496),0))))</f>
        <v>0</v>
      </c>
      <c r="E496" s="16">
        <f>IF(AND(INTRO!$E$39="Non-endemic",INTRO!$E$37="Non-endemic"),"Not required",IF(INTRO!$E$39="Non-endemic","Treat with DEC",COUNTRY_INFO!P496))</f>
        <v>0</v>
      </c>
      <c r="F496" s="16">
        <f>IF(INTRO!$E$39&lt;&gt;"Non-endemic",COUNTRY_INFO!Q496,"Not required")</f>
        <v>0</v>
      </c>
      <c r="G496" s="15">
        <f>IF(COUNTRY_INFO!H496=1, IF($E496=1,$D496, 0),0)</f>
        <v>0</v>
      </c>
      <c r="H496" s="15">
        <f>IF(INTRO!$E$39&lt;&gt;"Endemic",0, IF(AND(COUNTRY_INFO!$I496=1,$F496&lt;&gt;0),IF(COUNTRY_INFO!M496&gt;=(COUNTRY_INFO!F496+COUNTRY_INFO!G496),COUNTRY_INFO!F496+COUNTRY_INFO!G496,COUNTRY_INFO!$M496), 0))</f>
        <v>0</v>
      </c>
      <c r="I496" s="3"/>
      <c r="J496" s="15">
        <f t="shared" si="51"/>
        <v>0</v>
      </c>
      <c r="K496" s="15">
        <f t="shared" si="52"/>
        <v>0</v>
      </c>
      <c r="L496" s="15">
        <f t="shared" si="53"/>
        <v>0</v>
      </c>
      <c r="M496" s="15">
        <f t="shared" si="54"/>
        <v>0</v>
      </c>
      <c r="N496" s="15">
        <f t="shared" si="55"/>
        <v>0</v>
      </c>
      <c r="O496" s="25"/>
      <c r="P496" s="17">
        <f t="shared" si="49"/>
        <v>0</v>
      </c>
      <c r="Q496" s="17">
        <f t="shared" si="50"/>
        <v>0</v>
      </c>
    </row>
    <row r="497" spans="1:17" x14ac:dyDescent="0.2">
      <c r="A497" s="14" t="str">
        <f>IF(INTRO!$E$39="Non-endemic"," ",IF(COUNTRY_INFO!A497=0," ",COUNTRY_INFO!A497))</f>
        <v>Ethiopia</v>
      </c>
      <c r="B497" s="14" t="str">
        <f>IF(INTRO!$E$39="Non-endemic"," ",IF(COUNTRY_INFO!B497=0," ",COUNTRY_INFO!B497))</f>
        <v>Oromia North Shoa Zone</v>
      </c>
      <c r="C497" s="14" t="str">
        <f>IF(INTRO!$E$39="Non-endemic"," ",IF(COUNTRY_INFO!C497=0," ",COUNTRY_INFO!C497))</f>
        <v>Jida</v>
      </c>
      <c r="D497" s="15">
        <f>IF(INTRO!$E$39="Non-endemic",0,IF(INTRO!$E$39="Endemic but PC is not required",IF(COUNTRY_INFO!$H497=1,COUNTRY_INFO!F497+COUNTRY_INFO!G497,0),IF(COUNTRY_INFO!$H497=1,COUNTRY_INFO!F497+COUNTRY_INFO!G497,IF(COUNTRY_INFO!$I497=1,IF(COUNTRY_INFO!M497&gt;=(COUNTRY_INFO!F497+COUNTRY_INFO!G497),COUNTRY_INFO!F497+COUNTRY_INFO!G497,COUNTRY_INFO!$M497),0))))</f>
        <v>0</v>
      </c>
      <c r="E497" s="16">
        <f>IF(AND(INTRO!$E$39="Non-endemic",INTRO!$E$37="Non-endemic"),"Not required",IF(INTRO!$E$39="Non-endemic","Treat with DEC",COUNTRY_INFO!P497))</f>
        <v>0</v>
      </c>
      <c r="F497" s="16">
        <f>IF(INTRO!$E$39&lt;&gt;"Non-endemic",COUNTRY_INFO!Q497,"Not required")</f>
        <v>0</v>
      </c>
      <c r="G497" s="15">
        <f>IF(COUNTRY_INFO!H497=1, IF($E497=1,$D497, 0),0)</f>
        <v>0</v>
      </c>
      <c r="H497" s="15">
        <f>IF(INTRO!$E$39&lt;&gt;"Endemic",0, IF(AND(COUNTRY_INFO!$I497=1,$F497&lt;&gt;0),IF(COUNTRY_INFO!M497&gt;=(COUNTRY_INFO!F497+COUNTRY_INFO!G497),COUNTRY_INFO!F497+COUNTRY_INFO!G497,COUNTRY_INFO!$M497), 0))</f>
        <v>0</v>
      </c>
      <c r="I497" s="3"/>
      <c r="J497" s="15">
        <f t="shared" si="51"/>
        <v>0</v>
      </c>
      <c r="K497" s="15">
        <f t="shared" si="52"/>
        <v>0</v>
      </c>
      <c r="L497" s="15">
        <f t="shared" si="53"/>
        <v>0</v>
      </c>
      <c r="M497" s="15">
        <f t="shared" si="54"/>
        <v>0</v>
      </c>
      <c r="N497" s="15">
        <f t="shared" si="55"/>
        <v>0</v>
      </c>
      <c r="O497" s="25"/>
      <c r="P497" s="17">
        <f t="shared" si="49"/>
        <v>0</v>
      </c>
      <c r="Q497" s="17">
        <f t="shared" si="50"/>
        <v>0</v>
      </c>
    </row>
    <row r="498" spans="1:17" x14ac:dyDescent="0.2">
      <c r="A498" s="14" t="str">
        <f>IF(INTRO!$E$39="Non-endemic"," ",IF(COUNTRY_INFO!A498=0," ",COUNTRY_INFO!A498))</f>
        <v>Ethiopia</v>
      </c>
      <c r="B498" s="14" t="str">
        <f>IF(INTRO!$E$39="Non-endemic"," ",IF(COUNTRY_INFO!B498=0," ",COUNTRY_INFO!B498))</f>
        <v>Oromia North Shoa Zone</v>
      </c>
      <c r="C498" s="14" t="str">
        <f>IF(INTRO!$E$39="Non-endemic"," ",IF(COUNTRY_INFO!C498=0," ",COUNTRY_INFO!C498))</f>
        <v>Kimbibit</v>
      </c>
      <c r="D498" s="15">
        <f>IF(INTRO!$E$39="Non-endemic",0,IF(INTRO!$E$39="Endemic but PC is not required",IF(COUNTRY_INFO!$H498=1,COUNTRY_INFO!F498+COUNTRY_INFO!G498,0),IF(COUNTRY_INFO!$H498=1,COUNTRY_INFO!F498+COUNTRY_INFO!G498,IF(COUNTRY_INFO!$I498=1,IF(COUNTRY_INFO!M498&gt;=(COUNTRY_INFO!F498+COUNTRY_INFO!G498),COUNTRY_INFO!F498+COUNTRY_INFO!G498,COUNTRY_INFO!$M498),0))))</f>
        <v>0</v>
      </c>
      <c r="E498" s="16">
        <f>IF(AND(INTRO!$E$39="Non-endemic",INTRO!$E$37="Non-endemic"),"Not required",IF(INTRO!$E$39="Non-endemic","Treat with DEC",COUNTRY_INFO!P498))</f>
        <v>0</v>
      </c>
      <c r="F498" s="16">
        <f>IF(INTRO!$E$39&lt;&gt;"Non-endemic",COUNTRY_INFO!Q498,"Not required")</f>
        <v>0</v>
      </c>
      <c r="G498" s="15">
        <f>IF(COUNTRY_INFO!H498=1, IF($E498=1,$D498, 0),0)</f>
        <v>0</v>
      </c>
      <c r="H498" s="15">
        <f>IF(INTRO!$E$39&lt;&gt;"Endemic",0, IF(AND(COUNTRY_INFO!$I498=1,$F498&lt;&gt;0),IF(COUNTRY_INFO!M498&gt;=(COUNTRY_INFO!F498+COUNTRY_INFO!G498),COUNTRY_INFO!F498+COUNTRY_INFO!G498,COUNTRY_INFO!$M498), 0))</f>
        <v>0</v>
      </c>
      <c r="I498" s="3"/>
      <c r="J498" s="15">
        <f t="shared" si="51"/>
        <v>0</v>
      </c>
      <c r="K498" s="15">
        <f t="shared" si="52"/>
        <v>0</v>
      </c>
      <c r="L498" s="15">
        <f t="shared" si="53"/>
        <v>0</v>
      </c>
      <c r="M498" s="15">
        <f t="shared" si="54"/>
        <v>0</v>
      </c>
      <c r="N498" s="15">
        <f t="shared" si="55"/>
        <v>0</v>
      </c>
      <c r="O498" s="25"/>
      <c r="P498" s="17">
        <f t="shared" si="49"/>
        <v>0</v>
      </c>
      <c r="Q498" s="17">
        <f t="shared" si="50"/>
        <v>0</v>
      </c>
    </row>
    <row r="499" spans="1:17" x14ac:dyDescent="0.2">
      <c r="A499" s="14" t="str">
        <f>IF(INTRO!$E$39="Non-endemic"," ",IF(COUNTRY_INFO!A499=0," ",COUNTRY_INFO!A499))</f>
        <v>Ethiopia</v>
      </c>
      <c r="B499" s="14" t="str">
        <f>IF(INTRO!$E$39="Non-endemic"," ",IF(COUNTRY_INFO!B499=0," ",COUNTRY_INFO!B499))</f>
        <v>Oromia North Shoa Zone</v>
      </c>
      <c r="C499" s="14" t="str">
        <f>IF(INTRO!$E$39="Non-endemic"," ",IF(COUNTRY_INFO!C499=0," ",COUNTRY_INFO!C499))</f>
        <v>Kuyu</v>
      </c>
      <c r="D499" s="15">
        <f>IF(INTRO!$E$39="Non-endemic",0,IF(INTRO!$E$39="Endemic but PC is not required",IF(COUNTRY_INFO!$H499=1,COUNTRY_INFO!F499+COUNTRY_INFO!G499,0),IF(COUNTRY_INFO!$H499=1,COUNTRY_INFO!F499+COUNTRY_INFO!G499,IF(COUNTRY_INFO!$I499=1,IF(COUNTRY_INFO!M499&gt;=(COUNTRY_INFO!F499+COUNTRY_INFO!G499),COUNTRY_INFO!F499+COUNTRY_INFO!G499,COUNTRY_INFO!$M499),0))))</f>
        <v>0</v>
      </c>
      <c r="E499" s="16">
        <f>IF(AND(INTRO!$E$39="Non-endemic",INTRO!$E$37="Non-endemic"),"Not required",IF(INTRO!$E$39="Non-endemic","Treat with DEC",COUNTRY_INFO!P499))</f>
        <v>0</v>
      </c>
      <c r="F499" s="16">
        <f>IF(INTRO!$E$39&lt;&gt;"Non-endemic",COUNTRY_INFO!Q499,"Not required")</f>
        <v>0</v>
      </c>
      <c r="G499" s="15">
        <f>IF(COUNTRY_INFO!H499=1, IF($E499=1,$D499, 0),0)</f>
        <v>0</v>
      </c>
      <c r="H499" s="15">
        <f>IF(INTRO!$E$39&lt;&gt;"Endemic",0, IF(AND(COUNTRY_INFO!$I499=1,$F499&lt;&gt;0),IF(COUNTRY_INFO!M499&gt;=(COUNTRY_INFO!F499+COUNTRY_INFO!G499),COUNTRY_INFO!F499+COUNTRY_INFO!G499,COUNTRY_INFO!$M499), 0))</f>
        <v>0</v>
      </c>
      <c r="I499" s="3"/>
      <c r="J499" s="15">
        <f t="shared" si="51"/>
        <v>0</v>
      </c>
      <c r="K499" s="15">
        <f t="shared" si="52"/>
        <v>0</v>
      </c>
      <c r="L499" s="15">
        <f t="shared" si="53"/>
        <v>0</v>
      </c>
      <c r="M499" s="15">
        <f t="shared" si="54"/>
        <v>0</v>
      </c>
      <c r="N499" s="15">
        <f t="shared" si="55"/>
        <v>0</v>
      </c>
      <c r="O499" s="25"/>
      <c r="P499" s="17">
        <f t="shared" si="49"/>
        <v>0</v>
      </c>
      <c r="Q499" s="17">
        <f t="shared" si="50"/>
        <v>0</v>
      </c>
    </row>
    <row r="500" spans="1:17" x14ac:dyDescent="0.2">
      <c r="A500" s="14" t="str">
        <f>IF(INTRO!$E$39="Non-endemic"," ",IF(COUNTRY_INFO!A500=0," ",COUNTRY_INFO!A500))</f>
        <v>Ethiopia</v>
      </c>
      <c r="B500" s="14" t="str">
        <f>IF(INTRO!$E$39="Non-endemic"," ",IF(COUNTRY_INFO!B500=0," ",COUNTRY_INFO!B500))</f>
        <v>Oromia North Shoa Zone</v>
      </c>
      <c r="C500" s="14" t="str">
        <f>IF(INTRO!$E$39="Non-endemic"," ",IF(COUNTRY_INFO!C500=0," ",COUNTRY_INFO!C500))</f>
        <v>Were Jarso</v>
      </c>
      <c r="D500" s="15">
        <f>IF(INTRO!$E$39="Non-endemic",0,IF(INTRO!$E$39="Endemic but PC is not required",IF(COUNTRY_INFO!$H500=1,COUNTRY_INFO!F500+COUNTRY_INFO!G500,0),IF(COUNTRY_INFO!$H500=1,COUNTRY_INFO!F500+COUNTRY_INFO!G500,IF(COUNTRY_INFO!$I500=1,IF(COUNTRY_INFO!M500&gt;=(COUNTRY_INFO!F500+COUNTRY_INFO!G500),COUNTRY_INFO!F500+COUNTRY_INFO!G500,COUNTRY_INFO!$M500),0))))</f>
        <v>0</v>
      </c>
      <c r="E500" s="16">
        <f>IF(AND(INTRO!$E$39="Non-endemic",INTRO!$E$37="Non-endemic"),"Not required",IF(INTRO!$E$39="Non-endemic","Treat with DEC",COUNTRY_INFO!P500))</f>
        <v>0</v>
      </c>
      <c r="F500" s="16">
        <f>IF(INTRO!$E$39&lt;&gt;"Non-endemic",COUNTRY_INFO!Q500,"Not required")</f>
        <v>0</v>
      </c>
      <c r="G500" s="15">
        <f>IF(COUNTRY_INFO!H500=1, IF($E500=1,$D500, 0),0)</f>
        <v>0</v>
      </c>
      <c r="H500" s="15">
        <f>IF(INTRO!$E$39&lt;&gt;"Endemic",0, IF(AND(COUNTRY_INFO!$I500=1,$F500&lt;&gt;0),IF(COUNTRY_INFO!M500&gt;=(COUNTRY_INFO!F500+COUNTRY_INFO!G500),COUNTRY_INFO!F500+COUNTRY_INFO!G500,COUNTRY_INFO!$M500), 0))</f>
        <v>0</v>
      </c>
      <c r="I500" s="3"/>
      <c r="J500" s="15">
        <f t="shared" si="51"/>
        <v>0</v>
      </c>
      <c r="K500" s="15">
        <f t="shared" si="52"/>
        <v>0</v>
      </c>
      <c r="L500" s="15">
        <f t="shared" si="53"/>
        <v>0</v>
      </c>
      <c r="M500" s="15">
        <f t="shared" si="54"/>
        <v>0</v>
      </c>
      <c r="N500" s="15">
        <f t="shared" si="55"/>
        <v>0</v>
      </c>
      <c r="O500" s="25"/>
      <c r="P500" s="17">
        <f t="shared" si="49"/>
        <v>0</v>
      </c>
      <c r="Q500" s="17">
        <f t="shared" si="50"/>
        <v>0</v>
      </c>
    </row>
    <row r="501" spans="1:17" x14ac:dyDescent="0.2">
      <c r="A501" s="14" t="str">
        <f>IF(INTRO!$E$39="Non-endemic"," ",IF(COUNTRY_INFO!A501=0," ",COUNTRY_INFO!A501))</f>
        <v>Ethiopia</v>
      </c>
      <c r="B501" s="14" t="str">
        <f>IF(INTRO!$E$39="Non-endemic"," ",IF(COUNTRY_INFO!B501=0," ",COUNTRY_INFO!B501))</f>
        <v>Oromia North Shoa Zone</v>
      </c>
      <c r="C501" s="14" t="str">
        <f>IF(INTRO!$E$39="Non-endemic"," ",IF(COUNTRY_INFO!C501=0," ",COUNTRY_INFO!C501))</f>
        <v>Wuchale</v>
      </c>
      <c r="D501" s="15">
        <f>IF(INTRO!$E$39="Non-endemic",0,IF(INTRO!$E$39="Endemic but PC is not required",IF(COUNTRY_INFO!$H501=1,COUNTRY_INFO!F501+COUNTRY_INFO!G501,0),IF(COUNTRY_INFO!$H501=1,COUNTRY_INFO!F501+COUNTRY_INFO!G501,IF(COUNTRY_INFO!$I501=1,IF(COUNTRY_INFO!M501&gt;=(COUNTRY_INFO!F501+COUNTRY_INFO!G501),COUNTRY_INFO!F501+COUNTRY_INFO!G501,COUNTRY_INFO!$M501),0))))</f>
        <v>0</v>
      </c>
      <c r="E501" s="16">
        <f>IF(AND(INTRO!$E$39="Non-endemic",INTRO!$E$37="Non-endemic"),"Not required",IF(INTRO!$E$39="Non-endemic","Treat with DEC",COUNTRY_INFO!P501))</f>
        <v>0</v>
      </c>
      <c r="F501" s="16">
        <f>IF(INTRO!$E$39&lt;&gt;"Non-endemic",COUNTRY_INFO!Q501,"Not required")</f>
        <v>0</v>
      </c>
      <c r="G501" s="15">
        <f>IF(COUNTRY_INFO!H501=1, IF($E501=1,$D501, 0),0)</f>
        <v>0</v>
      </c>
      <c r="H501" s="15">
        <f>IF(INTRO!$E$39&lt;&gt;"Endemic",0, IF(AND(COUNTRY_INFO!$I501=1,$F501&lt;&gt;0),IF(COUNTRY_INFO!M501&gt;=(COUNTRY_INFO!F501+COUNTRY_INFO!G501),COUNTRY_INFO!F501+COUNTRY_INFO!G501,COUNTRY_INFO!$M501), 0))</f>
        <v>0</v>
      </c>
      <c r="I501" s="3"/>
      <c r="J501" s="15">
        <f t="shared" si="51"/>
        <v>0</v>
      </c>
      <c r="K501" s="15">
        <f t="shared" si="52"/>
        <v>0</v>
      </c>
      <c r="L501" s="15">
        <f t="shared" si="53"/>
        <v>0</v>
      </c>
      <c r="M501" s="15">
        <f t="shared" si="54"/>
        <v>0</v>
      </c>
      <c r="N501" s="15">
        <f t="shared" si="55"/>
        <v>0</v>
      </c>
      <c r="O501" s="25"/>
      <c r="P501" s="17">
        <f t="shared" si="49"/>
        <v>0</v>
      </c>
      <c r="Q501" s="17">
        <f t="shared" si="50"/>
        <v>0</v>
      </c>
    </row>
    <row r="502" spans="1:17" x14ac:dyDescent="0.2">
      <c r="A502" s="14" t="str">
        <f>IF(INTRO!$E$39="Non-endemic"," ",IF(COUNTRY_INFO!A502=0," ",COUNTRY_INFO!A502))</f>
        <v>Ethiopia</v>
      </c>
      <c r="B502" s="14" t="str">
        <f>IF(INTRO!$E$39="Non-endemic"," ",IF(COUNTRY_INFO!B502=0," ",COUNTRY_INFO!B502))</f>
        <v>Oromia North Shoa Zone</v>
      </c>
      <c r="C502" s="14" t="str">
        <f>IF(INTRO!$E$39="Non-endemic"," ",IF(COUNTRY_INFO!C502=0," ",COUNTRY_INFO!C502))</f>
        <v xml:space="preserve">Yaya Gulele </v>
      </c>
      <c r="D502" s="15">
        <f>IF(INTRO!$E$39="Non-endemic",0,IF(INTRO!$E$39="Endemic but PC is not required",IF(COUNTRY_INFO!$H502=1,COUNTRY_INFO!F502+COUNTRY_INFO!G502,0),IF(COUNTRY_INFO!$H502=1,COUNTRY_INFO!F502+COUNTRY_INFO!G502,IF(COUNTRY_INFO!$I502=1,IF(COUNTRY_INFO!M502&gt;=(COUNTRY_INFO!F502+COUNTRY_INFO!G502),COUNTRY_INFO!F502+COUNTRY_INFO!G502,COUNTRY_INFO!$M502),0))))</f>
        <v>0</v>
      </c>
      <c r="E502" s="16">
        <f>IF(AND(INTRO!$E$39="Non-endemic",INTRO!$E$37="Non-endemic"),"Not required",IF(INTRO!$E$39="Non-endemic","Treat with DEC",COUNTRY_INFO!P502))</f>
        <v>0</v>
      </c>
      <c r="F502" s="16">
        <f>IF(INTRO!$E$39&lt;&gt;"Non-endemic",COUNTRY_INFO!Q502,"Not required")</f>
        <v>0</v>
      </c>
      <c r="G502" s="15">
        <f>IF(COUNTRY_INFO!H502=1, IF($E502=1,$D502, 0),0)</f>
        <v>0</v>
      </c>
      <c r="H502" s="15">
        <f>IF(INTRO!$E$39&lt;&gt;"Endemic",0, IF(AND(COUNTRY_INFO!$I502=1,$F502&lt;&gt;0),IF(COUNTRY_INFO!M502&gt;=(COUNTRY_INFO!F502+COUNTRY_INFO!G502),COUNTRY_INFO!F502+COUNTRY_INFO!G502,COUNTRY_INFO!$M502), 0))</f>
        <v>0</v>
      </c>
      <c r="I502" s="3"/>
      <c r="J502" s="15">
        <f t="shared" si="51"/>
        <v>0</v>
      </c>
      <c r="K502" s="15">
        <f t="shared" si="52"/>
        <v>0</v>
      </c>
      <c r="L502" s="15">
        <f t="shared" si="53"/>
        <v>0</v>
      </c>
      <c r="M502" s="15">
        <f t="shared" si="54"/>
        <v>0</v>
      </c>
      <c r="N502" s="15">
        <f t="shared" si="55"/>
        <v>0</v>
      </c>
      <c r="O502" s="25"/>
      <c r="P502" s="17">
        <f t="shared" si="49"/>
        <v>0</v>
      </c>
      <c r="Q502" s="17">
        <f t="shared" si="50"/>
        <v>0</v>
      </c>
    </row>
    <row r="503" spans="1:17" x14ac:dyDescent="0.2">
      <c r="A503" s="14" t="str">
        <f>IF(INTRO!$E$39="Non-endemic"," ",IF(COUNTRY_INFO!A503=0," ",COUNTRY_INFO!A503))</f>
        <v>Ethiopia</v>
      </c>
      <c r="B503" s="14" t="str">
        <f>IF(INTRO!$E$39="Non-endemic"," ",IF(COUNTRY_INFO!B503=0," ",COUNTRY_INFO!B503))</f>
        <v>Oromia Southwest Shewa</v>
      </c>
      <c r="C503" s="14" t="str">
        <f>IF(INTRO!$E$39="Non-endemic"," ",IF(COUNTRY_INFO!C503=0," ",COUNTRY_INFO!C503))</f>
        <v>Amayyaa</v>
      </c>
      <c r="D503" s="15">
        <f>IF(INTRO!$E$39="Non-endemic",0,IF(INTRO!$E$39="Endemic but PC is not required",IF(COUNTRY_INFO!$H503=1,COUNTRY_INFO!F503+COUNTRY_INFO!G503,0),IF(COUNTRY_INFO!$H503=1,COUNTRY_INFO!F503+COUNTRY_INFO!G503,IF(COUNTRY_INFO!$I503=1,IF(COUNTRY_INFO!M503&gt;=(COUNTRY_INFO!F503+COUNTRY_INFO!G503),COUNTRY_INFO!F503+COUNTRY_INFO!G503,COUNTRY_INFO!$M503),0))))</f>
        <v>0</v>
      </c>
      <c r="E503" s="16">
        <f>IF(AND(INTRO!$E$39="Non-endemic",INTRO!$E$37="Non-endemic"),"Not required",IF(INTRO!$E$39="Non-endemic","Treat with DEC",COUNTRY_INFO!P503))</f>
        <v>0</v>
      </c>
      <c r="F503" s="16">
        <f>IF(INTRO!$E$39&lt;&gt;"Non-endemic",COUNTRY_INFO!Q503,"Not required")</f>
        <v>0</v>
      </c>
      <c r="G503" s="15">
        <f>IF(COUNTRY_INFO!H503=1, IF($E503=1,$D503, 0),0)</f>
        <v>0</v>
      </c>
      <c r="H503" s="15">
        <f>IF(INTRO!$E$39&lt;&gt;"Endemic",0, IF(AND(COUNTRY_INFO!$I503=1,$F503&lt;&gt;0),IF(COUNTRY_INFO!M503&gt;=(COUNTRY_INFO!F503+COUNTRY_INFO!G503),COUNTRY_INFO!F503+COUNTRY_INFO!G503,COUNTRY_INFO!$M503), 0))</f>
        <v>0</v>
      </c>
      <c r="I503" s="3"/>
      <c r="J503" s="15">
        <f t="shared" si="51"/>
        <v>0</v>
      </c>
      <c r="K503" s="15">
        <f t="shared" si="52"/>
        <v>0</v>
      </c>
      <c r="L503" s="15">
        <f t="shared" si="53"/>
        <v>0</v>
      </c>
      <c r="M503" s="15">
        <f t="shared" si="54"/>
        <v>0</v>
      </c>
      <c r="N503" s="15">
        <f t="shared" si="55"/>
        <v>0</v>
      </c>
      <c r="O503" s="25"/>
      <c r="P503" s="17">
        <f t="shared" si="49"/>
        <v>0</v>
      </c>
      <c r="Q503" s="17">
        <f t="shared" si="50"/>
        <v>0</v>
      </c>
    </row>
    <row r="504" spans="1:17" x14ac:dyDescent="0.2">
      <c r="A504" s="14" t="str">
        <f>IF(INTRO!$E$39="Non-endemic"," ",IF(COUNTRY_INFO!A504=0," ",COUNTRY_INFO!A504))</f>
        <v>Ethiopia</v>
      </c>
      <c r="B504" s="14" t="str">
        <f>IF(INTRO!$E$39="Non-endemic"," ",IF(COUNTRY_INFO!B504=0," ",COUNTRY_INFO!B504))</f>
        <v>Oromia Southwest Shewa</v>
      </c>
      <c r="C504" s="14" t="str">
        <f>IF(INTRO!$E$39="Non-endemic"," ",IF(COUNTRY_INFO!C504=0," ",COUNTRY_INFO!C504))</f>
        <v>Bachoo</v>
      </c>
      <c r="D504" s="15">
        <f>IF(INTRO!$E$39="Non-endemic",0,IF(INTRO!$E$39="Endemic but PC is not required",IF(COUNTRY_INFO!$H504=1,COUNTRY_INFO!F504+COUNTRY_INFO!G504,0),IF(COUNTRY_INFO!$H504=1,COUNTRY_INFO!F504+COUNTRY_INFO!G504,IF(COUNTRY_INFO!$I504=1,IF(COUNTRY_INFO!M504&gt;=(COUNTRY_INFO!F504+COUNTRY_INFO!G504),COUNTRY_INFO!F504+COUNTRY_INFO!G504,COUNTRY_INFO!$M504),0))))</f>
        <v>0</v>
      </c>
      <c r="E504" s="16">
        <f>IF(AND(INTRO!$E$39="Non-endemic",INTRO!$E$37="Non-endemic"),"Not required",IF(INTRO!$E$39="Non-endemic","Treat with DEC",COUNTRY_INFO!P504))</f>
        <v>0</v>
      </c>
      <c r="F504" s="16">
        <f>IF(INTRO!$E$39&lt;&gt;"Non-endemic",COUNTRY_INFO!Q504,"Not required")</f>
        <v>0</v>
      </c>
      <c r="G504" s="15">
        <f>IF(COUNTRY_INFO!H504=1, IF($E504=1,$D504, 0),0)</f>
        <v>0</v>
      </c>
      <c r="H504" s="15">
        <f>IF(INTRO!$E$39&lt;&gt;"Endemic",0, IF(AND(COUNTRY_INFO!$I504=1,$F504&lt;&gt;0),IF(COUNTRY_INFO!M504&gt;=(COUNTRY_INFO!F504+COUNTRY_INFO!G504),COUNTRY_INFO!F504+COUNTRY_INFO!G504,COUNTRY_INFO!$M504), 0))</f>
        <v>0</v>
      </c>
      <c r="I504" s="3"/>
      <c r="J504" s="15">
        <f t="shared" si="51"/>
        <v>0</v>
      </c>
      <c r="K504" s="15">
        <f t="shared" si="52"/>
        <v>0</v>
      </c>
      <c r="L504" s="15">
        <f t="shared" si="53"/>
        <v>0</v>
      </c>
      <c r="M504" s="15">
        <f t="shared" si="54"/>
        <v>0</v>
      </c>
      <c r="N504" s="15">
        <f t="shared" si="55"/>
        <v>0</v>
      </c>
      <c r="O504" s="25"/>
      <c r="P504" s="17">
        <f t="shared" si="49"/>
        <v>0</v>
      </c>
      <c r="Q504" s="17">
        <f t="shared" si="50"/>
        <v>0</v>
      </c>
    </row>
    <row r="505" spans="1:17" x14ac:dyDescent="0.2">
      <c r="A505" s="14" t="str">
        <f>IF(INTRO!$E$39="Non-endemic"," ",IF(COUNTRY_INFO!A505=0," ",COUNTRY_INFO!A505))</f>
        <v>Ethiopia</v>
      </c>
      <c r="B505" s="14" t="str">
        <f>IF(INTRO!$E$39="Non-endemic"," ",IF(COUNTRY_INFO!B505=0," ",COUNTRY_INFO!B505))</f>
        <v>Oromia Southwest Shewa</v>
      </c>
      <c r="C505" s="14" t="str">
        <f>IF(INTRO!$E$39="Non-endemic"," ",IF(COUNTRY_INFO!C505=0," ",COUNTRY_INFO!C505))</f>
        <v>Daawoo</v>
      </c>
      <c r="D505" s="15">
        <f>IF(INTRO!$E$39="Non-endemic",0,IF(INTRO!$E$39="Endemic but PC is not required",IF(COUNTRY_INFO!$H505=1,COUNTRY_INFO!F505+COUNTRY_INFO!G505,0),IF(COUNTRY_INFO!$H505=1,COUNTRY_INFO!F505+COUNTRY_INFO!G505,IF(COUNTRY_INFO!$I505=1,IF(COUNTRY_INFO!M505&gt;=(COUNTRY_INFO!F505+COUNTRY_INFO!G505),COUNTRY_INFO!F505+COUNTRY_INFO!G505,COUNTRY_INFO!$M505),0))))</f>
        <v>0</v>
      </c>
      <c r="E505" s="16">
        <f>IF(AND(INTRO!$E$39="Non-endemic",INTRO!$E$37="Non-endemic"),"Not required",IF(INTRO!$E$39="Non-endemic","Treat with DEC",COUNTRY_INFO!P505))</f>
        <v>0</v>
      </c>
      <c r="F505" s="16">
        <f>IF(INTRO!$E$39&lt;&gt;"Non-endemic",COUNTRY_INFO!Q505,"Not required")</f>
        <v>0</v>
      </c>
      <c r="G505" s="15">
        <f>IF(COUNTRY_INFO!H505=1, IF($E505=1,$D505, 0),0)</f>
        <v>0</v>
      </c>
      <c r="H505" s="15">
        <f>IF(INTRO!$E$39&lt;&gt;"Endemic",0, IF(AND(COUNTRY_INFO!$I505=1,$F505&lt;&gt;0),IF(COUNTRY_INFO!M505&gt;=(COUNTRY_INFO!F505+COUNTRY_INFO!G505),COUNTRY_INFO!F505+COUNTRY_INFO!G505,COUNTRY_INFO!$M505), 0))</f>
        <v>0</v>
      </c>
      <c r="I505" s="3"/>
      <c r="J505" s="15">
        <f t="shared" si="51"/>
        <v>0</v>
      </c>
      <c r="K505" s="15">
        <f t="shared" si="52"/>
        <v>0</v>
      </c>
      <c r="L505" s="15">
        <f t="shared" si="53"/>
        <v>0</v>
      </c>
      <c r="M505" s="15">
        <f t="shared" si="54"/>
        <v>0</v>
      </c>
      <c r="N505" s="15">
        <f t="shared" si="55"/>
        <v>0</v>
      </c>
      <c r="O505" s="25"/>
      <c r="P505" s="17">
        <f t="shared" si="49"/>
        <v>0</v>
      </c>
      <c r="Q505" s="17">
        <f t="shared" si="50"/>
        <v>0</v>
      </c>
    </row>
    <row r="506" spans="1:17" x14ac:dyDescent="0.2">
      <c r="A506" s="14" t="str">
        <f>IF(INTRO!$E$39="Non-endemic"," ",IF(COUNTRY_INFO!A506=0," ",COUNTRY_INFO!A506))</f>
        <v>Ethiopia</v>
      </c>
      <c r="B506" s="14" t="str">
        <f>IF(INTRO!$E$39="Non-endemic"," ",IF(COUNTRY_INFO!B506=0," ",COUNTRY_INFO!B506))</f>
        <v>Oromia Southwest Shewa</v>
      </c>
      <c r="C506" s="14" t="str">
        <f>IF(INTRO!$E$39="Non-endemic"," ",IF(COUNTRY_INFO!C506=0," ",COUNTRY_INFO!C506))</f>
        <v>Goro</v>
      </c>
      <c r="D506" s="15">
        <f>IF(INTRO!$E$39="Non-endemic",0,IF(INTRO!$E$39="Endemic but PC is not required",IF(COUNTRY_INFO!$H506=1,COUNTRY_INFO!F506+COUNTRY_INFO!G506,0),IF(COUNTRY_INFO!$H506=1,COUNTRY_INFO!F506+COUNTRY_INFO!G506,IF(COUNTRY_INFO!$I506=1,IF(COUNTRY_INFO!M506&gt;=(COUNTRY_INFO!F506+COUNTRY_INFO!G506),COUNTRY_INFO!F506+COUNTRY_INFO!G506,COUNTRY_INFO!$M506),0))))</f>
        <v>0</v>
      </c>
      <c r="E506" s="16">
        <f>IF(AND(INTRO!$E$39="Non-endemic",INTRO!$E$37="Non-endemic"),"Not required",IF(INTRO!$E$39="Non-endemic","Treat with DEC",COUNTRY_INFO!P506))</f>
        <v>0</v>
      </c>
      <c r="F506" s="16">
        <f>IF(INTRO!$E$39&lt;&gt;"Non-endemic",COUNTRY_INFO!Q506,"Not required")</f>
        <v>0</v>
      </c>
      <c r="G506" s="15">
        <f>IF(COUNTRY_INFO!H506=1, IF($E506=1,$D506, 0),0)</f>
        <v>0</v>
      </c>
      <c r="H506" s="15">
        <f>IF(INTRO!$E$39&lt;&gt;"Endemic",0, IF(AND(COUNTRY_INFO!$I506=1,$F506&lt;&gt;0),IF(COUNTRY_INFO!M506&gt;=(COUNTRY_INFO!F506+COUNTRY_INFO!G506),COUNTRY_INFO!F506+COUNTRY_INFO!G506,COUNTRY_INFO!$M506), 0))</f>
        <v>0</v>
      </c>
      <c r="I506" s="3"/>
      <c r="J506" s="15">
        <f t="shared" si="51"/>
        <v>0</v>
      </c>
      <c r="K506" s="15">
        <f t="shared" si="52"/>
        <v>0</v>
      </c>
      <c r="L506" s="15">
        <f t="shared" si="53"/>
        <v>0</v>
      </c>
      <c r="M506" s="15">
        <f t="shared" si="54"/>
        <v>0</v>
      </c>
      <c r="N506" s="15">
        <f t="shared" si="55"/>
        <v>0</v>
      </c>
      <c r="O506" s="25"/>
      <c r="P506" s="17">
        <f t="shared" si="49"/>
        <v>0</v>
      </c>
      <c r="Q506" s="17">
        <f t="shared" si="50"/>
        <v>0</v>
      </c>
    </row>
    <row r="507" spans="1:17" x14ac:dyDescent="0.2">
      <c r="A507" s="14" t="str">
        <f>IF(INTRO!$E$39="Non-endemic"," ",IF(COUNTRY_INFO!A507=0," ",COUNTRY_INFO!A507))</f>
        <v>Ethiopia</v>
      </c>
      <c r="B507" s="14" t="str">
        <f>IF(INTRO!$E$39="Non-endemic"," ",IF(COUNTRY_INFO!B507=0," ",COUNTRY_INFO!B507))</f>
        <v>Oromia Southwest Shewa</v>
      </c>
      <c r="C507" s="14" t="str">
        <f>IF(INTRO!$E$39="Non-endemic"," ",IF(COUNTRY_INFO!C507=0," ",COUNTRY_INFO!C507))</f>
        <v>Iluu</v>
      </c>
      <c r="D507" s="15">
        <f>IF(INTRO!$E$39="Non-endemic",0,IF(INTRO!$E$39="Endemic but PC is not required",IF(COUNTRY_INFO!$H507=1,COUNTRY_INFO!F507+COUNTRY_INFO!G507,0),IF(COUNTRY_INFO!$H507=1,COUNTRY_INFO!F507+COUNTRY_INFO!G507,IF(COUNTRY_INFO!$I507=1,IF(COUNTRY_INFO!M507&gt;=(COUNTRY_INFO!F507+COUNTRY_INFO!G507),COUNTRY_INFO!F507+COUNTRY_INFO!G507,COUNTRY_INFO!$M507),0))))</f>
        <v>0</v>
      </c>
      <c r="E507" s="16">
        <f>IF(AND(INTRO!$E$39="Non-endemic",INTRO!$E$37="Non-endemic"),"Not required",IF(INTRO!$E$39="Non-endemic","Treat with DEC",COUNTRY_INFO!P507))</f>
        <v>0</v>
      </c>
      <c r="F507" s="16">
        <f>IF(INTRO!$E$39&lt;&gt;"Non-endemic",COUNTRY_INFO!Q507,"Not required")</f>
        <v>0</v>
      </c>
      <c r="G507" s="15">
        <f>IF(COUNTRY_INFO!H507=1, IF($E507=1,$D507, 0),0)</f>
        <v>0</v>
      </c>
      <c r="H507" s="15">
        <f>IF(INTRO!$E$39&lt;&gt;"Endemic",0, IF(AND(COUNTRY_INFO!$I507=1,$F507&lt;&gt;0),IF(COUNTRY_INFO!M507&gt;=(COUNTRY_INFO!F507+COUNTRY_INFO!G507),COUNTRY_INFO!F507+COUNTRY_INFO!G507,COUNTRY_INFO!$M507), 0))</f>
        <v>0</v>
      </c>
      <c r="I507" s="3"/>
      <c r="J507" s="15">
        <f t="shared" si="51"/>
        <v>0</v>
      </c>
      <c r="K507" s="15">
        <f t="shared" si="52"/>
        <v>0</v>
      </c>
      <c r="L507" s="15">
        <f t="shared" si="53"/>
        <v>0</v>
      </c>
      <c r="M507" s="15">
        <f t="shared" si="54"/>
        <v>0</v>
      </c>
      <c r="N507" s="15">
        <f t="shared" si="55"/>
        <v>0</v>
      </c>
      <c r="O507" s="25"/>
      <c r="P507" s="17">
        <f t="shared" si="49"/>
        <v>0</v>
      </c>
      <c r="Q507" s="17">
        <f t="shared" si="50"/>
        <v>0</v>
      </c>
    </row>
    <row r="508" spans="1:17" x14ac:dyDescent="0.2">
      <c r="A508" s="14" t="str">
        <f>IF(INTRO!$E$39="Non-endemic"," ",IF(COUNTRY_INFO!A508=0," ",COUNTRY_INFO!A508))</f>
        <v>Ethiopia</v>
      </c>
      <c r="B508" s="14" t="str">
        <f>IF(INTRO!$E$39="Non-endemic"," ",IF(COUNTRY_INFO!B508=0," ",COUNTRY_INFO!B508))</f>
        <v>Oromia Southwest Shewa</v>
      </c>
      <c r="C508" s="14" t="str">
        <f>IF(INTRO!$E$39="Non-endemic"," ",IF(COUNTRY_INFO!C508=0," ",COUNTRY_INFO!C508))</f>
        <v>Kersa Malima</v>
      </c>
      <c r="D508" s="15">
        <f>IF(INTRO!$E$39="Non-endemic",0,IF(INTRO!$E$39="Endemic but PC is not required",IF(COUNTRY_INFO!$H508=1,COUNTRY_INFO!F508+COUNTRY_INFO!G508,0),IF(COUNTRY_INFO!$H508=1,COUNTRY_INFO!F508+COUNTRY_INFO!G508,IF(COUNTRY_INFO!$I508=1,IF(COUNTRY_INFO!M508&gt;=(COUNTRY_INFO!F508+COUNTRY_INFO!G508),COUNTRY_INFO!F508+COUNTRY_INFO!G508,COUNTRY_INFO!$M508),0))))</f>
        <v>0</v>
      </c>
      <c r="E508" s="16">
        <f>IF(AND(INTRO!$E$39="Non-endemic",INTRO!$E$37="Non-endemic"),"Not required",IF(INTRO!$E$39="Non-endemic","Treat with DEC",COUNTRY_INFO!P508))</f>
        <v>0</v>
      </c>
      <c r="F508" s="16">
        <f>IF(INTRO!$E$39&lt;&gt;"Non-endemic",COUNTRY_INFO!Q508,"Not required")</f>
        <v>0</v>
      </c>
      <c r="G508" s="15">
        <f>IF(COUNTRY_INFO!H508=1, IF($E508=1,$D508, 0),0)</f>
        <v>0</v>
      </c>
      <c r="H508" s="15">
        <f>IF(INTRO!$E$39&lt;&gt;"Endemic",0, IF(AND(COUNTRY_INFO!$I508=1,$F508&lt;&gt;0),IF(COUNTRY_INFO!M508&gt;=(COUNTRY_INFO!F508+COUNTRY_INFO!G508),COUNTRY_INFO!F508+COUNTRY_INFO!G508,COUNTRY_INFO!$M508), 0))</f>
        <v>0</v>
      </c>
      <c r="I508" s="3"/>
      <c r="J508" s="15">
        <f t="shared" si="51"/>
        <v>0</v>
      </c>
      <c r="K508" s="15">
        <f t="shared" si="52"/>
        <v>0</v>
      </c>
      <c r="L508" s="15">
        <f t="shared" si="53"/>
        <v>0</v>
      </c>
      <c r="M508" s="15">
        <f t="shared" si="54"/>
        <v>0</v>
      </c>
      <c r="N508" s="15">
        <f t="shared" si="55"/>
        <v>0</v>
      </c>
      <c r="O508" s="25"/>
      <c r="P508" s="17">
        <f t="shared" si="49"/>
        <v>0</v>
      </c>
      <c r="Q508" s="17">
        <f t="shared" si="50"/>
        <v>0</v>
      </c>
    </row>
    <row r="509" spans="1:17" x14ac:dyDescent="0.2">
      <c r="A509" s="14" t="str">
        <f>IF(INTRO!$E$39="Non-endemic"," ",IF(COUNTRY_INFO!A509=0," ",COUNTRY_INFO!A509))</f>
        <v>Ethiopia</v>
      </c>
      <c r="B509" s="14" t="str">
        <f>IF(INTRO!$E$39="Non-endemic"," ",IF(COUNTRY_INFO!B509=0," ",COUNTRY_INFO!B509))</f>
        <v>Oromia Southwest Shewa</v>
      </c>
      <c r="C509" s="14" t="str">
        <f>IF(INTRO!$E$39="Non-endemic"," ",IF(COUNTRY_INFO!C509=0," ",COUNTRY_INFO!C509))</f>
        <v>Saden Sodo</v>
      </c>
      <c r="D509" s="15">
        <f>IF(INTRO!$E$39="Non-endemic",0,IF(INTRO!$E$39="Endemic but PC is not required",IF(COUNTRY_INFO!$H509=1,COUNTRY_INFO!F509+COUNTRY_INFO!G509,0),IF(COUNTRY_INFO!$H509=1,COUNTRY_INFO!F509+COUNTRY_INFO!G509,IF(COUNTRY_INFO!$I509=1,IF(COUNTRY_INFO!M509&gt;=(COUNTRY_INFO!F509+COUNTRY_INFO!G509),COUNTRY_INFO!F509+COUNTRY_INFO!G509,COUNTRY_INFO!$M509),0))))</f>
        <v>0</v>
      </c>
      <c r="E509" s="16">
        <f>IF(AND(INTRO!$E$39="Non-endemic",INTRO!$E$37="Non-endemic"),"Not required",IF(INTRO!$E$39="Non-endemic","Treat with DEC",COUNTRY_INFO!P509))</f>
        <v>0</v>
      </c>
      <c r="F509" s="16">
        <f>IF(INTRO!$E$39&lt;&gt;"Non-endemic",COUNTRY_INFO!Q509,"Not required")</f>
        <v>0</v>
      </c>
      <c r="G509" s="15">
        <f>IF(COUNTRY_INFO!H509=1, IF($E509=1,$D509, 0),0)</f>
        <v>0</v>
      </c>
      <c r="H509" s="15">
        <f>IF(INTRO!$E$39&lt;&gt;"Endemic",0, IF(AND(COUNTRY_INFO!$I509=1,$F509&lt;&gt;0),IF(COUNTRY_INFO!M509&gt;=(COUNTRY_INFO!F509+COUNTRY_INFO!G509),COUNTRY_INFO!F509+COUNTRY_INFO!G509,COUNTRY_INFO!$M509), 0))</f>
        <v>0</v>
      </c>
      <c r="I509" s="3"/>
      <c r="J509" s="15">
        <f t="shared" si="51"/>
        <v>0</v>
      </c>
      <c r="K509" s="15">
        <f t="shared" si="52"/>
        <v>0</v>
      </c>
      <c r="L509" s="15">
        <f t="shared" si="53"/>
        <v>0</v>
      </c>
      <c r="M509" s="15">
        <f t="shared" si="54"/>
        <v>0</v>
      </c>
      <c r="N509" s="15">
        <f t="shared" si="55"/>
        <v>0</v>
      </c>
      <c r="O509" s="25"/>
      <c r="P509" s="17">
        <f t="shared" si="49"/>
        <v>0</v>
      </c>
      <c r="Q509" s="17">
        <f t="shared" si="50"/>
        <v>0</v>
      </c>
    </row>
    <row r="510" spans="1:17" x14ac:dyDescent="0.2">
      <c r="A510" s="14" t="str">
        <f>IF(INTRO!$E$39="Non-endemic"," ",IF(COUNTRY_INFO!A510=0," ",COUNTRY_INFO!A510))</f>
        <v>Ethiopia</v>
      </c>
      <c r="B510" s="14" t="str">
        <f>IF(INTRO!$E$39="Non-endemic"," ",IF(COUNTRY_INFO!B510=0," ",COUNTRY_INFO!B510))</f>
        <v>Oromia Southwest Shewa</v>
      </c>
      <c r="C510" s="14" t="str">
        <f>IF(INTRO!$E$39="Non-endemic"," ",IF(COUNTRY_INFO!C510=0," ",COUNTRY_INFO!C510))</f>
        <v>Sodo Dachi</v>
      </c>
      <c r="D510" s="15">
        <f>IF(INTRO!$E$39="Non-endemic",0,IF(INTRO!$E$39="Endemic but PC is not required",IF(COUNTRY_INFO!$H510=1,COUNTRY_INFO!F510+COUNTRY_INFO!G510,0),IF(COUNTRY_INFO!$H510=1,COUNTRY_INFO!F510+COUNTRY_INFO!G510,IF(COUNTRY_INFO!$I510=1,IF(COUNTRY_INFO!M510&gt;=(COUNTRY_INFO!F510+COUNTRY_INFO!G510),COUNTRY_INFO!F510+COUNTRY_INFO!G510,COUNTRY_INFO!$M510),0))))</f>
        <v>0</v>
      </c>
      <c r="E510" s="16">
        <f>IF(AND(INTRO!$E$39="Non-endemic",INTRO!$E$37="Non-endemic"),"Not required",IF(INTRO!$E$39="Non-endemic","Treat with DEC",COUNTRY_INFO!P510))</f>
        <v>0</v>
      </c>
      <c r="F510" s="16">
        <f>IF(INTRO!$E$39&lt;&gt;"Non-endemic",COUNTRY_INFO!Q510,"Not required")</f>
        <v>0</v>
      </c>
      <c r="G510" s="15">
        <f>IF(COUNTRY_INFO!H510=1, IF($E510=1,$D510, 0),0)</f>
        <v>0</v>
      </c>
      <c r="H510" s="15">
        <f>IF(INTRO!$E$39&lt;&gt;"Endemic",0, IF(AND(COUNTRY_INFO!$I510=1,$F510&lt;&gt;0),IF(COUNTRY_INFO!M510&gt;=(COUNTRY_INFO!F510+COUNTRY_INFO!G510),COUNTRY_INFO!F510+COUNTRY_INFO!G510,COUNTRY_INFO!$M510), 0))</f>
        <v>0</v>
      </c>
      <c r="I510" s="3"/>
      <c r="J510" s="15">
        <f t="shared" si="51"/>
        <v>0</v>
      </c>
      <c r="K510" s="15">
        <f t="shared" si="52"/>
        <v>0</v>
      </c>
      <c r="L510" s="15">
        <f t="shared" si="53"/>
        <v>0</v>
      </c>
      <c r="M510" s="15">
        <f t="shared" si="54"/>
        <v>0</v>
      </c>
      <c r="N510" s="15">
        <f t="shared" si="55"/>
        <v>0</v>
      </c>
      <c r="O510" s="25"/>
      <c r="P510" s="17">
        <f t="shared" si="49"/>
        <v>0</v>
      </c>
      <c r="Q510" s="17">
        <f t="shared" si="50"/>
        <v>0</v>
      </c>
    </row>
    <row r="511" spans="1:17" x14ac:dyDescent="0.2">
      <c r="A511" s="14" t="str">
        <f>IF(INTRO!$E$39="Non-endemic"," ",IF(COUNTRY_INFO!A511=0," ",COUNTRY_INFO!A511))</f>
        <v>Ethiopia</v>
      </c>
      <c r="B511" s="14" t="str">
        <f>IF(INTRO!$E$39="Non-endemic"," ",IF(COUNTRY_INFO!B511=0," ",COUNTRY_INFO!B511))</f>
        <v>Oromia Southwest Shewa</v>
      </c>
      <c r="C511" s="14" t="str">
        <f>IF(INTRO!$E$39="Non-endemic"," ",IF(COUNTRY_INFO!C511=0," ",COUNTRY_INFO!C511))</f>
        <v>Tole</v>
      </c>
      <c r="D511" s="15">
        <f>IF(INTRO!$E$39="Non-endemic",0,IF(INTRO!$E$39="Endemic but PC is not required",IF(COUNTRY_INFO!$H511=1,COUNTRY_INFO!F511+COUNTRY_INFO!G511,0),IF(COUNTRY_INFO!$H511=1,COUNTRY_INFO!F511+COUNTRY_INFO!G511,IF(COUNTRY_INFO!$I511=1,IF(COUNTRY_INFO!M511&gt;=(COUNTRY_INFO!F511+COUNTRY_INFO!G511),COUNTRY_INFO!F511+COUNTRY_INFO!G511,COUNTRY_INFO!$M511),0))))</f>
        <v>0</v>
      </c>
      <c r="E511" s="16">
        <f>IF(AND(INTRO!$E$39="Non-endemic",INTRO!$E$37="Non-endemic"),"Not required",IF(INTRO!$E$39="Non-endemic","Treat with DEC",COUNTRY_INFO!P511))</f>
        <v>0</v>
      </c>
      <c r="F511" s="16">
        <f>IF(INTRO!$E$39&lt;&gt;"Non-endemic",COUNTRY_INFO!Q511,"Not required")</f>
        <v>0</v>
      </c>
      <c r="G511" s="15">
        <f>IF(COUNTRY_INFO!H511=1, IF($E511=1,$D511, 0),0)</f>
        <v>0</v>
      </c>
      <c r="H511" s="15">
        <f>IF(INTRO!$E$39&lt;&gt;"Endemic",0, IF(AND(COUNTRY_INFO!$I511=1,$F511&lt;&gt;0),IF(COUNTRY_INFO!M511&gt;=(COUNTRY_INFO!F511+COUNTRY_INFO!G511),COUNTRY_INFO!F511+COUNTRY_INFO!G511,COUNTRY_INFO!$M511), 0))</f>
        <v>0</v>
      </c>
      <c r="I511" s="3"/>
      <c r="J511" s="15">
        <f t="shared" si="51"/>
        <v>0</v>
      </c>
      <c r="K511" s="15">
        <f t="shared" si="52"/>
        <v>0</v>
      </c>
      <c r="L511" s="15">
        <f t="shared" si="53"/>
        <v>0</v>
      </c>
      <c r="M511" s="15">
        <f t="shared" si="54"/>
        <v>0</v>
      </c>
      <c r="N511" s="15">
        <f t="shared" si="55"/>
        <v>0</v>
      </c>
      <c r="O511" s="25"/>
      <c r="P511" s="17">
        <f t="shared" si="49"/>
        <v>0</v>
      </c>
      <c r="Q511" s="17">
        <f t="shared" si="50"/>
        <v>0</v>
      </c>
    </row>
    <row r="512" spans="1:17" x14ac:dyDescent="0.2">
      <c r="A512" s="14" t="str">
        <f>IF(INTRO!$E$39="Non-endemic"," ",IF(COUNTRY_INFO!A512=0," ",COUNTRY_INFO!A512))</f>
        <v>Ethiopia</v>
      </c>
      <c r="B512" s="14" t="str">
        <f>IF(INTRO!$E$39="Non-endemic"," ",IF(COUNTRY_INFO!B512=0," ",COUNTRY_INFO!B512))</f>
        <v>Oromia Southwest Shewa</v>
      </c>
      <c r="C512" s="14" t="str">
        <f>IF(INTRO!$E$39="Non-endemic"," ",IF(COUNTRY_INFO!C512=0," ",COUNTRY_INFO!C512))</f>
        <v xml:space="preserve">Waliso </v>
      </c>
      <c r="D512" s="15">
        <f>IF(INTRO!$E$39="Non-endemic",0,IF(INTRO!$E$39="Endemic but PC is not required",IF(COUNTRY_INFO!$H512=1,COUNTRY_INFO!F512+COUNTRY_INFO!G512,0),IF(COUNTRY_INFO!$H512=1,COUNTRY_INFO!F512+COUNTRY_INFO!G512,IF(COUNTRY_INFO!$I512=1,IF(COUNTRY_INFO!M512&gt;=(COUNTRY_INFO!F512+COUNTRY_INFO!G512),COUNTRY_INFO!F512+COUNTRY_INFO!G512,COUNTRY_INFO!$M512),0))))</f>
        <v>0</v>
      </c>
      <c r="E512" s="16">
        <f>IF(AND(INTRO!$E$39="Non-endemic",INTRO!$E$37="Non-endemic"),"Not required",IF(INTRO!$E$39="Non-endemic","Treat with DEC",COUNTRY_INFO!P512))</f>
        <v>0</v>
      </c>
      <c r="F512" s="16">
        <f>IF(INTRO!$E$39&lt;&gt;"Non-endemic",COUNTRY_INFO!Q512,"Not required")</f>
        <v>0</v>
      </c>
      <c r="G512" s="15">
        <f>IF(COUNTRY_INFO!H512=1, IF($E512=1,$D512, 0),0)</f>
        <v>0</v>
      </c>
      <c r="H512" s="15">
        <f>IF(INTRO!$E$39&lt;&gt;"Endemic",0, IF(AND(COUNTRY_INFO!$I512=1,$F512&lt;&gt;0),IF(COUNTRY_INFO!M512&gt;=(COUNTRY_INFO!F512+COUNTRY_INFO!G512),COUNTRY_INFO!F512+COUNTRY_INFO!G512,COUNTRY_INFO!$M512), 0))</f>
        <v>0</v>
      </c>
      <c r="I512" s="3"/>
      <c r="J512" s="15">
        <f t="shared" si="51"/>
        <v>0</v>
      </c>
      <c r="K512" s="15">
        <f t="shared" si="52"/>
        <v>0</v>
      </c>
      <c r="L512" s="15">
        <f t="shared" si="53"/>
        <v>0</v>
      </c>
      <c r="M512" s="15">
        <f t="shared" si="54"/>
        <v>0</v>
      </c>
      <c r="N512" s="15">
        <f t="shared" si="55"/>
        <v>0</v>
      </c>
      <c r="O512" s="25"/>
      <c r="P512" s="17">
        <f t="shared" si="49"/>
        <v>0</v>
      </c>
      <c r="Q512" s="17">
        <f t="shared" si="50"/>
        <v>0</v>
      </c>
    </row>
    <row r="513" spans="1:17" x14ac:dyDescent="0.2">
      <c r="A513" s="14" t="str">
        <f>IF(INTRO!$E$39="Non-endemic"," ",IF(COUNTRY_INFO!A513=0," ",COUNTRY_INFO!A513))</f>
        <v>Ethiopia</v>
      </c>
      <c r="B513" s="14" t="str">
        <f>IF(INTRO!$E$39="Non-endemic"," ",IF(COUNTRY_INFO!B513=0," ",COUNTRY_INFO!B513))</f>
        <v>Oromia Southwest Shewa</v>
      </c>
      <c r="C513" s="14" t="str">
        <f>IF(INTRO!$E$39="Non-endemic"," ",IF(COUNTRY_INFO!C513=0," ",COUNTRY_INFO!C513))</f>
        <v>Waliso Town</v>
      </c>
      <c r="D513" s="15">
        <f>IF(INTRO!$E$39="Non-endemic",0,IF(INTRO!$E$39="Endemic but PC is not required",IF(COUNTRY_INFO!$H513=1,COUNTRY_INFO!F513+COUNTRY_INFO!G513,0),IF(COUNTRY_INFO!$H513=1,COUNTRY_INFO!F513+COUNTRY_INFO!G513,IF(COUNTRY_INFO!$I513=1,IF(COUNTRY_INFO!M513&gt;=(COUNTRY_INFO!F513+COUNTRY_INFO!G513),COUNTRY_INFO!F513+COUNTRY_INFO!G513,COUNTRY_INFO!$M513),0))))</f>
        <v>0</v>
      </c>
      <c r="E513" s="16">
        <f>IF(AND(INTRO!$E$39="Non-endemic",INTRO!$E$37="Non-endemic"),"Not required",IF(INTRO!$E$39="Non-endemic","Treat with DEC",COUNTRY_INFO!P513))</f>
        <v>0</v>
      </c>
      <c r="F513" s="16">
        <f>IF(INTRO!$E$39&lt;&gt;"Non-endemic",COUNTRY_INFO!Q513,"Not required")</f>
        <v>0</v>
      </c>
      <c r="G513" s="15">
        <f>IF(COUNTRY_INFO!H513=1, IF($E513=1,$D513, 0),0)</f>
        <v>0</v>
      </c>
      <c r="H513" s="15">
        <f>IF(INTRO!$E$39&lt;&gt;"Endemic",0, IF(AND(COUNTRY_INFO!$I513=1,$F513&lt;&gt;0),IF(COUNTRY_INFO!M513&gt;=(COUNTRY_INFO!F513+COUNTRY_INFO!G513),COUNTRY_INFO!F513+COUNTRY_INFO!G513,COUNTRY_INFO!$M513), 0))</f>
        <v>0</v>
      </c>
      <c r="I513" s="3"/>
      <c r="J513" s="15">
        <f t="shared" si="51"/>
        <v>0</v>
      </c>
      <c r="K513" s="15">
        <f t="shared" si="52"/>
        <v>0</v>
      </c>
      <c r="L513" s="15">
        <f t="shared" si="53"/>
        <v>0</v>
      </c>
      <c r="M513" s="15">
        <f t="shared" si="54"/>
        <v>0</v>
      </c>
      <c r="N513" s="15">
        <f t="shared" si="55"/>
        <v>0</v>
      </c>
      <c r="O513" s="25"/>
      <c r="P513" s="17">
        <f t="shared" si="49"/>
        <v>0</v>
      </c>
      <c r="Q513" s="17">
        <f t="shared" si="50"/>
        <v>0</v>
      </c>
    </row>
    <row r="514" spans="1:17" x14ac:dyDescent="0.2">
      <c r="A514" s="14" t="str">
        <f>IF(INTRO!$E$39="Non-endemic"," ",IF(COUNTRY_INFO!A514=0," ",COUNTRY_INFO!A514))</f>
        <v>Ethiopia</v>
      </c>
      <c r="B514" s="14" t="str">
        <f>IF(INTRO!$E$39="Non-endemic"," ",IF(COUNTRY_INFO!B514=0," ",COUNTRY_INFO!B514))</f>
        <v>Oromia Southwest Shewa</v>
      </c>
      <c r="C514" s="14" t="str">
        <f>IF(INTRO!$E$39="Non-endemic"," ",IF(COUNTRY_INFO!C514=0," ",COUNTRY_INFO!C514))</f>
        <v>Wonchi</v>
      </c>
      <c r="D514" s="15">
        <f>IF(INTRO!$E$39="Non-endemic",0,IF(INTRO!$E$39="Endemic but PC is not required",IF(COUNTRY_INFO!$H514=1,COUNTRY_INFO!F514+COUNTRY_INFO!G514,0),IF(COUNTRY_INFO!$H514=1,COUNTRY_INFO!F514+COUNTRY_INFO!G514,IF(COUNTRY_INFO!$I514=1,IF(COUNTRY_INFO!M514&gt;=(COUNTRY_INFO!F514+COUNTRY_INFO!G514),COUNTRY_INFO!F514+COUNTRY_INFO!G514,COUNTRY_INFO!$M514),0))))</f>
        <v>0</v>
      </c>
      <c r="E514" s="16">
        <f>IF(AND(INTRO!$E$39="Non-endemic",INTRO!$E$37="Non-endemic"),"Not required",IF(INTRO!$E$39="Non-endemic","Treat with DEC",COUNTRY_INFO!P514))</f>
        <v>0</v>
      </c>
      <c r="F514" s="16">
        <f>IF(INTRO!$E$39&lt;&gt;"Non-endemic",COUNTRY_INFO!Q514,"Not required")</f>
        <v>0</v>
      </c>
      <c r="G514" s="15">
        <f>IF(COUNTRY_INFO!H514=1, IF($E514=1,$D514, 0),0)</f>
        <v>0</v>
      </c>
      <c r="H514" s="15">
        <f>IF(INTRO!$E$39&lt;&gt;"Endemic",0, IF(AND(COUNTRY_INFO!$I514=1,$F514&lt;&gt;0),IF(COUNTRY_INFO!M514&gt;=(COUNTRY_INFO!F514+COUNTRY_INFO!G514),COUNTRY_INFO!F514+COUNTRY_INFO!G514,COUNTRY_INFO!$M514), 0))</f>
        <v>0</v>
      </c>
      <c r="I514" s="3"/>
      <c r="J514" s="15">
        <f t="shared" si="51"/>
        <v>0</v>
      </c>
      <c r="K514" s="15">
        <f t="shared" si="52"/>
        <v>0</v>
      </c>
      <c r="L514" s="15">
        <f t="shared" si="53"/>
        <v>0</v>
      </c>
      <c r="M514" s="15">
        <f t="shared" si="54"/>
        <v>0</v>
      </c>
      <c r="N514" s="15">
        <f t="shared" si="55"/>
        <v>0</v>
      </c>
      <c r="O514" s="25"/>
      <c r="P514" s="17">
        <f t="shared" si="49"/>
        <v>0</v>
      </c>
      <c r="Q514" s="17">
        <f t="shared" si="50"/>
        <v>0</v>
      </c>
    </row>
    <row r="515" spans="1:17" x14ac:dyDescent="0.2">
      <c r="A515" s="14" t="str">
        <f>IF(INTRO!$E$39="Non-endemic"," ",IF(COUNTRY_INFO!A515=0," ",COUNTRY_INFO!A515))</f>
        <v>Ethiopia</v>
      </c>
      <c r="B515" s="14" t="str">
        <f>IF(INTRO!$E$39="Non-endemic"," ",IF(COUNTRY_INFO!B515=0," ",COUNTRY_INFO!B515))</f>
        <v>Oromia West Arsi</v>
      </c>
      <c r="C515" s="14" t="str">
        <f>IF(INTRO!$E$39="Non-endemic"," ",IF(COUNTRY_INFO!C515=0," ",COUNTRY_INFO!C515))</f>
        <v>Adaba</v>
      </c>
      <c r="D515" s="15">
        <f>IF(INTRO!$E$39="Non-endemic",0,IF(INTRO!$E$39="Endemic but PC is not required",IF(COUNTRY_INFO!$H515=1,COUNTRY_INFO!F515+COUNTRY_INFO!G515,0),IF(COUNTRY_INFO!$H515=1,COUNTRY_INFO!F515+COUNTRY_INFO!G515,IF(COUNTRY_INFO!$I515=1,IF(COUNTRY_INFO!M515&gt;=(COUNTRY_INFO!F515+COUNTRY_INFO!G515),COUNTRY_INFO!F515+COUNTRY_INFO!G515,COUNTRY_INFO!$M515),0))))</f>
        <v>0</v>
      </c>
      <c r="E515" s="16">
        <f>IF(AND(INTRO!$E$39="Non-endemic",INTRO!$E$37="Non-endemic"),"Not required",IF(INTRO!$E$39="Non-endemic","Treat with DEC",COUNTRY_INFO!P515))</f>
        <v>0</v>
      </c>
      <c r="F515" s="16">
        <f>IF(INTRO!$E$39&lt;&gt;"Non-endemic",COUNTRY_INFO!Q515,"Not required")</f>
        <v>0</v>
      </c>
      <c r="G515" s="15">
        <f>IF(COUNTRY_INFO!H515=1, IF($E515=1,$D515, 0),0)</f>
        <v>0</v>
      </c>
      <c r="H515" s="15">
        <f>IF(INTRO!$E$39&lt;&gt;"Endemic",0, IF(AND(COUNTRY_INFO!$I515=1,$F515&lt;&gt;0),IF(COUNTRY_INFO!M515&gt;=(COUNTRY_INFO!F515+COUNTRY_INFO!G515),COUNTRY_INFO!F515+COUNTRY_INFO!G515,COUNTRY_INFO!$M515), 0))</f>
        <v>0</v>
      </c>
      <c r="I515" s="3"/>
      <c r="J515" s="15">
        <f t="shared" si="51"/>
        <v>0</v>
      </c>
      <c r="K515" s="15">
        <f t="shared" si="52"/>
        <v>0</v>
      </c>
      <c r="L515" s="15">
        <f t="shared" si="53"/>
        <v>0</v>
      </c>
      <c r="M515" s="15">
        <f t="shared" si="54"/>
        <v>0</v>
      </c>
      <c r="N515" s="15">
        <f t="shared" si="55"/>
        <v>0</v>
      </c>
      <c r="O515" s="25"/>
      <c r="P515" s="17">
        <f t="shared" si="49"/>
        <v>0</v>
      </c>
      <c r="Q515" s="17">
        <f t="shared" si="50"/>
        <v>0</v>
      </c>
    </row>
    <row r="516" spans="1:17" x14ac:dyDescent="0.2">
      <c r="A516" s="14" t="str">
        <f>IF(INTRO!$E$39="Non-endemic"," ",IF(COUNTRY_INFO!A516=0," ",COUNTRY_INFO!A516))</f>
        <v>Ethiopia</v>
      </c>
      <c r="B516" s="14" t="str">
        <f>IF(INTRO!$E$39="Non-endemic"," ",IF(COUNTRY_INFO!B516=0," ",COUNTRY_INFO!B516))</f>
        <v>Oromia West Arsi</v>
      </c>
      <c r="C516" s="14" t="str">
        <f>IF(INTRO!$E$39="Non-endemic"," ",IF(COUNTRY_INFO!C516=0," ",COUNTRY_INFO!C516))</f>
        <v>Arsi Negele</v>
      </c>
      <c r="D516" s="15">
        <f>IF(INTRO!$E$39="Non-endemic",0,IF(INTRO!$E$39="Endemic but PC is not required",IF(COUNTRY_INFO!$H516=1,COUNTRY_INFO!F516+COUNTRY_INFO!G516,0),IF(COUNTRY_INFO!$H516=1,COUNTRY_INFO!F516+COUNTRY_INFO!G516,IF(COUNTRY_INFO!$I516=1,IF(COUNTRY_INFO!M516&gt;=(COUNTRY_INFO!F516+COUNTRY_INFO!G516),COUNTRY_INFO!F516+COUNTRY_INFO!G516,COUNTRY_INFO!$M516),0))))</f>
        <v>0</v>
      </c>
      <c r="E516" s="16">
        <f>IF(AND(INTRO!$E$39="Non-endemic",INTRO!$E$37="Non-endemic"),"Not required",IF(INTRO!$E$39="Non-endemic","Treat with DEC",COUNTRY_INFO!P516))</f>
        <v>0</v>
      </c>
      <c r="F516" s="16">
        <f>IF(INTRO!$E$39&lt;&gt;"Non-endemic",COUNTRY_INFO!Q516,"Not required")</f>
        <v>0</v>
      </c>
      <c r="G516" s="15">
        <f>IF(COUNTRY_INFO!H516=1, IF($E516=1,$D516, 0),0)</f>
        <v>0</v>
      </c>
      <c r="H516" s="15">
        <f>IF(INTRO!$E$39&lt;&gt;"Endemic",0, IF(AND(COUNTRY_INFO!$I516=1,$F516&lt;&gt;0),IF(COUNTRY_INFO!M516&gt;=(COUNTRY_INFO!F516+COUNTRY_INFO!G516),COUNTRY_INFO!F516+COUNTRY_INFO!G516,COUNTRY_INFO!$M516), 0))</f>
        <v>0</v>
      </c>
      <c r="I516" s="3"/>
      <c r="J516" s="15">
        <f t="shared" si="51"/>
        <v>0</v>
      </c>
      <c r="K516" s="15">
        <f t="shared" si="52"/>
        <v>0</v>
      </c>
      <c r="L516" s="15">
        <f t="shared" si="53"/>
        <v>0</v>
      </c>
      <c r="M516" s="15">
        <f t="shared" si="54"/>
        <v>0</v>
      </c>
      <c r="N516" s="15">
        <f t="shared" si="55"/>
        <v>0</v>
      </c>
      <c r="O516" s="25"/>
      <c r="P516" s="17">
        <f t="shared" si="49"/>
        <v>0</v>
      </c>
      <c r="Q516" s="17">
        <f t="shared" si="50"/>
        <v>0</v>
      </c>
    </row>
    <row r="517" spans="1:17" x14ac:dyDescent="0.2">
      <c r="A517" s="14" t="str">
        <f>IF(INTRO!$E$39="Non-endemic"," ",IF(COUNTRY_INFO!A517=0," ",COUNTRY_INFO!A517))</f>
        <v>Ethiopia</v>
      </c>
      <c r="B517" s="14" t="str">
        <f>IF(INTRO!$E$39="Non-endemic"," ",IF(COUNTRY_INFO!B517=0," ",COUNTRY_INFO!B517))</f>
        <v>Oromia West Arsi</v>
      </c>
      <c r="C517" s="14" t="str">
        <f>IF(INTRO!$E$39="Non-endemic"," ",IF(COUNTRY_INFO!C517=0," ",COUNTRY_INFO!C517))</f>
        <v>Arsi Negele Town</v>
      </c>
      <c r="D517" s="15">
        <f>IF(INTRO!$E$39="Non-endemic",0,IF(INTRO!$E$39="Endemic but PC is not required",IF(COUNTRY_INFO!$H517=1,COUNTRY_INFO!F517+COUNTRY_INFO!G517,0),IF(COUNTRY_INFO!$H517=1,COUNTRY_INFO!F517+COUNTRY_INFO!G517,IF(COUNTRY_INFO!$I517=1,IF(COUNTRY_INFO!M517&gt;=(COUNTRY_INFO!F517+COUNTRY_INFO!G517),COUNTRY_INFO!F517+COUNTRY_INFO!G517,COUNTRY_INFO!$M517),0))))</f>
        <v>0</v>
      </c>
      <c r="E517" s="16">
        <f>IF(AND(INTRO!$E$39="Non-endemic",INTRO!$E$37="Non-endemic"),"Not required",IF(INTRO!$E$39="Non-endemic","Treat with DEC",COUNTRY_INFO!P517))</f>
        <v>0</v>
      </c>
      <c r="F517" s="16">
        <f>IF(INTRO!$E$39&lt;&gt;"Non-endemic",COUNTRY_INFO!Q517,"Not required")</f>
        <v>0</v>
      </c>
      <c r="G517" s="15">
        <f>IF(COUNTRY_INFO!H517=1, IF($E517=1,$D517, 0),0)</f>
        <v>0</v>
      </c>
      <c r="H517" s="15">
        <f>IF(INTRO!$E$39&lt;&gt;"Endemic",0, IF(AND(COUNTRY_INFO!$I517=1,$F517&lt;&gt;0),IF(COUNTRY_INFO!M517&gt;=(COUNTRY_INFO!F517+COUNTRY_INFO!G517),COUNTRY_INFO!F517+COUNTRY_INFO!G517,COUNTRY_INFO!$M517), 0))</f>
        <v>0</v>
      </c>
      <c r="I517" s="3"/>
      <c r="J517" s="15">
        <f t="shared" si="51"/>
        <v>0</v>
      </c>
      <c r="K517" s="15">
        <f t="shared" si="52"/>
        <v>0</v>
      </c>
      <c r="L517" s="15">
        <f t="shared" si="53"/>
        <v>0</v>
      </c>
      <c r="M517" s="15">
        <f t="shared" si="54"/>
        <v>0</v>
      </c>
      <c r="N517" s="15">
        <f t="shared" si="55"/>
        <v>0</v>
      </c>
      <c r="O517" s="25"/>
      <c r="P517" s="17">
        <f t="shared" si="49"/>
        <v>0</v>
      </c>
      <c r="Q517" s="17">
        <f t="shared" si="50"/>
        <v>0</v>
      </c>
    </row>
    <row r="518" spans="1:17" x14ac:dyDescent="0.2">
      <c r="A518" s="14" t="str">
        <f>IF(INTRO!$E$39="Non-endemic"," ",IF(COUNTRY_INFO!A518=0," ",COUNTRY_INFO!A518))</f>
        <v>Ethiopia</v>
      </c>
      <c r="B518" s="14" t="str">
        <f>IF(INTRO!$E$39="Non-endemic"," ",IF(COUNTRY_INFO!B518=0," ",COUNTRY_INFO!B518))</f>
        <v>Oromia West Arsi</v>
      </c>
      <c r="C518" s="14" t="str">
        <f>IF(INTRO!$E$39="Non-endemic"," ",IF(COUNTRY_INFO!C518=0," ",COUNTRY_INFO!C518))</f>
        <v>Bishan Guracha Town</v>
      </c>
      <c r="D518" s="15">
        <f>IF(INTRO!$E$39="Non-endemic",0,IF(INTRO!$E$39="Endemic but PC is not required",IF(COUNTRY_INFO!$H518=1,COUNTRY_INFO!F518+COUNTRY_INFO!G518,0),IF(COUNTRY_INFO!$H518=1,COUNTRY_INFO!F518+COUNTRY_INFO!G518,IF(COUNTRY_INFO!$I518=1,IF(COUNTRY_INFO!M518&gt;=(COUNTRY_INFO!F518+COUNTRY_INFO!G518),COUNTRY_INFO!F518+COUNTRY_INFO!G518,COUNTRY_INFO!$M518),0))))</f>
        <v>0</v>
      </c>
      <c r="E518" s="16">
        <f>IF(AND(INTRO!$E$39="Non-endemic",INTRO!$E$37="Non-endemic"),"Not required",IF(INTRO!$E$39="Non-endemic","Treat with DEC",COUNTRY_INFO!P518))</f>
        <v>0</v>
      </c>
      <c r="F518" s="16">
        <f>IF(INTRO!$E$39&lt;&gt;"Non-endemic",COUNTRY_INFO!Q518,"Not required")</f>
        <v>0</v>
      </c>
      <c r="G518" s="15">
        <f>IF(COUNTRY_INFO!H518=1, IF($E518=1,$D518, 0),0)</f>
        <v>0</v>
      </c>
      <c r="H518" s="15">
        <f>IF(INTRO!$E$39&lt;&gt;"Endemic",0, IF(AND(COUNTRY_INFO!$I518=1,$F518&lt;&gt;0),IF(COUNTRY_INFO!M518&gt;=(COUNTRY_INFO!F518+COUNTRY_INFO!G518),COUNTRY_INFO!F518+COUNTRY_INFO!G518,COUNTRY_INFO!$M518), 0))</f>
        <v>0</v>
      </c>
      <c r="I518" s="3"/>
      <c r="J518" s="15">
        <f t="shared" si="51"/>
        <v>0</v>
      </c>
      <c r="K518" s="15">
        <f t="shared" si="52"/>
        <v>0</v>
      </c>
      <c r="L518" s="15">
        <f t="shared" si="53"/>
        <v>0</v>
      </c>
      <c r="M518" s="15">
        <f t="shared" si="54"/>
        <v>0</v>
      </c>
      <c r="N518" s="15">
        <f t="shared" si="55"/>
        <v>0</v>
      </c>
      <c r="O518" s="25"/>
      <c r="P518" s="17">
        <f t="shared" si="49"/>
        <v>0</v>
      </c>
      <c r="Q518" s="17">
        <f t="shared" si="50"/>
        <v>0</v>
      </c>
    </row>
    <row r="519" spans="1:17" x14ac:dyDescent="0.2">
      <c r="A519" s="14" t="str">
        <f>IF(INTRO!$E$39="Non-endemic"," ",IF(COUNTRY_INFO!A519=0," ",COUNTRY_INFO!A519))</f>
        <v>Ethiopia</v>
      </c>
      <c r="B519" s="14" t="str">
        <f>IF(INTRO!$E$39="Non-endemic"," ",IF(COUNTRY_INFO!B519=0," ",COUNTRY_INFO!B519))</f>
        <v>Oromia West Arsi</v>
      </c>
      <c r="C519" s="14" t="str">
        <f>IF(INTRO!$E$39="Non-endemic"," ",IF(COUNTRY_INFO!C519=0," ",COUNTRY_INFO!C519))</f>
        <v>Dodola</v>
      </c>
      <c r="D519" s="15">
        <f>IF(INTRO!$E$39="Non-endemic",0,IF(INTRO!$E$39="Endemic but PC is not required",IF(COUNTRY_INFO!$H519=1,COUNTRY_INFO!F519+COUNTRY_INFO!G519,0),IF(COUNTRY_INFO!$H519=1,COUNTRY_INFO!F519+COUNTRY_INFO!G519,IF(COUNTRY_INFO!$I519=1,IF(COUNTRY_INFO!M519&gt;=(COUNTRY_INFO!F519+COUNTRY_INFO!G519),COUNTRY_INFO!F519+COUNTRY_INFO!G519,COUNTRY_INFO!$M519),0))))</f>
        <v>0</v>
      </c>
      <c r="E519" s="16">
        <f>IF(AND(INTRO!$E$39="Non-endemic",INTRO!$E$37="Non-endemic"),"Not required",IF(INTRO!$E$39="Non-endemic","Treat with DEC",COUNTRY_INFO!P519))</f>
        <v>0</v>
      </c>
      <c r="F519" s="16">
        <f>IF(INTRO!$E$39&lt;&gt;"Non-endemic",COUNTRY_INFO!Q519,"Not required")</f>
        <v>0</v>
      </c>
      <c r="G519" s="15">
        <f>IF(COUNTRY_INFO!H519=1, IF($E519=1,$D519, 0),0)</f>
        <v>0</v>
      </c>
      <c r="H519" s="15">
        <f>IF(INTRO!$E$39&lt;&gt;"Endemic",0, IF(AND(COUNTRY_INFO!$I519=1,$F519&lt;&gt;0),IF(COUNTRY_INFO!M519&gt;=(COUNTRY_INFO!F519+COUNTRY_INFO!G519),COUNTRY_INFO!F519+COUNTRY_INFO!G519,COUNTRY_INFO!$M519), 0))</f>
        <v>0</v>
      </c>
      <c r="I519" s="3"/>
      <c r="J519" s="15">
        <f t="shared" si="51"/>
        <v>0</v>
      </c>
      <c r="K519" s="15">
        <f t="shared" si="52"/>
        <v>0</v>
      </c>
      <c r="L519" s="15">
        <f t="shared" si="53"/>
        <v>0</v>
      </c>
      <c r="M519" s="15">
        <f t="shared" si="54"/>
        <v>0</v>
      </c>
      <c r="N519" s="15">
        <f t="shared" si="55"/>
        <v>0</v>
      </c>
      <c r="O519" s="25"/>
      <c r="P519" s="17">
        <f t="shared" si="49"/>
        <v>0</v>
      </c>
      <c r="Q519" s="17">
        <f t="shared" si="50"/>
        <v>0</v>
      </c>
    </row>
    <row r="520" spans="1:17" x14ac:dyDescent="0.2">
      <c r="A520" s="14" t="str">
        <f>IF(INTRO!$E$39="Non-endemic"," ",IF(COUNTRY_INFO!A520=0," ",COUNTRY_INFO!A520))</f>
        <v>Ethiopia</v>
      </c>
      <c r="B520" s="14" t="str">
        <f>IF(INTRO!$E$39="Non-endemic"," ",IF(COUNTRY_INFO!B520=0," ",COUNTRY_INFO!B520))</f>
        <v>Oromia West Arsi</v>
      </c>
      <c r="C520" s="14" t="str">
        <f>IF(INTRO!$E$39="Non-endemic"," ",IF(COUNTRY_INFO!C520=0," ",COUNTRY_INFO!C520))</f>
        <v>Dodola Town</v>
      </c>
      <c r="D520" s="15">
        <f>IF(INTRO!$E$39="Non-endemic",0,IF(INTRO!$E$39="Endemic but PC is not required",IF(COUNTRY_INFO!$H520=1,COUNTRY_INFO!F520+COUNTRY_INFO!G520,0),IF(COUNTRY_INFO!$H520=1,COUNTRY_INFO!F520+COUNTRY_INFO!G520,IF(COUNTRY_INFO!$I520=1,IF(COUNTRY_INFO!M520&gt;=(COUNTRY_INFO!F520+COUNTRY_INFO!G520),COUNTRY_INFO!F520+COUNTRY_INFO!G520,COUNTRY_INFO!$M520),0))))</f>
        <v>0</v>
      </c>
      <c r="E520" s="16">
        <f>IF(AND(INTRO!$E$39="Non-endemic",INTRO!$E$37="Non-endemic"),"Not required",IF(INTRO!$E$39="Non-endemic","Treat with DEC",COUNTRY_INFO!P520))</f>
        <v>0</v>
      </c>
      <c r="F520" s="16">
        <f>IF(INTRO!$E$39&lt;&gt;"Non-endemic",COUNTRY_INFO!Q520,"Not required")</f>
        <v>0</v>
      </c>
      <c r="G520" s="15">
        <f>IF(COUNTRY_INFO!H520=1, IF($E520=1,$D520, 0),0)</f>
        <v>0</v>
      </c>
      <c r="H520" s="15">
        <f>IF(INTRO!$E$39&lt;&gt;"Endemic",0, IF(AND(COUNTRY_INFO!$I520=1,$F520&lt;&gt;0),IF(COUNTRY_INFO!M520&gt;=(COUNTRY_INFO!F520+COUNTRY_INFO!G520),COUNTRY_INFO!F520+COUNTRY_INFO!G520,COUNTRY_INFO!$M520), 0))</f>
        <v>0</v>
      </c>
      <c r="I520" s="3"/>
      <c r="J520" s="15">
        <f t="shared" si="51"/>
        <v>0</v>
      </c>
      <c r="K520" s="15">
        <f t="shared" si="52"/>
        <v>0</v>
      </c>
      <c r="L520" s="15">
        <f t="shared" si="53"/>
        <v>0</v>
      </c>
      <c r="M520" s="15">
        <f t="shared" si="54"/>
        <v>0</v>
      </c>
      <c r="N520" s="15">
        <f t="shared" si="55"/>
        <v>0</v>
      </c>
      <c r="O520" s="25"/>
      <c r="P520" s="17">
        <f t="shared" ref="P520:P583" si="56">IF($N520&gt;$O520,$N520-$O520,0)</f>
        <v>0</v>
      </c>
      <c r="Q520" s="17">
        <f t="shared" ref="Q520:Q583" si="57">ROUNDUP($N520/500,0)</f>
        <v>0</v>
      </c>
    </row>
    <row r="521" spans="1:17" x14ac:dyDescent="0.2">
      <c r="A521" s="14" t="str">
        <f>IF(INTRO!$E$39="Non-endemic"," ",IF(COUNTRY_INFO!A521=0," ",COUNTRY_INFO!A521))</f>
        <v>Ethiopia</v>
      </c>
      <c r="B521" s="14" t="str">
        <f>IF(INTRO!$E$39="Non-endemic"," ",IF(COUNTRY_INFO!B521=0," ",COUNTRY_INFO!B521))</f>
        <v>Oromia West Arsi</v>
      </c>
      <c r="C521" s="14" t="str">
        <f>IF(INTRO!$E$39="Non-endemic"," ",IF(COUNTRY_INFO!C521=0," ",COUNTRY_INFO!C521))</f>
        <v>Gedeb Asasa</v>
      </c>
      <c r="D521" s="15">
        <f>IF(INTRO!$E$39="Non-endemic",0,IF(INTRO!$E$39="Endemic but PC is not required",IF(COUNTRY_INFO!$H521=1,COUNTRY_INFO!F521+COUNTRY_INFO!G521,0),IF(COUNTRY_INFO!$H521=1,COUNTRY_INFO!F521+COUNTRY_INFO!G521,IF(COUNTRY_INFO!$I521=1,IF(COUNTRY_INFO!M521&gt;=(COUNTRY_INFO!F521+COUNTRY_INFO!G521),COUNTRY_INFO!F521+COUNTRY_INFO!G521,COUNTRY_INFO!$M521),0))))</f>
        <v>0</v>
      </c>
      <c r="E521" s="16">
        <f>IF(AND(INTRO!$E$39="Non-endemic",INTRO!$E$37="Non-endemic"),"Not required",IF(INTRO!$E$39="Non-endemic","Treat with DEC",COUNTRY_INFO!P521))</f>
        <v>0</v>
      </c>
      <c r="F521" s="16">
        <f>IF(INTRO!$E$39&lt;&gt;"Non-endemic",COUNTRY_INFO!Q521,"Not required")</f>
        <v>0</v>
      </c>
      <c r="G521" s="15">
        <f>IF(COUNTRY_INFO!H521=1, IF($E521=1,$D521, 0),0)</f>
        <v>0</v>
      </c>
      <c r="H521" s="15">
        <f>IF(INTRO!$E$39&lt;&gt;"Endemic",0, IF(AND(COUNTRY_INFO!$I521=1,$F521&lt;&gt;0),IF(COUNTRY_INFO!M521&gt;=(COUNTRY_INFO!F521+COUNTRY_INFO!G521),COUNTRY_INFO!F521+COUNTRY_INFO!G521,COUNTRY_INFO!$M521), 0))</f>
        <v>0</v>
      </c>
      <c r="I521" s="3"/>
      <c r="J521" s="15">
        <f t="shared" si="51"/>
        <v>0</v>
      </c>
      <c r="K521" s="15">
        <f t="shared" si="52"/>
        <v>0</v>
      </c>
      <c r="L521" s="15">
        <f t="shared" si="53"/>
        <v>0</v>
      </c>
      <c r="M521" s="15">
        <f t="shared" si="54"/>
        <v>0</v>
      </c>
      <c r="N521" s="15">
        <f t="shared" si="55"/>
        <v>0</v>
      </c>
      <c r="O521" s="25"/>
      <c r="P521" s="17">
        <f t="shared" si="56"/>
        <v>0</v>
      </c>
      <c r="Q521" s="17">
        <f t="shared" si="57"/>
        <v>0</v>
      </c>
    </row>
    <row r="522" spans="1:17" x14ac:dyDescent="0.2">
      <c r="A522" s="14" t="str">
        <f>IF(INTRO!$E$39="Non-endemic"," ",IF(COUNTRY_INFO!A522=0," ",COUNTRY_INFO!A522))</f>
        <v>Ethiopia</v>
      </c>
      <c r="B522" s="14" t="str">
        <f>IF(INTRO!$E$39="Non-endemic"," ",IF(COUNTRY_INFO!B522=0," ",COUNTRY_INFO!B522))</f>
        <v>Oromia West Arsi</v>
      </c>
      <c r="C522" s="14" t="str">
        <f>IF(INTRO!$E$39="Non-endemic"," ",IF(COUNTRY_INFO!C522=0," ",COUNTRY_INFO!C522))</f>
        <v xml:space="preserve">Heben Arsi </v>
      </c>
      <c r="D522" s="15">
        <f>IF(INTRO!$E$39="Non-endemic",0,IF(INTRO!$E$39="Endemic but PC is not required",IF(COUNTRY_INFO!$H522=1,COUNTRY_INFO!F522+COUNTRY_INFO!G522,0),IF(COUNTRY_INFO!$H522=1,COUNTRY_INFO!F522+COUNTRY_INFO!G522,IF(COUNTRY_INFO!$I522=1,IF(COUNTRY_INFO!M522&gt;=(COUNTRY_INFO!F522+COUNTRY_INFO!G522),COUNTRY_INFO!F522+COUNTRY_INFO!G522,COUNTRY_INFO!$M522),0))))</f>
        <v>0</v>
      </c>
      <c r="E522" s="16">
        <f>IF(AND(INTRO!$E$39="Non-endemic",INTRO!$E$37="Non-endemic"),"Not required",IF(INTRO!$E$39="Non-endemic","Treat with DEC",COUNTRY_INFO!P522))</f>
        <v>0</v>
      </c>
      <c r="F522" s="16">
        <f>IF(INTRO!$E$39&lt;&gt;"Non-endemic",COUNTRY_INFO!Q522,"Not required")</f>
        <v>0</v>
      </c>
      <c r="G522" s="15">
        <f>IF(COUNTRY_INFO!H522=1, IF($E522=1,$D522, 0),0)</f>
        <v>0</v>
      </c>
      <c r="H522" s="15">
        <f>IF(INTRO!$E$39&lt;&gt;"Endemic",0, IF(AND(COUNTRY_INFO!$I522=1,$F522&lt;&gt;0),IF(COUNTRY_INFO!M522&gt;=(COUNTRY_INFO!F522+COUNTRY_INFO!G522),COUNTRY_INFO!F522+COUNTRY_INFO!G522,COUNTRY_INFO!$M522), 0))</f>
        <v>0</v>
      </c>
      <c r="I522" s="3"/>
      <c r="J522" s="15">
        <f t="shared" ref="J522:J585" si="58">IF(I522=0,H522,IF(I522&gt;H522,H522,I522))</f>
        <v>0</v>
      </c>
      <c r="K522" s="15">
        <f t="shared" ref="K522:K585" si="59">IF(G522&lt;J522,0,IF($E522=1, (G522-J522)*2.8, 0))</f>
        <v>0</v>
      </c>
      <c r="L522" s="15">
        <f t="shared" ref="L522:L585" si="60">IF($E522&lt;$F522, J522*(F522-E522)*2.8, 0)</f>
        <v>0</v>
      </c>
      <c r="M522" s="15">
        <f t="shared" ref="M522:M585" si="61">IF(AND($E522=1, $F522&lt;&gt;0), J522*2.8, 0)</f>
        <v>0</v>
      </c>
      <c r="N522" s="15">
        <f t="shared" ref="N522:N585" si="62">SUM(K522:M522)</f>
        <v>0</v>
      </c>
      <c r="O522" s="25"/>
      <c r="P522" s="17">
        <f t="shared" si="56"/>
        <v>0</v>
      </c>
      <c r="Q522" s="17">
        <f t="shared" si="57"/>
        <v>0</v>
      </c>
    </row>
    <row r="523" spans="1:17" x14ac:dyDescent="0.2">
      <c r="A523" s="14" t="str">
        <f>IF(INTRO!$E$39="Non-endemic"," ",IF(COUNTRY_INFO!A523=0," ",COUNTRY_INFO!A523))</f>
        <v>Ethiopia</v>
      </c>
      <c r="B523" s="14" t="str">
        <f>IF(INTRO!$E$39="Non-endemic"," ",IF(COUNTRY_INFO!B523=0," ",COUNTRY_INFO!B523))</f>
        <v>Oromia West Arsi</v>
      </c>
      <c r="C523" s="14" t="str">
        <f>IF(INTRO!$E$39="Non-endemic"," ",IF(COUNTRY_INFO!C523=0," ",COUNTRY_INFO!C523))</f>
        <v>Kofele</v>
      </c>
      <c r="D523" s="15">
        <f>IF(INTRO!$E$39="Non-endemic",0,IF(INTRO!$E$39="Endemic but PC is not required",IF(COUNTRY_INFO!$H523=1,COUNTRY_INFO!F523+COUNTRY_INFO!G523,0),IF(COUNTRY_INFO!$H523=1,COUNTRY_INFO!F523+COUNTRY_INFO!G523,IF(COUNTRY_INFO!$I523=1,IF(COUNTRY_INFO!M523&gt;=(COUNTRY_INFO!F523+COUNTRY_INFO!G523),COUNTRY_INFO!F523+COUNTRY_INFO!G523,COUNTRY_INFO!$M523),0))))</f>
        <v>193914.37961476471</v>
      </c>
      <c r="E523" s="16">
        <f>IF(AND(INTRO!$E$39="Non-endemic",INTRO!$E$37="Non-endemic"),"Not required",IF(INTRO!$E$39="Non-endemic","Treat with DEC",COUNTRY_INFO!P523))</f>
        <v>1</v>
      </c>
      <c r="F523" s="16">
        <f>IF(INTRO!$E$39&lt;&gt;"Non-endemic",COUNTRY_INFO!Q523,"Not required")</f>
        <v>0</v>
      </c>
      <c r="G523" s="15">
        <f>IF(COUNTRY_INFO!H523=1, IF($E523=1,$D523, 0),0)</f>
        <v>193914.37961476471</v>
      </c>
      <c r="H523" s="15">
        <f>IF(INTRO!$E$39&lt;&gt;"Endemic",0, IF(AND(COUNTRY_INFO!$I523=1,$F523&lt;&gt;0),IF(COUNTRY_INFO!M523&gt;=(COUNTRY_INFO!F523+COUNTRY_INFO!G523),COUNTRY_INFO!F523+COUNTRY_INFO!G523,COUNTRY_INFO!$M523), 0))</f>
        <v>0</v>
      </c>
      <c r="I523" s="3"/>
      <c r="J523" s="15">
        <f t="shared" si="58"/>
        <v>0</v>
      </c>
      <c r="K523" s="15">
        <f t="shared" si="59"/>
        <v>542960.26292134111</v>
      </c>
      <c r="L523" s="15">
        <f t="shared" si="60"/>
        <v>0</v>
      </c>
      <c r="M523" s="15">
        <f t="shared" si="61"/>
        <v>0</v>
      </c>
      <c r="N523" s="15">
        <f t="shared" si="62"/>
        <v>542960.26292134111</v>
      </c>
      <c r="O523" s="25"/>
      <c r="P523" s="17">
        <f t="shared" si="56"/>
        <v>542960.26292134111</v>
      </c>
      <c r="Q523" s="17">
        <f t="shared" si="57"/>
        <v>1086</v>
      </c>
    </row>
    <row r="524" spans="1:17" x14ac:dyDescent="0.2">
      <c r="A524" s="14" t="str">
        <f>IF(INTRO!$E$39="Non-endemic"," ",IF(COUNTRY_INFO!A524=0," ",COUNTRY_INFO!A524))</f>
        <v>Ethiopia</v>
      </c>
      <c r="B524" s="14" t="str">
        <f>IF(INTRO!$E$39="Non-endemic"," ",IF(COUNTRY_INFO!B524=0," ",COUNTRY_INFO!B524))</f>
        <v>Oromia West Arsi</v>
      </c>
      <c r="C524" s="14" t="str">
        <f>IF(INTRO!$E$39="Non-endemic"," ",IF(COUNTRY_INFO!C524=0," ",COUNTRY_INFO!C524))</f>
        <v>Kokosa</v>
      </c>
      <c r="D524" s="15">
        <f>IF(INTRO!$E$39="Non-endemic",0,IF(INTRO!$E$39="Endemic but PC is not required",IF(COUNTRY_INFO!$H524=1,COUNTRY_INFO!F524+COUNTRY_INFO!G524,0),IF(COUNTRY_INFO!$H524=1,COUNTRY_INFO!F524+COUNTRY_INFO!G524,IF(COUNTRY_INFO!$I524=1,IF(COUNTRY_INFO!M524&gt;=(COUNTRY_INFO!F524+COUNTRY_INFO!G524),COUNTRY_INFO!F524+COUNTRY_INFO!G524,COUNTRY_INFO!$M524),0))))</f>
        <v>0</v>
      </c>
      <c r="E524" s="16">
        <f>IF(AND(INTRO!$E$39="Non-endemic",INTRO!$E$37="Non-endemic"),"Not required",IF(INTRO!$E$39="Non-endemic","Treat with DEC",COUNTRY_INFO!P524))</f>
        <v>0</v>
      </c>
      <c r="F524" s="16">
        <f>IF(INTRO!$E$39&lt;&gt;"Non-endemic",COUNTRY_INFO!Q524,"Not required")</f>
        <v>0</v>
      </c>
      <c r="G524" s="15">
        <f>IF(COUNTRY_INFO!H524=1, IF($E524=1,$D524, 0),0)</f>
        <v>0</v>
      </c>
      <c r="H524" s="15">
        <f>IF(INTRO!$E$39&lt;&gt;"Endemic",0, IF(AND(COUNTRY_INFO!$I524=1,$F524&lt;&gt;0),IF(COUNTRY_INFO!M524&gt;=(COUNTRY_INFO!F524+COUNTRY_INFO!G524),COUNTRY_INFO!F524+COUNTRY_INFO!G524,COUNTRY_INFO!$M524), 0))</f>
        <v>0</v>
      </c>
      <c r="I524" s="3"/>
      <c r="J524" s="15">
        <f t="shared" si="58"/>
        <v>0</v>
      </c>
      <c r="K524" s="15">
        <f t="shared" si="59"/>
        <v>0</v>
      </c>
      <c r="L524" s="15">
        <f t="shared" si="60"/>
        <v>0</v>
      </c>
      <c r="M524" s="15">
        <f t="shared" si="61"/>
        <v>0</v>
      </c>
      <c r="N524" s="15">
        <f t="shared" si="62"/>
        <v>0</v>
      </c>
      <c r="O524" s="25"/>
      <c r="P524" s="17">
        <f t="shared" si="56"/>
        <v>0</v>
      </c>
      <c r="Q524" s="17">
        <f t="shared" si="57"/>
        <v>0</v>
      </c>
    </row>
    <row r="525" spans="1:17" x14ac:dyDescent="0.2">
      <c r="A525" s="14" t="str">
        <f>IF(INTRO!$E$39="Non-endemic"," ",IF(COUNTRY_INFO!A525=0," ",COUNTRY_INFO!A525))</f>
        <v>Ethiopia</v>
      </c>
      <c r="B525" s="14" t="str">
        <f>IF(INTRO!$E$39="Non-endemic"," ",IF(COUNTRY_INFO!B525=0," ",COUNTRY_INFO!B525))</f>
        <v>Oromia West Arsi</v>
      </c>
      <c r="C525" s="14" t="str">
        <f>IF(INTRO!$E$39="Non-endemic"," ",IF(COUNTRY_INFO!C525=0," ",COUNTRY_INFO!C525))</f>
        <v>Kore</v>
      </c>
      <c r="D525" s="15">
        <f>IF(INTRO!$E$39="Non-endemic",0,IF(INTRO!$E$39="Endemic but PC is not required",IF(COUNTRY_INFO!$H525=1,COUNTRY_INFO!F525+COUNTRY_INFO!G525,0),IF(COUNTRY_INFO!$H525=1,COUNTRY_INFO!F525+COUNTRY_INFO!G525,IF(COUNTRY_INFO!$I525=1,IF(COUNTRY_INFO!M525&gt;=(COUNTRY_INFO!F525+COUNTRY_INFO!G525),COUNTRY_INFO!F525+COUNTRY_INFO!G525,COUNTRY_INFO!$M525),0))))</f>
        <v>0</v>
      </c>
      <c r="E525" s="16">
        <f>IF(AND(INTRO!$E$39="Non-endemic",INTRO!$E$37="Non-endemic"),"Not required",IF(INTRO!$E$39="Non-endemic","Treat with DEC",COUNTRY_INFO!P525))</f>
        <v>0</v>
      </c>
      <c r="F525" s="16">
        <f>IF(INTRO!$E$39&lt;&gt;"Non-endemic",COUNTRY_INFO!Q525,"Not required")</f>
        <v>0</v>
      </c>
      <c r="G525" s="15">
        <f>IF(COUNTRY_INFO!H525=1, IF($E525=1,$D525, 0),0)</f>
        <v>0</v>
      </c>
      <c r="H525" s="15">
        <f>IF(INTRO!$E$39&lt;&gt;"Endemic",0, IF(AND(COUNTRY_INFO!$I525=1,$F525&lt;&gt;0),IF(COUNTRY_INFO!M525&gt;=(COUNTRY_INFO!F525+COUNTRY_INFO!G525),COUNTRY_INFO!F525+COUNTRY_INFO!G525,COUNTRY_INFO!$M525), 0))</f>
        <v>0</v>
      </c>
      <c r="I525" s="3"/>
      <c r="J525" s="15">
        <f t="shared" si="58"/>
        <v>0</v>
      </c>
      <c r="K525" s="15">
        <f t="shared" si="59"/>
        <v>0</v>
      </c>
      <c r="L525" s="15">
        <f t="shared" si="60"/>
        <v>0</v>
      </c>
      <c r="M525" s="15">
        <f t="shared" si="61"/>
        <v>0</v>
      </c>
      <c r="N525" s="15">
        <f t="shared" si="62"/>
        <v>0</v>
      </c>
      <c r="O525" s="25"/>
      <c r="P525" s="17">
        <f t="shared" si="56"/>
        <v>0</v>
      </c>
      <c r="Q525" s="17">
        <f t="shared" si="57"/>
        <v>0</v>
      </c>
    </row>
    <row r="526" spans="1:17" x14ac:dyDescent="0.2">
      <c r="A526" s="14" t="str">
        <f>IF(INTRO!$E$39="Non-endemic"," ",IF(COUNTRY_INFO!A526=0," ",COUNTRY_INFO!A526))</f>
        <v>Ethiopia</v>
      </c>
      <c r="B526" s="14" t="str">
        <f>IF(INTRO!$E$39="Non-endemic"," ",IF(COUNTRY_INFO!B526=0," ",COUNTRY_INFO!B526))</f>
        <v>Oromia West Arsi</v>
      </c>
      <c r="C526" s="14" t="str">
        <f>IF(INTRO!$E$39="Non-endemic"," ",IF(COUNTRY_INFO!C526=0," ",COUNTRY_INFO!C526))</f>
        <v>Nansebo</v>
      </c>
      <c r="D526" s="15">
        <f>IF(INTRO!$E$39="Non-endemic",0,IF(INTRO!$E$39="Endemic but PC is not required",IF(COUNTRY_INFO!$H526=1,COUNTRY_INFO!F526+COUNTRY_INFO!G526,0),IF(COUNTRY_INFO!$H526=1,COUNTRY_INFO!F526+COUNTRY_INFO!G526,IF(COUNTRY_INFO!$I526=1,IF(COUNTRY_INFO!M526&gt;=(COUNTRY_INFO!F526+COUNTRY_INFO!G526),COUNTRY_INFO!F526+COUNTRY_INFO!G526,COUNTRY_INFO!$M526),0))))</f>
        <v>0</v>
      </c>
      <c r="E526" s="16">
        <f>IF(AND(INTRO!$E$39="Non-endemic",INTRO!$E$37="Non-endemic"),"Not required",IF(INTRO!$E$39="Non-endemic","Treat with DEC",COUNTRY_INFO!P526))</f>
        <v>0</v>
      </c>
      <c r="F526" s="16">
        <f>IF(INTRO!$E$39&lt;&gt;"Non-endemic",COUNTRY_INFO!Q526,"Not required")</f>
        <v>0</v>
      </c>
      <c r="G526" s="15">
        <f>IF(COUNTRY_INFO!H526=1, IF($E526=1,$D526, 0),0)</f>
        <v>0</v>
      </c>
      <c r="H526" s="15">
        <f>IF(INTRO!$E$39&lt;&gt;"Endemic",0, IF(AND(COUNTRY_INFO!$I526=1,$F526&lt;&gt;0),IF(COUNTRY_INFO!M526&gt;=(COUNTRY_INFO!F526+COUNTRY_INFO!G526),COUNTRY_INFO!F526+COUNTRY_INFO!G526,COUNTRY_INFO!$M526), 0))</f>
        <v>0</v>
      </c>
      <c r="I526" s="3"/>
      <c r="J526" s="15">
        <f t="shared" si="58"/>
        <v>0</v>
      </c>
      <c r="K526" s="15">
        <f t="shared" si="59"/>
        <v>0</v>
      </c>
      <c r="L526" s="15">
        <f t="shared" si="60"/>
        <v>0</v>
      </c>
      <c r="M526" s="15">
        <f t="shared" si="61"/>
        <v>0</v>
      </c>
      <c r="N526" s="15">
        <f t="shared" si="62"/>
        <v>0</v>
      </c>
      <c r="O526" s="25"/>
      <c r="P526" s="17">
        <f t="shared" si="56"/>
        <v>0</v>
      </c>
      <c r="Q526" s="17">
        <f t="shared" si="57"/>
        <v>0</v>
      </c>
    </row>
    <row r="527" spans="1:17" x14ac:dyDescent="0.2">
      <c r="A527" s="14" t="str">
        <f>IF(INTRO!$E$39="Non-endemic"," ",IF(COUNTRY_INFO!A527=0," ",COUNTRY_INFO!A527))</f>
        <v>Ethiopia</v>
      </c>
      <c r="B527" s="14" t="str">
        <f>IF(INTRO!$E$39="Non-endemic"," ",IF(COUNTRY_INFO!B527=0," ",COUNTRY_INFO!B527))</f>
        <v>Oromia West Arsi</v>
      </c>
      <c r="C527" s="14" t="str">
        <f>IF(INTRO!$E$39="Non-endemic"," ",IF(COUNTRY_INFO!C527=0," ",COUNTRY_INFO!C527))</f>
        <v>Shala</v>
      </c>
      <c r="D527" s="15">
        <f>IF(INTRO!$E$39="Non-endemic",0,IF(INTRO!$E$39="Endemic but PC is not required",IF(COUNTRY_INFO!$H527=1,COUNTRY_INFO!F527+COUNTRY_INFO!G527,0),IF(COUNTRY_INFO!$H527=1,COUNTRY_INFO!F527+COUNTRY_INFO!G527,IF(COUNTRY_INFO!$I527=1,IF(COUNTRY_INFO!M527&gt;=(COUNTRY_INFO!F527+COUNTRY_INFO!G527),COUNTRY_INFO!F527+COUNTRY_INFO!G527,COUNTRY_INFO!$M527),0))))</f>
        <v>0</v>
      </c>
      <c r="E527" s="16">
        <f>IF(AND(INTRO!$E$39="Non-endemic",INTRO!$E$37="Non-endemic"),"Not required",IF(INTRO!$E$39="Non-endemic","Treat with DEC",COUNTRY_INFO!P527))</f>
        <v>0</v>
      </c>
      <c r="F527" s="16">
        <f>IF(INTRO!$E$39&lt;&gt;"Non-endemic",COUNTRY_INFO!Q527,"Not required")</f>
        <v>0</v>
      </c>
      <c r="G527" s="15">
        <f>IF(COUNTRY_INFO!H527=1, IF($E527=1,$D527, 0),0)</f>
        <v>0</v>
      </c>
      <c r="H527" s="15">
        <f>IF(INTRO!$E$39&lt;&gt;"Endemic",0, IF(AND(COUNTRY_INFO!$I527=1,$F527&lt;&gt;0),IF(COUNTRY_INFO!M527&gt;=(COUNTRY_INFO!F527+COUNTRY_INFO!G527),COUNTRY_INFO!F527+COUNTRY_INFO!G527,COUNTRY_INFO!$M527), 0))</f>
        <v>0</v>
      </c>
      <c r="I527" s="3"/>
      <c r="J527" s="15">
        <f t="shared" si="58"/>
        <v>0</v>
      </c>
      <c r="K527" s="15">
        <f t="shared" si="59"/>
        <v>0</v>
      </c>
      <c r="L527" s="15">
        <f t="shared" si="60"/>
        <v>0</v>
      </c>
      <c r="M527" s="15">
        <f t="shared" si="61"/>
        <v>0</v>
      </c>
      <c r="N527" s="15">
        <f t="shared" si="62"/>
        <v>0</v>
      </c>
      <c r="O527" s="25"/>
      <c r="P527" s="17">
        <f t="shared" si="56"/>
        <v>0</v>
      </c>
      <c r="Q527" s="17">
        <f t="shared" si="57"/>
        <v>0</v>
      </c>
    </row>
    <row r="528" spans="1:17" x14ac:dyDescent="0.2">
      <c r="A528" s="14" t="str">
        <f>IF(INTRO!$E$39="Non-endemic"," ",IF(COUNTRY_INFO!A528=0," ",COUNTRY_INFO!A528))</f>
        <v>Ethiopia</v>
      </c>
      <c r="B528" s="14" t="str">
        <f>IF(INTRO!$E$39="Non-endemic"," ",IF(COUNTRY_INFO!B528=0," ",COUNTRY_INFO!B528))</f>
        <v>Oromia West Arsi</v>
      </c>
      <c r="C528" s="14" t="str">
        <f>IF(INTRO!$E$39="Non-endemic"," ",IF(COUNTRY_INFO!C528=0," ",COUNTRY_INFO!C528))</f>
        <v>Shashemene</v>
      </c>
      <c r="D528" s="15">
        <f>IF(INTRO!$E$39="Non-endemic",0,IF(INTRO!$E$39="Endemic but PC is not required",IF(COUNTRY_INFO!$H528=1,COUNTRY_INFO!F528+COUNTRY_INFO!G528,0),IF(COUNTRY_INFO!$H528=1,COUNTRY_INFO!F528+COUNTRY_INFO!G528,IF(COUNTRY_INFO!$I528=1,IF(COUNTRY_INFO!M528&gt;=(COUNTRY_INFO!F528+COUNTRY_INFO!G528),COUNTRY_INFO!F528+COUNTRY_INFO!G528,COUNTRY_INFO!$M528),0))))</f>
        <v>0</v>
      </c>
      <c r="E528" s="16">
        <f>IF(AND(INTRO!$E$39="Non-endemic",INTRO!$E$37="Non-endemic"),"Not required",IF(INTRO!$E$39="Non-endemic","Treat with DEC",COUNTRY_INFO!P528))</f>
        <v>0</v>
      </c>
      <c r="F528" s="16">
        <f>IF(INTRO!$E$39&lt;&gt;"Non-endemic",COUNTRY_INFO!Q528,"Not required")</f>
        <v>0</v>
      </c>
      <c r="G528" s="15">
        <f>IF(COUNTRY_INFO!H528=1, IF($E528=1,$D528, 0),0)</f>
        <v>0</v>
      </c>
      <c r="H528" s="15">
        <f>IF(INTRO!$E$39&lt;&gt;"Endemic",0, IF(AND(COUNTRY_INFO!$I528=1,$F528&lt;&gt;0),IF(COUNTRY_INFO!M528&gt;=(COUNTRY_INFO!F528+COUNTRY_INFO!G528),COUNTRY_INFO!F528+COUNTRY_INFO!G528,COUNTRY_INFO!$M528), 0))</f>
        <v>0</v>
      </c>
      <c r="I528" s="3"/>
      <c r="J528" s="15">
        <f t="shared" si="58"/>
        <v>0</v>
      </c>
      <c r="K528" s="15">
        <f t="shared" si="59"/>
        <v>0</v>
      </c>
      <c r="L528" s="15">
        <f t="shared" si="60"/>
        <v>0</v>
      </c>
      <c r="M528" s="15">
        <f t="shared" si="61"/>
        <v>0</v>
      </c>
      <c r="N528" s="15">
        <f t="shared" si="62"/>
        <v>0</v>
      </c>
      <c r="O528" s="25"/>
      <c r="P528" s="17">
        <f t="shared" si="56"/>
        <v>0</v>
      </c>
      <c r="Q528" s="17">
        <f t="shared" si="57"/>
        <v>0</v>
      </c>
    </row>
    <row r="529" spans="1:17" x14ac:dyDescent="0.2">
      <c r="A529" s="14" t="str">
        <f>IF(INTRO!$E$39="Non-endemic"," ",IF(COUNTRY_INFO!A529=0," ",COUNTRY_INFO!A529))</f>
        <v>Ethiopia</v>
      </c>
      <c r="B529" s="14" t="str">
        <f>IF(INTRO!$E$39="Non-endemic"," ",IF(COUNTRY_INFO!B529=0," ",COUNTRY_INFO!B529))</f>
        <v>Oromia West Arsi</v>
      </c>
      <c r="C529" s="14" t="str">
        <f>IF(INTRO!$E$39="Non-endemic"," ",IF(COUNTRY_INFO!C529=0," ",COUNTRY_INFO!C529))</f>
        <v>Shashemene Town</v>
      </c>
      <c r="D529" s="15">
        <f>IF(INTRO!$E$39="Non-endemic",0,IF(INTRO!$E$39="Endemic but PC is not required",IF(COUNTRY_INFO!$H529=1,COUNTRY_INFO!F529+COUNTRY_INFO!G529,0),IF(COUNTRY_INFO!$H529=1,COUNTRY_INFO!F529+COUNTRY_INFO!G529,IF(COUNTRY_INFO!$I529=1,IF(COUNTRY_INFO!M529&gt;=(COUNTRY_INFO!F529+COUNTRY_INFO!G529),COUNTRY_INFO!F529+COUNTRY_INFO!G529,COUNTRY_INFO!$M529),0))))</f>
        <v>0</v>
      </c>
      <c r="E529" s="16">
        <f>IF(AND(INTRO!$E$39="Non-endemic",INTRO!$E$37="Non-endemic"),"Not required",IF(INTRO!$E$39="Non-endemic","Treat with DEC",COUNTRY_INFO!P529))</f>
        <v>0</v>
      </c>
      <c r="F529" s="16">
        <f>IF(INTRO!$E$39&lt;&gt;"Non-endemic",COUNTRY_INFO!Q529,"Not required")</f>
        <v>0</v>
      </c>
      <c r="G529" s="15">
        <f>IF(COUNTRY_INFO!H529=1, IF($E529=1,$D529, 0),0)</f>
        <v>0</v>
      </c>
      <c r="H529" s="15">
        <f>IF(INTRO!$E$39&lt;&gt;"Endemic",0, IF(AND(COUNTRY_INFO!$I529=1,$F529&lt;&gt;0),IF(COUNTRY_INFO!M529&gt;=(COUNTRY_INFO!F529+COUNTRY_INFO!G529),COUNTRY_INFO!F529+COUNTRY_INFO!G529,COUNTRY_INFO!$M529), 0))</f>
        <v>0</v>
      </c>
      <c r="I529" s="3"/>
      <c r="J529" s="15">
        <f t="shared" si="58"/>
        <v>0</v>
      </c>
      <c r="K529" s="15">
        <f t="shared" si="59"/>
        <v>0</v>
      </c>
      <c r="L529" s="15">
        <f t="shared" si="60"/>
        <v>0</v>
      </c>
      <c r="M529" s="15">
        <f t="shared" si="61"/>
        <v>0</v>
      </c>
      <c r="N529" s="15">
        <f t="shared" si="62"/>
        <v>0</v>
      </c>
      <c r="O529" s="25"/>
      <c r="P529" s="17">
        <f t="shared" si="56"/>
        <v>0</v>
      </c>
      <c r="Q529" s="17">
        <f t="shared" si="57"/>
        <v>0</v>
      </c>
    </row>
    <row r="530" spans="1:17" x14ac:dyDescent="0.2">
      <c r="A530" s="14" t="str">
        <f>IF(INTRO!$E$39="Non-endemic"," ",IF(COUNTRY_INFO!A530=0," ",COUNTRY_INFO!A530))</f>
        <v>Ethiopia</v>
      </c>
      <c r="B530" s="14" t="str">
        <f>IF(INTRO!$E$39="Non-endemic"," ",IF(COUNTRY_INFO!B530=0," ",COUNTRY_INFO!B530))</f>
        <v>Oromia West Arsi</v>
      </c>
      <c r="C530" s="14" t="str">
        <f>IF(INTRO!$E$39="Non-endemic"," ",IF(COUNTRY_INFO!C530=0," ",COUNTRY_INFO!C530))</f>
        <v>Siraro</v>
      </c>
      <c r="D530" s="15">
        <f>IF(INTRO!$E$39="Non-endemic",0,IF(INTRO!$E$39="Endemic but PC is not required",IF(COUNTRY_INFO!$H530=1,COUNTRY_INFO!F530+COUNTRY_INFO!G530,0),IF(COUNTRY_INFO!$H530=1,COUNTRY_INFO!F530+COUNTRY_INFO!G530,IF(COUNTRY_INFO!$I530=1,IF(COUNTRY_INFO!M530&gt;=(COUNTRY_INFO!F530+COUNTRY_INFO!G530),COUNTRY_INFO!F530+COUNTRY_INFO!G530,COUNTRY_INFO!$M530),0))))</f>
        <v>0</v>
      </c>
      <c r="E530" s="16">
        <f>IF(AND(INTRO!$E$39="Non-endemic",INTRO!$E$37="Non-endemic"),"Not required",IF(INTRO!$E$39="Non-endemic","Treat with DEC",COUNTRY_INFO!P530))</f>
        <v>0</v>
      </c>
      <c r="F530" s="16">
        <f>IF(INTRO!$E$39&lt;&gt;"Non-endemic",COUNTRY_INFO!Q530,"Not required")</f>
        <v>0</v>
      </c>
      <c r="G530" s="15">
        <f>IF(COUNTRY_INFO!H530=1, IF($E530=1,$D530, 0),0)</f>
        <v>0</v>
      </c>
      <c r="H530" s="15">
        <f>IF(INTRO!$E$39&lt;&gt;"Endemic",0, IF(AND(COUNTRY_INFO!$I530=1,$F530&lt;&gt;0),IF(COUNTRY_INFO!M530&gt;=(COUNTRY_INFO!F530+COUNTRY_INFO!G530),COUNTRY_INFO!F530+COUNTRY_INFO!G530,COUNTRY_INFO!$M530), 0))</f>
        <v>0</v>
      </c>
      <c r="I530" s="3"/>
      <c r="J530" s="15">
        <f t="shared" si="58"/>
        <v>0</v>
      </c>
      <c r="K530" s="15">
        <f t="shared" si="59"/>
        <v>0</v>
      </c>
      <c r="L530" s="15">
        <f t="shared" si="60"/>
        <v>0</v>
      </c>
      <c r="M530" s="15">
        <f t="shared" si="61"/>
        <v>0</v>
      </c>
      <c r="N530" s="15">
        <f t="shared" si="62"/>
        <v>0</v>
      </c>
      <c r="O530" s="25"/>
      <c r="P530" s="17">
        <f t="shared" si="56"/>
        <v>0</v>
      </c>
      <c r="Q530" s="17">
        <f t="shared" si="57"/>
        <v>0</v>
      </c>
    </row>
    <row r="531" spans="1:17" x14ac:dyDescent="0.2">
      <c r="A531" s="14" t="str">
        <f>IF(INTRO!$E$39="Non-endemic"," ",IF(COUNTRY_INFO!A531=0," ",COUNTRY_INFO!A531))</f>
        <v>Ethiopia</v>
      </c>
      <c r="B531" s="14" t="str">
        <f>IF(INTRO!$E$39="Non-endemic"," ",IF(COUNTRY_INFO!B531=0," ",COUNTRY_INFO!B531))</f>
        <v>Oromia West Arsi</v>
      </c>
      <c r="C531" s="14" t="str">
        <f>IF(INTRO!$E$39="Non-endemic"," ",IF(COUNTRY_INFO!C531=0," ",COUNTRY_INFO!C531))</f>
        <v>Wondo</v>
      </c>
      <c r="D531" s="15">
        <f>IF(INTRO!$E$39="Non-endemic",0,IF(INTRO!$E$39="Endemic but PC is not required",IF(COUNTRY_INFO!$H531=1,COUNTRY_INFO!F531+COUNTRY_INFO!G531,0),IF(COUNTRY_INFO!$H531=1,COUNTRY_INFO!F531+COUNTRY_INFO!G531,IF(COUNTRY_INFO!$I531=1,IF(COUNTRY_INFO!M531&gt;=(COUNTRY_INFO!F531+COUNTRY_INFO!G531),COUNTRY_INFO!F531+COUNTRY_INFO!G531,COUNTRY_INFO!$M531),0))))</f>
        <v>0</v>
      </c>
      <c r="E531" s="16">
        <f>IF(AND(INTRO!$E$39="Non-endemic",INTRO!$E$37="Non-endemic"),"Not required",IF(INTRO!$E$39="Non-endemic","Treat with DEC",COUNTRY_INFO!P531))</f>
        <v>0</v>
      </c>
      <c r="F531" s="16">
        <f>IF(INTRO!$E$39&lt;&gt;"Non-endemic",COUNTRY_INFO!Q531,"Not required")</f>
        <v>0</v>
      </c>
      <c r="G531" s="15">
        <f>IF(COUNTRY_INFO!H531=1, IF($E531=1,$D531, 0),0)</f>
        <v>0</v>
      </c>
      <c r="H531" s="15">
        <f>IF(INTRO!$E$39&lt;&gt;"Endemic",0, IF(AND(COUNTRY_INFO!$I531=1,$F531&lt;&gt;0),IF(COUNTRY_INFO!M531&gt;=(COUNTRY_INFO!F531+COUNTRY_INFO!G531),COUNTRY_INFO!F531+COUNTRY_INFO!G531,COUNTRY_INFO!$M531), 0))</f>
        <v>0</v>
      </c>
      <c r="I531" s="3"/>
      <c r="J531" s="15">
        <f t="shared" si="58"/>
        <v>0</v>
      </c>
      <c r="K531" s="15">
        <f t="shared" si="59"/>
        <v>0</v>
      </c>
      <c r="L531" s="15">
        <f t="shared" si="60"/>
        <v>0</v>
      </c>
      <c r="M531" s="15">
        <f t="shared" si="61"/>
        <v>0</v>
      </c>
      <c r="N531" s="15">
        <f t="shared" si="62"/>
        <v>0</v>
      </c>
      <c r="O531" s="25"/>
      <c r="P531" s="17">
        <f t="shared" si="56"/>
        <v>0</v>
      </c>
      <c r="Q531" s="17">
        <f t="shared" si="57"/>
        <v>0</v>
      </c>
    </row>
    <row r="532" spans="1:17" x14ac:dyDescent="0.2">
      <c r="A532" s="14" t="str">
        <f>IF(INTRO!$E$39="Non-endemic"," ",IF(COUNTRY_INFO!A532=0," ",COUNTRY_INFO!A532))</f>
        <v>Ethiopia</v>
      </c>
      <c r="B532" s="14" t="str">
        <f>IF(INTRO!$E$39="Non-endemic"," ",IF(COUNTRY_INFO!B532=0," ",COUNTRY_INFO!B532))</f>
        <v>Oromia West Guji</v>
      </c>
      <c r="C532" s="14" t="str">
        <f>IF(INTRO!$E$39="Non-endemic"," ",IF(COUNTRY_INFO!C532=0," ",COUNTRY_INFO!C532))</f>
        <v>Abaya</v>
      </c>
      <c r="D532" s="15">
        <f>IF(INTRO!$E$39="Non-endemic",0,IF(INTRO!$E$39="Endemic but PC is not required",IF(COUNTRY_INFO!$H532=1,COUNTRY_INFO!F532+COUNTRY_INFO!G532,0),IF(COUNTRY_INFO!$H532=1,COUNTRY_INFO!F532+COUNTRY_INFO!G532,IF(COUNTRY_INFO!$I532=1,IF(COUNTRY_INFO!M532&gt;=(COUNTRY_INFO!F532+COUNTRY_INFO!G532),COUNTRY_INFO!F532+COUNTRY_INFO!G532,COUNTRY_INFO!$M532),0))))</f>
        <v>0</v>
      </c>
      <c r="E532" s="16">
        <f>IF(AND(INTRO!$E$39="Non-endemic",INTRO!$E$37="Non-endemic"),"Not required",IF(INTRO!$E$39="Non-endemic","Treat with DEC",COUNTRY_INFO!P532))</f>
        <v>0</v>
      </c>
      <c r="F532" s="16">
        <f>IF(INTRO!$E$39&lt;&gt;"Non-endemic",COUNTRY_INFO!Q532,"Not required")</f>
        <v>0</v>
      </c>
      <c r="G532" s="15">
        <f>IF(COUNTRY_INFO!H532=1, IF($E532=1,$D532, 0),0)</f>
        <v>0</v>
      </c>
      <c r="H532" s="15">
        <f>IF(INTRO!$E$39&lt;&gt;"Endemic",0, IF(AND(COUNTRY_INFO!$I532=1,$F532&lt;&gt;0),IF(COUNTRY_INFO!M532&gt;=(COUNTRY_INFO!F532+COUNTRY_INFO!G532),COUNTRY_INFO!F532+COUNTRY_INFO!G532,COUNTRY_INFO!$M532), 0))</f>
        <v>0</v>
      </c>
      <c r="I532" s="3"/>
      <c r="J532" s="15">
        <f t="shared" si="58"/>
        <v>0</v>
      </c>
      <c r="K532" s="15">
        <f t="shared" si="59"/>
        <v>0</v>
      </c>
      <c r="L532" s="15">
        <f t="shared" si="60"/>
        <v>0</v>
      </c>
      <c r="M532" s="15">
        <f t="shared" si="61"/>
        <v>0</v>
      </c>
      <c r="N532" s="15">
        <f t="shared" si="62"/>
        <v>0</v>
      </c>
      <c r="O532" s="25"/>
      <c r="P532" s="17">
        <f t="shared" si="56"/>
        <v>0</v>
      </c>
      <c r="Q532" s="17">
        <f t="shared" si="57"/>
        <v>0</v>
      </c>
    </row>
    <row r="533" spans="1:17" x14ac:dyDescent="0.2">
      <c r="A533" s="14" t="str">
        <f>IF(INTRO!$E$39="Non-endemic"," ",IF(COUNTRY_INFO!A533=0," ",COUNTRY_INFO!A533))</f>
        <v>Ethiopia</v>
      </c>
      <c r="B533" s="14" t="str">
        <f>IF(INTRO!$E$39="Non-endemic"," ",IF(COUNTRY_INFO!B533=0," ",COUNTRY_INFO!B533))</f>
        <v>Oromia West Guji</v>
      </c>
      <c r="C533" s="14" t="str">
        <f>IF(INTRO!$E$39="Non-endemic"," ",IF(COUNTRY_INFO!C533=0," ",COUNTRY_INFO!C533))</f>
        <v>Birbirsa Kojowa</v>
      </c>
      <c r="D533" s="15">
        <f>IF(INTRO!$E$39="Non-endemic",0,IF(INTRO!$E$39="Endemic but PC is not required",IF(COUNTRY_INFO!$H533=1,COUNTRY_INFO!F533+COUNTRY_INFO!G533,0),IF(COUNTRY_INFO!$H533=1,COUNTRY_INFO!F533+COUNTRY_INFO!G533,IF(COUNTRY_INFO!$I533=1,IF(COUNTRY_INFO!M533&gt;=(COUNTRY_INFO!F533+COUNTRY_INFO!G533),COUNTRY_INFO!F533+COUNTRY_INFO!G533,COUNTRY_INFO!$M533),0))))</f>
        <v>0</v>
      </c>
      <c r="E533" s="16">
        <f>IF(AND(INTRO!$E$39="Non-endemic",INTRO!$E$37="Non-endemic"),"Not required",IF(INTRO!$E$39="Non-endemic","Treat with DEC",COUNTRY_INFO!P533))</f>
        <v>0</v>
      </c>
      <c r="F533" s="16">
        <f>IF(INTRO!$E$39&lt;&gt;"Non-endemic",COUNTRY_INFO!Q533,"Not required")</f>
        <v>0</v>
      </c>
      <c r="G533" s="15">
        <f>IF(COUNTRY_INFO!H533=1, IF($E533=1,$D533, 0),0)</f>
        <v>0</v>
      </c>
      <c r="H533" s="15">
        <f>IF(INTRO!$E$39&lt;&gt;"Endemic",0, IF(AND(COUNTRY_INFO!$I533=1,$F533&lt;&gt;0),IF(COUNTRY_INFO!M533&gt;=(COUNTRY_INFO!F533+COUNTRY_INFO!G533),COUNTRY_INFO!F533+COUNTRY_INFO!G533,COUNTRY_INFO!$M533), 0))</f>
        <v>0</v>
      </c>
      <c r="I533" s="3"/>
      <c r="J533" s="15">
        <f t="shared" si="58"/>
        <v>0</v>
      </c>
      <c r="K533" s="15">
        <f t="shared" si="59"/>
        <v>0</v>
      </c>
      <c r="L533" s="15">
        <f t="shared" si="60"/>
        <v>0</v>
      </c>
      <c r="M533" s="15">
        <f t="shared" si="61"/>
        <v>0</v>
      </c>
      <c r="N533" s="15">
        <f t="shared" si="62"/>
        <v>0</v>
      </c>
      <c r="O533" s="25"/>
      <c r="P533" s="17">
        <f t="shared" si="56"/>
        <v>0</v>
      </c>
      <c r="Q533" s="17">
        <f t="shared" si="57"/>
        <v>0</v>
      </c>
    </row>
    <row r="534" spans="1:17" x14ac:dyDescent="0.2">
      <c r="A534" s="14" t="str">
        <f>IF(INTRO!$E$39="Non-endemic"," ",IF(COUNTRY_INFO!A534=0," ",COUNTRY_INFO!A534))</f>
        <v>Ethiopia</v>
      </c>
      <c r="B534" s="14" t="str">
        <f>IF(INTRO!$E$39="Non-endemic"," ",IF(COUNTRY_INFO!B534=0," ",COUNTRY_INFO!B534))</f>
        <v>Oromia West Guji</v>
      </c>
      <c r="C534" s="14" t="str">
        <f>IF(INTRO!$E$39="Non-endemic"," ",IF(COUNTRY_INFO!C534=0," ",COUNTRY_INFO!C534))</f>
        <v>Bule Hora</v>
      </c>
      <c r="D534" s="15">
        <f>IF(INTRO!$E$39="Non-endemic",0,IF(INTRO!$E$39="Endemic but PC is not required",IF(COUNTRY_INFO!$H534=1,COUNTRY_INFO!F534+COUNTRY_INFO!G534,0),IF(COUNTRY_INFO!$H534=1,COUNTRY_INFO!F534+COUNTRY_INFO!G534,IF(COUNTRY_INFO!$I534=1,IF(COUNTRY_INFO!M534&gt;=(COUNTRY_INFO!F534+COUNTRY_INFO!G534),COUNTRY_INFO!F534+COUNTRY_INFO!G534,COUNTRY_INFO!$M534),0))))</f>
        <v>0</v>
      </c>
      <c r="E534" s="16">
        <f>IF(AND(INTRO!$E$39="Non-endemic",INTRO!$E$37="Non-endemic"),"Not required",IF(INTRO!$E$39="Non-endemic","Treat with DEC",COUNTRY_INFO!P534))</f>
        <v>0</v>
      </c>
      <c r="F534" s="16">
        <f>IF(INTRO!$E$39&lt;&gt;"Non-endemic",COUNTRY_INFO!Q534,"Not required")</f>
        <v>0</v>
      </c>
      <c r="G534" s="15">
        <f>IF(COUNTRY_INFO!H534=1, IF($E534=1,$D534, 0),0)</f>
        <v>0</v>
      </c>
      <c r="H534" s="15">
        <f>IF(INTRO!$E$39&lt;&gt;"Endemic",0, IF(AND(COUNTRY_INFO!$I534=1,$F534&lt;&gt;0),IF(COUNTRY_INFO!M534&gt;=(COUNTRY_INFO!F534+COUNTRY_INFO!G534),COUNTRY_INFO!F534+COUNTRY_INFO!G534,COUNTRY_INFO!$M534), 0))</f>
        <v>0</v>
      </c>
      <c r="I534" s="3"/>
      <c r="J534" s="15">
        <f t="shared" si="58"/>
        <v>0</v>
      </c>
      <c r="K534" s="15">
        <f t="shared" si="59"/>
        <v>0</v>
      </c>
      <c r="L534" s="15">
        <f t="shared" si="60"/>
        <v>0</v>
      </c>
      <c r="M534" s="15">
        <f t="shared" si="61"/>
        <v>0</v>
      </c>
      <c r="N534" s="15">
        <f t="shared" si="62"/>
        <v>0</v>
      </c>
      <c r="O534" s="25"/>
      <c r="P534" s="17">
        <f t="shared" si="56"/>
        <v>0</v>
      </c>
      <c r="Q534" s="17">
        <f t="shared" si="57"/>
        <v>0</v>
      </c>
    </row>
    <row r="535" spans="1:17" x14ac:dyDescent="0.2">
      <c r="A535" s="14" t="str">
        <f>IF(INTRO!$E$39="Non-endemic"," ",IF(COUNTRY_INFO!A535=0," ",COUNTRY_INFO!A535))</f>
        <v>Ethiopia</v>
      </c>
      <c r="B535" s="14" t="str">
        <f>IF(INTRO!$E$39="Non-endemic"," ",IF(COUNTRY_INFO!B535=0," ",COUNTRY_INFO!B535))</f>
        <v>Oromia West Guji</v>
      </c>
      <c r="C535" s="14" t="str">
        <f>IF(INTRO!$E$39="Non-endemic"," ",IF(COUNTRY_INFO!C535=0," ",COUNTRY_INFO!C535))</f>
        <v>Bule Hora Town</v>
      </c>
      <c r="D535" s="15">
        <f>IF(INTRO!$E$39="Non-endemic",0,IF(INTRO!$E$39="Endemic but PC is not required",IF(COUNTRY_INFO!$H535=1,COUNTRY_INFO!F535+COUNTRY_INFO!G535,0),IF(COUNTRY_INFO!$H535=1,COUNTRY_INFO!F535+COUNTRY_INFO!G535,IF(COUNTRY_INFO!$I535=1,IF(COUNTRY_INFO!M535&gt;=(COUNTRY_INFO!F535+COUNTRY_INFO!G535),COUNTRY_INFO!F535+COUNTRY_INFO!G535,COUNTRY_INFO!$M535),0))))</f>
        <v>0</v>
      </c>
      <c r="E535" s="16">
        <f>IF(AND(INTRO!$E$39="Non-endemic",INTRO!$E$37="Non-endemic"),"Not required",IF(INTRO!$E$39="Non-endemic","Treat with DEC",COUNTRY_INFO!P535))</f>
        <v>0</v>
      </c>
      <c r="F535" s="16">
        <f>IF(INTRO!$E$39&lt;&gt;"Non-endemic",COUNTRY_INFO!Q535,"Not required")</f>
        <v>0</v>
      </c>
      <c r="G535" s="15">
        <f>IF(COUNTRY_INFO!H535=1, IF($E535=1,$D535, 0),0)</f>
        <v>0</v>
      </c>
      <c r="H535" s="15">
        <f>IF(INTRO!$E$39&lt;&gt;"Endemic",0, IF(AND(COUNTRY_INFO!$I535=1,$F535&lt;&gt;0),IF(COUNTRY_INFO!M535&gt;=(COUNTRY_INFO!F535+COUNTRY_INFO!G535),COUNTRY_INFO!F535+COUNTRY_INFO!G535,COUNTRY_INFO!$M535), 0))</f>
        <v>0</v>
      </c>
      <c r="I535" s="3"/>
      <c r="J535" s="15">
        <f t="shared" si="58"/>
        <v>0</v>
      </c>
      <c r="K535" s="15">
        <f t="shared" si="59"/>
        <v>0</v>
      </c>
      <c r="L535" s="15">
        <f t="shared" si="60"/>
        <v>0</v>
      </c>
      <c r="M535" s="15">
        <f t="shared" si="61"/>
        <v>0</v>
      </c>
      <c r="N535" s="15">
        <f t="shared" si="62"/>
        <v>0</v>
      </c>
      <c r="O535" s="25"/>
      <c r="P535" s="17">
        <f t="shared" si="56"/>
        <v>0</v>
      </c>
      <c r="Q535" s="17">
        <f t="shared" si="57"/>
        <v>0</v>
      </c>
    </row>
    <row r="536" spans="1:17" x14ac:dyDescent="0.2">
      <c r="A536" s="14" t="str">
        <f>IF(INTRO!$E$39="Non-endemic"," ",IF(COUNTRY_INFO!A536=0," ",COUNTRY_INFO!A536))</f>
        <v>Ethiopia</v>
      </c>
      <c r="B536" s="14" t="str">
        <f>IF(INTRO!$E$39="Non-endemic"," ",IF(COUNTRY_INFO!B536=0," ",COUNTRY_INFO!B536))</f>
        <v>Oromia West Guji</v>
      </c>
      <c r="C536" s="14" t="str">
        <f>IF(INTRO!$E$39="Non-endemic"," ",IF(COUNTRY_INFO!C536=0," ",COUNTRY_INFO!C536))</f>
        <v>Dugda Dawa</v>
      </c>
      <c r="D536" s="15">
        <f>IF(INTRO!$E$39="Non-endemic",0,IF(INTRO!$E$39="Endemic but PC is not required",IF(COUNTRY_INFO!$H536=1,COUNTRY_INFO!F536+COUNTRY_INFO!G536,0),IF(COUNTRY_INFO!$H536=1,COUNTRY_INFO!F536+COUNTRY_INFO!G536,IF(COUNTRY_INFO!$I536=1,IF(COUNTRY_INFO!M536&gt;=(COUNTRY_INFO!F536+COUNTRY_INFO!G536),COUNTRY_INFO!F536+COUNTRY_INFO!G536,COUNTRY_INFO!$M536),0))))</f>
        <v>101438.09936863215</v>
      </c>
      <c r="E536" s="16">
        <f>IF(AND(INTRO!$E$39="Non-endemic",INTRO!$E$37="Non-endemic"),"Not required",IF(INTRO!$E$39="Non-endemic","Treat with DEC",COUNTRY_INFO!P536))</f>
        <v>1</v>
      </c>
      <c r="F536" s="16">
        <f>IF(INTRO!$E$39&lt;&gt;"Non-endemic",COUNTRY_INFO!Q536,"Not required")</f>
        <v>0</v>
      </c>
      <c r="G536" s="15">
        <f>IF(COUNTRY_INFO!H536=1, IF($E536=1,$D536, 0),0)</f>
        <v>101438.09936863215</v>
      </c>
      <c r="H536" s="15">
        <f>IF(INTRO!$E$39&lt;&gt;"Endemic",0, IF(AND(COUNTRY_INFO!$I536=1,$F536&lt;&gt;0),IF(COUNTRY_INFO!M536&gt;=(COUNTRY_INFO!F536+COUNTRY_INFO!G536),COUNTRY_INFO!F536+COUNTRY_INFO!G536,COUNTRY_INFO!$M536), 0))</f>
        <v>0</v>
      </c>
      <c r="I536" s="3"/>
      <c r="J536" s="15">
        <f t="shared" si="58"/>
        <v>0</v>
      </c>
      <c r="K536" s="15">
        <f t="shared" si="59"/>
        <v>284026.67823217</v>
      </c>
      <c r="L536" s="15">
        <f t="shared" si="60"/>
        <v>0</v>
      </c>
      <c r="M536" s="15">
        <f t="shared" si="61"/>
        <v>0</v>
      </c>
      <c r="N536" s="15">
        <f t="shared" si="62"/>
        <v>284026.67823217</v>
      </c>
      <c r="O536" s="25"/>
      <c r="P536" s="17">
        <f t="shared" si="56"/>
        <v>284026.67823217</v>
      </c>
      <c r="Q536" s="17">
        <f t="shared" si="57"/>
        <v>569</v>
      </c>
    </row>
    <row r="537" spans="1:17" x14ac:dyDescent="0.2">
      <c r="A537" s="14" t="str">
        <f>IF(INTRO!$E$39="Non-endemic"," ",IF(COUNTRY_INFO!A537=0," ",COUNTRY_INFO!A537))</f>
        <v>Ethiopia</v>
      </c>
      <c r="B537" s="14" t="str">
        <f>IF(INTRO!$E$39="Non-endemic"," ",IF(COUNTRY_INFO!B537=0," ",COUNTRY_INFO!B537))</f>
        <v>Oromia West Guji</v>
      </c>
      <c r="C537" s="14" t="str">
        <f>IF(INTRO!$E$39="Non-endemic"," ",IF(COUNTRY_INFO!C537=0," ",COUNTRY_INFO!C537))</f>
        <v>Gelana</v>
      </c>
      <c r="D537" s="15">
        <f>IF(INTRO!$E$39="Non-endemic",0,IF(INTRO!$E$39="Endemic but PC is not required",IF(COUNTRY_INFO!$H537=1,COUNTRY_INFO!F537+COUNTRY_INFO!G537,0),IF(COUNTRY_INFO!$H537=1,COUNTRY_INFO!F537+COUNTRY_INFO!G537,IF(COUNTRY_INFO!$I537=1,IF(COUNTRY_INFO!M537&gt;=(COUNTRY_INFO!F537+COUNTRY_INFO!G537),COUNTRY_INFO!F537+COUNTRY_INFO!G537,COUNTRY_INFO!$M537),0))))</f>
        <v>0</v>
      </c>
      <c r="E537" s="16">
        <f>IF(AND(INTRO!$E$39="Non-endemic",INTRO!$E$37="Non-endemic"),"Not required",IF(INTRO!$E$39="Non-endemic","Treat with DEC",COUNTRY_INFO!P537))</f>
        <v>0</v>
      </c>
      <c r="F537" s="16">
        <f>IF(INTRO!$E$39&lt;&gt;"Non-endemic",COUNTRY_INFO!Q537,"Not required")</f>
        <v>0</v>
      </c>
      <c r="G537" s="15">
        <f>IF(COUNTRY_INFO!H537=1, IF($E537=1,$D537, 0),0)</f>
        <v>0</v>
      </c>
      <c r="H537" s="15">
        <f>IF(INTRO!$E$39&lt;&gt;"Endemic",0, IF(AND(COUNTRY_INFO!$I537=1,$F537&lt;&gt;0),IF(COUNTRY_INFO!M537&gt;=(COUNTRY_INFO!F537+COUNTRY_INFO!G537),COUNTRY_INFO!F537+COUNTRY_INFO!G537,COUNTRY_INFO!$M537), 0))</f>
        <v>0</v>
      </c>
      <c r="I537" s="3"/>
      <c r="J537" s="15">
        <f t="shared" si="58"/>
        <v>0</v>
      </c>
      <c r="K537" s="15">
        <f t="shared" si="59"/>
        <v>0</v>
      </c>
      <c r="L537" s="15">
        <f t="shared" si="60"/>
        <v>0</v>
      </c>
      <c r="M537" s="15">
        <f t="shared" si="61"/>
        <v>0</v>
      </c>
      <c r="N537" s="15">
        <f t="shared" si="62"/>
        <v>0</v>
      </c>
      <c r="O537" s="25"/>
      <c r="P537" s="17">
        <f t="shared" si="56"/>
        <v>0</v>
      </c>
      <c r="Q537" s="17">
        <f t="shared" si="57"/>
        <v>0</v>
      </c>
    </row>
    <row r="538" spans="1:17" x14ac:dyDescent="0.2">
      <c r="A538" s="14" t="str">
        <f>IF(INTRO!$E$39="Non-endemic"," ",IF(COUNTRY_INFO!A538=0," ",COUNTRY_INFO!A538))</f>
        <v>Ethiopia</v>
      </c>
      <c r="B538" s="14" t="str">
        <f>IF(INTRO!$E$39="Non-endemic"," ",IF(COUNTRY_INFO!B538=0," ",COUNTRY_INFO!B538))</f>
        <v>Oromia West Guji</v>
      </c>
      <c r="C538" s="14" t="str">
        <f>IF(INTRO!$E$39="Non-endemic"," ",IF(COUNTRY_INFO!C538=0," ",COUNTRY_INFO!C538))</f>
        <v xml:space="preserve">Hambela Wamena </v>
      </c>
      <c r="D538" s="15">
        <f>IF(INTRO!$E$39="Non-endemic",0,IF(INTRO!$E$39="Endemic but PC is not required",IF(COUNTRY_INFO!$H538=1,COUNTRY_INFO!F538+COUNTRY_INFO!G538,0),IF(COUNTRY_INFO!$H538=1,COUNTRY_INFO!F538+COUNTRY_INFO!G538,IF(COUNTRY_INFO!$I538=1,IF(COUNTRY_INFO!M538&gt;=(COUNTRY_INFO!F538+COUNTRY_INFO!G538),COUNTRY_INFO!F538+COUNTRY_INFO!G538,COUNTRY_INFO!$M538),0))))</f>
        <v>0</v>
      </c>
      <c r="E538" s="16">
        <f>IF(AND(INTRO!$E$39="Non-endemic",INTRO!$E$37="Non-endemic"),"Not required",IF(INTRO!$E$39="Non-endemic","Treat with DEC",COUNTRY_INFO!P538))</f>
        <v>0</v>
      </c>
      <c r="F538" s="16">
        <f>IF(INTRO!$E$39&lt;&gt;"Non-endemic",COUNTRY_INFO!Q538,"Not required")</f>
        <v>0</v>
      </c>
      <c r="G538" s="15">
        <f>IF(COUNTRY_INFO!H538=1, IF($E538=1,$D538, 0),0)</f>
        <v>0</v>
      </c>
      <c r="H538" s="15">
        <f>IF(INTRO!$E$39&lt;&gt;"Endemic",0, IF(AND(COUNTRY_INFO!$I538=1,$F538&lt;&gt;0),IF(COUNTRY_INFO!M538&gt;=(COUNTRY_INFO!F538+COUNTRY_INFO!G538),COUNTRY_INFO!F538+COUNTRY_INFO!G538,COUNTRY_INFO!$M538), 0))</f>
        <v>0</v>
      </c>
      <c r="I538" s="3"/>
      <c r="J538" s="15">
        <f t="shared" si="58"/>
        <v>0</v>
      </c>
      <c r="K538" s="15">
        <f t="shared" si="59"/>
        <v>0</v>
      </c>
      <c r="L538" s="15">
        <f t="shared" si="60"/>
        <v>0</v>
      </c>
      <c r="M538" s="15">
        <f t="shared" si="61"/>
        <v>0</v>
      </c>
      <c r="N538" s="15">
        <f t="shared" si="62"/>
        <v>0</v>
      </c>
      <c r="O538" s="25"/>
      <c r="P538" s="17">
        <f t="shared" si="56"/>
        <v>0</v>
      </c>
      <c r="Q538" s="17">
        <f t="shared" si="57"/>
        <v>0</v>
      </c>
    </row>
    <row r="539" spans="1:17" x14ac:dyDescent="0.2">
      <c r="A539" s="14" t="str">
        <f>IF(INTRO!$E$39="Non-endemic"," ",IF(COUNTRY_INFO!A539=0," ",COUNTRY_INFO!A539))</f>
        <v>Ethiopia</v>
      </c>
      <c r="B539" s="14" t="str">
        <f>IF(INTRO!$E$39="Non-endemic"," ",IF(COUNTRY_INFO!B539=0," ",COUNTRY_INFO!B539))</f>
        <v>Oromia West Guji</v>
      </c>
      <c r="C539" s="14" t="str">
        <f>IF(INTRO!$E$39="Non-endemic"," ",IF(COUNTRY_INFO!C539=0," ",COUNTRY_INFO!C539))</f>
        <v>Kercha</v>
      </c>
      <c r="D539" s="15">
        <f>IF(INTRO!$E$39="Non-endemic",0,IF(INTRO!$E$39="Endemic but PC is not required",IF(COUNTRY_INFO!$H539=1,COUNTRY_INFO!F539+COUNTRY_INFO!G539,0),IF(COUNTRY_INFO!$H539=1,COUNTRY_INFO!F539+COUNTRY_INFO!G539,IF(COUNTRY_INFO!$I539=1,IF(COUNTRY_INFO!M539&gt;=(COUNTRY_INFO!F539+COUNTRY_INFO!G539),COUNTRY_INFO!F539+COUNTRY_INFO!G539,COUNTRY_INFO!$M539),0))))</f>
        <v>0</v>
      </c>
      <c r="E539" s="16">
        <f>IF(AND(INTRO!$E$39="Non-endemic",INTRO!$E$37="Non-endemic"),"Not required",IF(INTRO!$E$39="Non-endemic","Treat with DEC",COUNTRY_INFO!P539))</f>
        <v>0</v>
      </c>
      <c r="F539" s="16">
        <f>IF(INTRO!$E$39&lt;&gt;"Non-endemic",COUNTRY_INFO!Q539,"Not required")</f>
        <v>0</v>
      </c>
      <c r="G539" s="15">
        <f>IF(COUNTRY_INFO!H539=1, IF($E539=1,$D539, 0),0)</f>
        <v>0</v>
      </c>
      <c r="H539" s="15">
        <f>IF(INTRO!$E$39&lt;&gt;"Endemic",0, IF(AND(COUNTRY_INFO!$I539=1,$F539&lt;&gt;0),IF(COUNTRY_INFO!M539&gt;=(COUNTRY_INFO!F539+COUNTRY_INFO!G539),COUNTRY_INFO!F539+COUNTRY_INFO!G539,COUNTRY_INFO!$M539), 0))</f>
        <v>0</v>
      </c>
      <c r="I539" s="3"/>
      <c r="J539" s="15">
        <f t="shared" si="58"/>
        <v>0</v>
      </c>
      <c r="K539" s="15">
        <f t="shared" si="59"/>
        <v>0</v>
      </c>
      <c r="L539" s="15">
        <f t="shared" si="60"/>
        <v>0</v>
      </c>
      <c r="M539" s="15">
        <f t="shared" si="61"/>
        <v>0</v>
      </c>
      <c r="N539" s="15">
        <f t="shared" si="62"/>
        <v>0</v>
      </c>
      <c r="O539" s="25"/>
      <c r="P539" s="17">
        <f t="shared" si="56"/>
        <v>0</v>
      </c>
      <c r="Q539" s="17">
        <f t="shared" si="57"/>
        <v>0</v>
      </c>
    </row>
    <row r="540" spans="1:17" x14ac:dyDescent="0.2">
      <c r="A540" s="14" t="str">
        <f>IF(INTRO!$E$39="Non-endemic"," ",IF(COUNTRY_INFO!A540=0," ",COUNTRY_INFO!A540))</f>
        <v>Ethiopia</v>
      </c>
      <c r="B540" s="14" t="str">
        <f>IF(INTRO!$E$39="Non-endemic"," ",IF(COUNTRY_INFO!B540=0," ",COUNTRY_INFO!B540))</f>
        <v>Oromia West Guji</v>
      </c>
      <c r="C540" s="14" t="str">
        <f>IF(INTRO!$E$39="Non-endemic"," ",IF(COUNTRY_INFO!C540=0," ",COUNTRY_INFO!C540))</f>
        <v>Kercha Town</v>
      </c>
      <c r="D540" s="15">
        <f>IF(INTRO!$E$39="Non-endemic",0,IF(INTRO!$E$39="Endemic but PC is not required",IF(COUNTRY_INFO!$H540=1,COUNTRY_INFO!F540+COUNTRY_INFO!G540,0),IF(COUNTRY_INFO!$H540=1,COUNTRY_INFO!F540+COUNTRY_INFO!G540,IF(COUNTRY_INFO!$I540=1,IF(COUNTRY_INFO!M540&gt;=(COUNTRY_INFO!F540+COUNTRY_INFO!G540),COUNTRY_INFO!F540+COUNTRY_INFO!G540,COUNTRY_INFO!$M540),0))))</f>
        <v>0</v>
      </c>
      <c r="E540" s="16">
        <f>IF(AND(INTRO!$E$39="Non-endemic",INTRO!$E$37="Non-endemic"),"Not required",IF(INTRO!$E$39="Non-endemic","Treat with DEC",COUNTRY_INFO!P540))</f>
        <v>0</v>
      </c>
      <c r="F540" s="16">
        <f>IF(INTRO!$E$39&lt;&gt;"Non-endemic",COUNTRY_INFO!Q540,"Not required")</f>
        <v>0</v>
      </c>
      <c r="G540" s="15">
        <f>IF(COUNTRY_INFO!H540=1, IF($E540=1,$D540, 0),0)</f>
        <v>0</v>
      </c>
      <c r="H540" s="15">
        <f>IF(INTRO!$E$39&lt;&gt;"Endemic",0, IF(AND(COUNTRY_INFO!$I540=1,$F540&lt;&gt;0),IF(COUNTRY_INFO!M540&gt;=(COUNTRY_INFO!F540+COUNTRY_INFO!G540),COUNTRY_INFO!F540+COUNTRY_INFO!G540,COUNTRY_INFO!$M540), 0))</f>
        <v>0</v>
      </c>
      <c r="I540" s="3"/>
      <c r="J540" s="15">
        <f t="shared" si="58"/>
        <v>0</v>
      </c>
      <c r="K540" s="15">
        <f t="shared" si="59"/>
        <v>0</v>
      </c>
      <c r="L540" s="15">
        <f t="shared" si="60"/>
        <v>0</v>
      </c>
      <c r="M540" s="15">
        <f t="shared" si="61"/>
        <v>0</v>
      </c>
      <c r="N540" s="15">
        <f t="shared" si="62"/>
        <v>0</v>
      </c>
      <c r="O540" s="25"/>
      <c r="P540" s="17">
        <f t="shared" si="56"/>
        <v>0</v>
      </c>
      <c r="Q540" s="17">
        <f t="shared" si="57"/>
        <v>0</v>
      </c>
    </row>
    <row r="541" spans="1:17" x14ac:dyDescent="0.2">
      <c r="A541" s="14" t="str">
        <f>IF(INTRO!$E$39="Non-endemic"," ",IF(COUNTRY_INFO!A541=0," ",COUNTRY_INFO!A541))</f>
        <v>Ethiopia</v>
      </c>
      <c r="B541" s="14" t="str">
        <f>IF(INTRO!$E$39="Non-endemic"," ",IF(COUNTRY_INFO!B541=0," ",COUNTRY_INFO!B541))</f>
        <v>Oromia West Guji</v>
      </c>
      <c r="C541" s="14" t="str">
        <f>IF(INTRO!$E$39="Non-endemic"," ",IF(COUNTRY_INFO!C541=0," ",COUNTRY_INFO!C541))</f>
        <v>Melka Soda</v>
      </c>
      <c r="D541" s="15">
        <f>IF(INTRO!$E$39="Non-endemic",0,IF(INTRO!$E$39="Endemic but PC is not required",IF(COUNTRY_INFO!$H541=1,COUNTRY_INFO!F541+COUNTRY_INFO!G541,0),IF(COUNTRY_INFO!$H541=1,COUNTRY_INFO!F541+COUNTRY_INFO!G541,IF(COUNTRY_INFO!$I541=1,IF(COUNTRY_INFO!M541&gt;=(COUNTRY_INFO!F541+COUNTRY_INFO!G541),COUNTRY_INFO!F541+COUNTRY_INFO!G541,COUNTRY_INFO!$M541),0))))</f>
        <v>0</v>
      </c>
      <c r="E541" s="16">
        <f>IF(AND(INTRO!$E$39="Non-endemic",INTRO!$E$37="Non-endemic"),"Not required",IF(INTRO!$E$39="Non-endemic","Treat with DEC",COUNTRY_INFO!P541))</f>
        <v>0</v>
      </c>
      <c r="F541" s="16">
        <f>IF(INTRO!$E$39&lt;&gt;"Non-endemic",COUNTRY_INFO!Q541,"Not required")</f>
        <v>0</v>
      </c>
      <c r="G541" s="15">
        <f>IF(COUNTRY_INFO!H541=1, IF($E541=1,$D541, 0),0)</f>
        <v>0</v>
      </c>
      <c r="H541" s="15">
        <f>IF(INTRO!$E$39&lt;&gt;"Endemic",0, IF(AND(COUNTRY_INFO!$I541=1,$F541&lt;&gt;0),IF(COUNTRY_INFO!M541&gt;=(COUNTRY_INFO!F541+COUNTRY_INFO!G541),COUNTRY_INFO!F541+COUNTRY_INFO!G541,COUNTRY_INFO!$M541), 0))</f>
        <v>0</v>
      </c>
      <c r="I541" s="3"/>
      <c r="J541" s="15">
        <f t="shared" si="58"/>
        <v>0</v>
      </c>
      <c r="K541" s="15">
        <f t="shared" si="59"/>
        <v>0</v>
      </c>
      <c r="L541" s="15">
        <f t="shared" si="60"/>
        <v>0</v>
      </c>
      <c r="M541" s="15">
        <f t="shared" si="61"/>
        <v>0</v>
      </c>
      <c r="N541" s="15">
        <f t="shared" si="62"/>
        <v>0</v>
      </c>
      <c r="O541" s="25"/>
      <c r="P541" s="17">
        <f t="shared" si="56"/>
        <v>0</v>
      </c>
      <c r="Q541" s="17">
        <f t="shared" si="57"/>
        <v>0</v>
      </c>
    </row>
    <row r="542" spans="1:17" x14ac:dyDescent="0.2">
      <c r="A542" s="14" t="str">
        <f>IF(INTRO!$E$39="Non-endemic"," ",IF(COUNTRY_INFO!A542=0," ",COUNTRY_INFO!A542))</f>
        <v>Ethiopia</v>
      </c>
      <c r="B542" s="14" t="str">
        <f>IF(INTRO!$E$39="Non-endemic"," ",IF(COUNTRY_INFO!B542=0," ",COUNTRY_INFO!B542))</f>
        <v>Oromia West Guji</v>
      </c>
      <c r="C542" s="14" t="str">
        <f>IF(INTRO!$E$39="Non-endemic"," ",IF(COUNTRY_INFO!C542=0," ",COUNTRY_INFO!C542))</f>
        <v>Suro Barguda</v>
      </c>
      <c r="D542" s="15">
        <f>IF(INTRO!$E$39="Non-endemic",0,IF(INTRO!$E$39="Endemic but PC is not required",IF(COUNTRY_INFO!$H542=1,COUNTRY_INFO!F542+COUNTRY_INFO!G542,0),IF(COUNTRY_INFO!$H542=1,COUNTRY_INFO!F542+COUNTRY_INFO!G542,IF(COUNTRY_INFO!$I542=1,IF(COUNTRY_INFO!M542&gt;=(COUNTRY_INFO!F542+COUNTRY_INFO!G542),COUNTRY_INFO!F542+COUNTRY_INFO!G542,COUNTRY_INFO!$M542),0))))</f>
        <v>0</v>
      </c>
      <c r="E542" s="16">
        <f>IF(AND(INTRO!$E$39="Non-endemic",INTRO!$E$37="Non-endemic"),"Not required",IF(INTRO!$E$39="Non-endemic","Treat with DEC",COUNTRY_INFO!P542))</f>
        <v>0</v>
      </c>
      <c r="F542" s="16">
        <f>IF(INTRO!$E$39&lt;&gt;"Non-endemic",COUNTRY_INFO!Q542,"Not required")</f>
        <v>0</v>
      </c>
      <c r="G542" s="15">
        <f>IF(COUNTRY_INFO!H542=1, IF($E542=1,$D542, 0),0)</f>
        <v>0</v>
      </c>
      <c r="H542" s="15">
        <f>IF(INTRO!$E$39&lt;&gt;"Endemic",0, IF(AND(COUNTRY_INFO!$I542=1,$F542&lt;&gt;0),IF(COUNTRY_INFO!M542&gt;=(COUNTRY_INFO!F542+COUNTRY_INFO!G542),COUNTRY_INFO!F542+COUNTRY_INFO!G542,COUNTRY_INFO!$M542), 0))</f>
        <v>0</v>
      </c>
      <c r="I542" s="3"/>
      <c r="J542" s="15">
        <f t="shared" si="58"/>
        <v>0</v>
      </c>
      <c r="K542" s="15">
        <f t="shared" si="59"/>
        <v>0</v>
      </c>
      <c r="L542" s="15">
        <f t="shared" si="60"/>
        <v>0</v>
      </c>
      <c r="M542" s="15">
        <f t="shared" si="61"/>
        <v>0</v>
      </c>
      <c r="N542" s="15">
        <f t="shared" si="62"/>
        <v>0</v>
      </c>
      <c r="O542" s="25"/>
      <c r="P542" s="17">
        <f t="shared" si="56"/>
        <v>0</v>
      </c>
      <c r="Q542" s="17">
        <f t="shared" si="57"/>
        <v>0</v>
      </c>
    </row>
    <row r="543" spans="1:17" x14ac:dyDescent="0.2">
      <c r="A543" s="14" t="str">
        <f>IF(INTRO!$E$39="Non-endemic"," ",IF(COUNTRY_INFO!A543=0," ",COUNTRY_INFO!A543))</f>
        <v>Ethiopia</v>
      </c>
      <c r="B543" s="14" t="str">
        <f>IF(INTRO!$E$39="Non-endemic"," ",IF(COUNTRY_INFO!B543=0," ",COUNTRY_INFO!B543))</f>
        <v>Oromia West Harerge</v>
      </c>
      <c r="C543" s="14" t="str">
        <f>IF(INTRO!$E$39="Non-endemic"," ",IF(COUNTRY_INFO!C543=0," ",COUNTRY_INFO!C543))</f>
        <v>Anchar</v>
      </c>
      <c r="D543" s="15">
        <f>IF(INTRO!$E$39="Non-endemic",0,IF(INTRO!$E$39="Endemic but PC is not required",IF(COUNTRY_INFO!$H543=1,COUNTRY_INFO!F543+COUNTRY_INFO!G543,0),IF(COUNTRY_INFO!$H543=1,COUNTRY_INFO!F543+COUNTRY_INFO!G543,IF(COUNTRY_INFO!$I543=1,IF(COUNTRY_INFO!M543&gt;=(COUNTRY_INFO!F543+COUNTRY_INFO!G543),COUNTRY_INFO!F543+COUNTRY_INFO!G543,COUNTRY_INFO!$M543),0))))</f>
        <v>0</v>
      </c>
      <c r="E543" s="16">
        <f>IF(AND(INTRO!$E$39="Non-endemic",INTRO!$E$37="Non-endemic"),"Not required",IF(INTRO!$E$39="Non-endemic","Treat with DEC",COUNTRY_INFO!P543))</f>
        <v>0</v>
      </c>
      <c r="F543" s="16">
        <f>IF(INTRO!$E$39&lt;&gt;"Non-endemic",COUNTRY_INFO!Q543,"Not required")</f>
        <v>0</v>
      </c>
      <c r="G543" s="15">
        <f>IF(COUNTRY_INFO!H543=1, IF($E543=1,$D543, 0),0)</f>
        <v>0</v>
      </c>
      <c r="H543" s="15">
        <f>IF(INTRO!$E$39&lt;&gt;"Endemic",0, IF(AND(COUNTRY_INFO!$I543=1,$F543&lt;&gt;0),IF(COUNTRY_INFO!M543&gt;=(COUNTRY_INFO!F543+COUNTRY_INFO!G543),COUNTRY_INFO!F543+COUNTRY_INFO!G543,COUNTRY_INFO!$M543), 0))</f>
        <v>0</v>
      </c>
      <c r="I543" s="3"/>
      <c r="J543" s="15">
        <f t="shared" si="58"/>
        <v>0</v>
      </c>
      <c r="K543" s="15">
        <f t="shared" si="59"/>
        <v>0</v>
      </c>
      <c r="L543" s="15">
        <f t="shared" si="60"/>
        <v>0</v>
      </c>
      <c r="M543" s="15">
        <f t="shared" si="61"/>
        <v>0</v>
      </c>
      <c r="N543" s="15">
        <f t="shared" si="62"/>
        <v>0</v>
      </c>
      <c r="O543" s="25"/>
      <c r="P543" s="17">
        <f t="shared" si="56"/>
        <v>0</v>
      </c>
      <c r="Q543" s="17">
        <f t="shared" si="57"/>
        <v>0</v>
      </c>
    </row>
    <row r="544" spans="1:17" x14ac:dyDescent="0.2">
      <c r="A544" s="14" t="str">
        <f>IF(INTRO!$E$39="Non-endemic"," ",IF(COUNTRY_INFO!A544=0," ",COUNTRY_INFO!A544))</f>
        <v>Ethiopia</v>
      </c>
      <c r="B544" s="14" t="str">
        <f>IF(INTRO!$E$39="Non-endemic"," ",IF(COUNTRY_INFO!B544=0," ",COUNTRY_INFO!B544))</f>
        <v>Oromia West Harerge</v>
      </c>
      <c r="C544" s="14" t="str">
        <f>IF(INTRO!$E$39="Non-endemic"," ",IF(COUNTRY_INFO!C544=0," ",COUNTRY_INFO!C544))</f>
        <v>Badesa Town</v>
      </c>
      <c r="D544" s="15">
        <f>IF(INTRO!$E$39="Non-endemic",0,IF(INTRO!$E$39="Endemic but PC is not required",IF(COUNTRY_INFO!$H544=1,COUNTRY_INFO!F544+COUNTRY_INFO!G544,0),IF(COUNTRY_INFO!$H544=1,COUNTRY_INFO!F544+COUNTRY_INFO!G544,IF(COUNTRY_INFO!$I544=1,IF(COUNTRY_INFO!M544&gt;=(COUNTRY_INFO!F544+COUNTRY_INFO!G544),COUNTRY_INFO!F544+COUNTRY_INFO!G544,COUNTRY_INFO!$M544),0))))</f>
        <v>0</v>
      </c>
      <c r="E544" s="16">
        <f>IF(AND(INTRO!$E$39="Non-endemic",INTRO!$E$37="Non-endemic"),"Not required",IF(INTRO!$E$39="Non-endemic","Treat with DEC",COUNTRY_INFO!P544))</f>
        <v>0</v>
      </c>
      <c r="F544" s="16">
        <f>IF(INTRO!$E$39&lt;&gt;"Non-endemic",COUNTRY_INFO!Q544,"Not required")</f>
        <v>0</v>
      </c>
      <c r="G544" s="15">
        <f>IF(COUNTRY_INFO!H544=1, IF($E544=1,$D544, 0),0)</f>
        <v>0</v>
      </c>
      <c r="H544" s="15">
        <f>IF(INTRO!$E$39&lt;&gt;"Endemic",0, IF(AND(COUNTRY_INFO!$I544=1,$F544&lt;&gt;0),IF(COUNTRY_INFO!M544&gt;=(COUNTRY_INFO!F544+COUNTRY_INFO!G544),COUNTRY_INFO!F544+COUNTRY_INFO!G544,COUNTRY_INFO!$M544), 0))</f>
        <v>0</v>
      </c>
      <c r="I544" s="3"/>
      <c r="J544" s="15">
        <f t="shared" si="58"/>
        <v>0</v>
      </c>
      <c r="K544" s="15">
        <f t="shared" si="59"/>
        <v>0</v>
      </c>
      <c r="L544" s="15">
        <f t="shared" si="60"/>
        <v>0</v>
      </c>
      <c r="M544" s="15">
        <f t="shared" si="61"/>
        <v>0</v>
      </c>
      <c r="N544" s="15">
        <f t="shared" si="62"/>
        <v>0</v>
      </c>
      <c r="O544" s="25"/>
      <c r="P544" s="17">
        <f t="shared" si="56"/>
        <v>0</v>
      </c>
      <c r="Q544" s="17">
        <f t="shared" si="57"/>
        <v>0</v>
      </c>
    </row>
    <row r="545" spans="1:17" x14ac:dyDescent="0.2">
      <c r="A545" s="14" t="str">
        <f>IF(INTRO!$E$39="Non-endemic"," ",IF(COUNTRY_INFO!A545=0," ",COUNTRY_INFO!A545))</f>
        <v>Ethiopia</v>
      </c>
      <c r="B545" s="14" t="str">
        <f>IF(INTRO!$E$39="Non-endemic"," ",IF(COUNTRY_INFO!B545=0," ",COUNTRY_INFO!B545))</f>
        <v>Oromia West Harerge</v>
      </c>
      <c r="C545" s="14" t="str">
        <f>IF(INTRO!$E$39="Non-endemic"," ",IF(COUNTRY_INFO!C545=0," ",COUNTRY_INFO!C545))</f>
        <v>Boke</v>
      </c>
      <c r="D545" s="15">
        <f>IF(INTRO!$E$39="Non-endemic",0,IF(INTRO!$E$39="Endemic but PC is not required",IF(COUNTRY_INFO!$H545=1,COUNTRY_INFO!F545+COUNTRY_INFO!G545,0),IF(COUNTRY_INFO!$H545=1,COUNTRY_INFO!F545+COUNTRY_INFO!G545,IF(COUNTRY_INFO!$I545=1,IF(COUNTRY_INFO!M545&gt;=(COUNTRY_INFO!F545+COUNTRY_INFO!G545),COUNTRY_INFO!F545+COUNTRY_INFO!G545,COUNTRY_INFO!$M545),0))))</f>
        <v>125410.47141392616</v>
      </c>
      <c r="E545" s="16">
        <f>IF(AND(INTRO!$E$39="Non-endemic",INTRO!$E$37="Non-endemic"),"Not required",IF(INTRO!$E$39="Non-endemic","Treat with DEC",COUNTRY_INFO!P545))</f>
        <v>0</v>
      </c>
      <c r="F545" s="16">
        <f>IF(INTRO!$E$39&lt;&gt;"Non-endemic",COUNTRY_INFO!Q545,"Not required")</f>
        <v>2</v>
      </c>
      <c r="G545" s="15">
        <f>IF(COUNTRY_INFO!H545=1, IF($E545=1,$D545, 0),0)</f>
        <v>0</v>
      </c>
      <c r="H545" s="15">
        <f>IF(INTRO!$E$39&lt;&gt;"Endemic",0, IF(AND(COUNTRY_INFO!$I545=1,$F545&lt;&gt;0),IF(COUNTRY_INFO!M545&gt;=(COUNTRY_INFO!F545+COUNTRY_INFO!G545),COUNTRY_INFO!F545+COUNTRY_INFO!G545,COUNTRY_INFO!$M545), 0))</f>
        <v>125410.47141392616</v>
      </c>
      <c r="I545" s="3"/>
      <c r="J545" s="15">
        <f t="shared" si="58"/>
        <v>125410.47141392616</v>
      </c>
      <c r="K545" s="15">
        <f t="shared" si="59"/>
        <v>0</v>
      </c>
      <c r="L545" s="15">
        <f t="shared" si="60"/>
        <v>702298.63991798647</v>
      </c>
      <c r="M545" s="15">
        <f t="shared" si="61"/>
        <v>0</v>
      </c>
      <c r="N545" s="15">
        <f t="shared" si="62"/>
        <v>702298.63991798647</v>
      </c>
      <c r="O545" s="25"/>
      <c r="P545" s="17">
        <f t="shared" si="56"/>
        <v>702298.63991798647</v>
      </c>
      <c r="Q545" s="17">
        <f t="shared" si="57"/>
        <v>1405</v>
      </c>
    </row>
    <row r="546" spans="1:17" x14ac:dyDescent="0.2">
      <c r="A546" s="14" t="str">
        <f>IF(INTRO!$E$39="Non-endemic"," ",IF(COUNTRY_INFO!A546=0," ",COUNTRY_INFO!A546))</f>
        <v>Ethiopia</v>
      </c>
      <c r="B546" s="14" t="str">
        <f>IF(INTRO!$E$39="Non-endemic"," ",IF(COUNTRY_INFO!B546=0," ",COUNTRY_INFO!B546))</f>
        <v>Oromia West Harerge</v>
      </c>
      <c r="C546" s="14" t="str">
        <f>IF(INTRO!$E$39="Non-endemic"," ",IF(COUNTRY_INFO!C546=0," ",COUNTRY_INFO!C546))</f>
        <v>Burka Dimtu</v>
      </c>
      <c r="D546" s="15">
        <f>IF(INTRO!$E$39="Non-endemic",0,IF(INTRO!$E$39="Endemic but PC is not required",IF(COUNTRY_INFO!$H546=1,COUNTRY_INFO!F546+COUNTRY_INFO!G546,0),IF(COUNTRY_INFO!$H546=1,COUNTRY_INFO!F546+COUNTRY_INFO!G546,IF(COUNTRY_INFO!$I546=1,IF(COUNTRY_INFO!M546&gt;=(COUNTRY_INFO!F546+COUNTRY_INFO!G546),COUNTRY_INFO!F546+COUNTRY_INFO!G546,COUNTRY_INFO!$M546),0))))</f>
        <v>0</v>
      </c>
      <c r="E546" s="16">
        <f>IF(AND(INTRO!$E$39="Non-endemic",INTRO!$E$37="Non-endemic"),"Not required",IF(INTRO!$E$39="Non-endemic","Treat with DEC",COUNTRY_INFO!P546))</f>
        <v>0</v>
      </c>
      <c r="F546" s="16">
        <f>IF(INTRO!$E$39&lt;&gt;"Non-endemic",COUNTRY_INFO!Q546,"Not required")</f>
        <v>0</v>
      </c>
      <c r="G546" s="15">
        <f>IF(COUNTRY_INFO!H546=1, IF($E546=1,$D546, 0),0)</f>
        <v>0</v>
      </c>
      <c r="H546" s="15">
        <f>IF(INTRO!$E$39&lt;&gt;"Endemic",0, IF(AND(COUNTRY_INFO!$I546=1,$F546&lt;&gt;0),IF(COUNTRY_INFO!M546&gt;=(COUNTRY_INFO!F546+COUNTRY_INFO!G546),COUNTRY_INFO!F546+COUNTRY_INFO!G546,COUNTRY_INFO!$M546), 0))</f>
        <v>0</v>
      </c>
      <c r="I546" s="3"/>
      <c r="J546" s="15">
        <f t="shared" si="58"/>
        <v>0</v>
      </c>
      <c r="K546" s="15">
        <f t="shared" si="59"/>
        <v>0</v>
      </c>
      <c r="L546" s="15">
        <f t="shared" si="60"/>
        <v>0</v>
      </c>
      <c r="M546" s="15">
        <f t="shared" si="61"/>
        <v>0</v>
      </c>
      <c r="N546" s="15">
        <f t="shared" si="62"/>
        <v>0</v>
      </c>
      <c r="O546" s="25"/>
      <c r="P546" s="17">
        <f t="shared" si="56"/>
        <v>0</v>
      </c>
      <c r="Q546" s="17">
        <f t="shared" si="57"/>
        <v>0</v>
      </c>
    </row>
    <row r="547" spans="1:17" x14ac:dyDescent="0.2">
      <c r="A547" s="14" t="str">
        <f>IF(INTRO!$E$39="Non-endemic"," ",IF(COUNTRY_INFO!A547=0," ",COUNTRY_INFO!A547))</f>
        <v>Ethiopia</v>
      </c>
      <c r="B547" s="14" t="str">
        <f>IF(INTRO!$E$39="Non-endemic"," ",IF(COUNTRY_INFO!B547=0," ",COUNTRY_INFO!B547))</f>
        <v>Oromia West Harerge</v>
      </c>
      <c r="C547" s="14" t="str">
        <f>IF(INTRO!$E$39="Non-endemic"," ",IF(COUNTRY_INFO!C547=0," ",COUNTRY_INFO!C547))</f>
        <v>Chiro</v>
      </c>
      <c r="D547" s="15">
        <f>IF(INTRO!$E$39="Non-endemic",0,IF(INTRO!$E$39="Endemic but PC is not required",IF(COUNTRY_INFO!$H547=1,COUNTRY_INFO!F547+COUNTRY_INFO!G547,0),IF(COUNTRY_INFO!$H547=1,COUNTRY_INFO!F547+COUNTRY_INFO!G547,IF(COUNTRY_INFO!$I547=1,IF(COUNTRY_INFO!M547&gt;=(COUNTRY_INFO!F547+COUNTRY_INFO!G547),COUNTRY_INFO!F547+COUNTRY_INFO!G547,COUNTRY_INFO!$M547),0))))</f>
        <v>191031.37039470661</v>
      </c>
      <c r="E547" s="16">
        <f>IF(AND(INTRO!$E$39="Non-endemic",INTRO!$E$37="Non-endemic"),"Not required",IF(INTRO!$E$39="Non-endemic","Treat with DEC",COUNTRY_INFO!P547))</f>
        <v>0</v>
      </c>
      <c r="F547" s="16">
        <f>IF(INTRO!$E$39&lt;&gt;"Non-endemic",COUNTRY_INFO!Q547,"Not required")</f>
        <v>2</v>
      </c>
      <c r="G547" s="15">
        <f>IF(COUNTRY_INFO!H547=1, IF($E547=1,$D547, 0),0)</f>
        <v>0</v>
      </c>
      <c r="H547" s="15">
        <f>IF(INTRO!$E$39&lt;&gt;"Endemic",0, IF(AND(COUNTRY_INFO!$I547=1,$F547&lt;&gt;0),IF(COUNTRY_INFO!M547&gt;=(COUNTRY_INFO!F547+COUNTRY_INFO!G547),COUNTRY_INFO!F547+COUNTRY_INFO!G547,COUNTRY_INFO!$M547), 0))</f>
        <v>191031.37039470661</v>
      </c>
      <c r="I547" s="3"/>
      <c r="J547" s="15">
        <f t="shared" si="58"/>
        <v>191031.37039470661</v>
      </c>
      <c r="K547" s="15">
        <f t="shared" si="59"/>
        <v>0</v>
      </c>
      <c r="L547" s="15">
        <f t="shared" si="60"/>
        <v>1069775.674210357</v>
      </c>
      <c r="M547" s="15">
        <f t="shared" si="61"/>
        <v>0</v>
      </c>
      <c r="N547" s="15">
        <f t="shared" si="62"/>
        <v>1069775.674210357</v>
      </c>
      <c r="O547" s="25"/>
      <c r="P547" s="17">
        <f t="shared" si="56"/>
        <v>1069775.674210357</v>
      </c>
      <c r="Q547" s="17">
        <f t="shared" si="57"/>
        <v>2140</v>
      </c>
    </row>
    <row r="548" spans="1:17" x14ac:dyDescent="0.2">
      <c r="A548" s="14" t="str">
        <f>IF(INTRO!$E$39="Non-endemic"," ",IF(COUNTRY_INFO!A548=0," ",COUNTRY_INFO!A548))</f>
        <v>Ethiopia</v>
      </c>
      <c r="B548" s="14" t="str">
        <f>IF(INTRO!$E$39="Non-endemic"," ",IF(COUNTRY_INFO!B548=0," ",COUNTRY_INFO!B548))</f>
        <v>Oromia West Harerge</v>
      </c>
      <c r="C548" s="14" t="str">
        <f>IF(INTRO!$E$39="Non-endemic"," ",IF(COUNTRY_INFO!C548=0," ",COUNTRY_INFO!C548))</f>
        <v>Chiro Town</v>
      </c>
      <c r="D548" s="15">
        <f>IF(INTRO!$E$39="Non-endemic",0,IF(INTRO!$E$39="Endemic but PC is not required",IF(COUNTRY_INFO!$H548=1,COUNTRY_INFO!F548+COUNTRY_INFO!G548,0),IF(COUNTRY_INFO!$H548=1,COUNTRY_INFO!F548+COUNTRY_INFO!G548,IF(COUNTRY_INFO!$I548=1,IF(COUNTRY_INFO!M548&gt;=(COUNTRY_INFO!F548+COUNTRY_INFO!G548),COUNTRY_INFO!F548+COUNTRY_INFO!G548,COUNTRY_INFO!$M548),0))))</f>
        <v>0</v>
      </c>
      <c r="E548" s="16">
        <f>IF(AND(INTRO!$E$39="Non-endemic",INTRO!$E$37="Non-endemic"),"Not required",IF(INTRO!$E$39="Non-endemic","Treat with DEC",COUNTRY_INFO!P548))</f>
        <v>0</v>
      </c>
      <c r="F548" s="16">
        <f>IF(INTRO!$E$39&lt;&gt;"Non-endemic",COUNTRY_INFO!Q548,"Not required")</f>
        <v>0</v>
      </c>
      <c r="G548" s="15">
        <f>IF(COUNTRY_INFO!H548=1, IF($E548=1,$D548, 0),0)</f>
        <v>0</v>
      </c>
      <c r="H548" s="15">
        <f>IF(INTRO!$E$39&lt;&gt;"Endemic",0, IF(AND(COUNTRY_INFO!$I548=1,$F548&lt;&gt;0),IF(COUNTRY_INFO!M548&gt;=(COUNTRY_INFO!F548+COUNTRY_INFO!G548),COUNTRY_INFO!F548+COUNTRY_INFO!G548,COUNTRY_INFO!$M548), 0))</f>
        <v>0</v>
      </c>
      <c r="I548" s="3"/>
      <c r="J548" s="15">
        <f t="shared" si="58"/>
        <v>0</v>
      </c>
      <c r="K548" s="15">
        <f t="shared" si="59"/>
        <v>0</v>
      </c>
      <c r="L548" s="15">
        <f t="shared" si="60"/>
        <v>0</v>
      </c>
      <c r="M548" s="15">
        <f t="shared" si="61"/>
        <v>0</v>
      </c>
      <c r="N548" s="15">
        <f t="shared" si="62"/>
        <v>0</v>
      </c>
      <c r="O548" s="25"/>
      <c r="P548" s="17">
        <f t="shared" si="56"/>
        <v>0</v>
      </c>
      <c r="Q548" s="17">
        <f t="shared" si="57"/>
        <v>0</v>
      </c>
    </row>
    <row r="549" spans="1:17" x14ac:dyDescent="0.2">
      <c r="A549" s="14" t="str">
        <f>IF(INTRO!$E$39="Non-endemic"," ",IF(COUNTRY_INFO!A549=0," ",COUNTRY_INFO!A549))</f>
        <v>Ethiopia</v>
      </c>
      <c r="B549" s="14" t="str">
        <f>IF(INTRO!$E$39="Non-endemic"," ",IF(COUNTRY_INFO!B549=0," ",COUNTRY_INFO!B549))</f>
        <v>Oromia West Harerge</v>
      </c>
      <c r="C549" s="14" t="str">
        <f>IF(INTRO!$E$39="Non-endemic"," ",IF(COUNTRY_INFO!C549=0," ",COUNTRY_INFO!C549))</f>
        <v>Daro Lebu</v>
      </c>
      <c r="D549" s="15">
        <f>IF(INTRO!$E$39="Non-endemic",0,IF(INTRO!$E$39="Endemic but PC is not required",IF(COUNTRY_INFO!$H549=1,COUNTRY_INFO!F549+COUNTRY_INFO!G549,0),IF(COUNTRY_INFO!$H549=1,COUNTRY_INFO!F549+COUNTRY_INFO!G549,IF(COUNTRY_INFO!$I549=1,IF(COUNTRY_INFO!M549&gt;=(COUNTRY_INFO!F549+COUNTRY_INFO!G549),COUNTRY_INFO!F549+COUNTRY_INFO!G549,COUNTRY_INFO!$M549),0))))</f>
        <v>0</v>
      </c>
      <c r="E549" s="16">
        <f>IF(AND(INTRO!$E$39="Non-endemic",INTRO!$E$37="Non-endemic"),"Not required",IF(INTRO!$E$39="Non-endemic","Treat with DEC",COUNTRY_INFO!P549))</f>
        <v>0</v>
      </c>
      <c r="F549" s="16">
        <f>IF(INTRO!$E$39&lt;&gt;"Non-endemic",COUNTRY_INFO!Q549,"Not required")</f>
        <v>0</v>
      </c>
      <c r="G549" s="15">
        <f>IF(COUNTRY_INFO!H549=1, IF($E549=1,$D549, 0),0)</f>
        <v>0</v>
      </c>
      <c r="H549" s="15">
        <f>IF(INTRO!$E$39&lt;&gt;"Endemic",0, IF(AND(COUNTRY_INFO!$I549=1,$F549&lt;&gt;0),IF(COUNTRY_INFO!M549&gt;=(COUNTRY_INFO!F549+COUNTRY_INFO!G549),COUNTRY_INFO!F549+COUNTRY_INFO!G549,COUNTRY_INFO!$M549), 0))</f>
        <v>0</v>
      </c>
      <c r="I549" s="3"/>
      <c r="J549" s="15">
        <f t="shared" si="58"/>
        <v>0</v>
      </c>
      <c r="K549" s="15">
        <f t="shared" si="59"/>
        <v>0</v>
      </c>
      <c r="L549" s="15">
        <f t="shared" si="60"/>
        <v>0</v>
      </c>
      <c r="M549" s="15">
        <f t="shared" si="61"/>
        <v>0</v>
      </c>
      <c r="N549" s="15">
        <f t="shared" si="62"/>
        <v>0</v>
      </c>
      <c r="O549" s="25"/>
      <c r="P549" s="17">
        <f t="shared" si="56"/>
        <v>0</v>
      </c>
      <c r="Q549" s="17">
        <f t="shared" si="57"/>
        <v>0</v>
      </c>
    </row>
    <row r="550" spans="1:17" x14ac:dyDescent="0.2">
      <c r="A550" s="14" t="str">
        <f>IF(INTRO!$E$39="Non-endemic"," ",IF(COUNTRY_INFO!A550=0," ",COUNTRY_INFO!A550))</f>
        <v>Ethiopia</v>
      </c>
      <c r="B550" s="14" t="str">
        <f>IF(INTRO!$E$39="Non-endemic"," ",IF(COUNTRY_INFO!B550=0," ",COUNTRY_INFO!B550))</f>
        <v>Oromia West Harerge</v>
      </c>
      <c r="C550" s="14" t="str">
        <f>IF(INTRO!$E$39="Non-endemic"," ",IF(COUNTRY_INFO!C550=0," ",COUNTRY_INFO!C550))</f>
        <v>Doba</v>
      </c>
      <c r="D550" s="15">
        <f>IF(INTRO!$E$39="Non-endemic",0,IF(INTRO!$E$39="Endemic but PC is not required",IF(COUNTRY_INFO!$H550=1,COUNTRY_INFO!F550+COUNTRY_INFO!G550,0),IF(COUNTRY_INFO!$H550=1,COUNTRY_INFO!F550+COUNTRY_INFO!G550,IF(COUNTRY_INFO!$I550=1,IF(COUNTRY_INFO!M550&gt;=(COUNTRY_INFO!F550+COUNTRY_INFO!G550),COUNTRY_INFO!F550+COUNTRY_INFO!G550,COUNTRY_INFO!$M550),0))))</f>
        <v>154576.55664134573</v>
      </c>
      <c r="E550" s="16">
        <f>IF(AND(INTRO!$E$39="Non-endemic",INTRO!$E$37="Non-endemic"),"Not required",IF(INTRO!$E$39="Non-endemic","Treat with DEC",COUNTRY_INFO!P550))</f>
        <v>0</v>
      </c>
      <c r="F550" s="16">
        <f>IF(INTRO!$E$39&lt;&gt;"Non-endemic",COUNTRY_INFO!Q550,"Not required")</f>
        <v>2</v>
      </c>
      <c r="G550" s="15">
        <f>IF(COUNTRY_INFO!H550=1, IF($E550=1,$D550, 0),0)</f>
        <v>0</v>
      </c>
      <c r="H550" s="15">
        <f>IF(INTRO!$E$39&lt;&gt;"Endemic",0, IF(AND(COUNTRY_INFO!$I550=1,$F550&lt;&gt;0),IF(COUNTRY_INFO!M550&gt;=(COUNTRY_INFO!F550+COUNTRY_INFO!G550),COUNTRY_INFO!F550+COUNTRY_INFO!G550,COUNTRY_INFO!$M550), 0))</f>
        <v>154576.55664134573</v>
      </c>
      <c r="I550" s="3"/>
      <c r="J550" s="15">
        <f t="shared" si="58"/>
        <v>154576.55664134573</v>
      </c>
      <c r="K550" s="15">
        <f t="shared" si="59"/>
        <v>0</v>
      </c>
      <c r="L550" s="15">
        <f t="shared" si="60"/>
        <v>865628.71719153598</v>
      </c>
      <c r="M550" s="15">
        <f t="shared" si="61"/>
        <v>0</v>
      </c>
      <c r="N550" s="15">
        <f t="shared" si="62"/>
        <v>865628.71719153598</v>
      </c>
      <c r="O550" s="25"/>
      <c r="P550" s="17">
        <f t="shared" si="56"/>
        <v>865628.71719153598</v>
      </c>
      <c r="Q550" s="17">
        <f t="shared" si="57"/>
        <v>1732</v>
      </c>
    </row>
    <row r="551" spans="1:17" x14ac:dyDescent="0.2">
      <c r="A551" s="14" t="str">
        <f>IF(INTRO!$E$39="Non-endemic"," ",IF(COUNTRY_INFO!A551=0," ",COUNTRY_INFO!A551))</f>
        <v>Ethiopia</v>
      </c>
      <c r="B551" s="14" t="str">
        <f>IF(INTRO!$E$39="Non-endemic"," ",IF(COUNTRY_INFO!B551=0," ",COUNTRY_INFO!B551))</f>
        <v>Oromia West Harerge</v>
      </c>
      <c r="C551" s="14" t="str">
        <f>IF(INTRO!$E$39="Non-endemic"," ",IF(COUNTRY_INFO!C551=0," ",COUNTRY_INFO!C551))</f>
        <v>Gemechis</v>
      </c>
      <c r="D551" s="15">
        <f>IF(INTRO!$E$39="Non-endemic",0,IF(INTRO!$E$39="Endemic but PC is not required",IF(COUNTRY_INFO!$H551=1,COUNTRY_INFO!F551+COUNTRY_INFO!G551,0),IF(COUNTRY_INFO!$H551=1,COUNTRY_INFO!F551+COUNTRY_INFO!G551,IF(COUNTRY_INFO!$I551=1,IF(COUNTRY_INFO!M551&gt;=(COUNTRY_INFO!F551+COUNTRY_INFO!G551),COUNTRY_INFO!F551+COUNTRY_INFO!G551,COUNTRY_INFO!$M551),0))))</f>
        <v>0</v>
      </c>
      <c r="E551" s="16">
        <f>IF(AND(INTRO!$E$39="Non-endemic",INTRO!$E$37="Non-endemic"),"Not required",IF(INTRO!$E$39="Non-endemic","Treat with DEC",COUNTRY_INFO!P551))</f>
        <v>0</v>
      </c>
      <c r="F551" s="16">
        <f>IF(INTRO!$E$39&lt;&gt;"Non-endemic",COUNTRY_INFO!Q551,"Not required")</f>
        <v>0</v>
      </c>
      <c r="G551" s="15">
        <f>IF(COUNTRY_INFO!H551=1, IF($E551=1,$D551, 0),0)</f>
        <v>0</v>
      </c>
      <c r="H551" s="15">
        <f>IF(INTRO!$E$39&lt;&gt;"Endemic",0, IF(AND(COUNTRY_INFO!$I551=1,$F551&lt;&gt;0),IF(COUNTRY_INFO!M551&gt;=(COUNTRY_INFO!F551+COUNTRY_INFO!G551),COUNTRY_INFO!F551+COUNTRY_INFO!G551,COUNTRY_INFO!$M551), 0))</f>
        <v>0</v>
      </c>
      <c r="I551" s="3"/>
      <c r="J551" s="15">
        <f t="shared" si="58"/>
        <v>0</v>
      </c>
      <c r="K551" s="15">
        <f t="shared" si="59"/>
        <v>0</v>
      </c>
      <c r="L551" s="15">
        <f t="shared" si="60"/>
        <v>0</v>
      </c>
      <c r="M551" s="15">
        <f t="shared" si="61"/>
        <v>0</v>
      </c>
      <c r="N551" s="15">
        <f t="shared" si="62"/>
        <v>0</v>
      </c>
      <c r="O551" s="25"/>
      <c r="P551" s="17">
        <f t="shared" si="56"/>
        <v>0</v>
      </c>
      <c r="Q551" s="17">
        <f t="shared" si="57"/>
        <v>0</v>
      </c>
    </row>
    <row r="552" spans="1:17" x14ac:dyDescent="0.2">
      <c r="A552" s="14" t="str">
        <f>IF(INTRO!$E$39="Non-endemic"," ",IF(COUNTRY_INFO!A552=0," ",COUNTRY_INFO!A552))</f>
        <v>Ethiopia</v>
      </c>
      <c r="B552" s="14" t="str">
        <f>IF(INTRO!$E$39="Non-endemic"," ",IF(COUNTRY_INFO!B552=0," ",COUNTRY_INFO!B552))</f>
        <v>Oromia West Harerge</v>
      </c>
      <c r="C552" s="14" t="str">
        <f>IF(INTRO!$E$39="Non-endemic"," ",IF(COUNTRY_INFO!C552=0," ",COUNTRY_INFO!C552))</f>
        <v>Guba Koricha</v>
      </c>
      <c r="D552" s="15">
        <f>IF(INTRO!$E$39="Non-endemic",0,IF(INTRO!$E$39="Endemic but PC is not required",IF(COUNTRY_INFO!$H552=1,COUNTRY_INFO!F552+COUNTRY_INFO!G552,0),IF(COUNTRY_INFO!$H552=1,COUNTRY_INFO!F552+COUNTRY_INFO!G552,IF(COUNTRY_INFO!$I552=1,IF(COUNTRY_INFO!M552&gt;=(COUNTRY_INFO!F552+COUNTRY_INFO!G552),COUNTRY_INFO!F552+COUNTRY_INFO!G552,COUNTRY_INFO!$M552),0))))</f>
        <v>0</v>
      </c>
      <c r="E552" s="16">
        <f>IF(AND(INTRO!$E$39="Non-endemic",INTRO!$E$37="Non-endemic"),"Not required",IF(INTRO!$E$39="Non-endemic","Treat with DEC",COUNTRY_INFO!P552))</f>
        <v>0</v>
      </c>
      <c r="F552" s="16">
        <f>IF(INTRO!$E$39&lt;&gt;"Non-endemic",COUNTRY_INFO!Q552,"Not required")</f>
        <v>0</v>
      </c>
      <c r="G552" s="15">
        <f>IF(COUNTRY_INFO!H552=1, IF($E552=1,$D552, 0),0)</f>
        <v>0</v>
      </c>
      <c r="H552" s="15">
        <f>IF(INTRO!$E$39&lt;&gt;"Endemic",0, IF(AND(COUNTRY_INFO!$I552=1,$F552&lt;&gt;0),IF(COUNTRY_INFO!M552&gt;=(COUNTRY_INFO!F552+COUNTRY_INFO!G552),COUNTRY_INFO!F552+COUNTRY_INFO!G552,COUNTRY_INFO!$M552), 0))</f>
        <v>0</v>
      </c>
      <c r="I552" s="3"/>
      <c r="J552" s="15">
        <f t="shared" si="58"/>
        <v>0</v>
      </c>
      <c r="K552" s="15">
        <f t="shared" si="59"/>
        <v>0</v>
      </c>
      <c r="L552" s="15">
        <f t="shared" si="60"/>
        <v>0</v>
      </c>
      <c r="M552" s="15">
        <f t="shared" si="61"/>
        <v>0</v>
      </c>
      <c r="N552" s="15">
        <f t="shared" si="62"/>
        <v>0</v>
      </c>
      <c r="O552" s="25"/>
      <c r="P552" s="17">
        <f t="shared" si="56"/>
        <v>0</v>
      </c>
      <c r="Q552" s="17">
        <f t="shared" si="57"/>
        <v>0</v>
      </c>
    </row>
    <row r="553" spans="1:17" x14ac:dyDescent="0.2">
      <c r="A553" s="14" t="str">
        <f>IF(INTRO!$E$39="Non-endemic"," ",IF(COUNTRY_INFO!A553=0," ",COUNTRY_INFO!A553))</f>
        <v>Ethiopia</v>
      </c>
      <c r="B553" s="14" t="str">
        <f>IF(INTRO!$E$39="Non-endemic"," ",IF(COUNTRY_INFO!B553=0," ",COUNTRY_INFO!B553))</f>
        <v>Oromia West Harerge</v>
      </c>
      <c r="C553" s="14" t="str">
        <f>IF(INTRO!$E$39="Non-endemic"," ",IF(COUNTRY_INFO!C553=0," ",COUNTRY_INFO!C553))</f>
        <v>Gumbi Bordede</v>
      </c>
      <c r="D553" s="15">
        <f>IF(INTRO!$E$39="Non-endemic",0,IF(INTRO!$E$39="Endemic but PC is not required",IF(COUNTRY_INFO!$H553=1,COUNTRY_INFO!F553+COUNTRY_INFO!G553,0),IF(COUNTRY_INFO!$H553=1,COUNTRY_INFO!F553+COUNTRY_INFO!G553,IF(COUNTRY_INFO!$I553=1,IF(COUNTRY_INFO!M553&gt;=(COUNTRY_INFO!F553+COUNTRY_INFO!G553),COUNTRY_INFO!F553+COUNTRY_INFO!G553,COUNTRY_INFO!$M553),0))))</f>
        <v>81503.658865827892</v>
      </c>
      <c r="E553" s="16">
        <f>IF(AND(INTRO!$E$39="Non-endemic",INTRO!$E$37="Non-endemic"),"Not required",IF(INTRO!$E$39="Non-endemic","Treat with DEC",COUNTRY_INFO!P553))</f>
        <v>0</v>
      </c>
      <c r="F553" s="16">
        <f>IF(INTRO!$E$39&lt;&gt;"Non-endemic",COUNTRY_INFO!Q553,"Not required")</f>
        <v>2</v>
      </c>
      <c r="G553" s="15">
        <f>IF(COUNTRY_INFO!H553=1, IF($E553=1,$D553, 0),0)</f>
        <v>0</v>
      </c>
      <c r="H553" s="15">
        <f>IF(INTRO!$E$39&lt;&gt;"Endemic",0, IF(AND(COUNTRY_INFO!$I553=1,$F553&lt;&gt;0),IF(COUNTRY_INFO!M553&gt;=(COUNTRY_INFO!F553+COUNTRY_INFO!G553),COUNTRY_INFO!F553+COUNTRY_INFO!G553,COUNTRY_INFO!$M553), 0))</f>
        <v>81503.658865827892</v>
      </c>
      <c r="I553" s="3"/>
      <c r="J553" s="15">
        <f t="shared" si="58"/>
        <v>81503.658865827892</v>
      </c>
      <c r="K553" s="15">
        <f t="shared" si="59"/>
        <v>0</v>
      </c>
      <c r="L553" s="15">
        <f t="shared" si="60"/>
        <v>456420.4896486362</v>
      </c>
      <c r="M553" s="15">
        <f t="shared" si="61"/>
        <v>0</v>
      </c>
      <c r="N553" s="15">
        <f t="shared" si="62"/>
        <v>456420.4896486362</v>
      </c>
      <c r="O553" s="25"/>
      <c r="P553" s="17">
        <f t="shared" si="56"/>
        <v>456420.4896486362</v>
      </c>
      <c r="Q553" s="17">
        <f t="shared" si="57"/>
        <v>913</v>
      </c>
    </row>
    <row r="554" spans="1:17" x14ac:dyDescent="0.2">
      <c r="A554" s="14" t="str">
        <f>IF(INTRO!$E$39="Non-endemic"," ",IF(COUNTRY_INFO!A554=0," ",COUNTRY_INFO!A554))</f>
        <v>Ethiopia</v>
      </c>
      <c r="B554" s="14" t="str">
        <f>IF(INTRO!$E$39="Non-endemic"," ",IF(COUNTRY_INFO!B554=0," ",COUNTRY_INFO!B554))</f>
        <v>Oromia West Harerge</v>
      </c>
      <c r="C554" s="14" t="str">
        <f>IF(INTRO!$E$39="Non-endemic"," ",IF(COUNTRY_INFO!C554=0," ",COUNTRY_INFO!C554))</f>
        <v>Habro</v>
      </c>
      <c r="D554" s="15">
        <f>IF(INTRO!$E$39="Non-endemic",0,IF(INTRO!$E$39="Endemic but PC is not required",IF(COUNTRY_INFO!$H554=1,COUNTRY_INFO!F554+COUNTRY_INFO!G554,0),IF(COUNTRY_INFO!$H554=1,COUNTRY_INFO!F554+COUNTRY_INFO!G554,IF(COUNTRY_INFO!$I554=1,IF(COUNTRY_INFO!M554&gt;=(COUNTRY_INFO!F554+COUNTRY_INFO!G554),COUNTRY_INFO!F554+COUNTRY_INFO!G554,COUNTRY_INFO!$M554),0))))</f>
        <v>223633.86512168276</v>
      </c>
      <c r="E554" s="16">
        <f>IF(AND(INTRO!$E$39="Non-endemic",INTRO!$E$37="Non-endemic"),"Not required",IF(INTRO!$E$39="Non-endemic","Treat with DEC",COUNTRY_INFO!P554))</f>
        <v>0</v>
      </c>
      <c r="F554" s="16">
        <f>IF(INTRO!$E$39&lt;&gt;"Non-endemic",COUNTRY_INFO!Q554,"Not required")</f>
        <v>2</v>
      </c>
      <c r="G554" s="15">
        <f>IF(COUNTRY_INFO!H554=1, IF($E554=1,$D554, 0),0)</f>
        <v>0</v>
      </c>
      <c r="H554" s="15">
        <f>IF(INTRO!$E$39&lt;&gt;"Endemic",0, IF(AND(COUNTRY_INFO!$I554=1,$F554&lt;&gt;0),IF(COUNTRY_INFO!M554&gt;=(COUNTRY_INFO!F554+COUNTRY_INFO!G554),COUNTRY_INFO!F554+COUNTRY_INFO!G554,COUNTRY_INFO!$M554), 0))</f>
        <v>223633.86512168276</v>
      </c>
      <c r="I554" s="3"/>
      <c r="J554" s="15">
        <f t="shared" si="58"/>
        <v>223633.86512168276</v>
      </c>
      <c r="K554" s="15">
        <f t="shared" si="59"/>
        <v>0</v>
      </c>
      <c r="L554" s="15">
        <f t="shared" si="60"/>
        <v>1252349.6446814234</v>
      </c>
      <c r="M554" s="15">
        <f t="shared" si="61"/>
        <v>0</v>
      </c>
      <c r="N554" s="15">
        <f t="shared" si="62"/>
        <v>1252349.6446814234</v>
      </c>
      <c r="O554" s="25"/>
      <c r="P554" s="17">
        <f t="shared" si="56"/>
        <v>1252349.6446814234</v>
      </c>
      <c r="Q554" s="17">
        <f t="shared" si="57"/>
        <v>2505</v>
      </c>
    </row>
    <row r="555" spans="1:17" x14ac:dyDescent="0.2">
      <c r="A555" s="14" t="str">
        <f>IF(INTRO!$E$39="Non-endemic"," ",IF(COUNTRY_INFO!A555=0," ",COUNTRY_INFO!A555))</f>
        <v>Ethiopia</v>
      </c>
      <c r="B555" s="14" t="str">
        <f>IF(INTRO!$E$39="Non-endemic"," ",IF(COUNTRY_INFO!B555=0," ",COUNTRY_INFO!B555))</f>
        <v>Oromia West Harerge</v>
      </c>
      <c r="C555" s="14" t="str">
        <f>IF(INTRO!$E$39="Non-endemic"," ",IF(COUNTRY_INFO!C555=0," ",COUNTRY_INFO!C555))</f>
        <v>Hawi Gudina</v>
      </c>
      <c r="D555" s="15">
        <f>IF(INTRO!$E$39="Non-endemic",0,IF(INTRO!$E$39="Endemic but PC is not required",IF(COUNTRY_INFO!$H555=1,COUNTRY_INFO!F555+COUNTRY_INFO!G555,0),IF(COUNTRY_INFO!$H555=1,COUNTRY_INFO!F555+COUNTRY_INFO!G555,IF(COUNTRY_INFO!$I555=1,IF(COUNTRY_INFO!M555&gt;=(COUNTRY_INFO!F555+COUNTRY_INFO!G555),COUNTRY_INFO!F555+COUNTRY_INFO!G555,COUNTRY_INFO!$M555),0))))</f>
        <v>0</v>
      </c>
      <c r="E555" s="16">
        <f>IF(AND(INTRO!$E$39="Non-endemic",INTRO!$E$37="Non-endemic"),"Not required",IF(INTRO!$E$39="Non-endemic","Treat with DEC",COUNTRY_INFO!P555))</f>
        <v>0</v>
      </c>
      <c r="F555" s="16">
        <f>IF(INTRO!$E$39&lt;&gt;"Non-endemic",COUNTRY_INFO!Q555,"Not required")</f>
        <v>0</v>
      </c>
      <c r="G555" s="15">
        <f>IF(COUNTRY_INFO!H555=1, IF($E555=1,$D555, 0),0)</f>
        <v>0</v>
      </c>
      <c r="H555" s="15">
        <f>IF(INTRO!$E$39&lt;&gt;"Endemic",0, IF(AND(COUNTRY_INFO!$I555=1,$F555&lt;&gt;0),IF(COUNTRY_INFO!M555&gt;=(COUNTRY_INFO!F555+COUNTRY_INFO!G555),COUNTRY_INFO!F555+COUNTRY_INFO!G555,COUNTRY_INFO!$M555), 0))</f>
        <v>0</v>
      </c>
      <c r="I555" s="3"/>
      <c r="J555" s="15">
        <f t="shared" si="58"/>
        <v>0</v>
      </c>
      <c r="K555" s="15">
        <f t="shared" si="59"/>
        <v>0</v>
      </c>
      <c r="L555" s="15">
        <f t="shared" si="60"/>
        <v>0</v>
      </c>
      <c r="M555" s="15">
        <f t="shared" si="61"/>
        <v>0</v>
      </c>
      <c r="N555" s="15">
        <f t="shared" si="62"/>
        <v>0</v>
      </c>
      <c r="O555" s="25"/>
      <c r="P555" s="17">
        <f t="shared" si="56"/>
        <v>0</v>
      </c>
      <c r="Q555" s="17">
        <f t="shared" si="57"/>
        <v>0</v>
      </c>
    </row>
    <row r="556" spans="1:17" x14ac:dyDescent="0.2">
      <c r="A556" s="14" t="str">
        <f>IF(INTRO!$E$39="Non-endemic"," ",IF(COUNTRY_INFO!A556=0," ",COUNTRY_INFO!A556))</f>
        <v>Ethiopia</v>
      </c>
      <c r="B556" s="14" t="str">
        <f>IF(INTRO!$E$39="Non-endemic"," ",IF(COUNTRY_INFO!B556=0," ",COUNTRY_INFO!B556))</f>
        <v>Oromia West Harerge</v>
      </c>
      <c r="C556" s="14" t="str">
        <f>IF(INTRO!$E$39="Non-endemic"," ",IF(COUNTRY_INFO!C556=0," ",COUNTRY_INFO!C556))</f>
        <v>Mesela</v>
      </c>
      <c r="D556" s="15">
        <f>IF(INTRO!$E$39="Non-endemic",0,IF(INTRO!$E$39="Endemic but PC is not required",IF(COUNTRY_INFO!$H556=1,COUNTRY_INFO!F556+COUNTRY_INFO!G556,0),IF(COUNTRY_INFO!$H556=1,COUNTRY_INFO!F556+COUNTRY_INFO!G556,IF(COUNTRY_INFO!$I556=1,IF(COUNTRY_INFO!M556&gt;=(COUNTRY_INFO!F556+COUNTRY_INFO!G556),COUNTRY_INFO!F556+COUNTRY_INFO!G556,COUNTRY_INFO!$M556),0))))</f>
        <v>175513.82032143994</v>
      </c>
      <c r="E556" s="16">
        <f>IF(AND(INTRO!$E$39="Non-endemic",INTRO!$E$37="Non-endemic"),"Not required",IF(INTRO!$E$39="Non-endemic","Treat with DEC",COUNTRY_INFO!P556))</f>
        <v>0</v>
      </c>
      <c r="F556" s="16">
        <f>IF(INTRO!$E$39&lt;&gt;"Non-endemic",COUNTRY_INFO!Q556,"Not required")</f>
        <v>2</v>
      </c>
      <c r="G556" s="15">
        <f>IF(COUNTRY_INFO!H556=1, IF($E556=1,$D556, 0),0)</f>
        <v>0</v>
      </c>
      <c r="H556" s="15">
        <f>IF(INTRO!$E$39&lt;&gt;"Endemic",0, IF(AND(COUNTRY_INFO!$I556=1,$F556&lt;&gt;0),IF(COUNTRY_INFO!M556&gt;=(COUNTRY_INFO!F556+COUNTRY_INFO!G556),COUNTRY_INFO!F556+COUNTRY_INFO!G556,COUNTRY_INFO!$M556), 0))</f>
        <v>175513.82032143994</v>
      </c>
      <c r="I556" s="3"/>
      <c r="J556" s="15">
        <f t="shared" si="58"/>
        <v>175513.82032143994</v>
      </c>
      <c r="K556" s="15">
        <f t="shared" si="59"/>
        <v>0</v>
      </c>
      <c r="L556" s="15">
        <f t="shared" si="60"/>
        <v>982877.39380006364</v>
      </c>
      <c r="M556" s="15">
        <f t="shared" si="61"/>
        <v>0</v>
      </c>
      <c r="N556" s="15">
        <f t="shared" si="62"/>
        <v>982877.39380006364</v>
      </c>
      <c r="O556" s="25"/>
      <c r="P556" s="17">
        <f t="shared" si="56"/>
        <v>982877.39380006364</v>
      </c>
      <c r="Q556" s="17">
        <f t="shared" si="57"/>
        <v>1966</v>
      </c>
    </row>
    <row r="557" spans="1:17" x14ac:dyDescent="0.2">
      <c r="A557" s="14" t="str">
        <f>IF(INTRO!$E$39="Non-endemic"," ",IF(COUNTRY_INFO!A557=0," ",COUNTRY_INFO!A557))</f>
        <v>Ethiopia</v>
      </c>
      <c r="B557" s="14" t="str">
        <f>IF(INTRO!$E$39="Non-endemic"," ",IF(COUNTRY_INFO!B557=0," ",COUNTRY_INFO!B557))</f>
        <v>Oromia West Harerge</v>
      </c>
      <c r="C557" s="14" t="str">
        <f>IF(INTRO!$E$39="Non-endemic"," ",IF(COUNTRY_INFO!C557=0," ",COUNTRY_INFO!C557))</f>
        <v>Mi'eso</v>
      </c>
      <c r="D557" s="15">
        <f>IF(INTRO!$E$39="Non-endemic",0,IF(INTRO!$E$39="Endemic but PC is not required",IF(COUNTRY_INFO!$H557=1,COUNTRY_INFO!F557+COUNTRY_INFO!G557,0),IF(COUNTRY_INFO!$H557=1,COUNTRY_INFO!F557+COUNTRY_INFO!G557,IF(COUNTRY_INFO!$I557=1,IF(COUNTRY_INFO!M557&gt;=(COUNTRY_INFO!F557+COUNTRY_INFO!G557),COUNTRY_INFO!F557+COUNTRY_INFO!G557,COUNTRY_INFO!$M557),0))))</f>
        <v>0</v>
      </c>
      <c r="E557" s="16">
        <f>IF(AND(INTRO!$E$39="Non-endemic",INTRO!$E$37="Non-endemic"),"Not required",IF(INTRO!$E$39="Non-endemic","Treat with DEC",COUNTRY_INFO!P557))</f>
        <v>0</v>
      </c>
      <c r="F557" s="16">
        <f>IF(INTRO!$E$39&lt;&gt;"Non-endemic",COUNTRY_INFO!Q557,"Not required")</f>
        <v>0</v>
      </c>
      <c r="G557" s="15">
        <f>IF(COUNTRY_INFO!H557=1, IF($E557=1,$D557, 0),0)</f>
        <v>0</v>
      </c>
      <c r="H557" s="15">
        <f>IF(INTRO!$E$39&lt;&gt;"Endemic",0, IF(AND(COUNTRY_INFO!$I557=1,$F557&lt;&gt;0),IF(COUNTRY_INFO!M557&gt;=(COUNTRY_INFO!F557+COUNTRY_INFO!G557),COUNTRY_INFO!F557+COUNTRY_INFO!G557,COUNTRY_INFO!$M557), 0))</f>
        <v>0</v>
      </c>
      <c r="I557" s="3"/>
      <c r="J557" s="15">
        <f t="shared" si="58"/>
        <v>0</v>
      </c>
      <c r="K557" s="15">
        <f t="shared" si="59"/>
        <v>0</v>
      </c>
      <c r="L557" s="15">
        <f t="shared" si="60"/>
        <v>0</v>
      </c>
      <c r="M557" s="15">
        <f t="shared" si="61"/>
        <v>0</v>
      </c>
      <c r="N557" s="15">
        <f t="shared" si="62"/>
        <v>0</v>
      </c>
      <c r="O557" s="25"/>
      <c r="P557" s="17">
        <f t="shared" si="56"/>
        <v>0</v>
      </c>
      <c r="Q557" s="17">
        <f t="shared" si="57"/>
        <v>0</v>
      </c>
    </row>
    <row r="558" spans="1:17" x14ac:dyDescent="0.2">
      <c r="A558" s="14" t="str">
        <f>IF(INTRO!$E$39="Non-endemic"," ",IF(COUNTRY_INFO!A558=0," ",COUNTRY_INFO!A558))</f>
        <v>Ethiopia</v>
      </c>
      <c r="B558" s="14" t="str">
        <f>IF(INTRO!$E$39="Non-endemic"," ",IF(COUNTRY_INFO!B558=0," ",COUNTRY_INFO!B558))</f>
        <v>Oromia West Harerge</v>
      </c>
      <c r="C558" s="14" t="str">
        <f>IF(INTRO!$E$39="Non-endemic"," ",IF(COUNTRY_INFO!C558=0," ",COUNTRY_INFO!C558))</f>
        <v>Oda Bultum</v>
      </c>
      <c r="D558" s="15">
        <f>IF(INTRO!$E$39="Non-endemic",0,IF(INTRO!$E$39="Endemic but PC is not required",IF(COUNTRY_INFO!$H558=1,COUNTRY_INFO!F558+COUNTRY_INFO!G558,0),IF(COUNTRY_INFO!$H558=1,COUNTRY_INFO!F558+COUNTRY_INFO!G558,IF(COUNTRY_INFO!$I558=1,IF(COUNTRY_INFO!M558&gt;=(COUNTRY_INFO!F558+COUNTRY_INFO!G558),COUNTRY_INFO!F558+COUNTRY_INFO!G558,COUNTRY_INFO!$M558),0))))</f>
        <v>182162.35753025953</v>
      </c>
      <c r="E558" s="16">
        <f>IF(AND(INTRO!$E$39="Non-endemic",INTRO!$E$37="Non-endemic"),"Not required",IF(INTRO!$E$39="Non-endemic","Treat with DEC",COUNTRY_INFO!P558))</f>
        <v>0</v>
      </c>
      <c r="F558" s="16">
        <f>IF(INTRO!$E$39&lt;&gt;"Non-endemic",COUNTRY_INFO!Q558,"Not required")</f>
        <v>2</v>
      </c>
      <c r="G558" s="15">
        <f>IF(COUNTRY_INFO!H558=1, IF($E558=1,$D558, 0),0)</f>
        <v>0</v>
      </c>
      <c r="H558" s="15">
        <f>IF(INTRO!$E$39&lt;&gt;"Endemic",0, IF(AND(COUNTRY_INFO!$I558=1,$F558&lt;&gt;0),IF(COUNTRY_INFO!M558&gt;=(COUNTRY_INFO!F558+COUNTRY_INFO!G558),COUNTRY_INFO!F558+COUNTRY_INFO!G558,COUNTRY_INFO!$M558), 0))</f>
        <v>182162.35753025953</v>
      </c>
      <c r="I558" s="3"/>
      <c r="J558" s="15">
        <f t="shared" si="58"/>
        <v>182162.35753025953</v>
      </c>
      <c r="K558" s="15">
        <f t="shared" si="59"/>
        <v>0</v>
      </c>
      <c r="L558" s="15">
        <f t="shared" si="60"/>
        <v>1020109.2021694533</v>
      </c>
      <c r="M558" s="15">
        <f t="shared" si="61"/>
        <v>0</v>
      </c>
      <c r="N558" s="15">
        <f t="shared" si="62"/>
        <v>1020109.2021694533</v>
      </c>
      <c r="O558" s="25"/>
      <c r="P558" s="17">
        <f t="shared" si="56"/>
        <v>1020109.2021694533</v>
      </c>
      <c r="Q558" s="17">
        <f t="shared" si="57"/>
        <v>2041</v>
      </c>
    </row>
    <row r="559" spans="1:17" x14ac:dyDescent="0.2">
      <c r="A559" s="14" t="str">
        <f>IF(INTRO!$E$39="Non-endemic"," ",IF(COUNTRY_INFO!A559=0," ",COUNTRY_INFO!A559))</f>
        <v>Ethiopia</v>
      </c>
      <c r="B559" s="14" t="str">
        <f>IF(INTRO!$E$39="Non-endemic"," ",IF(COUNTRY_INFO!B559=0," ",COUNTRY_INFO!B559))</f>
        <v>Oromia West Harerge</v>
      </c>
      <c r="C559" s="14" t="str">
        <f>IF(INTRO!$E$39="Non-endemic"," ",IF(COUNTRY_INFO!C559=0," ",COUNTRY_INFO!C559))</f>
        <v>Tullo</v>
      </c>
      <c r="D559" s="15">
        <f>IF(INTRO!$E$39="Non-endemic",0,IF(INTRO!$E$39="Endemic but PC is not required",IF(COUNTRY_INFO!$H559=1,COUNTRY_INFO!F559+COUNTRY_INFO!G559,0),IF(COUNTRY_INFO!$H559=1,COUNTRY_INFO!F559+COUNTRY_INFO!G559,IF(COUNTRY_INFO!$I559=1,IF(COUNTRY_INFO!M559&gt;=(COUNTRY_INFO!F559+COUNTRY_INFO!G559),COUNTRY_INFO!F559+COUNTRY_INFO!G559,COUNTRY_INFO!$M559),0))))</f>
        <v>171664.93856387204</v>
      </c>
      <c r="E559" s="16">
        <f>IF(AND(INTRO!$E$39="Non-endemic",INTRO!$E$37="Non-endemic"),"Not required",IF(INTRO!$E$39="Non-endemic","Treat with DEC",COUNTRY_INFO!P559))</f>
        <v>0</v>
      </c>
      <c r="F559" s="16">
        <f>IF(INTRO!$E$39&lt;&gt;"Non-endemic",COUNTRY_INFO!Q559,"Not required")</f>
        <v>2</v>
      </c>
      <c r="G559" s="15">
        <f>IF(COUNTRY_INFO!H559=1, IF($E559=1,$D559, 0),0)</f>
        <v>0</v>
      </c>
      <c r="H559" s="15">
        <f>IF(INTRO!$E$39&lt;&gt;"Endemic",0, IF(AND(COUNTRY_INFO!$I559=1,$F559&lt;&gt;0),IF(COUNTRY_INFO!M559&gt;=(COUNTRY_INFO!F559+COUNTRY_INFO!G559),COUNTRY_INFO!F559+COUNTRY_INFO!G559,COUNTRY_INFO!$M559), 0))</f>
        <v>171664.93856387204</v>
      </c>
      <c r="I559" s="3"/>
      <c r="J559" s="15">
        <f t="shared" si="58"/>
        <v>171664.93856387204</v>
      </c>
      <c r="K559" s="15">
        <f t="shared" si="59"/>
        <v>0</v>
      </c>
      <c r="L559" s="15">
        <f t="shared" si="60"/>
        <v>961323.65595768334</v>
      </c>
      <c r="M559" s="15">
        <f t="shared" si="61"/>
        <v>0</v>
      </c>
      <c r="N559" s="15">
        <f t="shared" si="62"/>
        <v>961323.65595768334</v>
      </c>
      <c r="O559" s="25"/>
      <c r="P559" s="17">
        <f t="shared" si="56"/>
        <v>961323.65595768334</v>
      </c>
      <c r="Q559" s="17">
        <f t="shared" si="57"/>
        <v>1923</v>
      </c>
    </row>
    <row r="560" spans="1:17" x14ac:dyDescent="0.2">
      <c r="A560" s="14" t="str">
        <f>IF(INTRO!$E$39="Non-endemic"," ",IF(COUNTRY_INFO!A560=0," ",COUNTRY_INFO!A560))</f>
        <v>Ethiopia</v>
      </c>
      <c r="B560" s="14" t="str">
        <f>IF(INTRO!$E$39="Non-endemic"," ",IF(COUNTRY_INFO!B560=0," ",COUNTRY_INFO!B560))</f>
        <v>Oromia West Shewa</v>
      </c>
      <c r="C560" s="14" t="str">
        <f>IF(INTRO!$E$39="Non-endemic"," ",IF(COUNTRY_INFO!C560=0," ",COUNTRY_INFO!C560))</f>
        <v>Abuna Gindeberet</v>
      </c>
      <c r="D560" s="15">
        <f>IF(INTRO!$E$39="Non-endemic",0,IF(INTRO!$E$39="Endemic but PC is not required",IF(COUNTRY_INFO!$H560=1,COUNTRY_INFO!F560+COUNTRY_INFO!G560,0),IF(COUNTRY_INFO!$H560=1,COUNTRY_INFO!F560+COUNTRY_INFO!G560,IF(COUNTRY_INFO!$I560=1,IF(COUNTRY_INFO!M560&gt;=(COUNTRY_INFO!F560+COUNTRY_INFO!G560),COUNTRY_INFO!F560+COUNTRY_INFO!G560,COUNTRY_INFO!$M560),0))))</f>
        <v>0</v>
      </c>
      <c r="E560" s="16">
        <f>IF(AND(INTRO!$E$39="Non-endemic",INTRO!$E$37="Non-endemic"),"Not required",IF(INTRO!$E$39="Non-endemic","Treat with DEC",COUNTRY_INFO!P560))</f>
        <v>0</v>
      </c>
      <c r="F560" s="16">
        <f>IF(INTRO!$E$39&lt;&gt;"Non-endemic",COUNTRY_INFO!Q560,"Not required")</f>
        <v>0</v>
      </c>
      <c r="G560" s="15">
        <f>IF(COUNTRY_INFO!H560=1, IF($E560=1,$D560, 0),0)</f>
        <v>0</v>
      </c>
      <c r="H560" s="15">
        <f>IF(INTRO!$E$39&lt;&gt;"Endemic",0, IF(AND(COUNTRY_INFO!$I560=1,$F560&lt;&gt;0),IF(COUNTRY_INFO!M560&gt;=(COUNTRY_INFO!F560+COUNTRY_INFO!G560),COUNTRY_INFO!F560+COUNTRY_INFO!G560,COUNTRY_INFO!$M560), 0))</f>
        <v>0</v>
      </c>
      <c r="I560" s="3"/>
      <c r="J560" s="15">
        <f t="shared" si="58"/>
        <v>0</v>
      </c>
      <c r="K560" s="15">
        <f t="shared" si="59"/>
        <v>0</v>
      </c>
      <c r="L560" s="15">
        <f t="shared" si="60"/>
        <v>0</v>
      </c>
      <c r="M560" s="15">
        <f t="shared" si="61"/>
        <v>0</v>
      </c>
      <c r="N560" s="15">
        <f t="shared" si="62"/>
        <v>0</v>
      </c>
      <c r="O560" s="25"/>
      <c r="P560" s="17">
        <f t="shared" si="56"/>
        <v>0</v>
      </c>
      <c r="Q560" s="17">
        <f t="shared" si="57"/>
        <v>0</v>
      </c>
    </row>
    <row r="561" spans="1:17" x14ac:dyDescent="0.2">
      <c r="A561" s="14" t="str">
        <f>IF(INTRO!$E$39="Non-endemic"," ",IF(COUNTRY_INFO!A561=0," ",COUNTRY_INFO!A561))</f>
        <v>Ethiopia</v>
      </c>
      <c r="B561" s="14" t="str">
        <f>IF(INTRO!$E$39="Non-endemic"," ",IF(COUNTRY_INFO!B561=0," ",COUNTRY_INFO!B561))</f>
        <v>Oromia West Shewa</v>
      </c>
      <c r="C561" s="14" t="str">
        <f>IF(INTRO!$E$39="Non-endemic"," ",IF(COUNTRY_INFO!C561=0," ",COUNTRY_INFO!C561))</f>
        <v>Adea Berga</v>
      </c>
      <c r="D561" s="15">
        <f>IF(INTRO!$E$39="Non-endemic",0,IF(INTRO!$E$39="Endemic but PC is not required",IF(COUNTRY_INFO!$H561=1,COUNTRY_INFO!F561+COUNTRY_INFO!G561,0),IF(COUNTRY_INFO!$H561=1,COUNTRY_INFO!F561+COUNTRY_INFO!G561,IF(COUNTRY_INFO!$I561=1,IF(COUNTRY_INFO!M561&gt;=(COUNTRY_INFO!F561+COUNTRY_INFO!G561),COUNTRY_INFO!F561+COUNTRY_INFO!G561,COUNTRY_INFO!$M561),0))))</f>
        <v>0</v>
      </c>
      <c r="E561" s="16">
        <f>IF(AND(INTRO!$E$39="Non-endemic",INTRO!$E$37="Non-endemic"),"Not required",IF(INTRO!$E$39="Non-endemic","Treat with DEC",COUNTRY_INFO!P561))</f>
        <v>0</v>
      </c>
      <c r="F561" s="16">
        <f>IF(INTRO!$E$39&lt;&gt;"Non-endemic",COUNTRY_INFO!Q561,"Not required")</f>
        <v>0</v>
      </c>
      <c r="G561" s="15">
        <f>IF(COUNTRY_INFO!H561=1, IF($E561=1,$D561, 0),0)</f>
        <v>0</v>
      </c>
      <c r="H561" s="15">
        <f>IF(INTRO!$E$39&lt;&gt;"Endemic",0, IF(AND(COUNTRY_INFO!$I561=1,$F561&lt;&gt;0),IF(COUNTRY_INFO!M561&gt;=(COUNTRY_INFO!F561+COUNTRY_INFO!G561),COUNTRY_INFO!F561+COUNTRY_INFO!G561,COUNTRY_INFO!$M561), 0))</f>
        <v>0</v>
      </c>
      <c r="I561" s="3"/>
      <c r="J561" s="15">
        <f t="shared" si="58"/>
        <v>0</v>
      </c>
      <c r="K561" s="15">
        <f t="shared" si="59"/>
        <v>0</v>
      </c>
      <c r="L561" s="15">
        <f t="shared" si="60"/>
        <v>0</v>
      </c>
      <c r="M561" s="15">
        <f t="shared" si="61"/>
        <v>0</v>
      </c>
      <c r="N561" s="15">
        <f t="shared" si="62"/>
        <v>0</v>
      </c>
      <c r="O561" s="25"/>
      <c r="P561" s="17">
        <f t="shared" si="56"/>
        <v>0</v>
      </c>
      <c r="Q561" s="17">
        <f t="shared" si="57"/>
        <v>0</v>
      </c>
    </row>
    <row r="562" spans="1:17" x14ac:dyDescent="0.2">
      <c r="A562" s="14" t="str">
        <f>IF(INTRO!$E$39="Non-endemic"," ",IF(COUNTRY_INFO!A562=0," ",COUNTRY_INFO!A562))</f>
        <v>Ethiopia</v>
      </c>
      <c r="B562" s="14" t="str">
        <f>IF(INTRO!$E$39="Non-endemic"," ",IF(COUNTRY_INFO!B562=0," ",COUNTRY_INFO!B562))</f>
        <v>Oromia West Shewa</v>
      </c>
      <c r="C562" s="14" t="str">
        <f>IF(INTRO!$E$39="Non-endemic"," ",IF(COUNTRY_INFO!C562=0," ",COUNTRY_INFO!C562))</f>
        <v xml:space="preserve">Ambo </v>
      </c>
      <c r="D562" s="15">
        <f>IF(INTRO!$E$39="Non-endemic",0,IF(INTRO!$E$39="Endemic but PC is not required",IF(COUNTRY_INFO!$H562=1,COUNTRY_INFO!F562+COUNTRY_INFO!G562,0),IF(COUNTRY_INFO!$H562=1,COUNTRY_INFO!F562+COUNTRY_INFO!G562,IF(COUNTRY_INFO!$I562=1,IF(COUNTRY_INFO!M562&gt;=(COUNTRY_INFO!F562+COUNTRY_INFO!G562),COUNTRY_INFO!F562+COUNTRY_INFO!G562,COUNTRY_INFO!$M562),0))))</f>
        <v>0</v>
      </c>
      <c r="E562" s="16">
        <f>IF(AND(INTRO!$E$39="Non-endemic",INTRO!$E$37="Non-endemic"),"Not required",IF(INTRO!$E$39="Non-endemic","Treat with DEC",COUNTRY_INFO!P562))</f>
        <v>0</v>
      </c>
      <c r="F562" s="16">
        <f>IF(INTRO!$E$39&lt;&gt;"Non-endemic",COUNTRY_INFO!Q562,"Not required")</f>
        <v>0</v>
      </c>
      <c r="G562" s="15">
        <f>IF(COUNTRY_INFO!H562=1, IF($E562=1,$D562, 0),0)</f>
        <v>0</v>
      </c>
      <c r="H562" s="15">
        <f>IF(INTRO!$E$39&lt;&gt;"Endemic",0, IF(AND(COUNTRY_INFO!$I562=1,$F562&lt;&gt;0),IF(COUNTRY_INFO!M562&gt;=(COUNTRY_INFO!F562+COUNTRY_INFO!G562),COUNTRY_INFO!F562+COUNTRY_INFO!G562,COUNTRY_INFO!$M562), 0))</f>
        <v>0</v>
      </c>
      <c r="I562" s="3"/>
      <c r="J562" s="15">
        <f t="shared" si="58"/>
        <v>0</v>
      </c>
      <c r="K562" s="15">
        <f t="shared" si="59"/>
        <v>0</v>
      </c>
      <c r="L562" s="15">
        <f t="shared" si="60"/>
        <v>0</v>
      </c>
      <c r="M562" s="15">
        <f t="shared" si="61"/>
        <v>0</v>
      </c>
      <c r="N562" s="15">
        <f t="shared" si="62"/>
        <v>0</v>
      </c>
      <c r="O562" s="25"/>
      <c r="P562" s="17">
        <f t="shared" si="56"/>
        <v>0</v>
      </c>
      <c r="Q562" s="17">
        <f t="shared" si="57"/>
        <v>0</v>
      </c>
    </row>
    <row r="563" spans="1:17" x14ac:dyDescent="0.2">
      <c r="A563" s="14" t="str">
        <f>IF(INTRO!$E$39="Non-endemic"," ",IF(COUNTRY_INFO!A563=0," ",COUNTRY_INFO!A563))</f>
        <v>Ethiopia</v>
      </c>
      <c r="B563" s="14" t="str">
        <f>IF(INTRO!$E$39="Non-endemic"," ",IF(COUNTRY_INFO!B563=0," ",COUNTRY_INFO!B563))</f>
        <v>Oromia West Shewa</v>
      </c>
      <c r="C563" s="14" t="str">
        <f>IF(INTRO!$E$39="Non-endemic"," ",IF(COUNTRY_INFO!C563=0," ",COUNTRY_INFO!C563))</f>
        <v>Ambo Town</v>
      </c>
      <c r="D563" s="15">
        <f>IF(INTRO!$E$39="Non-endemic",0,IF(INTRO!$E$39="Endemic but PC is not required",IF(COUNTRY_INFO!$H563=1,COUNTRY_INFO!F563+COUNTRY_INFO!G563,0),IF(COUNTRY_INFO!$H563=1,COUNTRY_INFO!F563+COUNTRY_INFO!G563,IF(COUNTRY_INFO!$I563=1,IF(COUNTRY_INFO!M563&gt;=(COUNTRY_INFO!F563+COUNTRY_INFO!G563),COUNTRY_INFO!F563+COUNTRY_INFO!G563,COUNTRY_INFO!$M563),0))))</f>
        <v>61069.955067389128</v>
      </c>
      <c r="E563" s="16">
        <f>IF(AND(INTRO!$E$39="Non-endemic",INTRO!$E$37="Non-endemic"),"Not required",IF(INTRO!$E$39="Non-endemic","Treat with DEC",COUNTRY_INFO!P563))</f>
        <v>1</v>
      </c>
      <c r="F563" s="16">
        <f>IF(INTRO!$E$39&lt;&gt;"Non-endemic",COUNTRY_INFO!Q563,"Not required")</f>
        <v>0</v>
      </c>
      <c r="G563" s="15">
        <f>IF(COUNTRY_INFO!H563=1, IF($E563=1,$D563, 0),0)</f>
        <v>61069.955067389128</v>
      </c>
      <c r="H563" s="15">
        <f>IF(INTRO!$E$39&lt;&gt;"Endemic",0, IF(AND(COUNTRY_INFO!$I563=1,$F563&lt;&gt;0),IF(COUNTRY_INFO!M563&gt;=(COUNTRY_INFO!F563+COUNTRY_INFO!G563),COUNTRY_INFO!F563+COUNTRY_INFO!G563,COUNTRY_INFO!$M563), 0))</f>
        <v>0</v>
      </c>
      <c r="I563" s="3"/>
      <c r="J563" s="15">
        <f t="shared" si="58"/>
        <v>0</v>
      </c>
      <c r="K563" s="15">
        <f t="shared" si="59"/>
        <v>170995.87418868954</v>
      </c>
      <c r="L563" s="15">
        <f t="shared" si="60"/>
        <v>0</v>
      </c>
      <c r="M563" s="15">
        <f t="shared" si="61"/>
        <v>0</v>
      </c>
      <c r="N563" s="15">
        <f t="shared" si="62"/>
        <v>170995.87418868954</v>
      </c>
      <c r="O563" s="25"/>
      <c r="P563" s="17">
        <f t="shared" si="56"/>
        <v>170995.87418868954</v>
      </c>
      <c r="Q563" s="17">
        <f t="shared" si="57"/>
        <v>342</v>
      </c>
    </row>
    <row r="564" spans="1:17" x14ac:dyDescent="0.2">
      <c r="A564" s="14" t="str">
        <f>IF(INTRO!$E$39="Non-endemic"," ",IF(COUNTRY_INFO!A564=0," ",COUNTRY_INFO!A564))</f>
        <v>Ethiopia</v>
      </c>
      <c r="B564" s="14" t="str">
        <f>IF(INTRO!$E$39="Non-endemic"," ",IF(COUNTRY_INFO!B564=0," ",COUNTRY_INFO!B564))</f>
        <v>Oromia West Shewa</v>
      </c>
      <c r="C564" s="14" t="str">
        <f>IF(INTRO!$E$39="Non-endemic"," ",IF(COUNTRY_INFO!C564=0," ",COUNTRY_INFO!C564))</f>
        <v>Bako Tibe</v>
      </c>
      <c r="D564" s="15">
        <f>IF(INTRO!$E$39="Non-endemic",0,IF(INTRO!$E$39="Endemic but PC is not required",IF(COUNTRY_INFO!$H564=1,COUNTRY_INFO!F564+COUNTRY_INFO!G564,0),IF(COUNTRY_INFO!$H564=1,COUNTRY_INFO!F564+COUNTRY_INFO!G564,IF(COUNTRY_INFO!$I564=1,IF(COUNTRY_INFO!M564&gt;=(COUNTRY_INFO!F564+COUNTRY_INFO!G564),COUNTRY_INFO!F564+COUNTRY_INFO!G564,COUNTRY_INFO!$M564),0))))</f>
        <v>141460.7981537907</v>
      </c>
      <c r="E564" s="16">
        <f>IF(AND(INTRO!$E$39="Non-endemic",INTRO!$E$37="Non-endemic"),"Not required",IF(INTRO!$E$39="Non-endemic","Treat with DEC",COUNTRY_INFO!P564))</f>
        <v>0</v>
      </c>
      <c r="F564" s="16">
        <f>IF(INTRO!$E$39&lt;&gt;"Non-endemic",COUNTRY_INFO!Q564,"Not required")</f>
        <v>2</v>
      </c>
      <c r="G564" s="15">
        <f>IF(COUNTRY_INFO!H564=1, IF($E564=1,$D564, 0),0)</f>
        <v>0</v>
      </c>
      <c r="H564" s="15">
        <f>IF(INTRO!$E$39&lt;&gt;"Endemic",0, IF(AND(COUNTRY_INFO!$I564=1,$F564&lt;&gt;0),IF(COUNTRY_INFO!M564&gt;=(COUNTRY_INFO!F564+COUNTRY_INFO!G564),COUNTRY_INFO!F564+COUNTRY_INFO!G564,COUNTRY_INFO!$M564), 0))</f>
        <v>141460.7981537907</v>
      </c>
      <c r="I564" s="3"/>
      <c r="J564" s="15">
        <f t="shared" si="58"/>
        <v>141460.7981537907</v>
      </c>
      <c r="K564" s="15">
        <f t="shared" si="59"/>
        <v>0</v>
      </c>
      <c r="L564" s="15">
        <f t="shared" si="60"/>
        <v>792180.46966122789</v>
      </c>
      <c r="M564" s="15">
        <f t="shared" si="61"/>
        <v>0</v>
      </c>
      <c r="N564" s="15">
        <f t="shared" si="62"/>
        <v>792180.46966122789</v>
      </c>
      <c r="O564" s="25"/>
      <c r="P564" s="17">
        <f t="shared" si="56"/>
        <v>792180.46966122789</v>
      </c>
      <c r="Q564" s="17">
        <f t="shared" si="57"/>
        <v>1585</v>
      </c>
    </row>
    <row r="565" spans="1:17" x14ac:dyDescent="0.2">
      <c r="A565" s="14" t="str">
        <f>IF(INTRO!$E$39="Non-endemic"," ",IF(COUNTRY_INFO!A565=0," ",COUNTRY_INFO!A565))</f>
        <v>Ethiopia</v>
      </c>
      <c r="B565" s="14" t="str">
        <f>IF(INTRO!$E$39="Non-endemic"," ",IF(COUNTRY_INFO!B565=0," ",COUNTRY_INFO!B565))</f>
        <v>Oromia West Shewa</v>
      </c>
      <c r="C565" s="14" t="str">
        <f>IF(INTRO!$E$39="Non-endemic"," ",IF(COUNTRY_INFO!C565=0," ",COUNTRY_INFO!C565))</f>
        <v>Chelia</v>
      </c>
      <c r="D565" s="15">
        <f>IF(INTRO!$E$39="Non-endemic",0,IF(INTRO!$E$39="Endemic but PC is not required",IF(COUNTRY_INFO!$H565=1,COUNTRY_INFO!F565+COUNTRY_INFO!G565,0),IF(COUNTRY_INFO!$H565=1,COUNTRY_INFO!F565+COUNTRY_INFO!G565,IF(COUNTRY_INFO!$I565=1,IF(COUNTRY_INFO!M565&gt;=(COUNTRY_INFO!F565+COUNTRY_INFO!G565),COUNTRY_INFO!F565+COUNTRY_INFO!G565,COUNTRY_INFO!$M565),0))))</f>
        <v>96279.618191878384</v>
      </c>
      <c r="E565" s="16">
        <f>IF(AND(INTRO!$E$39="Non-endemic",INTRO!$E$37="Non-endemic"),"Not required",IF(INTRO!$E$39="Non-endemic","Treat with DEC",COUNTRY_INFO!P565))</f>
        <v>0</v>
      </c>
      <c r="F565" s="16">
        <f>IF(INTRO!$E$39&lt;&gt;"Non-endemic",COUNTRY_INFO!Q565,"Not required")</f>
        <v>2</v>
      </c>
      <c r="G565" s="15">
        <f>IF(COUNTRY_INFO!H565=1, IF($E565=1,$D565, 0),0)</f>
        <v>0</v>
      </c>
      <c r="H565" s="15">
        <f>IF(INTRO!$E$39&lt;&gt;"Endemic",0, IF(AND(COUNTRY_INFO!$I565=1,$F565&lt;&gt;0),IF(COUNTRY_INFO!M565&gt;=(COUNTRY_INFO!F565+COUNTRY_INFO!G565),COUNTRY_INFO!F565+COUNTRY_INFO!G565,COUNTRY_INFO!$M565), 0))</f>
        <v>96279.618191878384</v>
      </c>
      <c r="I565" s="3"/>
      <c r="J565" s="15">
        <f t="shared" si="58"/>
        <v>96279.618191878384</v>
      </c>
      <c r="K565" s="15">
        <f t="shared" si="59"/>
        <v>0</v>
      </c>
      <c r="L565" s="15">
        <f t="shared" si="60"/>
        <v>539165.86187451892</v>
      </c>
      <c r="M565" s="15">
        <f t="shared" si="61"/>
        <v>0</v>
      </c>
      <c r="N565" s="15">
        <f t="shared" si="62"/>
        <v>539165.86187451892</v>
      </c>
      <c r="O565" s="25"/>
      <c r="P565" s="17">
        <f t="shared" si="56"/>
        <v>539165.86187451892</v>
      </c>
      <c r="Q565" s="17">
        <f t="shared" si="57"/>
        <v>1079</v>
      </c>
    </row>
    <row r="566" spans="1:17" x14ac:dyDescent="0.2">
      <c r="A566" s="14" t="str">
        <f>IF(INTRO!$E$39="Non-endemic"," ",IF(COUNTRY_INFO!A566=0," ",COUNTRY_INFO!A566))</f>
        <v>Ethiopia</v>
      </c>
      <c r="B566" s="14" t="str">
        <f>IF(INTRO!$E$39="Non-endemic"," ",IF(COUNTRY_INFO!B566=0," ",COUNTRY_INFO!B566))</f>
        <v>Oromia West Shewa</v>
      </c>
      <c r="C566" s="14" t="str">
        <f>IF(INTRO!$E$39="Non-endemic"," ",IF(COUNTRY_INFO!C566=0," ",COUNTRY_INFO!C566))</f>
        <v xml:space="preserve">Chobi </v>
      </c>
      <c r="D566" s="15">
        <f>IF(INTRO!$E$39="Non-endemic",0,IF(INTRO!$E$39="Endemic but PC is not required",IF(COUNTRY_INFO!$H566=1,COUNTRY_INFO!F566+COUNTRY_INFO!G566,0),IF(COUNTRY_INFO!$H566=1,COUNTRY_INFO!F566+COUNTRY_INFO!G566,IF(COUNTRY_INFO!$I566=1,IF(COUNTRY_INFO!M566&gt;=(COUNTRY_INFO!F566+COUNTRY_INFO!G566),COUNTRY_INFO!F566+COUNTRY_INFO!G566,COUNTRY_INFO!$M566),0))))</f>
        <v>0</v>
      </c>
      <c r="E566" s="16">
        <f>IF(AND(INTRO!$E$39="Non-endemic",INTRO!$E$37="Non-endemic"),"Not required",IF(INTRO!$E$39="Non-endemic","Treat with DEC",COUNTRY_INFO!P566))</f>
        <v>0</v>
      </c>
      <c r="F566" s="16">
        <f>IF(INTRO!$E$39&lt;&gt;"Non-endemic",COUNTRY_INFO!Q566,"Not required")</f>
        <v>0</v>
      </c>
      <c r="G566" s="15">
        <f>IF(COUNTRY_INFO!H566=1, IF($E566=1,$D566, 0),0)</f>
        <v>0</v>
      </c>
      <c r="H566" s="15">
        <f>IF(INTRO!$E$39&lt;&gt;"Endemic",0, IF(AND(COUNTRY_INFO!$I566=1,$F566&lt;&gt;0),IF(COUNTRY_INFO!M566&gt;=(COUNTRY_INFO!F566+COUNTRY_INFO!G566),COUNTRY_INFO!F566+COUNTRY_INFO!G566,COUNTRY_INFO!$M566), 0))</f>
        <v>0</v>
      </c>
      <c r="I566" s="3"/>
      <c r="J566" s="15">
        <f t="shared" si="58"/>
        <v>0</v>
      </c>
      <c r="K566" s="15">
        <f t="shared" si="59"/>
        <v>0</v>
      </c>
      <c r="L566" s="15">
        <f t="shared" si="60"/>
        <v>0</v>
      </c>
      <c r="M566" s="15">
        <f t="shared" si="61"/>
        <v>0</v>
      </c>
      <c r="N566" s="15">
        <f t="shared" si="62"/>
        <v>0</v>
      </c>
      <c r="O566" s="25"/>
      <c r="P566" s="17">
        <f t="shared" si="56"/>
        <v>0</v>
      </c>
      <c r="Q566" s="17">
        <f t="shared" si="57"/>
        <v>0</v>
      </c>
    </row>
    <row r="567" spans="1:17" x14ac:dyDescent="0.2">
      <c r="A567" s="14" t="str">
        <f>IF(INTRO!$E$39="Non-endemic"," ",IF(COUNTRY_INFO!A567=0," ",COUNTRY_INFO!A567))</f>
        <v>Ethiopia</v>
      </c>
      <c r="B567" s="14" t="str">
        <f>IF(INTRO!$E$39="Non-endemic"," ",IF(COUNTRY_INFO!B567=0," ",COUNTRY_INFO!B567))</f>
        <v>Oromia West Shewa</v>
      </c>
      <c r="C567" s="14" t="str">
        <f>IF(INTRO!$E$39="Non-endemic"," ",IF(COUNTRY_INFO!C567=0," ",COUNTRY_INFO!C567))</f>
        <v>Dano</v>
      </c>
      <c r="D567" s="15">
        <f>IF(INTRO!$E$39="Non-endemic",0,IF(INTRO!$E$39="Endemic but PC is not required",IF(COUNTRY_INFO!$H567=1,COUNTRY_INFO!F567+COUNTRY_INFO!G567,0),IF(COUNTRY_INFO!$H567=1,COUNTRY_INFO!F567+COUNTRY_INFO!G567,IF(COUNTRY_INFO!$I567=1,IF(COUNTRY_INFO!M567&gt;=(COUNTRY_INFO!F567+COUNTRY_INFO!G567),COUNTRY_INFO!F567+COUNTRY_INFO!G567,COUNTRY_INFO!$M567),0))))</f>
        <v>110072.51863633527</v>
      </c>
      <c r="E567" s="16">
        <f>IF(AND(INTRO!$E$39="Non-endemic",INTRO!$E$37="Non-endemic"),"Not required",IF(INTRO!$E$39="Non-endemic","Treat with DEC",COUNTRY_INFO!P567))</f>
        <v>1</v>
      </c>
      <c r="F567" s="16">
        <f>IF(INTRO!$E$39&lt;&gt;"Non-endemic",COUNTRY_INFO!Q567,"Not required")</f>
        <v>2</v>
      </c>
      <c r="G567" s="15">
        <f>IF(COUNTRY_INFO!H567=1, IF($E567=1,$D567, 0),0)</f>
        <v>110072.51863633527</v>
      </c>
      <c r="H567" s="15">
        <f>IF(INTRO!$E$39&lt;&gt;"Endemic",0, IF(AND(COUNTRY_INFO!$I567=1,$F567&lt;&gt;0),IF(COUNTRY_INFO!M567&gt;=(COUNTRY_INFO!F567+COUNTRY_INFO!G567),COUNTRY_INFO!F567+COUNTRY_INFO!G567,COUNTRY_INFO!$M567), 0))</f>
        <v>110072.51863633527</v>
      </c>
      <c r="I567" s="3"/>
      <c r="J567" s="15">
        <f t="shared" si="58"/>
        <v>110072.51863633527</v>
      </c>
      <c r="K567" s="15">
        <f t="shared" si="59"/>
        <v>0</v>
      </c>
      <c r="L567" s="15">
        <f t="shared" si="60"/>
        <v>308203.05218173872</v>
      </c>
      <c r="M567" s="15">
        <f t="shared" si="61"/>
        <v>308203.05218173872</v>
      </c>
      <c r="N567" s="15">
        <f t="shared" si="62"/>
        <v>616406.10436347744</v>
      </c>
      <c r="O567" s="25"/>
      <c r="P567" s="17">
        <f t="shared" si="56"/>
        <v>616406.10436347744</v>
      </c>
      <c r="Q567" s="17">
        <f t="shared" si="57"/>
        <v>1233</v>
      </c>
    </row>
    <row r="568" spans="1:17" x14ac:dyDescent="0.2">
      <c r="A568" s="14" t="str">
        <f>IF(INTRO!$E$39="Non-endemic"," ",IF(COUNTRY_INFO!A568=0," ",COUNTRY_INFO!A568))</f>
        <v>Ethiopia</v>
      </c>
      <c r="B568" s="14" t="str">
        <f>IF(INTRO!$E$39="Non-endemic"," ",IF(COUNTRY_INFO!B568=0," ",COUNTRY_INFO!B568))</f>
        <v>Oromia West Shewa</v>
      </c>
      <c r="C568" s="14" t="str">
        <f>IF(INTRO!$E$39="Non-endemic"," ",IF(COUNTRY_INFO!C568=0," ",COUNTRY_INFO!C568))</f>
        <v>Dendi</v>
      </c>
      <c r="D568" s="15">
        <f>IF(INTRO!$E$39="Non-endemic",0,IF(INTRO!$E$39="Endemic but PC is not required",IF(COUNTRY_INFO!$H568=1,COUNTRY_INFO!F568+COUNTRY_INFO!G568,0),IF(COUNTRY_INFO!$H568=1,COUNTRY_INFO!F568+COUNTRY_INFO!G568,IF(COUNTRY_INFO!$I568=1,IF(COUNTRY_INFO!M568&gt;=(COUNTRY_INFO!F568+COUNTRY_INFO!G568),COUNTRY_INFO!F568+COUNTRY_INFO!G568,COUNTRY_INFO!$M568),0))))</f>
        <v>0</v>
      </c>
      <c r="E568" s="16">
        <f>IF(AND(INTRO!$E$39="Non-endemic",INTRO!$E$37="Non-endemic"),"Not required",IF(INTRO!$E$39="Non-endemic","Treat with DEC",COUNTRY_INFO!P568))</f>
        <v>0</v>
      </c>
      <c r="F568" s="16">
        <f>IF(INTRO!$E$39&lt;&gt;"Non-endemic",COUNTRY_INFO!Q568,"Not required")</f>
        <v>0</v>
      </c>
      <c r="G568" s="15">
        <f>IF(COUNTRY_INFO!H568=1, IF($E568=1,$D568, 0),0)</f>
        <v>0</v>
      </c>
      <c r="H568" s="15">
        <f>IF(INTRO!$E$39&lt;&gt;"Endemic",0, IF(AND(COUNTRY_INFO!$I568=1,$F568&lt;&gt;0),IF(COUNTRY_INFO!M568&gt;=(COUNTRY_INFO!F568+COUNTRY_INFO!G568),COUNTRY_INFO!F568+COUNTRY_INFO!G568,COUNTRY_INFO!$M568), 0))</f>
        <v>0</v>
      </c>
      <c r="I568" s="3"/>
      <c r="J568" s="15">
        <f t="shared" si="58"/>
        <v>0</v>
      </c>
      <c r="K568" s="15">
        <f t="shared" si="59"/>
        <v>0</v>
      </c>
      <c r="L568" s="15">
        <f t="shared" si="60"/>
        <v>0</v>
      </c>
      <c r="M568" s="15">
        <f t="shared" si="61"/>
        <v>0</v>
      </c>
      <c r="N568" s="15">
        <f t="shared" si="62"/>
        <v>0</v>
      </c>
      <c r="O568" s="25"/>
      <c r="P568" s="17">
        <f t="shared" si="56"/>
        <v>0</v>
      </c>
      <c r="Q568" s="17">
        <f t="shared" si="57"/>
        <v>0</v>
      </c>
    </row>
    <row r="569" spans="1:17" x14ac:dyDescent="0.2">
      <c r="A569" s="14" t="str">
        <f>IF(INTRO!$E$39="Non-endemic"," ",IF(COUNTRY_INFO!A569=0," ",COUNTRY_INFO!A569))</f>
        <v>Ethiopia</v>
      </c>
      <c r="B569" s="14" t="str">
        <f>IF(INTRO!$E$39="Non-endemic"," ",IF(COUNTRY_INFO!B569=0," ",COUNTRY_INFO!B569))</f>
        <v>Oromia West Shewa</v>
      </c>
      <c r="C569" s="14" t="str">
        <f>IF(INTRO!$E$39="Non-endemic"," ",IF(COUNTRY_INFO!C569=0," ",COUNTRY_INFO!C569))</f>
        <v xml:space="preserve">Dire (Tikur) Enchini </v>
      </c>
      <c r="D569" s="15">
        <f>IF(INTRO!$E$39="Non-endemic",0,IF(INTRO!$E$39="Endemic but PC is not required",IF(COUNTRY_INFO!$H569=1,COUNTRY_INFO!F569+COUNTRY_INFO!G569,0),IF(COUNTRY_INFO!$H569=1,COUNTRY_INFO!F569+COUNTRY_INFO!G569,IF(COUNTRY_INFO!$I569=1,IF(COUNTRY_INFO!M569&gt;=(COUNTRY_INFO!F569+COUNTRY_INFO!G569),COUNTRY_INFO!F569+COUNTRY_INFO!G569,COUNTRY_INFO!$M569),0))))</f>
        <v>0</v>
      </c>
      <c r="E569" s="16">
        <f>IF(AND(INTRO!$E$39="Non-endemic",INTRO!$E$37="Non-endemic"),"Not required",IF(INTRO!$E$39="Non-endemic","Treat with DEC",COUNTRY_INFO!P569))</f>
        <v>0</v>
      </c>
      <c r="F569" s="16">
        <f>IF(INTRO!$E$39&lt;&gt;"Non-endemic",COUNTRY_INFO!Q569,"Not required")</f>
        <v>0</v>
      </c>
      <c r="G569" s="15">
        <f>IF(COUNTRY_INFO!H569=1, IF($E569=1,$D569, 0),0)</f>
        <v>0</v>
      </c>
      <c r="H569" s="15">
        <f>IF(INTRO!$E$39&lt;&gt;"Endemic",0, IF(AND(COUNTRY_INFO!$I569=1,$F569&lt;&gt;0),IF(COUNTRY_INFO!M569&gt;=(COUNTRY_INFO!F569+COUNTRY_INFO!G569),COUNTRY_INFO!F569+COUNTRY_INFO!G569,COUNTRY_INFO!$M569), 0))</f>
        <v>0</v>
      </c>
      <c r="I569" s="3"/>
      <c r="J569" s="15">
        <f t="shared" si="58"/>
        <v>0</v>
      </c>
      <c r="K569" s="15">
        <f t="shared" si="59"/>
        <v>0</v>
      </c>
      <c r="L569" s="15">
        <f t="shared" si="60"/>
        <v>0</v>
      </c>
      <c r="M569" s="15">
        <f t="shared" si="61"/>
        <v>0</v>
      </c>
      <c r="N569" s="15">
        <f t="shared" si="62"/>
        <v>0</v>
      </c>
      <c r="O569" s="25"/>
      <c r="P569" s="17">
        <f t="shared" si="56"/>
        <v>0</v>
      </c>
      <c r="Q569" s="17">
        <f t="shared" si="57"/>
        <v>0</v>
      </c>
    </row>
    <row r="570" spans="1:17" x14ac:dyDescent="0.2">
      <c r="A570" s="14" t="str">
        <f>IF(INTRO!$E$39="Non-endemic"," ",IF(COUNTRY_INFO!A570=0," ",COUNTRY_INFO!A570))</f>
        <v>Ethiopia</v>
      </c>
      <c r="B570" s="14" t="str">
        <f>IF(INTRO!$E$39="Non-endemic"," ",IF(COUNTRY_INFO!B570=0," ",COUNTRY_INFO!B570))</f>
        <v>Oromia West Shewa</v>
      </c>
      <c r="C570" s="14" t="str">
        <f>IF(INTRO!$E$39="Non-endemic"," ",IF(COUNTRY_INFO!C570=0," ",COUNTRY_INFO!C570))</f>
        <v>Ejere</v>
      </c>
      <c r="D570" s="15">
        <f>IF(INTRO!$E$39="Non-endemic",0,IF(INTRO!$E$39="Endemic but PC is not required",IF(COUNTRY_INFO!$H570=1,COUNTRY_INFO!F570+COUNTRY_INFO!G570,0),IF(COUNTRY_INFO!$H570=1,COUNTRY_INFO!F570+COUNTRY_INFO!G570,IF(COUNTRY_INFO!$I570=1,IF(COUNTRY_INFO!M570&gt;=(COUNTRY_INFO!F570+COUNTRY_INFO!G570),COUNTRY_INFO!F570+COUNTRY_INFO!G570,COUNTRY_INFO!$M570),0))))</f>
        <v>0</v>
      </c>
      <c r="E570" s="16">
        <f>IF(AND(INTRO!$E$39="Non-endemic",INTRO!$E$37="Non-endemic"),"Not required",IF(INTRO!$E$39="Non-endemic","Treat with DEC",COUNTRY_INFO!P570))</f>
        <v>0</v>
      </c>
      <c r="F570" s="16">
        <f>IF(INTRO!$E$39&lt;&gt;"Non-endemic",COUNTRY_INFO!Q570,"Not required")</f>
        <v>0</v>
      </c>
      <c r="G570" s="15">
        <f>IF(COUNTRY_INFO!H570=1, IF($E570=1,$D570, 0),0)</f>
        <v>0</v>
      </c>
      <c r="H570" s="15">
        <f>IF(INTRO!$E$39&lt;&gt;"Endemic",0, IF(AND(COUNTRY_INFO!$I570=1,$F570&lt;&gt;0),IF(COUNTRY_INFO!M570&gt;=(COUNTRY_INFO!F570+COUNTRY_INFO!G570),COUNTRY_INFO!F570+COUNTRY_INFO!G570,COUNTRY_INFO!$M570), 0))</f>
        <v>0</v>
      </c>
      <c r="I570" s="3"/>
      <c r="J570" s="15">
        <f t="shared" si="58"/>
        <v>0</v>
      </c>
      <c r="K570" s="15">
        <f t="shared" si="59"/>
        <v>0</v>
      </c>
      <c r="L570" s="15">
        <f t="shared" si="60"/>
        <v>0</v>
      </c>
      <c r="M570" s="15">
        <f t="shared" si="61"/>
        <v>0</v>
      </c>
      <c r="N570" s="15">
        <f t="shared" si="62"/>
        <v>0</v>
      </c>
      <c r="O570" s="25"/>
      <c r="P570" s="17">
        <f t="shared" si="56"/>
        <v>0</v>
      </c>
      <c r="Q570" s="17">
        <f t="shared" si="57"/>
        <v>0</v>
      </c>
    </row>
    <row r="571" spans="1:17" x14ac:dyDescent="0.2">
      <c r="A571" s="14" t="str">
        <f>IF(INTRO!$E$39="Non-endemic"," ",IF(COUNTRY_INFO!A571=0," ",COUNTRY_INFO!A571))</f>
        <v>Ethiopia</v>
      </c>
      <c r="B571" s="14" t="str">
        <f>IF(INTRO!$E$39="Non-endemic"," ",IF(COUNTRY_INFO!B571=0," ",COUNTRY_INFO!B571))</f>
        <v>Oromia West Shewa</v>
      </c>
      <c r="C571" s="14" t="str">
        <f>IF(INTRO!$E$39="Non-endemic"," ",IF(COUNTRY_INFO!C571=0," ",COUNTRY_INFO!C571))</f>
        <v xml:space="preserve">Ejersa Lafo </v>
      </c>
      <c r="D571" s="15">
        <f>IF(INTRO!$E$39="Non-endemic",0,IF(INTRO!$E$39="Endemic but PC is not required",IF(COUNTRY_INFO!$H571=1,COUNTRY_INFO!F571+COUNTRY_INFO!G571,0),IF(COUNTRY_INFO!$H571=1,COUNTRY_INFO!F571+COUNTRY_INFO!G571,IF(COUNTRY_INFO!$I571=1,IF(COUNTRY_INFO!M571&gt;=(COUNTRY_INFO!F571+COUNTRY_INFO!G571),COUNTRY_INFO!F571+COUNTRY_INFO!G571,COUNTRY_INFO!$M571),0))))</f>
        <v>0</v>
      </c>
      <c r="E571" s="16">
        <f>IF(AND(INTRO!$E$39="Non-endemic",INTRO!$E$37="Non-endemic"),"Not required",IF(INTRO!$E$39="Non-endemic","Treat with DEC",COUNTRY_INFO!P571))</f>
        <v>0</v>
      </c>
      <c r="F571" s="16">
        <f>IF(INTRO!$E$39&lt;&gt;"Non-endemic",COUNTRY_INFO!Q571,"Not required")</f>
        <v>0</v>
      </c>
      <c r="G571" s="15">
        <f>IF(COUNTRY_INFO!H571=1, IF($E571=1,$D571, 0),0)</f>
        <v>0</v>
      </c>
      <c r="H571" s="15">
        <f>IF(INTRO!$E$39&lt;&gt;"Endemic",0, IF(AND(COUNTRY_INFO!$I571=1,$F571&lt;&gt;0),IF(COUNTRY_INFO!M571&gt;=(COUNTRY_INFO!F571+COUNTRY_INFO!G571),COUNTRY_INFO!F571+COUNTRY_INFO!G571,COUNTRY_INFO!$M571), 0))</f>
        <v>0</v>
      </c>
      <c r="I571" s="3"/>
      <c r="J571" s="15">
        <f t="shared" si="58"/>
        <v>0</v>
      </c>
      <c r="K571" s="15">
        <f t="shared" si="59"/>
        <v>0</v>
      </c>
      <c r="L571" s="15">
        <f t="shared" si="60"/>
        <v>0</v>
      </c>
      <c r="M571" s="15">
        <f t="shared" si="61"/>
        <v>0</v>
      </c>
      <c r="N571" s="15">
        <f t="shared" si="62"/>
        <v>0</v>
      </c>
      <c r="O571" s="25"/>
      <c r="P571" s="17">
        <f t="shared" si="56"/>
        <v>0</v>
      </c>
      <c r="Q571" s="17">
        <f t="shared" si="57"/>
        <v>0</v>
      </c>
    </row>
    <row r="572" spans="1:17" x14ac:dyDescent="0.2">
      <c r="A572" s="14" t="str">
        <f>IF(INTRO!$E$39="Non-endemic"," ",IF(COUNTRY_INFO!A572=0," ",COUNTRY_INFO!A572))</f>
        <v>Ethiopia</v>
      </c>
      <c r="B572" s="14" t="str">
        <f>IF(INTRO!$E$39="Non-endemic"," ",IF(COUNTRY_INFO!B572=0," ",COUNTRY_INFO!B572))</f>
        <v>Oromia West Shewa</v>
      </c>
      <c r="C572" s="14" t="str">
        <f>IF(INTRO!$E$39="Non-endemic"," ",IF(COUNTRY_INFO!C572=0," ",COUNTRY_INFO!C572))</f>
        <v>Elu Gelan</v>
      </c>
      <c r="D572" s="15">
        <f>IF(INTRO!$E$39="Non-endemic",0,IF(INTRO!$E$39="Endemic but PC is not required",IF(COUNTRY_INFO!$H572=1,COUNTRY_INFO!F572+COUNTRY_INFO!G572,0),IF(COUNTRY_INFO!$H572=1,COUNTRY_INFO!F572+COUNTRY_INFO!G572,IF(COUNTRY_INFO!$I572=1,IF(COUNTRY_INFO!M572&gt;=(COUNTRY_INFO!F572+COUNTRY_INFO!G572),COUNTRY_INFO!F572+COUNTRY_INFO!G572,COUNTRY_INFO!$M572),0))))</f>
        <v>69437.126684589093</v>
      </c>
      <c r="E572" s="16">
        <f>IF(AND(INTRO!$E$39="Non-endemic",INTRO!$E$37="Non-endemic"),"Not required",IF(INTRO!$E$39="Non-endemic","Treat with DEC",COUNTRY_INFO!P572))</f>
        <v>0</v>
      </c>
      <c r="F572" s="16">
        <f>IF(INTRO!$E$39&lt;&gt;"Non-endemic",COUNTRY_INFO!Q572,"Not required")</f>
        <v>2</v>
      </c>
      <c r="G572" s="15">
        <f>IF(COUNTRY_INFO!H572=1, IF($E572=1,$D572, 0),0)</f>
        <v>0</v>
      </c>
      <c r="H572" s="15">
        <f>IF(INTRO!$E$39&lt;&gt;"Endemic",0, IF(AND(COUNTRY_INFO!$I572=1,$F572&lt;&gt;0),IF(COUNTRY_INFO!M572&gt;=(COUNTRY_INFO!F572+COUNTRY_INFO!G572),COUNTRY_INFO!F572+COUNTRY_INFO!G572,COUNTRY_INFO!$M572), 0))</f>
        <v>69437.126684589093</v>
      </c>
      <c r="I572" s="3"/>
      <c r="J572" s="15">
        <f t="shared" si="58"/>
        <v>69437.126684589093</v>
      </c>
      <c r="K572" s="15">
        <f t="shared" si="59"/>
        <v>0</v>
      </c>
      <c r="L572" s="15">
        <f t="shared" si="60"/>
        <v>388847.90943369892</v>
      </c>
      <c r="M572" s="15">
        <f t="shared" si="61"/>
        <v>0</v>
      </c>
      <c r="N572" s="15">
        <f t="shared" si="62"/>
        <v>388847.90943369892</v>
      </c>
      <c r="O572" s="25"/>
      <c r="P572" s="17">
        <f t="shared" si="56"/>
        <v>388847.90943369892</v>
      </c>
      <c r="Q572" s="17">
        <f t="shared" si="57"/>
        <v>778</v>
      </c>
    </row>
    <row r="573" spans="1:17" x14ac:dyDescent="0.2">
      <c r="A573" s="14" t="str">
        <f>IF(INTRO!$E$39="Non-endemic"," ",IF(COUNTRY_INFO!A573=0," ",COUNTRY_INFO!A573))</f>
        <v>Ethiopia</v>
      </c>
      <c r="B573" s="14" t="str">
        <f>IF(INTRO!$E$39="Non-endemic"," ",IF(COUNTRY_INFO!B573=0," ",COUNTRY_INFO!B573))</f>
        <v>Oromia West Shewa</v>
      </c>
      <c r="C573" s="14" t="str">
        <f>IF(INTRO!$E$39="Non-endemic"," ",IF(COUNTRY_INFO!C573=0," ",COUNTRY_INFO!C573))</f>
        <v>Gindeberet</v>
      </c>
      <c r="D573" s="15">
        <f>IF(INTRO!$E$39="Non-endemic",0,IF(INTRO!$E$39="Endemic but PC is not required",IF(COUNTRY_INFO!$H573=1,COUNTRY_INFO!F573+COUNTRY_INFO!G573,0),IF(COUNTRY_INFO!$H573=1,COUNTRY_INFO!F573+COUNTRY_INFO!G573,IF(COUNTRY_INFO!$I573=1,IF(COUNTRY_INFO!M573&gt;=(COUNTRY_INFO!F573+COUNTRY_INFO!G573),COUNTRY_INFO!F573+COUNTRY_INFO!G573,COUNTRY_INFO!$M573),0))))</f>
        <v>0</v>
      </c>
      <c r="E573" s="16">
        <f>IF(AND(INTRO!$E$39="Non-endemic",INTRO!$E$37="Non-endemic"),"Not required",IF(INTRO!$E$39="Non-endemic","Treat with DEC",COUNTRY_INFO!P573))</f>
        <v>0</v>
      </c>
      <c r="F573" s="16">
        <f>IF(INTRO!$E$39&lt;&gt;"Non-endemic",COUNTRY_INFO!Q573,"Not required")</f>
        <v>0</v>
      </c>
      <c r="G573" s="15">
        <f>IF(COUNTRY_INFO!H573=1, IF($E573=1,$D573, 0),0)</f>
        <v>0</v>
      </c>
      <c r="H573" s="15">
        <f>IF(INTRO!$E$39&lt;&gt;"Endemic",0, IF(AND(COUNTRY_INFO!$I573=1,$F573&lt;&gt;0),IF(COUNTRY_INFO!M573&gt;=(COUNTRY_INFO!F573+COUNTRY_INFO!G573),COUNTRY_INFO!F573+COUNTRY_INFO!G573,COUNTRY_INFO!$M573), 0))</f>
        <v>0</v>
      </c>
      <c r="I573" s="3"/>
      <c r="J573" s="15">
        <f t="shared" si="58"/>
        <v>0</v>
      </c>
      <c r="K573" s="15">
        <f t="shared" si="59"/>
        <v>0</v>
      </c>
      <c r="L573" s="15">
        <f t="shared" si="60"/>
        <v>0</v>
      </c>
      <c r="M573" s="15">
        <f t="shared" si="61"/>
        <v>0</v>
      </c>
      <c r="N573" s="15">
        <f t="shared" si="62"/>
        <v>0</v>
      </c>
      <c r="O573" s="25"/>
      <c r="P573" s="17">
        <f t="shared" si="56"/>
        <v>0</v>
      </c>
      <c r="Q573" s="17">
        <f t="shared" si="57"/>
        <v>0</v>
      </c>
    </row>
    <row r="574" spans="1:17" x14ac:dyDescent="0.2">
      <c r="A574" s="14" t="str">
        <f>IF(INTRO!$E$39="Non-endemic"," ",IF(COUNTRY_INFO!A574=0," ",COUNTRY_INFO!A574))</f>
        <v>Ethiopia</v>
      </c>
      <c r="B574" s="14" t="str">
        <f>IF(INTRO!$E$39="Non-endemic"," ",IF(COUNTRY_INFO!B574=0," ",COUNTRY_INFO!B574))</f>
        <v>Oromia West Shewa</v>
      </c>
      <c r="C574" s="14" t="str">
        <f>IF(INTRO!$E$39="Non-endemic"," ",IF(COUNTRY_INFO!C574=0," ",COUNTRY_INFO!C574))</f>
        <v>Ilfata</v>
      </c>
      <c r="D574" s="15">
        <f>IF(INTRO!$E$39="Non-endemic",0,IF(INTRO!$E$39="Endemic but PC is not required",IF(COUNTRY_INFO!$H574=1,COUNTRY_INFO!F574+COUNTRY_INFO!G574,0),IF(COUNTRY_INFO!$H574=1,COUNTRY_INFO!F574+COUNTRY_INFO!G574,IF(COUNTRY_INFO!$I574=1,IF(COUNTRY_INFO!M574&gt;=(COUNTRY_INFO!F574+COUNTRY_INFO!G574),COUNTRY_INFO!F574+COUNTRY_INFO!G574,COUNTRY_INFO!$M574),0))))</f>
        <v>0</v>
      </c>
      <c r="E574" s="16">
        <f>IF(AND(INTRO!$E$39="Non-endemic",INTRO!$E$37="Non-endemic"),"Not required",IF(INTRO!$E$39="Non-endemic","Treat with DEC",COUNTRY_INFO!P574))</f>
        <v>0</v>
      </c>
      <c r="F574" s="16">
        <f>IF(INTRO!$E$39&lt;&gt;"Non-endemic",COUNTRY_INFO!Q574,"Not required")</f>
        <v>0</v>
      </c>
      <c r="G574" s="15">
        <f>IF(COUNTRY_INFO!H574=1, IF($E574=1,$D574, 0),0)</f>
        <v>0</v>
      </c>
      <c r="H574" s="15">
        <f>IF(INTRO!$E$39&lt;&gt;"Endemic",0, IF(AND(COUNTRY_INFO!$I574=1,$F574&lt;&gt;0),IF(COUNTRY_INFO!M574&gt;=(COUNTRY_INFO!F574+COUNTRY_INFO!G574),COUNTRY_INFO!F574+COUNTRY_INFO!G574,COUNTRY_INFO!$M574), 0))</f>
        <v>0</v>
      </c>
      <c r="I574" s="3"/>
      <c r="J574" s="15">
        <f t="shared" si="58"/>
        <v>0</v>
      </c>
      <c r="K574" s="15">
        <f t="shared" si="59"/>
        <v>0</v>
      </c>
      <c r="L574" s="15">
        <f t="shared" si="60"/>
        <v>0</v>
      </c>
      <c r="M574" s="15">
        <f t="shared" si="61"/>
        <v>0</v>
      </c>
      <c r="N574" s="15">
        <f t="shared" si="62"/>
        <v>0</v>
      </c>
      <c r="O574" s="25"/>
      <c r="P574" s="17">
        <f t="shared" si="56"/>
        <v>0</v>
      </c>
      <c r="Q574" s="17">
        <f t="shared" si="57"/>
        <v>0</v>
      </c>
    </row>
    <row r="575" spans="1:17" x14ac:dyDescent="0.2">
      <c r="A575" s="14" t="str">
        <f>IF(INTRO!$E$39="Non-endemic"," ",IF(COUNTRY_INFO!A575=0," ",COUNTRY_INFO!A575))</f>
        <v>Ethiopia</v>
      </c>
      <c r="B575" s="14" t="str">
        <f>IF(INTRO!$E$39="Non-endemic"," ",IF(COUNTRY_INFO!B575=0," ",COUNTRY_INFO!B575))</f>
        <v>Oromia West Shewa</v>
      </c>
      <c r="C575" s="14" t="str">
        <f>IF(INTRO!$E$39="Non-endemic"," ",IF(COUNTRY_INFO!C575=0," ",COUNTRY_INFO!C575))</f>
        <v>Jeldu</v>
      </c>
      <c r="D575" s="15">
        <f>IF(INTRO!$E$39="Non-endemic",0,IF(INTRO!$E$39="Endemic but PC is not required",IF(COUNTRY_INFO!$H575=1,COUNTRY_INFO!F575+COUNTRY_INFO!G575,0),IF(COUNTRY_INFO!$H575=1,COUNTRY_INFO!F575+COUNTRY_INFO!G575,IF(COUNTRY_INFO!$I575=1,IF(COUNTRY_INFO!M575&gt;=(COUNTRY_INFO!F575+COUNTRY_INFO!G575),COUNTRY_INFO!F575+COUNTRY_INFO!G575,COUNTRY_INFO!$M575),0))))</f>
        <v>0</v>
      </c>
      <c r="E575" s="16">
        <f>IF(AND(INTRO!$E$39="Non-endemic",INTRO!$E$37="Non-endemic"),"Not required",IF(INTRO!$E$39="Non-endemic","Treat with DEC",COUNTRY_INFO!P575))</f>
        <v>0</v>
      </c>
      <c r="F575" s="16">
        <f>IF(INTRO!$E$39&lt;&gt;"Non-endemic",COUNTRY_INFO!Q575,"Not required")</f>
        <v>0</v>
      </c>
      <c r="G575" s="15">
        <f>IF(COUNTRY_INFO!H575=1, IF($E575=1,$D575, 0),0)</f>
        <v>0</v>
      </c>
      <c r="H575" s="15">
        <f>IF(INTRO!$E$39&lt;&gt;"Endemic",0, IF(AND(COUNTRY_INFO!$I575=1,$F575&lt;&gt;0),IF(COUNTRY_INFO!M575&gt;=(COUNTRY_INFO!F575+COUNTRY_INFO!G575),COUNTRY_INFO!F575+COUNTRY_INFO!G575,COUNTRY_INFO!$M575), 0))</f>
        <v>0</v>
      </c>
      <c r="I575" s="3"/>
      <c r="J575" s="15">
        <f t="shared" si="58"/>
        <v>0</v>
      </c>
      <c r="K575" s="15">
        <f t="shared" si="59"/>
        <v>0</v>
      </c>
      <c r="L575" s="15">
        <f t="shared" si="60"/>
        <v>0</v>
      </c>
      <c r="M575" s="15">
        <f t="shared" si="61"/>
        <v>0</v>
      </c>
      <c r="N575" s="15">
        <f t="shared" si="62"/>
        <v>0</v>
      </c>
      <c r="O575" s="25"/>
      <c r="P575" s="17">
        <f t="shared" si="56"/>
        <v>0</v>
      </c>
      <c r="Q575" s="17">
        <f t="shared" si="57"/>
        <v>0</v>
      </c>
    </row>
    <row r="576" spans="1:17" x14ac:dyDescent="0.2">
      <c r="A576" s="14" t="str">
        <f>IF(INTRO!$E$39="Non-endemic"," ",IF(COUNTRY_INFO!A576=0," ",COUNTRY_INFO!A576))</f>
        <v>Ethiopia</v>
      </c>
      <c r="B576" s="14" t="str">
        <f>IF(INTRO!$E$39="Non-endemic"," ",IF(COUNTRY_INFO!B576=0," ",COUNTRY_INFO!B576))</f>
        <v>Oromia West Shewa</v>
      </c>
      <c r="C576" s="14" t="str">
        <f>IF(INTRO!$E$39="Non-endemic"," ",IF(COUNTRY_INFO!C576=0," ",COUNTRY_INFO!C576))</f>
        <v>Jibat</v>
      </c>
      <c r="D576" s="15">
        <f>IF(INTRO!$E$39="Non-endemic",0,IF(INTRO!$E$39="Endemic but PC is not required",IF(COUNTRY_INFO!$H576=1,COUNTRY_INFO!F576+COUNTRY_INFO!G576,0),IF(COUNTRY_INFO!$H576=1,COUNTRY_INFO!F576+COUNTRY_INFO!G576,IF(COUNTRY_INFO!$I576=1,IF(COUNTRY_INFO!M576&gt;=(COUNTRY_INFO!F576+COUNTRY_INFO!G576),COUNTRY_INFO!F576+COUNTRY_INFO!G576,COUNTRY_INFO!$M576),0))))</f>
        <v>70468.307329617339</v>
      </c>
      <c r="E576" s="16">
        <f>IF(AND(INTRO!$E$39="Non-endemic",INTRO!$E$37="Non-endemic"),"Not required",IF(INTRO!$E$39="Non-endemic","Treat with DEC",COUNTRY_INFO!P576))</f>
        <v>0</v>
      </c>
      <c r="F576" s="16">
        <f>IF(INTRO!$E$39&lt;&gt;"Non-endemic",COUNTRY_INFO!Q576,"Not required")</f>
        <v>2</v>
      </c>
      <c r="G576" s="15">
        <f>IF(COUNTRY_INFO!H576=1, IF($E576=1,$D576, 0),0)</f>
        <v>0</v>
      </c>
      <c r="H576" s="15">
        <f>IF(INTRO!$E$39&lt;&gt;"Endemic",0, IF(AND(COUNTRY_INFO!$I576=1,$F576&lt;&gt;0),IF(COUNTRY_INFO!M576&gt;=(COUNTRY_INFO!F576+COUNTRY_INFO!G576),COUNTRY_INFO!F576+COUNTRY_INFO!G576,COUNTRY_INFO!$M576), 0))</f>
        <v>70468.307329617339</v>
      </c>
      <c r="I576" s="3"/>
      <c r="J576" s="15">
        <f t="shared" si="58"/>
        <v>70468.307329617339</v>
      </c>
      <c r="K576" s="15">
        <f t="shared" si="59"/>
        <v>0</v>
      </c>
      <c r="L576" s="15">
        <f t="shared" si="60"/>
        <v>394622.52104585705</v>
      </c>
      <c r="M576" s="15">
        <f t="shared" si="61"/>
        <v>0</v>
      </c>
      <c r="N576" s="15">
        <f t="shared" si="62"/>
        <v>394622.52104585705</v>
      </c>
      <c r="O576" s="25"/>
      <c r="P576" s="17">
        <f t="shared" si="56"/>
        <v>394622.52104585705</v>
      </c>
      <c r="Q576" s="17">
        <f t="shared" si="57"/>
        <v>790</v>
      </c>
    </row>
    <row r="577" spans="1:17" x14ac:dyDescent="0.2">
      <c r="A577" s="14" t="str">
        <f>IF(INTRO!$E$39="Non-endemic"," ",IF(COUNTRY_INFO!A577=0," ",COUNTRY_INFO!A577))</f>
        <v>Ethiopia</v>
      </c>
      <c r="B577" s="14" t="str">
        <f>IF(INTRO!$E$39="Non-endemic"," ",IF(COUNTRY_INFO!B577=0," ",COUNTRY_INFO!B577))</f>
        <v>Oromia West Shewa</v>
      </c>
      <c r="C577" s="14" t="str">
        <f>IF(INTRO!$E$39="Non-endemic"," ",IF(COUNTRY_INFO!C577=0," ",COUNTRY_INFO!C577))</f>
        <v>Liben Jawi</v>
      </c>
      <c r="D577" s="15">
        <f>IF(INTRO!$E$39="Non-endemic",0,IF(INTRO!$E$39="Endemic but PC is not required",IF(COUNTRY_INFO!$H577=1,COUNTRY_INFO!F577+COUNTRY_INFO!G577,0),IF(COUNTRY_INFO!$H577=1,COUNTRY_INFO!F577+COUNTRY_INFO!G577,IF(COUNTRY_INFO!$I577=1,IF(COUNTRY_INFO!M577&gt;=(COUNTRY_INFO!F577+COUNTRY_INFO!G577),COUNTRY_INFO!F577+COUNTRY_INFO!G577,COUNTRY_INFO!$M577),0))))</f>
        <v>64437.619190610516</v>
      </c>
      <c r="E577" s="16">
        <f>IF(AND(INTRO!$E$39="Non-endemic",INTRO!$E$37="Non-endemic"),"Not required",IF(INTRO!$E$39="Non-endemic","Treat with DEC",COUNTRY_INFO!P577))</f>
        <v>0</v>
      </c>
      <c r="F577" s="16">
        <f>IF(INTRO!$E$39&lt;&gt;"Non-endemic",COUNTRY_INFO!Q577,"Not required")</f>
        <v>2</v>
      </c>
      <c r="G577" s="15">
        <f>IF(COUNTRY_INFO!H577=1, IF($E577=1,$D577, 0),0)</f>
        <v>0</v>
      </c>
      <c r="H577" s="15">
        <f>IF(INTRO!$E$39&lt;&gt;"Endemic",0, IF(AND(COUNTRY_INFO!$I577=1,$F577&lt;&gt;0),IF(COUNTRY_INFO!M577&gt;=(COUNTRY_INFO!F577+COUNTRY_INFO!G577),COUNTRY_INFO!F577+COUNTRY_INFO!G577,COUNTRY_INFO!$M577), 0))</f>
        <v>64437.619190610516</v>
      </c>
      <c r="I577" s="3"/>
      <c r="J577" s="15">
        <f t="shared" si="58"/>
        <v>64437.619190610516</v>
      </c>
      <c r="K577" s="15">
        <f t="shared" si="59"/>
        <v>0</v>
      </c>
      <c r="L577" s="15">
        <f t="shared" si="60"/>
        <v>360850.66746741888</v>
      </c>
      <c r="M577" s="15">
        <f t="shared" si="61"/>
        <v>0</v>
      </c>
      <c r="N577" s="15">
        <f t="shared" si="62"/>
        <v>360850.66746741888</v>
      </c>
      <c r="O577" s="25"/>
      <c r="P577" s="17">
        <f t="shared" si="56"/>
        <v>360850.66746741888</v>
      </c>
      <c r="Q577" s="17">
        <f t="shared" si="57"/>
        <v>722</v>
      </c>
    </row>
    <row r="578" spans="1:17" x14ac:dyDescent="0.2">
      <c r="A578" s="14" t="str">
        <f>IF(INTRO!$E$39="Non-endemic"," ",IF(COUNTRY_INFO!A578=0," ",COUNTRY_INFO!A578))</f>
        <v>Ethiopia</v>
      </c>
      <c r="B578" s="14" t="str">
        <f>IF(INTRO!$E$39="Non-endemic"," ",IF(COUNTRY_INFO!B578=0," ",COUNTRY_INFO!B578))</f>
        <v>Oromia West Shewa</v>
      </c>
      <c r="C578" s="14" t="str">
        <f>IF(INTRO!$E$39="Non-endemic"," ",IF(COUNTRY_INFO!C578=0," ",COUNTRY_INFO!C578))</f>
        <v>Meta Robi</v>
      </c>
      <c r="D578" s="15">
        <f>IF(INTRO!$E$39="Non-endemic",0,IF(INTRO!$E$39="Endemic but PC is not required",IF(COUNTRY_INFO!$H578=1,COUNTRY_INFO!F578+COUNTRY_INFO!G578,0),IF(COUNTRY_INFO!$H578=1,COUNTRY_INFO!F578+COUNTRY_INFO!G578,IF(COUNTRY_INFO!$I578=1,IF(COUNTRY_INFO!M578&gt;=(COUNTRY_INFO!F578+COUNTRY_INFO!G578),COUNTRY_INFO!F578+COUNTRY_INFO!G578,COUNTRY_INFO!$M578),0))))</f>
        <v>0</v>
      </c>
      <c r="E578" s="16">
        <f>IF(AND(INTRO!$E$39="Non-endemic",INTRO!$E$37="Non-endemic"),"Not required",IF(INTRO!$E$39="Non-endemic","Treat with DEC",COUNTRY_INFO!P578))</f>
        <v>0</v>
      </c>
      <c r="F578" s="16">
        <f>IF(INTRO!$E$39&lt;&gt;"Non-endemic",COUNTRY_INFO!Q578,"Not required")</f>
        <v>0</v>
      </c>
      <c r="G578" s="15">
        <f>IF(COUNTRY_INFO!H578=1, IF($E578=1,$D578, 0),0)</f>
        <v>0</v>
      </c>
      <c r="H578" s="15">
        <f>IF(INTRO!$E$39&lt;&gt;"Endemic",0, IF(AND(COUNTRY_INFO!$I578=1,$F578&lt;&gt;0),IF(COUNTRY_INFO!M578&gt;=(COUNTRY_INFO!F578+COUNTRY_INFO!G578),COUNTRY_INFO!F578+COUNTRY_INFO!G578,COUNTRY_INFO!$M578), 0))</f>
        <v>0</v>
      </c>
      <c r="I578" s="3"/>
      <c r="J578" s="15">
        <f t="shared" si="58"/>
        <v>0</v>
      </c>
      <c r="K578" s="15">
        <f t="shared" si="59"/>
        <v>0</v>
      </c>
      <c r="L578" s="15">
        <f t="shared" si="60"/>
        <v>0</v>
      </c>
      <c r="M578" s="15">
        <f t="shared" si="61"/>
        <v>0</v>
      </c>
      <c r="N578" s="15">
        <f t="shared" si="62"/>
        <v>0</v>
      </c>
      <c r="O578" s="25"/>
      <c r="P578" s="17">
        <f t="shared" si="56"/>
        <v>0</v>
      </c>
      <c r="Q578" s="17">
        <f t="shared" si="57"/>
        <v>0</v>
      </c>
    </row>
    <row r="579" spans="1:17" x14ac:dyDescent="0.2">
      <c r="A579" s="14" t="str">
        <f>IF(INTRO!$E$39="Non-endemic"," ",IF(COUNTRY_INFO!A579=0," ",COUNTRY_INFO!A579))</f>
        <v>Ethiopia</v>
      </c>
      <c r="B579" s="14" t="str">
        <f>IF(INTRO!$E$39="Non-endemic"," ",IF(COUNTRY_INFO!B579=0," ",COUNTRY_INFO!B579))</f>
        <v>Oromia West Shewa</v>
      </c>
      <c r="C579" s="14" t="str">
        <f>IF(INTRO!$E$39="Non-endemic"," ",IF(COUNTRY_INFO!C579=0," ",COUNTRY_INFO!C579))</f>
        <v xml:space="preserve">Meta Wolkite </v>
      </c>
      <c r="D579" s="15">
        <f>IF(INTRO!$E$39="Non-endemic",0,IF(INTRO!$E$39="Endemic but PC is not required",IF(COUNTRY_INFO!$H579=1,COUNTRY_INFO!F579+COUNTRY_INFO!G579,0),IF(COUNTRY_INFO!$H579=1,COUNTRY_INFO!F579+COUNTRY_INFO!G579,IF(COUNTRY_INFO!$I579=1,IF(COUNTRY_INFO!M579&gt;=(COUNTRY_INFO!F579+COUNTRY_INFO!G579),COUNTRY_INFO!F579+COUNTRY_INFO!G579,COUNTRY_INFO!$M579),0))))</f>
        <v>0</v>
      </c>
      <c r="E579" s="16">
        <f>IF(AND(INTRO!$E$39="Non-endemic",INTRO!$E$37="Non-endemic"),"Not required",IF(INTRO!$E$39="Non-endemic","Treat with DEC",COUNTRY_INFO!P579))</f>
        <v>0</v>
      </c>
      <c r="F579" s="16">
        <f>IF(INTRO!$E$39&lt;&gt;"Non-endemic",COUNTRY_INFO!Q579,"Not required")</f>
        <v>0</v>
      </c>
      <c r="G579" s="15">
        <f>IF(COUNTRY_INFO!H579=1, IF($E579=1,$D579, 0),0)</f>
        <v>0</v>
      </c>
      <c r="H579" s="15">
        <f>IF(INTRO!$E$39&lt;&gt;"Endemic",0, IF(AND(COUNTRY_INFO!$I579=1,$F579&lt;&gt;0),IF(COUNTRY_INFO!M579&gt;=(COUNTRY_INFO!F579+COUNTRY_INFO!G579),COUNTRY_INFO!F579+COUNTRY_INFO!G579,COUNTRY_INFO!$M579), 0))</f>
        <v>0</v>
      </c>
      <c r="I579" s="3"/>
      <c r="J579" s="15">
        <f t="shared" si="58"/>
        <v>0</v>
      </c>
      <c r="K579" s="15">
        <f t="shared" si="59"/>
        <v>0</v>
      </c>
      <c r="L579" s="15">
        <f t="shared" si="60"/>
        <v>0</v>
      </c>
      <c r="M579" s="15">
        <f t="shared" si="61"/>
        <v>0</v>
      </c>
      <c r="N579" s="15">
        <f t="shared" si="62"/>
        <v>0</v>
      </c>
      <c r="O579" s="25"/>
      <c r="P579" s="17">
        <f t="shared" si="56"/>
        <v>0</v>
      </c>
      <c r="Q579" s="17">
        <f t="shared" si="57"/>
        <v>0</v>
      </c>
    </row>
    <row r="580" spans="1:17" x14ac:dyDescent="0.2">
      <c r="A580" s="14" t="str">
        <f>IF(INTRO!$E$39="Non-endemic"," ",IF(COUNTRY_INFO!A580=0," ",COUNTRY_INFO!A580))</f>
        <v>Ethiopia</v>
      </c>
      <c r="B580" s="14" t="str">
        <f>IF(INTRO!$E$39="Non-endemic"," ",IF(COUNTRY_INFO!B580=0," ",COUNTRY_INFO!B580))</f>
        <v>Oromia West Shewa</v>
      </c>
      <c r="C580" s="14" t="str">
        <f>IF(INTRO!$E$39="Non-endemic"," ",IF(COUNTRY_INFO!C580=0," ",COUNTRY_INFO!C580))</f>
        <v>Mida Kegn</v>
      </c>
      <c r="D580" s="15">
        <f>IF(INTRO!$E$39="Non-endemic",0,IF(INTRO!$E$39="Endemic but PC is not required",IF(COUNTRY_INFO!$H580=1,COUNTRY_INFO!F580+COUNTRY_INFO!G580,0),IF(COUNTRY_INFO!$H580=1,COUNTRY_INFO!F580+COUNTRY_INFO!G580,IF(COUNTRY_INFO!$I580=1,IF(COUNTRY_INFO!M580&gt;=(COUNTRY_INFO!F580+COUNTRY_INFO!G580),COUNTRY_INFO!F580+COUNTRY_INFO!G580,COUNTRY_INFO!$M580),0))))</f>
        <v>0</v>
      </c>
      <c r="E580" s="16">
        <f>IF(AND(INTRO!$E$39="Non-endemic",INTRO!$E$37="Non-endemic"),"Not required",IF(INTRO!$E$39="Non-endemic","Treat with DEC",COUNTRY_INFO!P580))</f>
        <v>0</v>
      </c>
      <c r="F580" s="16">
        <f>IF(INTRO!$E$39&lt;&gt;"Non-endemic",COUNTRY_INFO!Q580,"Not required")</f>
        <v>0</v>
      </c>
      <c r="G580" s="15">
        <f>IF(COUNTRY_INFO!H580=1, IF($E580=1,$D580, 0),0)</f>
        <v>0</v>
      </c>
      <c r="H580" s="15">
        <f>IF(INTRO!$E$39&lt;&gt;"Endemic",0, IF(AND(COUNTRY_INFO!$I580=1,$F580&lt;&gt;0),IF(COUNTRY_INFO!M580&gt;=(COUNTRY_INFO!F580+COUNTRY_INFO!G580),COUNTRY_INFO!F580+COUNTRY_INFO!G580,COUNTRY_INFO!$M580), 0))</f>
        <v>0</v>
      </c>
      <c r="I580" s="3"/>
      <c r="J580" s="15">
        <f t="shared" si="58"/>
        <v>0</v>
      </c>
      <c r="K580" s="15">
        <f t="shared" si="59"/>
        <v>0</v>
      </c>
      <c r="L580" s="15">
        <f t="shared" si="60"/>
        <v>0</v>
      </c>
      <c r="M580" s="15">
        <f t="shared" si="61"/>
        <v>0</v>
      </c>
      <c r="N580" s="15">
        <f t="shared" si="62"/>
        <v>0</v>
      </c>
      <c r="O580" s="25"/>
      <c r="P580" s="17">
        <f t="shared" si="56"/>
        <v>0</v>
      </c>
      <c r="Q580" s="17">
        <f t="shared" si="57"/>
        <v>0</v>
      </c>
    </row>
    <row r="581" spans="1:17" x14ac:dyDescent="0.2">
      <c r="A581" s="14" t="str">
        <f>IF(INTRO!$E$39="Non-endemic"," ",IF(COUNTRY_INFO!A581=0," ",COUNTRY_INFO!A581))</f>
        <v>Ethiopia</v>
      </c>
      <c r="B581" s="14" t="str">
        <f>IF(INTRO!$E$39="Non-endemic"," ",IF(COUNTRY_INFO!B581=0," ",COUNTRY_INFO!B581))</f>
        <v>Oromia West Shewa</v>
      </c>
      <c r="C581" s="14" t="str">
        <f>IF(INTRO!$E$39="Non-endemic"," ",IF(COUNTRY_INFO!C581=0," ",COUNTRY_INFO!C581))</f>
        <v>Nono</v>
      </c>
      <c r="D581" s="15">
        <f>IF(INTRO!$E$39="Non-endemic",0,IF(INTRO!$E$39="Endemic but PC is not required",IF(COUNTRY_INFO!$H581=1,COUNTRY_INFO!F581+COUNTRY_INFO!G581,0),IF(COUNTRY_INFO!$H581=1,COUNTRY_INFO!F581+COUNTRY_INFO!G581,IF(COUNTRY_INFO!$I581=1,IF(COUNTRY_INFO!M581&gt;=(COUNTRY_INFO!F581+COUNTRY_INFO!G581),COUNTRY_INFO!F581+COUNTRY_INFO!G581,COUNTRY_INFO!$M581),0))))</f>
        <v>95115.243380200656</v>
      </c>
      <c r="E581" s="16">
        <f>IF(AND(INTRO!$E$39="Non-endemic",INTRO!$E$37="Non-endemic"),"Not required",IF(INTRO!$E$39="Non-endemic","Treat with DEC",COUNTRY_INFO!P581))</f>
        <v>0</v>
      </c>
      <c r="F581" s="16">
        <f>IF(INTRO!$E$39&lt;&gt;"Non-endemic",COUNTRY_INFO!Q581,"Not required")</f>
        <v>2</v>
      </c>
      <c r="G581" s="15">
        <f>IF(COUNTRY_INFO!H581=1, IF($E581=1,$D581, 0),0)</f>
        <v>0</v>
      </c>
      <c r="H581" s="15">
        <f>IF(INTRO!$E$39&lt;&gt;"Endemic",0, IF(AND(COUNTRY_INFO!$I581=1,$F581&lt;&gt;0),IF(COUNTRY_INFO!M581&gt;=(COUNTRY_INFO!F581+COUNTRY_INFO!G581),COUNTRY_INFO!F581+COUNTRY_INFO!G581,COUNTRY_INFO!$M581), 0))</f>
        <v>95115.243380200656</v>
      </c>
      <c r="I581" s="3"/>
      <c r="J581" s="15">
        <f t="shared" si="58"/>
        <v>95115.243380200656</v>
      </c>
      <c r="K581" s="15">
        <f t="shared" si="59"/>
        <v>0</v>
      </c>
      <c r="L581" s="15">
        <f t="shared" si="60"/>
        <v>532645.36292912369</v>
      </c>
      <c r="M581" s="15">
        <f t="shared" si="61"/>
        <v>0</v>
      </c>
      <c r="N581" s="15">
        <f t="shared" si="62"/>
        <v>532645.36292912369</v>
      </c>
      <c r="O581" s="25"/>
      <c r="P581" s="17">
        <f t="shared" si="56"/>
        <v>532645.36292912369</v>
      </c>
      <c r="Q581" s="17">
        <f t="shared" si="57"/>
        <v>1066</v>
      </c>
    </row>
    <row r="582" spans="1:17" x14ac:dyDescent="0.2">
      <c r="A582" s="14" t="str">
        <f>IF(INTRO!$E$39="Non-endemic"," ",IF(COUNTRY_INFO!A582=0," ",COUNTRY_INFO!A582))</f>
        <v>Ethiopia</v>
      </c>
      <c r="B582" s="14" t="str">
        <f>IF(INTRO!$E$39="Non-endemic"," ",IF(COUNTRY_INFO!B582=0," ",COUNTRY_INFO!B582))</f>
        <v>Oromia West Shewa</v>
      </c>
      <c r="C582" s="14" t="str">
        <f>IF(INTRO!$E$39="Non-endemic"," ",IF(COUNTRY_INFO!C582=0," ",COUNTRY_INFO!C582))</f>
        <v>Toke Kutaye</v>
      </c>
      <c r="D582" s="15">
        <f>IF(INTRO!$E$39="Non-endemic",0,IF(INTRO!$E$39="Endemic but PC is not required",IF(COUNTRY_INFO!$H582=1,COUNTRY_INFO!F582+COUNTRY_INFO!G582,0),IF(COUNTRY_INFO!$H582=1,COUNTRY_INFO!F582+COUNTRY_INFO!G582,IF(COUNTRY_INFO!$I582=1,IF(COUNTRY_INFO!M582&gt;=(COUNTRY_INFO!F582+COUNTRY_INFO!G582),COUNTRY_INFO!F582+COUNTRY_INFO!G582,COUNTRY_INFO!$M582),0))))</f>
        <v>0</v>
      </c>
      <c r="E582" s="16">
        <f>IF(AND(INTRO!$E$39="Non-endemic",INTRO!$E$37="Non-endemic"),"Not required",IF(INTRO!$E$39="Non-endemic","Treat with DEC",COUNTRY_INFO!P582))</f>
        <v>0</v>
      </c>
      <c r="F582" s="16">
        <f>IF(INTRO!$E$39&lt;&gt;"Non-endemic",COUNTRY_INFO!Q582,"Not required")</f>
        <v>0</v>
      </c>
      <c r="G582" s="15">
        <f>IF(COUNTRY_INFO!H582=1, IF($E582=1,$D582, 0),0)</f>
        <v>0</v>
      </c>
      <c r="H582" s="15">
        <f>IF(INTRO!$E$39&lt;&gt;"Endemic",0, IF(AND(COUNTRY_INFO!$I582=1,$F582&lt;&gt;0),IF(COUNTRY_INFO!M582&gt;=(COUNTRY_INFO!F582+COUNTRY_INFO!G582),COUNTRY_INFO!F582+COUNTRY_INFO!G582,COUNTRY_INFO!$M582), 0))</f>
        <v>0</v>
      </c>
      <c r="I582" s="3"/>
      <c r="J582" s="15">
        <f t="shared" si="58"/>
        <v>0</v>
      </c>
      <c r="K582" s="15">
        <f t="shared" si="59"/>
        <v>0</v>
      </c>
      <c r="L582" s="15">
        <f t="shared" si="60"/>
        <v>0</v>
      </c>
      <c r="M582" s="15">
        <f t="shared" si="61"/>
        <v>0</v>
      </c>
      <c r="N582" s="15">
        <f t="shared" si="62"/>
        <v>0</v>
      </c>
      <c r="O582" s="25"/>
      <c r="P582" s="17">
        <f t="shared" si="56"/>
        <v>0</v>
      </c>
      <c r="Q582" s="17">
        <f t="shared" si="57"/>
        <v>0</v>
      </c>
    </row>
    <row r="583" spans="1:17" x14ac:dyDescent="0.2">
      <c r="A583" s="14" t="str">
        <f>IF(INTRO!$E$39="Non-endemic"," ",IF(COUNTRY_INFO!A583=0," ",COUNTRY_INFO!A583))</f>
        <v>Ethiopia</v>
      </c>
      <c r="B583" s="14" t="str">
        <f>IF(INTRO!$E$39="Non-endemic"," ",IF(COUNTRY_INFO!B583=0," ",COUNTRY_INFO!B583))</f>
        <v>Oromia West Wellega</v>
      </c>
      <c r="C583" s="14" t="str">
        <f>IF(INTRO!$E$39="Non-endemic"," ",IF(COUNTRY_INFO!C583=0," ",COUNTRY_INFO!C583))</f>
        <v>Aira</v>
      </c>
      <c r="D583" s="15">
        <f>IF(INTRO!$E$39="Non-endemic",0,IF(INTRO!$E$39="Endemic but PC is not required",IF(COUNTRY_INFO!$H583=1,COUNTRY_INFO!F583+COUNTRY_INFO!G583,0),IF(COUNTRY_INFO!$H583=1,COUNTRY_INFO!F583+COUNTRY_INFO!G583,IF(COUNTRY_INFO!$I583=1,IF(COUNTRY_INFO!M583&gt;=(COUNTRY_INFO!F583+COUNTRY_INFO!G583),COUNTRY_INFO!F583+COUNTRY_INFO!G583,COUNTRY_INFO!$M583),0))))</f>
        <v>57150.609299077623</v>
      </c>
      <c r="E583" s="16">
        <f>IF(AND(INTRO!$E$39="Non-endemic",INTRO!$E$37="Non-endemic"),"Not required",IF(INTRO!$E$39="Non-endemic","Treat with DEC",COUNTRY_INFO!P583))</f>
        <v>0</v>
      </c>
      <c r="F583" s="16">
        <f>IF(INTRO!$E$39&lt;&gt;"Non-endemic",COUNTRY_INFO!Q583,"Not required")</f>
        <v>2</v>
      </c>
      <c r="G583" s="15">
        <f>IF(COUNTRY_INFO!H583=1, IF($E583=1,$D583, 0),0)</f>
        <v>0</v>
      </c>
      <c r="H583" s="15">
        <f>IF(INTRO!$E$39&lt;&gt;"Endemic",0, IF(AND(COUNTRY_INFO!$I583=1,$F583&lt;&gt;0),IF(COUNTRY_INFO!M583&gt;=(COUNTRY_INFO!F583+COUNTRY_INFO!G583),COUNTRY_INFO!F583+COUNTRY_INFO!G583,COUNTRY_INFO!$M583), 0))</f>
        <v>57150.609299077623</v>
      </c>
      <c r="I583" s="3"/>
      <c r="J583" s="15">
        <f t="shared" si="58"/>
        <v>57150.609299077623</v>
      </c>
      <c r="K583" s="15">
        <f t="shared" si="59"/>
        <v>0</v>
      </c>
      <c r="L583" s="15">
        <f t="shared" si="60"/>
        <v>320043.41207483469</v>
      </c>
      <c r="M583" s="15">
        <f t="shared" si="61"/>
        <v>0</v>
      </c>
      <c r="N583" s="15">
        <f t="shared" si="62"/>
        <v>320043.41207483469</v>
      </c>
      <c r="O583" s="25"/>
      <c r="P583" s="17">
        <f t="shared" si="56"/>
        <v>320043.41207483469</v>
      </c>
      <c r="Q583" s="17">
        <f t="shared" si="57"/>
        <v>641</v>
      </c>
    </row>
    <row r="584" spans="1:17" x14ac:dyDescent="0.2">
      <c r="A584" s="14" t="str">
        <f>IF(INTRO!$E$39="Non-endemic"," ",IF(COUNTRY_INFO!A584=0," ",COUNTRY_INFO!A584))</f>
        <v>Ethiopia</v>
      </c>
      <c r="B584" s="14" t="str">
        <f>IF(INTRO!$E$39="Non-endemic"," ",IF(COUNTRY_INFO!B584=0," ",COUNTRY_INFO!B584))</f>
        <v>Oromia West Wellega</v>
      </c>
      <c r="C584" s="14" t="str">
        <f>IF(INTRO!$E$39="Non-endemic"," ",IF(COUNTRY_INFO!C584=0," ",COUNTRY_INFO!C584))</f>
        <v>Babo Gambel</v>
      </c>
      <c r="D584" s="15">
        <f>IF(INTRO!$E$39="Non-endemic",0,IF(INTRO!$E$39="Endemic but PC is not required",IF(COUNTRY_INFO!$H584=1,COUNTRY_INFO!F584+COUNTRY_INFO!G584,0),IF(COUNTRY_INFO!$H584=1,COUNTRY_INFO!F584+COUNTRY_INFO!G584,IF(COUNTRY_INFO!$I584=1,IF(COUNTRY_INFO!M584&gt;=(COUNTRY_INFO!F584+COUNTRY_INFO!G584),COUNTRY_INFO!F584+COUNTRY_INFO!G584,COUNTRY_INFO!$M584),0))))</f>
        <v>68487.581173958926</v>
      </c>
      <c r="E584" s="16">
        <f>IF(AND(INTRO!$E$39="Non-endemic",INTRO!$E$37="Non-endemic"),"Not required",IF(INTRO!$E$39="Non-endemic","Treat with DEC",COUNTRY_INFO!P584))</f>
        <v>0</v>
      </c>
      <c r="F584" s="16">
        <f>IF(INTRO!$E$39&lt;&gt;"Non-endemic",COUNTRY_INFO!Q584,"Not required")</f>
        <v>2</v>
      </c>
      <c r="G584" s="15">
        <f>IF(COUNTRY_INFO!H584=1, IF($E584=1,$D584, 0),0)</f>
        <v>0</v>
      </c>
      <c r="H584" s="15">
        <f>IF(INTRO!$E$39&lt;&gt;"Endemic",0, IF(AND(COUNTRY_INFO!$I584=1,$F584&lt;&gt;0),IF(COUNTRY_INFO!M584&gt;=(COUNTRY_INFO!F584+COUNTRY_INFO!G584),COUNTRY_INFO!F584+COUNTRY_INFO!G584,COUNTRY_INFO!$M584), 0))</f>
        <v>68487.581173958926</v>
      </c>
      <c r="I584" s="3"/>
      <c r="J584" s="15">
        <f t="shared" si="58"/>
        <v>68487.581173958926</v>
      </c>
      <c r="K584" s="15">
        <f t="shared" si="59"/>
        <v>0</v>
      </c>
      <c r="L584" s="15">
        <f t="shared" si="60"/>
        <v>383530.45457416994</v>
      </c>
      <c r="M584" s="15">
        <f t="shared" si="61"/>
        <v>0</v>
      </c>
      <c r="N584" s="15">
        <f t="shared" si="62"/>
        <v>383530.45457416994</v>
      </c>
      <c r="O584" s="25"/>
      <c r="P584" s="17">
        <f t="shared" ref="P584:P647" si="63">IF($N584&gt;$O584,$N584-$O584,0)</f>
        <v>383530.45457416994</v>
      </c>
      <c r="Q584" s="17">
        <f t="shared" ref="Q584:Q647" si="64">ROUNDUP($N584/500,0)</f>
        <v>768</v>
      </c>
    </row>
    <row r="585" spans="1:17" x14ac:dyDescent="0.2">
      <c r="A585" s="14" t="str">
        <f>IF(INTRO!$E$39="Non-endemic"," ",IF(COUNTRY_INFO!A585=0," ",COUNTRY_INFO!A585))</f>
        <v>Ethiopia</v>
      </c>
      <c r="B585" s="14" t="str">
        <f>IF(INTRO!$E$39="Non-endemic"," ",IF(COUNTRY_INFO!B585=0," ",COUNTRY_INFO!B585))</f>
        <v>Oromia West Wellega</v>
      </c>
      <c r="C585" s="14" t="str">
        <f>IF(INTRO!$E$39="Non-endemic"," ",IF(COUNTRY_INFO!C585=0," ",COUNTRY_INFO!C585))</f>
        <v>Begi</v>
      </c>
      <c r="D585" s="15">
        <f>IF(INTRO!$E$39="Non-endemic",0,IF(INTRO!$E$39="Endemic but PC is not required",IF(COUNTRY_INFO!$H585=1,COUNTRY_INFO!F585+COUNTRY_INFO!G585,0),IF(COUNTRY_INFO!$H585=1,COUNTRY_INFO!F585+COUNTRY_INFO!G585,IF(COUNTRY_INFO!$I585=1,IF(COUNTRY_INFO!M585&gt;=(COUNTRY_INFO!F585+COUNTRY_INFO!G585),COUNTRY_INFO!F585+COUNTRY_INFO!G585,COUNTRY_INFO!$M585),0))))</f>
        <v>135578.77189110877</v>
      </c>
      <c r="E585" s="16">
        <f>IF(AND(INTRO!$E$39="Non-endemic",INTRO!$E$37="Non-endemic"),"Not required",IF(INTRO!$E$39="Non-endemic","Treat with DEC",COUNTRY_INFO!P585))</f>
        <v>0</v>
      </c>
      <c r="F585" s="16">
        <f>IF(INTRO!$E$39&lt;&gt;"Non-endemic",COUNTRY_INFO!Q585,"Not required")</f>
        <v>2</v>
      </c>
      <c r="G585" s="15">
        <f>IF(COUNTRY_INFO!H585=1, IF($E585=1,$D585, 0),0)</f>
        <v>0</v>
      </c>
      <c r="H585" s="15">
        <f>IF(INTRO!$E$39&lt;&gt;"Endemic",0, IF(AND(COUNTRY_INFO!$I585=1,$F585&lt;&gt;0),IF(COUNTRY_INFO!M585&gt;=(COUNTRY_INFO!F585+COUNTRY_INFO!G585),COUNTRY_INFO!F585+COUNTRY_INFO!G585,COUNTRY_INFO!$M585), 0))</f>
        <v>135578.77189110877</v>
      </c>
      <c r="I585" s="3"/>
      <c r="J585" s="15">
        <f t="shared" si="58"/>
        <v>135578.77189110877</v>
      </c>
      <c r="K585" s="15">
        <f t="shared" si="59"/>
        <v>0</v>
      </c>
      <c r="L585" s="15">
        <f t="shared" si="60"/>
        <v>759241.12259020912</v>
      </c>
      <c r="M585" s="15">
        <f t="shared" si="61"/>
        <v>0</v>
      </c>
      <c r="N585" s="15">
        <f t="shared" si="62"/>
        <v>759241.12259020912</v>
      </c>
      <c r="O585" s="25"/>
      <c r="P585" s="17">
        <f t="shared" si="63"/>
        <v>759241.12259020912</v>
      </c>
      <c r="Q585" s="17">
        <f t="shared" si="64"/>
        <v>1519</v>
      </c>
    </row>
    <row r="586" spans="1:17" x14ac:dyDescent="0.2">
      <c r="A586" s="14" t="str">
        <f>IF(INTRO!$E$39="Non-endemic"," ",IF(COUNTRY_INFO!A586=0," ",COUNTRY_INFO!A586))</f>
        <v>Ethiopia</v>
      </c>
      <c r="B586" s="14" t="str">
        <f>IF(INTRO!$E$39="Non-endemic"," ",IF(COUNTRY_INFO!B586=0," ",COUNTRY_INFO!B586))</f>
        <v>Oromia West Wellega</v>
      </c>
      <c r="C586" s="14" t="str">
        <f>IF(INTRO!$E$39="Non-endemic"," ",IF(COUNTRY_INFO!C586=0," ",COUNTRY_INFO!C586))</f>
        <v>Bodji Chokorsa</v>
      </c>
      <c r="D586" s="15">
        <f>IF(INTRO!$E$39="Non-endemic",0,IF(INTRO!$E$39="Endemic but PC is not required",IF(COUNTRY_INFO!$H586=1,COUNTRY_INFO!F586+COUNTRY_INFO!G586,0),IF(COUNTRY_INFO!$H586=1,COUNTRY_INFO!F586+COUNTRY_INFO!G586,IF(COUNTRY_INFO!$I586=1,IF(COUNTRY_INFO!M586&gt;=(COUNTRY_INFO!F586+COUNTRY_INFO!G586),COUNTRY_INFO!F586+COUNTRY_INFO!G586,COUNTRY_INFO!$M586),0))))</f>
        <v>55090.825960633709</v>
      </c>
      <c r="E586" s="16">
        <f>IF(AND(INTRO!$E$39="Non-endemic",INTRO!$E$37="Non-endemic"),"Not required",IF(INTRO!$E$39="Non-endemic","Treat with DEC",COUNTRY_INFO!P586))</f>
        <v>0</v>
      </c>
      <c r="F586" s="16">
        <f>IF(INTRO!$E$39&lt;&gt;"Non-endemic",COUNTRY_INFO!Q586,"Not required")</f>
        <v>2</v>
      </c>
      <c r="G586" s="15">
        <f>IF(COUNTRY_INFO!H586=1, IF($E586=1,$D586, 0),0)</f>
        <v>0</v>
      </c>
      <c r="H586" s="15">
        <f>IF(INTRO!$E$39&lt;&gt;"Endemic",0, IF(AND(COUNTRY_INFO!$I586=1,$F586&lt;&gt;0),IF(COUNTRY_INFO!M586&gt;=(COUNTRY_INFO!F586+COUNTRY_INFO!G586),COUNTRY_INFO!F586+COUNTRY_INFO!G586,COUNTRY_INFO!$M586), 0))</f>
        <v>55090.825960633709</v>
      </c>
      <c r="I586" s="3"/>
      <c r="J586" s="15">
        <f t="shared" ref="J586:J649" si="65">IF(I586=0,H586,IF(I586&gt;H586,H586,I586))</f>
        <v>55090.825960633709</v>
      </c>
      <c r="K586" s="15">
        <f t="shared" ref="K586:K649" si="66">IF(G586&lt;J586,0,IF($E586=1, (G586-J586)*2.8, 0))</f>
        <v>0</v>
      </c>
      <c r="L586" s="15">
        <f t="shared" ref="L586:L649" si="67">IF($E586&lt;$F586, J586*(F586-E586)*2.8, 0)</f>
        <v>308508.62537954876</v>
      </c>
      <c r="M586" s="15">
        <f t="shared" ref="M586:M649" si="68">IF(AND($E586=1, $F586&lt;&gt;0), J586*2.8, 0)</f>
        <v>0</v>
      </c>
      <c r="N586" s="15">
        <f t="shared" ref="N586:N649" si="69">SUM(K586:M586)</f>
        <v>308508.62537954876</v>
      </c>
      <c r="O586" s="25"/>
      <c r="P586" s="17">
        <f t="shared" si="63"/>
        <v>308508.62537954876</v>
      </c>
      <c r="Q586" s="17">
        <f t="shared" si="64"/>
        <v>618</v>
      </c>
    </row>
    <row r="587" spans="1:17" x14ac:dyDescent="0.2">
      <c r="A587" s="14" t="str">
        <f>IF(INTRO!$E$39="Non-endemic"," ",IF(COUNTRY_INFO!A587=0," ",COUNTRY_INFO!A587))</f>
        <v>Ethiopia</v>
      </c>
      <c r="B587" s="14" t="str">
        <f>IF(INTRO!$E$39="Non-endemic"," ",IF(COUNTRY_INFO!B587=0," ",COUNTRY_INFO!B587))</f>
        <v>Oromia West Wellega</v>
      </c>
      <c r="C587" s="14" t="str">
        <f>IF(INTRO!$E$39="Non-endemic"," ",IF(COUNTRY_INFO!C587=0," ",COUNTRY_INFO!C587))</f>
        <v xml:space="preserve">Bodji Dirmaji </v>
      </c>
      <c r="D587" s="15">
        <f>IF(INTRO!$E$39="Non-endemic",0,IF(INTRO!$E$39="Endemic but PC is not required",IF(COUNTRY_INFO!$H587=1,COUNTRY_INFO!F587+COUNTRY_INFO!G587,0),IF(COUNTRY_INFO!$H587=1,COUNTRY_INFO!F587+COUNTRY_INFO!G587,IF(COUNTRY_INFO!$I587=1,IF(COUNTRY_INFO!M587&gt;=(COUNTRY_INFO!F587+COUNTRY_INFO!G587),COUNTRY_INFO!F587+COUNTRY_INFO!G587,COUNTRY_INFO!$M587),0))))</f>
        <v>49129.742515166297</v>
      </c>
      <c r="E587" s="16">
        <f>IF(AND(INTRO!$E$39="Non-endemic",INTRO!$E$37="Non-endemic"),"Not required",IF(INTRO!$E$39="Non-endemic","Treat with DEC",COUNTRY_INFO!P587))</f>
        <v>0</v>
      </c>
      <c r="F587" s="16">
        <f>IF(INTRO!$E$39&lt;&gt;"Non-endemic",COUNTRY_INFO!Q587,"Not required")</f>
        <v>2</v>
      </c>
      <c r="G587" s="15">
        <f>IF(COUNTRY_INFO!H587=1, IF($E587=1,$D587, 0),0)</f>
        <v>0</v>
      </c>
      <c r="H587" s="15">
        <f>IF(INTRO!$E$39&lt;&gt;"Endemic",0, IF(AND(COUNTRY_INFO!$I587=1,$F587&lt;&gt;0),IF(COUNTRY_INFO!M587&gt;=(COUNTRY_INFO!F587+COUNTRY_INFO!G587),COUNTRY_INFO!F587+COUNTRY_INFO!G587,COUNTRY_INFO!$M587), 0))</f>
        <v>49129.742515166297</v>
      </c>
      <c r="I587" s="3"/>
      <c r="J587" s="15">
        <f t="shared" si="65"/>
        <v>49129.742515166297</v>
      </c>
      <c r="K587" s="15">
        <f t="shared" si="66"/>
        <v>0</v>
      </c>
      <c r="L587" s="15">
        <f t="shared" si="67"/>
        <v>275126.55808493122</v>
      </c>
      <c r="M587" s="15">
        <f t="shared" si="68"/>
        <v>0</v>
      </c>
      <c r="N587" s="15">
        <f t="shared" si="69"/>
        <v>275126.55808493122</v>
      </c>
      <c r="O587" s="25"/>
      <c r="P587" s="17">
        <f t="shared" si="63"/>
        <v>275126.55808493122</v>
      </c>
      <c r="Q587" s="17">
        <f t="shared" si="64"/>
        <v>551</v>
      </c>
    </row>
    <row r="588" spans="1:17" x14ac:dyDescent="0.2">
      <c r="A588" s="14" t="str">
        <f>IF(INTRO!$E$39="Non-endemic"," ",IF(COUNTRY_INFO!A588=0," ",COUNTRY_INFO!A588))</f>
        <v>Ethiopia</v>
      </c>
      <c r="B588" s="14" t="str">
        <f>IF(INTRO!$E$39="Non-endemic"," ",IF(COUNTRY_INFO!B588=0," ",COUNTRY_INFO!B588))</f>
        <v>Oromia West Wellega</v>
      </c>
      <c r="C588" s="14" t="str">
        <f>IF(INTRO!$E$39="Non-endemic"," ",IF(COUNTRY_INFO!C588=0," ",COUNTRY_INFO!C588))</f>
        <v>Genji</v>
      </c>
      <c r="D588" s="15">
        <f>IF(INTRO!$E$39="Non-endemic",0,IF(INTRO!$E$39="Endemic but PC is not required",IF(COUNTRY_INFO!$H588=1,COUNTRY_INFO!F588+COUNTRY_INFO!G588,0),IF(COUNTRY_INFO!$H588=1,COUNTRY_INFO!F588+COUNTRY_INFO!G588,IF(COUNTRY_INFO!$I588=1,IF(COUNTRY_INFO!M588&gt;=(COUNTRY_INFO!F588+COUNTRY_INFO!G588),COUNTRY_INFO!F588+COUNTRY_INFO!G588,COUNTRY_INFO!$M588),0))))</f>
        <v>67629.123286972928</v>
      </c>
      <c r="E588" s="16">
        <f>IF(AND(INTRO!$E$39="Non-endemic",INTRO!$E$37="Non-endemic"),"Not required",IF(INTRO!$E$39="Non-endemic","Treat with DEC",COUNTRY_INFO!P588))</f>
        <v>0</v>
      </c>
      <c r="F588" s="16">
        <f>IF(INTRO!$E$39&lt;&gt;"Non-endemic",COUNTRY_INFO!Q588,"Not required")</f>
        <v>2</v>
      </c>
      <c r="G588" s="15">
        <f>IF(COUNTRY_INFO!H588=1, IF($E588=1,$D588, 0),0)</f>
        <v>0</v>
      </c>
      <c r="H588" s="15">
        <f>IF(INTRO!$E$39&lt;&gt;"Endemic",0, IF(AND(COUNTRY_INFO!$I588=1,$F588&lt;&gt;0),IF(COUNTRY_INFO!M588&gt;=(COUNTRY_INFO!F588+COUNTRY_INFO!G588),COUNTRY_INFO!F588+COUNTRY_INFO!G588,COUNTRY_INFO!$M588), 0))</f>
        <v>67629.123286972928</v>
      </c>
      <c r="I588" s="3"/>
      <c r="J588" s="15">
        <f t="shared" si="65"/>
        <v>67629.123286972928</v>
      </c>
      <c r="K588" s="15">
        <f t="shared" si="66"/>
        <v>0</v>
      </c>
      <c r="L588" s="15">
        <f t="shared" si="67"/>
        <v>378723.09040704835</v>
      </c>
      <c r="M588" s="15">
        <f t="shared" si="68"/>
        <v>0</v>
      </c>
      <c r="N588" s="15">
        <f t="shared" si="69"/>
        <v>378723.09040704835</v>
      </c>
      <c r="O588" s="25"/>
      <c r="P588" s="17">
        <f t="shared" si="63"/>
        <v>378723.09040704835</v>
      </c>
      <c r="Q588" s="17">
        <f t="shared" si="64"/>
        <v>758</v>
      </c>
    </row>
    <row r="589" spans="1:17" x14ac:dyDescent="0.2">
      <c r="A589" s="14" t="str">
        <f>IF(INTRO!$E$39="Non-endemic"," ",IF(COUNTRY_INFO!A589=0," ",COUNTRY_INFO!A589))</f>
        <v>Ethiopia</v>
      </c>
      <c r="B589" s="14" t="str">
        <f>IF(INTRO!$E$39="Non-endemic"," ",IF(COUNTRY_INFO!B589=0," ",COUNTRY_INFO!B589))</f>
        <v>Oromia West Wellega</v>
      </c>
      <c r="C589" s="14" t="str">
        <f>IF(INTRO!$E$39="Non-endemic"," ",IF(COUNTRY_INFO!C589=0," ",COUNTRY_INFO!C589))</f>
        <v>Gimbi Rural</v>
      </c>
      <c r="D589" s="15">
        <f>IF(INTRO!$E$39="Non-endemic",0,IF(INTRO!$E$39="Endemic but PC is not required",IF(COUNTRY_INFO!$H589=1,COUNTRY_INFO!F589+COUNTRY_INFO!G589,0),IF(COUNTRY_INFO!$H589=1,COUNTRY_INFO!F589+COUNTRY_INFO!G589,IF(COUNTRY_INFO!$I589=1,IF(COUNTRY_INFO!M589&gt;=(COUNTRY_INFO!F589+COUNTRY_INFO!G589),COUNTRY_INFO!F589+COUNTRY_INFO!G589,COUNTRY_INFO!$M589),0))))</f>
        <v>85036.311892253812</v>
      </c>
      <c r="E589" s="16">
        <f>IF(AND(INTRO!$E$39="Non-endemic",INTRO!$E$37="Non-endemic"),"Not required",IF(INTRO!$E$39="Non-endemic","Treat with DEC",COUNTRY_INFO!P589))</f>
        <v>1</v>
      </c>
      <c r="F589" s="16">
        <f>IF(INTRO!$E$39&lt;&gt;"Non-endemic",COUNTRY_INFO!Q589,"Not required")</f>
        <v>2</v>
      </c>
      <c r="G589" s="15">
        <f>IF(COUNTRY_INFO!H589=1, IF($E589=1,$D589, 0),0)</f>
        <v>85036.311892253812</v>
      </c>
      <c r="H589" s="15">
        <f>IF(INTRO!$E$39&lt;&gt;"Endemic",0, IF(AND(COUNTRY_INFO!$I589=1,$F589&lt;&gt;0),IF(COUNTRY_INFO!M589&gt;=(COUNTRY_INFO!F589+COUNTRY_INFO!G589),COUNTRY_INFO!F589+COUNTRY_INFO!G589,COUNTRY_INFO!$M589), 0))</f>
        <v>85036.311892253812</v>
      </c>
      <c r="I589" s="3"/>
      <c r="J589" s="15">
        <f t="shared" si="65"/>
        <v>85036.311892253812</v>
      </c>
      <c r="K589" s="15">
        <f t="shared" si="66"/>
        <v>0</v>
      </c>
      <c r="L589" s="15">
        <f t="shared" si="67"/>
        <v>238101.67329831066</v>
      </c>
      <c r="M589" s="15">
        <f t="shared" si="68"/>
        <v>238101.67329831066</v>
      </c>
      <c r="N589" s="15">
        <f t="shared" si="69"/>
        <v>476203.34659662133</v>
      </c>
      <c r="O589" s="25"/>
      <c r="P589" s="17">
        <f t="shared" si="63"/>
        <v>476203.34659662133</v>
      </c>
      <c r="Q589" s="17">
        <f t="shared" si="64"/>
        <v>953</v>
      </c>
    </row>
    <row r="590" spans="1:17" x14ac:dyDescent="0.2">
      <c r="A590" s="14" t="str">
        <f>IF(INTRO!$E$39="Non-endemic"," ",IF(COUNTRY_INFO!A590=0," ",COUNTRY_INFO!A590))</f>
        <v>Ethiopia</v>
      </c>
      <c r="B590" s="14" t="str">
        <f>IF(INTRO!$E$39="Non-endemic"," ",IF(COUNTRY_INFO!B590=0," ",COUNTRY_INFO!B590))</f>
        <v>Oromia West Wellega</v>
      </c>
      <c r="C590" s="14" t="str">
        <f>IF(INTRO!$E$39="Non-endemic"," ",IF(COUNTRY_INFO!C590=0," ",COUNTRY_INFO!C590))</f>
        <v>Gimbi Town</v>
      </c>
      <c r="D590" s="15">
        <f>IF(INTRO!$E$39="Non-endemic",0,IF(INTRO!$E$39="Endemic but PC is not required",IF(COUNTRY_INFO!$H590=1,COUNTRY_INFO!F590+COUNTRY_INFO!G590,0),IF(COUNTRY_INFO!$H590=1,COUNTRY_INFO!F590+COUNTRY_INFO!G590,IF(COUNTRY_INFO!$I590=1,IF(COUNTRY_INFO!M590&gt;=(COUNTRY_INFO!F590+COUNTRY_INFO!G590),COUNTRY_INFO!F590+COUNTRY_INFO!G590,COUNTRY_INFO!$M590),0))))</f>
        <v>39276.811451921472</v>
      </c>
      <c r="E590" s="16">
        <f>IF(AND(INTRO!$E$39="Non-endemic",INTRO!$E$37="Non-endemic"),"Not required",IF(INTRO!$E$39="Non-endemic","Treat with DEC",COUNTRY_INFO!P590))</f>
        <v>0</v>
      </c>
      <c r="F590" s="16">
        <f>IF(INTRO!$E$39&lt;&gt;"Non-endemic",COUNTRY_INFO!Q590,"Not required")</f>
        <v>2</v>
      </c>
      <c r="G590" s="15">
        <f>IF(COUNTRY_INFO!H590=1, IF($E590=1,$D590, 0),0)</f>
        <v>0</v>
      </c>
      <c r="H590" s="15">
        <f>IF(INTRO!$E$39&lt;&gt;"Endemic",0, IF(AND(COUNTRY_INFO!$I590=1,$F590&lt;&gt;0),IF(COUNTRY_INFO!M590&gt;=(COUNTRY_INFO!F590+COUNTRY_INFO!G590),COUNTRY_INFO!F590+COUNTRY_INFO!G590,COUNTRY_INFO!$M590), 0))</f>
        <v>39276.811451921472</v>
      </c>
      <c r="I590" s="3"/>
      <c r="J590" s="15">
        <f t="shared" si="65"/>
        <v>39276.811451921472</v>
      </c>
      <c r="K590" s="15">
        <f t="shared" si="66"/>
        <v>0</v>
      </c>
      <c r="L590" s="15">
        <f t="shared" si="67"/>
        <v>219950.14413076022</v>
      </c>
      <c r="M590" s="15">
        <f t="shared" si="68"/>
        <v>0</v>
      </c>
      <c r="N590" s="15">
        <f t="shared" si="69"/>
        <v>219950.14413076022</v>
      </c>
      <c r="O590" s="25"/>
      <c r="P590" s="17">
        <f t="shared" si="63"/>
        <v>219950.14413076022</v>
      </c>
      <c r="Q590" s="17">
        <f t="shared" si="64"/>
        <v>440</v>
      </c>
    </row>
    <row r="591" spans="1:17" x14ac:dyDescent="0.2">
      <c r="A591" s="14" t="str">
        <f>IF(INTRO!$E$39="Non-endemic"," ",IF(COUNTRY_INFO!A591=0," ",COUNTRY_INFO!A591))</f>
        <v>Ethiopia</v>
      </c>
      <c r="B591" s="14" t="str">
        <f>IF(INTRO!$E$39="Non-endemic"," ",IF(COUNTRY_INFO!B591=0," ",COUNTRY_INFO!B591))</f>
        <v>Oromia West Wellega</v>
      </c>
      <c r="C591" s="14" t="str">
        <f>IF(INTRO!$E$39="Non-endemic"," ",IF(COUNTRY_INFO!C591=0," ",COUNTRY_INFO!C591))</f>
        <v>Guliso</v>
      </c>
      <c r="D591" s="15">
        <f>IF(INTRO!$E$39="Non-endemic",0,IF(INTRO!$E$39="Endemic but PC is not required",IF(COUNTRY_INFO!$H591=1,COUNTRY_INFO!F591+COUNTRY_INFO!G591,0),IF(COUNTRY_INFO!$H591=1,COUNTRY_INFO!F591+COUNTRY_INFO!G591,IF(COUNTRY_INFO!$I591=1,IF(COUNTRY_INFO!M591&gt;=(COUNTRY_INFO!F591+COUNTRY_INFO!G591),COUNTRY_INFO!F591+COUNTRY_INFO!G591,COUNTRY_INFO!$M591),0))))</f>
        <v>79580.506962850224</v>
      </c>
      <c r="E591" s="16">
        <f>IF(AND(INTRO!$E$39="Non-endemic",INTRO!$E$37="Non-endemic"),"Not required",IF(INTRO!$E$39="Non-endemic","Treat with DEC",COUNTRY_INFO!P591))</f>
        <v>0</v>
      </c>
      <c r="F591" s="16">
        <f>IF(INTRO!$E$39&lt;&gt;"Non-endemic",COUNTRY_INFO!Q591,"Not required")</f>
        <v>2</v>
      </c>
      <c r="G591" s="15">
        <f>IF(COUNTRY_INFO!H591=1, IF($E591=1,$D591, 0),0)</f>
        <v>0</v>
      </c>
      <c r="H591" s="15">
        <f>IF(INTRO!$E$39&lt;&gt;"Endemic",0, IF(AND(COUNTRY_INFO!$I591=1,$F591&lt;&gt;0),IF(COUNTRY_INFO!M591&gt;=(COUNTRY_INFO!F591+COUNTRY_INFO!G591),COUNTRY_INFO!F591+COUNTRY_INFO!G591,COUNTRY_INFO!$M591), 0))</f>
        <v>79580.506962850224</v>
      </c>
      <c r="I591" s="3"/>
      <c r="J591" s="15">
        <f t="shared" si="65"/>
        <v>79580.506962850224</v>
      </c>
      <c r="K591" s="15">
        <f t="shared" si="66"/>
        <v>0</v>
      </c>
      <c r="L591" s="15">
        <f t="shared" si="67"/>
        <v>445650.83899196121</v>
      </c>
      <c r="M591" s="15">
        <f t="shared" si="68"/>
        <v>0</v>
      </c>
      <c r="N591" s="15">
        <f t="shared" si="69"/>
        <v>445650.83899196121</v>
      </c>
      <c r="O591" s="25"/>
      <c r="P591" s="17">
        <f t="shared" si="63"/>
        <v>445650.83899196121</v>
      </c>
      <c r="Q591" s="17">
        <f t="shared" si="64"/>
        <v>892</v>
      </c>
    </row>
    <row r="592" spans="1:17" x14ac:dyDescent="0.2">
      <c r="A592" s="14" t="str">
        <f>IF(INTRO!$E$39="Non-endemic"," ",IF(COUNTRY_INFO!A592=0," ",COUNTRY_INFO!A592))</f>
        <v>Ethiopia</v>
      </c>
      <c r="B592" s="14" t="str">
        <f>IF(INTRO!$E$39="Non-endemic"," ",IF(COUNTRY_INFO!B592=0," ",COUNTRY_INFO!B592))</f>
        <v>Oromia West Wellega</v>
      </c>
      <c r="C592" s="14" t="str">
        <f>IF(INTRO!$E$39="Non-endemic"," ",IF(COUNTRY_INFO!C592=0," ",COUNTRY_INFO!C592))</f>
        <v>Haru</v>
      </c>
      <c r="D592" s="15">
        <f>IF(INTRO!$E$39="Non-endemic",0,IF(INTRO!$E$39="Endemic but PC is not required",IF(COUNTRY_INFO!$H592=1,COUNTRY_INFO!F592+COUNTRY_INFO!G592,0),IF(COUNTRY_INFO!$H592=1,COUNTRY_INFO!F592+COUNTRY_INFO!G592,IF(COUNTRY_INFO!$I592=1,IF(COUNTRY_INFO!M592&gt;=(COUNTRY_INFO!F592+COUNTRY_INFO!G592),COUNTRY_INFO!F592+COUNTRY_INFO!G592,COUNTRY_INFO!$M592),0))))</f>
        <v>76232.607135325205</v>
      </c>
      <c r="E592" s="16">
        <f>IF(AND(INTRO!$E$39="Non-endemic",INTRO!$E$37="Non-endemic"),"Not required",IF(INTRO!$E$39="Non-endemic","Treat with DEC",COUNTRY_INFO!P592))</f>
        <v>0</v>
      </c>
      <c r="F592" s="16">
        <f>IF(INTRO!$E$39&lt;&gt;"Non-endemic",COUNTRY_INFO!Q592,"Not required")</f>
        <v>2</v>
      </c>
      <c r="G592" s="15">
        <f>IF(COUNTRY_INFO!H592=1, IF($E592=1,$D592, 0),0)</f>
        <v>0</v>
      </c>
      <c r="H592" s="15">
        <f>IF(INTRO!$E$39&lt;&gt;"Endemic",0, IF(AND(COUNTRY_INFO!$I592=1,$F592&lt;&gt;0),IF(COUNTRY_INFO!M592&gt;=(COUNTRY_INFO!F592+COUNTRY_INFO!G592),COUNTRY_INFO!F592+COUNTRY_INFO!G592,COUNTRY_INFO!$M592), 0))</f>
        <v>76232.607135325205</v>
      </c>
      <c r="I592" s="3"/>
      <c r="J592" s="15">
        <f t="shared" si="65"/>
        <v>76232.607135325205</v>
      </c>
      <c r="K592" s="15">
        <f t="shared" si="66"/>
        <v>0</v>
      </c>
      <c r="L592" s="15">
        <f t="shared" si="67"/>
        <v>426902.59995782113</v>
      </c>
      <c r="M592" s="15">
        <f t="shared" si="68"/>
        <v>0</v>
      </c>
      <c r="N592" s="15">
        <f t="shared" si="69"/>
        <v>426902.59995782113</v>
      </c>
      <c r="O592" s="25"/>
      <c r="P592" s="17">
        <f t="shared" si="63"/>
        <v>426902.59995782113</v>
      </c>
      <c r="Q592" s="17">
        <f t="shared" si="64"/>
        <v>854</v>
      </c>
    </row>
    <row r="593" spans="1:17" x14ac:dyDescent="0.2">
      <c r="A593" s="14" t="str">
        <f>IF(INTRO!$E$39="Non-endemic"," ",IF(COUNTRY_INFO!A593=0," ",COUNTRY_INFO!A593))</f>
        <v>Ethiopia</v>
      </c>
      <c r="B593" s="14" t="str">
        <f>IF(INTRO!$E$39="Non-endemic"," ",IF(COUNTRY_INFO!B593=0," ",COUNTRY_INFO!B593))</f>
        <v>Oromia West Wellega</v>
      </c>
      <c r="C593" s="14" t="str">
        <f>IF(INTRO!$E$39="Non-endemic"," ",IF(COUNTRY_INFO!C593=0," ",COUNTRY_INFO!C593))</f>
        <v>Homa</v>
      </c>
      <c r="D593" s="15">
        <f>IF(INTRO!$E$39="Non-endemic",0,IF(INTRO!$E$39="Endemic but PC is not required",IF(COUNTRY_INFO!$H593=1,COUNTRY_INFO!F593+COUNTRY_INFO!G593,0),IF(COUNTRY_INFO!$H593=1,COUNTRY_INFO!F593+COUNTRY_INFO!G593,IF(COUNTRY_INFO!$I593=1,IF(COUNTRY_INFO!M593&gt;=(COUNTRY_INFO!F593+COUNTRY_INFO!G593),COUNTRY_INFO!F593+COUNTRY_INFO!G593,COUNTRY_INFO!$M593),0))))</f>
        <v>27933.824356610825</v>
      </c>
      <c r="E593" s="16">
        <f>IF(AND(INTRO!$E$39="Non-endemic",INTRO!$E$37="Non-endemic"),"Not required",IF(INTRO!$E$39="Non-endemic","Treat with DEC",COUNTRY_INFO!P593))</f>
        <v>0</v>
      </c>
      <c r="F593" s="16">
        <f>IF(INTRO!$E$39&lt;&gt;"Non-endemic",COUNTRY_INFO!Q593,"Not required")</f>
        <v>2</v>
      </c>
      <c r="G593" s="15">
        <f>IF(COUNTRY_INFO!H593=1, IF($E593=1,$D593, 0),0)</f>
        <v>0</v>
      </c>
      <c r="H593" s="15">
        <f>IF(INTRO!$E$39&lt;&gt;"Endemic",0, IF(AND(COUNTRY_INFO!$I593=1,$F593&lt;&gt;0),IF(COUNTRY_INFO!M593&gt;=(COUNTRY_INFO!F593+COUNTRY_INFO!G593),COUNTRY_INFO!F593+COUNTRY_INFO!G593,COUNTRY_INFO!$M593), 0))</f>
        <v>27933.824356610825</v>
      </c>
      <c r="I593" s="3"/>
      <c r="J593" s="15">
        <f t="shared" si="65"/>
        <v>27933.824356610825</v>
      </c>
      <c r="K593" s="15">
        <f t="shared" si="66"/>
        <v>0</v>
      </c>
      <c r="L593" s="15">
        <f t="shared" si="67"/>
        <v>156429.4163970206</v>
      </c>
      <c r="M593" s="15">
        <f t="shared" si="68"/>
        <v>0</v>
      </c>
      <c r="N593" s="15">
        <f t="shared" si="69"/>
        <v>156429.4163970206</v>
      </c>
      <c r="O593" s="25"/>
      <c r="P593" s="17">
        <f t="shared" si="63"/>
        <v>156429.4163970206</v>
      </c>
      <c r="Q593" s="17">
        <f t="shared" si="64"/>
        <v>313</v>
      </c>
    </row>
    <row r="594" spans="1:17" x14ac:dyDescent="0.2">
      <c r="A594" s="14" t="str">
        <f>IF(INTRO!$E$39="Non-endemic"," ",IF(COUNTRY_INFO!A594=0," ",COUNTRY_INFO!A594))</f>
        <v>Ethiopia</v>
      </c>
      <c r="B594" s="14" t="str">
        <f>IF(INTRO!$E$39="Non-endemic"," ",IF(COUNTRY_INFO!B594=0," ",COUNTRY_INFO!B594))</f>
        <v>Oromia West Wellega</v>
      </c>
      <c r="C594" s="14" t="str">
        <f>IF(INTRO!$E$39="Non-endemic"," ",IF(COUNTRY_INFO!C594=0," ",COUNTRY_INFO!C594))</f>
        <v>Jarso</v>
      </c>
      <c r="D594" s="15">
        <f>IF(INTRO!$E$39="Non-endemic",0,IF(INTRO!$E$39="Endemic but PC is not required",IF(COUNTRY_INFO!$H594=1,COUNTRY_INFO!F594+COUNTRY_INFO!G594,0),IF(COUNTRY_INFO!$H594=1,COUNTRY_INFO!F594+COUNTRY_INFO!G594,IF(COUNTRY_INFO!$I594=1,IF(COUNTRY_INFO!M594&gt;=(COUNTRY_INFO!F594+COUNTRY_INFO!G594),COUNTRY_INFO!F594+COUNTRY_INFO!G594,COUNTRY_INFO!$M594),0))))</f>
        <v>55053.875320853542</v>
      </c>
      <c r="E594" s="16">
        <f>IF(AND(INTRO!$E$39="Non-endemic",INTRO!$E$37="Non-endemic"),"Not required",IF(INTRO!$E$39="Non-endemic","Treat with DEC",COUNTRY_INFO!P594))</f>
        <v>0</v>
      </c>
      <c r="F594" s="16">
        <f>IF(INTRO!$E$39&lt;&gt;"Non-endemic",COUNTRY_INFO!Q594,"Not required")</f>
        <v>2</v>
      </c>
      <c r="G594" s="15">
        <f>IF(COUNTRY_INFO!H594=1, IF($E594=1,$D594, 0),0)</f>
        <v>0</v>
      </c>
      <c r="H594" s="15">
        <f>IF(INTRO!$E$39&lt;&gt;"Endemic",0, IF(AND(COUNTRY_INFO!$I594=1,$F594&lt;&gt;0),IF(COUNTRY_INFO!M594&gt;=(COUNTRY_INFO!F594+COUNTRY_INFO!G594),COUNTRY_INFO!F594+COUNTRY_INFO!G594,COUNTRY_INFO!$M594), 0))</f>
        <v>55053.875320853542</v>
      </c>
      <c r="I594" s="3"/>
      <c r="J594" s="15">
        <f t="shared" si="65"/>
        <v>55053.875320853542</v>
      </c>
      <c r="K594" s="15">
        <f t="shared" si="66"/>
        <v>0</v>
      </c>
      <c r="L594" s="15">
        <f t="shared" si="67"/>
        <v>308301.70179677982</v>
      </c>
      <c r="M594" s="15">
        <f t="shared" si="68"/>
        <v>0</v>
      </c>
      <c r="N594" s="15">
        <f t="shared" si="69"/>
        <v>308301.70179677982</v>
      </c>
      <c r="O594" s="25"/>
      <c r="P594" s="17">
        <f t="shared" si="63"/>
        <v>308301.70179677982</v>
      </c>
      <c r="Q594" s="17">
        <f t="shared" si="64"/>
        <v>617</v>
      </c>
    </row>
    <row r="595" spans="1:17" x14ac:dyDescent="0.2">
      <c r="A595" s="14" t="str">
        <f>IF(INTRO!$E$39="Non-endemic"," ",IF(COUNTRY_INFO!A595=0," ",COUNTRY_INFO!A595))</f>
        <v>Ethiopia</v>
      </c>
      <c r="B595" s="14" t="str">
        <f>IF(INTRO!$E$39="Non-endemic"," ",IF(COUNTRY_INFO!B595=0," ",COUNTRY_INFO!B595))</f>
        <v>Oromia West Wellega</v>
      </c>
      <c r="C595" s="14" t="str">
        <f>IF(INTRO!$E$39="Non-endemic"," ",IF(COUNTRY_INFO!C595=0," ",COUNTRY_INFO!C595))</f>
        <v>Kiltu Karra</v>
      </c>
      <c r="D595" s="15">
        <f>IF(INTRO!$E$39="Non-endemic",0,IF(INTRO!$E$39="Endemic but PC is not required",IF(COUNTRY_INFO!$H595=1,COUNTRY_INFO!F595+COUNTRY_INFO!G595,0),IF(COUNTRY_INFO!$H595=1,COUNTRY_INFO!F595+COUNTRY_INFO!G595,IF(COUNTRY_INFO!$I595=1,IF(COUNTRY_INFO!M595&gt;=(COUNTRY_INFO!F595+COUNTRY_INFO!G595),COUNTRY_INFO!F595+COUNTRY_INFO!G595,COUNTRY_INFO!$M595),0))))</f>
        <v>58927.677277342955</v>
      </c>
      <c r="E595" s="16">
        <f>IF(AND(INTRO!$E$39="Non-endemic",INTRO!$E$37="Non-endemic"),"Not required",IF(INTRO!$E$39="Non-endemic","Treat with DEC",COUNTRY_INFO!P595))</f>
        <v>0</v>
      </c>
      <c r="F595" s="16">
        <f>IF(INTRO!$E$39&lt;&gt;"Non-endemic",COUNTRY_INFO!Q595,"Not required")</f>
        <v>2</v>
      </c>
      <c r="G595" s="15">
        <f>IF(COUNTRY_INFO!H595=1, IF($E595=1,$D595, 0),0)</f>
        <v>0</v>
      </c>
      <c r="H595" s="15">
        <f>IF(INTRO!$E$39&lt;&gt;"Endemic",0, IF(AND(COUNTRY_INFO!$I595=1,$F595&lt;&gt;0),IF(COUNTRY_INFO!M595&gt;=(COUNTRY_INFO!F595+COUNTRY_INFO!G595),COUNTRY_INFO!F595+COUNTRY_INFO!G595,COUNTRY_INFO!$M595), 0))</f>
        <v>58927.677277342955</v>
      </c>
      <c r="I595" s="3"/>
      <c r="J595" s="15">
        <f t="shared" si="65"/>
        <v>58927.677277342955</v>
      </c>
      <c r="K595" s="15">
        <f t="shared" si="66"/>
        <v>0</v>
      </c>
      <c r="L595" s="15">
        <f t="shared" si="67"/>
        <v>329994.99275312055</v>
      </c>
      <c r="M595" s="15">
        <f t="shared" si="68"/>
        <v>0</v>
      </c>
      <c r="N595" s="15">
        <f t="shared" si="69"/>
        <v>329994.99275312055</v>
      </c>
      <c r="O595" s="25"/>
      <c r="P595" s="17">
        <f t="shared" si="63"/>
        <v>329994.99275312055</v>
      </c>
      <c r="Q595" s="17">
        <f t="shared" si="64"/>
        <v>660</v>
      </c>
    </row>
    <row r="596" spans="1:17" x14ac:dyDescent="0.2">
      <c r="A596" s="14" t="str">
        <f>IF(INTRO!$E$39="Non-endemic"," ",IF(COUNTRY_INFO!A596=0," ",COUNTRY_INFO!A596))</f>
        <v>Ethiopia</v>
      </c>
      <c r="B596" s="14" t="str">
        <f>IF(INTRO!$E$39="Non-endemic"," ",IF(COUNTRY_INFO!B596=0," ",COUNTRY_INFO!B596))</f>
        <v>Oromia West Wellega</v>
      </c>
      <c r="C596" s="14" t="str">
        <f>IF(INTRO!$E$39="Non-endemic"," ",IF(COUNTRY_INFO!C596=0," ",COUNTRY_INFO!C596))</f>
        <v>Kondala</v>
      </c>
      <c r="D596" s="15">
        <f>IF(INTRO!$E$39="Non-endemic",0,IF(INTRO!$E$39="Endemic but PC is not required",IF(COUNTRY_INFO!$H596=1,COUNTRY_INFO!F596+COUNTRY_INFO!G596,0),IF(COUNTRY_INFO!$H596=1,COUNTRY_INFO!F596+COUNTRY_INFO!G596,IF(COUNTRY_INFO!$I596=1,IF(COUNTRY_INFO!M596&gt;=(COUNTRY_INFO!F596+COUNTRY_INFO!G596),COUNTRY_INFO!F596+COUNTRY_INFO!G596,COUNTRY_INFO!$M596),0))))</f>
        <v>108533.48152363063</v>
      </c>
      <c r="E596" s="16">
        <f>IF(AND(INTRO!$E$39="Non-endemic",INTRO!$E$37="Non-endemic"),"Not required",IF(INTRO!$E$39="Non-endemic","Treat with DEC",COUNTRY_INFO!P596))</f>
        <v>0</v>
      </c>
      <c r="F596" s="16">
        <f>IF(INTRO!$E$39&lt;&gt;"Non-endemic",COUNTRY_INFO!Q596,"Not required")</f>
        <v>2</v>
      </c>
      <c r="G596" s="15">
        <f>IF(COUNTRY_INFO!H596=1, IF($E596=1,$D596, 0),0)</f>
        <v>0</v>
      </c>
      <c r="H596" s="15">
        <f>IF(INTRO!$E$39&lt;&gt;"Endemic",0, IF(AND(COUNTRY_INFO!$I596=1,$F596&lt;&gt;0),IF(COUNTRY_INFO!M596&gt;=(COUNTRY_INFO!F596+COUNTRY_INFO!G596),COUNTRY_INFO!F596+COUNTRY_INFO!G596,COUNTRY_INFO!$M596), 0))</f>
        <v>108533.48152363063</v>
      </c>
      <c r="I596" s="3"/>
      <c r="J596" s="15">
        <f t="shared" si="65"/>
        <v>108533.48152363063</v>
      </c>
      <c r="K596" s="15">
        <f t="shared" si="66"/>
        <v>0</v>
      </c>
      <c r="L596" s="15">
        <f t="shared" si="67"/>
        <v>607787.49653233145</v>
      </c>
      <c r="M596" s="15">
        <f t="shared" si="68"/>
        <v>0</v>
      </c>
      <c r="N596" s="15">
        <f t="shared" si="69"/>
        <v>607787.49653233145</v>
      </c>
      <c r="O596" s="25"/>
      <c r="P596" s="17">
        <f t="shared" si="63"/>
        <v>607787.49653233145</v>
      </c>
      <c r="Q596" s="17">
        <f t="shared" si="64"/>
        <v>1216</v>
      </c>
    </row>
    <row r="597" spans="1:17" x14ac:dyDescent="0.2">
      <c r="A597" s="14" t="str">
        <f>IF(INTRO!$E$39="Non-endemic"," ",IF(COUNTRY_INFO!A597=0," ",COUNTRY_INFO!A597))</f>
        <v>Ethiopia</v>
      </c>
      <c r="B597" s="14" t="str">
        <f>IF(INTRO!$E$39="Non-endemic"," ",IF(COUNTRY_INFO!B597=0," ",COUNTRY_INFO!B597))</f>
        <v>Oromia West Wellega</v>
      </c>
      <c r="C597" s="14" t="str">
        <f>IF(INTRO!$E$39="Non-endemic"," ",IF(COUNTRY_INFO!C597=0," ",COUNTRY_INFO!C597))</f>
        <v xml:space="preserve">Lalo Assabi </v>
      </c>
      <c r="D597" s="15">
        <f>IF(INTRO!$E$39="Non-endemic",0,IF(INTRO!$E$39="Endemic but PC is not required",IF(COUNTRY_INFO!$H597=1,COUNTRY_INFO!F597+COUNTRY_INFO!G597,0),IF(COUNTRY_INFO!$H597=1,COUNTRY_INFO!F597+COUNTRY_INFO!G597,IF(COUNTRY_INFO!$I597=1,IF(COUNTRY_INFO!M597&gt;=(COUNTRY_INFO!F597+COUNTRY_INFO!G597),COUNTRY_INFO!F597+COUNTRY_INFO!G597,COUNTRY_INFO!$M597),0))))</f>
        <v>86375.128096382134</v>
      </c>
      <c r="E597" s="16">
        <f>IF(AND(INTRO!$E$39="Non-endemic",INTRO!$E$37="Non-endemic"),"Not required",IF(INTRO!$E$39="Non-endemic","Treat with DEC",COUNTRY_INFO!P597))</f>
        <v>0</v>
      </c>
      <c r="F597" s="16">
        <f>IF(INTRO!$E$39&lt;&gt;"Non-endemic",COUNTRY_INFO!Q597,"Not required")</f>
        <v>2</v>
      </c>
      <c r="G597" s="15">
        <f>IF(COUNTRY_INFO!H597=1, IF($E597=1,$D597, 0),0)</f>
        <v>0</v>
      </c>
      <c r="H597" s="15">
        <f>IF(INTRO!$E$39&lt;&gt;"Endemic",0, IF(AND(COUNTRY_INFO!$I597=1,$F597&lt;&gt;0),IF(COUNTRY_INFO!M597&gt;=(COUNTRY_INFO!F597+COUNTRY_INFO!G597),COUNTRY_INFO!F597+COUNTRY_INFO!G597,COUNTRY_INFO!$M597), 0))</f>
        <v>86375.128096382134</v>
      </c>
      <c r="I597" s="3"/>
      <c r="J597" s="15">
        <f t="shared" si="65"/>
        <v>86375.128096382134</v>
      </c>
      <c r="K597" s="15">
        <f t="shared" si="66"/>
        <v>0</v>
      </c>
      <c r="L597" s="15">
        <f t="shared" si="67"/>
        <v>483700.7173397399</v>
      </c>
      <c r="M597" s="15">
        <f t="shared" si="68"/>
        <v>0</v>
      </c>
      <c r="N597" s="15">
        <f t="shared" si="69"/>
        <v>483700.7173397399</v>
      </c>
      <c r="O597" s="25"/>
      <c r="P597" s="17">
        <f t="shared" si="63"/>
        <v>483700.7173397399</v>
      </c>
      <c r="Q597" s="17">
        <f t="shared" si="64"/>
        <v>968</v>
      </c>
    </row>
    <row r="598" spans="1:17" x14ac:dyDescent="0.2">
      <c r="A598" s="14" t="str">
        <f>IF(INTRO!$E$39="Non-endemic"," ",IF(COUNTRY_INFO!A598=0," ",COUNTRY_INFO!A598))</f>
        <v>Ethiopia</v>
      </c>
      <c r="B598" s="14" t="str">
        <f>IF(INTRO!$E$39="Non-endemic"," ",IF(COUNTRY_INFO!B598=0," ",COUNTRY_INFO!B598))</f>
        <v>Oromia West Wellega</v>
      </c>
      <c r="C598" s="14" t="str">
        <f>IF(INTRO!$E$39="Non-endemic"," ",IF(COUNTRY_INFO!C598=0," ",COUNTRY_INFO!C598))</f>
        <v>Leta Sibu</v>
      </c>
      <c r="D598" s="15">
        <f>IF(INTRO!$E$39="Non-endemic",0,IF(INTRO!$E$39="Endemic but PC is not required",IF(COUNTRY_INFO!$H598=1,COUNTRY_INFO!F598+COUNTRY_INFO!G598,0),IF(COUNTRY_INFO!$H598=1,COUNTRY_INFO!F598+COUNTRY_INFO!G598,IF(COUNTRY_INFO!$I598=1,IF(COUNTRY_INFO!M598&gt;=(COUNTRY_INFO!F598+COUNTRY_INFO!G598),COUNTRY_INFO!F598+COUNTRY_INFO!G598,COUNTRY_INFO!$M598),0))))</f>
        <v>95358.430148986488</v>
      </c>
      <c r="E598" s="16">
        <f>IF(AND(INTRO!$E$39="Non-endemic",INTRO!$E$37="Non-endemic"),"Not required",IF(INTRO!$E$39="Non-endemic","Treat with DEC",COUNTRY_INFO!P598))</f>
        <v>0</v>
      </c>
      <c r="F598" s="16">
        <f>IF(INTRO!$E$39&lt;&gt;"Non-endemic",COUNTRY_INFO!Q598,"Not required")</f>
        <v>2</v>
      </c>
      <c r="G598" s="15">
        <f>IF(COUNTRY_INFO!H598=1, IF($E598=1,$D598, 0),0)</f>
        <v>0</v>
      </c>
      <c r="H598" s="15">
        <f>IF(INTRO!$E$39&lt;&gt;"Endemic",0, IF(AND(COUNTRY_INFO!$I598=1,$F598&lt;&gt;0),IF(COUNTRY_INFO!M598&gt;=(COUNTRY_INFO!F598+COUNTRY_INFO!G598),COUNTRY_INFO!F598+COUNTRY_INFO!G598,COUNTRY_INFO!$M598), 0))</f>
        <v>95358.430148986488</v>
      </c>
      <c r="I598" s="3"/>
      <c r="J598" s="15">
        <f t="shared" si="65"/>
        <v>95358.430148986488</v>
      </c>
      <c r="K598" s="15">
        <f t="shared" si="66"/>
        <v>0</v>
      </c>
      <c r="L598" s="15">
        <f t="shared" si="67"/>
        <v>534007.20883432426</v>
      </c>
      <c r="M598" s="15">
        <f t="shared" si="68"/>
        <v>0</v>
      </c>
      <c r="N598" s="15">
        <f t="shared" si="69"/>
        <v>534007.20883432426</v>
      </c>
      <c r="O598" s="25"/>
      <c r="P598" s="17">
        <f t="shared" si="63"/>
        <v>534007.20883432426</v>
      </c>
      <c r="Q598" s="17">
        <f t="shared" si="64"/>
        <v>1069</v>
      </c>
    </row>
    <row r="599" spans="1:17" x14ac:dyDescent="0.2">
      <c r="A599" s="14" t="str">
        <f>IF(INTRO!$E$39="Non-endemic"," ",IF(COUNTRY_INFO!A599=0," ",COUNTRY_INFO!A599))</f>
        <v>Ethiopia</v>
      </c>
      <c r="B599" s="14" t="str">
        <f>IF(INTRO!$E$39="Non-endemic"," ",IF(COUNTRY_INFO!B599=0," ",COUNTRY_INFO!B599))</f>
        <v>Oromia West Wellega</v>
      </c>
      <c r="C599" s="14" t="str">
        <f>IF(INTRO!$E$39="Non-endemic"," ",IF(COUNTRY_INFO!C599=0," ",COUNTRY_INFO!C599))</f>
        <v xml:space="preserve">Mana Sibu </v>
      </c>
      <c r="D599" s="15">
        <f>IF(INTRO!$E$39="Non-endemic",0,IF(INTRO!$E$39="Endemic but PC is not required",IF(COUNTRY_INFO!$H599=1,COUNTRY_INFO!F599+COUNTRY_INFO!G599,0),IF(COUNTRY_INFO!$H599=1,COUNTRY_INFO!F599+COUNTRY_INFO!G599,IF(COUNTRY_INFO!$I599=1,IF(COUNTRY_INFO!M599&gt;=(COUNTRY_INFO!F599+COUNTRY_INFO!G599),COUNTRY_INFO!F599+COUNTRY_INFO!G599,COUNTRY_INFO!$M599),0))))</f>
        <v>143607.37252985785</v>
      </c>
      <c r="E599" s="16">
        <f>IF(AND(INTRO!$E$39="Non-endemic",INTRO!$E$37="Non-endemic"),"Not required",IF(INTRO!$E$39="Non-endemic","Treat with DEC",COUNTRY_INFO!P599))</f>
        <v>0</v>
      </c>
      <c r="F599" s="16">
        <f>IF(INTRO!$E$39&lt;&gt;"Non-endemic",COUNTRY_INFO!Q599,"Not required")</f>
        <v>2</v>
      </c>
      <c r="G599" s="15">
        <f>IF(COUNTRY_INFO!H599=1, IF($E599=1,$D599, 0),0)</f>
        <v>0</v>
      </c>
      <c r="H599" s="15">
        <f>IF(INTRO!$E$39&lt;&gt;"Endemic",0, IF(AND(COUNTRY_INFO!$I599=1,$F599&lt;&gt;0),IF(COUNTRY_INFO!M599&gt;=(COUNTRY_INFO!F599+COUNTRY_INFO!G599),COUNTRY_INFO!F599+COUNTRY_INFO!G599,COUNTRY_INFO!$M599), 0))</f>
        <v>143607.37252985785</v>
      </c>
      <c r="I599" s="3"/>
      <c r="J599" s="15">
        <f t="shared" si="65"/>
        <v>143607.37252985785</v>
      </c>
      <c r="K599" s="15">
        <f t="shared" si="66"/>
        <v>0</v>
      </c>
      <c r="L599" s="15">
        <f t="shared" si="67"/>
        <v>804201.28616720391</v>
      </c>
      <c r="M599" s="15">
        <f t="shared" si="68"/>
        <v>0</v>
      </c>
      <c r="N599" s="15">
        <f t="shared" si="69"/>
        <v>804201.28616720391</v>
      </c>
      <c r="O599" s="25"/>
      <c r="P599" s="17">
        <f t="shared" si="63"/>
        <v>804201.28616720391</v>
      </c>
      <c r="Q599" s="17">
        <f t="shared" si="64"/>
        <v>1609</v>
      </c>
    </row>
    <row r="600" spans="1:17" x14ac:dyDescent="0.2">
      <c r="A600" s="14" t="str">
        <f>IF(INTRO!$E$39="Non-endemic"," ",IF(COUNTRY_INFO!A600=0," ",COUNTRY_INFO!A600))</f>
        <v>Ethiopia</v>
      </c>
      <c r="B600" s="14" t="str">
        <f>IF(INTRO!$E$39="Non-endemic"," ",IF(COUNTRY_INFO!B600=0," ",COUNTRY_INFO!B600))</f>
        <v>Oromia West Wellega</v>
      </c>
      <c r="C600" s="14" t="str">
        <f>IF(INTRO!$E$39="Non-endemic"," ",IF(COUNTRY_INFO!C600=0," ",COUNTRY_INFO!C600))</f>
        <v>Mendi Town</v>
      </c>
      <c r="D600" s="15">
        <f>IF(INTRO!$E$39="Non-endemic",0,IF(INTRO!$E$39="Endemic but PC is not required",IF(COUNTRY_INFO!$H600=1,COUNTRY_INFO!F600+COUNTRY_INFO!G600,0),IF(COUNTRY_INFO!$H600=1,COUNTRY_INFO!F600+COUNTRY_INFO!G600,IF(COUNTRY_INFO!$I600=1,IF(COUNTRY_INFO!M600&gt;=(COUNTRY_INFO!F600+COUNTRY_INFO!G600),COUNTRY_INFO!F600+COUNTRY_INFO!G600,COUNTRY_INFO!$M600),0))))</f>
        <v>18733.115051346358</v>
      </c>
      <c r="E600" s="16">
        <f>IF(AND(INTRO!$E$39="Non-endemic",INTRO!$E$37="Non-endemic"),"Not required",IF(INTRO!$E$39="Non-endemic","Treat with DEC",COUNTRY_INFO!P600))</f>
        <v>0</v>
      </c>
      <c r="F600" s="16">
        <f>IF(INTRO!$E$39&lt;&gt;"Non-endemic",COUNTRY_INFO!Q600,"Not required")</f>
        <v>2</v>
      </c>
      <c r="G600" s="15">
        <f>IF(COUNTRY_INFO!H600=1, IF($E600=1,$D600, 0),0)</f>
        <v>0</v>
      </c>
      <c r="H600" s="15">
        <f>IF(INTRO!$E$39&lt;&gt;"Endemic",0, IF(AND(COUNTRY_INFO!$I600=1,$F600&lt;&gt;0),IF(COUNTRY_INFO!M600&gt;=(COUNTRY_INFO!F600+COUNTRY_INFO!G600),COUNTRY_INFO!F600+COUNTRY_INFO!G600,COUNTRY_INFO!$M600), 0))</f>
        <v>18733.115051346358</v>
      </c>
      <c r="I600" s="3"/>
      <c r="J600" s="15">
        <f t="shared" si="65"/>
        <v>18733.115051346358</v>
      </c>
      <c r="K600" s="15">
        <f t="shared" si="66"/>
        <v>0</v>
      </c>
      <c r="L600" s="15">
        <f t="shared" si="67"/>
        <v>104905.44428753961</v>
      </c>
      <c r="M600" s="15">
        <f t="shared" si="68"/>
        <v>0</v>
      </c>
      <c r="N600" s="15">
        <f t="shared" si="69"/>
        <v>104905.44428753961</v>
      </c>
      <c r="O600" s="25"/>
      <c r="P600" s="17">
        <f t="shared" si="63"/>
        <v>104905.44428753961</v>
      </c>
      <c r="Q600" s="17">
        <f t="shared" si="64"/>
        <v>210</v>
      </c>
    </row>
    <row r="601" spans="1:17" x14ac:dyDescent="0.2">
      <c r="A601" s="14" t="str">
        <f>IF(INTRO!$E$39="Non-endemic"," ",IF(COUNTRY_INFO!A601=0," ",COUNTRY_INFO!A601))</f>
        <v>Ethiopia</v>
      </c>
      <c r="B601" s="14" t="str">
        <f>IF(INTRO!$E$39="Non-endemic"," ",IF(COUNTRY_INFO!B601=0," ",COUNTRY_INFO!B601))</f>
        <v>Oromia West Wellega</v>
      </c>
      <c r="C601" s="14" t="str">
        <f>IF(INTRO!$E$39="Non-endemic"," ",IF(COUNTRY_INFO!C601=0," ",COUNTRY_INFO!C601))</f>
        <v>Nedjo Rural</v>
      </c>
      <c r="D601" s="15">
        <f>IF(INTRO!$E$39="Non-endemic",0,IF(INTRO!$E$39="Endemic but PC is not required",IF(COUNTRY_INFO!$H601=1,COUNTRY_INFO!F601+COUNTRY_INFO!G601,0),IF(COUNTRY_INFO!$H601=1,COUNTRY_INFO!F601+COUNTRY_INFO!G601,IF(COUNTRY_INFO!$I601=1,IF(COUNTRY_INFO!M601&gt;=(COUNTRY_INFO!F601+COUNTRY_INFO!G601),COUNTRY_INFO!F601+COUNTRY_INFO!G601,COUNTRY_INFO!$M601),0))))</f>
        <v>45893.553924186002</v>
      </c>
      <c r="E601" s="16">
        <f>IF(AND(INTRO!$E$39="Non-endemic",INTRO!$E$37="Non-endemic"),"Not required",IF(INTRO!$E$39="Non-endemic","Treat with DEC",COUNTRY_INFO!P601))</f>
        <v>0</v>
      </c>
      <c r="F601" s="16">
        <f>IF(INTRO!$E$39&lt;&gt;"Non-endemic",COUNTRY_INFO!Q601,"Not required")</f>
        <v>2</v>
      </c>
      <c r="G601" s="15">
        <f>IF(COUNTRY_INFO!H601=1, IF($E601=1,$D601, 0),0)</f>
        <v>0</v>
      </c>
      <c r="H601" s="15">
        <f>IF(INTRO!$E$39&lt;&gt;"Endemic",0, IF(AND(COUNTRY_INFO!$I601=1,$F601&lt;&gt;0),IF(COUNTRY_INFO!M601&gt;=(COUNTRY_INFO!F601+COUNTRY_INFO!G601),COUNTRY_INFO!F601+COUNTRY_INFO!G601,COUNTRY_INFO!$M601), 0))</f>
        <v>45893.553924186002</v>
      </c>
      <c r="I601" s="3"/>
      <c r="J601" s="15">
        <f t="shared" si="65"/>
        <v>45893.553924186002</v>
      </c>
      <c r="K601" s="15">
        <f t="shared" si="66"/>
        <v>0</v>
      </c>
      <c r="L601" s="15">
        <f t="shared" si="67"/>
        <v>257003.90197544161</v>
      </c>
      <c r="M601" s="15">
        <f t="shared" si="68"/>
        <v>0</v>
      </c>
      <c r="N601" s="15">
        <f t="shared" si="69"/>
        <v>257003.90197544161</v>
      </c>
      <c r="O601" s="25"/>
      <c r="P601" s="17">
        <f t="shared" si="63"/>
        <v>257003.90197544161</v>
      </c>
      <c r="Q601" s="17">
        <f t="shared" si="64"/>
        <v>515</v>
      </c>
    </row>
    <row r="602" spans="1:17" x14ac:dyDescent="0.2">
      <c r="A602" s="14" t="str">
        <f>IF(INTRO!$E$39="Non-endemic"," ",IF(COUNTRY_INFO!A602=0," ",COUNTRY_INFO!A602))</f>
        <v>Ethiopia</v>
      </c>
      <c r="B602" s="14" t="str">
        <f>IF(INTRO!$E$39="Non-endemic"," ",IF(COUNTRY_INFO!B602=0," ",COUNTRY_INFO!B602))</f>
        <v>Oromia West Wellega</v>
      </c>
      <c r="C602" s="14" t="str">
        <f>IF(INTRO!$E$39="Non-endemic"," ",IF(COUNTRY_INFO!C602=0," ",COUNTRY_INFO!C602))</f>
        <v>Nedjo Town</v>
      </c>
      <c r="D602" s="15">
        <f>IF(INTRO!$E$39="Non-endemic",0,IF(INTRO!$E$39="Endemic but PC is not required",IF(COUNTRY_INFO!$H602=1,COUNTRY_INFO!F602+COUNTRY_INFO!G602,0),IF(COUNTRY_INFO!$H602=1,COUNTRY_INFO!F602+COUNTRY_INFO!G602,IF(COUNTRY_INFO!$I602=1,IF(COUNTRY_INFO!M602&gt;=(COUNTRY_INFO!F602+COUNTRY_INFO!G602),COUNTRY_INFO!F602+COUNTRY_INFO!G602,COUNTRY_INFO!$M602),0))))</f>
        <v>24084.942599042926</v>
      </c>
      <c r="E602" s="16">
        <f>IF(AND(INTRO!$E$39="Non-endemic",INTRO!$E$37="Non-endemic"),"Not required",IF(INTRO!$E$39="Non-endemic","Treat with DEC",COUNTRY_INFO!P602))</f>
        <v>0</v>
      </c>
      <c r="F602" s="16">
        <f>IF(INTRO!$E$39&lt;&gt;"Non-endemic",COUNTRY_INFO!Q602,"Not required")</f>
        <v>2</v>
      </c>
      <c r="G602" s="15">
        <f>IF(COUNTRY_INFO!H602=1, IF($E602=1,$D602, 0),0)</f>
        <v>0</v>
      </c>
      <c r="H602" s="15">
        <f>IF(INTRO!$E$39&lt;&gt;"Endemic",0, IF(AND(COUNTRY_INFO!$I602=1,$F602&lt;&gt;0),IF(COUNTRY_INFO!M602&gt;=(COUNTRY_INFO!F602+COUNTRY_INFO!G602),COUNTRY_INFO!F602+COUNTRY_INFO!G602,COUNTRY_INFO!$M602), 0))</f>
        <v>24084.942599042926</v>
      </c>
      <c r="I602" s="3"/>
      <c r="J602" s="15">
        <f t="shared" si="65"/>
        <v>24084.942599042926</v>
      </c>
      <c r="K602" s="15">
        <f t="shared" si="66"/>
        <v>0</v>
      </c>
      <c r="L602" s="15">
        <f t="shared" si="67"/>
        <v>134875.67855464038</v>
      </c>
      <c r="M602" s="15">
        <f t="shared" si="68"/>
        <v>0</v>
      </c>
      <c r="N602" s="15">
        <f t="shared" si="69"/>
        <v>134875.67855464038</v>
      </c>
      <c r="O602" s="25"/>
      <c r="P602" s="17">
        <f t="shared" si="63"/>
        <v>134875.67855464038</v>
      </c>
      <c r="Q602" s="17">
        <f t="shared" si="64"/>
        <v>270</v>
      </c>
    </row>
    <row r="603" spans="1:17" x14ac:dyDescent="0.2">
      <c r="A603" s="14" t="str">
        <f>IF(INTRO!$E$39="Non-endemic"," ",IF(COUNTRY_INFO!A603=0," ",COUNTRY_INFO!A603))</f>
        <v>Ethiopia</v>
      </c>
      <c r="B603" s="14" t="str">
        <f>IF(INTRO!$E$39="Non-endemic"," ",IF(COUNTRY_INFO!B603=0," ",COUNTRY_INFO!B603))</f>
        <v>Oromia West Wellega</v>
      </c>
      <c r="C603" s="14" t="str">
        <f>IF(INTRO!$E$39="Non-endemic"," ",IF(COUNTRY_INFO!C603=0," ",COUNTRY_INFO!C603))</f>
        <v>Nole Kaba</v>
      </c>
      <c r="D603" s="15">
        <f>IF(INTRO!$E$39="Non-endemic",0,IF(INTRO!$E$39="Endemic but PC is not required",IF(COUNTRY_INFO!$H603=1,COUNTRY_INFO!F603+COUNTRY_INFO!G603,0),IF(COUNTRY_INFO!$H603=1,COUNTRY_INFO!F603+COUNTRY_INFO!G603,IF(COUNTRY_INFO!$I603=1,IF(COUNTRY_INFO!M603&gt;=(COUNTRY_INFO!F603+COUNTRY_INFO!G603),COUNTRY_INFO!F603+COUNTRY_INFO!G603,COUNTRY_INFO!$M603),0))))</f>
        <v>67916.135233172463</v>
      </c>
      <c r="E603" s="16">
        <f>IF(AND(INTRO!$E$39="Non-endemic",INTRO!$E$37="Non-endemic"),"Not required",IF(INTRO!$E$39="Non-endemic","Treat with DEC",COUNTRY_INFO!P603))</f>
        <v>0</v>
      </c>
      <c r="F603" s="16">
        <f>IF(INTRO!$E$39&lt;&gt;"Non-endemic",COUNTRY_INFO!Q603,"Not required")</f>
        <v>2</v>
      </c>
      <c r="G603" s="15">
        <f>IF(COUNTRY_INFO!H603=1, IF($E603=1,$D603, 0),0)</f>
        <v>0</v>
      </c>
      <c r="H603" s="15">
        <f>IF(INTRO!$E$39&lt;&gt;"Endemic",0, IF(AND(COUNTRY_INFO!$I603=1,$F603&lt;&gt;0),IF(COUNTRY_INFO!M603&gt;=(COUNTRY_INFO!F603+COUNTRY_INFO!G603),COUNTRY_INFO!F603+COUNTRY_INFO!G603,COUNTRY_INFO!$M603), 0))</f>
        <v>67916.135233172463</v>
      </c>
      <c r="I603" s="3"/>
      <c r="J603" s="15">
        <f t="shared" si="65"/>
        <v>67916.135233172463</v>
      </c>
      <c r="K603" s="15">
        <f t="shared" si="66"/>
        <v>0</v>
      </c>
      <c r="L603" s="15">
        <f t="shared" si="67"/>
        <v>380330.35730576579</v>
      </c>
      <c r="M603" s="15">
        <f t="shared" si="68"/>
        <v>0</v>
      </c>
      <c r="N603" s="15">
        <f t="shared" si="69"/>
        <v>380330.35730576579</v>
      </c>
      <c r="O603" s="25"/>
      <c r="P603" s="17">
        <f t="shared" si="63"/>
        <v>380330.35730576579</v>
      </c>
      <c r="Q603" s="17">
        <f t="shared" si="64"/>
        <v>761</v>
      </c>
    </row>
    <row r="604" spans="1:17" x14ac:dyDescent="0.2">
      <c r="A604" s="14" t="str">
        <f>IF(INTRO!$E$39="Non-endemic"," ",IF(COUNTRY_INFO!A604=0," ",COUNTRY_INFO!A604))</f>
        <v>Ethiopia</v>
      </c>
      <c r="B604" s="14" t="str">
        <f>IF(INTRO!$E$39="Non-endemic"," ",IF(COUNTRY_INFO!B604=0," ",COUNTRY_INFO!B604))</f>
        <v>Oromia West Wellega</v>
      </c>
      <c r="C604" s="14" t="str">
        <f>IF(INTRO!$E$39="Non-endemic"," ",IF(COUNTRY_INFO!C604=0," ",COUNTRY_INFO!C604))</f>
        <v>Seyo Nole</v>
      </c>
      <c r="D604" s="15">
        <f>IF(INTRO!$E$39="Non-endemic",0,IF(INTRO!$E$39="Endemic but PC is not required",IF(COUNTRY_INFO!$H604=1,COUNTRY_INFO!F604+COUNTRY_INFO!G604,0),IF(COUNTRY_INFO!$H604=1,COUNTRY_INFO!F604+COUNTRY_INFO!G604,IF(COUNTRY_INFO!$I604=1,IF(COUNTRY_INFO!M604&gt;=(COUNTRY_INFO!F604+COUNTRY_INFO!G604),COUNTRY_INFO!F604+COUNTRY_INFO!G604,COUNTRY_INFO!$M604),0))))</f>
        <v>85691.970919050917</v>
      </c>
      <c r="E604" s="16">
        <f>IF(AND(INTRO!$E$39="Non-endemic",INTRO!$E$37="Non-endemic"),"Not required",IF(INTRO!$E$39="Non-endemic","Treat with DEC",COUNTRY_INFO!P604))</f>
        <v>0</v>
      </c>
      <c r="F604" s="16">
        <f>IF(INTRO!$E$39&lt;&gt;"Non-endemic",COUNTRY_INFO!Q604,"Not required")</f>
        <v>2</v>
      </c>
      <c r="G604" s="15">
        <f>IF(COUNTRY_INFO!H604=1, IF($E604=1,$D604, 0),0)</f>
        <v>0</v>
      </c>
      <c r="H604" s="15">
        <f>IF(INTRO!$E$39&lt;&gt;"Endemic",0, IF(AND(COUNTRY_INFO!$I604=1,$F604&lt;&gt;0),IF(COUNTRY_INFO!M604&gt;=(COUNTRY_INFO!F604+COUNTRY_INFO!G604),COUNTRY_INFO!F604+COUNTRY_INFO!G604,COUNTRY_INFO!$M604), 0))</f>
        <v>85691.970919050917</v>
      </c>
      <c r="I604" s="3"/>
      <c r="J604" s="15">
        <f t="shared" si="65"/>
        <v>85691.970919050917</v>
      </c>
      <c r="K604" s="15">
        <f t="shared" si="66"/>
        <v>0</v>
      </c>
      <c r="L604" s="15">
        <f t="shared" si="67"/>
        <v>479875.03714668512</v>
      </c>
      <c r="M604" s="15">
        <f t="shared" si="68"/>
        <v>0</v>
      </c>
      <c r="N604" s="15">
        <f t="shared" si="69"/>
        <v>479875.03714668512</v>
      </c>
      <c r="O604" s="25"/>
      <c r="P604" s="17">
        <f t="shared" si="63"/>
        <v>479875.03714668512</v>
      </c>
      <c r="Q604" s="17">
        <f t="shared" si="64"/>
        <v>960</v>
      </c>
    </row>
    <row r="605" spans="1:17" x14ac:dyDescent="0.2">
      <c r="A605" s="14" t="str">
        <f>IF(INTRO!$E$39="Non-endemic"," ",IF(COUNTRY_INFO!A605=0," ",COUNTRY_INFO!A605))</f>
        <v>Ethiopia</v>
      </c>
      <c r="B605" s="14" t="str">
        <f>IF(INTRO!$E$39="Non-endemic"," ",IF(COUNTRY_INFO!B605=0," ",COUNTRY_INFO!B605))</f>
        <v>Oromia West Wellega</v>
      </c>
      <c r="C605" s="14" t="str">
        <f>IF(INTRO!$E$39="Non-endemic"," ",IF(COUNTRY_INFO!C605=0," ",COUNTRY_INFO!C605))</f>
        <v>Yubdo</v>
      </c>
      <c r="D605" s="15">
        <f>IF(INTRO!$E$39="Non-endemic",0,IF(INTRO!$E$39="Endemic but PC is not required",IF(COUNTRY_INFO!$H605=1,COUNTRY_INFO!F605+COUNTRY_INFO!G605,0),IF(COUNTRY_INFO!$H605=1,COUNTRY_INFO!F605+COUNTRY_INFO!G605,IF(COUNTRY_INFO!$I605=1,IF(COUNTRY_INFO!M605&gt;=(COUNTRY_INFO!F605+COUNTRY_INFO!G605),COUNTRY_INFO!F605+COUNTRY_INFO!G605,COUNTRY_INFO!$M605),0))))</f>
        <v>43970.402021208341</v>
      </c>
      <c r="E605" s="16">
        <f>IF(AND(INTRO!$E$39="Non-endemic",INTRO!$E$37="Non-endemic"),"Not required",IF(INTRO!$E$39="Non-endemic","Treat with DEC",COUNTRY_INFO!P605))</f>
        <v>0</v>
      </c>
      <c r="F605" s="16">
        <f>IF(INTRO!$E$39&lt;&gt;"Non-endemic",COUNTRY_INFO!Q605,"Not required")</f>
        <v>2</v>
      </c>
      <c r="G605" s="15">
        <f>IF(COUNTRY_INFO!H605=1, IF($E605=1,$D605, 0),0)</f>
        <v>0</v>
      </c>
      <c r="H605" s="15">
        <f>IF(INTRO!$E$39&lt;&gt;"Endemic",0, IF(AND(COUNTRY_INFO!$I605=1,$F605&lt;&gt;0),IF(COUNTRY_INFO!M605&gt;=(COUNTRY_INFO!F605+COUNTRY_INFO!G605),COUNTRY_INFO!F605+COUNTRY_INFO!G605,COUNTRY_INFO!$M605), 0))</f>
        <v>43970.402021208341</v>
      </c>
      <c r="I605" s="3"/>
      <c r="J605" s="15">
        <f t="shared" si="65"/>
        <v>43970.402021208341</v>
      </c>
      <c r="K605" s="15">
        <f t="shared" si="66"/>
        <v>0</v>
      </c>
      <c r="L605" s="15">
        <f t="shared" si="67"/>
        <v>246234.25131876671</v>
      </c>
      <c r="M605" s="15">
        <f t="shared" si="68"/>
        <v>0</v>
      </c>
      <c r="N605" s="15">
        <f t="shared" si="69"/>
        <v>246234.25131876671</v>
      </c>
      <c r="O605" s="25"/>
      <c r="P605" s="17">
        <f t="shared" si="63"/>
        <v>246234.25131876671</v>
      </c>
      <c r="Q605" s="17">
        <f t="shared" si="64"/>
        <v>493</v>
      </c>
    </row>
    <row r="606" spans="1:17" x14ac:dyDescent="0.2">
      <c r="A606" s="14" t="str">
        <f>IF(INTRO!$E$39="Non-endemic"," ",IF(COUNTRY_INFO!A606=0," ",COUNTRY_INFO!A606))</f>
        <v>Ethiopia</v>
      </c>
      <c r="B606" s="14" t="str">
        <f>IF(INTRO!$E$39="Non-endemic"," ",IF(COUNTRY_INFO!B606=0," ",COUNTRY_INFO!B606))</f>
        <v>SNNPR Basketo Special Woreda</v>
      </c>
      <c r="C606" s="14" t="str">
        <f>IF(INTRO!$E$39="Non-endemic"," ",IF(COUNTRY_INFO!C606=0," ",COUNTRY_INFO!C606))</f>
        <v>Basketo</v>
      </c>
      <c r="D606" s="15">
        <f>IF(INTRO!$E$39="Non-endemic",0,IF(INTRO!$E$39="Endemic but PC is not required",IF(COUNTRY_INFO!$H606=1,COUNTRY_INFO!F606+COUNTRY_INFO!G606,0),IF(COUNTRY_INFO!$H606=1,COUNTRY_INFO!F606+COUNTRY_INFO!G606,IF(COUNTRY_INFO!$I606=1,IF(COUNTRY_INFO!M606&gt;=(COUNTRY_INFO!F606+COUNTRY_INFO!G606),COUNTRY_INFO!F606+COUNTRY_INFO!G606,COUNTRY_INFO!$M606),0))))</f>
        <v>60993.937507815193</v>
      </c>
      <c r="E606" s="16">
        <f>IF(AND(INTRO!$E$39="Non-endemic",INTRO!$E$37="Non-endemic"),"Not required",IF(INTRO!$E$39="Non-endemic","Treat with DEC",COUNTRY_INFO!P606))</f>
        <v>0</v>
      </c>
      <c r="F606" s="16">
        <f>IF(INTRO!$E$39&lt;&gt;"Non-endemic",COUNTRY_INFO!Q606,"Not required")</f>
        <v>2</v>
      </c>
      <c r="G606" s="15">
        <f>IF(COUNTRY_INFO!H606=1, IF($E606=1,$D606, 0),0)</f>
        <v>0</v>
      </c>
      <c r="H606" s="15">
        <f>IF(INTRO!$E$39&lt;&gt;"Endemic",0, IF(AND(COUNTRY_INFO!$I606=1,$F606&lt;&gt;0),IF(COUNTRY_INFO!M606&gt;=(COUNTRY_INFO!F606+COUNTRY_INFO!G606),COUNTRY_INFO!F606+COUNTRY_INFO!G606,COUNTRY_INFO!$M606), 0))</f>
        <v>60993.937507815193</v>
      </c>
      <c r="I606" s="3"/>
      <c r="J606" s="15">
        <f t="shared" si="65"/>
        <v>60993.937507815193</v>
      </c>
      <c r="K606" s="15">
        <f t="shared" si="66"/>
        <v>0</v>
      </c>
      <c r="L606" s="15">
        <f t="shared" si="67"/>
        <v>341566.05004376505</v>
      </c>
      <c r="M606" s="15">
        <f t="shared" si="68"/>
        <v>0</v>
      </c>
      <c r="N606" s="15">
        <f t="shared" si="69"/>
        <v>341566.05004376505</v>
      </c>
      <c r="O606" s="25"/>
      <c r="P606" s="17">
        <f t="shared" si="63"/>
        <v>341566.05004376505</v>
      </c>
      <c r="Q606" s="17">
        <f t="shared" si="64"/>
        <v>684</v>
      </c>
    </row>
    <row r="607" spans="1:17" x14ac:dyDescent="0.2">
      <c r="A607" s="14" t="str">
        <f>IF(INTRO!$E$39="Non-endemic"," ",IF(COUNTRY_INFO!A607=0," ",COUNTRY_INFO!A607))</f>
        <v>Ethiopia</v>
      </c>
      <c r="B607" s="14" t="str">
        <f>IF(INTRO!$E$39="Non-endemic"," ",IF(COUNTRY_INFO!B607=0," ",COUNTRY_INFO!B607))</f>
        <v>SNNPR Bench Maji</v>
      </c>
      <c r="C607" s="14" t="str">
        <f>IF(INTRO!$E$39="Non-endemic"," ",IF(COUNTRY_INFO!C607=0," ",COUNTRY_INFO!C607))</f>
        <v>Bero</v>
      </c>
      <c r="D607" s="15">
        <f>IF(INTRO!$E$39="Non-endemic",0,IF(INTRO!$E$39="Endemic but PC is not required",IF(COUNTRY_INFO!$H607=1,COUNTRY_INFO!F607+COUNTRY_INFO!G607,0),IF(COUNTRY_INFO!$H607=1,COUNTRY_INFO!F607+COUNTRY_INFO!G607,IF(COUNTRY_INFO!$I607=1,IF(COUNTRY_INFO!M607&gt;=(COUNTRY_INFO!F607+COUNTRY_INFO!G607),COUNTRY_INFO!F607+COUNTRY_INFO!G607,COUNTRY_INFO!$M607),0))))</f>
        <v>13417.5195272452</v>
      </c>
      <c r="E607" s="16">
        <f>IF(AND(INTRO!$E$39="Non-endemic",INTRO!$E$37="Non-endemic"),"Not required",IF(INTRO!$E$39="Non-endemic","Treat with DEC",COUNTRY_INFO!P607))</f>
        <v>1</v>
      </c>
      <c r="F607" s="16">
        <f>IF(INTRO!$E$39&lt;&gt;"Non-endemic",COUNTRY_INFO!Q607,"Not required")</f>
        <v>2</v>
      </c>
      <c r="G607" s="15">
        <f>IF(COUNTRY_INFO!H607=1, IF($E607=1,$D607, 0),0)</f>
        <v>13417.5195272452</v>
      </c>
      <c r="H607" s="15">
        <f>IF(INTRO!$E$39&lt;&gt;"Endemic",0, IF(AND(COUNTRY_INFO!$I607=1,$F607&lt;&gt;0),IF(COUNTRY_INFO!M607&gt;=(COUNTRY_INFO!F607+COUNTRY_INFO!G607),COUNTRY_INFO!F607+COUNTRY_INFO!G607,COUNTRY_INFO!$M607), 0))</f>
        <v>13417.5195272452</v>
      </c>
      <c r="I607" s="3"/>
      <c r="J607" s="15">
        <f t="shared" si="65"/>
        <v>13417.5195272452</v>
      </c>
      <c r="K607" s="15">
        <f t="shared" si="66"/>
        <v>0</v>
      </c>
      <c r="L607" s="15">
        <f t="shared" si="67"/>
        <v>37569.054676286556</v>
      </c>
      <c r="M607" s="15">
        <f t="shared" si="68"/>
        <v>37569.054676286556</v>
      </c>
      <c r="N607" s="15">
        <f t="shared" si="69"/>
        <v>75138.109352573112</v>
      </c>
      <c r="O607" s="25"/>
      <c r="P607" s="17">
        <f t="shared" si="63"/>
        <v>75138.109352573112</v>
      </c>
      <c r="Q607" s="17">
        <f t="shared" si="64"/>
        <v>151</v>
      </c>
    </row>
    <row r="608" spans="1:17" x14ac:dyDescent="0.2">
      <c r="A608" s="14" t="str">
        <f>IF(INTRO!$E$39="Non-endemic"," ",IF(COUNTRY_INFO!A608=0," ",COUNTRY_INFO!A608))</f>
        <v>Ethiopia</v>
      </c>
      <c r="B608" s="14" t="str">
        <f>IF(INTRO!$E$39="Non-endemic"," ",IF(COUNTRY_INFO!B608=0," ",COUNTRY_INFO!B608))</f>
        <v>SNNPR Bench Maji</v>
      </c>
      <c r="C608" s="14" t="str">
        <f>IF(INTRO!$E$39="Non-endemic"," ",IF(COUNTRY_INFO!C608=0," ",COUNTRY_INFO!C608))</f>
        <v>Debub Bench</v>
      </c>
      <c r="D608" s="15">
        <f>IF(INTRO!$E$39="Non-endemic",0,IF(INTRO!$E$39="Endemic but PC is not required",IF(COUNTRY_INFO!$H608=1,COUNTRY_INFO!F608+COUNTRY_INFO!G608,0),IF(COUNTRY_INFO!$H608=1,COUNTRY_INFO!F608+COUNTRY_INFO!G608,IF(COUNTRY_INFO!$I608=1,IF(COUNTRY_INFO!M608&gt;=(COUNTRY_INFO!F608+COUNTRY_INFO!G608),COUNTRY_INFO!F608+COUNTRY_INFO!G608,COUNTRY_INFO!$M608),0))))</f>
        <v>117184.2799206316</v>
      </c>
      <c r="E608" s="16">
        <f>IF(AND(INTRO!$E$39="Non-endemic",INTRO!$E$37="Non-endemic"),"Not required",IF(INTRO!$E$39="Non-endemic","Treat with DEC",COUNTRY_INFO!P608))</f>
        <v>1</v>
      </c>
      <c r="F608" s="16">
        <f>IF(INTRO!$E$39&lt;&gt;"Non-endemic",COUNTRY_INFO!Q608,"Not required")</f>
        <v>2</v>
      </c>
      <c r="G608" s="15">
        <f>IF(COUNTRY_INFO!H608=1, IF($E608=1,$D608, 0),0)</f>
        <v>117184.2799206316</v>
      </c>
      <c r="H608" s="15">
        <f>IF(INTRO!$E$39&lt;&gt;"Endemic",0, IF(AND(COUNTRY_INFO!$I608=1,$F608&lt;&gt;0),IF(COUNTRY_INFO!M608&gt;=(COUNTRY_INFO!F608+COUNTRY_INFO!G608),COUNTRY_INFO!F608+COUNTRY_INFO!G608,COUNTRY_INFO!$M608), 0))</f>
        <v>117184.2799206316</v>
      </c>
      <c r="I608" s="3"/>
      <c r="J608" s="15">
        <f t="shared" si="65"/>
        <v>117184.2799206316</v>
      </c>
      <c r="K608" s="15">
        <f t="shared" si="66"/>
        <v>0</v>
      </c>
      <c r="L608" s="15">
        <f t="shared" si="67"/>
        <v>328115.98377776844</v>
      </c>
      <c r="M608" s="15">
        <f t="shared" si="68"/>
        <v>328115.98377776844</v>
      </c>
      <c r="N608" s="15">
        <f t="shared" si="69"/>
        <v>656231.96755553689</v>
      </c>
      <c r="O608" s="25"/>
      <c r="P608" s="17">
        <f t="shared" si="63"/>
        <v>656231.96755553689</v>
      </c>
      <c r="Q608" s="17">
        <f t="shared" si="64"/>
        <v>1313</v>
      </c>
    </row>
    <row r="609" spans="1:17" x14ac:dyDescent="0.2">
      <c r="A609" s="14" t="str">
        <f>IF(INTRO!$E$39="Non-endemic"," ",IF(COUNTRY_INFO!A609=0," ",COUNTRY_INFO!A609))</f>
        <v>Ethiopia</v>
      </c>
      <c r="B609" s="14" t="str">
        <f>IF(INTRO!$E$39="Non-endemic"," ",IF(COUNTRY_INFO!B609=0," ",COUNTRY_INFO!B609))</f>
        <v>SNNPR Bench Maji</v>
      </c>
      <c r="C609" s="14" t="str">
        <f>IF(INTRO!$E$39="Non-endemic"," ",IF(COUNTRY_INFO!C609=0," ",COUNTRY_INFO!C609))</f>
        <v>Gura ferda</v>
      </c>
      <c r="D609" s="15">
        <f>IF(INTRO!$E$39="Non-endemic",0,IF(INTRO!$E$39="Endemic but PC is not required",IF(COUNTRY_INFO!$H609=1,COUNTRY_INFO!F609+COUNTRY_INFO!G609,0),IF(COUNTRY_INFO!$H609=1,COUNTRY_INFO!F609+COUNTRY_INFO!G609,IF(COUNTRY_INFO!$I609=1,IF(COUNTRY_INFO!M609&gt;=(COUNTRY_INFO!F609+COUNTRY_INFO!G609),COUNTRY_INFO!F609+COUNTRY_INFO!G609,COUNTRY_INFO!$M609),0))))</f>
        <v>38551.021825248405</v>
      </c>
      <c r="E609" s="16">
        <f>IF(AND(INTRO!$E$39="Non-endemic",INTRO!$E$37="Non-endemic"),"Not required",IF(INTRO!$E$39="Non-endemic","Treat with DEC",COUNTRY_INFO!P609))</f>
        <v>1</v>
      </c>
      <c r="F609" s="16">
        <f>IF(INTRO!$E$39&lt;&gt;"Non-endemic",COUNTRY_INFO!Q609,"Not required")</f>
        <v>2</v>
      </c>
      <c r="G609" s="15">
        <f>IF(COUNTRY_INFO!H609=1, IF($E609=1,$D609, 0),0)</f>
        <v>38551.021825248405</v>
      </c>
      <c r="H609" s="15">
        <f>IF(INTRO!$E$39&lt;&gt;"Endemic",0, IF(AND(COUNTRY_INFO!$I609=1,$F609&lt;&gt;0),IF(COUNTRY_INFO!M609&gt;=(COUNTRY_INFO!F609+COUNTRY_INFO!G609),COUNTRY_INFO!F609+COUNTRY_INFO!G609,COUNTRY_INFO!$M609), 0))</f>
        <v>38551.021825248405</v>
      </c>
      <c r="I609" s="3"/>
      <c r="J609" s="15">
        <f t="shared" si="65"/>
        <v>38551.021825248405</v>
      </c>
      <c r="K609" s="15">
        <f t="shared" si="66"/>
        <v>0</v>
      </c>
      <c r="L609" s="15">
        <f t="shared" si="67"/>
        <v>107942.86111069552</v>
      </c>
      <c r="M609" s="15">
        <f t="shared" si="68"/>
        <v>107942.86111069552</v>
      </c>
      <c r="N609" s="15">
        <f t="shared" si="69"/>
        <v>215885.72222139104</v>
      </c>
      <c r="O609" s="25"/>
      <c r="P609" s="17">
        <f t="shared" si="63"/>
        <v>215885.72222139104</v>
      </c>
      <c r="Q609" s="17">
        <f t="shared" si="64"/>
        <v>432</v>
      </c>
    </row>
    <row r="610" spans="1:17" x14ac:dyDescent="0.2">
      <c r="A610" s="14" t="str">
        <f>IF(INTRO!$E$39="Non-endemic"," ",IF(COUNTRY_INFO!A610=0," ",COUNTRY_INFO!A610))</f>
        <v>Ethiopia</v>
      </c>
      <c r="B610" s="14" t="str">
        <f>IF(INTRO!$E$39="Non-endemic"," ",IF(COUNTRY_INFO!B610=0," ",COUNTRY_INFO!B610))</f>
        <v>SNNPR Bench Maji</v>
      </c>
      <c r="C610" s="14" t="str">
        <f>IF(INTRO!$E$39="Non-endemic"," ",IF(COUNTRY_INFO!C610=0," ",COUNTRY_INFO!C610))</f>
        <v>Maji</v>
      </c>
      <c r="D610" s="15">
        <f>IF(INTRO!$E$39="Non-endemic",0,IF(INTRO!$E$39="Endemic but PC is not required",IF(COUNTRY_INFO!$H610=1,COUNTRY_INFO!F610+COUNTRY_INFO!G610,0),IF(COUNTRY_INFO!$H610=1,COUNTRY_INFO!F610+COUNTRY_INFO!G610,IF(COUNTRY_INFO!$I610=1,IF(COUNTRY_INFO!M610&gt;=(COUNTRY_INFO!F610+COUNTRY_INFO!G610),COUNTRY_INFO!F610+COUNTRY_INFO!G610,COUNTRY_INFO!$M610),0))))</f>
        <v>34056.873702316399</v>
      </c>
      <c r="E610" s="16">
        <f>IF(AND(INTRO!$E$39="Non-endemic",INTRO!$E$37="Non-endemic"),"Not required",IF(INTRO!$E$39="Non-endemic","Treat with DEC",COUNTRY_INFO!P610))</f>
        <v>1</v>
      </c>
      <c r="F610" s="16">
        <f>IF(INTRO!$E$39&lt;&gt;"Non-endemic",COUNTRY_INFO!Q610,"Not required")</f>
        <v>2</v>
      </c>
      <c r="G610" s="15">
        <f>IF(COUNTRY_INFO!H610=1, IF($E610=1,$D610, 0),0)</f>
        <v>34056.873702316399</v>
      </c>
      <c r="H610" s="15">
        <f>IF(INTRO!$E$39&lt;&gt;"Endemic",0, IF(AND(COUNTRY_INFO!$I610=1,$F610&lt;&gt;0),IF(COUNTRY_INFO!M610&gt;=(COUNTRY_INFO!F610+COUNTRY_INFO!G610),COUNTRY_INFO!F610+COUNTRY_INFO!G610,COUNTRY_INFO!$M610), 0))</f>
        <v>34056.873702316399</v>
      </c>
      <c r="I610" s="3"/>
      <c r="J610" s="15">
        <f t="shared" si="65"/>
        <v>34056.873702316399</v>
      </c>
      <c r="K610" s="15">
        <f t="shared" si="66"/>
        <v>0</v>
      </c>
      <c r="L610" s="15">
        <f t="shared" si="67"/>
        <v>95359.24636648591</v>
      </c>
      <c r="M610" s="15">
        <f t="shared" si="68"/>
        <v>95359.24636648591</v>
      </c>
      <c r="N610" s="15">
        <f t="shared" si="69"/>
        <v>190718.49273297182</v>
      </c>
      <c r="O610" s="25"/>
      <c r="P610" s="17">
        <f t="shared" si="63"/>
        <v>190718.49273297182</v>
      </c>
      <c r="Q610" s="17">
        <f t="shared" si="64"/>
        <v>382</v>
      </c>
    </row>
    <row r="611" spans="1:17" x14ac:dyDescent="0.2">
      <c r="A611" s="14" t="str">
        <f>IF(INTRO!$E$39="Non-endemic"," ",IF(COUNTRY_INFO!A611=0," ",COUNTRY_INFO!A611))</f>
        <v>Ethiopia</v>
      </c>
      <c r="B611" s="14" t="str">
        <f>IF(INTRO!$E$39="Non-endemic"," ",IF(COUNTRY_INFO!B611=0," ",COUNTRY_INFO!B611))</f>
        <v>SNNPR Bench Maji</v>
      </c>
      <c r="C611" s="14" t="str">
        <f>IF(INTRO!$E$39="Non-endemic"," ",IF(COUNTRY_INFO!C611=0," ",COUNTRY_INFO!C611))</f>
        <v>Meint Goldia</v>
      </c>
      <c r="D611" s="15">
        <f>IF(INTRO!$E$39="Non-endemic",0,IF(INTRO!$E$39="Endemic but PC is not required",IF(COUNTRY_INFO!$H611=1,COUNTRY_INFO!F611+COUNTRY_INFO!G611,0),IF(COUNTRY_INFO!$H611=1,COUNTRY_INFO!F611+COUNTRY_INFO!G611,IF(COUNTRY_INFO!$I611=1,IF(COUNTRY_INFO!M611&gt;=(COUNTRY_INFO!F611+COUNTRY_INFO!G611),COUNTRY_INFO!F611+COUNTRY_INFO!G611,COUNTRY_INFO!$M611),0))))</f>
        <v>95342.551407229999</v>
      </c>
      <c r="E611" s="16">
        <f>IF(AND(INTRO!$E$39="Non-endemic",INTRO!$E$37="Non-endemic"),"Not required",IF(INTRO!$E$39="Non-endemic","Treat with DEC",COUNTRY_INFO!P611))</f>
        <v>1</v>
      </c>
      <c r="F611" s="16">
        <f>IF(INTRO!$E$39&lt;&gt;"Non-endemic",COUNTRY_INFO!Q611,"Not required")</f>
        <v>2</v>
      </c>
      <c r="G611" s="15">
        <f>IF(COUNTRY_INFO!H611=1, IF($E611=1,$D611, 0),0)</f>
        <v>95342.551407229999</v>
      </c>
      <c r="H611" s="15">
        <f>IF(INTRO!$E$39&lt;&gt;"Endemic",0, IF(AND(COUNTRY_INFO!$I611=1,$F611&lt;&gt;0),IF(COUNTRY_INFO!M611&gt;=(COUNTRY_INFO!F611+COUNTRY_INFO!G611),COUNTRY_INFO!F611+COUNTRY_INFO!G611,COUNTRY_INFO!$M611), 0))</f>
        <v>95342.551407229999</v>
      </c>
      <c r="I611" s="3"/>
      <c r="J611" s="15">
        <f t="shared" si="65"/>
        <v>95342.551407229999</v>
      </c>
      <c r="K611" s="15">
        <f t="shared" si="66"/>
        <v>0</v>
      </c>
      <c r="L611" s="15">
        <f t="shared" si="67"/>
        <v>266959.14394024399</v>
      </c>
      <c r="M611" s="15">
        <f t="shared" si="68"/>
        <v>266959.14394024399</v>
      </c>
      <c r="N611" s="15">
        <f t="shared" si="69"/>
        <v>533918.28788048797</v>
      </c>
      <c r="O611" s="25"/>
      <c r="P611" s="17">
        <f t="shared" si="63"/>
        <v>533918.28788048797</v>
      </c>
      <c r="Q611" s="17">
        <f t="shared" si="64"/>
        <v>1068</v>
      </c>
    </row>
    <row r="612" spans="1:17" x14ac:dyDescent="0.2">
      <c r="A612" s="14" t="str">
        <f>IF(INTRO!$E$39="Non-endemic"," ",IF(COUNTRY_INFO!A612=0," ",COUNTRY_INFO!A612))</f>
        <v>Ethiopia</v>
      </c>
      <c r="B612" s="14" t="str">
        <f>IF(INTRO!$E$39="Non-endemic"," ",IF(COUNTRY_INFO!B612=0," ",COUNTRY_INFO!B612))</f>
        <v>SNNPR Bench Maji</v>
      </c>
      <c r="C612" s="14" t="str">
        <f>IF(INTRO!$E$39="Non-endemic"," ",IF(COUNTRY_INFO!C612=0," ",COUNTRY_INFO!C612))</f>
        <v>Meint Shasha</v>
      </c>
      <c r="D612" s="15">
        <f>IF(INTRO!$E$39="Non-endemic",0,IF(INTRO!$E$39="Endemic but PC is not required",IF(COUNTRY_INFO!$H612=1,COUNTRY_INFO!F612+COUNTRY_INFO!G612,0),IF(COUNTRY_INFO!$H612=1,COUNTRY_INFO!F612+COUNTRY_INFO!G612,IF(COUNTRY_INFO!$I612=1,IF(COUNTRY_INFO!M612&gt;=(COUNTRY_INFO!F612+COUNTRY_INFO!G612),COUNTRY_INFO!F612+COUNTRY_INFO!G612,COUNTRY_INFO!$M612),0))))</f>
        <v>46736.610939211598</v>
      </c>
      <c r="E612" s="16">
        <f>IF(AND(INTRO!$E$39="Non-endemic",INTRO!$E$37="Non-endemic"),"Not required",IF(INTRO!$E$39="Non-endemic","Treat with DEC",COUNTRY_INFO!P612))</f>
        <v>1</v>
      </c>
      <c r="F612" s="16">
        <f>IF(INTRO!$E$39&lt;&gt;"Non-endemic",COUNTRY_INFO!Q612,"Not required")</f>
        <v>2</v>
      </c>
      <c r="G612" s="15">
        <f>IF(COUNTRY_INFO!H612=1, IF($E612=1,$D612, 0),0)</f>
        <v>46736.610939211598</v>
      </c>
      <c r="H612" s="15">
        <f>IF(INTRO!$E$39&lt;&gt;"Endemic",0, IF(AND(COUNTRY_INFO!$I612=1,$F612&lt;&gt;0),IF(COUNTRY_INFO!M612&gt;=(COUNTRY_INFO!F612+COUNTRY_INFO!G612),COUNTRY_INFO!F612+COUNTRY_INFO!G612,COUNTRY_INFO!$M612), 0))</f>
        <v>46736.610939211598</v>
      </c>
      <c r="I612" s="3"/>
      <c r="J612" s="15">
        <f t="shared" si="65"/>
        <v>46736.610939211598</v>
      </c>
      <c r="K612" s="15">
        <f t="shared" si="66"/>
        <v>0</v>
      </c>
      <c r="L612" s="15">
        <f t="shared" si="67"/>
        <v>130862.51062979246</v>
      </c>
      <c r="M612" s="15">
        <f t="shared" si="68"/>
        <v>130862.51062979246</v>
      </c>
      <c r="N612" s="15">
        <f t="shared" si="69"/>
        <v>261725.02125958493</v>
      </c>
      <c r="O612" s="25"/>
      <c r="P612" s="17">
        <f t="shared" si="63"/>
        <v>261725.02125958493</v>
      </c>
      <c r="Q612" s="17">
        <f t="shared" si="64"/>
        <v>524</v>
      </c>
    </row>
    <row r="613" spans="1:17" x14ac:dyDescent="0.2">
      <c r="A613" s="14" t="str">
        <f>IF(INTRO!$E$39="Non-endemic"," ",IF(COUNTRY_INFO!A613=0," ",COUNTRY_INFO!A613))</f>
        <v>Ethiopia</v>
      </c>
      <c r="B613" s="14" t="str">
        <f>IF(INTRO!$E$39="Non-endemic"," ",IF(COUNTRY_INFO!B613=0," ",COUNTRY_INFO!B613))</f>
        <v>SNNPR Bench Maji</v>
      </c>
      <c r="C613" s="14" t="str">
        <f>IF(INTRO!$E$39="Non-endemic"," ",IF(COUNTRY_INFO!C613=0," ",COUNTRY_INFO!C613))</f>
        <v>Mizan Aman Town</v>
      </c>
      <c r="D613" s="15">
        <f>IF(INTRO!$E$39="Non-endemic",0,IF(INTRO!$E$39="Endemic but PC is not required",IF(COUNTRY_INFO!$H613=1,COUNTRY_INFO!F613+COUNTRY_INFO!G613,0),IF(COUNTRY_INFO!$H613=1,COUNTRY_INFO!F613+COUNTRY_INFO!G613,IF(COUNTRY_INFO!$I613=1,IF(COUNTRY_INFO!M613&gt;=(COUNTRY_INFO!F613+COUNTRY_INFO!G613),COUNTRY_INFO!F613+COUNTRY_INFO!G613,COUNTRY_INFO!$M613),0))))</f>
        <v>42456.630475421203</v>
      </c>
      <c r="E613" s="16">
        <f>IF(AND(INTRO!$E$39="Non-endemic",INTRO!$E$37="Non-endemic"),"Not required",IF(INTRO!$E$39="Non-endemic","Treat with DEC",COUNTRY_INFO!P613))</f>
        <v>0</v>
      </c>
      <c r="F613" s="16">
        <f>IF(INTRO!$E$39&lt;&gt;"Non-endemic",COUNTRY_INFO!Q613,"Not required")</f>
        <v>2</v>
      </c>
      <c r="G613" s="15">
        <f>IF(COUNTRY_INFO!H613=1, IF($E613=1,$D613, 0),0)</f>
        <v>0</v>
      </c>
      <c r="H613" s="15">
        <f>IF(INTRO!$E$39&lt;&gt;"Endemic",0, IF(AND(COUNTRY_INFO!$I613=1,$F613&lt;&gt;0),IF(COUNTRY_INFO!M613&gt;=(COUNTRY_INFO!F613+COUNTRY_INFO!G613),COUNTRY_INFO!F613+COUNTRY_INFO!G613,COUNTRY_INFO!$M613), 0))</f>
        <v>42456.630475421203</v>
      </c>
      <c r="I613" s="3"/>
      <c r="J613" s="15">
        <f t="shared" si="65"/>
        <v>42456.630475421203</v>
      </c>
      <c r="K613" s="15">
        <f t="shared" si="66"/>
        <v>0</v>
      </c>
      <c r="L613" s="15">
        <f t="shared" si="67"/>
        <v>237757.13066235872</v>
      </c>
      <c r="M613" s="15">
        <f t="shared" si="68"/>
        <v>0</v>
      </c>
      <c r="N613" s="15">
        <f t="shared" si="69"/>
        <v>237757.13066235872</v>
      </c>
      <c r="O613" s="25"/>
      <c r="P613" s="17">
        <f t="shared" si="63"/>
        <v>237757.13066235872</v>
      </c>
      <c r="Q613" s="17">
        <f t="shared" si="64"/>
        <v>476</v>
      </c>
    </row>
    <row r="614" spans="1:17" x14ac:dyDescent="0.2">
      <c r="A614" s="14" t="str">
        <f>IF(INTRO!$E$39="Non-endemic"," ",IF(COUNTRY_INFO!A614=0," ",COUNTRY_INFO!A614))</f>
        <v>Ethiopia</v>
      </c>
      <c r="B614" s="14" t="str">
        <f>IF(INTRO!$E$39="Non-endemic"," ",IF(COUNTRY_INFO!B614=0," ",COUNTRY_INFO!B614))</f>
        <v>SNNPR Bench Maji</v>
      </c>
      <c r="C614" s="14" t="str">
        <f>IF(INTRO!$E$39="Non-endemic"," ",IF(COUNTRY_INFO!C614=0," ",COUNTRY_INFO!C614))</f>
        <v>Semen Bench</v>
      </c>
      <c r="D614" s="15">
        <f>IF(INTRO!$E$39="Non-endemic",0,IF(INTRO!$E$39="Endemic but PC is not required",IF(COUNTRY_INFO!$H614=1,COUNTRY_INFO!F614+COUNTRY_INFO!G614,0),IF(COUNTRY_INFO!$H614=1,COUNTRY_INFO!F614+COUNTRY_INFO!G614,IF(COUNTRY_INFO!$I614=1,IF(COUNTRY_INFO!M614&gt;=(COUNTRY_INFO!F614+COUNTRY_INFO!G614),COUNTRY_INFO!F614+COUNTRY_INFO!G614,COUNTRY_INFO!$M614),0))))</f>
        <v>114658.9565382336</v>
      </c>
      <c r="E614" s="16">
        <f>IF(AND(INTRO!$E$39="Non-endemic",INTRO!$E$37="Non-endemic"),"Not required",IF(INTRO!$E$39="Non-endemic","Treat with DEC",COUNTRY_INFO!P614))</f>
        <v>0</v>
      </c>
      <c r="F614" s="16">
        <f>IF(INTRO!$E$39&lt;&gt;"Non-endemic",COUNTRY_INFO!Q614,"Not required")</f>
        <v>2</v>
      </c>
      <c r="G614" s="15">
        <f>IF(COUNTRY_INFO!H614=1, IF($E614=1,$D614, 0),0)</f>
        <v>0</v>
      </c>
      <c r="H614" s="15">
        <f>IF(INTRO!$E$39&lt;&gt;"Endemic",0, IF(AND(COUNTRY_INFO!$I614=1,$F614&lt;&gt;0),IF(COUNTRY_INFO!M614&gt;=(COUNTRY_INFO!F614+COUNTRY_INFO!G614),COUNTRY_INFO!F614+COUNTRY_INFO!G614,COUNTRY_INFO!$M614), 0))</f>
        <v>114658.9565382336</v>
      </c>
      <c r="I614" s="3"/>
      <c r="J614" s="15">
        <f t="shared" si="65"/>
        <v>114658.9565382336</v>
      </c>
      <c r="K614" s="15">
        <f t="shared" si="66"/>
        <v>0</v>
      </c>
      <c r="L614" s="15">
        <f t="shared" si="67"/>
        <v>642090.15661410813</v>
      </c>
      <c r="M614" s="15">
        <f t="shared" si="68"/>
        <v>0</v>
      </c>
      <c r="N614" s="15">
        <f t="shared" si="69"/>
        <v>642090.15661410813</v>
      </c>
      <c r="O614" s="25"/>
      <c r="P614" s="17">
        <f t="shared" si="63"/>
        <v>642090.15661410813</v>
      </c>
      <c r="Q614" s="17">
        <f t="shared" si="64"/>
        <v>1285</v>
      </c>
    </row>
    <row r="615" spans="1:17" x14ac:dyDescent="0.2">
      <c r="A615" s="14" t="str">
        <f>IF(INTRO!$E$39="Non-endemic"," ",IF(COUNTRY_INFO!A615=0," ",COUNTRY_INFO!A615))</f>
        <v>Ethiopia</v>
      </c>
      <c r="B615" s="14" t="str">
        <f>IF(INTRO!$E$39="Non-endemic"," ",IF(COUNTRY_INFO!B615=0," ",COUNTRY_INFO!B615))</f>
        <v>SNNPR Bench Maji</v>
      </c>
      <c r="C615" s="14" t="str">
        <f>IF(INTRO!$E$39="Non-endemic"," ",IF(COUNTRY_INFO!C615=0," ",COUNTRY_INFO!C615))</f>
        <v>Sheko</v>
      </c>
      <c r="D615" s="15">
        <f>IF(INTRO!$E$39="Non-endemic",0,IF(INTRO!$E$39="Endemic but PC is not required",IF(COUNTRY_INFO!$H615=1,COUNTRY_INFO!F615+COUNTRY_INFO!G615,0),IF(COUNTRY_INFO!$H615=1,COUNTRY_INFO!F615+COUNTRY_INFO!G615,IF(COUNTRY_INFO!$I615=1,IF(COUNTRY_INFO!M615&gt;=(COUNTRY_INFO!F615+COUNTRY_INFO!G615),COUNTRY_INFO!F615+COUNTRY_INFO!G615,COUNTRY_INFO!$M615),0))))</f>
        <v>54247.656244854807</v>
      </c>
      <c r="E615" s="16">
        <f>IF(AND(INTRO!$E$39="Non-endemic",INTRO!$E$37="Non-endemic"),"Not required",IF(INTRO!$E$39="Non-endemic","Treat with DEC",COUNTRY_INFO!P615))</f>
        <v>1</v>
      </c>
      <c r="F615" s="16">
        <f>IF(INTRO!$E$39&lt;&gt;"Non-endemic",COUNTRY_INFO!Q615,"Not required")</f>
        <v>2</v>
      </c>
      <c r="G615" s="15">
        <f>IF(COUNTRY_INFO!H615=1, IF($E615=1,$D615, 0),0)</f>
        <v>54247.656244854807</v>
      </c>
      <c r="H615" s="15">
        <f>IF(INTRO!$E$39&lt;&gt;"Endemic",0, IF(AND(COUNTRY_INFO!$I615=1,$F615&lt;&gt;0),IF(COUNTRY_INFO!M615&gt;=(COUNTRY_INFO!F615+COUNTRY_INFO!G615),COUNTRY_INFO!F615+COUNTRY_INFO!G615,COUNTRY_INFO!$M615), 0))</f>
        <v>54247.656244854807</v>
      </c>
      <c r="I615" s="3"/>
      <c r="J615" s="15">
        <f t="shared" si="65"/>
        <v>54247.656244854807</v>
      </c>
      <c r="K615" s="15">
        <f t="shared" si="66"/>
        <v>0</v>
      </c>
      <c r="L615" s="15">
        <f t="shared" si="67"/>
        <v>151893.43748559346</v>
      </c>
      <c r="M615" s="15">
        <f t="shared" si="68"/>
        <v>151893.43748559346</v>
      </c>
      <c r="N615" s="15">
        <f t="shared" si="69"/>
        <v>303786.87497118692</v>
      </c>
      <c r="O615" s="25"/>
      <c r="P615" s="17">
        <f t="shared" si="63"/>
        <v>303786.87497118692</v>
      </c>
      <c r="Q615" s="17">
        <f t="shared" si="64"/>
        <v>608</v>
      </c>
    </row>
    <row r="616" spans="1:17" x14ac:dyDescent="0.2">
      <c r="A616" s="14" t="str">
        <f>IF(INTRO!$E$39="Non-endemic"," ",IF(COUNTRY_INFO!A616=0," ",COUNTRY_INFO!A616))</f>
        <v>Ethiopia</v>
      </c>
      <c r="B616" s="14" t="str">
        <f>IF(INTRO!$E$39="Non-endemic"," ",IF(COUNTRY_INFO!B616=0," ",COUNTRY_INFO!B616))</f>
        <v>SNNPR Bench Maji</v>
      </c>
      <c r="C616" s="14" t="str">
        <f>IF(INTRO!$E$39="Non-endemic"," ",IF(COUNTRY_INFO!C616=0," ",COUNTRY_INFO!C616))</f>
        <v>Shey Bench</v>
      </c>
      <c r="D616" s="15">
        <f>IF(INTRO!$E$39="Non-endemic",0,IF(INTRO!$E$39="Endemic but PC is not required",IF(COUNTRY_INFO!$H616=1,COUNTRY_INFO!F616+COUNTRY_INFO!G616,0),IF(COUNTRY_INFO!$H616=1,COUNTRY_INFO!F616+COUNTRY_INFO!G616,IF(COUNTRY_INFO!$I616=1,IF(COUNTRY_INFO!M616&gt;=(COUNTRY_INFO!F616+COUNTRY_INFO!G616),COUNTRY_INFO!F616+COUNTRY_INFO!G616,COUNTRY_INFO!$M616),0))))</f>
        <v>127088.26938628999</v>
      </c>
      <c r="E616" s="16">
        <f>IF(AND(INTRO!$E$39="Non-endemic",INTRO!$E$37="Non-endemic"),"Not required",IF(INTRO!$E$39="Non-endemic","Treat with DEC",COUNTRY_INFO!P616))</f>
        <v>1</v>
      </c>
      <c r="F616" s="16">
        <f>IF(INTRO!$E$39&lt;&gt;"Non-endemic",COUNTRY_INFO!Q616,"Not required")</f>
        <v>2</v>
      </c>
      <c r="G616" s="15">
        <f>IF(COUNTRY_INFO!H616=1, IF($E616=1,$D616, 0),0)</f>
        <v>127088.26938628999</v>
      </c>
      <c r="H616" s="15">
        <f>IF(INTRO!$E$39&lt;&gt;"Endemic",0, IF(AND(COUNTRY_INFO!$I616=1,$F616&lt;&gt;0),IF(COUNTRY_INFO!M616&gt;=(COUNTRY_INFO!F616+COUNTRY_INFO!G616),COUNTRY_INFO!F616+COUNTRY_INFO!G616,COUNTRY_INFO!$M616), 0))</f>
        <v>127088.26938628999</v>
      </c>
      <c r="I616" s="3"/>
      <c r="J616" s="15">
        <f t="shared" si="65"/>
        <v>127088.26938628999</v>
      </c>
      <c r="K616" s="15">
        <f t="shared" si="66"/>
        <v>0</v>
      </c>
      <c r="L616" s="15">
        <f t="shared" si="67"/>
        <v>355847.15428161196</v>
      </c>
      <c r="M616" s="15">
        <f t="shared" si="68"/>
        <v>355847.15428161196</v>
      </c>
      <c r="N616" s="15">
        <f t="shared" si="69"/>
        <v>711694.30856322392</v>
      </c>
      <c r="O616" s="25"/>
      <c r="P616" s="17">
        <f t="shared" si="63"/>
        <v>711694.30856322392</v>
      </c>
      <c r="Q616" s="17">
        <f t="shared" si="64"/>
        <v>1424</v>
      </c>
    </row>
    <row r="617" spans="1:17" x14ac:dyDescent="0.2">
      <c r="A617" s="14" t="str">
        <f>IF(INTRO!$E$39="Non-endemic"," ",IF(COUNTRY_INFO!A617=0," ",COUNTRY_INFO!A617))</f>
        <v>Ethiopia</v>
      </c>
      <c r="B617" s="14" t="str">
        <f>IF(INTRO!$E$39="Non-endemic"," ",IF(COUNTRY_INFO!B617=0," ",COUNTRY_INFO!B617))</f>
        <v>SNNPR Bench Maji</v>
      </c>
      <c r="C617" s="14" t="str">
        <f>IF(INTRO!$E$39="Non-endemic"," ",IF(COUNTRY_INFO!C617=0," ",COUNTRY_INFO!C617))</f>
        <v>Surma</v>
      </c>
      <c r="D617" s="15">
        <f>IF(INTRO!$E$39="Non-endemic",0,IF(INTRO!$E$39="Endemic but PC is not required",IF(COUNTRY_INFO!$H617=1,COUNTRY_INFO!F617+COUNTRY_INFO!G617,0),IF(COUNTRY_INFO!$H617=1,COUNTRY_INFO!F617+COUNTRY_INFO!G617,IF(COUNTRY_INFO!$I617=1,IF(COUNTRY_INFO!M617&gt;=(COUNTRY_INFO!F617+COUNTRY_INFO!G617),COUNTRY_INFO!F617+COUNTRY_INFO!G617,COUNTRY_INFO!$M617),0))))</f>
        <v>26427.783230217199</v>
      </c>
      <c r="E617" s="16">
        <f>IF(AND(INTRO!$E$39="Non-endemic",INTRO!$E$37="Non-endemic"),"Not required",IF(INTRO!$E$39="Non-endemic","Treat with DEC",COUNTRY_INFO!P617))</f>
        <v>1</v>
      </c>
      <c r="F617" s="16">
        <f>IF(INTRO!$E$39&lt;&gt;"Non-endemic",COUNTRY_INFO!Q617,"Not required")</f>
        <v>2</v>
      </c>
      <c r="G617" s="15">
        <f>IF(COUNTRY_INFO!H617=1, IF($E617=1,$D617, 0),0)</f>
        <v>26427.783230217199</v>
      </c>
      <c r="H617" s="15">
        <f>IF(INTRO!$E$39&lt;&gt;"Endemic",0, IF(AND(COUNTRY_INFO!$I617=1,$F617&lt;&gt;0),IF(COUNTRY_INFO!M617&gt;=(COUNTRY_INFO!F617+COUNTRY_INFO!G617),COUNTRY_INFO!F617+COUNTRY_INFO!G617,COUNTRY_INFO!$M617), 0))</f>
        <v>26427.783230217199</v>
      </c>
      <c r="I617" s="3"/>
      <c r="J617" s="15">
        <f t="shared" si="65"/>
        <v>26427.783230217199</v>
      </c>
      <c r="K617" s="15">
        <f t="shared" si="66"/>
        <v>0</v>
      </c>
      <c r="L617" s="15">
        <f t="shared" si="67"/>
        <v>73997.793044608159</v>
      </c>
      <c r="M617" s="15">
        <f t="shared" si="68"/>
        <v>73997.793044608159</v>
      </c>
      <c r="N617" s="15">
        <f t="shared" si="69"/>
        <v>147995.58608921632</v>
      </c>
      <c r="O617" s="25"/>
      <c r="P617" s="17">
        <f t="shared" si="63"/>
        <v>147995.58608921632</v>
      </c>
      <c r="Q617" s="17">
        <f t="shared" si="64"/>
        <v>296</v>
      </c>
    </row>
    <row r="618" spans="1:17" x14ac:dyDescent="0.2">
      <c r="A618" s="14" t="str">
        <f>IF(INTRO!$E$39="Non-endemic"," ",IF(COUNTRY_INFO!A618=0," ",COUNTRY_INFO!A618))</f>
        <v>Ethiopia</v>
      </c>
      <c r="B618" s="14" t="str">
        <f>IF(INTRO!$E$39="Non-endemic"," ",IF(COUNTRY_INFO!B618=0," ",COUNTRY_INFO!B618))</f>
        <v>SNNPR Dawro</v>
      </c>
      <c r="C618" s="14" t="str">
        <f>IF(INTRO!$E$39="Non-endemic"," ",IF(COUNTRY_INFO!C618=0," ",COUNTRY_INFO!C618))</f>
        <v>Gena-Bossa</v>
      </c>
      <c r="D618" s="15">
        <f>IF(INTRO!$E$39="Non-endemic",0,IF(INTRO!$E$39="Endemic but PC is not required",IF(COUNTRY_INFO!$H618=1,COUNTRY_INFO!F618+COUNTRY_INFO!G618,0),IF(COUNTRY_INFO!$H618=1,COUNTRY_INFO!F618+COUNTRY_INFO!G618,IF(COUNTRY_INFO!$I618=1,IF(COUNTRY_INFO!M618&gt;=(COUNTRY_INFO!F618+COUNTRY_INFO!G618),COUNTRY_INFO!F618+COUNTRY_INFO!G618,COUNTRY_INFO!$M618),0))))</f>
        <v>92686.535161969994</v>
      </c>
      <c r="E618" s="16">
        <f>IF(AND(INTRO!$E$39="Non-endemic",INTRO!$E$37="Non-endemic"),"Not required",IF(INTRO!$E$39="Non-endemic","Treat with DEC",COUNTRY_INFO!P618))</f>
        <v>0</v>
      </c>
      <c r="F618" s="16">
        <f>IF(INTRO!$E$39&lt;&gt;"Non-endemic",COUNTRY_INFO!Q618,"Not required")</f>
        <v>2</v>
      </c>
      <c r="G618" s="15">
        <f>IF(COUNTRY_INFO!H618=1, IF($E618=1,$D618, 0),0)</f>
        <v>0</v>
      </c>
      <c r="H618" s="15">
        <f>IF(INTRO!$E$39&lt;&gt;"Endemic",0, IF(AND(COUNTRY_INFO!$I618=1,$F618&lt;&gt;0),IF(COUNTRY_INFO!M618&gt;=(COUNTRY_INFO!F618+COUNTRY_INFO!G618),COUNTRY_INFO!F618+COUNTRY_INFO!G618,COUNTRY_INFO!$M618), 0))</f>
        <v>92686.535161969994</v>
      </c>
      <c r="I618" s="3"/>
      <c r="J618" s="15">
        <f t="shared" si="65"/>
        <v>92686.535161969994</v>
      </c>
      <c r="K618" s="15">
        <f t="shared" si="66"/>
        <v>0</v>
      </c>
      <c r="L618" s="15">
        <f t="shared" si="67"/>
        <v>519044.59690703196</v>
      </c>
      <c r="M618" s="15">
        <f t="shared" si="68"/>
        <v>0</v>
      </c>
      <c r="N618" s="15">
        <f t="shared" si="69"/>
        <v>519044.59690703196</v>
      </c>
      <c r="O618" s="25"/>
      <c r="P618" s="17">
        <f t="shared" si="63"/>
        <v>519044.59690703196</v>
      </c>
      <c r="Q618" s="17">
        <f t="shared" si="64"/>
        <v>1039</v>
      </c>
    </row>
    <row r="619" spans="1:17" x14ac:dyDescent="0.2">
      <c r="A619" s="14" t="str">
        <f>IF(INTRO!$E$39="Non-endemic"," ",IF(COUNTRY_INFO!A619=0," ",COUNTRY_INFO!A619))</f>
        <v>Ethiopia</v>
      </c>
      <c r="B619" s="14" t="str">
        <f>IF(INTRO!$E$39="Non-endemic"," ",IF(COUNTRY_INFO!B619=0," ",COUNTRY_INFO!B619))</f>
        <v>SNNPR Dawro</v>
      </c>
      <c r="C619" s="14" t="str">
        <f>IF(INTRO!$E$39="Non-endemic"," ",IF(COUNTRY_INFO!C619=0," ",COUNTRY_INFO!C619))</f>
        <v>Isara</v>
      </c>
      <c r="D619" s="15">
        <f>IF(INTRO!$E$39="Non-endemic",0,IF(INTRO!$E$39="Endemic but PC is not required",IF(COUNTRY_INFO!$H619=1,COUNTRY_INFO!F619+COUNTRY_INFO!G619,0),IF(COUNTRY_INFO!$H619=1,COUNTRY_INFO!F619+COUNTRY_INFO!G619,IF(COUNTRY_INFO!$I619=1,IF(COUNTRY_INFO!M619&gt;=(COUNTRY_INFO!F619+COUNTRY_INFO!G619),COUNTRY_INFO!F619+COUNTRY_INFO!G619,COUNTRY_INFO!$M619),0))))</f>
        <v>70071.610808281592</v>
      </c>
      <c r="E619" s="16">
        <f>IF(AND(INTRO!$E$39="Non-endemic",INTRO!$E$37="Non-endemic"),"Not required",IF(INTRO!$E$39="Non-endemic","Treat with DEC",COUNTRY_INFO!P619))</f>
        <v>1</v>
      </c>
      <c r="F619" s="16">
        <f>IF(INTRO!$E$39&lt;&gt;"Non-endemic",COUNTRY_INFO!Q619,"Not required")</f>
        <v>2</v>
      </c>
      <c r="G619" s="15">
        <f>IF(COUNTRY_INFO!H619=1, IF($E619=1,$D619, 0),0)</f>
        <v>70071.610808281592</v>
      </c>
      <c r="H619" s="15">
        <f>IF(INTRO!$E$39&lt;&gt;"Endemic",0, IF(AND(COUNTRY_INFO!$I619=1,$F619&lt;&gt;0),IF(COUNTRY_INFO!M619&gt;=(COUNTRY_INFO!F619+COUNTRY_INFO!G619),COUNTRY_INFO!F619+COUNTRY_INFO!G619,COUNTRY_INFO!$M619), 0))</f>
        <v>70071.610808281592</v>
      </c>
      <c r="I619" s="3"/>
      <c r="J619" s="15">
        <f t="shared" si="65"/>
        <v>70071.610808281592</v>
      </c>
      <c r="K619" s="15">
        <f t="shared" si="66"/>
        <v>0</v>
      </c>
      <c r="L619" s="15">
        <f t="shared" si="67"/>
        <v>196200.51026318845</v>
      </c>
      <c r="M619" s="15">
        <f t="shared" si="68"/>
        <v>196200.51026318845</v>
      </c>
      <c r="N619" s="15">
        <f t="shared" si="69"/>
        <v>392401.0205263769</v>
      </c>
      <c r="O619" s="25"/>
      <c r="P619" s="17">
        <f t="shared" si="63"/>
        <v>392401.0205263769</v>
      </c>
      <c r="Q619" s="17">
        <f t="shared" si="64"/>
        <v>785</v>
      </c>
    </row>
    <row r="620" spans="1:17" x14ac:dyDescent="0.2">
      <c r="A620" s="14" t="str">
        <f>IF(INTRO!$E$39="Non-endemic"," ",IF(COUNTRY_INFO!A620=0," ",COUNTRY_INFO!A620))</f>
        <v>Ethiopia</v>
      </c>
      <c r="B620" s="14" t="str">
        <f>IF(INTRO!$E$39="Non-endemic"," ",IF(COUNTRY_INFO!B620=0," ",COUNTRY_INFO!B620))</f>
        <v>SNNPR Dawro</v>
      </c>
      <c r="C620" s="14" t="str">
        <f>IF(INTRO!$E$39="Non-endemic"," ",IF(COUNTRY_INFO!C620=0," ",COUNTRY_INFO!C620))</f>
        <v>Loma</v>
      </c>
      <c r="D620" s="15">
        <f>IF(INTRO!$E$39="Non-endemic",0,IF(INTRO!$E$39="Endemic but PC is not required",IF(COUNTRY_INFO!$H620=1,COUNTRY_INFO!F620+COUNTRY_INFO!G620,0),IF(COUNTRY_INFO!$H620=1,COUNTRY_INFO!F620+COUNTRY_INFO!G620,IF(COUNTRY_INFO!$I620=1,IF(COUNTRY_INFO!M620&gt;=(COUNTRY_INFO!F620+COUNTRY_INFO!G620),COUNTRY_INFO!F620+COUNTRY_INFO!G620,COUNTRY_INFO!$M620),0))))</f>
        <v>117308.2273454104</v>
      </c>
      <c r="E620" s="16">
        <f>IF(AND(INTRO!$E$39="Non-endemic",INTRO!$E$37="Non-endemic"),"Not required",IF(INTRO!$E$39="Non-endemic","Treat with DEC",COUNTRY_INFO!P620))</f>
        <v>0</v>
      </c>
      <c r="F620" s="16">
        <f>IF(INTRO!$E$39&lt;&gt;"Non-endemic",COUNTRY_INFO!Q620,"Not required")</f>
        <v>2</v>
      </c>
      <c r="G620" s="15">
        <f>IF(COUNTRY_INFO!H620=1, IF($E620=1,$D620, 0),0)</f>
        <v>0</v>
      </c>
      <c r="H620" s="15">
        <f>IF(INTRO!$E$39&lt;&gt;"Endemic",0, IF(AND(COUNTRY_INFO!$I620=1,$F620&lt;&gt;0),IF(COUNTRY_INFO!M620&gt;=(COUNTRY_INFO!F620+COUNTRY_INFO!G620),COUNTRY_INFO!F620+COUNTRY_INFO!G620,COUNTRY_INFO!$M620), 0))</f>
        <v>117308.2273454104</v>
      </c>
      <c r="I620" s="3"/>
      <c r="J620" s="15">
        <f t="shared" si="65"/>
        <v>117308.2273454104</v>
      </c>
      <c r="K620" s="15">
        <f t="shared" si="66"/>
        <v>0</v>
      </c>
      <c r="L620" s="15">
        <f t="shared" si="67"/>
        <v>656926.0731342982</v>
      </c>
      <c r="M620" s="15">
        <f t="shared" si="68"/>
        <v>0</v>
      </c>
      <c r="N620" s="15">
        <f t="shared" si="69"/>
        <v>656926.0731342982</v>
      </c>
      <c r="O620" s="25"/>
      <c r="P620" s="17">
        <f t="shared" si="63"/>
        <v>656926.0731342982</v>
      </c>
      <c r="Q620" s="17">
        <f t="shared" si="64"/>
        <v>1314</v>
      </c>
    </row>
    <row r="621" spans="1:17" x14ac:dyDescent="0.2">
      <c r="A621" s="14" t="str">
        <f>IF(INTRO!$E$39="Non-endemic"," ",IF(COUNTRY_INFO!A621=0," ",COUNTRY_INFO!A621))</f>
        <v>Ethiopia</v>
      </c>
      <c r="B621" s="14" t="str">
        <f>IF(INTRO!$E$39="Non-endemic"," ",IF(COUNTRY_INFO!B621=0," ",COUNTRY_INFO!B621))</f>
        <v>SNNPR Dawro</v>
      </c>
      <c r="C621" s="14" t="str">
        <f>IF(INTRO!$E$39="Non-endemic"," ",IF(COUNTRY_INFO!C621=0," ",COUNTRY_INFO!C621))</f>
        <v>Mareka</v>
      </c>
      <c r="D621" s="15">
        <f>IF(INTRO!$E$39="Non-endemic",0,IF(INTRO!$E$39="Endemic but PC is not required",IF(COUNTRY_INFO!$H621=1,COUNTRY_INFO!F621+COUNTRY_INFO!G621,0),IF(COUNTRY_INFO!$H621=1,COUNTRY_INFO!F621+COUNTRY_INFO!G621,IF(COUNTRY_INFO!$I621=1,IF(COUNTRY_INFO!M621&gt;=(COUNTRY_INFO!F621+COUNTRY_INFO!G621),COUNTRY_INFO!F621+COUNTRY_INFO!G621,COUNTRY_INFO!$M621),0))))</f>
        <v>126635.4818549552</v>
      </c>
      <c r="E621" s="16">
        <f>IF(AND(INTRO!$E$39="Non-endemic",INTRO!$E$37="Non-endemic"),"Not required",IF(INTRO!$E$39="Non-endemic","Treat with DEC",COUNTRY_INFO!P621))</f>
        <v>0</v>
      </c>
      <c r="F621" s="16">
        <f>IF(INTRO!$E$39&lt;&gt;"Non-endemic",COUNTRY_INFO!Q621,"Not required")</f>
        <v>2</v>
      </c>
      <c r="G621" s="15">
        <f>IF(COUNTRY_INFO!H621=1, IF($E621=1,$D621, 0),0)</f>
        <v>0</v>
      </c>
      <c r="H621" s="15">
        <f>IF(INTRO!$E$39&lt;&gt;"Endemic",0, IF(AND(COUNTRY_INFO!$I621=1,$F621&lt;&gt;0),IF(COUNTRY_INFO!M621&gt;=(COUNTRY_INFO!F621+COUNTRY_INFO!G621),COUNTRY_INFO!F621+COUNTRY_INFO!G621,COUNTRY_INFO!$M621), 0))</f>
        <v>126635.4818549552</v>
      </c>
      <c r="I621" s="3"/>
      <c r="J621" s="15">
        <f t="shared" si="65"/>
        <v>126635.4818549552</v>
      </c>
      <c r="K621" s="15">
        <f t="shared" si="66"/>
        <v>0</v>
      </c>
      <c r="L621" s="15">
        <f t="shared" si="67"/>
        <v>709158.69838774903</v>
      </c>
      <c r="M621" s="15">
        <f t="shared" si="68"/>
        <v>0</v>
      </c>
      <c r="N621" s="15">
        <f t="shared" si="69"/>
        <v>709158.69838774903</v>
      </c>
      <c r="O621" s="25"/>
      <c r="P621" s="17">
        <f t="shared" si="63"/>
        <v>709158.69838774903</v>
      </c>
      <c r="Q621" s="17">
        <f t="shared" si="64"/>
        <v>1419</v>
      </c>
    </row>
    <row r="622" spans="1:17" x14ac:dyDescent="0.2">
      <c r="A622" s="14" t="str">
        <f>IF(INTRO!$E$39="Non-endemic"," ",IF(COUNTRY_INFO!A622=0," ",COUNTRY_INFO!A622))</f>
        <v>Ethiopia</v>
      </c>
      <c r="B622" s="14" t="str">
        <f>IF(INTRO!$E$39="Non-endemic"," ",IF(COUNTRY_INFO!B622=0," ",COUNTRY_INFO!B622))</f>
        <v>SNNPR Dawro</v>
      </c>
      <c r="C622" s="14" t="str">
        <f>IF(INTRO!$E$39="Non-endemic"," ",IF(COUNTRY_INFO!C622=0," ",COUNTRY_INFO!C622))</f>
        <v>Terch Town</v>
      </c>
      <c r="D622" s="15">
        <f>IF(INTRO!$E$39="Non-endemic",0,IF(INTRO!$E$39="Endemic but PC is not required",IF(COUNTRY_INFO!$H622=1,COUNTRY_INFO!F622+COUNTRY_INFO!G622,0),IF(COUNTRY_INFO!$H622=1,COUNTRY_INFO!F622+COUNTRY_INFO!G622,IF(COUNTRY_INFO!$I622=1,IF(COUNTRY_INFO!M622&gt;=(COUNTRY_INFO!F622+COUNTRY_INFO!G622),COUNTRY_INFO!F622+COUNTRY_INFO!G622,COUNTRY_INFO!$M622),0))))</f>
        <v>11311.256485766</v>
      </c>
      <c r="E622" s="16">
        <f>IF(AND(INTRO!$E$39="Non-endemic",INTRO!$E$37="Non-endemic"),"Not required",IF(INTRO!$E$39="Non-endemic","Treat with DEC",COUNTRY_INFO!P622))</f>
        <v>0</v>
      </c>
      <c r="F622" s="16">
        <f>IF(INTRO!$E$39&lt;&gt;"Non-endemic",COUNTRY_INFO!Q622,"Not required")</f>
        <v>2</v>
      </c>
      <c r="G622" s="15">
        <f>IF(COUNTRY_INFO!H622=1, IF($E622=1,$D622, 0),0)</f>
        <v>0</v>
      </c>
      <c r="H622" s="15">
        <f>IF(INTRO!$E$39&lt;&gt;"Endemic",0, IF(AND(COUNTRY_INFO!$I622=1,$F622&lt;&gt;0),IF(COUNTRY_INFO!M622&gt;=(COUNTRY_INFO!F622+COUNTRY_INFO!G622),COUNTRY_INFO!F622+COUNTRY_INFO!G622,COUNTRY_INFO!$M622), 0))</f>
        <v>11311.256485766</v>
      </c>
      <c r="I622" s="3"/>
      <c r="J622" s="15">
        <f t="shared" si="65"/>
        <v>11311.256485766</v>
      </c>
      <c r="K622" s="15">
        <f t="shared" si="66"/>
        <v>0</v>
      </c>
      <c r="L622" s="15">
        <f t="shared" si="67"/>
        <v>63343.036320289597</v>
      </c>
      <c r="M622" s="15">
        <f t="shared" si="68"/>
        <v>0</v>
      </c>
      <c r="N622" s="15">
        <f t="shared" si="69"/>
        <v>63343.036320289597</v>
      </c>
      <c r="O622" s="25"/>
      <c r="P622" s="17">
        <f t="shared" si="63"/>
        <v>63343.036320289597</v>
      </c>
      <c r="Q622" s="17">
        <f t="shared" si="64"/>
        <v>127</v>
      </c>
    </row>
    <row r="623" spans="1:17" x14ac:dyDescent="0.2">
      <c r="A623" s="14" t="str">
        <f>IF(INTRO!$E$39="Non-endemic"," ",IF(COUNTRY_INFO!A623=0," ",COUNTRY_INFO!A623))</f>
        <v>Ethiopia</v>
      </c>
      <c r="B623" s="14" t="str">
        <f>IF(INTRO!$E$39="Non-endemic"," ",IF(COUNTRY_INFO!B623=0," ",COUNTRY_INFO!B623))</f>
        <v>SNNPR Dawro</v>
      </c>
      <c r="C623" s="14" t="str">
        <f>IF(INTRO!$E$39="Non-endemic"," ",IF(COUNTRY_INFO!C623=0," ",COUNTRY_INFO!C623))</f>
        <v>Tocha</v>
      </c>
      <c r="D623" s="15">
        <f>IF(INTRO!$E$39="Non-endemic",0,IF(INTRO!$E$39="Endemic but PC is not required",IF(COUNTRY_INFO!$H623=1,COUNTRY_INFO!F623+COUNTRY_INFO!G623,0),IF(COUNTRY_INFO!$H623=1,COUNTRY_INFO!F623+COUNTRY_INFO!G623,IF(COUNTRY_INFO!$I623=1,IF(COUNTRY_INFO!M623&gt;=(COUNTRY_INFO!F623+COUNTRY_INFO!G623),COUNTRY_INFO!F623+COUNTRY_INFO!G623,COUNTRY_INFO!$M623),0))))</f>
        <v>110998.71319833721</v>
      </c>
      <c r="E623" s="16">
        <f>IF(AND(INTRO!$E$39="Non-endemic",INTRO!$E$37="Non-endemic"),"Not required",IF(INTRO!$E$39="Non-endemic","Treat with DEC",COUNTRY_INFO!P623))</f>
        <v>0</v>
      </c>
      <c r="F623" s="16">
        <f>IF(INTRO!$E$39&lt;&gt;"Non-endemic",COUNTRY_INFO!Q623,"Not required")</f>
        <v>2</v>
      </c>
      <c r="G623" s="15">
        <f>IF(COUNTRY_INFO!H623=1, IF($E623=1,$D623, 0),0)</f>
        <v>0</v>
      </c>
      <c r="H623" s="15">
        <f>IF(INTRO!$E$39&lt;&gt;"Endemic",0, IF(AND(COUNTRY_INFO!$I623=1,$F623&lt;&gt;0),IF(COUNTRY_INFO!M623&gt;=(COUNTRY_INFO!F623+COUNTRY_INFO!G623),COUNTRY_INFO!F623+COUNTRY_INFO!G623,COUNTRY_INFO!$M623), 0))</f>
        <v>110998.71319833721</v>
      </c>
      <c r="I623" s="3"/>
      <c r="J623" s="15">
        <f t="shared" si="65"/>
        <v>110998.71319833721</v>
      </c>
      <c r="K623" s="15">
        <f t="shared" si="66"/>
        <v>0</v>
      </c>
      <c r="L623" s="15">
        <f t="shared" si="67"/>
        <v>621592.79391068837</v>
      </c>
      <c r="M623" s="15">
        <f t="shared" si="68"/>
        <v>0</v>
      </c>
      <c r="N623" s="15">
        <f t="shared" si="69"/>
        <v>621592.79391068837</v>
      </c>
      <c r="O623" s="25"/>
      <c r="P623" s="17">
        <f t="shared" si="63"/>
        <v>621592.79391068837</v>
      </c>
      <c r="Q623" s="17">
        <f t="shared" si="64"/>
        <v>1244</v>
      </c>
    </row>
    <row r="624" spans="1:17" x14ac:dyDescent="0.2">
      <c r="A624" s="14" t="str">
        <f>IF(INTRO!$E$39="Non-endemic"," ",IF(COUNTRY_INFO!A624=0," ",COUNTRY_INFO!A624))</f>
        <v>Ethiopia</v>
      </c>
      <c r="B624" s="14" t="str">
        <f>IF(INTRO!$E$39="Non-endemic"," ",IF(COUNTRY_INFO!B624=0," ",COUNTRY_INFO!B624))</f>
        <v>SNNPR East Gurage</v>
      </c>
      <c r="C624" s="14" t="str">
        <f>IF(INTRO!$E$39="Non-endemic"," ",IF(COUNTRY_INFO!C624=0," ",COUNTRY_INFO!C624))</f>
        <v>Mareko</v>
      </c>
      <c r="D624" s="15">
        <f>IF(INTRO!$E$39="Non-endemic",0,IF(INTRO!$E$39="Endemic but PC is not required",IF(COUNTRY_INFO!$H624=1,COUNTRY_INFO!F624+COUNTRY_INFO!G624,0),IF(COUNTRY_INFO!$H624=1,COUNTRY_INFO!F624+COUNTRY_INFO!G624,IF(COUNTRY_INFO!$I624=1,IF(COUNTRY_INFO!M624&gt;=(COUNTRY_INFO!F624+COUNTRY_INFO!G624),COUNTRY_INFO!F624+COUNTRY_INFO!G624,COUNTRY_INFO!$M624),0))))</f>
        <v>0</v>
      </c>
      <c r="E624" s="16">
        <f>IF(AND(INTRO!$E$39="Non-endemic",INTRO!$E$37="Non-endemic"),"Not required",IF(INTRO!$E$39="Non-endemic","Treat with DEC",COUNTRY_INFO!P624))</f>
        <v>0</v>
      </c>
      <c r="F624" s="16">
        <f>IF(INTRO!$E$39&lt;&gt;"Non-endemic",COUNTRY_INFO!Q624,"Not required")</f>
        <v>0</v>
      </c>
      <c r="G624" s="15">
        <f>IF(COUNTRY_INFO!H624=1, IF($E624=1,$D624, 0),0)</f>
        <v>0</v>
      </c>
      <c r="H624" s="15">
        <f>IF(INTRO!$E$39&lt;&gt;"Endemic",0, IF(AND(COUNTRY_INFO!$I624=1,$F624&lt;&gt;0),IF(COUNTRY_INFO!M624&gt;=(COUNTRY_INFO!F624+COUNTRY_INFO!G624),COUNTRY_INFO!F624+COUNTRY_INFO!G624,COUNTRY_INFO!$M624), 0))</f>
        <v>0</v>
      </c>
      <c r="I624" s="3"/>
      <c r="J624" s="15">
        <f t="shared" si="65"/>
        <v>0</v>
      </c>
      <c r="K624" s="15">
        <f t="shared" si="66"/>
        <v>0</v>
      </c>
      <c r="L624" s="15">
        <f t="shared" si="67"/>
        <v>0</v>
      </c>
      <c r="M624" s="15">
        <f t="shared" si="68"/>
        <v>0</v>
      </c>
      <c r="N624" s="15">
        <f t="shared" si="69"/>
        <v>0</v>
      </c>
      <c r="O624" s="25"/>
      <c r="P624" s="17">
        <f t="shared" si="63"/>
        <v>0</v>
      </c>
      <c r="Q624" s="17">
        <f t="shared" si="64"/>
        <v>0</v>
      </c>
    </row>
    <row r="625" spans="1:17" x14ac:dyDescent="0.2">
      <c r="A625" s="14" t="str">
        <f>IF(INTRO!$E$39="Non-endemic"," ",IF(COUNTRY_INFO!A625=0," ",COUNTRY_INFO!A625))</f>
        <v>Ethiopia</v>
      </c>
      <c r="B625" s="14" t="str">
        <f>IF(INTRO!$E$39="Non-endemic"," ",IF(COUNTRY_INFO!B625=0," ",COUNTRY_INFO!B625))</f>
        <v>SNNPR East Gurage</v>
      </c>
      <c r="C625" s="14" t="str">
        <f>IF(INTRO!$E$39="Non-endemic"," ",IF(COUNTRY_INFO!C625=0," ",COUNTRY_INFO!C625))</f>
        <v>Meskan</v>
      </c>
      <c r="D625" s="15">
        <f>IF(INTRO!$E$39="Non-endemic",0,IF(INTRO!$E$39="Endemic but PC is not required",IF(COUNTRY_INFO!$H625=1,COUNTRY_INFO!F625+COUNTRY_INFO!G625,0),IF(COUNTRY_INFO!$H625=1,COUNTRY_INFO!F625+COUNTRY_INFO!G625,IF(COUNTRY_INFO!$I625=1,IF(COUNTRY_INFO!M625&gt;=(COUNTRY_INFO!F625+COUNTRY_INFO!G625),COUNTRY_INFO!F625+COUNTRY_INFO!G625,COUNTRY_INFO!$M625),0))))</f>
        <v>0</v>
      </c>
      <c r="E625" s="16">
        <f>IF(AND(INTRO!$E$39="Non-endemic",INTRO!$E$37="Non-endemic"),"Not required",IF(INTRO!$E$39="Non-endemic","Treat with DEC",COUNTRY_INFO!P625))</f>
        <v>0</v>
      </c>
      <c r="F625" s="16">
        <f>IF(INTRO!$E$39&lt;&gt;"Non-endemic",COUNTRY_INFO!Q625,"Not required")</f>
        <v>0</v>
      </c>
      <c r="G625" s="15">
        <f>IF(COUNTRY_INFO!H625=1, IF($E625=1,$D625, 0),0)</f>
        <v>0</v>
      </c>
      <c r="H625" s="15">
        <f>IF(INTRO!$E$39&lt;&gt;"Endemic",0, IF(AND(COUNTRY_INFO!$I625=1,$F625&lt;&gt;0),IF(COUNTRY_INFO!M625&gt;=(COUNTRY_INFO!F625+COUNTRY_INFO!G625),COUNTRY_INFO!F625+COUNTRY_INFO!G625,COUNTRY_INFO!$M625), 0))</f>
        <v>0</v>
      </c>
      <c r="I625" s="3"/>
      <c r="J625" s="15">
        <f t="shared" si="65"/>
        <v>0</v>
      </c>
      <c r="K625" s="15">
        <f t="shared" si="66"/>
        <v>0</v>
      </c>
      <c r="L625" s="15">
        <f t="shared" si="67"/>
        <v>0</v>
      </c>
      <c r="M625" s="15">
        <f t="shared" si="68"/>
        <v>0</v>
      </c>
      <c r="N625" s="15">
        <f t="shared" si="69"/>
        <v>0</v>
      </c>
      <c r="O625" s="25"/>
      <c r="P625" s="17">
        <f t="shared" si="63"/>
        <v>0</v>
      </c>
      <c r="Q625" s="17">
        <f t="shared" si="64"/>
        <v>0</v>
      </c>
    </row>
    <row r="626" spans="1:17" x14ac:dyDescent="0.2">
      <c r="A626" s="14" t="str">
        <f>IF(INTRO!$E$39="Non-endemic"," ",IF(COUNTRY_INFO!A626=0," ",COUNTRY_INFO!A626))</f>
        <v>Ethiopia</v>
      </c>
      <c r="B626" s="14" t="str">
        <f>IF(INTRO!$E$39="Non-endemic"," ",IF(COUNTRY_INFO!B626=0," ",COUNTRY_INFO!B626))</f>
        <v>SNNPR East Gurage</v>
      </c>
      <c r="C626" s="14" t="str">
        <f>IF(INTRO!$E$39="Non-endemic"," ",IF(COUNTRY_INFO!C626=0," ",COUNTRY_INFO!C626))</f>
        <v>Sodo</v>
      </c>
      <c r="D626" s="15">
        <f>IF(INTRO!$E$39="Non-endemic",0,IF(INTRO!$E$39="Endemic but PC is not required",IF(COUNTRY_INFO!$H626=1,COUNTRY_INFO!F626+COUNTRY_INFO!G626,0),IF(COUNTRY_INFO!$H626=1,COUNTRY_INFO!F626+COUNTRY_INFO!G626,IF(COUNTRY_INFO!$I626=1,IF(COUNTRY_INFO!M626&gt;=(COUNTRY_INFO!F626+COUNTRY_INFO!G626),COUNTRY_INFO!F626+COUNTRY_INFO!G626,COUNTRY_INFO!$M626),0))))</f>
        <v>0</v>
      </c>
      <c r="E626" s="16">
        <f>IF(AND(INTRO!$E$39="Non-endemic",INTRO!$E$37="Non-endemic"),"Not required",IF(INTRO!$E$39="Non-endemic","Treat with DEC",COUNTRY_INFO!P626))</f>
        <v>0</v>
      </c>
      <c r="F626" s="16">
        <f>IF(INTRO!$E$39&lt;&gt;"Non-endemic",COUNTRY_INFO!Q626,"Not required")</f>
        <v>0</v>
      </c>
      <c r="G626" s="15">
        <f>IF(COUNTRY_INFO!H626=1, IF($E626=1,$D626, 0),0)</f>
        <v>0</v>
      </c>
      <c r="H626" s="15">
        <f>IF(INTRO!$E$39&lt;&gt;"Endemic",0, IF(AND(COUNTRY_INFO!$I626=1,$F626&lt;&gt;0),IF(COUNTRY_INFO!M626&gt;=(COUNTRY_INFO!F626+COUNTRY_INFO!G626),COUNTRY_INFO!F626+COUNTRY_INFO!G626,COUNTRY_INFO!$M626), 0))</f>
        <v>0</v>
      </c>
      <c r="I626" s="3"/>
      <c r="J626" s="15">
        <f t="shared" si="65"/>
        <v>0</v>
      </c>
      <c r="K626" s="15">
        <f t="shared" si="66"/>
        <v>0</v>
      </c>
      <c r="L626" s="15">
        <f t="shared" si="67"/>
        <v>0</v>
      </c>
      <c r="M626" s="15">
        <f t="shared" si="68"/>
        <v>0</v>
      </c>
      <c r="N626" s="15">
        <f t="shared" si="69"/>
        <v>0</v>
      </c>
      <c r="O626" s="25"/>
      <c r="P626" s="17">
        <f t="shared" si="63"/>
        <v>0</v>
      </c>
      <c r="Q626" s="17">
        <f t="shared" si="64"/>
        <v>0</v>
      </c>
    </row>
    <row r="627" spans="1:17" x14ac:dyDescent="0.2">
      <c r="A627" s="14" t="str">
        <f>IF(INTRO!$E$39="Non-endemic"," ",IF(COUNTRY_INFO!A627=0," ",COUNTRY_INFO!A627))</f>
        <v>Ethiopia</v>
      </c>
      <c r="B627" s="14" t="str">
        <f>IF(INTRO!$E$39="Non-endemic"," ",IF(COUNTRY_INFO!B627=0," ",COUNTRY_INFO!B627))</f>
        <v>SNNPR Gamo Gofa</v>
      </c>
      <c r="C627" s="14" t="str">
        <f>IF(INTRO!$E$39="Non-endemic"," ",IF(COUNTRY_INFO!C627=0," ",COUNTRY_INFO!C627))</f>
        <v>Arbaminch Town</v>
      </c>
      <c r="D627" s="15">
        <f>IF(INTRO!$E$39="Non-endemic",0,IF(INTRO!$E$39="Endemic but PC is not required",IF(COUNTRY_INFO!$H627=1,COUNTRY_INFO!F627+COUNTRY_INFO!G627,0),IF(COUNTRY_INFO!$H627=1,COUNTRY_INFO!F627+COUNTRY_INFO!G627,IF(COUNTRY_INFO!$I627=1,IF(COUNTRY_INFO!M627&gt;=(COUNTRY_INFO!F627+COUNTRY_INFO!G627),COUNTRY_INFO!F627+COUNTRY_INFO!G627,COUNTRY_INFO!$M627),0))))</f>
        <v>0</v>
      </c>
      <c r="E627" s="16">
        <f>IF(AND(INTRO!$E$39="Non-endemic",INTRO!$E$37="Non-endemic"),"Not required",IF(INTRO!$E$39="Non-endemic","Treat with DEC",COUNTRY_INFO!P627))</f>
        <v>0</v>
      </c>
      <c r="F627" s="16">
        <f>IF(INTRO!$E$39&lt;&gt;"Non-endemic",COUNTRY_INFO!Q627,"Not required")</f>
        <v>0</v>
      </c>
      <c r="G627" s="15">
        <f>IF(COUNTRY_INFO!H627=1, IF($E627=1,$D627, 0),0)</f>
        <v>0</v>
      </c>
      <c r="H627" s="15">
        <f>IF(INTRO!$E$39&lt;&gt;"Endemic",0, IF(AND(COUNTRY_INFO!$I627=1,$F627&lt;&gt;0),IF(COUNTRY_INFO!M627&gt;=(COUNTRY_INFO!F627+COUNTRY_INFO!G627),COUNTRY_INFO!F627+COUNTRY_INFO!G627,COUNTRY_INFO!$M627), 0))</f>
        <v>0</v>
      </c>
      <c r="I627" s="3"/>
      <c r="J627" s="15">
        <f t="shared" si="65"/>
        <v>0</v>
      </c>
      <c r="K627" s="15">
        <f t="shared" si="66"/>
        <v>0</v>
      </c>
      <c r="L627" s="15">
        <f t="shared" si="67"/>
        <v>0</v>
      </c>
      <c r="M627" s="15">
        <f t="shared" si="68"/>
        <v>0</v>
      </c>
      <c r="N627" s="15">
        <f t="shared" si="69"/>
        <v>0</v>
      </c>
      <c r="O627" s="25"/>
      <c r="P627" s="17">
        <f t="shared" si="63"/>
        <v>0</v>
      </c>
      <c r="Q627" s="17">
        <f t="shared" si="64"/>
        <v>0</v>
      </c>
    </row>
    <row r="628" spans="1:17" x14ac:dyDescent="0.2">
      <c r="A628" s="14" t="str">
        <f>IF(INTRO!$E$39="Non-endemic"," ",IF(COUNTRY_INFO!A628=0," ",COUNTRY_INFO!A628))</f>
        <v>Ethiopia</v>
      </c>
      <c r="B628" s="14" t="str">
        <f>IF(INTRO!$E$39="Non-endemic"," ",IF(COUNTRY_INFO!B628=0," ",COUNTRY_INFO!B628))</f>
        <v>SNNPR Gamo Gofa</v>
      </c>
      <c r="C628" s="14" t="str">
        <f>IF(INTRO!$E$39="Non-endemic"," ",IF(COUNTRY_INFO!C628=0," ",COUNTRY_INFO!C628))</f>
        <v>Arbaminch zuria</v>
      </c>
      <c r="D628" s="15">
        <f>IF(INTRO!$E$39="Non-endemic",0,IF(INTRO!$E$39="Endemic but PC is not required",IF(COUNTRY_INFO!$H628=1,COUNTRY_INFO!F628+COUNTRY_INFO!G628,0),IF(COUNTRY_INFO!$H628=1,COUNTRY_INFO!F628+COUNTRY_INFO!G628,IF(COUNTRY_INFO!$I628=1,IF(COUNTRY_INFO!M628&gt;=(COUNTRY_INFO!F628+COUNTRY_INFO!G628),COUNTRY_INFO!F628+COUNTRY_INFO!G628,COUNTRY_INFO!$M628),0))))</f>
        <v>0</v>
      </c>
      <c r="E628" s="16">
        <f>IF(AND(INTRO!$E$39="Non-endemic",INTRO!$E$37="Non-endemic"),"Not required",IF(INTRO!$E$39="Non-endemic","Treat with DEC",COUNTRY_INFO!P628))</f>
        <v>0</v>
      </c>
      <c r="F628" s="16">
        <f>IF(INTRO!$E$39&lt;&gt;"Non-endemic",COUNTRY_INFO!Q628,"Not required")</f>
        <v>0</v>
      </c>
      <c r="G628" s="15">
        <f>IF(COUNTRY_INFO!H628=1, IF($E628=1,$D628, 0),0)</f>
        <v>0</v>
      </c>
      <c r="H628" s="15">
        <f>IF(INTRO!$E$39&lt;&gt;"Endemic",0, IF(AND(COUNTRY_INFO!$I628=1,$F628&lt;&gt;0),IF(COUNTRY_INFO!M628&gt;=(COUNTRY_INFO!F628+COUNTRY_INFO!G628),COUNTRY_INFO!F628+COUNTRY_INFO!G628,COUNTRY_INFO!$M628), 0))</f>
        <v>0</v>
      </c>
      <c r="I628" s="3"/>
      <c r="J628" s="15">
        <f t="shared" si="65"/>
        <v>0</v>
      </c>
      <c r="K628" s="15">
        <f t="shared" si="66"/>
        <v>0</v>
      </c>
      <c r="L628" s="15">
        <f t="shared" si="67"/>
        <v>0</v>
      </c>
      <c r="M628" s="15">
        <f t="shared" si="68"/>
        <v>0</v>
      </c>
      <c r="N628" s="15">
        <f t="shared" si="69"/>
        <v>0</v>
      </c>
      <c r="O628" s="25"/>
      <c r="P628" s="17">
        <f t="shared" si="63"/>
        <v>0</v>
      </c>
      <c r="Q628" s="17">
        <f t="shared" si="64"/>
        <v>0</v>
      </c>
    </row>
    <row r="629" spans="1:17" x14ac:dyDescent="0.2">
      <c r="A629" s="14" t="str">
        <f>IF(INTRO!$E$39="Non-endemic"," ",IF(COUNTRY_INFO!A629=0," ",COUNTRY_INFO!A629))</f>
        <v>Ethiopia</v>
      </c>
      <c r="B629" s="14" t="str">
        <f>IF(INTRO!$E$39="Non-endemic"," ",IF(COUNTRY_INFO!B629=0," ",COUNTRY_INFO!B629))</f>
        <v>SNNPR Gamo Gofa</v>
      </c>
      <c r="C629" s="14" t="str">
        <f>IF(INTRO!$E$39="Non-endemic"," ",IF(COUNTRY_INFO!C629=0," ",COUNTRY_INFO!C629))</f>
        <v>Bonkie</v>
      </c>
      <c r="D629" s="15">
        <f>IF(INTRO!$E$39="Non-endemic",0,IF(INTRO!$E$39="Endemic but PC is not required",IF(COUNTRY_INFO!$H629=1,COUNTRY_INFO!F629+COUNTRY_INFO!G629,0),IF(COUNTRY_INFO!$H629=1,COUNTRY_INFO!F629+COUNTRY_INFO!G629,IF(COUNTRY_INFO!$I629=1,IF(COUNTRY_INFO!M629&gt;=(COUNTRY_INFO!F629+COUNTRY_INFO!G629),COUNTRY_INFO!F629+COUNTRY_INFO!G629,COUNTRY_INFO!$M629),0))))</f>
        <v>0</v>
      </c>
      <c r="E629" s="16">
        <f>IF(AND(INTRO!$E$39="Non-endemic",INTRO!$E$37="Non-endemic"),"Not required",IF(INTRO!$E$39="Non-endemic","Treat with DEC",COUNTRY_INFO!P629))</f>
        <v>0</v>
      </c>
      <c r="F629" s="16">
        <f>IF(INTRO!$E$39&lt;&gt;"Non-endemic",COUNTRY_INFO!Q629,"Not required")</f>
        <v>0</v>
      </c>
      <c r="G629" s="15">
        <f>IF(COUNTRY_INFO!H629=1, IF($E629=1,$D629, 0),0)</f>
        <v>0</v>
      </c>
      <c r="H629" s="15">
        <f>IF(INTRO!$E$39&lt;&gt;"Endemic",0, IF(AND(COUNTRY_INFO!$I629=1,$F629&lt;&gt;0),IF(COUNTRY_INFO!M629&gt;=(COUNTRY_INFO!F629+COUNTRY_INFO!G629),COUNTRY_INFO!F629+COUNTRY_INFO!G629,COUNTRY_INFO!$M629), 0))</f>
        <v>0</v>
      </c>
      <c r="I629" s="3"/>
      <c r="J629" s="15">
        <f t="shared" si="65"/>
        <v>0</v>
      </c>
      <c r="K629" s="15">
        <f t="shared" si="66"/>
        <v>0</v>
      </c>
      <c r="L629" s="15">
        <f t="shared" si="67"/>
        <v>0</v>
      </c>
      <c r="M629" s="15">
        <f t="shared" si="68"/>
        <v>0</v>
      </c>
      <c r="N629" s="15">
        <f t="shared" si="69"/>
        <v>0</v>
      </c>
      <c r="O629" s="25"/>
      <c r="P629" s="17">
        <f t="shared" si="63"/>
        <v>0</v>
      </c>
      <c r="Q629" s="17">
        <f t="shared" si="64"/>
        <v>0</v>
      </c>
    </row>
    <row r="630" spans="1:17" x14ac:dyDescent="0.2">
      <c r="A630" s="14" t="str">
        <f>IF(INTRO!$E$39="Non-endemic"," ",IF(COUNTRY_INFO!A630=0," ",COUNTRY_INFO!A630))</f>
        <v>Ethiopia</v>
      </c>
      <c r="B630" s="14" t="str">
        <f>IF(INTRO!$E$39="Non-endemic"," ",IF(COUNTRY_INFO!B630=0," ",COUNTRY_INFO!B630))</f>
        <v>SNNPR Gamo Gofa</v>
      </c>
      <c r="C630" s="14" t="str">
        <f>IF(INTRO!$E$39="Non-endemic"," ",IF(COUNTRY_INFO!C630=0," ",COUNTRY_INFO!C630))</f>
        <v>Boreda</v>
      </c>
      <c r="D630" s="15">
        <f>IF(INTRO!$E$39="Non-endemic",0,IF(INTRO!$E$39="Endemic but PC is not required",IF(COUNTRY_INFO!$H630=1,COUNTRY_INFO!F630+COUNTRY_INFO!G630,0),IF(COUNTRY_INFO!$H630=1,COUNTRY_INFO!F630+COUNTRY_INFO!G630,IF(COUNTRY_INFO!$I630=1,IF(COUNTRY_INFO!M630&gt;=(COUNTRY_INFO!F630+COUNTRY_INFO!G630),COUNTRY_INFO!F630+COUNTRY_INFO!G630,COUNTRY_INFO!$M630),0))))</f>
        <v>73059.839879139196</v>
      </c>
      <c r="E630" s="16">
        <f>IF(AND(INTRO!$E$39="Non-endemic",INTRO!$E$37="Non-endemic"),"Not required",IF(INTRO!$E$39="Non-endemic","Treat with DEC",COUNTRY_INFO!P630))</f>
        <v>1</v>
      </c>
      <c r="F630" s="16">
        <f>IF(INTRO!$E$39&lt;&gt;"Non-endemic",COUNTRY_INFO!Q630,"Not required")</f>
        <v>0</v>
      </c>
      <c r="G630" s="15">
        <f>IF(COUNTRY_INFO!H630=1, IF($E630=1,$D630, 0),0)</f>
        <v>73059.839879139196</v>
      </c>
      <c r="H630" s="15">
        <f>IF(INTRO!$E$39&lt;&gt;"Endemic",0, IF(AND(COUNTRY_INFO!$I630=1,$F630&lt;&gt;0),IF(COUNTRY_INFO!M630&gt;=(COUNTRY_INFO!F630+COUNTRY_INFO!G630),COUNTRY_INFO!F630+COUNTRY_INFO!G630,COUNTRY_INFO!$M630), 0))</f>
        <v>0</v>
      </c>
      <c r="I630" s="3"/>
      <c r="J630" s="15">
        <f t="shared" si="65"/>
        <v>0</v>
      </c>
      <c r="K630" s="15">
        <f t="shared" si="66"/>
        <v>204567.55166158974</v>
      </c>
      <c r="L630" s="15">
        <f t="shared" si="67"/>
        <v>0</v>
      </c>
      <c r="M630" s="15">
        <f t="shared" si="68"/>
        <v>0</v>
      </c>
      <c r="N630" s="15">
        <f t="shared" si="69"/>
        <v>204567.55166158974</v>
      </c>
      <c r="O630" s="25"/>
      <c r="P630" s="17">
        <f t="shared" si="63"/>
        <v>204567.55166158974</v>
      </c>
      <c r="Q630" s="17">
        <f t="shared" si="64"/>
        <v>410</v>
      </c>
    </row>
    <row r="631" spans="1:17" x14ac:dyDescent="0.2">
      <c r="A631" s="14" t="str">
        <f>IF(INTRO!$E$39="Non-endemic"," ",IF(COUNTRY_INFO!A631=0," ",COUNTRY_INFO!A631))</f>
        <v>Ethiopia</v>
      </c>
      <c r="B631" s="14" t="str">
        <f>IF(INTRO!$E$39="Non-endemic"," ",IF(COUNTRY_INFO!B631=0," ",COUNTRY_INFO!B631))</f>
        <v>SNNPR Gamo Gofa</v>
      </c>
      <c r="C631" s="14" t="str">
        <f>IF(INTRO!$E$39="Non-endemic"," ",IF(COUNTRY_INFO!C631=0," ",COUNTRY_INFO!C631))</f>
        <v>Chencha</v>
      </c>
      <c r="D631" s="15">
        <f>IF(INTRO!$E$39="Non-endemic",0,IF(INTRO!$E$39="Endemic but PC is not required",IF(COUNTRY_INFO!$H631=1,COUNTRY_INFO!F631+COUNTRY_INFO!G631,0),IF(COUNTRY_INFO!$H631=1,COUNTRY_INFO!F631+COUNTRY_INFO!G631,IF(COUNTRY_INFO!$I631=1,IF(COUNTRY_INFO!M631&gt;=(COUNTRY_INFO!F631+COUNTRY_INFO!G631),COUNTRY_INFO!F631+COUNTRY_INFO!G631,COUNTRY_INFO!$M631),0))))</f>
        <v>0</v>
      </c>
      <c r="E631" s="16">
        <f>IF(AND(INTRO!$E$39="Non-endemic",INTRO!$E$37="Non-endemic"),"Not required",IF(INTRO!$E$39="Non-endemic","Treat with DEC",COUNTRY_INFO!P631))</f>
        <v>0</v>
      </c>
      <c r="F631" s="16">
        <f>IF(INTRO!$E$39&lt;&gt;"Non-endemic",COUNTRY_INFO!Q631,"Not required")</f>
        <v>0</v>
      </c>
      <c r="G631" s="15">
        <f>IF(COUNTRY_INFO!H631=1, IF($E631=1,$D631, 0),0)</f>
        <v>0</v>
      </c>
      <c r="H631" s="15">
        <f>IF(INTRO!$E$39&lt;&gt;"Endemic",0, IF(AND(COUNTRY_INFO!$I631=1,$F631&lt;&gt;0),IF(COUNTRY_INFO!M631&gt;=(COUNTRY_INFO!F631+COUNTRY_INFO!G631),COUNTRY_INFO!F631+COUNTRY_INFO!G631,COUNTRY_INFO!$M631), 0))</f>
        <v>0</v>
      </c>
      <c r="I631" s="3"/>
      <c r="J631" s="15">
        <f t="shared" si="65"/>
        <v>0</v>
      </c>
      <c r="K631" s="15">
        <f t="shared" si="66"/>
        <v>0</v>
      </c>
      <c r="L631" s="15">
        <f t="shared" si="67"/>
        <v>0</v>
      </c>
      <c r="M631" s="15">
        <f t="shared" si="68"/>
        <v>0</v>
      </c>
      <c r="N631" s="15">
        <f t="shared" si="69"/>
        <v>0</v>
      </c>
      <c r="O631" s="25"/>
      <c r="P631" s="17">
        <f t="shared" si="63"/>
        <v>0</v>
      </c>
      <c r="Q631" s="17">
        <f t="shared" si="64"/>
        <v>0</v>
      </c>
    </row>
    <row r="632" spans="1:17" x14ac:dyDescent="0.2">
      <c r="A632" s="14" t="str">
        <f>IF(INTRO!$E$39="Non-endemic"," ",IF(COUNTRY_INFO!A632=0," ",COUNTRY_INFO!A632))</f>
        <v>Ethiopia</v>
      </c>
      <c r="B632" s="14" t="str">
        <f>IF(INTRO!$E$39="Non-endemic"," ",IF(COUNTRY_INFO!B632=0," ",COUNTRY_INFO!B632))</f>
        <v>SNNPR Gamo Gofa</v>
      </c>
      <c r="C632" s="14" t="str">
        <f>IF(INTRO!$E$39="Non-endemic"," ",IF(COUNTRY_INFO!C632=0," ",COUNTRY_INFO!C632))</f>
        <v>Daramalo</v>
      </c>
      <c r="D632" s="15">
        <f>IF(INTRO!$E$39="Non-endemic",0,IF(INTRO!$E$39="Endemic but PC is not required",IF(COUNTRY_INFO!$H632=1,COUNTRY_INFO!F632+COUNTRY_INFO!G632,0),IF(COUNTRY_INFO!$H632=1,COUNTRY_INFO!F632+COUNTRY_INFO!G632,IF(COUNTRY_INFO!$I632=1,IF(COUNTRY_INFO!M632&gt;=(COUNTRY_INFO!F632+COUNTRY_INFO!G632),COUNTRY_INFO!F632+COUNTRY_INFO!G632,COUNTRY_INFO!$M632),0))))</f>
        <v>0</v>
      </c>
      <c r="E632" s="16">
        <f>IF(AND(INTRO!$E$39="Non-endemic",INTRO!$E$37="Non-endemic"),"Not required",IF(INTRO!$E$39="Non-endemic","Treat with DEC",COUNTRY_INFO!P632))</f>
        <v>0</v>
      </c>
      <c r="F632" s="16">
        <f>IF(INTRO!$E$39&lt;&gt;"Non-endemic",COUNTRY_INFO!Q632,"Not required")</f>
        <v>0</v>
      </c>
      <c r="G632" s="15">
        <f>IF(COUNTRY_INFO!H632=1, IF($E632=1,$D632, 0),0)</f>
        <v>0</v>
      </c>
      <c r="H632" s="15">
        <f>IF(INTRO!$E$39&lt;&gt;"Endemic",0, IF(AND(COUNTRY_INFO!$I632=1,$F632&lt;&gt;0),IF(COUNTRY_INFO!M632&gt;=(COUNTRY_INFO!F632+COUNTRY_INFO!G632),COUNTRY_INFO!F632+COUNTRY_INFO!G632,COUNTRY_INFO!$M632), 0))</f>
        <v>0</v>
      </c>
      <c r="I632" s="3"/>
      <c r="J632" s="15">
        <f t="shared" si="65"/>
        <v>0</v>
      </c>
      <c r="K632" s="15">
        <f t="shared" si="66"/>
        <v>0</v>
      </c>
      <c r="L632" s="15">
        <f t="shared" si="67"/>
        <v>0</v>
      </c>
      <c r="M632" s="15">
        <f t="shared" si="68"/>
        <v>0</v>
      </c>
      <c r="N632" s="15">
        <f t="shared" si="69"/>
        <v>0</v>
      </c>
      <c r="O632" s="25"/>
      <c r="P632" s="17">
        <f t="shared" si="63"/>
        <v>0</v>
      </c>
      <c r="Q632" s="17">
        <f t="shared" si="64"/>
        <v>0</v>
      </c>
    </row>
    <row r="633" spans="1:17" x14ac:dyDescent="0.2">
      <c r="A633" s="14" t="str">
        <f>IF(INTRO!$E$39="Non-endemic"," ",IF(COUNTRY_INFO!A633=0," ",COUNTRY_INFO!A633))</f>
        <v>Ethiopia</v>
      </c>
      <c r="B633" s="14" t="str">
        <f>IF(INTRO!$E$39="Non-endemic"," ",IF(COUNTRY_INFO!B633=0," ",COUNTRY_INFO!B633))</f>
        <v>SNNPR Gamo Gofa</v>
      </c>
      <c r="C633" s="14" t="str">
        <f>IF(INTRO!$E$39="Non-endemic"," ",IF(COUNTRY_INFO!C633=0," ",COUNTRY_INFO!C633))</f>
        <v>Demba Gofa</v>
      </c>
      <c r="D633" s="15">
        <f>IF(INTRO!$E$39="Non-endemic",0,IF(INTRO!$E$39="Endemic but PC is not required",IF(COUNTRY_INFO!$H633=1,COUNTRY_INFO!F633+COUNTRY_INFO!G633,0),IF(COUNTRY_INFO!$H633=1,COUNTRY_INFO!F633+COUNTRY_INFO!G633,IF(COUNTRY_INFO!$I633=1,IF(COUNTRY_INFO!M633&gt;=(COUNTRY_INFO!F633+COUNTRY_INFO!G633),COUNTRY_INFO!F633+COUNTRY_INFO!G633,COUNTRY_INFO!$M633),0))))</f>
        <v>0</v>
      </c>
      <c r="E633" s="16">
        <f>IF(AND(INTRO!$E$39="Non-endemic",INTRO!$E$37="Non-endemic"),"Not required",IF(INTRO!$E$39="Non-endemic","Treat with DEC",COUNTRY_INFO!P633))</f>
        <v>0</v>
      </c>
      <c r="F633" s="16">
        <f>IF(INTRO!$E$39&lt;&gt;"Non-endemic",COUNTRY_INFO!Q633,"Not required")</f>
        <v>0</v>
      </c>
      <c r="G633" s="15">
        <f>IF(COUNTRY_INFO!H633=1, IF($E633=1,$D633, 0),0)</f>
        <v>0</v>
      </c>
      <c r="H633" s="15">
        <f>IF(INTRO!$E$39&lt;&gt;"Endemic",0, IF(AND(COUNTRY_INFO!$I633=1,$F633&lt;&gt;0),IF(COUNTRY_INFO!M633&gt;=(COUNTRY_INFO!F633+COUNTRY_INFO!G633),COUNTRY_INFO!F633+COUNTRY_INFO!G633,COUNTRY_INFO!$M633), 0))</f>
        <v>0</v>
      </c>
      <c r="I633" s="3"/>
      <c r="J633" s="15">
        <f t="shared" si="65"/>
        <v>0</v>
      </c>
      <c r="K633" s="15">
        <f t="shared" si="66"/>
        <v>0</v>
      </c>
      <c r="L633" s="15">
        <f t="shared" si="67"/>
        <v>0</v>
      </c>
      <c r="M633" s="15">
        <f t="shared" si="68"/>
        <v>0</v>
      </c>
      <c r="N633" s="15">
        <f t="shared" si="69"/>
        <v>0</v>
      </c>
      <c r="O633" s="25"/>
      <c r="P633" s="17">
        <f t="shared" si="63"/>
        <v>0</v>
      </c>
      <c r="Q633" s="17">
        <f t="shared" si="64"/>
        <v>0</v>
      </c>
    </row>
    <row r="634" spans="1:17" x14ac:dyDescent="0.2">
      <c r="A634" s="14" t="str">
        <f>IF(INTRO!$E$39="Non-endemic"," ",IF(COUNTRY_INFO!A634=0," ",COUNTRY_INFO!A634))</f>
        <v>Ethiopia</v>
      </c>
      <c r="B634" s="14" t="str">
        <f>IF(INTRO!$E$39="Non-endemic"," ",IF(COUNTRY_INFO!B634=0," ",COUNTRY_INFO!B634))</f>
        <v>SNNPR Gamo Gofa</v>
      </c>
      <c r="C634" s="14" t="str">
        <f>IF(INTRO!$E$39="Non-endemic"," ",IF(COUNTRY_INFO!C634=0," ",COUNTRY_INFO!C634))</f>
        <v>Dita</v>
      </c>
      <c r="D634" s="15">
        <f>IF(INTRO!$E$39="Non-endemic",0,IF(INTRO!$E$39="Endemic but PC is not required",IF(COUNTRY_INFO!$H634=1,COUNTRY_INFO!F634+COUNTRY_INFO!G634,0),IF(COUNTRY_INFO!$H634=1,COUNTRY_INFO!F634+COUNTRY_INFO!G634,IF(COUNTRY_INFO!$I634=1,IF(COUNTRY_INFO!M634&gt;=(COUNTRY_INFO!F634+COUNTRY_INFO!G634),COUNTRY_INFO!F634+COUNTRY_INFO!G634,COUNTRY_INFO!$M634),0))))</f>
        <v>0</v>
      </c>
      <c r="E634" s="16">
        <f>IF(AND(INTRO!$E$39="Non-endemic",INTRO!$E$37="Non-endemic"),"Not required",IF(INTRO!$E$39="Non-endemic","Treat with DEC",COUNTRY_INFO!P634))</f>
        <v>0</v>
      </c>
      <c r="F634" s="16">
        <f>IF(INTRO!$E$39&lt;&gt;"Non-endemic",COUNTRY_INFO!Q634,"Not required")</f>
        <v>0</v>
      </c>
      <c r="G634" s="15">
        <f>IF(COUNTRY_INFO!H634=1, IF($E634=1,$D634, 0),0)</f>
        <v>0</v>
      </c>
      <c r="H634" s="15">
        <f>IF(INTRO!$E$39&lt;&gt;"Endemic",0, IF(AND(COUNTRY_INFO!$I634=1,$F634&lt;&gt;0),IF(COUNTRY_INFO!M634&gt;=(COUNTRY_INFO!F634+COUNTRY_INFO!G634),COUNTRY_INFO!F634+COUNTRY_INFO!G634,COUNTRY_INFO!$M634), 0))</f>
        <v>0</v>
      </c>
      <c r="I634" s="3"/>
      <c r="J634" s="15">
        <f t="shared" si="65"/>
        <v>0</v>
      </c>
      <c r="K634" s="15">
        <f t="shared" si="66"/>
        <v>0</v>
      </c>
      <c r="L634" s="15">
        <f t="shared" si="67"/>
        <v>0</v>
      </c>
      <c r="M634" s="15">
        <f t="shared" si="68"/>
        <v>0</v>
      </c>
      <c r="N634" s="15">
        <f t="shared" si="69"/>
        <v>0</v>
      </c>
      <c r="O634" s="25"/>
      <c r="P634" s="17">
        <f t="shared" si="63"/>
        <v>0</v>
      </c>
      <c r="Q634" s="17">
        <f t="shared" si="64"/>
        <v>0</v>
      </c>
    </row>
    <row r="635" spans="1:17" x14ac:dyDescent="0.2">
      <c r="A635" s="14" t="str">
        <f>IF(INTRO!$E$39="Non-endemic"," ",IF(COUNTRY_INFO!A635=0," ",COUNTRY_INFO!A635))</f>
        <v>Ethiopia</v>
      </c>
      <c r="B635" s="14" t="str">
        <f>IF(INTRO!$E$39="Non-endemic"," ",IF(COUNTRY_INFO!B635=0," ",COUNTRY_INFO!B635))</f>
        <v>SNNPR Gamo Gofa</v>
      </c>
      <c r="C635" s="14" t="str">
        <f>IF(INTRO!$E$39="Non-endemic"," ",IF(COUNTRY_INFO!C635=0," ",COUNTRY_INFO!C635))</f>
        <v>Gezie Gofa</v>
      </c>
      <c r="D635" s="15">
        <f>IF(INTRO!$E$39="Non-endemic",0,IF(INTRO!$E$39="Endemic but PC is not required",IF(COUNTRY_INFO!$H635=1,COUNTRY_INFO!F635+COUNTRY_INFO!G635,0),IF(COUNTRY_INFO!$H635=1,COUNTRY_INFO!F635+COUNTRY_INFO!G635,IF(COUNTRY_INFO!$I635=1,IF(COUNTRY_INFO!M635&gt;=(COUNTRY_INFO!F635+COUNTRY_INFO!G635),COUNTRY_INFO!F635+COUNTRY_INFO!G635,COUNTRY_INFO!$M635),0))))</f>
        <v>74327.139059020396</v>
      </c>
      <c r="E635" s="16">
        <f>IF(AND(INTRO!$E$39="Non-endemic",INTRO!$E$37="Non-endemic"),"Not required",IF(INTRO!$E$39="Non-endemic","Treat with DEC",COUNTRY_INFO!P635))</f>
        <v>1</v>
      </c>
      <c r="F635" s="16">
        <f>IF(INTRO!$E$39&lt;&gt;"Non-endemic",COUNTRY_INFO!Q635,"Not required")</f>
        <v>0</v>
      </c>
      <c r="G635" s="15">
        <f>IF(COUNTRY_INFO!H635=1, IF($E635=1,$D635, 0),0)</f>
        <v>74327.139059020396</v>
      </c>
      <c r="H635" s="15">
        <f>IF(INTRO!$E$39&lt;&gt;"Endemic",0, IF(AND(COUNTRY_INFO!$I635=1,$F635&lt;&gt;0),IF(COUNTRY_INFO!M635&gt;=(COUNTRY_INFO!F635+COUNTRY_INFO!G635),COUNTRY_INFO!F635+COUNTRY_INFO!G635,COUNTRY_INFO!$M635), 0))</f>
        <v>0</v>
      </c>
      <c r="I635" s="3"/>
      <c r="J635" s="15">
        <f t="shared" si="65"/>
        <v>0</v>
      </c>
      <c r="K635" s="15">
        <f t="shared" si="66"/>
        <v>208115.98936525709</v>
      </c>
      <c r="L635" s="15">
        <f t="shared" si="67"/>
        <v>0</v>
      </c>
      <c r="M635" s="15">
        <f t="shared" si="68"/>
        <v>0</v>
      </c>
      <c r="N635" s="15">
        <f t="shared" si="69"/>
        <v>208115.98936525709</v>
      </c>
      <c r="O635" s="25"/>
      <c r="P635" s="17">
        <f t="shared" si="63"/>
        <v>208115.98936525709</v>
      </c>
      <c r="Q635" s="17">
        <f t="shared" si="64"/>
        <v>417</v>
      </c>
    </row>
    <row r="636" spans="1:17" x14ac:dyDescent="0.2">
      <c r="A636" s="14" t="str">
        <f>IF(INTRO!$E$39="Non-endemic"," ",IF(COUNTRY_INFO!A636=0," ",COUNTRY_INFO!A636))</f>
        <v>Ethiopia</v>
      </c>
      <c r="B636" s="14" t="str">
        <f>IF(INTRO!$E$39="Non-endemic"," ",IF(COUNTRY_INFO!B636=0," ",COUNTRY_INFO!B636))</f>
        <v>SNNPR Gamo Gofa</v>
      </c>
      <c r="C636" s="14" t="str">
        <f>IF(INTRO!$E$39="Non-endemic"," ",IF(COUNTRY_INFO!C636=0," ",COUNTRY_INFO!C636))</f>
        <v>Kemba</v>
      </c>
      <c r="D636" s="15">
        <f>IF(INTRO!$E$39="Non-endemic",0,IF(INTRO!$E$39="Endemic but PC is not required",IF(COUNTRY_INFO!$H636=1,COUNTRY_INFO!F636+COUNTRY_INFO!G636,0),IF(COUNTRY_INFO!$H636=1,COUNTRY_INFO!F636+COUNTRY_INFO!G636,IF(COUNTRY_INFO!$I636=1,IF(COUNTRY_INFO!M636&gt;=(COUNTRY_INFO!F636+COUNTRY_INFO!G636),COUNTRY_INFO!F636+COUNTRY_INFO!G636,COUNTRY_INFO!$M636),0))))</f>
        <v>0</v>
      </c>
      <c r="E636" s="16">
        <f>IF(AND(INTRO!$E$39="Non-endemic",INTRO!$E$37="Non-endemic"),"Not required",IF(INTRO!$E$39="Non-endemic","Treat with DEC",COUNTRY_INFO!P636))</f>
        <v>0</v>
      </c>
      <c r="F636" s="16">
        <f>IF(INTRO!$E$39&lt;&gt;"Non-endemic",COUNTRY_INFO!Q636,"Not required")</f>
        <v>0</v>
      </c>
      <c r="G636" s="15">
        <f>IF(COUNTRY_INFO!H636=1, IF($E636=1,$D636, 0),0)</f>
        <v>0</v>
      </c>
      <c r="H636" s="15">
        <f>IF(INTRO!$E$39&lt;&gt;"Endemic",0, IF(AND(COUNTRY_INFO!$I636=1,$F636&lt;&gt;0),IF(COUNTRY_INFO!M636&gt;=(COUNTRY_INFO!F636+COUNTRY_INFO!G636),COUNTRY_INFO!F636+COUNTRY_INFO!G636,COUNTRY_INFO!$M636), 0))</f>
        <v>0</v>
      </c>
      <c r="I636" s="3"/>
      <c r="J636" s="15">
        <f t="shared" si="65"/>
        <v>0</v>
      </c>
      <c r="K636" s="15">
        <f t="shared" si="66"/>
        <v>0</v>
      </c>
      <c r="L636" s="15">
        <f t="shared" si="67"/>
        <v>0</v>
      </c>
      <c r="M636" s="15">
        <f t="shared" si="68"/>
        <v>0</v>
      </c>
      <c r="N636" s="15">
        <f t="shared" si="69"/>
        <v>0</v>
      </c>
      <c r="O636" s="25"/>
      <c r="P636" s="17">
        <f t="shared" si="63"/>
        <v>0</v>
      </c>
      <c r="Q636" s="17">
        <f t="shared" si="64"/>
        <v>0</v>
      </c>
    </row>
    <row r="637" spans="1:17" x14ac:dyDescent="0.2">
      <c r="A637" s="14" t="str">
        <f>IF(INTRO!$E$39="Non-endemic"," ",IF(COUNTRY_INFO!A637=0," ",COUNTRY_INFO!A637))</f>
        <v>Ethiopia</v>
      </c>
      <c r="B637" s="14" t="str">
        <f>IF(INTRO!$E$39="Non-endemic"," ",IF(COUNTRY_INFO!B637=0," ",COUNTRY_INFO!B637))</f>
        <v>SNNPR Gamo Gofa</v>
      </c>
      <c r="C637" s="14" t="str">
        <f>IF(INTRO!$E$39="Non-endemic"," ",IF(COUNTRY_INFO!C637=0," ",COUNTRY_INFO!C637))</f>
        <v>Kucha</v>
      </c>
      <c r="D637" s="15">
        <f>IF(INTRO!$E$39="Non-endemic",0,IF(INTRO!$E$39="Endemic but PC is not required",IF(COUNTRY_INFO!$H637=1,COUNTRY_INFO!F637+COUNTRY_INFO!G637,0),IF(COUNTRY_INFO!$H637=1,COUNTRY_INFO!F637+COUNTRY_INFO!G637,IF(COUNTRY_INFO!$I637=1,IF(COUNTRY_INFO!M637&gt;=(COUNTRY_INFO!F637+COUNTRY_INFO!G637),COUNTRY_INFO!F637+COUNTRY_INFO!G637,COUNTRY_INFO!$M637),0))))</f>
        <v>0</v>
      </c>
      <c r="E637" s="16">
        <f>IF(AND(INTRO!$E$39="Non-endemic",INTRO!$E$37="Non-endemic"),"Not required",IF(INTRO!$E$39="Non-endemic","Treat with DEC",COUNTRY_INFO!P637))</f>
        <v>0</v>
      </c>
      <c r="F637" s="16">
        <f>IF(INTRO!$E$39&lt;&gt;"Non-endemic",COUNTRY_INFO!Q637,"Not required")</f>
        <v>0</v>
      </c>
      <c r="G637" s="15">
        <f>IF(COUNTRY_INFO!H637=1, IF($E637=1,$D637, 0),0)</f>
        <v>0</v>
      </c>
      <c r="H637" s="15">
        <f>IF(INTRO!$E$39&lt;&gt;"Endemic",0, IF(AND(COUNTRY_INFO!$I637=1,$F637&lt;&gt;0),IF(COUNTRY_INFO!M637&gt;=(COUNTRY_INFO!F637+COUNTRY_INFO!G637),COUNTRY_INFO!F637+COUNTRY_INFO!G637,COUNTRY_INFO!$M637), 0))</f>
        <v>0</v>
      </c>
      <c r="I637" s="3"/>
      <c r="J637" s="15">
        <f t="shared" si="65"/>
        <v>0</v>
      </c>
      <c r="K637" s="15">
        <f t="shared" si="66"/>
        <v>0</v>
      </c>
      <c r="L637" s="15">
        <f t="shared" si="67"/>
        <v>0</v>
      </c>
      <c r="M637" s="15">
        <f t="shared" si="68"/>
        <v>0</v>
      </c>
      <c r="N637" s="15">
        <f t="shared" si="69"/>
        <v>0</v>
      </c>
      <c r="O637" s="25"/>
      <c r="P637" s="17">
        <f t="shared" si="63"/>
        <v>0</v>
      </c>
      <c r="Q637" s="17">
        <f t="shared" si="64"/>
        <v>0</v>
      </c>
    </row>
    <row r="638" spans="1:17" x14ac:dyDescent="0.2">
      <c r="A638" s="14" t="str">
        <f>IF(INTRO!$E$39="Non-endemic"," ",IF(COUNTRY_INFO!A638=0," ",COUNTRY_INFO!A638))</f>
        <v>Ethiopia</v>
      </c>
      <c r="B638" s="14" t="str">
        <f>IF(INTRO!$E$39="Non-endemic"," ",IF(COUNTRY_INFO!B638=0," ",COUNTRY_INFO!B638))</f>
        <v>SNNPR Gamo Gofa</v>
      </c>
      <c r="C638" s="14" t="str">
        <f>IF(INTRO!$E$39="Non-endemic"," ",IF(COUNTRY_INFO!C638=0," ",COUNTRY_INFO!C638))</f>
        <v>Melokoza</v>
      </c>
      <c r="D638" s="15">
        <f>IF(INTRO!$E$39="Non-endemic",0,IF(INTRO!$E$39="Endemic but PC is not required",IF(COUNTRY_INFO!$H638=1,COUNTRY_INFO!F638+COUNTRY_INFO!G638,0),IF(COUNTRY_INFO!$H638=1,COUNTRY_INFO!F638+COUNTRY_INFO!G638,IF(COUNTRY_INFO!$I638=1,IF(COUNTRY_INFO!M638&gt;=(COUNTRY_INFO!F638+COUNTRY_INFO!G638),COUNTRY_INFO!F638+COUNTRY_INFO!G638,COUNTRY_INFO!$M638),0))))</f>
        <v>129146.4711814264</v>
      </c>
      <c r="E638" s="16">
        <f>IF(AND(INTRO!$E$39="Non-endemic",INTRO!$E$37="Non-endemic"),"Not required",IF(INTRO!$E$39="Non-endemic","Treat with DEC",COUNTRY_INFO!P638))</f>
        <v>0</v>
      </c>
      <c r="F638" s="16">
        <f>IF(INTRO!$E$39&lt;&gt;"Non-endemic",COUNTRY_INFO!Q638,"Not required")</f>
        <v>2</v>
      </c>
      <c r="G638" s="15">
        <f>IF(COUNTRY_INFO!H638=1, IF($E638=1,$D638, 0),0)</f>
        <v>0</v>
      </c>
      <c r="H638" s="15">
        <f>IF(INTRO!$E$39&lt;&gt;"Endemic",0, IF(AND(COUNTRY_INFO!$I638=1,$F638&lt;&gt;0),IF(COUNTRY_INFO!M638&gt;=(COUNTRY_INFO!F638+COUNTRY_INFO!G638),COUNTRY_INFO!F638+COUNTRY_INFO!G638,COUNTRY_INFO!$M638), 0))</f>
        <v>129146.4711814264</v>
      </c>
      <c r="I638" s="3"/>
      <c r="J638" s="15">
        <f t="shared" si="65"/>
        <v>129146.4711814264</v>
      </c>
      <c r="K638" s="15">
        <f t="shared" si="66"/>
        <v>0</v>
      </c>
      <c r="L638" s="15">
        <f t="shared" si="67"/>
        <v>723220.23861598782</v>
      </c>
      <c r="M638" s="15">
        <f t="shared" si="68"/>
        <v>0</v>
      </c>
      <c r="N638" s="15">
        <f t="shared" si="69"/>
        <v>723220.23861598782</v>
      </c>
      <c r="O638" s="25"/>
      <c r="P638" s="17">
        <f t="shared" si="63"/>
        <v>723220.23861598782</v>
      </c>
      <c r="Q638" s="17">
        <f t="shared" si="64"/>
        <v>1447</v>
      </c>
    </row>
    <row r="639" spans="1:17" x14ac:dyDescent="0.2">
      <c r="A639" s="14" t="str">
        <f>IF(INTRO!$E$39="Non-endemic"," ",IF(COUNTRY_INFO!A639=0," ",COUNTRY_INFO!A639))</f>
        <v>Ethiopia</v>
      </c>
      <c r="B639" s="14" t="str">
        <f>IF(INTRO!$E$39="Non-endemic"," ",IF(COUNTRY_INFO!B639=0," ",COUNTRY_INFO!B639))</f>
        <v>SNNPR Gamo Gofa</v>
      </c>
      <c r="C639" s="14" t="str">
        <f>IF(INTRO!$E$39="Non-endemic"," ",IF(COUNTRY_INFO!C639=0," ",COUNTRY_INFO!C639))</f>
        <v>Mirab Abaya</v>
      </c>
      <c r="D639" s="15">
        <f>IF(INTRO!$E$39="Non-endemic",0,IF(INTRO!$E$39="Endemic but PC is not required",IF(COUNTRY_INFO!$H639=1,COUNTRY_INFO!F639+COUNTRY_INFO!G639,0),IF(COUNTRY_INFO!$H639=1,COUNTRY_INFO!F639+COUNTRY_INFO!G639,IF(COUNTRY_INFO!$I639=1,IF(COUNTRY_INFO!M639&gt;=(COUNTRY_INFO!F639+COUNTRY_INFO!G639),COUNTRY_INFO!F639+COUNTRY_INFO!G639,COUNTRY_INFO!$M639),0))))</f>
        <v>0</v>
      </c>
      <c r="E639" s="16">
        <f>IF(AND(INTRO!$E$39="Non-endemic",INTRO!$E$37="Non-endemic"),"Not required",IF(INTRO!$E$39="Non-endemic","Treat with DEC",COUNTRY_INFO!P639))</f>
        <v>0</v>
      </c>
      <c r="F639" s="16">
        <f>IF(INTRO!$E$39&lt;&gt;"Non-endemic",COUNTRY_INFO!Q639,"Not required")</f>
        <v>0</v>
      </c>
      <c r="G639" s="15">
        <f>IF(COUNTRY_INFO!H639=1, IF($E639=1,$D639, 0),0)</f>
        <v>0</v>
      </c>
      <c r="H639" s="15">
        <f>IF(INTRO!$E$39&lt;&gt;"Endemic",0, IF(AND(COUNTRY_INFO!$I639=1,$F639&lt;&gt;0),IF(COUNTRY_INFO!M639&gt;=(COUNTRY_INFO!F639+COUNTRY_INFO!G639),COUNTRY_INFO!F639+COUNTRY_INFO!G639,COUNTRY_INFO!$M639), 0))</f>
        <v>0</v>
      </c>
      <c r="I639" s="3"/>
      <c r="J639" s="15">
        <f t="shared" si="65"/>
        <v>0</v>
      </c>
      <c r="K639" s="15">
        <f t="shared" si="66"/>
        <v>0</v>
      </c>
      <c r="L639" s="15">
        <f t="shared" si="67"/>
        <v>0</v>
      </c>
      <c r="M639" s="15">
        <f t="shared" si="68"/>
        <v>0</v>
      </c>
      <c r="N639" s="15">
        <f t="shared" si="69"/>
        <v>0</v>
      </c>
      <c r="O639" s="25"/>
      <c r="P639" s="17">
        <f t="shared" si="63"/>
        <v>0</v>
      </c>
      <c r="Q639" s="17">
        <f t="shared" si="64"/>
        <v>0</v>
      </c>
    </row>
    <row r="640" spans="1:17" x14ac:dyDescent="0.2">
      <c r="A640" s="14" t="str">
        <f>IF(INTRO!$E$39="Non-endemic"," ",IF(COUNTRY_INFO!A640=0," ",COUNTRY_INFO!A640))</f>
        <v>Ethiopia</v>
      </c>
      <c r="B640" s="14" t="str">
        <f>IF(INTRO!$E$39="Non-endemic"," ",IF(COUNTRY_INFO!B640=0," ",COUNTRY_INFO!B640))</f>
        <v>SNNPR Gamo Gofa</v>
      </c>
      <c r="C640" s="14" t="str">
        <f>IF(INTRO!$E$39="Non-endemic"," ",IF(COUNTRY_INFO!C640=0," ",COUNTRY_INFO!C640))</f>
        <v>O'yida</v>
      </c>
      <c r="D640" s="15">
        <f>IF(INTRO!$E$39="Non-endemic",0,IF(INTRO!$E$39="Endemic but PC is not required",IF(COUNTRY_INFO!$H640=1,COUNTRY_INFO!F640+COUNTRY_INFO!G640,0),IF(COUNTRY_INFO!$H640=1,COUNTRY_INFO!F640+COUNTRY_INFO!G640,IF(COUNTRY_INFO!$I640=1,IF(COUNTRY_INFO!M640&gt;=(COUNTRY_INFO!F640+COUNTRY_INFO!G640),COUNTRY_INFO!F640+COUNTRY_INFO!G640,COUNTRY_INFO!$M640),0))))</f>
        <v>35568.695012713601</v>
      </c>
      <c r="E640" s="16">
        <f>IF(AND(INTRO!$E$39="Non-endemic",INTRO!$E$37="Non-endemic"),"Not required",IF(INTRO!$E$39="Non-endemic","Treat with DEC",COUNTRY_INFO!P640))</f>
        <v>1</v>
      </c>
      <c r="F640" s="16">
        <f>IF(INTRO!$E$39&lt;&gt;"Non-endemic",COUNTRY_INFO!Q640,"Not required")</f>
        <v>0</v>
      </c>
      <c r="G640" s="15">
        <f>IF(COUNTRY_INFO!H640=1, IF($E640=1,$D640, 0),0)</f>
        <v>35568.695012713601</v>
      </c>
      <c r="H640" s="15">
        <f>IF(INTRO!$E$39&lt;&gt;"Endemic",0, IF(AND(COUNTRY_INFO!$I640=1,$F640&lt;&gt;0),IF(COUNTRY_INFO!M640&gt;=(COUNTRY_INFO!F640+COUNTRY_INFO!G640),COUNTRY_INFO!F640+COUNTRY_INFO!G640,COUNTRY_INFO!$M640), 0))</f>
        <v>0</v>
      </c>
      <c r="I640" s="3"/>
      <c r="J640" s="15">
        <f t="shared" si="65"/>
        <v>0</v>
      </c>
      <c r="K640" s="15">
        <f t="shared" si="66"/>
        <v>99592.346035598079</v>
      </c>
      <c r="L640" s="15">
        <f t="shared" si="67"/>
        <v>0</v>
      </c>
      <c r="M640" s="15">
        <f t="shared" si="68"/>
        <v>0</v>
      </c>
      <c r="N640" s="15">
        <f t="shared" si="69"/>
        <v>99592.346035598079</v>
      </c>
      <c r="O640" s="25"/>
      <c r="P640" s="17">
        <f t="shared" si="63"/>
        <v>99592.346035598079</v>
      </c>
      <c r="Q640" s="17">
        <f t="shared" si="64"/>
        <v>200</v>
      </c>
    </row>
    <row r="641" spans="1:17" x14ac:dyDescent="0.2">
      <c r="A641" s="14" t="str">
        <f>IF(INTRO!$E$39="Non-endemic"," ",IF(COUNTRY_INFO!A641=0," ",COUNTRY_INFO!A641))</f>
        <v>Ethiopia</v>
      </c>
      <c r="B641" s="14" t="str">
        <f>IF(INTRO!$E$39="Non-endemic"," ",IF(COUNTRY_INFO!B641=0," ",COUNTRY_INFO!B641))</f>
        <v>SNNPR Gamo Gofa</v>
      </c>
      <c r="C641" s="14" t="str">
        <f>IF(INTRO!$E$39="Non-endemic"," ",IF(COUNTRY_INFO!C641=0," ",COUNTRY_INFO!C641))</f>
        <v>Sawla Town</v>
      </c>
      <c r="D641" s="15">
        <f>IF(INTRO!$E$39="Non-endemic",0,IF(INTRO!$E$39="Endemic but PC is not required",IF(COUNTRY_INFO!$H641=1,COUNTRY_INFO!F641+COUNTRY_INFO!G641,0),IF(COUNTRY_INFO!$H641=1,COUNTRY_INFO!F641+COUNTRY_INFO!G641,IF(COUNTRY_INFO!$I641=1,IF(COUNTRY_INFO!M641&gt;=(COUNTRY_INFO!F641+COUNTRY_INFO!G641),COUNTRY_INFO!F641+COUNTRY_INFO!G641,COUNTRY_INFO!$M641),0))))</f>
        <v>0</v>
      </c>
      <c r="E641" s="16">
        <f>IF(AND(INTRO!$E$39="Non-endemic",INTRO!$E$37="Non-endemic"),"Not required",IF(INTRO!$E$39="Non-endemic","Treat with DEC",COUNTRY_INFO!P641))</f>
        <v>0</v>
      </c>
      <c r="F641" s="16">
        <f>IF(INTRO!$E$39&lt;&gt;"Non-endemic",COUNTRY_INFO!Q641,"Not required")</f>
        <v>0</v>
      </c>
      <c r="G641" s="15">
        <f>IF(COUNTRY_INFO!H641=1, IF($E641=1,$D641, 0),0)</f>
        <v>0</v>
      </c>
      <c r="H641" s="15">
        <f>IF(INTRO!$E$39&lt;&gt;"Endemic",0, IF(AND(COUNTRY_INFO!$I641=1,$F641&lt;&gt;0),IF(COUNTRY_INFO!M641&gt;=(COUNTRY_INFO!F641+COUNTRY_INFO!G641),COUNTRY_INFO!F641+COUNTRY_INFO!G641,COUNTRY_INFO!$M641), 0))</f>
        <v>0</v>
      </c>
      <c r="I641" s="3"/>
      <c r="J641" s="15">
        <f t="shared" si="65"/>
        <v>0</v>
      </c>
      <c r="K641" s="15">
        <f t="shared" si="66"/>
        <v>0</v>
      </c>
      <c r="L641" s="15">
        <f t="shared" si="67"/>
        <v>0</v>
      </c>
      <c r="M641" s="15">
        <f t="shared" si="68"/>
        <v>0</v>
      </c>
      <c r="N641" s="15">
        <f t="shared" si="69"/>
        <v>0</v>
      </c>
      <c r="O641" s="25"/>
      <c r="P641" s="17">
        <f t="shared" si="63"/>
        <v>0</v>
      </c>
      <c r="Q641" s="17">
        <f t="shared" si="64"/>
        <v>0</v>
      </c>
    </row>
    <row r="642" spans="1:17" x14ac:dyDescent="0.2">
      <c r="A642" s="14" t="str">
        <f>IF(INTRO!$E$39="Non-endemic"," ",IF(COUNTRY_INFO!A642=0," ",COUNTRY_INFO!A642))</f>
        <v>Ethiopia</v>
      </c>
      <c r="B642" s="14" t="str">
        <f>IF(INTRO!$E$39="Non-endemic"," ",IF(COUNTRY_INFO!B642=0," ",COUNTRY_INFO!B642))</f>
        <v>SNNPR Gamo Gofa</v>
      </c>
      <c r="C642" s="14" t="str">
        <f>IF(INTRO!$E$39="Non-endemic"," ",IF(COUNTRY_INFO!C642=0," ",COUNTRY_INFO!C642))</f>
        <v>Uba Debretsehay</v>
      </c>
      <c r="D642" s="15">
        <f>IF(INTRO!$E$39="Non-endemic",0,IF(INTRO!$E$39="Endemic but PC is not required",IF(COUNTRY_INFO!$H642=1,COUNTRY_INFO!F642+COUNTRY_INFO!G642,0),IF(COUNTRY_INFO!$H642=1,COUNTRY_INFO!F642+COUNTRY_INFO!G642,IF(COUNTRY_INFO!$I642=1,IF(COUNTRY_INFO!M642&gt;=(COUNTRY_INFO!F642+COUNTRY_INFO!G642),COUNTRY_INFO!F642+COUNTRY_INFO!G642,COUNTRY_INFO!$M642),0))))</f>
        <v>74597.7997621088</v>
      </c>
      <c r="E642" s="16">
        <f>IF(AND(INTRO!$E$39="Non-endemic",INTRO!$E$37="Non-endemic"),"Not required",IF(INTRO!$E$39="Non-endemic","Treat with DEC",COUNTRY_INFO!P642))</f>
        <v>1</v>
      </c>
      <c r="F642" s="16">
        <f>IF(INTRO!$E$39&lt;&gt;"Non-endemic",COUNTRY_INFO!Q642,"Not required")</f>
        <v>0</v>
      </c>
      <c r="G642" s="15">
        <f>IF(COUNTRY_INFO!H642=1, IF($E642=1,$D642, 0),0)</f>
        <v>74597.7997621088</v>
      </c>
      <c r="H642" s="15">
        <f>IF(INTRO!$E$39&lt;&gt;"Endemic",0, IF(AND(COUNTRY_INFO!$I642=1,$F642&lt;&gt;0),IF(COUNTRY_INFO!M642&gt;=(COUNTRY_INFO!F642+COUNTRY_INFO!G642),COUNTRY_INFO!F642+COUNTRY_INFO!G642,COUNTRY_INFO!$M642), 0))</f>
        <v>0</v>
      </c>
      <c r="I642" s="3"/>
      <c r="J642" s="15">
        <f t="shared" si="65"/>
        <v>0</v>
      </c>
      <c r="K642" s="15">
        <f t="shared" si="66"/>
        <v>208873.83933390462</v>
      </c>
      <c r="L642" s="15">
        <f t="shared" si="67"/>
        <v>0</v>
      </c>
      <c r="M642" s="15">
        <f t="shared" si="68"/>
        <v>0</v>
      </c>
      <c r="N642" s="15">
        <f t="shared" si="69"/>
        <v>208873.83933390462</v>
      </c>
      <c r="O642" s="25"/>
      <c r="P642" s="17">
        <f t="shared" si="63"/>
        <v>208873.83933390462</v>
      </c>
      <c r="Q642" s="17">
        <f t="shared" si="64"/>
        <v>418</v>
      </c>
    </row>
    <row r="643" spans="1:17" x14ac:dyDescent="0.2">
      <c r="A643" s="14" t="str">
        <f>IF(INTRO!$E$39="Non-endemic"," ",IF(COUNTRY_INFO!A643=0," ",COUNTRY_INFO!A643))</f>
        <v>Ethiopia</v>
      </c>
      <c r="B643" s="14" t="str">
        <f>IF(INTRO!$E$39="Non-endemic"," ",IF(COUNTRY_INFO!B643=0," ",COUNTRY_INFO!B643))</f>
        <v>SNNPR Gamo Gofa</v>
      </c>
      <c r="C643" s="14" t="str">
        <f>IF(INTRO!$E$39="Non-endemic"," ",IF(COUNTRY_INFO!C643=0," ",COUNTRY_INFO!C643))</f>
        <v>Zala</v>
      </c>
      <c r="D643" s="15">
        <f>IF(INTRO!$E$39="Non-endemic",0,IF(INTRO!$E$39="Endemic but PC is not required",IF(COUNTRY_INFO!$H643=1,COUNTRY_INFO!F643+COUNTRY_INFO!G643,0),IF(COUNTRY_INFO!$H643=1,COUNTRY_INFO!F643+COUNTRY_INFO!G643,IF(COUNTRY_INFO!$I643=1,IF(COUNTRY_INFO!M643&gt;=(COUNTRY_INFO!F643+COUNTRY_INFO!G643),COUNTRY_INFO!F643+COUNTRY_INFO!G643,COUNTRY_INFO!$M643),0))))</f>
        <v>0</v>
      </c>
      <c r="E643" s="16">
        <f>IF(AND(INTRO!$E$39="Non-endemic",INTRO!$E$37="Non-endemic"),"Not required",IF(INTRO!$E$39="Non-endemic","Treat with DEC",COUNTRY_INFO!P643))</f>
        <v>0</v>
      </c>
      <c r="F643" s="16">
        <f>IF(INTRO!$E$39&lt;&gt;"Non-endemic",COUNTRY_INFO!Q643,"Not required")</f>
        <v>0</v>
      </c>
      <c r="G643" s="15">
        <f>IF(COUNTRY_INFO!H643=1, IF($E643=1,$D643, 0),0)</f>
        <v>0</v>
      </c>
      <c r="H643" s="15">
        <f>IF(INTRO!$E$39&lt;&gt;"Endemic",0, IF(AND(COUNTRY_INFO!$I643=1,$F643&lt;&gt;0),IF(COUNTRY_INFO!M643&gt;=(COUNTRY_INFO!F643+COUNTRY_INFO!G643),COUNTRY_INFO!F643+COUNTRY_INFO!G643,COUNTRY_INFO!$M643), 0))</f>
        <v>0</v>
      </c>
      <c r="I643" s="3"/>
      <c r="J643" s="15">
        <f t="shared" si="65"/>
        <v>0</v>
      </c>
      <c r="K643" s="15">
        <f t="shared" si="66"/>
        <v>0</v>
      </c>
      <c r="L643" s="15">
        <f t="shared" si="67"/>
        <v>0</v>
      </c>
      <c r="M643" s="15">
        <f t="shared" si="68"/>
        <v>0</v>
      </c>
      <c r="N643" s="15">
        <f t="shared" si="69"/>
        <v>0</v>
      </c>
      <c r="O643" s="25"/>
      <c r="P643" s="17">
        <f t="shared" si="63"/>
        <v>0</v>
      </c>
      <c r="Q643" s="17">
        <f t="shared" si="64"/>
        <v>0</v>
      </c>
    </row>
    <row r="644" spans="1:17" x14ac:dyDescent="0.2">
      <c r="A644" s="14" t="str">
        <f>IF(INTRO!$E$39="Non-endemic"," ",IF(COUNTRY_INFO!A644=0," ",COUNTRY_INFO!A644))</f>
        <v>Ethiopia</v>
      </c>
      <c r="B644" s="14" t="str">
        <f>IF(INTRO!$E$39="Non-endemic"," ",IF(COUNTRY_INFO!B644=0," ",COUNTRY_INFO!B644))</f>
        <v>SNNPR Gedio</v>
      </c>
      <c r="C644" s="14" t="str">
        <f>IF(INTRO!$E$39="Non-endemic"," ",IF(COUNTRY_INFO!C644=0," ",COUNTRY_INFO!C644))</f>
        <v>Bule</v>
      </c>
      <c r="D644" s="15">
        <f>IF(INTRO!$E$39="Non-endemic",0,IF(INTRO!$E$39="Endemic but PC is not required",IF(COUNTRY_INFO!$H644=1,COUNTRY_INFO!F644+COUNTRY_INFO!G644,0),IF(COUNTRY_INFO!$H644=1,COUNTRY_INFO!F644+COUNTRY_INFO!G644,IF(COUNTRY_INFO!$I644=1,IF(COUNTRY_INFO!M644&gt;=(COUNTRY_INFO!F644+COUNTRY_INFO!G644),COUNTRY_INFO!F644+COUNTRY_INFO!G644,COUNTRY_INFO!$M644),0))))</f>
        <v>0</v>
      </c>
      <c r="E644" s="16">
        <f>IF(AND(INTRO!$E$39="Non-endemic",INTRO!$E$37="Non-endemic"),"Not required",IF(INTRO!$E$39="Non-endemic","Treat with DEC",COUNTRY_INFO!P644))</f>
        <v>0</v>
      </c>
      <c r="F644" s="16">
        <f>IF(INTRO!$E$39&lt;&gt;"Non-endemic",COUNTRY_INFO!Q644,"Not required")</f>
        <v>0</v>
      </c>
      <c r="G644" s="15">
        <f>IF(COUNTRY_INFO!H644=1, IF($E644=1,$D644, 0),0)</f>
        <v>0</v>
      </c>
      <c r="H644" s="15">
        <f>IF(INTRO!$E$39&lt;&gt;"Endemic",0, IF(AND(COUNTRY_INFO!$I644=1,$F644&lt;&gt;0),IF(COUNTRY_INFO!M644&gt;=(COUNTRY_INFO!F644+COUNTRY_INFO!G644),COUNTRY_INFO!F644+COUNTRY_INFO!G644,COUNTRY_INFO!$M644), 0))</f>
        <v>0</v>
      </c>
      <c r="I644" s="3"/>
      <c r="J644" s="15">
        <f t="shared" si="65"/>
        <v>0</v>
      </c>
      <c r="K644" s="15">
        <f t="shared" si="66"/>
        <v>0</v>
      </c>
      <c r="L644" s="15">
        <f t="shared" si="67"/>
        <v>0</v>
      </c>
      <c r="M644" s="15">
        <f t="shared" si="68"/>
        <v>0</v>
      </c>
      <c r="N644" s="15">
        <f t="shared" si="69"/>
        <v>0</v>
      </c>
      <c r="O644" s="25"/>
      <c r="P644" s="17">
        <f t="shared" si="63"/>
        <v>0</v>
      </c>
      <c r="Q644" s="17">
        <f t="shared" si="64"/>
        <v>0</v>
      </c>
    </row>
    <row r="645" spans="1:17" x14ac:dyDescent="0.2">
      <c r="A645" s="14" t="str">
        <f>IF(INTRO!$E$39="Non-endemic"," ",IF(COUNTRY_INFO!A645=0," ",COUNTRY_INFO!A645))</f>
        <v>Ethiopia</v>
      </c>
      <c r="B645" s="14" t="str">
        <f>IF(INTRO!$E$39="Non-endemic"," ",IF(COUNTRY_INFO!B645=0," ",COUNTRY_INFO!B645))</f>
        <v>SNNPR Gedio</v>
      </c>
      <c r="C645" s="14" t="str">
        <f>IF(INTRO!$E$39="Non-endemic"," ",IF(COUNTRY_INFO!C645=0," ",COUNTRY_INFO!C645))</f>
        <v>Dilla Town</v>
      </c>
      <c r="D645" s="15">
        <f>IF(INTRO!$E$39="Non-endemic",0,IF(INTRO!$E$39="Endemic but PC is not required",IF(COUNTRY_INFO!$H645=1,COUNTRY_INFO!F645+COUNTRY_INFO!G645,0),IF(COUNTRY_INFO!$H645=1,COUNTRY_INFO!F645+COUNTRY_INFO!G645,IF(COUNTRY_INFO!$I645=1,IF(COUNTRY_INFO!M645&gt;=(COUNTRY_INFO!F645+COUNTRY_INFO!G645),COUNTRY_INFO!F645+COUNTRY_INFO!G645,COUNTRY_INFO!$M645),0))))</f>
        <v>0</v>
      </c>
      <c r="E645" s="16">
        <f>IF(AND(INTRO!$E$39="Non-endemic",INTRO!$E$37="Non-endemic"),"Not required",IF(INTRO!$E$39="Non-endemic","Treat with DEC",COUNTRY_INFO!P645))</f>
        <v>0</v>
      </c>
      <c r="F645" s="16">
        <f>IF(INTRO!$E$39&lt;&gt;"Non-endemic",COUNTRY_INFO!Q645,"Not required")</f>
        <v>0</v>
      </c>
      <c r="G645" s="15">
        <f>IF(COUNTRY_INFO!H645=1, IF($E645=1,$D645, 0),0)</f>
        <v>0</v>
      </c>
      <c r="H645" s="15">
        <f>IF(INTRO!$E$39&lt;&gt;"Endemic",0, IF(AND(COUNTRY_INFO!$I645=1,$F645&lt;&gt;0),IF(COUNTRY_INFO!M645&gt;=(COUNTRY_INFO!F645+COUNTRY_INFO!G645),COUNTRY_INFO!F645+COUNTRY_INFO!G645,COUNTRY_INFO!$M645), 0))</f>
        <v>0</v>
      </c>
      <c r="I645" s="3"/>
      <c r="J645" s="15">
        <f t="shared" si="65"/>
        <v>0</v>
      </c>
      <c r="K645" s="15">
        <f t="shared" si="66"/>
        <v>0</v>
      </c>
      <c r="L645" s="15">
        <f t="shared" si="67"/>
        <v>0</v>
      </c>
      <c r="M645" s="15">
        <f t="shared" si="68"/>
        <v>0</v>
      </c>
      <c r="N645" s="15">
        <f t="shared" si="69"/>
        <v>0</v>
      </c>
      <c r="O645" s="25"/>
      <c r="P645" s="17">
        <f t="shared" si="63"/>
        <v>0</v>
      </c>
      <c r="Q645" s="17">
        <f t="shared" si="64"/>
        <v>0</v>
      </c>
    </row>
    <row r="646" spans="1:17" x14ac:dyDescent="0.2">
      <c r="A646" s="14" t="str">
        <f>IF(INTRO!$E$39="Non-endemic"," ",IF(COUNTRY_INFO!A646=0," ",COUNTRY_INFO!A646))</f>
        <v>Ethiopia</v>
      </c>
      <c r="B646" s="14" t="str">
        <f>IF(INTRO!$E$39="Non-endemic"," ",IF(COUNTRY_INFO!B646=0," ",COUNTRY_INFO!B646))</f>
        <v>SNNPR Gedio</v>
      </c>
      <c r="C646" s="14" t="str">
        <f>IF(INTRO!$E$39="Non-endemic"," ",IF(COUNTRY_INFO!C646=0," ",COUNTRY_INFO!C646))</f>
        <v>Dilla Zurya</v>
      </c>
      <c r="D646" s="15">
        <f>IF(INTRO!$E$39="Non-endemic",0,IF(INTRO!$E$39="Endemic but PC is not required",IF(COUNTRY_INFO!$H646=1,COUNTRY_INFO!F646+COUNTRY_INFO!G646,0),IF(COUNTRY_INFO!$H646=1,COUNTRY_INFO!F646+COUNTRY_INFO!G646,IF(COUNTRY_INFO!$I646=1,IF(COUNTRY_INFO!M646&gt;=(COUNTRY_INFO!F646+COUNTRY_INFO!G646),COUNTRY_INFO!F646+COUNTRY_INFO!G646,COUNTRY_INFO!$M646),0))))</f>
        <v>0</v>
      </c>
      <c r="E646" s="16">
        <f>IF(AND(INTRO!$E$39="Non-endemic",INTRO!$E$37="Non-endemic"),"Not required",IF(INTRO!$E$39="Non-endemic","Treat with DEC",COUNTRY_INFO!P646))</f>
        <v>0</v>
      </c>
      <c r="F646" s="16">
        <f>IF(INTRO!$E$39&lt;&gt;"Non-endemic",COUNTRY_INFO!Q646,"Not required")</f>
        <v>0</v>
      </c>
      <c r="G646" s="15">
        <f>IF(COUNTRY_INFO!H646=1, IF($E646=1,$D646, 0),0)</f>
        <v>0</v>
      </c>
      <c r="H646" s="15">
        <f>IF(INTRO!$E$39&lt;&gt;"Endemic",0, IF(AND(COUNTRY_INFO!$I646=1,$F646&lt;&gt;0),IF(COUNTRY_INFO!M646&gt;=(COUNTRY_INFO!F646+COUNTRY_INFO!G646),COUNTRY_INFO!F646+COUNTRY_INFO!G646,COUNTRY_INFO!$M646), 0))</f>
        <v>0</v>
      </c>
      <c r="I646" s="3"/>
      <c r="J646" s="15">
        <f t="shared" si="65"/>
        <v>0</v>
      </c>
      <c r="K646" s="15">
        <f t="shared" si="66"/>
        <v>0</v>
      </c>
      <c r="L646" s="15">
        <f t="shared" si="67"/>
        <v>0</v>
      </c>
      <c r="M646" s="15">
        <f t="shared" si="68"/>
        <v>0</v>
      </c>
      <c r="N646" s="15">
        <f t="shared" si="69"/>
        <v>0</v>
      </c>
      <c r="O646" s="25"/>
      <c r="P646" s="17">
        <f t="shared" si="63"/>
        <v>0</v>
      </c>
      <c r="Q646" s="17">
        <f t="shared" si="64"/>
        <v>0</v>
      </c>
    </row>
    <row r="647" spans="1:17" x14ac:dyDescent="0.2">
      <c r="A647" s="14" t="str">
        <f>IF(INTRO!$E$39="Non-endemic"," ",IF(COUNTRY_INFO!A647=0," ",COUNTRY_INFO!A647))</f>
        <v>Ethiopia</v>
      </c>
      <c r="B647" s="14" t="str">
        <f>IF(INTRO!$E$39="Non-endemic"," ",IF(COUNTRY_INFO!B647=0," ",COUNTRY_INFO!B647))</f>
        <v>SNNPR Gedio</v>
      </c>
      <c r="C647" s="14" t="str">
        <f>IF(INTRO!$E$39="Non-endemic"," ",IF(COUNTRY_INFO!C647=0," ",COUNTRY_INFO!C647))</f>
        <v>Gedeb</v>
      </c>
      <c r="D647" s="15">
        <f>IF(INTRO!$E$39="Non-endemic",0,IF(INTRO!$E$39="Endemic but PC is not required",IF(COUNTRY_INFO!$H647=1,COUNTRY_INFO!F647+COUNTRY_INFO!G647,0),IF(COUNTRY_INFO!$H647=1,COUNTRY_INFO!F647+COUNTRY_INFO!G647,IF(COUNTRY_INFO!$I647=1,IF(COUNTRY_INFO!M647&gt;=(COUNTRY_INFO!F647+COUNTRY_INFO!G647),COUNTRY_INFO!F647+COUNTRY_INFO!G647,COUNTRY_INFO!$M647),0))))</f>
        <v>0</v>
      </c>
      <c r="E647" s="16">
        <f>IF(AND(INTRO!$E$39="Non-endemic",INTRO!$E$37="Non-endemic"),"Not required",IF(INTRO!$E$39="Non-endemic","Treat with DEC",COUNTRY_INFO!P647))</f>
        <v>0</v>
      </c>
      <c r="F647" s="16">
        <f>IF(INTRO!$E$39&lt;&gt;"Non-endemic",COUNTRY_INFO!Q647,"Not required")</f>
        <v>0</v>
      </c>
      <c r="G647" s="15">
        <f>IF(COUNTRY_INFO!H647=1, IF($E647=1,$D647, 0),0)</f>
        <v>0</v>
      </c>
      <c r="H647" s="15">
        <f>IF(INTRO!$E$39&lt;&gt;"Endemic",0, IF(AND(COUNTRY_INFO!$I647=1,$F647&lt;&gt;0),IF(COUNTRY_INFO!M647&gt;=(COUNTRY_INFO!F647+COUNTRY_INFO!G647),COUNTRY_INFO!F647+COUNTRY_INFO!G647,COUNTRY_INFO!$M647), 0))</f>
        <v>0</v>
      </c>
      <c r="I647" s="3"/>
      <c r="J647" s="15">
        <f t="shared" si="65"/>
        <v>0</v>
      </c>
      <c r="K647" s="15">
        <f t="shared" si="66"/>
        <v>0</v>
      </c>
      <c r="L647" s="15">
        <f t="shared" si="67"/>
        <v>0</v>
      </c>
      <c r="M647" s="15">
        <f t="shared" si="68"/>
        <v>0</v>
      </c>
      <c r="N647" s="15">
        <f t="shared" si="69"/>
        <v>0</v>
      </c>
      <c r="O647" s="25"/>
      <c r="P647" s="17">
        <f t="shared" si="63"/>
        <v>0</v>
      </c>
      <c r="Q647" s="17">
        <f t="shared" si="64"/>
        <v>0</v>
      </c>
    </row>
    <row r="648" spans="1:17" x14ac:dyDescent="0.2">
      <c r="A648" s="14" t="str">
        <f>IF(INTRO!$E$39="Non-endemic"," ",IF(COUNTRY_INFO!A648=0," ",COUNTRY_INFO!A648))</f>
        <v>Ethiopia</v>
      </c>
      <c r="B648" s="14" t="str">
        <f>IF(INTRO!$E$39="Non-endemic"," ",IF(COUNTRY_INFO!B648=0," ",COUNTRY_INFO!B648))</f>
        <v>SNNPR Gedio</v>
      </c>
      <c r="C648" s="14" t="str">
        <f>IF(INTRO!$E$39="Non-endemic"," ",IF(COUNTRY_INFO!C648=0," ",COUNTRY_INFO!C648))</f>
        <v>Kochere</v>
      </c>
      <c r="D648" s="15">
        <f>IF(INTRO!$E$39="Non-endemic",0,IF(INTRO!$E$39="Endemic but PC is not required",IF(COUNTRY_INFO!$H648=1,COUNTRY_INFO!F648+COUNTRY_INFO!G648,0),IF(COUNTRY_INFO!$H648=1,COUNTRY_INFO!F648+COUNTRY_INFO!G648,IF(COUNTRY_INFO!$I648=1,IF(COUNTRY_INFO!M648&gt;=(COUNTRY_INFO!F648+COUNTRY_INFO!G648),COUNTRY_INFO!F648+COUNTRY_INFO!G648,COUNTRY_INFO!$M648),0))))</f>
        <v>0</v>
      </c>
      <c r="E648" s="16">
        <f>IF(AND(INTRO!$E$39="Non-endemic",INTRO!$E$37="Non-endemic"),"Not required",IF(INTRO!$E$39="Non-endemic","Treat with DEC",COUNTRY_INFO!P648))</f>
        <v>0</v>
      </c>
      <c r="F648" s="16">
        <f>IF(INTRO!$E$39&lt;&gt;"Non-endemic",COUNTRY_INFO!Q648,"Not required")</f>
        <v>0</v>
      </c>
      <c r="G648" s="15">
        <f>IF(COUNTRY_INFO!H648=1, IF($E648=1,$D648, 0),0)</f>
        <v>0</v>
      </c>
      <c r="H648" s="15">
        <f>IF(INTRO!$E$39&lt;&gt;"Endemic",0, IF(AND(COUNTRY_INFO!$I648=1,$F648&lt;&gt;0),IF(COUNTRY_INFO!M648&gt;=(COUNTRY_INFO!F648+COUNTRY_INFO!G648),COUNTRY_INFO!F648+COUNTRY_INFO!G648,COUNTRY_INFO!$M648), 0))</f>
        <v>0</v>
      </c>
      <c r="I648" s="3"/>
      <c r="J648" s="15">
        <f t="shared" si="65"/>
        <v>0</v>
      </c>
      <c r="K648" s="15">
        <f t="shared" si="66"/>
        <v>0</v>
      </c>
      <c r="L648" s="15">
        <f t="shared" si="67"/>
        <v>0</v>
      </c>
      <c r="M648" s="15">
        <f t="shared" si="68"/>
        <v>0</v>
      </c>
      <c r="N648" s="15">
        <f t="shared" si="69"/>
        <v>0</v>
      </c>
      <c r="O648" s="25"/>
      <c r="P648" s="17">
        <f t="shared" ref="P648:P711" si="70">IF($N648&gt;$O648,$N648-$O648,0)</f>
        <v>0</v>
      </c>
      <c r="Q648" s="17">
        <f t="shared" ref="Q648:Q711" si="71">ROUNDUP($N648/500,0)</f>
        <v>0</v>
      </c>
    </row>
    <row r="649" spans="1:17" x14ac:dyDescent="0.2">
      <c r="A649" s="14" t="str">
        <f>IF(INTRO!$E$39="Non-endemic"," ",IF(COUNTRY_INFO!A649=0," ",COUNTRY_INFO!A649))</f>
        <v>Ethiopia</v>
      </c>
      <c r="B649" s="14" t="str">
        <f>IF(INTRO!$E$39="Non-endemic"," ",IF(COUNTRY_INFO!B649=0," ",COUNTRY_INFO!B649))</f>
        <v>SNNPR Gedio</v>
      </c>
      <c r="C649" s="14" t="str">
        <f>IF(INTRO!$E$39="Non-endemic"," ",IF(COUNTRY_INFO!C649=0," ",COUNTRY_INFO!C649))</f>
        <v>Wenago</v>
      </c>
      <c r="D649" s="15">
        <f>IF(INTRO!$E$39="Non-endemic",0,IF(INTRO!$E$39="Endemic but PC is not required",IF(COUNTRY_INFO!$H649=1,COUNTRY_INFO!F649+COUNTRY_INFO!G649,0),IF(COUNTRY_INFO!$H649=1,COUNTRY_INFO!F649+COUNTRY_INFO!G649,IF(COUNTRY_INFO!$I649=1,IF(COUNTRY_INFO!M649&gt;=(COUNTRY_INFO!F649+COUNTRY_INFO!G649),COUNTRY_INFO!F649+COUNTRY_INFO!G649,COUNTRY_INFO!$M649),0))))</f>
        <v>0</v>
      </c>
      <c r="E649" s="16">
        <f>IF(AND(INTRO!$E$39="Non-endemic",INTRO!$E$37="Non-endemic"),"Not required",IF(INTRO!$E$39="Non-endemic","Treat with DEC",COUNTRY_INFO!P649))</f>
        <v>0</v>
      </c>
      <c r="F649" s="16">
        <f>IF(INTRO!$E$39&lt;&gt;"Non-endemic",COUNTRY_INFO!Q649,"Not required")</f>
        <v>0</v>
      </c>
      <c r="G649" s="15">
        <f>IF(COUNTRY_INFO!H649=1, IF($E649=1,$D649, 0),0)</f>
        <v>0</v>
      </c>
      <c r="H649" s="15">
        <f>IF(INTRO!$E$39&lt;&gt;"Endemic",0, IF(AND(COUNTRY_INFO!$I649=1,$F649&lt;&gt;0),IF(COUNTRY_INFO!M649&gt;=(COUNTRY_INFO!F649+COUNTRY_INFO!G649),COUNTRY_INFO!F649+COUNTRY_INFO!G649,COUNTRY_INFO!$M649), 0))</f>
        <v>0</v>
      </c>
      <c r="I649" s="3"/>
      <c r="J649" s="15">
        <f t="shared" si="65"/>
        <v>0</v>
      </c>
      <c r="K649" s="15">
        <f t="shared" si="66"/>
        <v>0</v>
      </c>
      <c r="L649" s="15">
        <f t="shared" si="67"/>
        <v>0</v>
      </c>
      <c r="M649" s="15">
        <f t="shared" si="68"/>
        <v>0</v>
      </c>
      <c r="N649" s="15">
        <f t="shared" si="69"/>
        <v>0</v>
      </c>
      <c r="O649" s="25"/>
      <c r="P649" s="17">
        <f t="shared" si="70"/>
        <v>0</v>
      </c>
      <c r="Q649" s="17">
        <f t="shared" si="71"/>
        <v>0</v>
      </c>
    </row>
    <row r="650" spans="1:17" x14ac:dyDescent="0.2">
      <c r="A650" s="14" t="str">
        <f>IF(INTRO!$E$39="Non-endemic"," ",IF(COUNTRY_INFO!A650=0," ",COUNTRY_INFO!A650))</f>
        <v>Ethiopia</v>
      </c>
      <c r="B650" s="14" t="str">
        <f>IF(INTRO!$E$39="Non-endemic"," ",IF(COUNTRY_INFO!B650=0," ",COUNTRY_INFO!B650))</f>
        <v>SNNPR Gedio</v>
      </c>
      <c r="C650" s="14" t="str">
        <f>IF(INTRO!$E$39="Non-endemic"," ",IF(COUNTRY_INFO!C650=0," ",COUNTRY_INFO!C650))</f>
        <v>Yirgachefe</v>
      </c>
      <c r="D650" s="15">
        <f>IF(INTRO!$E$39="Non-endemic",0,IF(INTRO!$E$39="Endemic but PC is not required",IF(COUNTRY_INFO!$H650=1,COUNTRY_INFO!F650+COUNTRY_INFO!G650,0),IF(COUNTRY_INFO!$H650=1,COUNTRY_INFO!F650+COUNTRY_INFO!G650,IF(COUNTRY_INFO!$I650=1,IF(COUNTRY_INFO!M650&gt;=(COUNTRY_INFO!F650+COUNTRY_INFO!G650),COUNTRY_INFO!F650+COUNTRY_INFO!G650,COUNTRY_INFO!$M650),0))))</f>
        <v>0</v>
      </c>
      <c r="E650" s="16">
        <f>IF(AND(INTRO!$E$39="Non-endemic",INTRO!$E$37="Non-endemic"),"Not required",IF(INTRO!$E$39="Non-endemic","Treat with DEC",COUNTRY_INFO!P650))</f>
        <v>0</v>
      </c>
      <c r="F650" s="16">
        <f>IF(INTRO!$E$39&lt;&gt;"Non-endemic",COUNTRY_INFO!Q650,"Not required")</f>
        <v>0</v>
      </c>
      <c r="G650" s="15">
        <f>IF(COUNTRY_INFO!H650=1, IF($E650=1,$D650, 0),0)</f>
        <v>0</v>
      </c>
      <c r="H650" s="15">
        <f>IF(INTRO!$E$39&lt;&gt;"Endemic",0, IF(AND(COUNTRY_INFO!$I650=1,$F650&lt;&gt;0),IF(COUNTRY_INFO!M650&gt;=(COUNTRY_INFO!F650+COUNTRY_INFO!G650),COUNTRY_INFO!F650+COUNTRY_INFO!G650,COUNTRY_INFO!$M650), 0))</f>
        <v>0</v>
      </c>
      <c r="I650" s="3"/>
      <c r="J650" s="15">
        <f t="shared" ref="J650:J713" si="72">IF(I650=0,H650,IF(I650&gt;H650,H650,I650))</f>
        <v>0</v>
      </c>
      <c r="K650" s="15">
        <f t="shared" ref="K650:K713" si="73">IF(G650&lt;J650,0,IF($E650=1, (G650-J650)*2.8, 0))</f>
        <v>0</v>
      </c>
      <c r="L650" s="15">
        <f t="shared" ref="L650:L713" si="74">IF($E650&lt;$F650, J650*(F650-E650)*2.8, 0)</f>
        <v>0</v>
      </c>
      <c r="M650" s="15">
        <f t="shared" ref="M650:M713" si="75">IF(AND($E650=1, $F650&lt;&gt;0), J650*2.8, 0)</f>
        <v>0</v>
      </c>
      <c r="N650" s="15">
        <f t="shared" ref="N650:N713" si="76">SUM(K650:M650)</f>
        <v>0</v>
      </c>
      <c r="O650" s="25"/>
      <c r="P650" s="17">
        <f t="shared" si="70"/>
        <v>0</v>
      </c>
      <c r="Q650" s="17">
        <f t="shared" si="71"/>
        <v>0</v>
      </c>
    </row>
    <row r="651" spans="1:17" x14ac:dyDescent="0.2">
      <c r="A651" s="14" t="str">
        <f>IF(INTRO!$E$39="Non-endemic"," ",IF(COUNTRY_INFO!A651=0," ",COUNTRY_INFO!A651))</f>
        <v>Ethiopia</v>
      </c>
      <c r="B651" s="14" t="str">
        <f>IF(INTRO!$E$39="Non-endemic"," ",IF(COUNTRY_INFO!B651=0," ",COUNTRY_INFO!B651))</f>
        <v>SNNPR Gedio</v>
      </c>
      <c r="C651" s="14" t="str">
        <f>IF(INTRO!$E$39="Non-endemic"," ",IF(COUNTRY_INFO!C651=0," ",COUNTRY_INFO!C651))</f>
        <v>Yirgachefe Town</v>
      </c>
      <c r="D651" s="15">
        <f>IF(INTRO!$E$39="Non-endemic",0,IF(INTRO!$E$39="Endemic but PC is not required",IF(COUNTRY_INFO!$H651=1,COUNTRY_INFO!F651+COUNTRY_INFO!G651,0),IF(COUNTRY_INFO!$H651=1,COUNTRY_INFO!F651+COUNTRY_INFO!G651,IF(COUNTRY_INFO!$I651=1,IF(COUNTRY_INFO!M651&gt;=(COUNTRY_INFO!F651+COUNTRY_INFO!G651),COUNTRY_INFO!F651+COUNTRY_INFO!G651,COUNTRY_INFO!$M651),0))))</f>
        <v>18834.106308054797</v>
      </c>
      <c r="E651" s="16">
        <f>IF(AND(INTRO!$E$39="Non-endemic",INTRO!$E$37="Non-endemic"),"Not required",IF(INTRO!$E$39="Non-endemic","Treat with DEC",COUNTRY_INFO!P651))</f>
        <v>1</v>
      </c>
      <c r="F651" s="16">
        <f>IF(INTRO!$E$39&lt;&gt;"Non-endemic",COUNTRY_INFO!Q651,"Not required")</f>
        <v>0</v>
      </c>
      <c r="G651" s="15">
        <f>IF(COUNTRY_INFO!H651=1, IF($E651=1,$D651, 0),0)</f>
        <v>18834.106308054797</v>
      </c>
      <c r="H651" s="15">
        <f>IF(INTRO!$E$39&lt;&gt;"Endemic",0, IF(AND(COUNTRY_INFO!$I651=1,$F651&lt;&gt;0),IF(COUNTRY_INFO!M651&gt;=(COUNTRY_INFO!F651+COUNTRY_INFO!G651),COUNTRY_INFO!F651+COUNTRY_INFO!G651,COUNTRY_INFO!$M651), 0))</f>
        <v>0</v>
      </c>
      <c r="I651" s="3"/>
      <c r="J651" s="15">
        <f t="shared" si="72"/>
        <v>0</v>
      </c>
      <c r="K651" s="15">
        <f t="shared" si="73"/>
        <v>52735.497662553433</v>
      </c>
      <c r="L651" s="15">
        <f t="shared" si="74"/>
        <v>0</v>
      </c>
      <c r="M651" s="15">
        <f t="shared" si="75"/>
        <v>0</v>
      </c>
      <c r="N651" s="15">
        <f t="shared" si="76"/>
        <v>52735.497662553433</v>
      </c>
      <c r="O651" s="25"/>
      <c r="P651" s="17">
        <f t="shared" si="70"/>
        <v>52735.497662553433</v>
      </c>
      <c r="Q651" s="17">
        <f t="shared" si="71"/>
        <v>106</v>
      </c>
    </row>
    <row r="652" spans="1:17" x14ac:dyDescent="0.2">
      <c r="A652" s="14" t="str">
        <f>IF(INTRO!$E$39="Non-endemic"," ",IF(COUNTRY_INFO!A652=0," ",COUNTRY_INFO!A652))</f>
        <v>Ethiopia</v>
      </c>
      <c r="B652" s="14" t="str">
        <f>IF(INTRO!$E$39="Non-endemic"," ",IF(COUNTRY_INFO!B652=0," ",COUNTRY_INFO!B652))</f>
        <v>SNNPR Gurage</v>
      </c>
      <c r="C652" s="14" t="str">
        <f>IF(INTRO!$E$39="Non-endemic"," ",IF(COUNTRY_INFO!C652=0," ",COUNTRY_INFO!C652))</f>
        <v>Abeshge</v>
      </c>
      <c r="D652" s="15">
        <f>IF(INTRO!$E$39="Non-endemic",0,IF(INTRO!$E$39="Endemic but PC is not required",IF(COUNTRY_INFO!$H652=1,COUNTRY_INFO!F652+COUNTRY_INFO!G652,0),IF(COUNTRY_INFO!$H652=1,COUNTRY_INFO!F652+COUNTRY_INFO!G652,IF(COUNTRY_INFO!$I652=1,IF(COUNTRY_INFO!M652&gt;=(COUNTRY_INFO!F652+COUNTRY_INFO!G652),COUNTRY_INFO!F652+COUNTRY_INFO!G652,COUNTRY_INFO!$M652),0))))</f>
        <v>0</v>
      </c>
      <c r="E652" s="16">
        <f>IF(AND(INTRO!$E$39="Non-endemic",INTRO!$E$37="Non-endemic"),"Not required",IF(INTRO!$E$39="Non-endemic","Treat with DEC",COUNTRY_INFO!P652))</f>
        <v>0</v>
      </c>
      <c r="F652" s="16">
        <f>IF(INTRO!$E$39&lt;&gt;"Non-endemic",COUNTRY_INFO!Q652,"Not required")</f>
        <v>0</v>
      </c>
      <c r="G652" s="15">
        <f>IF(COUNTRY_INFO!H652=1, IF($E652=1,$D652, 0),0)</f>
        <v>0</v>
      </c>
      <c r="H652" s="15">
        <f>IF(INTRO!$E$39&lt;&gt;"Endemic",0, IF(AND(COUNTRY_INFO!$I652=1,$F652&lt;&gt;0),IF(COUNTRY_INFO!M652&gt;=(COUNTRY_INFO!F652+COUNTRY_INFO!G652),COUNTRY_INFO!F652+COUNTRY_INFO!G652,COUNTRY_INFO!$M652), 0))</f>
        <v>0</v>
      </c>
      <c r="I652" s="3"/>
      <c r="J652" s="15">
        <f t="shared" si="72"/>
        <v>0</v>
      </c>
      <c r="K652" s="15">
        <f t="shared" si="73"/>
        <v>0</v>
      </c>
      <c r="L652" s="15">
        <f t="shared" si="74"/>
        <v>0</v>
      </c>
      <c r="M652" s="15">
        <f t="shared" si="75"/>
        <v>0</v>
      </c>
      <c r="N652" s="15">
        <f t="shared" si="76"/>
        <v>0</v>
      </c>
      <c r="O652" s="25"/>
      <c r="P652" s="17">
        <f t="shared" si="70"/>
        <v>0</v>
      </c>
      <c r="Q652" s="17">
        <f t="shared" si="71"/>
        <v>0</v>
      </c>
    </row>
    <row r="653" spans="1:17" x14ac:dyDescent="0.2">
      <c r="A653" s="14" t="str">
        <f>IF(INTRO!$E$39="Non-endemic"," ",IF(COUNTRY_INFO!A653=0," ",COUNTRY_INFO!A653))</f>
        <v>Ethiopia</v>
      </c>
      <c r="B653" s="14" t="str">
        <f>IF(INTRO!$E$39="Non-endemic"," ",IF(COUNTRY_INFO!B653=0," ",COUNTRY_INFO!B653))</f>
        <v>SNNPR Gurage</v>
      </c>
      <c r="C653" s="14" t="str">
        <f>IF(INTRO!$E$39="Non-endemic"," ",IF(COUNTRY_INFO!C653=0," ",COUNTRY_INFO!C653))</f>
        <v>Butajira Town</v>
      </c>
      <c r="D653" s="15">
        <f>IF(INTRO!$E$39="Non-endemic",0,IF(INTRO!$E$39="Endemic but PC is not required",IF(COUNTRY_INFO!$H653=1,COUNTRY_INFO!F653+COUNTRY_INFO!G653,0),IF(COUNTRY_INFO!$H653=1,COUNTRY_INFO!F653+COUNTRY_INFO!G653,IF(COUNTRY_INFO!$I653=1,IF(COUNTRY_INFO!M653&gt;=(COUNTRY_INFO!F653+COUNTRY_INFO!G653),COUNTRY_INFO!F653+COUNTRY_INFO!G653,COUNTRY_INFO!$M653),0))))</f>
        <v>0</v>
      </c>
      <c r="E653" s="16">
        <f>IF(AND(INTRO!$E$39="Non-endemic",INTRO!$E$37="Non-endemic"),"Not required",IF(INTRO!$E$39="Non-endemic","Treat with DEC",COUNTRY_INFO!P653))</f>
        <v>0</v>
      </c>
      <c r="F653" s="16">
        <f>IF(INTRO!$E$39&lt;&gt;"Non-endemic",COUNTRY_INFO!Q653,"Not required")</f>
        <v>0</v>
      </c>
      <c r="G653" s="15">
        <f>IF(COUNTRY_INFO!H653=1, IF($E653=1,$D653, 0),0)</f>
        <v>0</v>
      </c>
      <c r="H653" s="15">
        <f>IF(INTRO!$E$39&lt;&gt;"Endemic",0, IF(AND(COUNTRY_INFO!$I653=1,$F653&lt;&gt;0),IF(COUNTRY_INFO!M653&gt;=(COUNTRY_INFO!F653+COUNTRY_INFO!G653),COUNTRY_INFO!F653+COUNTRY_INFO!G653,COUNTRY_INFO!$M653), 0))</f>
        <v>0</v>
      </c>
      <c r="I653" s="3"/>
      <c r="J653" s="15">
        <f t="shared" si="72"/>
        <v>0</v>
      </c>
      <c r="K653" s="15">
        <f t="shared" si="73"/>
        <v>0</v>
      </c>
      <c r="L653" s="15">
        <f t="shared" si="74"/>
        <v>0</v>
      </c>
      <c r="M653" s="15">
        <f t="shared" si="75"/>
        <v>0</v>
      </c>
      <c r="N653" s="15">
        <f t="shared" si="76"/>
        <v>0</v>
      </c>
      <c r="O653" s="25"/>
      <c r="P653" s="17">
        <f t="shared" si="70"/>
        <v>0</v>
      </c>
      <c r="Q653" s="17">
        <f t="shared" si="71"/>
        <v>0</v>
      </c>
    </row>
    <row r="654" spans="1:17" x14ac:dyDescent="0.2">
      <c r="A654" s="14" t="str">
        <f>IF(INTRO!$E$39="Non-endemic"," ",IF(COUNTRY_INFO!A654=0," ",COUNTRY_INFO!A654))</f>
        <v>Ethiopia</v>
      </c>
      <c r="B654" s="14" t="str">
        <f>IF(INTRO!$E$39="Non-endemic"," ",IF(COUNTRY_INFO!B654=0," ",COUNTRY_INFO!B654))</f>
        <v>SNNPR Gurage</v>
      </c>
      <c r="C654" s="14" t="str">
        <f>IF(INTRO!$E$39="Non-endemic"," ",IF(COUNTRY_INFO!C654=0," ",COUNTRY_INFO!C654))</f>
        <v>Cheha</v>
      </c>
      <c r="D654" s="15">
        <f>IF(INTRO!$E$39="Non-endemic",0,IF(INTRO!$E$39="Endemic but PC is not required",IF(COUNTRY_INFO!$H654=1,COUNTRY_INFO!F654+COUNTRY_INFO!G654,0),IF(COUNTRY_INFO!$H654=1,COUNTRY_INFO!F654+COUNTRY_INFO!G654,IF(COUNTRY_INFO!$I654=1,IF(COUNTRY_INFO!M654&gt;=(COUNTRY_INFO!F654+COUNTRY_INFO!G654),COUNTRY_INFO!F654+COUNTRY_INFO!G654,COUNTRY_INFO!$M654),0))))</f>
        <v>0</v>
      </c>
      <c r="E654" s="16">
        <f>IF(AND(INTRO!$E$39="Non-endemic",INTRO!$E$37="Non-endemic"),"Not required",IF(INTRO!$E$39="Non-endemic","Treat with DEC",COUNTRY_INFO!P654))</f>
        <v>0</v>
      </c>
      <c r="F654" s="16">
        <f>IF(INTRO!$E$39&lt;&gt;"Non-endemic",COUNTRY_INFO!Q654,"Not required")</f>
        <v>0</v>
      </c>
      <c r="G654" s="15">
        <f>IF(COUNTRY_INFO!H654=1, IF($E654=1,$D654, 0),0)</f>
        <v>0</v>
      </c>
      <c r="H654" s="15">
        <f>IF(INTRO!$E$39&lt;&gt;"Endemic",0, IF(AND(COUNTRY_INFO!$I654=1,$F654&lt;&gt;0),IF(COUNTRY_INFO!M654&gt;=(COUNTRY_INFO!F654+COUNTRY_INFO!G654),COUNTRY_INFO!F654+COUNTRY_INFO!G654,COUNTRY_INFO!$M654), 0))</f>
        <v>0</v>
      </c>
      <c r="I654" s="3"/>
      <c r="J654" s="15">
        <f t="shared" si="72"/>
        <v>0</v>
      </c>
      <c r="K654" s="15">
        <f t="shared" si="73"/>
        <v>0</v>
      </c>
      <c r="L654" s="15">
        <f t="shared" si="74"/>
        <v>0</v>
      </c>
      <c r="M654" s="15">
        <f t="shared" si="75"/>
        <v>0</v>
      </c>
      <c r="N654" s="15">
        <f t="shared" si="76"/>
        <v>0</v>
      </c>
      <c r="O654" s="25"/>
      <c r="P654" s="17">
        <f t="shared" si="70"/>
        <v>0</v>
      </c>
      <c r="Q654" s="17">
        <f t="shared" si="71"/>
        <v>0</v>
      </c>
    </row>
    <row r="655" spans="1:17" x14ac:dyDescent="0.2">
      <c r="A655" s="14" t="str">
        <f>IF(INTRO!$E$39="Non-endemic"," ",IF(COUNTRY_INFO!A655=0," ",COUNTRY_INFO!A655))</f>
        <v>Ethiopia</v>
      </c>
      <c r="B655" s="14" t="str">
        <f>IF(INTRO!$E$39="Non-endemic"," ",IF(COUNTRY_INFO!B655=0," ",COUNTRY_INFO!B655))</f>
        <v>SNNPR Gurage</v>
      </c>
      <c r="C655" s="14" t="str">
        <f>IF(INTRO!$E$39="Non-endemic"," ",IF(COUNTRY_INFO!C655=0," ",COUNTRY_INFO!C655))</f>
        <v>Enemorna Ener</v>
      </c>
      <c r="D655" s="15">
        <f>IF(INTRO!$E$39="Non-endemic",0,IF(INTRO!$E$39="Endemic but PC is not required",IF(COUNTRY_INFO!$H655=1,COUNTRY_INFO!F655+COUNTRY_INFO!G655,0),IF(COUNTRY_INFO!$H655=1,COUNTRY_INFO!F655+COUNTRY_INFO!G655,IF(COUNTRY_INFO!$I655=1,IF(COUNTRY_INFO!M655&gt;=(COUNTRY_INFO!F655+COUNTRY_INFO!G655),COUNTRY_INFO!F655+COUNTRY_INFO!G655,COUNTRY_INFO!$M655),0))))</f>
        <v>0</v>
      </c>
      <c r="E655" s="16">
        <f>IF(AND(INTRO!$E$39="Non-endemic",INTRO!$E$37="Non-endemic"),"Not required",IF(INTRO!$E$39="Non-endemic","Treat with DEC",COUNTRY_INFO!P655))</f>
        <v>0</v>
      </c>
      <c r="F655" s="16">
        <f>IF(INTRO!$E$39&lt;&gt;"Non-endemic",COUNTRY_INFO!Q655,"Not required")</f>
        <v>0</v>
      </c>
      <c r="G655" s="15">
        <f>IF(COUNTRY_INFO!H655=1, IF($E655=1,$D655, 0),0)</f>
        <v>0</v>
      </c>
      <c r="H655" s="15">
        <f>IF(INTRO!$E$39&lt;&gt;"Endemic",0, IF(AND(COUNTRY_INFO!$I655=1,$F655&lt;&gt;0),IF(COUNTRY_INFO!M655&gt;=(COUNTRY_INFO!F655+COUNTRY_INFO!G655),COUNTRY_INFO!F655+COUNTRY_INFO!G655,COUNTRY_INFO!$M655), 0))</f>
        <v>0</v>
      </c>
      <c r="I655" s="3"/>
      <c r="J655" s="15">
        <f t="shared" si="72"/>
        <v>0</v>
      </c>
      <c r="K655" s="15">
        <f t="shared" si="73"/>
        <v>0</v>
      </c>
      <c r="L655" s="15">
        <f t="shared" si="74"/>
        <v>0</v>
      </c>
      <c r="M655" s="15">
        <f t="shared" si="75"/>
        <v>0</v>
      </c>
      <c r="N655" s="15">
        <f t="shared" si="76"/>
        <v>0</v>
      </c>
      <c r="O655" s="25"/>
      <c r="P655" s="17">
        <f t="shared" si="70"/>
        <v>0</v>
      </c>
      <c r="Q655" s="17">
        <f t="shared" si="71"/>
        <v>0</v>
      </c>
    </row>
    <row r="656" spans="1:17" x14ac:dyDescent="0.2">
      <c r="A656" s="14" t="str">
        <f>IF(INTRO!$E$39="Non-endemic"," ",IF(COUNTRY_INFO!A656=0," ",COUNTRY_INFO!A656))</f>
        <v>Ethiopia</v>
      </c>
      <c r="B656" s="14" t="str">
        <f>IF(INTRO!$E$39="Non-endemic"," ",IF(COUNTRY_INFO!B656=0," ",COUNTRY_INFO!B656))</f>
        <v>SNNPR Gurage</v>
      </c>
      <c r="C656" s="14" t="str">
        <f>IF(INTRO!$E$39="Non-endemic"," ",IF(COUNTRY_INFO!C656=0," ",COUNTRY_INFO!C656))</f>
        <v>Ezha</v>
      </c>
      <c r="D656" s="15">
        <f>IF(INTRO!$E$39="Non-endemic",0,IF(INTRO!$E$39="Endemic but PC is not required",IF(COUNTRY_INFO!$H656=1,COUNTRY_INFO!F656+COUNTRY_INFO!G656,0),IF(COUNTRY_INFO!$H656=1,COUNTRY_INFO!F656+COUNTRY_INFO!G656,IF(COUNTRY_INFO!$I656=1,IF(COUNTRY_INFO!M656&gt;=(COUNTRY_INFO!F656+COUNTRY_INFO!G656),COUNTRY_INFO!F656+COUNTRY_INFO!G656,COUNTRY_INFO!$M656),0))))</f>
        <v>0</v>
      </c>
      <c r="E656" s="16">
        <f>IF(AND(INTRO!$E$39="Non-endemic",INTRO!$E$37="Non-endemic"),"Not required",IF(INTRO!$E$39="Non-endemic","Treat with DEC",COUNTRY_INFO!P656))</f>
        <v>0</v>
      </c>
      <c r="F656" s="16">
        <f>IF(INTRO!$E$39&lt;&gt;"Non-endemic",COUNTRY_INFO!Q656,"Not required")</f>
        <v>0</v>
      </c>
      <c r="G656" s="15">
        <f>IF(COUNTRY_INFO!H656=1, IF($E656=1,$D656, 0),0)</f>
        <v>0</v>
      </c>
      <c r="H656" s="15">
        <f>IF(INTRO!$E$39&lt;&gt;"Endemic",0, IF(AND(COUNTRY_INFO!$I656=1,$F656&lt;&gt;0),IF(COUNTRY_INFO!M656&gt;=(COUNTRY_INFO!F656+COUNTRY_INFO!G656),COUNTRY_INFO!F656+COUNTRY_INFO!G656,COUNTRY_INFO!$M656), 0))</f>
        <v>0</v>
      </c>
      <c r="I656" s="3"/>
      <c r="J656" s="15">
        <f t="shared" si="72"/>
        <v>0</v>
      </c>
      <c r="K656" s="15">
        <f t="shared" si="73"/>
        <v>0</v>
      </c>
      <c r="L656" s="15">
        <f t="shared" si="74"/>
        <v>0</v>
      </c>
      <c r="M656" s="15">
        <f t="shared" si="75"/>
        <v>0</v>
      </c>
      <c r="N656" s="15">
        <f t="shared" si="76"/>
        <v>0</v>
      </c>
      <c r="O656" s="25"/>
      <c r="P656" s="17">
        <f t="shared" si="70"/>
        <v>0</v>
      </c>
      <c r="Q656" s="17">
        <f t="shared" si="71"/>
        <v>0</v>
      </c>
    </row>
    <row r="657" spans="1:17" x14ac:dyDescent="0.2">
      <c r="A657" s="14" t="str">
        <f>IF(INTRO!$E$39="Non-endemic"," ",IF(COUNTRY_INFO!A657=0," ",COUNTRY_INFO!A657))</f>
        <v>Ethiopia</v>
      </c>
      <c r="B657" s="14" t="str">
        <f>IF(INTRO!$E$39="Non-endemic"," ",IF(COUNTRY_INFO!B657=0," ",COUNTRY_INFO!B657))</f>
        <v>SNNPR Gurage</v>
      </c>
      <c r="C657" s="14" t="str">
        <f>IF(INTRO!$E$39="Non-endemic"," ",IF(COUNTRY_INFO!C657=0," ",COUNTRY_INFO!C657))</f>
        <v>Gedebano Gutazer Wolene (Kokir)</v>
      </c>
      <c r="D657" s="15">
        <f>IF(INTRO!$E$39="Non-endemic",0,IF(INTRO!$E$39="Endemic but PC is not required",IF(COUNTRY_INFO!$H657=1,COUNTRY_INFO!F657+COUNTRY_INFO!G657,0),IF(COUNTRY_INFO!$H657=1,COUNTRY_INFO!F657+COUNTRY_INFO!G657,IF(COUNTRY_INFO!$I657=1,IF(COUNTRY_INFO!M657&gt;=(COUNTRY_INFO!F657+COUNTRY_INFO!G657),COUNTRY_INFO!F657+COUNTRY_INFO!G657,COUNTRY_INFO!$M657),0))))</f>
        <v>0</v>
      </c>
      <c r="E657" s="16">
        <f>IF(AND(INTRO!$E$39="Non-endemic",INTRO!$E$37="Non-endemic"),"Not required",IF(INTRO!$E$39="Non-endemic","Treat with DEC",COUNTRY_INFO!P657))</f>
        <v>0</v>
      </c>
      <c r="F657" s="16">
        <f>IF(INTRO!$E$39&lt;&gt;"Non-endemic",COUNTRY_INFO!Q657,"Not required")</f>
        <v>0</v>
      </c>
      <c r="G657" s="15">
        <f>IF(COUNTRY_INFO!H657=1, IF($E657=1,$D657, 0),0)</f>
        <v>0</v>
      </c>
      <c r="H657" s="15">
        <f>IF(INTRO!$E$39&lt;&gt;"Endemic",0, IF(AND(COUNTRY_INFO!$I657=1,$F657&lt;&gt;0),IF(COUNTRY_INFO!M657&gt;=(COUNTRY_INFO!F657+COUNTRY_INFO!G657),COUNTRY_INFO!F657+COUNTRY_INFO!G657,COUNTRY_INFO!$M657), 0))</f>
        <v>0</v>
      </c>
      <c r="I657" s="3"/>
      <c r="J657" s="15">
        <f t="shared" si="72"/>
        <v>0</v>
      </c>
      <c r="K657" s="15">
        <f t="shared" si="73"/>
        <v>0</v>
      </c>
      <c r="L657" s="15">
        <f t="shared" si="74"/>
        <v>0</v>
      </c>
      <c r="M657" s="15">
        <f t="shared" si="75"/>
        <v>0</v>
      </c>
      <c r="N657" s="15">
        <f t="shared" si="76"/>
        <v>0</v>
      </c>
      <c r="O657" s="25"/>
      <c r="P657" s="17">
        <f t="shared" si="70"/>
        <v>0</v>
      </c>
      <c r="Q657" s="17">
        <f t="shared" si="71"/>
        <v>0</v>
      </c>
    </row>
    <row r="658" spans="1:17" x14ac:dyDescent="0.2">
      <c r="A658" s="14" t="str">
        <f>IF(INTRO!$E$39="Non-endemic"," ",IF(COUNTRY_INFO!A658=0," ",COUNTRY_INFO!A658))</f>
        <v>Ethiopia</v>
      </c>
      <c r="B658" s="14" t="str">
        <f>IF(INTRO!$E$39="Non-endemic"," ",IF(COUNTRY_INFO!B658=0," ",COUNTRY_INFO!B658))</f>
        <v>SNNPR Gurage</v>
      </c>
      <c r="C658" s="14" t="str">
        <f>IF(INTRO!$E$39="Non-endemic"," ",IF(COUNTRY_INFO!C658=0," ",COUNTRY_INFO!C658))</f>
        <v>Geta</v>
      </c>
      <c r="D658" s="15">
        <f>IF(INTRO!$E$39="Non-endemic",0,IF(INTRO!$E$39="Endemic but PC is not required",IF(COUNTRY_INFO!$H658=1,COUNTRY_INFO!F658+COUNTRY_INFO!G658,0),IF(COUNTRY_INFO!$H658=1,COUNTRY_INFO!F658+COUNTRY_INFO!G658,IF(COUNTRY_INFO!$I658=1,IF(COUNTRY_INFO!M658&gt;=(COUNTRY_INFO!F658+COUNTRY_INFO!G658),COUNTRY_INFO!F658+COUNTRY_INFO!G658,COUNTRY_INFO!$M658),0))))</f>
        <v>0</v>
      </c>
      <c r="E658" s="16">
        <f>IF(AND(INTRO!$E$39="Non-endemic",INTRO!$E$37="Non-endemic"),"Not required",IF(INTRO!$E$39="Non-endemic","Treat with DEC",COUNTRY_INFO!P658))</f>
        <v>0</v>
      </c>
      <c r="F658" s="16">
        <f>IF(INTRO!$E$39&lt;&gt;"Non-endemic",COUNTRY_INFO!Q658,"Not required")</f>
        <v>0</v>
      </c>
      <c r="G658" s="15">
        <f>IF(COUNTRY_INFO!H658=1, IF($E658=1,$D658, 0),0)</f>
        <v>0</v>
      </c>
      <c r="H658" s="15">
        <f>IF(INTRO!$E$39&lt;&gt;"Endemic",0, IF(AND(COUNTRY_INFO!$I658=1,$F658&lt;&gt;0),IF(COUNTRY_INFO!M658&gt;=(COUNTRY_INFO!F658+COUNTRY_INFO!G658),COUNTRY_INFO!F658+COUNTRY_INFO!G658,COUNTRY_INFO!$M658), 0))</f>
        <v>0</v>
      </c>
      <c r="I658" s="3"/>
      <c r="J658" s="15">
        <f t="shared" si="72"/>
        <v>0</v>
      </c>
      <c r="K658" s="15">
        <f t="shared" si="73"/>
        <v>0</v>
      </c>
      <c r="L658" s="15">
        <f t="shared" si="74"/>
        <v>0</v>
      </c>
      <c r="M658" s="15">
        <f t="shared" si="75"/>
        <v>0</v>
      </c>
      <c r="N658" s="15">
        <f t="shared" si="76"/>
        <v>0</v>
      </c>
      <c r="O658" s="25"/>
      <c r="P658" s="17">
        <f t="shared" si="70"/>
        <v>0</v>
      </c>
      <c r="Q658" s="17">
        <f t="shared" si="71"/>
        <v>0</v>
      </c>
    </row>
    <row r="659" spans="1:17" x14ac:dyDescent="0.2">
      <c r="A659" s="14" t="str">
        <f>IF(INTRO!$E$39="Non-endemic"," ",IF(COUNTRY_INFO!A659=0," ",COUNTRY_INFO!A659))</f>
        <v>Ethiopia</v>
      </c>
      <c r="B659" s="14" t="str">
        <f>IF(INTRO!$E$39="Non-endemic"," ",IF(COUNTRY_INFO!B659=0," ",COUNTRY_INFO!B659))</f>
        <v>SNNPR Gurage</v>
      </c>
      <c r="C659" s="14" t="str">
        <f>IF(INTRO!$E$39="Non-endemic"," ",IF(COUNTRY_INFO!C659=0," ",COUNTRY_INFO!C659))</f>
        <v>Gumer</v>
      </c>
      <c r="D659" s="15">
        <f>IF(INTRO!$E$39="Non-endemic",0,IF(INTRO!$E$39="Endemic but PC is not required",IF(COUNTRY_INFO!$H659=1,COUNTRY_INFO!F659+COUNTRY_INFO!G659,0),IF(COUNTRY_INFO!$H659=1,COUNTRY_INFO!F659+COUNTRY_INFO!G659,IF(COUNTRY_INFO!$I659=1,IF(COUNTRY_INFO!M659&gt;=(COUNTRY_INFO!F659+COUNTRY_INFO!G659),COUNTRY_INFO!F659+COUNTRY_INFO!G659,COUNTRY_INFO!$M659),0))))</f>
        <v>0</v>
      </c>
      <c r="E659" s="16">
        <f>IF(AND(INTRO!$E$39="Non-endemic",INTRO!$E$37="Non-endemic"),"Not required",IF(INTRO!$E$39="Non-endemic","Treat with DEC",COUNTRY_INFO!P659))</f>
        <v>0</v>
      </c>
      <c r="F659" s="16">
        <f>IF(INTRO!$E$39&lt;&gt;"Non-endemic",COUNTRY_INFO!Q659,"Not required")</f>
        <v>0</v>
      </c>
      <c r="G659" s="15">
        <f>IF(COUNTRY_INFO!H659=1, IF($E659=1,$D659, 0),0)</f>
        <v>0</v>
      </c>
      <c r="H659" s="15">
        <f>IF(INTRO!$E$39&lt;&gt;"Endemic",0, IF(AND(COUNTRY_INFO!$I659=1,$F659&lt;&gt;0),IF(COUNTRY_INFO!M659&gt;=(COUNTRY_INFO!F659+COUNTRY_INFO!G659),COUNTRY_INFO!F659+COUNTRY_INFO!G659,COUNTRY_INFO!$M659), 0))</f>
        <v>0</v>
      </c>
      <c r="I659" s="3"/>
      <c r="J659" s="15">
        <f t="shared" si="72"/>
        <v>0</v>
      </c>
      <c r="K659" s="15">
        <f t="shared" si="73"/>
        <v>0</v>
      </c>
      <c r="L659" s="15">
        <f t="shared" si="74"/>
        <v>0</v>
      </c>
      <c r="M659" s="15">
        <f t="shared" si="75"/>
        <v>0</v>
      </c>
      <c r="N659" s="15">
        <f t="shared" si="76"/>
        <v>0</v>
      </c>
      <c r="O659" s="25"/>
      <c r="P659" s="17">
        <f t="shared" si="70"/>
        <v>0</v>
      </c>
      <c r="Q659" s="17">
        <f t="shared" si="71"/>
        <v>0</v>
      </c>
    </row>
    <row r="660" spans="1:17" x14ac:dyDescent="0.2">
      <c r="A660" s="14" t="str">
        <f>IF(INTRO!$E$39="Non-endemic"," ",IF(COUNTRY_INFO!A660=0," ",COUNTRY_INFO!A660))</f>
        <v>Ethiopia</v>
      </c>
      <c r="B660" s="14" t="str">
        <f>IF(INTRO!$E$39="Non-endemic"," ",IF(COUNTRY_INFO!B660=0," ",COUNTRY_INFO!B660))</f>
        <v>SNNPR Gurage</v>
      </c>
      <c r="C660" s="14" t="str">
        <f>IF(INTRO!$E$39="Non-endemic"," ",IF(COUNTRY_INFO!C660=0," ",COUNTRY_INFO!C660))</f>
        <v>Kebena</v>
      </c>
      <c r="D660" s="15">
        <f>IF(INTRO!$E$39="Non-endemic",0,IF(INTRO!$E$39="Endemic but PC is not required",IF(COUNTRY_INFO!$H660=1,COUNTRY_INFO!F660+COUNTRY_INFO!G660,0),IF(COUNTRY_INFO!$H660=1,COUNTRY_INFO!F660+COUNTRY_INFO!G660,IF(COUNTRY_INFO!$I660=1,IF(COUNTRY_INFO!M660&gt;=(COUNTRY_INFO!F660+COUNTRY_INFO!G660),COUNTRY_INFO!F660+COUNTRY_INFO!G660,COUNTRY_INFO!$M660),0))))</f>
        <v>0</v>
      </c>
      <c r="E660" s="16">
        <f>IF(AND(INTRO!$E$39="Non-endemic",INTRO!$E$37="Non-endemic"),"Not required",IF(INTRO!$E$39="Non-endemic","Treat with DEC",COUNTRY_INFO!P660))</f>
        <v>0</v>
      </c>
      <c r="F660" s="16">
        <f>IF(INTRO!$E$39&lt;&gt;"Non-endemic",COUNTRY_INFO!Q660,"Not required")</f>
        <v>0</v>
      </c>
      <c r="G660" s="15">
        <f>IF(COUNTRY_INFO!H660=1, IF($E660=1,$D660, 0),0)</f>
        <v>0</v>
      </c>
      <c r="H660" s="15">
        <f>IF(INTRO!$E$39&lt;&gt;"Endemic",0, IF(AND(COUNTRY_INFO!$I660=1,$F660&lt;&gt;0),IF(COUNTRY_INFO!M660&gt;=(COUNTRY_INFO!F660+COUNTRY_INFO!G660),COUNTRY_INFO!F660+COUNTRY_INFO!G660,COUNTRY_INFO!$M660), 0))</f>
        <v>0</v>
      </c>
      <c r="I660" s="3"/>
      <c r="J660" s="15">
        <f t="shared" si="72"/>
        <v>0</v>
      </c>
      <c r="K660" s="15">
        <f t="shared" si="73"/>
        <v>0</v>
      </c>
      <c r="L660" s="15">
        <f t="shared" si="74"/>
        <v>0</v>
      </c>
      <c r="M660" s="15">
        <f t="shared" si="75"/>
        <v>0</v>
      </c>
      <c r="N660" s="15">
        <f t="shared" si="76"/>
        <v>0</v>
      </c>
      <c r="O660" s="25"/>
      <c r="P660" s="17">
        <f t="shared" si="70"/>
        <v>0</v>
      </c>
      <c r="Q660" s="17">
        <f t="shared" si="71"/>
        <v>0</v>
      </c>
    </row>
    <row r="661" spans="1:17" x14ac:dyDescent="0.2">
      <c r="A661" s="14" t="str">
        <f>IF(INTRO!$E$39="Non-endemic"," ",IF(COUNTRY_INFO!A661=0," ",COUNTRY_INFO!A661))</f>
        <v>Ethiopia</v>
      </c>
      <c r="B661" s="14" t="str">
        <f>IF(INTRO!$E$39="Non-endemic"," ",IF(COUNTRY_INFO!B661=0," ",COUNTRY_INFO!B661))</f>
        <v>SNNPR Gurage</v>
      </c>
      <c r="C661" s="14" t="str">
        <f>IF(INTRO!$E$39="Non-endemic"," ",IF(COUNTRY_INFO!C661=0," ",COUNTRY_INFO!C661))</f>
        <v>Muhur Aklil</v>
      </c>
      <c r="D661" s="15">
        <f>IF(INTRO!$E$39="Non-endemic",0,IF(INTRO!$E$39="Endemic but PC is not required",IF(COUNTRY_INFO!$H661=1,COUNTRY_INFO!F661+COUNTRY_INFO!G661,0),IF(COUNTRY_INFO!$H661=1,COUNTRY_INFO!F661+COUNTRY_INFO!G661,IF(COUNTRY_INFO!$I661=1,IF(COUNTRY_INFO!M661&gt;=(COUNTRY_INFO!F661+COUNTRY_INFO!G661),COUNTRY_INFO!F661+COUNTRY_INFO!G661,COUNTRY_INFO!$M661),0))))</f>
        <v>0</v>
      </c>
      <c r="E661" s="16">
        <f>IF(AND(INTRO!$E$39="Non-endemic",INTRO!$E$37="Non-endemic"),"Not required",IF(INTRO!$E$39="Non-endemic","Treat with DEC",COUNTRY_INFO!P661))</f>
        <v>0</v>
      </c>
      <c r="F661" s="16">
        <f>IF(INTRO!$E$39&lt;&gt;"Non-endemic",COUNTRY_INFO!Q661,"Not required")</f>
        <v>0</v>
      </c>
      <c r="G661" s="15">
        <f>IF(COUNTRY_INFO!H661=1, IF($E661=1,$D661, 0),0)</f>
        <v>0</v>
      </c>
      <c r="H661" s="15">
        <f>IF(INTRO!$E$39&lt;&gt;"Endemic",0, IF(AND(COUNTRY_INFO!$I661=1,$F661&lt;&gt;0),IF(COUNTRY_INFO!M661&gt;=(COUNTRY_INFO!F661+COUNTRY_INFO!G661),COUNTRY_INFO!F661+COUNTRY_INFO!G661,COUNTRY_INFO!$M661), 0))</f>
        <v>0</v>
      </c>
      <c r="I661" s="3"/>
      <c r="J661" s="15">
        <f t="shared" si="72"/>
        <v>0</v>
      </c>
      <c r="K661" s="15">
        <f t="shared" si="73"/>
        <v>0</v>
      </c>
      <c r="L661" s="15">
        <f t="shared" si="74"/>
        <v>0</v>
      </c>
      <c r="M661" s="15">
        <f t="shared" si="75"/>
        <v>0</v>
      </c>
      <c r="N661" s="15">
        <f t="shared" si="76"/>
        <v>0</v>
      </c>
      <c r="O661" s="25"/>
      <c r="P661" s="17">
        <f t="shared" si="70"/>
        <v>0</v>
      </c>
      <c r="Q661" s="17">
        <f t="shared" si="71"/>
        <v>0</v>
      </c>
    </row>
    <row r="662" spans="1:17" x14ac:dyDescent="0.2">
      <c r="A662" s="14" t="str">
        <f>IF(INTRO!$E$39="Non-endemic"," ",IF(COUNTRY_INFO!A662=0," ",COUNTRY_INFO!A662))</f>
        <v>Ethiopia</v>
      </c>
      <c r="B662" s="14" t="str">
        <f>IF(INTRO!$E$39="Non-endemic"," ",IF(COUNTRY_INFO!B662=0," ",COUNTRY_INFO!B662))</f>
        <v>SNNPR Gurage</v>
      </c>
      <c r="C662" s="14" t="str">
        <f>IF(INTRO!$E$39="Non-endemic"," ",IF(COUNTRY_INFO!C662=0," ",COUNTRY_INFO!C662))</f>
        <v>Welkite Town</v>
      </c>
      <c r="D662" s="15">
        <f>IF(INTRO!$E$39="Non-endemic",0,IF(INTRO!$E$39="Endemic but PC is not required",IF(COUNTRY_INFO!$H662=1,COUNTRY_INFO!F662+COUNTRY_INFO!G662,0),IF(COUNTRY_INFO!$H662=1,COUNTRY_INFO!F662+COUNTRY_INFO!G662,IF(COUNTRY_INFO!$I662=1,IF(COUNTRY_INFO!M662&gt;=(COUNTRY_INFO!F662+COUNTRY_INFO!G662),COUNTRY_INFO!F662+COUNTRY_INFO!G662,COUNTRY_INFO!$M662),0))))</f>
        <v>0</v>
      </c>
      <c r="E662" s="16">
        <f>IF(AND(INTRO!$E$39="Non-endemic",INTRO!$E$37="Non-endemic"),"Not required",IF(INTRO!$E$39="Non-endemic","Treat with DEC",COUNTRY_INFO!P662))</f>
        <v>0</v>
      </c>
      <c r="F662" s="16">
        <f>IF(INTRO!$E$39&lt;&gt;"Non-endemic",COUNTRY_INFO!Q662,"Not required")</f>
        <v>0</v>
      </c>
      <c r="G662" s="15">
        <f>IF(COUNTRY_INFO!H662=1, IF($E662=1,$D662, 0),0)</f>
        <v>0</v>
      </c>
      <c r="H662" s="15">
        <f>IF(INTRO!$E$39&lt;&gt;"Endemic",0, IF(AND(COUNTRY_INFO!$I662=1,$F662&lt;&gt;0),IF(COUNTRY_INFO!M662&gt;=(COUNTRY_INFO!F662+COUNTRY_INFO!G662),COUNTRY_INFO!F662+COUNTRY_INFO!G662,COUNTRY_INFO!$M662), 0))</f>
        <v>0</v>
      </c>
      <c r="I662" s="3"/>
      <c r="J662" s="15">
        <f t="shared" si="72"/>
        <v>0</v>
      </c>
      <c r="K662" s="15">
        <f t="shared" si="73"/>
        <v>0</v>
      </c>
      <c r="L662" s="15">
        <f t="shared" si="74"/>
        <v>0</v>
      </c>
      <c r="M662" s="15">
        <f t="shared" si="75"/>
        <v>0</v>
      </c>
      <c r="N662" s="15">
        <f t="shared" si="76"/>
        <v>0</v>
      </c>
      <c r="O662" s="25"/>
      <c r="P662" s="17">
        <f t="shared" si="70"/>
        <v>0</v>
      </c>
      <c r="Q662" s="17">
        <f t="shared" si="71"/>
        <v>0</v>
      </c>
    </row>
    <row r="663" spans="1:17" x14ac:dyDescent="0.2">
      <c r="A663" s="14" t="str">
        <f>IF(INTRO!$E$39="Non-endemic"," ",IF(COUNTRY_INFO!A663=0," ",COUNTRY_INFO!A663))</f>
        <v>Ethiopia</v>
      </c>
      <c r="B663" s="14" t="str">
        <f>IF(INTRO!$E$39="Non-endemic"," ",IF(COUNTRY_INFO!B663=0," ",COUNTRY_INFO!B663))</f>
        <v>SNNPR Hadiya</v>
      </c>
      <c r="C663" s="14" t="str">
        <f>IF(INTRO!$E$39="Non-endemic"," ",IF(COUNTRY_INFO!C663=0," ",COUNTRY_INFO!C663))</f>
        <v>Annalemo</v>
      </c>
      <c r="D663" s="15">
        <f>IF(INTRO!$E$39="Non-endemic",0,IF(INTRO!$E$39="Endemic but PC is not required",IF(COUNTRY_INFO!$H663=1,COUNTRY_INFO!F663+COUNTRY_INFO!G663,0),IF(COUNTRY_INFO!$H663=1,COUNTRY_INFO!F663+COUNTRY_INFO!G663,IF(COUNTRY_INFO!$I663=1,IF(COUNTRY_INFO!M663&gt;=(COUNTRY_INFO!F663+COUNTRY_INFO!G663),COUNTRY_INFO!F663+COUNTRY_INFO!G663,COUNTRY_INFO!$M663),0))))</f>
        <v>0</v>
      </c>
      <c r="E663" s="16">
        <f>IF(AND(INTRO!$E$39="Non-endemic",INTRO!$E$37="Non-endemic"),"Not required",IF(INTRO!$E$39="Non-endemic","Treat with DEC",COUNTRY_INFO!P663))</f>
        <v>0</v>
      </c>
      <c r="F663" s="16">
        <f>IF(INTRO!$E$39&lt;&gt;"Non-endemic",COUNTRY_INFO!Q663,"Not required")</f>
        <v>0</v>
      </c>
      <c r="G663" s="15">
        <f>IF(COUNTRY_INFO!H663=1, IF($E663=1,$D663, 0),0)</f>
        <v>0</v>
      </c>
      <c r="H663" s="15">
        <f>IF(INTRO!$E$39&lt;&gt;"Endemic",0, IF(AND(COUNTRY_INFO!$I663=1,$F663&lt;&gt;0),IF(COUNTRY_INFO!M663&gt;=(COUNTRY_INFO!F663+COUNTRY_INFO!G663),COUNTRY_INFO!F663+COUNTRY_INFO!G663,COUNTRY_INFO!$M663), 0))</f>
        <v>0</v>
      </c>
      <c r="I663" s="3"/>
      <c r="J663" s="15">
        <f t="shared" si="72"/>
        <v>0</v>
      </c>
      <c r="K663" s="15">
        <f t="shared" si="73"/>
        <v>0</v>
      </c>
      <c r="L663" s="15">
        <f t="shared" si="74"/>
        <v>0</v>
      </c>
      <c r="M663" s="15">
        <f t="shared" si="75"/>
        <v>0</v>
      </c>
      <c r="N663" s="15">
        <f t="shared" si="76"/>
        <v>0</v>
      </c>
      <c r="O663" s="25"/>
      <c r="P663" s="17">
        <f t="shared" si="70"/>
        <v>0</v>
      </c>
      <c r="Q663" s="17">
        <f t="shared" si="71"/>
        <v>0</v>
      </c>
    </row>
    <row r="664" spans="1:17" x14ac:dyDescent="0.2">
      <c r="A664" s="14" t="str">
        <f>IF(INTRO!$E$39="Non-endemic"," ",IF(COUNTRY_INFO!A664=0," ",COUNTRY_INFO!A664))</f>
        <v>Ethiopia</v>
      </c>
      <c r="B664" s="14" t="str">
        <f>IF(INTRO!$E$39="Non-endemic"," ",IF(COUNTRY_INFO!B664=0," ",COUNTRY_INFO!B664))</f>
        <v>SNNPR Hadiya</v>
      </c>
      <c r="C664" s="14" t="str">
        <f>IF(INTRO!$E$39="Non-endemic"," ",IF(COUNTRY_INFO!C664=0," ",COUNTRY_INFO!C664))</f>
        <v>Duna</v>
      </c>
      <c r="D664" s="15">
        <f>IF(INTRO!$E$39="Non-endemic",0,IF(INTRO!$E$39="Endemic but PC is not required",IF(COUNTRY_INFO!$H664=1,COUNTRY_INFO!F664+COUNTRY_INFO!G664,0),IF(COUNTRY_INFO!$H664=1,COUNTRY_INFO!F664+COUNTRY_INFO!G664,IF(COUNTRY_INFO!$I664=1,IF(COUNTRY_INFO!M664&gt;=(COUNTRY_INFO!F664+COUNTRY_INFO!G664),COUNTRY_INFO!F664+COUNTRY_INFO!G664,COUNTRY_INFO!$M664),0))))</f>
        <v>0</v>
      </c>
      <c r="E664" s="16">
        <f>IF(AND(INTRO!$E$39="Non-endemic",INTRO!$E$37="Non-endemic"),"Not required",IF(INTRO!$E$39="Non-endemic","Treat with DEC",COUNTRY_INFO!P664))</f>
        <v>0</v>
      </c>
      <c r="F664" s="16">
        <f>IF(INTRO!$E$39&lt;&gt;"Non-endemic",COUNTRY_INFO!Q664,"Not required")</f>
        <v>0</v>
      </c>
      <c r="G664" s="15">
        <f>IF(COUNTRY_INFO!H664=1, IF($E664=1,$D664, 0),0)</f>
        <v>0</v>
      </c>
      <c r="H664" s="15">
        <f>IF(INTRO!$E$39&lt;&gt;"Endemic",0, IF(AND(COUNTRY_INFO!$I664=1,$F664&lt;&gt;0),IF(COUNTRY_INFO!M664&gt;=(COUNTRY_INFO!F664+COUNTRY_INFO!G664),COUNTRY_INFO!F664+COUNTRY_INFO!G664,COUNTRY_INFO!$M664), 0))</f>
        <v>0</v>
      </c>
      <c r="I664" s="3"/>
      <c r="J664" s="15">
        <f t="shared" si="72"/>
        <v>0</v>
      </c>
      <c r="K664" s="15">
        <f t="shared" si="73"/>
        <v>0</v>
      </c>
      <c r="L664" s="15">
        <f t="shared" si="74"/>
        <v>0</v>
      </c>
      <c r="M664" s="15">
        <f t="shared" si="75"/>
        <v>0</v>
      </c>
      <c r="N664" s="15">
        <f t="shared" si="76"/>
        <v>0</v>
      </c>
      <c r="O664" s="25"/>
      <c r="P664" s="17">
        <f t="shared" si="70"/>
        <v>0</v>
      </c>
      <c r="Q664" s="17">
        <f t="shared" si="71"/>
        <v>0</v>
      </c>
    </row>
    <row r="665" spans="1:17" x14ac:dyDescent="0.2">
      <c r="A665" s="14" t="str">
        <f>IF(INTRO!$E$39="Non-endemic"," ",IF(COUNTRY_INFO!A665=0," ",COUNTRY_INFO!A665))</f>
        <v>Ethiopia</v>
      </c>
      <c r="B665" s="14" t="str">
        <f>IF(INTRO!$E$39="Non-endemic"," ",IF(COUNTRY_INFO!B665=0," ",COUNTRY_INFO!B665))</f>
        <v>SNNPR Hadiya</v>
      </c>
      <c r="C665" s="14" t="str">
        <f>IF(INTRO!$E$39="Non-endemic"," ",IF(COUNTRY_INFO!C665=0," ",COUNTRY_INFO!C665))</f>
        <v>Gibe</v>
      </c>
      <c r="D665" s="15">
        <f>IF(INTRO!$E$39="Non-endemic",0,IF(INTRO!$E$39="Endemic but PC is not required",IF(COUNTRY_INFO!$H665=1,COUNTRY_INFO!F665+COUNTRY_INFO!G665,0),IF(COUNTRY_INFO!$H665=1,COUNTRY_INFO!F665+COUNTRY_INFO!G665,IF(COUNTRY_INFO!$I665=1,IF(COUNTRY_INFO!M665&gt;=(COUNTRY_INFO!F665+COUNTRY_INFO!G665),COUNTRY_INFO!F665+COUNTRY_INFO!G665,COUNTRY_INFO!$M665),0))))</f>
        <v>0</v>
      </c>
      <c r="E665" s="16">
        <f>IF(AND(INTRO!$E$39="Non-endemic",INTRO!$E$37="Non-endemic"),"Not required",IF(INTRO!$E$39="Non-endemic","Treat with DEC",COUNTRY_INFO!P665))</f>
        <v>0</v>
      </c>
      <c r="F665" s="16">
        <f>IF(INTRO!$E$39&lt;&gt;"Non-endemic",COUNTRY_INFO!Q665,"Not required")</f>
        <v>0</v>
      </c>
      <c r="G665" s="15">
        <f>IF(COUNTRY_INFO!H665=1, IF($E665=1,$D665, 0),0)</f>
        <v>0</v>
      </c>
      <c r="H665" s="15">
        <f>IF(INTRO!$E$39&lt;&gt;"Endemic",0, IF(AND(COUNTRY_INFO!$I665=1,$F665&lt;&gt;0),IF(COUNTRY_INFO!M665&gt;=(COUNTRY_INFO!F665+COUNTRY_INFO!G665),COUNTRY_INFO!F665+COUNTRY_INFO!G665,COUNTRY_INFO!$M665), 0))</f>
        <v>0</v>
      </c>
      <c r="I665" s="3"/>
      <c r="J665" s="15">
        <f t="shared" si="72"/>
        <v>0</v>
      </c>
      <c r="K665" s="15">
        <f t="shared" si="73"/>
        <v>0</v>
      </c>
      <c r="L665" s="15">
        <f t="shared" si="74"/>
        <v>0</v>
      </c>
      <c r="M665" s="15">
        <f t="shared" si="75"/>
        <v>0</v>
      </c>
      <c r="N665" s="15">
        <f t="shared" si="76"/>
        <v>0</v>
      </c>
      <c r="O665" s="25"/>
      <c r="P665" s="17">
        <f t="shared" si="70"/>
        <v>0</v>
      </c>
      <c r="Q665" s="17">
        <f t="shared" si="71"/>
        <v>0</v>
      </c>
    </row>
    <row r="666" spans="1:17" x14ac:dyDescent="0.2">
      <c r="A666" s="14" t="str">
        <f>IF(INTRO!$E$39="Non-endemic"," ",IF(COUNTRY_INFO!A666=0," ",COUNTRY_INFO!A666))</f>
        <v>Ethiopia</v>
      </c>
      <c r="B666" s="14" t="str">
        <f>IF(INTRO!$E$39="Non-endemic"," ",IF(COUNTRY_INFO!B666=0," ",COUNTRY_INFO!B666))</f>
        <v>SNNPR Hadiya</v>
      </c>
      <c r="C666" s="14" t="str">
        <f>IF(INTRO!$E$39="Non-endemic"," ",IF(COUNTRY_INFO!C666=0," ",COUNTRY_INFO!C666))</f>
        <v>Gobmora</v>
      </c>
      <c r="D666" s="15">
        <f>IF(INTRO!$E$39="Non-endemic",0,IF(INTRO!$E$39="Endemic but PC is not required",IF(COUNTRY_INFO!$H666=1,COUNTRY_INFO!F666+COUNTRY_INFO!G666,0),IF(COUNTRY_INFO!$H666=1,COUNTRY_INFO!F666+COUNTRY_INFO!G666,IF(COUNTRY_INFO!$I666=1,IF(COUNTRY_INFO!M666&gt;=(COUNTRY_INFO!F666+COUNTRY_INFO!G666),COUNTRY_INFO!F666+COUNTRY_INFO!G666,COUNTRY_INFO!$M666),0))))</f>
        <v>0</v>
      </c>
      <c r="E666" s="16">
        <f>IF(AND(INTRO!$E$39="Non-endemic",INTRO!$E$37="Non-endemic"),"Not required",IF(INTRO!$E$39="Non-endemic","Treat with DEC",COUNTRY_INFO!P666))</f>
        <v>0</v>
      </c>
      <c r="F666" s="16">
        <f>IF(INTRO!$E$39&lt;&gt;"Non-endemic",COUNTRY_INFO!Q666,"Not required")</f>
        <v>0</v>
      </c>
      <c r="G666" s="15">
        <f>IF(COUNTRY_INFO!H666=1, IF($E666=1,$D666, 0),0)</f>
        <v>0</v>
      </c>
      <c r="H666" s="15">
        <f>IF(INTRO!$E$39&lt;&gt;"Endemic",0, IF(AND(COUNTRY_INFO!$I666=1,$F666&lt;&gt;0),IF(COUNTRY_INFO!M666&gt;=(COUNTRY_INFO!F666+COUNTRY_INFO!G666),COUNTRY_INFO!F666+COUNTRY_INFO!G666,COUNTRY_INFO!$M666), 0))</f>
        <v>0</v>
      </c>
      <c r="I666" s="3"/>
      <c r="J666" s="15">
        <f t="shared" si="72"/>
        <v>0</v>
      </c>
      <c r="K666" s="15">
        <f t="shared" si="73"/>
        <v>0</v>
      </c>
      <c r="L666" s="15">
        <f t="shared" si="74"/>
        <v>0</v>
      </c>
      <c r="M666" s="15">
        <f t="shared" si="75"/>
        <v>0</v>
      </c>
      <c r="N666" s="15">
        <f t="shared" si="76"/>
        <v>0</v>
      </c>
      <c r="O666" s="25"/>
      <c r="P666" s="17">
        <f t="shared" si="70"/>
        <v>0</v>
      </c>
      <c r="Q666" s="17">
        <f t="shared" si="71"/>
        <v>0</v>
      </c>
    </row>
    <row r="667" spans="1:17" x14ac:dyDescent="0.2">
      <c r="A667" s="14" t="str">
        <f>IF(INTRO!$E$39="Non-endemic"," ",IF(COUNTRY_INFO!A667=0," ",COUNTRY_INFO!A667))</f>
        <v>Ethiopia</v>
      </c>
      <c r="B667" s="14" t="str">
        <f>IF(INTRO!$E$39="Non-endemic"," ",IF(COUNTRY_INFO!B667=0," ",COUNTRY_INFO!B667))</f>
        <v>SNNPR Hadiya</v>
      </c>
      <c r="C667" s="14" t="str">
        <f>IF(INTRO!$E$39="Non-endemic"," ",IF(COUNTRY_INFO!C667=0," ",COUNTRY_INFO!C667))</f>
        <v>Hosana Town</v>
      </c>
      <c r="D667" s="15">
        <f>IF(INTRO!$E$39="Non-endemic",0,IF(INTRO!$E$39="Endemic but PC is not required",IF(COUNTRY_INFO!$H667=1,COUNTRY_INFO!F667+COUNTRY_INFO!G667,0),IF(COUNTRY_INFO!$H667=1,COUNTRY_INFO!F667+COUNTRY_INFO!G667,IF(COUNTRY_INFO!$I667=1,IF(COUNTRY_INFO!M667&gt;=(COUNTRY_INFO!F667+COUNTRY_INFO!G667),COUNTRY_INFO!F667+COUNTRY_INFO!G667,COUNTRY_INFO!$M667),0))))</f>
        <v>0</v>
      </c>
      <c r="E667" s="16">
        <f>IF(AND(INTRO!$E$39="Non-endemic",INTRO!$E$37="Non-endemic"),"Not required",IF(INTRO!$E$39="Non-endemic","Treat with DEC",COUNTRY_INFO!P667))</f>
        <v>0</v>
      </c>
      <c r="F667" s="16">
        <f>IF(INTRO!$E$39&lt;&gt;"Non-endemic",COUNTRY_INFO!Q667,"Not required")</f>
        <v>0</v>
      </c>
      <c r="G667" s="15">
        <f>IF(COUNTRY_INFO!H667=1, IF($E667=1,$D667, 0),0)</f>
        <v>0</v>
      </c>
      <c r="H667" s="15">
        <f>IF(INTRO!$E$39&lt;&gt;"Endemic",0, IF(AND(COUNTRY_INFO!$I667=1,$F667&lt;&gt;0),IF(COUNTRY_INFO!M667&gt;=(COUNTRY_INFO!F667+COUNTRY_INFO!G667),COUNTRY_INFO!F667+COUNTRY_INFO!G667,COUNTRY_INFO!$M667), 0))</f>
        <v>0</v>
      </c>
      <c r="I667" s="3"/>
      <c r="J667" s="15">
        <f t="shared" si="72"/>
        <v>0</v>
      </c>
      <c r="K667" s="15">
        <f t="shared" si="73"/>
        <v>0</v>
      </c>
      <c r="L667" s="15">
        <f t="shared" si="74"/>
        <v>0</v>
      </c>
      <c r="M667" s="15">
        <f t="shared" si="75"/>
        <v>0</v>
      </c>
      <c r="N667" s="15">
        <f t="shared" si="76"/>
        <v>0</v>
      </c>
      <c r="O667" s="25"/>
      <c r="P667" s="17">
        <f t="shared" si="70"/>
        <v>0</v>
      </c>
      <c r="Q667" s="17">
        <f t="shared" si="71"/>
        <v>0</v>
      </c>
    </row>
    <row r="668" spans="1:17" x14ac:dyDescent="0.2">
      <c r="A668" s="14" t="str">
        <f>IF(INTRO!$E$39="Non-endemic"," ",IF(COUNTRY_INFO!A668=0," ",COUNTRY_INFO!A668))</f>
        <v>Ethiopia</v>
      </c>
      <c r="B668" s="14" t="str">
        <f>IF(INTRO!$E$39="Non-endemic"," ",IF(COUNTRY_INFO!B668=0," ",COUNTRY_INFO!B668))</f>
        <v>SNNPR Hadiya</v>
      </c>
      <c r="C668" s="14" t="str">
        <f>IF(INTRO!$E$39="Non-endemic"," ",IF(COUNTRY_INFO!C668=0," ",COUNTRY_INFO!C668))</f>
        <v>Lemo</v>
      </c>
      <c r="D668" s="15">
        <f>IF(INTRO!$E$39="Non-endemic",0,IF(INTRO!$E$39="Endemic but PC is not required",IF(COUNTRY_INFO!$H668=1,COUNTRY_INFO!F668+COUNTRY_INFO!G668,0),IF(COUNTRY_INFO!$H668=1,COUNTRY_INFO!F668+COUNTRY_INFO!G668,IF(COUNTRY_INFO!$I668=1,IF(COUNTRY_INFO!M668&gt;=(COUNTRY_INFO!F668+COUNTRY_INFO!G668),COUNTRY_INFO!F668+COUNTRY_INFO!G668,COUNTRY_INFO!$M668),0))))</f>
        <v>0</v>
      </c>
      <c r="E668" s="16">
        <f>IF(AND(INTRO!$E$39="Non-endemic",INTRO!$E$37="Non-endemic"),"Not required",IF(INTRO!$E$39="Non-endemic","Treat with DEC",COUNTRY_INFO!P668))</f>
        <v>0</v>
      </c>
      <c r="F668" s="16">
        <f>IF(INTRO!$E$39&lt;&gt;"Non-endemic",COUNTRY_INFO!Q668,"Not required")</f>
        <v>0</v>
      </c>
      <c r="G668" s="15">
        <f>IF(COUNTRY_INFO!H668=1, IF($E668=1,$D668, 0),0)</f>
        <v>0</v>
      </c>
      <c r="H668" s="15">
        <f>IF(INTRO!$E$39&lt;&gt;"Endemic",0, IF(AND(COUNTRY_INFO!$I668=1,$F668&lt;&gt;0),IF(COUNTRY_INFO!M668&gt;=(COUNTRY_INFO!F668+COUNTRY_INFO!G668),COUNTRY_INFO!F668+COUNTRY_INFO!G668,COUNTRY_INFO!$M668), 0))</f>
        <v>0</v>
      </c>
      <c r="I668" s="3"/>
      <c r="J668" s="15">
        <f t="shared" si="72"/>
        <v>0</v>
      </c>
      <c r="K668" s="15">
        <f t="shared" si="73"/>
        <v>0</v>
      </c>
      <c r="L668" s="15">
        <f t="shared" si="74"/>
        <v>0</v>
      </c>
      <c r="M668" s="15">
        <f t="shared" si="75"/>
        <v>0</v>
      </c>
      <c r="N668" s="15">
        <f t="shared" si="76"/>
        <v>0</v>
      </c>
      <c r="O668" s="25"/>
      <c r="P668" s="17">
        <f t="shared" si="70"/>
        <v>0</v>
      </c>
      <c r="Q668" s="17">
        <f t="shared" si="71"/>
        <v>0</v>
      </c>
    </row>
    <row r="669" spans="1:17" x14ac:dyDescent="0.2">
      <c r="A669" s="14" t="str">
        <f>IF(INTRO!$E$39="Non-endemic"," ",IF(COUNTRY_INFO!A669=0," ",COUNTRY_INFO!A669))</f>
        <v>Ethiopia</v>
      </c>
      <c r="B669" s="14" t="str">
        <f>IF(INTRO!$E$39="Non-endemic"," ",IF(COUNTRY_INFO!B669=0," ",COUNTRY_INFO!B669))</f>
        <v>SNNPR Hadiya</v>
      </c>
      <c r="C669" s="14" t="str">
        <f>IF(INTRO!$E$39="Non-endemic"," ",IF(COUNTRY_INFO!C669=0," ",COUNTRY_INFO!C669))</f>
        <v>Mirab Badawacho</v>
      </c>
      <c r="D669" s="15">
        <f>IF(INTRO!$E$39="Non-endemic",0,IF(INTRO!$E$39="Endemic but PC is not required",IF(COUNTRY_INFO!$H669=1,COUNTRY_INFO!F669+COUNTRY_INFO!G669,0),IF(COUNTRY_INFO!$H669=1,COUNTRY_INFO!F669+COUNTRY_INFO!G669,IF(COUNTRY_INFO!$I669=1,IF(COUNTRY_INFO!M669&gt;=(COUNTRY_INFO!F669+COUNTRY_INFO!G669),COUNTRY_INFO!F669+COUNTRY_INFO!G669,COUNTRY_INFO!$M669),0))))</f>
        <v>0</v>
      </c>
      <c r="E669" s="16">
        <f>IF(AND(INTRO!$E$39="Non-endemic",INTRO!$E$37="Non-endemic"),"Not required",IF(INTRO!$E$39="Non-endemic","Treat with DEC",COUNTRY_INFO!P669))</f>
        <v>0</v>
      </c>
      <c r="F669" s="16">
        <f>IF(INTRO!$E$39&lt;&gt;"Non-endemic",COUNTRY_INFO!Q669,"Not required")</f>
        <v>0</v>
      </c>
      <c r="G669" s="15">
        <f>IF(COUNTRY_INFO!H669=1, IF($E669=1,$D669, 0),0)</f>
        <v>0</v>
      </c>
      <c r="H669" s="15">
        <f>IF(INTRO!$E$39&lt;&gt;"Endemic",0, IF(AND(COUNTRY_INFO!$I669=1,$F669&lt;&gt;0),IF(COUNTRY_INFO!M669&gt;=(COUNTRY_INFO!F669+COUNTRY_INFO!G669),COUNTRY_INFO!F669+COUNTRY_INFO!G669,COUNTRY_INFO!$M669), 0))</f>
        <v>0</v>
      </c>
      <c r="I669" s="3"/>
      <c r="J669" s="15">
        <f t="shared" si="72"/>
        <v>0</v>
      </c>
      <c r="K669" s="15">
        <f t="shared" si="73"/>
        <v>0</v>
      </c>
      <c r="L669" s="15">
        <f t="shared" si="74"/>
        <v>0</v>
      </c>
      <c r="M669" s="15">
        <f t="shared" si="75"/>
        <v>0</v>
      </c>
      <c r="N669" s="15">
        <f t="shared" si="76"/>
        <v>0</v>
      </c>
      <c r="O669" s="25"/>
      <c r="P669" s="17">
        <f t="shared" si="70"/>
        <v>0</v>
      </c>
      <c r="Q669" s="17">
        <f t="shared" si="71"/>
        <v>0</v>
      </c>
    </row>
    <row r="670" spans="1:17" x14ac:dyDescent="0.2">
      <c r="A670" s="14" t="str">
        <f>IF(INTRO!$E$39="Non-endemic"," ",IF(COUNTRY_INFO!A670=0," ",COUNTRY_INFO!A670))</f>
        <v>Ethiopia</v>
      </c>
      <c r="B670" s="14" t="str">
        <f>IF(INTRO!$E$39="Non-endemic"," ",IF(COUNTRY_INFO!B670=0," ",COUNTRY_INFO!B670))</f>
        <v>SNNPR Hadiya</v>
      </c>
      <c r="C670" s="14" t="str">
        <f>IF(INTRO!$E$39="Non-endemic"," ",IF(COUNTRY_INFO!C670=0," ",COUNTRY_INFO!C670))</f>
        <v>Misha</v>
      </c>
      <c r="D670" s="15">
        <f>IF(INTRO!$E$39="Non-endemic",0,IF(INTRO!$E$39="Endemic but PC is not required",IF(COUNTRY_INFO!$H670=1,COUNTRY_INFO!F670+COUNTRY_INFO!G670,0),IF(COUNTRY_INFO!$H670=1,COUNTRY_INFO!F670+COUNTRY_INFO!G670,IF(COUNTRY_INFO!$I670=1,IF(COUNTRY_INFO!M670&gt;=(COUNTRY_INFO!F670+COUNTRY_INFO!G670),COUNTRY_INFO!F670+COUNTRY_INFO!G670,COUNTRY_INFO!$M670),0))))</f>
        <v>0</v>
      </c>
      <c r="E670" s="16">
        <f>IF(AND(INTRO!$E$39="Non-endemic",INTRO!$E$37="Non-endemic"),"Not required",IF(INTRO!$E$39="Non-endemic","Treat with DEC",COUNTRY_INFO!P670))</f>
        <v>0</v>
      </c>
      <c r="F670" s="16">
        <f>IF(INTRO!$E$39&lt;&gt;"Non-endemic",COUNTRY_INFO!Q670,"Not required")</f>
        <v>0</v>
      </c>
      <c r="G670" s="15">
        <f>IF(COUNTRY_INFO!H670=1, IF($E670=1,$D670, 0),0)</f>
        <v>0</v>
      </c>
      <c r="H670" s="15">
        <f>IF(INTRO!$E$39&lt;&gt;"Endemic",0, IF(AND(COUNTRY_INFO!$I670=1,$F670&lt;&gt;0),IF(COUNTRY_INFO!M670&gt;=(COUNTRY_INFO!F670+COUNTRY_INFO!G670),COUNTRY_INFO!F670+COUNTRY_INFO!G670,COUNTRY_INFO!$M670), 0))</f>
        <v>0</v>
      </c>
      <c r="I670" s="3"/>
      <c r="J670" s="15">
        <f t="shared" si="72"/>
        <v>0</v>
      </c>
      <c r="K670" s="15">
        <f t="shared" si="73"/>
        <v>0</v>
      </c>
      <c r="L670" s="15">
        <f t="shared" si="74"/>
        <v>0</v>
      </c>
      <c r="M670" s="15">
        <f t="shared" si="75"/>
        <v>0</v>
      </c>
      <c r="N670" s="15">
        <f t="shared" si="76"/>
        <v>0</v>
      </c>
      <c r="O670" s="25"/>
      <c r="P670" s="17">
        <f t="shared" si="70"/>
        <v>0</v>
      </c>
      <c r="Q670" s="17">
        <f t="shared" si="71"/>
        <v>0</v>
      </c>
    </row>
    <row r="671" spans="1:17" x14ac:dyDescent="0.2">
      <c r="A671" s="14" t="str">
        <f>IF(INTRO!$E$39="Non-endemic"," ",IF(COUNTRY_INFO!A671=0," ",COUNTRY_INFO!A671))</f>
        <v>Ethiopia</v>
      </c>
      <c r="B671" s="14" t="str">
        <f>IF(INTRO!$E$39="Non-endemic"," ",IF(COUNTRY_INFO!B671=0," ",COUNTRY_INFO!B671))</f>
        <v>SNNPR Hadiya</v>
      </c>
      <c r="C671" s="14" t="str">
        <f>IF(INTRO!$E$39="Non-endemic"," ",IF(COUNTRY_INFO!C671=0," ",COUNTRY_INFO!C671))</f>
        <v>Misrak Badawacho</v>
      </c>
      <c r="D671" s="15">
        <f>IF(INTRO!$E$39="Non-endemic",0,IF(INTRO!$E$39="Endemic but PC is not required",IF(COUNTRY_INFO!$H671=1,COUNTRY_INFO!F671+COUNTRY_INFO!G671,0),IF(COUNTRY_INFO!$H671=1,COUNTRY_INFO!F671+COUNTRY_INFO!G671,IF(COUNTRY_INFO!$I671=1,IF(COUNTRY_INFO!M671&gt;=(COUNTRY_INFO!F671+COUNTRY_INFO!G671),COUNTRY_INFO!F671+COUNTRY_INFO!G671,COUNTRY_INFO!$M671),0))))</f>
        <v>0</v>
      </c>
      <c r="E671" s="16">
        <f>IF(AND(INTRO!$E$39="Non-endemic",INTRO!$E$37="Non-endemic"),"Not required",IF(INTRO!$E$39="Non-endemic","Treat with DEC",COUNTRY_INFO!P671))</f>
        <v>0</v>
      </c>
      <c r="F671" s="16">
        <f>IF(INTRO!$E$39&lt;&gt;"Non-endemic",COUNTRY_INFO!Q671,"Not required")</f>
        <v>0</v>
      </c>
      <c r="G671" s="15">
        <f>IF(COUNTRY_INFO!H671=1, IF($E671=1,$D671, 0),0)</f>
        <v>0</v>
      </c>
      <c r="H671" s="15">
        <f>IF(INTRO!$E$39&lt;&gt;"Endemic",0, IF(AND(COUNTRY_INFO!$I671=1,$F671&lt;&gt;0),IF(COUNTRY_INFO!M671&gt;=(COUNTRY_INFO!F671+COUNTRY_INFO!G671),COUNTRY_INFO!F671+COUNTRY_INFO!G671,COUNTRY_INFO!$M671), 0))</f>
        <v>0</v>
      </c>
      <c r="I671" s="3"/>
      <c r="J671" s="15">
        <f t="shared" si="72"/>
        <v>0</v>
      </c>
      <c r="K671" s="15">
        <f t="shared" si="73"/>
        <v>0</v>
      </c>
      <c r="L671" s="15">
        <f t="shared" si="74"/>
        <v>0</v>
      </c>
      <c r="M671" s="15">
        <f t="shared" si="75"/>
        <v>0</v>
      </c>
      <c r="N671" s="15">
        <f t="shared" si="76"/>
        <v>0</v>
      </c>
      <c r="O671" s="25"/>
      <c r="P671" s="17">
        <f t="shared" si="70"/>
        <v>0</v>
      </c>
      <c r="Q671" s="17">
        <f t="shared" si="71"/>
        <v>0</v>
      </c>
    </row>
    <row r="672" spans="1:17" x14ac:dyDescent="0.2">
      <c r="A672" s="14" t="str">
        <f>IF(INTRO!$E$39="Non-endemic"," ",IF(COUNTRY_INFO!A672=0," ",COUNTRY_INFO!A672))</f>
        <v>Ethiopia</v>
      </c>
      <c r="B672" s="14" t="str">
        <f>IF(INTRO!$E$39="Non-endemic"," ",IF(COUNTRY_INFO!B672=0," ",COUNTRY_INFO!B672))</f>
        <v>SNNPR Hadiya</v>
      </c>
      <c r="C672" s="14" t="str">
        <f>IF(INTRO!$E$39="Non-endemic"," ",IF(COUNTRY_INFO!C672=0," ",COUNTRY_INFO!C672))</f>
        <v>Shashego</v>
      </c>
      <c r="D672" s="15">
        <f>IF(INTRO!$E$39="Non-endemic",0,IF(INTRO!$E$39="Endemic but PC is not required",IF(COUNTRY_INFO!$H672=1,COUNTRY_INFO!F672+COUNTRY_INFO!G672,0),IF(COUNTRY_INFO!$H672=1,COUNTRY_INFO!F672+COUNTRY_INFO!G672,IF(COUNTRY_INFO!$I672=1,IF(COUNTRY_INFO!M672&gt;=(COUNTRY_INFO!F672+COUNTRY_INFO!G672),COUNTRY_INFO!F672+COUNTRY_INFO!G672,COUNTRY_INFO!$M672),0))))</f>
        <v>0</v>
      </c>
      <c r="E672" s="16">
        <f>IF(AND(INTRO!$E$39="Non-endemic",INTRO!$E$37="Non-endemic"),"Not required",IF(INTRO!$E$39="Non-endemic","Treat with DEC",COUNTRY_INFO!P672))</f>
        <v>0</v>
      </c>
      <c r="F672" s="16">
        <f>IF(INTRO!$E$39&lt;&gt;"Non-endemic",COUNTRY_INFO!Q672,"Not required")</f>
        <v>0</v>
      </c>
      <c r="G672" s="15">
        <f>IF(COUNTRY_INFO!H672=1, IF($E672=1,$D672, 0),0)</f>
        <v>0</v>
      </c>
      <c r="H672" s="15">
        <f>IF(INTRO!$E$39&lt;&gt;"Endemic",0, IF(AND(COUNTRY_INFO!$I672=1,$F672&lt;&gt;0),IF(COUNTRY_INFO!M672&gt;=(COUNTRY_INFO!F672+COUNTRY_INFO!G672),COUNTRY_INFO!F672+COUNTRY_INFO!G672,COUNTRY_INFO!$M672), 0))</f>
        <v>0</v>
      </c>
      <c r="I672" s="3"/>
      <c r="J672" s="15">
        <f t="shared" si="72"/>
        <v>0</v>
      </c>
      <c r="K672" s="15">
        <f t="shared" si="73"/>
        <v>0</v>
      </c>
      <c r="L672" s="15">
        <f t="shared" si="74"/>
        <v>0</v>
      </c>
      <c r="M672" s="15">
        <f t="shared" si="75"/>
        <v>0</v>
      </c>
      <c r="N672" s="15">
        <f t="shared" si="76"/>
        <v>0</v>
      </c>
      <c r="O672" s="25"/>
      <c r="P672" s="17">
        <f t="shared" si="70"/>
        <v>0</v>
      </c>
      <c r="Q672" s="17">
        <f t="shared" si="71"/>
        <v>0</v>
      </c>
    </row>
    <row r="673" spans="1:17" x14ac:dyDescent="0.2">
      <c r="A673" s="14" t="str">
        <f>IF(INTRO!$E$39="Non-endemic"," ",IF(COUNTRY_INFO!A673=0," ",COUNTRY_INFO!A673))</f>
        <v>Ethiopia</v>
      </c>
      <c r="B673" s="14" t="str">
        <f>IF(INTRO!$E$39="Non-endemic"," ",IF(COUNTRY_INFO!B673=0," ",COUNTRY_INFO!B673))</f>
        <v>SNNPR Hadiya</v>
      </c>
      <c r="C673" s="14" t="str">
        <f>IF(INTRO!$E$39="Non-endemic"," ",IF(COUNTRY_INFO!C673=0," ",COUNTRY_INFO!C673))</f>
        <v>Soro</v>
      </c>
      <c r="D673" s="15">
        <f>IF(INTRO!$E$39="Non-endemic",0,IF(INTRO!$E$39="Endemic but PC is not required",IF(COUNTRY_INFO!$H673=1,COUNTRY_INFO!F673+COUNTRY_INFO!G673,0),IF(COUNTRY_INFO!$H673=1,COUNTRY_INFO!F673+COUNTRY_INFO!G673,IF(COUNTRY_INFO!$I673=1,IF(COUNTRY_INFO!M673&gt;=(COUNTRY_INFO!F673+COUNTRY_INFO!G673),COUNTRY_INFO!F673+COUNTRY_INFO!G673,COUNTRY_INFO!$M673),0))))</f>
        <v>0</v>
      </c>
      <c r="E673" s="16">
        <f>IF(AND(INTRO!$E$39="Non-endemic",INTRO!$E$37="Non-endemic"),"Not required",IF(INTRO!$E$39="Non-endemic","Treat with DEC",COUNTRY_INFO!P673))</f>
        <v>0</v>
      </c>
      <c r="F673" s="16">
        <f>IF(INTRO!$E$39&lt;&gt;"Non-endemic",COUNTRY_INFO!Q673,"Not required")</f>
        <v>0</v>
      </c>
      <c r="G673" s="15">
        <f>IF(COUNTRY_INFO!H673=1, IF($E673=1,$D673, 0),0)</f>
        <v>0</v>
      </c>
      <c r="H673" s="15">
        <f>IF(INTRO!$E$39&lt;&gt;"Endemic",0, IF(AND(COUNTRY_INFO!$I673=1,$F673&lt;&gt;0),IF(COUNTRY_INFO!M673&gt;=(COUNTRY_INFO!F673+COUNTRY_INFO!G673),COUNTRY_INFO!F673+COUNTRY_INFO!G673,COUNTRY_INFO!$M673), 0))</f>
        <v>0</v>
      </c>
      <c r="I673" s="3"/>
      <c r="J673" s="15">
        <f t="shared" si="72"/>
        <v>0</v>
      </c>
      <c r="K673" s="15">
        <f t="shared" si="73"/>
        <v>0</v>
      </c>
      <c r="L673" s="15">
        <f t="shared" si="74"/>
        <v>0</v>
      </c>
      <c r="M673" s="15">
        <f t="shared" si="75"/>
        <v>0</v>
      </c>
      <c r="N673" s="15">
        <f t="shared" si="76"/>
        <v>0</v>
      </c>
      <c r="O673" s="25"/>
      <c r="P673" s="17">
        <f t="shared" si="70"/>
        <v>0</v>
      </c>
      <c r="Q673" s="17">
        <f t="shared" si="71"/>
        <v>0</v>
      </c>
    </row>
    <row r="674" spans="1:17" x14ac:dyDescent="0.2">
      <c r="A674" s="14" t="str">
        <f>IF(INTRO!$E$39="Non-endemic"," ",IF(COUNTRY_INFO!A674=0," ",COUNTRY_INFO!A674))</f>
        <v>Ethiopia</v>
      </c>
      <c r="B674" s="14" t="str">
        <f>IF(INTRO!$E$39="Non-endemic"," ",IF(COUNTRY_INFO!B674=0," ",COUNTRY_INFO!B674))</f>
        <v>SNNPR Halaba Special Woreda</v>
      </c>
      <c r="C674" s="14" t="str">
        <f>IF(INTRO!$E$39="Non-endemic"," ",IF(COUNTRY_INFO!C674=0," ",COUNTRY_INFO!C674))</f>
        <v>Halaba Rural</v>
      </c>
      <c r="D674" s="15">
        <f>IF(INTRO!$E$39="Non-endemic",0,IF(INTRO!$E$39="Endemic but PC is not required",IF(COUNTRY_INFO!$H674=1,COUNTRY_INFO!F674+COUNTRY_INFO!G674,0),IF(COUNTRY_INFO!$H674=1,COUNTRY_INFO!F674+COUNTRY_INFO!G674,IF(COUNTRY_INFO!$I674=1,IF(COUNTRY_INFO!M674&gt;=(COUNTRY_INFO!F674+COUNTRY_INFO!G674),COUNTRY_INFO!F674+COUNTRY_INFO!G674,COUNTRY_INFO!$M674),0))))</f>
        <v>0</v>
      </c>
      <c r="E674" s="16">
        <f>IF(AND(INTRO!$E$39="Non-endemic",INTRO!$E$37="Non-endemic"),"Not required",IF(INTRO!$E$39="Non-endemic","Treat with DEC",COUNTRY_INFO!P674))</f>
        <v>0</v>
      </c>
      <c r="F674" s="16">
        <f>IF(INTRO!$E$39&lt;&gt;"Non-endemic",COUNTRY_INFO!Q674,"Not required")</f>
        <v>0</v>
      </c>
      <c r="G674" s="15">
        <f>IF(COUNTRY_INFO!H674=1, IF($E674=1,$D674, 0),0)</f>
        <v>0</v>
      </c>
      <c r="H674" s="15">
        <f>IF(INTRO!$E$39&lt;&gt;"Endemic",0, IF(AND(COUNTRY_INFO!$I674=1,$F674&lt;&gt;0),IF(COUNTRY_INFO!M674&gt;=(COUNTRY_INFO!F674+COUNTRY_INFO!G674),COUNTRY_INFO!F674+COUNTRY_INFO!G674,COUNTRY_INFO!$M674), 0))</f>
        <v>0</v>
      </c>
      <c r="I674" s="3"/>
      <c r="J674" s="15">
        <f t="shared" si="72"/>
        <v>0</v>
      </c>
      <c r="K674" s="15">
        <f t="shared" si="73"/>
        <v>0</v>
      </c>
      <c r="L674" s="15">
        <f t="shared" si="74"/>
        <v>0</v>
      </c>
      <c r="M674" s="15">
        <f t="shared" si="75"/>
        <v>0</v>
      </c>
      <c r="N674" s="15">
        <f t="shared" si="76"/>
        <v>0</v>
      </c>
      <c r="O674" s="25"/>
      <c r="P674" s="17">
        <f t="shared" si="70"/>
        <v>0</v>
      </c>
      <c r="Q674" s="17">
        <f t="shared" si="71"/>
        <v>0</v>
      </c>
    </row>
    <row r="675" spans="1:17" x14ac:dyDescent="0.2">
      <c r="A675" s="14" t="str">
        <f>IF(INTRO!$E$39="Non-endemic"," ",IF(COUNTRY_INFO!A675=0," ",COUNTRY_INFO!A675))</f>
        <v>Ethiopia</v>
      </c>
      <c r="B675" s="14" t="str">
        <f>IF(INTRO!$E$39="Non-endemic"," ",IF(COUNTRY_INFO!B675=0," ",COUNTRY_INFO!B675))</f>
        <v>SNNPR Kafa</v>
      </c>
      <c r="C675" s="14" t="str">
        <f>IF(INTRO!$E$39="Non-endemic"," ",IF(COUNTRY_INFO!C675=0," ",COUNTRY_INFO!C675))</f>
        <v>Adiyio</v>
      </c>
      <c r="D675" s="15">
        <f>IF(INTRO!$E$39="Non-endemic",0,IF(INTRO!$E$39="Endemic but PC is not required",IF(COUNTRY_INFO!$H675=1,COUNTRY_INFO!F675+COUNTRY_INFO!G675,0),IF(COUNTRY_INFO!$H675=1,COUNTRY_INFO!F675+COUNTRY_INFO!G675,IF(COUNTRY_INFO!$I675=1,IF(COUNTRY_INFO!M675&gt;=(COUNTRY_INFO!F675+COUNTRY_INFO!G675),COUNTRY_INFO!F675+COUNTRY_INFO!G675,COUNTRY_INFO!$M675),0))))</f>
        <v>115545.13846641399</v>
      </c>
      <c r="E675" s="16">
        <f>IF(AND(INTRO!$E$39="Non-endemic",INTRO!$E$37="Non-endemic"),"Not required",IF(INTRO!$E$39="Non-endemic","Treat with DEC",COUNTRY_INFO!P675))</f>
        <v>0</v>
      </c>
      <c r="F675" s="16">
        <f>IF(INTRO!$E$39&lt;&gt;"Non-endemic",COUNTRY_INFO!Q675,"Not required")</f>
        <v>2</v>
      </c>
      <c r="G675" s="15">
        <f>IF(COUNTRY_INFO!H675=1, IF($E675=1,$D675, 0),0)</f>
        <v>0</v>
      </c>
      <c r="H675" s="15">
        <f>IF(INTRO!$E$39&lt;&gt;"Endemic",0, IF(AND(COUNTRY_INFO!$I675=1,$F675&lt;&gt;0),IF(COUNTRY_INFO!M675&gt;=(COUNTRY_INFO!F675+COUNTRY_INFO!G675),COUNTRY_INFO!F675+COUNTRY_INFO!G675,COUNTRY_INFO!$M675), 0))</f>
        <v>115545.13846641399</v>
      </c>
      <c r="I675" s="3"/>
      <c r="J675" s="15">
        <f t="shared" si="72"/>
        <v>115545.13846641399</v>
      </c>
      <c r="K675" s="15">
        <f t="shared" si="73"/>
        <v>0</v>
      </c>
      <c r="L675" s="15">
        <f t="shared" si="74"/>
        <v>647052.77541191829</v>
      </c>
      <c r="M675" s="15">
        <f t="shared" si="75"/>
        <v>0</v>
      </c>
      <c r="N675" s="15">
        <f t="shared" si="76"/>
        <v>647052.77541191829</v>
      </c>
      <c r="O675" s="25"/>
      <c r="P675" s="17">
        <f t="shared" si="70"/>
        <v>647052.77541191829</v>
      </c>
      <c r="Q675" s="17">
        <f t="shared" si="71"/>
        <v>1295</v>
      </c>
    </row>
    <row r="676" spans="1:17" x14ac:dyDescent="0.2">
      <c r="A676" s="14" t="str">
        <f>IF(INTRO!$E$39="Non-endemic"," ",IF(COUNTRY_INFO!A676=0," ",COUNTRY_INFO!A676))</f>
        <v>Ethiopia</v>
      </c>
      <c r="B676" s="14" t="str">
        <f>IF(INTRO!$E$39="Non-endemic"," ",IF(COUNTRY_INFO!B676=0," ",COUNTRY_INFO!B676))</f>
        <v>SNNPR Kafa</v>
      </c>
      <c r="C676" s="14" t="str">
        <f>IF(INTRO!$E$39="Non-endemic"," ",IF(COUNTRY_INFO!C676=0," ",COUNTRY_INFO!C676))</f>
        <v>Bita</v>
      </c>
      <c r="D676" s="15">
        <f>IF(INTRO!$E$39="Non-endemic",0,IF(INTRO!$E$39="Endemic but PC is not required",IF(COUNTRY_INFO!$H676=1,COUNTRY_INFO!F676+COUNTRY_INFO!G676,0),IF(COUNTRY_INFO!$H676=1,COUNTRY_INFO!F676+COUNTRY_INFO!G676,IF(COUNTRY_INFO!$I676=1,IF(COUNTRY_INFO!M676&gt;=(COUNTRY_INFO!F676+COUNTRY_INFO!G676),COUNTRY_INFO!F676+COUNTRY_INFO!G676,COUNTRY_INFO!$M676),0))))</f>
        <v>80122.313552249601</v>
      </c>
      <c r="E676" s="16">
        <f>IF(AND(INTRO!$E$39="Non-endemic",INTRO!$E$37="Non-endemic"),"Not required",IF(INTRO!$E$39="Non-endemic","Treat with DEC",COUNTRY_INFO!P676))</f>
        <v>0</v>
      </c>
      <c r="F676" s="16">
        <f>IF(INTRO!$E$39&lt;&gt;"Non-endemic",COUNTRY_INFO!Q676,"Not required")</f>
        <v>2</v>
      </c>
      <c r="G676" s="15">
        <f>IF(COUNTRY_INFO!H676=1, IF($E676=1,$D676, 0),0)</f>
        <v>0</v>
      </c>
      <c r="H676" s="15">
        <f>IF(INTRO!$E$39&lt;&gt;"Endemic",0, IF(AND(COUNTRY_INFO!$I676=1,$F676&lt;&gt;0),IF(COUNTRY_INFO!M676&gt;=(COUNTRY_INFO!F676+COUNTRY_INFO!G676),COUNTRY_INFO!F676+COUNTRY_INFO!G676,COUNTRY_INFO!$M676), 0))</f>
        <v>80122.313552249601</v>
      </c>
      <c r="I676" s="3"/>
      <c r="J676" s="15">
        <f t="shared" si="72"/>
        <v>80122.313552249601</v>
      </c>
      <c r="K676" s="15">
        <f t="shared" si="73"/>
        <v>0</v>
      </c>
      <c r="L676" s="15">
        <f t="shared" si="74"/>
        <v>448684.95589259773</v>
      </c>
      <c r="M676" s="15">
        <f t="shared" si="75"/>
        <v>0</v>
      </c>
      <c r="N676" s="15">
        <f t="shared" si="76"/>
        <v>448684.95589259773</v>
      </c>
      <c r="O676" s="25"/>
      <c r="P676" s="17">
        <f t="shared" si="70"/>
        <v>448684.95589259773</v>
      </c>
      <c r="Q676" s="17">
        <f t="shared" si="71"/>
        <v>898</v>
      </c>
    </row>
    <row r="677" spans="1:17" x14ac:dyDescent="0.2">
      <c r="A677" s="14" t="str">
        <f>IF(INTRO!$E$39="Non-endemic"," ",IF(COUNTRY_INFO!A677=0," ",COUNTRY_INFO!A677))</f>
        <v>Ethiopia</v>
      </c>
      <c r="B677" s="14" t="str">
        <f>IF(INTRO!$E$39="Non-endemic"," ",IF(COUNTRY_INFO!B677=0," ",COUNTRY_INFO!B677))</f>
        <v>SNNPR Kafa</v>
      </c>
      <c r="C677" s="14" t="str">
        <f>IF(INTRO!$E$39="Non-endemic"," ",IF(COUNTRY_INFO!C677=0," ",COUNTRY_INFO!C677))</f>
        <v>Bonga Town</v>
      </c>
      <c r="D677" s="15">
        <f>IF(INTRO!$E$39="Non-endemic",0,IF(INTRO!$E$39="Endemic but PC is not required",IF(COUNTRY_INFO!$H677=1,COUNTRY_INFO!F677+COUNTRY_INFO!G677,0),IF(COUNTRY_INFO!$H677=1,COUNTRY_INFO!F677+COUNTRY_INFO!G677,IF(COUNTRY_INFO!$I677=1,IF(COUNTRY_INFO!M677&gt;=(COUNTRY_INFO!F677+COUNTRY_INFO!G677),COUNTRY_INFO!F677+COUNTRY_INFO!G677,COUNTRY_INFO!$M677),0))))</f>
        <v>25983.427496486398</v>
      </c>
      <c r="E677" s="16">
        <f>IF(AND(INTRO!$E$39="Non-endemic",INTRO!$E$37="Non-endemic"),"Not required",IF(INTRO!$E$39="Non-endemic","Treat with DEC",COUNTRY_INFO!P677))</f>
        <v>0</v>
      </c>
      <c r="F677" s="16">
        <f>IF(INTRO!$E$39&lt;&gt;"Non-endemic",COUNTRY_INFO!Q677,"Not required")</f>
        <v>2</v>
      </c>
      <c r="G677" s="15">
        <f>IF(COUNTRY_INFO!H677=1, IF($E677=1,$D677, 0),0)</f>
        <v>0</v>
      </c>
      <c r="H677" s="15">
        <f>IF(INTRO!$E$39&lt;&gt;"Endemic",0, IF(AND(COUNTRY_INFO!$I677=1,$F677&lt;&gt;0),IF(COUNTRY_INFO!M677&gt;=(COUNTRY_INFO!F677+COUNTRY_INFO!G677),COUNTRY_INFO!F677+COUNTRY_INFO!G677,COUNTRY_INFO!$M677), 0))</f>
        <v>25983.427496486398</v>
      </c>
      <c r="I677" s="3"/>
      <c r="J677" s="15">
        <f t="shared" si="72"/>
        <v>25983.427496486398</v>
      </c>
      <c r="K677" s="15">
        <f t="shared" si="73"/>
        <v>0</v>
      </c>
      <c r="L677" s="15">
        <f t="shared" si="74"/>
        <v>145507.19398032382</v>
      </c>
      <c r="M677" s="15">
        <f t="shared" si="75"/>
        <v>0</v>
      </c>
      <c r="N677" s="15">
        <f t="shared" si="76"/>
        <v>145507.19398032382</v>
      </c>
      <c r="O677" s="25"/>
      <c r="P677" s="17">
        <f t="shared" si="70"/>
        <v>145507.19398032382</v>
      </c>
      <c r="Q677" s="17">
        <f t="shared" si="71"/>
        <v>292</v>
      </c>
    </row>
    <row r="678" spans="1:17" x14ac:dyDescent="0.2">
      <c r="A678" s="14" t="str">
        <f>IF(INTRO!$E$39="Non-endemic"," ",IF(COUNTRY_INFO!A678=0," ",COUNTRY_INFO!A678))</f>
        <v>Ethiopia</v>
      </c>
      <c r="B678" s="14" t="str">
        <f>IF(INTRO!$E$39="Non-endemic"," ",IF(COUNTRY_INFO!B678=0," ",COUNTRY_INFO!B678))</f>
        <v>SNNPR Kafa</v>
      </c>
      <c r="C678" s="14" t="str">
        <f>IF(INTRO!$E$39="Non-endemic"," ",IF(COUNTRY_INFO!C678=0," ",COUNTRY_INFO!C678))</f>
        <v>Chena</v>
      </c>
      <c r="D678" s="15">
        <f>IF(INTRO!$E$39="Non-endemic",0,IF(INTRO!$E$39="Endemic but PC is not required",IF(COUNTRY_INFO!$H678=1,COUNTRY_INFO!F678+COUNTRY_INFO!G678,0),IF(COUNTRY_INFO!$H678=1,COUNTRY_INFO!F678+COUNTRY_INFO!G678,IF(COUNTRY_INFO!$I678=1,IF(COUNTRY_INFO!M678&gt;=(COUNTRY_INFO!F678+COUNTRY_INFO!G678),COUNTRY_INFO!F678+COUNTRY_INFO!G678,COUNTRY_INFO!$M678),0))))</f>
        <v>171262.457033646</v>
      </c>
      <c r="E678" s="16">
        <f>IF(AND(INTRO!$E$39="Non-endemic",INTRO!$E$37="Non-endemic"),"Not required",IF(INTRO!$E$39="Non-endemic","Treat with DEC",COUNTRY_INFO!P678))</f>
        <v>0</v>
      </c>
      <c r="F678" s="16">
        <f>IF(INTRO!$E$39&lt;&gt;"Non-endemic",COUNTRY_INFO!Q678,"Not required")</f>
        <v>2</v>
      </c>
      <c r="G678" s="15">
        <f>IF(COUNTRY_INFO!H678=1, IF($E678=1,$D678, 0),0)</f>
        <v>0</v>
      </c>
      <c r="H678" s="15">
        <f>IF(INTRO!$E$39&lt;&gt;"Endemic",0, IF(AND(COUNTRY_INFO!$I678=1,$F678&lt;&gt;0),IF(COUNTRY_INFO!M678&gt;=(COUNTRY_INFO!F678+COUNTRY_INFO!G678),COUNTRY_INFO!F678+COUNTRY_INFO!G678,COUNTRY_INFO!$M678), 0))</f>
        <v>171262.457033646</v>
      </c>
      <c r="I678" s="3"/>
      <c r="J678" s="15">
        <f t="shared" si="72"/>
        <v>171262.457033646</v>
      </c>
      <c r="K678" s="15">
        <f t="shared" si="73"/>
        <v>0</v>
      </c>
      <c r="L678" s="15">
        <f t="shared" si="74"/>
        <v>959069.75938841759</v>
      </c>
      <c r="M678" s="15">
        <f t="shared" si="75"/>
        <v>0</v>
      </c>
      <c r="N678" s="15">
        <f t="shared" si="76"/>
        <v>959069.75938841759</v>
      </c>
      <c r="O678" s="25"/>
      <c r="P678" s="17">
        <f t="shared" si="70"/>
        <v>959069.75938841759</v>
      </c>
      <c r="Q678" s="17">
        <f t="shared" si="71"/>
        <v>1919</v>
      </c>
    </row>
    <row r="679" spans="1:17" x14ac:dyDescent="0.2">
      <c r="A679" s="14" t="str">
        <f>IF(INTRO!$E$39="Non-endemic"," ",IF(COUNTRY_INFO!A679=0," ",COUNTRY_INFO!A679))</f>
        <v>Ethiopia</v>
      </c>
      <c r="B679" s="14" t="str">
        <f>IF(INTRO!$E$39="Non-endemic"," ",IF(COUNTRY_INFO!B679=0," ",COUNTRY_INFO!B679))</f>
        <v>SNNPR Kafa</v>
      </c>
      <c r="C679" s="14" t="str">
        <f>IF(INTRO!$E$39="Non-endemic"," ",IF(COUNTRY_INFO!C679=0," ",COUNTRY_INFO!C679))</f>
        <v>Cheta</v>
      </c>
      <c r="D679" s="15">
        <f>IF(INTRO!$E$39="Non-endemic",0,IF(INTRO!$E$39="Endemic but PC is not required",IF(COUNTRY_INFO!$H679=1,COUNTRY_INFO!F679+COUNTRY_INFO!G679,0),IF(COUNTRY_INFO!$H679=1,COUNTRY_INFO!F679+COUNTRY_INFO!G679,IF(COUNTRY_INFO!$I679=1,IF(COUNTRY_INFO!M679&gt;=(COUNTRY_INFO!F679+COUNTRY_INFO!G679),COUNTRY_INFO!F679+COUNTRY_INFO!G679,COUNTRY_INFO!$M679),0))))</f>
        <v>35092.298448087597</v>
      </c>
      <c r="E679" s="16">
        <f>IF(AND(INTRO!$E$39="Non-endemic",INTRO!$E$37="Non-endemic"),"Not required",IF(INTRO!$E$39="Non-endemic","Treat with DEC",COUNTRY_INFO!P679))</f>
        <v>0</v>
      </c>
      <c r="F679" s="16">
        <f>IF(INTRO!$E$39&lt;&gt;"Non-endemic",COUNTRY_INFO!Q679,"Not required")</f>
        <v>2</v>
      </c>
      <c r="G679" s="15">
        <f>IF(COUNTRY_INFO!H679=1, IF($E679=1,$D679, 0),0)</f>
        <v>0</v>
      </c>
      <c r="H679" s="15">
        <f>IF(INTRO!$E$39&lt;&gt;"Endemic",0, IF(AND(COUNTRY_INFO!$I679=1,$F679&lt;&gt;0),IF(COUNTRY_INFO!M679&gt;=(COUNTRY_INFO!F679+COUNTRY_INFO!G679),COUNTRY_INFO!F679+COUNTRY_INFO!G679,COUNTRY_INFO!$M679), 0))</f>
        <v>35092.298448087597</v>
      </c>
      <c r="I679" s="3"/>
      <c r="J679" s="15">
        <f t="shared" si="72"/>
        <v>35092.298448087597</v>
      </c>
      <c r="K679" s="15">
        <f t="shared" si="73"/>
        <v>0</v>
      </c>
      <c r="L679" s="15">
        <f t="shared" si="74"/>
        <v>196516.87130929052</v>
      </c>
      <c r="M679" s="15">
        <f t="shared" si="75"/>
        <v>0</v>
      </c>
      <c r="N679" s="15">
        <f t="shared" si="76"/>
        <v>196516.87130929052</v>
      </c>
      <c r="O679" s="25"/>
      <c r="P679" s="17">
        <f t="shared" si="70"/>
        <v>196516.87130929052</v>
      </c>
      <c r="Q679" s="17">
        <f t="shared" si="71"/>
        <v>394</v>
      </c>
    </row>
    <row r="680" spans="1:17" x14ac:dyDescent="0.2">
      <c r="A680" s="14" t="str">
        <f>IF(INTRO!$E$39="Non-endemic"," ",IF(COUNTRY_INFO!A680=0," ",COUNTRY_INFO!A680))</f>
        <v>Ethiopia</v>
      </c>
      <c r="B680" s="14" t="str">
        <f>IF(INTRO!$E$39="Non-endemic"," ",IF(COUNTRY_INFO!B680=0," ",COUNTRY_INFO!B680))</f>
        <v>SNNPR Kafa</v>
      </c>
      <c r="C680" s="14" t="str">
        <f>IF(INTRO!$E$39="Non-endemic"," ",IF(COUNTRY_INFO!C680=0," ",COUNTRY_INFO!C680))</f>
        <v>Decha</v>
      </c>
      <c r="D680" s="15">
        <f>IF(INTRO!$E$39="Non-endemic",0,IF(INTRO!$E$39="Endemic but PC is not required",IF(COUNTRY_INFO!$H680=1,COUNTRY_INFO!F680+COUNTRY_INFO!G680,0),IF(COUNTRY_INFO!$H680=1,COUNTRY_INFO!F680+COUNTRY_INFO!G680,IF(COUNTRY_INFO!$I680=1,IF(COUNTRY_INFO!M680&gt;=(COUNTRY_INFO!F680+COUNTRY_INFO!G680),COUNTRY_INFO!F680+COUNTRY_INFO!G680,COUNTRY_INFO!$M680),0))))</f>
        <v>138598.5162955104</v>
      </c>
      <c r="E680" s="16">
        <f>IF(AND(INTRO!$E$39="Non-endemic",INTRO!$E$37="Non-endemic"),"Not required",IF(INTRO!$E$39="Non-endemic","Treat with DEC",COUNTRY_INFO!P680))</f>
        <v>0</v>
      </c>
      <c r="F680" s="16">
        <f>IF(INTRO!$E$39&lt;&gt;"Non-endemic",COUNTRY_INFO!Q680,"Not required")</f>
        <v>2</v>
      </c>
      <c r="G680" s="15">
        <f>IF(COUNTRY_INFO!H680=1, IF($E680=1,$D680, 0),0)</f>
        <v>0</v>
      </c>
      <c r="H680" s="15">
        <f>IF(INTRO!$E$39&lt;&gt;"Endemic",0, IF(AND(COUNTRY_INFO!$I680=1,$F680&lt;&gt;0),IF(COUNTRY_INFO!M680&gt;=(COUNTRY_INFO!F680+COUNTRY_INFO!G680),COUNTRY_INFO!F680+COUNTRY_INFO!G680,COUNTRY_INFO!$M680), 0))</f>
        <v>138598.5162955104</v>
      </c>
      <c r="I680" s="3"/>
      <c r="J680" s="15">
        <f t="shared" si="72"/>
        <v>138598.5162955104</v>
      </c>
      <c r="K680" s="15">
        <f t="shared" si="73"/>
        <v>0</v>
      </c>
      <c r="L680" s="15">
        <f t="shared" si="74"/>
        <v>776151.69125485816</v>
      </c>
      <c r="M680" s="15">
        <f t="shared" si="75"/>
        <v>0</v>
      </c>
      <c r="N680" s="15">
        <f t="shared" si="76"/>
        <v>776151.69125485816</v>
      </c>
      <c r="O680" s="25"/>
      <c r="P680" s="17">
        <f t="shared" si="70"/>
        <v>776151.69125485816</v>
      </c>
      <c r="Q680" s="17">
        <f t="shared" si="71"/>
        <v>1553</v>
      </c>
    </row>
    <row r="681" spans="1:17" x14ac:dyDescent="0.2">
      <c r="A681" s="14" t="str">
        <f>IF(INTRO!$E$39="Non-endemic"," ",IF(COUNTRY_INFO!A681=0," ",COUNTRY_INFO!A681))</f>
        <v>Ethiopia</v>
      </c>
      <c r="B681" s="14" t="str">
        <f>IF(INTRO!$E$39="Non-endemic"," ",IF(COUNTRY_INFO!B681=0," ",COUNTRY_INFO!B681))</f>
        <v>SNNPR Kafa</v>
      </c>
      <c r="C681" s="14" t="str">
        <f>IF(INTRO!$E$39="Non-endemic"," ",IF(COUNTRY_INFO!C681=0," ",COUNTRY_INFO!C681))</f>
        <v>Gesha</v>
      </c>
      <c r="D681" s="15">
        <f>IF(INTRO!$E$39="Non-endemic",0,IF(INTRO!$E$39="Endemic but PC is not required",IF(COUNTRY_INFO!$H681=1,COUNTRY_INFO!F681+COUNTRY_INFO!G681,0),IF(COUNTRY_INFO!$H681=1,COUNTRY_INFO!F681+COUNTRY_INFO!G681,IF(COUNTRY_INFO!$I681=1,IF(COUNTRY_INFO!M681&gt;=(COUNTRY_INFO!F681+COUNTRY_INFO!G681),COUNTRY_INFO!F681+COUNTRY_INFO!G681,COUNTRY_INFO!$M681),0))))</f>
        <v>91485.847183160397</v>
      </c>
      <c r="E681" s="16">
        <f>IF(AND(INTRO!$E$39="Non-endemic",INTRO!$E$37="Non-endemic"),"Not required",IF(INTRO!$E$39="Non-endemic","Treat with DEC",COUNTRY_INFO!P681))</f>
        <v>0</v>
      </c>
      <c r="F681" s="16">
        <f>IF(INTRO!$E$39&lt;&gt;"Non-endemic",COUNTRY_INFO!Q681,"Not required")</f>
        <v>2</v>
      </c>
      <c r="G681" s="15">
        <f>IF(COUNTRY_INFO!H681=1, IF($E681=1,$D681, 0),0)</f>
        <v>0</v>
      </c>
      <c r="H681" s="15">
        <f>IF(INTRO!$E$39&lt;&gt;"Endemic",0, IF(AND(COUNTRY_INFO!$I681=1,$F681&lt;&gt;0),IF(COUNTRY_INFO!M681&gt;=(COUNTRY_INFO!F681+COUNTRY_INFO!G681),COUNTRY_INFO!F681+COUNTRY_INFO!G681,COUNTRY_INFO!$M681), 0))</f>
        <v>91485.847183160397</v>
      </c>
      <c r="I681" s="3"/>
      <c r="J681" s="15">
        <f t="shared" si="72"/>
        <v>91485.847183160397</v>
      </c>
      <c r="K681" s="15">
        <f t="shared" si="73"/>
        <v>0</v>
      </c>
      <c r="L681" s="15">
        <f t="shared" si="74"/>
        <v>512320.74422569817</v>
      </c>
      <c r="M681" s="15">
        <f t="shared" si="75"/>
        <v>0</v>
      </c>
      <c r="N681" s="15">
        <f t="shared" si="76"/>
        <v>512320.74422569817</v>
      </c>
      <c r="O681" s="25"/>
      <c r="P681" s="17">
        <f t="shared" si="70"/>
        <v>512320.74422569817</v>
      </c>
      <c r="Q681" s="17">
        <f t="shared" si="71"/>
        <v>1025</v>
      </c>
    </row>
    <row r="682" spans="1:17" x14ac:dyDescent="0.2">
      <c r="A682" s="14" t="str">
        <f>IF(INTRO!$E$39="Non-endemic"," ",IF(COUNTRY_INFO!A682=0," ",COUNTRY_INFO!A682))</f>
        <v>Ethiopia</v>
      </c>
      <c r="B682" s="14" t="str">
        <f>IF(INTRO!$E$39="Non-endemic"," ",IF(COUNTRY_INFO!B682=0," ",COUNTRY_INFO!B682))</f>
        <v>SNNPR Kafa</v>
      </c>
      <c r="C682" s="14" t="str">
        <f>IF(INTRO!$E$39="Non-endemic"," ",IF(COUNTRY_INFO!C682=0," ",COUNTRY_INFO!C682))</f>
        <v>Gewata</v>
      </c>
      <c r="D682" s="15">
        <f>IF(INTRO!$E$39="Non-endemic",0,IF(INTRO!$E$39="Endemic but PC is not required",IF(COUNTRY_INFO!$H682=1,COUNTRY_INFO!F682+COUNTRY_INFO!G682,0),IF(COUNTRY_INFO!$H682=1,COUNTRY_INFO!F682+COUNTRY_INFO!G682,IF(COUNTRY_INFO!$I682=1,IF(COUNTRY_INFO!M682&gt;=(COUNTRY_INFO!F682+COUNTRY_INFO!G682),COUNTRY_INFO!F682+COUNTRY_INFO!G682,COUNTRY_INFO!$M682),0))))</f>
        <v>77643.365056673589</v>
      </c>
      <c r="E682" s="16">
        <f>IF(AND(INTRO!$E$39="Non-endemic",INTRO!$E$37="Non-endemic"),"Not required",IF(INTRO!$E$39="Non-endemic","Treat with DEC",COUNTRY_INFO!P682))</f>
        <v>0</v>
      </c>
      <c r="F682" s="16">
        <f>IF(INTRO!$E$39&lt;&gt;"Non-endemic",COUNTRY_INFO!Q682,"Not required")</f>
        <v>2</v>
      </c>
      <c r="G682" s="15">
        <f>IF(COUNTRY_INFO!H682=1, IF($E682=1,$D682, 0),0)</f>
        <v>0</v>
      </c>
      <c r="H682" s="15">
        <f>IF(INTRO!$E$39&lt;&gt;"Endemic",0, IF(AND(COUNTRY_INFO!$I682=1,$F682&lt;&gt;0),IF(COUNTRY_INFO!M682&gt;=(COUNTRY_INFO!F682+COUNTRY_INFO!G682),COUNTRY_INFO!F682+COUNTRY_INFO!G682,COUNTRY_INFO!$M682), 0))</f>
        <v>77643.365056673589</v>
      </c>
      <c r="I682" s="3"/>
      <c r="J682" s="15">
        <f t="shared" si="72"/>
        <v>77643.365056673589</v>
      </c>
      <c r="K682" s="15">
        <f t="shared" si="73"/>
        <v>0</v>
      </c>
      <c r="L682" s="15">
        <f t="shared" si="74"/>
        <v>434802.84431737207</v>
      </c>
      <c r="M682" s="15">
        <f t="shared" si="75"/>
        <v>0</v>
      </c>
      <c r="N682" s="15">
        <f t="shared" si="76"/>
        <v>434802.84431737207</v>
      </c>
      <c r="O682" s="25"/>
      <c r="P682" s="17">
        <f t="shared" si="70"/>
        <v>434802.84431737207</v>
      </c>
      <c r="Q682" s="17">
        <f t="shared" si="71"/>
        <v>870</v>
      </c>
    </row>
    <row r="683" spans="1:17" x14ac:dyDescent="0.2">
      <c r="A683" s="14" t="str">
        <f>IF(INTRO!$E$39="Non-endemic"," ",IF(COUNTRY_INFO!A683=0," ",COUNTRY_INFO!A683))</f>
        <v>Ethiopia</v>
      </c>
      <c r="B683" s="14" t="str">
        <f>IF(INTRO!$E$39="Non-endemic"," ",IF(COUNTRY_INFO!B683=0," ",COUNTRY_INFO!B683))</f>
        <v>SNNPR Kafa</v>
      </c>
      <c r="C683" s="14" t="str">
        <f>IF(INTRO!$E$39="Non-endemic"," ",IF(COUNTRY_INFO!C683=0," ",COUNTRY_INFO!C683))</f>
        <v>Gimbo</v>
      </c>
      <c r="D683" s="15">
        <f>IF(INTRO!$E$39="Non-endemic",0,IF(INTRO!$E$39="Endemic but PC is not required",IF(COUNTRY_INFO!$H683=1,COUNTRY_INFO!F683+COUNTRY_INFO!G683,0),IF(COUNTRY_INFO!$H683=1,COUNTRY_INFO!F683+COUNTRY_INFO!G683,IF(COUNTRY_INFO!$I683=1,IF(COUNTRY_INFO!M683&gt;=(COUNTRY_INFO!F683+COUNTRY_INFO!G683),COUNTRY_INFO!F683+COUNTRY_INFO!G683,COUNTRY_INFO!$M683),0))))</f>
        <v>97697.55247802721</v>
      </c>
      <c r="E683" s="16">
        <f>IF(AND(INTRO!$E$39="Non-endemic",INTRO!$E$37="Non-endemic"),"Not required",IF(INTRO!$E$39="Non-endemic","Treat with DEC",COUNTRY_INFO!P683))</f>
        <v>0</v>
      </c>
      <c r="F683" s="16">
        <f>IF(INTRO!$E$39&lt;&gt;"Non-endemic",COUNTRY_INFO!Q683,"Not required")</f>
        <v>2</v>
      </c>
      <c r="G683" s="15">
        <f>IF(COUNTRY_INFO!H683=1, IF($E683=1,$D683, 0),0)</f>
        <v>0</v>
      </c>
      <c r="H683" s="15">
        <f>IF(INTRO!$E$39&lt;&gt;"Endemic",0, IF(AND(COUNTRY_INFO!$I683=1,$F683&lt;&gt;0),IF(COUNTRY_INFO!M683&gt;=(COUNTRY_INFO!F683+COUNTRY_INFO!G683),COUNTRY_INFO!F683+COUNTRY_INFO!G683,COUNTRY_INFO!$M683), 0))</f>
        <v>97697.55247802721</v>
      </c>
      <c r="I683" s="3"/>
      <c r="J683" s="15">
        <f t="shared" si="72"/>
        <v>97697.55247802721</v>
      </c>
      <c r="K683" s="15">
        <f t="shared" si="73"/>
        <v>0</v>
      </c>
      <c r="L683" s="15">
        <f t="shared" si="74"/>
        <v>547106.29387695238</v>
      </c>
      <c r="M683" s="15">
        <f t="shared" si="75"/>
        <v>0</v>
      </c>
      <c r="N683" s="15">
        <f t="shared" si="76"/>
        <v>547106.29387695238</v>
      </c>
      <c r="O683" s="25"/>
      <c r="P683" s="17">
        <f t="shared" si="70"/>
        <v>547106.29387695238</v>
      </c>
      <c r="Q683" s="17">
        <f t="shared" si="71"/>
        <v>1095</v>
      </c>
    </row>
    <row r="684" spans="1:17" x14ac:dyDescent="0.2">
      <c r="A684" s="14" t="str">
        <f>IF(INTRO!$E$39="Non-endemic"," ",IF(COUNTRY_INFO!A684=0," ",COUNTRY_INFO!A684))</f>
        <v>Ethiopia</v>
      </c>
      <c r="B684" s="14" t="str">
        <f>IF(INTRO!$E$39="Non-endemic"," ",IF(COUNTRY_INFO!B684=0," ",COUNTRY_INFO!B684))</f>
        <v>SNNPR Kafa</v>
      </c>
      <c r="C684" s="14" t="str">
        <f>IF(INTRO!$E$39="Non-endemic"," ",IF(COUNTRY_INFO!C684=0," ",COUNTRY_INFO!C684))</f>
        <v>Saylem</v>
      </c>
      <c r="D684" s="15">
        <f>IF(INTRO!$E$39="Non-endemic",0,IF(INTRO!$E$39="Endemic but PC is not required",IF(COUNTRY_INFO!$H684=1,COUNTRY_INFO!F684+COUNTRY_INFO!G684,0),IF(COUNTRY_INFO!$H684=1,COUNTRY_INFO!F684+COUNTRY_INFO!G684,IF(COUNTRY_INFO!$I684=1,IF(COUNTRY_INFO!M684&gt;=(COUNTRY_INFO!F684+COUNTRY_INFO!G684),COUNTRY_INFO!F684+COUNTRY_INFO!G684,COUNTRY_INFO!$M684),0))))</f>
        <v>44006.394875036392</v>
      </c>
      <c r="E684" s="16">
        <f>IF(AND(INTRO!$E$39="Non-endemic",INTRO!$E$37="Non-endemic"),"Not required",IF(INTRO!$E$39="Non-endemic","Treat with DEC",COUNTRY_INFO!P684))</f>
        <v>0</v>
      </c>
      <c r="F684" s="16">
        <f>IF(INTRO!$E$39&lt;&gt;"Non-endemic",COUNTRY_INFO!Q684,"Not required")</f>
        <v>2</v>
      </c>
      <c r="G684" s="15">
        <f>IF(COUNTRY_INFO!H684=1, IF($E684=1,$D684, 0),0)</f>
        <v>0</v>
      </c>
      <c r="H684" s="15">
        <f>IF(INTRO!$E$39&lt;&gt;"Endemic",0, IF(AND(COUNTRY_INFO!$I684=1,$F684&lt;&gt;0),IF(COUNTRY_INFO!M684&gt;=(COUNTRY_INFO!F684+COUNTRY_INFO!G684),COUNTRY_INFO!F684+COUNTRY_INFO!G684,COUNTRY_INFO!$M684), 0))</f>
        <v>44006.394875036392</v>
      </c>
      <c r="I684" s="3"/>
      <c r="J684" s="15">
        <f t="shared" si="72"/>
        <v>44006.394875036392</v>
      </c>
      <c r="K684" s="15">
        <f t="shared" si="73"/>
        <v>0</v>
      </c>
      <c r="L684" s="15">
        <f t="shared" si="74"/>
        <v>246435.81130020379</v>
      </c>
      <c r="M684" s="15">
        <f t="shared" si="75"/>
        <v>0</v>
      </c>
      <c r="N684" s="15">
        <f t="shared" si="76"/>
        <v>246435.81130020379</v>
      </c>
      <c r="O684" s="25"/>
      <c r="P684" s="17">
        <f t="shared" si="70"/>
        <v>246435.81130020379</v>
      </c>
      <c r="Q684" s="17">
        <f t="shared" si="71"/>
        <v>493</v>
      </c>
    </row>
    <row r="685" spans="1:17" x14ac:dyDescent="0.2">
      <c r="A685" s="14" t="str">
        <f>IF(INTRO!$E$39="Non-endemic"," ",IF(COUNTRY_INFO!A685=0," ",COUNTRY_INFO!A685))</f>
        <v>Ethiopia</v>
      </c>
      <c r="B685" s="14" t="str">
        <f>IF(INTRO!$E$39="Non-endemic"," ",IF(COUNTRY_INFO!B685=0," ",COUNTRY_INFO!B685))</f>
        <v>SNNPR Kafa</v>
      </c>
      <c r="C685" s="14" t="str">
        <f>IF(INTRO!$E$39="Non-endemic"," ",IF(COUNTRY_INFO!C685=0," ",COUNTRY_INFO!C685))</f>
        <v>Tello</v>
      </c>
      <c r="D685" s="15">
        <f>IF(INTRO!$E$39="Non-endemic",0,IF(INTRO!$E$39="Endemic but PC is not required",IF(COUNTRY_INFO!$H685=1,COUNTRY_INFO!F685+COUNTRY_INFO!G685,0),IF(COUNTRY_INFO!$H685=1,COUNTRY_INFO!F685+COUNTRY_INFO!G685,IF(COUNTRY_INFO!$I685=1,IF(COUNTRY_INFO!M685&gt;=(COUNTRY_INFO!F685+COUNTRY_INFO!G685),COUNTRY_INFO!F685+COUNTRY_INFO!G685,COUNTRY_INFO!$M685),0))))</f>
        <v>68165.181370017192</v>
      </c>
      <c r="E685" s="16">
        <f>IF(AND(INTRO!$E$39="Non-endemic",INTRO!$E$37="Non-endemic"),"Not required",IF(INTRO!$E$39="Non-endemic","Treat with DEC",COUNTRY_INFO!P685))</f>
        <v>0</v>
      </c>
      <c r="F685" s="16">
        <f>IF(INTRO!$E$39&lt;&gt;"Non-endemic",COUNTRY_INFO!Q685,"Not required")</f>
        <v>2</v>
      </c>
      <c r="G685" s="15">
        <f>IF(COUNTRY_INFO!H685=1, IF($E685=1,$D685, 0),0)</f>
        <v>0</v>
      </c>
      <c r="H685" s="15">
        <f>IF(INTRO!$E$39&lt;&gt;"Endemic",0, IF(AND(COUNTRY_INFO!$I685=1,$F685&lt;&gt;0),IF(COUNTRY_INFO!M685&gt;=(COUNTRY_INFO!F685+COUNTRY_INFO!G685),COUNTRY_INFO!F685+COUNTRY_INFO!G685,COUNTRY_INFO!$M685), 0))</f>
        <v>68165.181370017192</v>
      </c>
      <c r="I685" s="3"/>
      <c r="J685" s="15">
        <f t="shared" si="72"/>
        <v>68165.181370017192</v>
      </c>
      <c r="K685" s="15">
        <f t="shared" si="73"/>
        <v>0</v>
      </c>
      <c r="L685" s="15">
        <f t="shared" si="74"/>
        <v>381725.01567209623</v>
      </c>
      <c r="M685" s="15">
        <f t="shared" si="75"/>
        <v>0</v>
      </c>
      <c r="N685" s="15">
        <f t="shared" si="76"/>
        <v>381725.01567209623</v>
      </c>
      <c r="O685" s="25"/>
      <c r="P685" s="17">
        <f t="shared" si="70"/>
        <v>381725.01567209623</v>
      </c>
      <c r="Q685" s="17">
        <f t="shared" si="71"/>
        <v>764</v>
      </c>
    </row>
    <row r="686" spans="1:17" x14ac:dyDescent="0.2">
      <c r="A686" s="14" t="str">
        <f>IF(INTRO!$E$39="Non-endemic"," ",IF(COUNTRY_INFO!A686=0," ",COUNTRY_INFO!A686))</f>
        <v>Ethiopia</v>
      </c>
      <c r="B686" s="14" t="str">
        <f>IF(INTRO!$E$39="Non-endemic"," ",IF(COUNTRY_INFO!B686=0," ",COUNTRY_INFO!B686))</f>
        <v>SNNPR Kembata Tembaro</v>
      </c>
      <c r="C686" s="14" t="str">
        <f>IF(INTRO!$E$39="Non-endemic"," ",IF(COUNTRY_INFO!C686=0," ",COUNTRY_INFO!C686))</f>
        <v>Angacha</v>
      </c>
      <c r="D686" s="15">
        <f>IF(INTRO!$E$39="Non-endemic",0,IF(INTRO!$E$39="Endemic but PC is not required",IF(COUNTRY_INFO!$H686=1,COUNTRY_INFO!F686+COUNTRY_INFO!G686,0),IF(COUNTRY_INFO!$H686=1,COUNTRY_INFO!F686+COUNTRY_INFO!G686,IF(COUNTRY_INFO!$I686=1,IF(COUNTRY_INFO!M686&gt;=(COUNTRY_INFO!F686+COUNTRY_INFO!G686),COUNTRY_INFO!F686+COUNTRY_INFO!G686,COUNTRY_INFO!$M686),0))))</f>
        <v>0</v>
      </c>
      <c r="E686" s="16">
        <f>IF(AND(INTRO!$E$39="Non-endemic",INTRO!$E$37="Non-endemic"),"Not required",IF(INTRO!$E$39="Non-endemic","Treat with DEC",COUNTRY_INFO!P686))</f>
        <v>0</v>
      </c>
      <c r="F686" s="16">
        <f>IF(INTRO!$E$39&lt;&gt;"Non-endemic",COUNTRY_INFO!Q686,"Not required")</f>
        <v>0</v>
      </c>
      <c r="G686" s="15">
        <f>IF(COUNTRY_INFO!H686=1, IF($E686=1,$D686, 0),0)</f>
        <v>0</v>
      </c>
      <c r="H686" s="15">
        <f>IF(INTRO!$E$39&lt;&gt;"Endemic",0, IF(AND(COUNTRY_INFO!$I686=1,$F686&lt;&gt;0),IF(COUNTRY_INFO!M686&gt;=(COUNTRY_INFO!F686+COUNTRY_INFO!G686),COUNTRY_INFO!F686+COUNTRY_INFO!G686,COUNTRY_INFO!$M686), 0))</f>
        <v>0</v>
      </c>
      <c r="I686" s="3"/>
      <c r="J686" s="15">
        <f t="shared" si="72"/>
        <v>0</v>
      </c>
      <c r="K686" s="15">
        <f t="shared" si="73"/>
        <v>0</v>
      </c>
      <c r="L686" s="15">
        <f t="shared" si="74"/>
        <v>0</v>
      </c>
      <c r="M686" s="15">
        <f t="shared" si="75"/>
        <v>0</v>
      </c>
      <c r="N686" s="15">
        <f t="shared" si="76"/>
        <v>0</v>
      </c>
      <c r="O686" s="25"/>
      <c r="P686" s="17">
        <f t="shared" si="70"/>
        <v>0</v>
      </c>
      <c r="Q686" s="17">
        <f t="shared" si="71"/>
        <v>0</v>
      </c>
    </row>
    <row r="687" spans="1:17" x14ac:dyDescent="0.2">
      <c r="A687" s="14" t="str">
        <f>IF(INTRO!$E$39="Non-endemic"," ",IF(COUNTRY_INFO!A687=0," ",COUNTRY_INFO!A687))</f>
        <v>Ethiopia</v>
      </c>
      <c r="B687" s="14" t="str">
        <f>IF(INTRO!$E$39="Non-endemic"," ",IF(COUNTRY_INFO!B687=0," ",COUNTRY_INFO!B687))</f>
        <v>SNNPR Kembata Tembaro</v>
      </c>
      <c r="C687" s="14" t="str">
        <f>IF(INTRO!$E$39="Non-endemic"," ",IF(COUNTRY_INFO!C687=0," ",COUNTRY_INFO!C687))</f>
        <v>Danboya</v>
      </c>
      <c r="D687" s="15">
        <f>IF(INTRO!$E$39="Non-endemic",0,IF(INTRO!$E$39="Endemic but PC is not required",IF(COUNTRY_INFO!$H687=1,COUNTRY_INFO!F687+COUNTRY_INFO!G687,0),IF(COUNTRY_INFO!$H687=1,COUNTRY_INFO!F687+COUNTRY_INFO!G687,IF(COUNTRY_INFO!$I687=1,IF(COUNTRY_INFO!M687&gt;=(COUNTRY_INFO!F687+COUNTRY_INFO!G687),COUNTRY_INFO!F687+COUNTRY_INFO!G687,COUNTRY_INFO!$M687),0))))</f>
        <v>0</v>
      </c>
      <c r="E687" s="16">
        <f>IF(AND(INTRO!$E$39="Non-endemic",INTRO!$E$37="Non-endemic"),"Not required",IF(INTRO!$E$39="Non-endemic","Treat with DEC",COUNTRY_INFO!P687))</f>
        <v>0</v>
      </c>
      <c r="F687" s="16">
        <f>IF(INTRO!$E$39&lt;&gt;"Non-endemic",COUNTRY_INFO!Q687,"Not required")</f>
        <v>0</v>
      </c>
      <c r="G687" s="15">
        <f>IF(COUNTRY_INFO!H687=1, IF($E687=1,$D687, 0),0)</f>
        <v>0</v>
      </c>
      <c r="H687" s="15">
        <f>IF(INTRO!$E$39&lt;&gt;"Endemic",0, IF(AND(COUNTRY_INFO!$I687=1,$F687&lt;&gt;0),IF(COUNTRY_INFO!M687&gt;=(COUNTRY_INFO!F687+COUNTRY_INFO!G687),COUNTRY_INFO!F687+COUNTRY_INFO!G687,COUNTRY_INFO!$M687), 0))</f>
        <v>0</v>
      </c>
      <c r="I687" s="3"/>
      <c r="J687" s="15">
        <f t="shared" si="72"/>
        <v>0</v>
      </c>
      <c r="K687" s="15">
        <f t="shared" si="73"/>
        <v>0</v>
      </c>
      <c r="L687" s="15">
        <f t="shared" si="74"/>
        <v>0</v>
      </c>
      <c r="M687" s="15">
        <f t="shared" si="75"/>
        <v>0</v>
      </c>
      <c r="N687" s="15">
        <f t="shared" si="76"/>
        <v>0</v>
      </c>
      <c r="O687" s="25"/>
      <c r="P687" s="17">
        <f t="shared" si="70"/>
        <v>0</v>
      </c>
      <c r="Q687" s="17">
        <f t="shared" si="71"/>
        <v>0</v>
      </c>
    </row>
    <row r="688" spans="1:17" x14ac:dyDescent="0.2">
      <c r="A688" s="14" t="str">
        <f>IF(INTRO!$E$39="Non-endemic"," ",IF(COUNTRY_INFO!A688=0," ",COUNTRY_INFO!A688))</f>
        <v>Ethiopia</v>
      </c>
      <c r="B688" s="14" t="str">
        <f>IF(INTRO!$E$39="Non-endemic"," ",IF(COUNTRY_INFO!B688=0," ",COUNTRY_INFO!B688))</f>
        <v>SNNPR Kembata Tembaro</v>
      </c>
      <c r="C688" s="14" t="str">
        <f>IF(INTRO!$E$39="Non-endemic"," ",IF(COUNTRY_INFO!C688=0," ",COUNTRY_INFO!C688))</f>
        <v>Doyogena</v>
      </c>
      <c r="D688" s="15">
        <f>IF(INTRO!$E$39="Non-endemic",0,IF(INTRO!$E$39="Endemic but PC is not required",IF(COUNTRY_INFO!$H688=1,COUNTRY_INFO!F688+COUNTRY_INFO!G688,0),IF(COUNTRY_INFO!$H688=1,COUNTRY_INFO!F688+COUNTRY_INFO!G688,IF(COUNTRY_INFO!$I688=1,IF(COUNTRY_INFO!M688&gt;=(COUNTRY_INFO!F688+COUNTRY_INFO!G688),COUNTRY_INFO!F688+COUNTRY_INFO!G688,COUNTRY_INFO!$M688),0))))</f>
        <v>0</v>
      </c>
      <c r="E688" s="16">
        <f>IF(AND(INTRO!$E$39="Non-endemic",INTRO!$E$37="Non-endemic"),"Not required",IF(INTRO!$E$39="Non-endemic","Treat with DEC",COUNTRY_INFO!P688))</f>
        <v>0</v>
      </c>
      <c r="F688" s="16">
        <f>IF(INTRO!$E$39&lt;&gt;"Non-endemic",COUNTRY_INFO!Q688,"Not required")</f>
        <v>0</v>
      </c>
      <c r="G688" s="15">
        <f>IF(COUNTRY_INFO!H688=1, IF($E688=1,$D688, 0),0)</f>
        <v>0</v>
      </c>
      <c r="H688" s="15">
        <f>IF(INTRO!$E$39&lt;&gt;"Endemic",0, IF(AND(COUNTRY_INFO!$I688=1,$F688&lt;&gt;0),IF(COUNTRY_INFO!M688&gt;=(COUNTRY_INFO!F688+COUNTRY_INFO!G688),COUNTRY_INFO!F688+COUNTRY_INFO!G688,COUNTRY_INFO!$M688), 0))</f>
        <v>0</v>
      </c>
      <c r="I688" s="3"/>
      <c r="J688" s="15">
        <f t="shared" si="72"/>
        <v>0</v>
      </c>
      <c r="K688" s="15">
        <f t="shared" si="73"/>
        <v>0</v>
      </c>
      <c r="L688" s="15">
        <f t="shared" si="74"/>
        <v>0</v>
      </c>
      <c r="M688" s="15">
        <f t="shared" si="75"/>
        <v>0</v>
      </c>
      <c r="N688" s="15">
        <f t="shared" si="76"/>
        <v>0</v>
      </c>
      <c r="O688" s="25"/>
      <c r="P688" s="17">
        <f t="shared" si="70"/>
        <v>0</v>
      </c>
      <c r="Q688" s="17">
        <f t="shared" si="71"/>
        <v>0</v>
      </c>
    </row>
    <row r="689" spans="1:17" x14ac:dyDescent="0.2">
      <c r="A689" s="14" t="str">
        <f>IF(INTRO!$E$39="Non-endemic"," ",IF(COUNTRY_INFO!A689=0," ",COUNTRY_INFO!A689))</f>
        <v>Ethiopia</v>
      </c>
      <c r="B689" s="14" t="str">
        <f>IF(INTRO!$E$39="Non-endemic"," ",IF(COUNTRY_INFO!B689=0," ",COUNTRY_INFO!B689))</f>
        <v>SNNPR Kembata Tembaro</v>
      </c>
      <c r="C689" s="14" t="str">
        <f>IF(INTRO!$E$39="Non-endemic"," ",IF(COUNTRY_INFO!C689=0," ",COUNTRY_INFO!C689))</f>
        <v>Durame Town</v>
      </c>
      <c r="D689" s="15">
        <f>IF(INTRO!$E$39="Non-endemic",0,IF(INTRO!$E$39="Endemic but PC is not required",IF(COUNTRY_INFO!$H689=1,COUNTRY_INFO!F689+COUNTRY_INFO!G689,0),IF(COUNTRY_INFO!$H689=1,COUNTRY_INFO!F689+COUNTRY_INFO!G689,IF(COUNTRY_INFO!$I689=1,IF(COUNTRY_INFO!M689&gt;=(COUNTRY_INFO!F689+COUNTRY_INFO!G689),COUNTRY_INFO!F689+COUNTRY_INFO!G689,COUNTRY_INFO!$M689),0))))</f>
        <v>0</v>
      </c>
      <c r="E689" s="16">
        <f>IF(AND(INTRO!$E$39="Non-endemic",INTRO!$E$37="Non-endemic"),"Not required",IF(INTRO!$E$39="Non-endemic","Treat with DEC",COUNTRY_INFO!P689))</f>
        <v>0</v>
      </c>
      <c r="F689" s="16">
        <f>IF(INTRO!$E$39&lt;&gt;"Non-endemic",COUNTRY_INFO!Q689,"Not required")</f>
        <v>0</v>
      </c>
      <c r="G689" s="15">
        <f>IF(COUNTRY_INFO!H689=1, IF($E689=1,$D689, 0),0)</f>
        <v>0</v>
      </c>
      <c r="H689" s="15">
        <f>IF(INTRO!$E$39&lt;&gt;"Endemic",0, IF(AND(COUNTRY_INFO!$I689=1,$F689&lt;&gt;0),IF(COUNTRY_INFO!M689&gt;=(COUNTRY_INFO!F689+COUNTRY_INFO!G689),COUNTRY_INFO!F689+COUNTRY_INFO!G689,COUNTRY_INFO!$M689), 0))</f>
        <v>0</v>
      </c>
      <c r="I689" s="3"/>
      <c r="J689" s="15">
        <f t="shared" si="72"/>
        <v>0</v>
      </c>
      <c r="K689" s="15">
        <f t="shared" si="73"/>
        <v>0</v>
      </c>
      <c r="L689" s="15">
        <f t="shared" si="74"/>
        <v>0</v>
      </c>
      <c r="M689" s="15">
        <f t="shared" si="75"/>
        <v>0</v>
      </c>
      <c r="N689" s="15">
        <f t="shared" si="76"/>
        <v>0</v>
      </c>
      <c r="O689" s="25"/>
      <c r="P689" s="17">
        <f t="shared" si="70"/>
        <v>0</v>
      </c>
      <c r="Q689" s="17">
        <f t="shared" si="71"/>
        <v>0</v>
      </c>
    </row>
    <row r="690" spans="1:17" x14ac:dyDescent="0.2">
      <c r="A690" s="14" t="str">
        <f>IF(INTRO!$E$39="Non-endemic"," ",IF(COUNTRY_INFO!A690=0," ",COUNTRY_INFO!A690))</f>
        <v>Ethiopia</v>
      </c>
      <c r="B690" s="14" t="str">
        <f>IF(INTRO!$E$39="Non-endemic"," ",IF(COUNTRY_INFO!B690=0," ",COUNTRY_INFO!B690))</f>
        <v>SNNPR Kembata Tembaro</v>
      </c>
      <c r="C690" s="14" t="str">
        <f>IF(INTRO!$E$39="Non-endemic"," ",IF(COUNTRY_INFO!C690=0," ",COUNTRY_INFO!C690))</f>
        <v>Hadero Tunto Zuria</v>
      </c>
      <c r="D690" s="15">
        <f>IF(INTRO!$E$39="Non-endemic",0,IF(INTRO!$E$39="Endemic but PC is not required",IF(COUNTRY_INFO!$H690=1,COUNTRY_INFO!F690+COUNTRY_INFO!G690,0),IF(COUNTRY_INFO!$H690=1,COUNTRY_INFO!F690+COUNTRY_INFO!G690,IF(COUNTRY_INFO!$I690=1,IF(COUNTRY_INFO!M690&gt;=(COUNTRY_INFO!F690+COUNTRY_INFO!G690),COUNTRY_INFO!F690+COUNTRY_INFO!G690,COUNTRY_INFO!$M690),0))))</f>
        <v>0</v>
      </c>
      <c r="E690" s="16">
        <f>IF(AND(INTRO!$E$39="Non-endemic",INTRO!$E$37="Non-endemic"),"Not required",IF(INTRO!$E$39="Non-endemic","Treat with DEC",COUNTRY_INFO!P690))</f>
        <v>0</v>
      </c>
      <c r="F690" s="16">
        <f>IF(INTRO!$E$39&lt;&gt;"Non-endemic",COUNTRY_INFO!Q690,"Not required")</f>
        <v>0</v>
      </c>
      <c r="G690" s="15">
        <f>IF(COUNTRY_INFO!H690=1, IF($E690=1,$D690, 0),0)</f>
        <v>0</v>
      </c>
      <c r="H690" s="15">
        <f>IF(INTRO!$E$39&lt;&gt;"Endemic",0, IF(AND(COUNTRY_INFO!$I690=1,$F690&lt;&gt;0),IF(COUNTRY_INFO!M690&gt;=(COUNTRY_INFO!F690+COUNTRY_INFO!G690),COUNTRY_INFO!F690+COUNTRY_INFO!G690,COUNTRY_INFO!$M690), 0))</f>
        <v>0</v>
      </c>
      <c r="I690" s="3"/>
      <c r="J690" s="15">
        <f t="shared" si="72"/>
        <v>0</v>
      </c>
      <c r="K690" s="15">
        <f t="shared" si="73"/>
        <v>0</v>
      </c>
      <c r="L690" s="15">
        <f t="shared" si="74"/>
        <v>0</v>
      </c>
      <c r="M690" s="15">
        <f t="shared" si="75"/>
        <v>0</v>
      </c>
      <c r="N690" s="15">
        <f t="shared" si="76"/>
        <v>0</v>
      </c>
      <c r="O690" s="25"/>
      <c r="P690" s="17">
        <f t="shared" si="70"/>
        <v>0</v>
      </c>
      <c r="Q690" s="17">
        <f t="shared" si="71"/>
        <v>0</v>
      </c>
    </row>
    <row r="691" spans="1:17" x14ac:dyDescent="0.2">
      <c r="A691" s="14" t="str">
        <f>IF(INTRO!$E$39="Non-endemic"," ",IF(COUNTRY_INFO!A691=0," ",COUNTRY_INFO!A691))</f>
        <v>Ethiopia</v>
      </c>
      <c r="B691" s="14" t="str">
        <f>IF(INTRO!$E$39="Non-endemic"," ",IF(COUNTRY_INFO!B691=0," ",COUNTRY_INFO!B691))</f>
        <v>SNNPR Kembata Tembaro</v>
      </c>
      <c r="C691" s="14" t="str">
        <f>IF(INTRO!$E$39="Non-endemic"," ",IF(COUNTRY_INFO!C691=0," ",COUNTRY_INFO!C691))</f>
        <v>Kacha Birra</v>
      </c>
      <c r="D691" s="15">
        <f>IF(INTRO!$E$39="Non-endemic",0,IF(INTRO!$E$39="Endemic but PC is not required",IF(COUNTRY_INFO!$H691=1,COUNTRY_INFO!F691+COUNTRY_INFO!G691,0),IF(COUNTRY_INFO!$H691=1,COUNTRY_INFO!F691+COUNTRY_INFO!G691,IF(COUNTRY_INFO!$I691=1,IF(COUNTRY_INFO!M691&gt;=(COUNTRY_INFO!F691+COUNTRY_INFO!G691),COUNTRY_INFO!F691+COUNTRY_INFO!G691,COUNTRY_INFO!$M691),0))))</f>
        <v>0</v>
      </c>
      <c r="E691" s="16">
        <f>IF(AND(INTRO!$E$39="Non-endemic",INTRO!$E$37="Non-endemic"),"Not required",IF(INTRO!$E$39="Non-endemic","Treat with DEC",COUNTRY_INFO!P691))</f>
        <v>0</v>
      </c>
      <c r="F691" s="16">
        <f>IF(INTRO!$E$39&lt;&gt;"Non-endemic",COUNTRY_INFO!Q691,"Not required")</f>
        <v>0</v>
      </c>
      <c r="G691" s="15">
        <f>IF(COUNTRY_INFO!H691=1, IF($E691=1,$D691, 0),0)</f>
        <v>0</v>
      </c>
      <c r="H691" s="15">
        <f>IF(INTRO!$E$39&lt;&gt;"Endemic",0, IF(AND(COUNTRY_INFO!$I691=1,$F691&lt;&gt;0),IF(COUNTRY_INFO!M691&gt;=(COUNTRY_INFO!F691+COUNTRY_INFO!G691),COUNTRY_INFO!F691+COUNTRY_INFO!G691,COUNTRY_INFO!$M691), 0))</f>
        <v>0</v>
      </c>
      <c r="I691" s="3"/>
      <c r="J691" s="15">
        <f t="shared" si="72"/>
        <v>0</v>
      </c>
      <c r="K691" s="15">
        <f t="shared" si="73"/>
        <v>0</v>
      </c>
      <c r="L691" s="15">
        <f t="shared" si="74"/>
        <v>0</v>
      </c>
      <c r="M691" s="15">
        <f t="shared" si="75"/>
        <v>0</v>
      </c>
      <c r="N691" s="15">
        <f t="shared" si="76"/>
        <v>0</v>
      </c>
      <c r="O691" s="25"/>
      <c r="P691" s="17">
        <f t="shared" si="70"/>
        <v>0</v>
      </c>
      <c r="Q691" s="17">
        <f t="shared" si="71"/>
        <v>0</v>
      </c>
    </row>
    <row r="692" spans="1:17" x14ac:dyDescent="0.2">
      <c r="A692" s="14" t="str">
        <f>IF(INTRO!$E$39="Non-endemic"," ",IF(COUNTRY_INFO!A692=0," ",COUNTRY_INFO!A692))</f>
        <v>Ethiopia</v>
      </c>
      <c r="B692" s="14" t="str">
        <f>IF(INTRO!$E$39="Non-endemic"," ",IF(COUNTRY_INFO!B692=0," ",COUNTRY_INFO!B692))</f>
        <v>SNNPR Kembata Tembaro</v>
      </c>
      <c r="C692" s="14" t="str">
        <f>IF(INTRO!$E$39="Non-endemic"," ",IF(COUNTRY_INFO!C692=0," ",COUNTRY_INFO!C692))</f>
        <v>Kedida Gamela</v>
      </c>
      <c r="D692" s="15">
        <f>IF(INTRO!$E$39="Non-endemic",0,IF(INTRO!$E$39="Endemic but PC is not required",IF(COUNTRY_INFO!$H692=1,COUNTRY_INFO!F692+COUNTRY_INFO!G692,0),IF(COUNTRY_INFO!$H692=1,COUNTRY_INFO!F692+COUNTRY_INFO!G692,IF(COUNTRY_INFO!$I692=1,IF(COUNTRY_INFO!M692&gt;=(COUNTRY_INFO!F692+COUNTRY_INFO!G692),COUNTRY_INFO!F692+COUNTRY_INFO!G692,COUNTRY_INFO!$M692),0))))</f>
        <v>0</v>
      </c>
      <c r="E692" s="16">
        <f>IF(AND(INTRO!$E$39="Non-endemic",INTRO!$E$37="Non-endemic"),"Not required",IF(INTRO!$E$39="Non-endemic","Treat with DEC",COUNTRY_INFO!P692))</f>
        <v>0</v>
      </c>
      <c r="F692" s="16">
        <f>IF(INTRO!$E$39&lt;&gt;"Non-endemic",COUNTRY_INFO!Q692,"Not required")</f>
        <v>0</v>
      </c>
      <c r="G692" s="15">
        <f>IF(COUNTRY_INFO!H692=1, IF($E692=1,$D692, 0),0)</f>
        <v>0</v>
      </c>
      <c r="H692" s="15">
        <f>IF(INTRO!$E$39&lt;&gt;"Endemic",0, IF(AND(COUNTRY_INFO!$I692=1,$F692&lt;&gt;0),IF(COUNTRY_INFO!M692&gt;=(COUNTRY_INFO!F692+COUNTRY_INFO!G692),COUNTRY_INFO!F692+COUNTRY_INFO!G692,COUNTRY_INFO!$M692), 0))</f>
        <v>0</v>
      </c>
      <c r="I692" s="3"/>
      <c r="J692" s="15">
        <f t="shared" si="72"/>
        <v>0</v>
      </c>
      <c r="K692" s="15">
        <f t="shared" si="73"/>
        <v>0</v>
      </c>
      <c r="L692" s="15">
        <f t="shared" si="74"/>
        <v>0</v>
      </c>
      <c r="M692" s="15">
        <f t="shared" si="75"/>
        <v>0</v>
      </c>
      <c r="N692" s="15">
        <f t="shared" si="76"/>
        <v>0</v>
      </c>
      <c r="O692" s="25"/>
      <c r="P692" s="17">
        <f t="shared" si="70"/>
        <v>0</v>
      </c>
      <c r="Q692" s="17">
        <f t="shared" si="71"/>
        <v>0</v>
      </c>
    </row>
    <row r="693" spans="1:17" x14ac:dyDescent="0.2">
      <c r="A693" s="14" t="str">
        <f>IF(INTRO!$E$39="Non-endemic"," ",IF(COUNTRY_INFO!A693=0," ",COUNTRY_INFO!A693))</f>
        <v>Ethiopia</v>
      </c>
      <c r="B693" s="14" t="str">
        <f>IF(INTRO!$E$39="Non-endemic"," ",IF(COUNTRY_INFO!B693=0," ",COUNTRY_INFO!B693))</f>
        <v>SNNPR Kembata Tembaro</v>
      </c>
      <c r="C693" s="14" t="str">
        <f>IF(INTRO!$E$39="Non-endemic"," ",IF(COUNTRY_INFO!C693=0," ",COUNTRY_INFO!C693))</f>
        <v>Tembaro</v>
      </c>
      <c r="D693" s="15">
        <f>IF(INTRO!$E$39="Non-endemic",0,IF(INTRO!$E$39="Endemic but PC is not required",IF(COUNTRY_INFO!$H693=1,COUNTRY_INFO!F693+COUNTRY_INFO!G693,0),IF(COUNTRY_INFO!$H693=1,COUNTRY_INFO!F693+COUNTRY_INFO!G693,IF(COUNTRY_INFO!$I693=1,IF(COUNTRY_INFO!M693&gt;=(COUNTRY_INFO!F693+COUNTRY_INFO!G693),COUNTRY_INFO!F693+COUNTRY_INFO!G693,COUNTRY_INFO!$M693),0))))</f>
        <v>0</v>
      </c>
      <c r="E693" s="16">
        <f>IF(AND(INTRO!$E$39="Non-endemic",INTRO!$E$37="Non-endemic"),"Not required",IF(INTRO!$E$39="Non-endemic","Treat with DEC",COUNTRY_INFO!P693))</f>
        <v>0</v>
      </c>
      <c r="F693" s="16">
        <f>IF(INTRO!$E$39&lt;&gt;"Non-endemic",COUNTRY_INFO!Q693,"Not required")</f>
        <v>0</v>
      </c>
      <c r="G693" s="15">
        <f>IF(COUNTRY_INFO!H693=1, IF($E693=1,$D693, 0),0)</f>
        <v>0</v>
      </c>
      <c r="H693" s="15">
        <f>IF(INTRO!$E$39&lt;&gt;"Endemic",0, IF(AND(COUNTRY_INFO!$I693=1,$F693&lt;&gt;0),IF(COUNTRY_INFO!M693&gt;=(COUNTRY_INFO!F693+COUNTRY_INFO!G693),COUNTRY_INFO!F693+COUNTRY_INFO!G693,COUNTRY_INFO!$M693), 0))</f>
        <v>0</v>
      </c>
      <c r="I693" s="3"/>
      <c r="J693" s="15">
        <f t="shared" si="72"/>
        <v>0</v>
      </c>
      <c r="K693" s="15">
        <f t="shared" si="73"/>
        <v>0</v>
      </c>
      <c r="L693" s="15">
        <f t="shared" si="74"/>
        <v>0</v>
      </c>
      <c r="M693" s="15">
        <f t="shared" si="75"/>
        <v>0</v>
      </c>
      <c r="N693" s="15">
        <f t="shared" si="76"/>
        <v>0</v>
      </c>
      <c r="O693" s="25"/>
      <c r="P693" s="17">
        <f t="shared" si="70"/>
        <v>0</v>
      </c>
      <c r="Q693" s="17">
        <f t="shared" si="71"/>
        <v>0</v>
      </c>
    </row>
    <row r="694" spans="1:17" x14ac:dyDescent="0.2">
      <c r="A694" s="14" t="str">
        <f>IF(INTRO!$E$39="Non-endemic"," ",IF(COUNTRY_INFO!A694=0," ",COUNTRY_INFO!A694))</f>
        <v>Ethiopia</v>
      </c>
      <c r="B694" s="14" t="str">
        <f>IF(INTRO!$E$39="Non-endemic"," ",IF(COUNTRY_INFO!B694=0," ",COUNTRY_INFO!B694))</f>
        <v>SNNPR Konta Special Woreda</v>
      </c>
      <c r="C694" s="14" t="str">
        <f>IF(INTRO!$E$39="Non-endemic"," ",IF(COUNTRY_INFO!C694=0," ",COUNTRY_INFO!C694))</f>
        <v>Konta</v>
      </c>
      <c r="D694" s="15">
        <f>IF(INTRO!$E$39="Non-endemic",0,IF(INTRO!$E$39="Endemic but PC is not required",IF(COUNTRY_INFO!$H694=1,COUNTRY_INFO!F694+COUNTRY_INFO!G694,0),IF(COUNTRY_INFO!$H694=1,COUNTRY_INFO!F694+COUNTRY_INFO!G694,IF(COUNTRY_INFO!$I694=1,IF(COUNTRY_INFO!M694&gt;=(COUNTRY_INFO!F694+COUNTRY_INFO!G694),COUNTRY_INFO!F694+COUNTRY_INFO!G694,COUNTRY_INFO!$M694),0))))</f>
        <v>98729.604504756804</v>
      </c>
      <c r="E694" s="16">
        <f>IF(AND(INTRO!$E$39="Non-endemic",INTRO!$E$37="Non-endemic"),"Not required",IF(INTRO!$E$39="Non-endemic","Treat with DEC",COUNTRY_INFO!P694))</f>
        <v>0</v>
      </c>
      <c r="F694" s="16">
        <f>IF(INTRO!$E$39&lt;&gt;"Non-endemic",COUNTRY_INFO!Q694,"Not required")</f>
        <v>2</v>
      </c>
      <c r="G694" s="15">
        <f>IF(COUNTRY_INFO!H694=1, IF($E694=1,$D694, 0),0)</f>
        <v>0</v>
      </c>
      <c r="H694" s="15">
        <f>IF(INTRO!$E$39&lt;&gt;"Endemic",0, IF(AND(COUNTRY_INFO!$I694=1,$F694&lt;&gt;0),IF(COUNTRY_INFO!M694&gt;=(COUNTRY_INFO!F694+COUNTRY_INFO!G694),COUNTRY_INFO!F694+COUNTRY_INFO!G694,COUNTRY_INFO!$M694), 0))</f>
        <v>98729.604504756804</v>
      </c>
      <c r="I694" s="3"/>
      <c r="J694" s="15">
        <f t="shared" si="72"/>
        <v>98729.604504756804</v>
      </c>
      <c r="K694" s="15">
        <f t="shared" si="73"/>
        <v>0</v>
      </c>
      <c r="L694" s="15">
        <f t="shared" si="74"/>
        <v>552885.78522663808</v>
      </c>
      <c r="M694" s="15">
        <f t="shared" si="75"/>
        <v>0</v>
      </c>
      <c r="N694" s="15">
        <f t="shared" si="76"/>
        <v>552885.78522663808</v>
      </c>
      <c r="O694" s="25"/>
      <c r="P694" s="17">
        <f t="shared" si="70"/>
        <v>552885.78522663808</v>
      </c>
      <c r="Q694" s="17">
        <f t="shared" si="71"/>
        <v>1106</v>
      </c>
    </row>
    <row r="695" spans="1:17" x14ac:dyDescent="0.2">
      <c r="A695" s="14" t="str">
        <f>IF(INTRO!$E$39="Non-endemic"," ",IF(COUNTRY_INFO!A695=0," ",COUNTRY_INFO!A695))</f>
        <v>Ethiopia</v>
      </c>
      <c r="B695" s="14" t="str">
        <f>IF(INTRO!$E$39="Non-endemic"," ",IF(COUNTRY_INFO!B695=0," ",COUNTRY_INFO!B695))</f>
        <v>SNNPR Segen</v>
      </c>
      <c r="C695" s="14" t="str">
        <f>IF(INTRO!$E$39="Non-endemic"," ",IF(COUNTRY_INFO!C695=0," ",COUNTRY_INFO!C695))</f>
        <v>Alle</v>
      </c>
      <c r="D695" s="15">
        <f>IF(INTRO!$E$39="Non-endemic",0,IF(INTRO!$E$39="Endemic but PC is not required",IF(COUNTRY_INFO!$H695=1,COUNTRY_INFO!F695+COUNTRY_INFO!G695,0),IF(COUNTRY_INFO!$H695=1,COUNTRY_INFO!F695+COUNTRY_INFO!G695,IF(COUNTRY_INFO!$I695=1,IF(COUNTRY_INFO!M695&gt;=(COUNTRY_INFO!F695+COUNTRY_INFO!G695),COUNTRY_INFO!F695+COUNTRY_INFO!G695,COUNTRY_INFO!$M695),0))))</f>
        <v>0</v>
      </c>
      <c r="E695" s="16">
        <f>IF(AND(INTRO!$E$39="Non-endemic",INTRO!$E$37="Non-endemic"),"Not required",IF(INTRO!$E$39="Non-endemic","Treat with DEC",COUNTRY_INFO!P695))</f>
        <v>0</v>
      </c>
      <c r="F695" s="16">
        <f>IF(INTRO!$E$39&lt;&gt;"Non-endemic",COUNTRY_INFO!Q695,"Not required")</f>
        <v>0</v>
      </c>
      <c r="G695" s="15">
        <f>IF(COUNTRY_INFO!H695=1, IF($E695=1,$D695, 0),0)</f>
        <v>0</v>
      </c>
      <c r="H695" s="15">
        <f>IF(INTRO!$E$39&lt;&gt;"Endemic",0, IF(AND(COUNTRY_INFO!$I695=1,$F695&lt;&gt;0),IF(COUNTRY_INFO!M695&gt;=(COUNTRY_INFO!F695+COUNTRY_INFO!G695),COUNTRY_INFO!F695+COUNTRY_INFO!G695,COUNTRY_INFO!$M695), 0))</f>
        <v>0</v>
      </c>
      <c r="I695" s="3"/>
      <c r="J695" s="15">
        <f t="shared" si="72"/>
        <v>0</v>
      </c>
      <c r="K695" s="15">
        <f t="shared" si="73"/>
        <v>0</v>
      </c>
      <c r="L695" s="15">
        <f t="shared" si="74"/>
        <v>0</v>
      </c>
      <c r="M695" s="15">
        <f t="shared" si="75"/>
        <v>0</v>
      </c>
      <c r="N695" s="15">
        <f t="shared" si="76"/>
        <v>0</v>
      </c>
      <c r="O695" s="25"/>
      <c r="P695" s="17">
        <f t="shared" si="70"/>
        <v>0</v>
      </c>
      <c r="Q695" s="17">
        <f t="shared" si="71"/>
        <v>0</v>
      </c>
    </row>
    <row r="696" spans="1:17" x14ac:dyDescent="0.2">
      <c r="A696" s="14" t="str">
        <f>IF(INTRO!$E$39="Non-endemic"," ",IF(COUNTRY_INFO!A696=0," ",COUNTRY_INFO!A696))</f>
        <v>Ethiopia</v>
      </c>
      <c r="B696" s="14" t="str">
        <f>IF(INTRO!$E$39="Non-endemic"," ",IF(COUNTRY_INFO!B696=0," ",COUNTRY_INFO!B696))</f>
        <v>SNNPR Segen</v>
      </c>
      <c r="C696" s="14" t="str">
        <f>IF(INTRO!$E$39="Non-endemic"," ",IF(COUNTRY_INFO!C696=0," ",COUNTRY_INFO!C696))</f>
        <v>Amaro</v>
      </c>
      <c r="D696" s="15">
        <f>IF(INTRO!$E$39="Non-endemic",0,IF(INTRO!$E$39="Endemic but PC is not required",IF(COUNTRY_INFO!$H696=1,COUNTRY_INFO!F696+COUNTRY_INFO!G696,0),IF(COUNTRY_INFO!$H696=1,COUNTRY_INFO!F696+COUNTRY_INFO!G696,IF(COUNTRY_INFO!$I696=1,IF(COUNTRY_INFO!M696&gt;=(COUNTRY_INFO!F696+COUNTRY_INFO!G696),COUNTRY_INFO!F696+COUNTRY_INFO!G696,COUNTRY_INFO!$M696),0))))</f>
        <v>0</v>
      </c>
      <c r="E696" s="16">
        <f>IF(AND(INTRO!$E$39="Non-endemic",INTRO!$E$37="Non-endemic"),"Not required",IF(INTRO!$E$39="Non-endemic","Treat with DEC",COUNTRY_INFO!P696))</f>
        <v>0</v>
      </c>
      <c r="F696" s="16">
        <f>IF(INTRO!$E$39&lt;&gt;"Non-endemic",COUNTRY_INFO!Q696,"Not required")</f>
        <v>0</v>
      </c>
      <c r="G696" s="15">
        <f>IF(COUNTRY_INFO!H696=1, IF($E696=1,$D696, 0),0)</f>
        <v>0</v>
      </c>
      <c r="H696" s="15">
        <f>IF(INTRO!$E$39&lt;&gt;"Endemic",0, IF(AND(COUNTRY_INFO!$I696=1,$F696&lt;&gt;0),IF(COUNTRY_INFO!M696&gt;=(COUNTRY_INFO!F696+COUNTRY_INFO!G696),COUNTRY_INFO!F696+COUNTRY_INFO!G696,COUNTRY_INFO!$M696), 0))</f>
        <v>0</v>
      </c>
      <c r="I696" s="3"/>
      <c r="J696" s="15">
        <f t="shared" si="72"/>
        <v>0</v>
      </c>
      <c r="K696" s="15">
        <f t="shared" si="73"/>
        <v>0</v>
      </c>
      <c r="L696" s="15">
        <f t="shared" si="74"/>
        <v>0</v>
      </c>
      <c r="M696" s="15">
        <f t="shared" si="75"/>
        <v>0</v>
      </c>
      <c r="N696" s="15">
        <f t="shared" si="76"/>
        <v>0</v>
      </c>
      <c r="O696" s="25"/>
      <c r="P696" s="17">
        <f t="shared" si="70"/>
        <v>0</v>
      </c>
      <c r="Q696" s="17">
        <f t="shared" si="71"/>
        <v>0</v>
      </c>
    </row>
    <row r="697" spans="1:17" x14ac:dyDescent="0.2">
      <c r="A697" s="14" t="str">
        <f>IF(INTRO!$E$39="Non-endemic"," ",IF(COUNTRY_INFO!A697=0," ",COUNTRY_INFO!A697))</f>
        <v>Ethiopia</v>
      </c>
      <c r="B697" s="14" t="str">
        <f>IF(INTRO!$E$39="Non-endemic"," ",IF(COUNTRY_INFO!B697=0," ",COUNTRY_INFO!B697))</f>
        <v>SNNPR Segen</v>
      </c>
      <c r="C697" s="14" t="str">
        <f>IF(INTRO!$E$39="Non-endemic"," ",IF(COUNTRY_INFO!C697=0," ",COUNTRY_INFO!C697))</f>
        <v>Burji</v>
      </c>
      <c r="D697" s="15">
        <f>IF(INTRO!$E$39="Non-endemic",0,IF(INTRO!$E$39="Endemic but PC is not required",IF(COUNTRY_INFO!$H697=1,COUNTRY_INFO!F697+COUNTRY_INFO!G697,0),IF(COUNTRY_INFO!$H697=1,COUNTRY_INFO!F697+COUNTRY_INFO!G697,IF(COUNTRY_INFO!$I697=1,IF(COUNTRY_INFO!M697&gt;=(COUNTRY_INFO!F697+COUNTRY_INFO!G697),COUNTRY_INFO!F697+COUNTRY_INFO!G697,COUNTRY_INFO!$M697),0))))</f>
        <v>0</v>
      </c>
      <c r="E697" s="16">
        <f>IF(AND(INTRO!$E$39="Non-endemic",INTRO!$E$37="Non-endemic"),"Not required",IF(INTRO!$E$39="Non-endemic","Treat with DEC",COUNTRY_INFO!P697))</f>
        <v>0</v>
      </c>
      <c r="F697" s="16">
        <f>IF(INTRO!$E$39&lt;&gt;"Non-endemic",COUNTRY_INFO!Q697,"Not required")</f>
        <v>0</v>
      </c>
      <c r="G697" s="15">
        <f>IF(COUNTRY_INFO!H697=1, IF($E697=1,$D697, 0),0)</f>
        <v>0</v>
      </c>
      <c r="H697" s="15">
        <f>IF(INTRO!$E$39&lt;&gt;"Endemic",0, IF(AND(COUNTRY_INFO!$I697=1,$F697&lt;&gt;0),IF(COUNTRY_INFO!M697&gt;=(COUNTRY_INFO!F697+COUNTRY_INFO!G697),COUNTRY_INFO!F697+COUNTRY_INFO!G697,COUNTRY_INFO!$M697), 0))</f>
        <v>0</v>
      </c>
      <c r="I697" s="3"/>
      <c r="J697" s="15">
        <f t="shared" si="72"/>
        <v>0</v>
      </c>
      <c r="K697" s="15">
        <f t="shared" si="73"/>
        <v>0</v>
      </c>
      <c r="L697" s="15">
        <f t="shared" si="74"/>
        <v>0</v>
      </c>
      <c r="M697" s="15">
        <f t="shared" si="75"/>
        <v>0</v>
      </c>
      <c r="N697" s="15">
        <f t="shared" si="76"/>
        <v>0</v>
      </c>
      <c r="O697" s="25"/>
      <c r="P697" s="17">
        <f t="shared" si="70"/>
        <v>0</v>
      </c>
      <c r="Q697" s="17">
        <f t="shared" si="71"/>
        <v>0</v>
      </c>
    </row>
    <row r="698" spans="1:17" x14ac:dyDescent="0.2">
      <c r="A698" s="14" t="str">
        <f>IF(INTRO!$E$39="Non-endemic"," ",IF(COUNTRY_INFO!A698=0," ",COUNTRY_INFO!A698))</f>
        <v>Ethiopia</v>
      </c>
      <c r="B698" s="14" t="str">
        <f>IF(INTRO!$E$39="Non-endemic"," ",IF(COUNTRY_INFO!B698=0," ",COUNTRY_INFO!B698))</f>
        <v>SNNPR Segen</v>
      </c>
      <c r="C698" s="14" t="str">
        <f>IF(INTRO!$E$39="Non-endemic"," ",IF(COUNTRY_INFO!C698=0," ",COUNTRY_INFO!C698))</f>
        <v>Derashe</v>
      </c>
      <c r="D698" s="15">
        <f>IF(INTRO!$E$39="Non-endemic",0,IF(INTRO!$E$39="Endemic but PC is not required",IF(COUNTRY_INFO!$H698=1,COUNTRY_INFO!F698+COUNTRY_INFO!G698,0),IF(COUNTRY_INFO!$H698=1,COUNTRY_INFO!F698+COUNTRY_INFO!G698,IF(COUNTRY_INFO!$I698=1,IF(COUNTRY_INFO!M698&gt;=(COUNTRY_INFO!F698+COUNTRY_INFO!G698),COUNTRY_INFO!F698+COUNTRY_INFO!G698,COUNTRY_INFO!$M698),0))))</f>
        <v>0</v>
      </c>
      <c r="E698" s="16">
        <f>IF(AND(INTRO!$E$39="Non-endemic",INTRO!$E$37="Non-endemic"),"Not required",IF(INTRO!$E$39="Non-endemic","Treat with DEC",COUNTRY_INFO!P698))</f>
        <v>0</v>
      </c>
      <c r="F698" s="16">
        <f>IF(INTRO!$E$39&lt;&gt;"Non-endemic",COUNTRY_INFO!Q698,"Not required")</f>
        <v>0</v>
      </c>
      <c r="G698" s="15">
        <f>IF(COUNTRY_INFO!H698=1, IF($E698=1,$D698, 0),0)</f>
        <v>0</v>
      </c>
      <c r="H698" s="15">
        <f>IF(INTRO!$E$39&lt;&gt;"Endemic",0, IF(AND(COUNTRY_INFO!$I698=1,$F698&lt;&gt;0),IF(COUNTRY_INFO!M698&gt;=(COUNTRY_INFO!F698+COUNTRY_INFO!G698),COUNTRY_INFO!F698+COUNTRY_INFO!G698,COUNTRY_INFO!$M698), 0))</f>
        <v>0</v>
      </c>
      <c r="I698" s="3"/>
      <c r="J698" s="15">
        <f t="shared" si="72"/>
        <v>0</v>
      </c>
      <c r="K698" s="15">
        <f t="shared" si="73"/>
        <v>0</v>
      </c>
      <c r="L698" s="15">
        <f t="shared" si="74"/>
        <v>0</v>
      </c>
      <c r="M698" s="15">
        <f t="shared" si="75"/>
        <v>0</v>
      </c>
      <c r="N698" s="15">
        <f t="shared" si="76"/>
        <v>0</v>
      </c>
      <c r="O698" s="25"/>
      <c r="P698" s="17">
        <f t="shared" si="70"/>
        <v>0</v>
      </c>
      <c r="Q698" s="17">
        <f t="shared" si="71"/>
        <v>0</v>
      </c>
    </row>
    <row r="699" spans="1:17" x14ac:dyDescent="0.2">
      <c r="A699" s="14" t="str">
        <f>IF(INTRO!$E$39="Non-endemic"," ",IF(COUNTRY_INFO!A699=0," ",COUNTRY_INFO!A699))</f>
        <v>Ethiopia</v>
      </c>
      <c r="B699" s="14" t="str">
        <f>IF(INTRO!$E$39="Non-endemic"," ",IF(COUNTRY_INFO!B699=0," ",COUNTRY_INFO!B699))</f>
        <v>SNNPR Segen</v>
      </c>
      <c r="C699" s="14" t="str">
        <f>IF(INTRO!$E$39="Non-endemic"," ",IF(COUNTRY_INFO!C699=0," ",COUNTRY_INFO!C699))</f>
        <v>Konso</v>
      </c>
      <c r="D699" s="15">
        <f>IF(INTRO!$E$39="Non-endemic",0,IF(INTRO!$E$39="Endemic but PC is not required",IF(COUNTRY_INFO!$H699=1,COUNTRY_INFO!F699+COUNTRY_INFO!G699,0),IF(COUNTRY_INFO!$H699=1,COUNTRY_INFO!F699+COUNTRY_INFO!G699,IF(COUNTRY_INFO!$I699=1,IF(COUNTRY_INFO!M699&gt;=(COUNTRY_INFO!F699+COUNTRY_INFO!G699),COUNTRY_INFO!F699+COUNTRY_INFO!G699,COUNTRY_INFO!$M699),0))))</f>
        <v>0</v>
      </c>
      <c r="E699" s="16">
        <f>IF(AND(INTRO!$E$39="Non-endemic",INTRO!$E$37="Non-endemic"),"Not required",IF(INTRO!$E$39="Non-endemic","Treat with DEC",COUNTRY_INFO!P699))</f>
        <v>0</v>
      </c>
      <c r="F699" s="16">
        <f>IF(INTRO!$E$39&lt;&gt;"Non-endemic",COUNTRY_INFO!Q699,"Not required")</f>
        <v>0</v>
      </c>
      <c r="G699" s="15">
        <f>IF(COUNTRY_INFO!H699=1, IF($E699=1,$D699, 0),0)</f>
        <v>0</v>
      </c>
      <c r="H699" s="15">
        <f>IF(INTRO!$E$39&lt;&gt;"Endemic",0, IF(AND(COUNTRY_INFO!$I699=1,$F699&lt;&gt;0),IF(COUNTRY_INFO!M699&gt;=(COUNTRY_INFO!F699+COUNTRY_INFO!G699),COUNTRY_INFO!F699+COUNTRY_INFO!G699,COUNTRY_INFO!$M699), 0))</f>
        <v>0</v>
      </c>
      <c r="I699" s="3"/>
      <c r="J699" s="15">
        <f t="shared" si="72"/>
        <v>0</v>
      </c>
      <c r="K699" s="15">
        <f t="shared" si="73"/>
        <v>0</v>
      </c>
      <c r="L699" s="15">
        <f t="shared" si="74"/>
        <v>0</v>
      </c>
      <c r="M699" s="15">
        <f t="shared" si="75"/>
        <v>0</v>
      </c>
      <c r="N699" s="15">
        <f t="shared" si="76"/>
        <v>0</v>
      </c>
      <c r="O699" s="25"/>
      <c r="P699" s="17">
        <f t="shared" si="70"/>
        <v>0</v>
      </c>
      <c r="Q699" s="17">
        <f t="shared" si="71"/>
        <v>0</v>
      </c>
    </row>
    <row r="700" spans="1:17" x14ac:dyDescent="0.2">
      <c r="A700" s="14" t="str">
        <f>IF(INTRO!$E$39="Non-endemic"," ",IF(COUNTRY_INFO!A700=0," ",COUNTRY_INFO!A700))</f>
        <v>Ethiopia</v>
      </c>
      <c r="B700" s="14" t="str">
        <f>IF(INTRO!$E$39="Non-endemic"," ",IF(COUNTRY_INFO!B700=0," ",COUNTRY_INFO!B700))</f>
        <v>SNNPR Sheka</v>
      </c>
      <c r="C700" s="14" t="str">
        <f>IF(INTRO!$E$39="Non-endemic"," ",IF(COUNTRY_INFO!C700=0," ",COUNTRY_INFO!C700))</f>
        <v>Andracha</v>
      </c>
      <c r="D700" s="15">
        <f>IF(INTRO!$E$39="Non-endemic",0,IF(INTRO!$E$39="Endemic but PC is not required",IF(COUNTRY_INFO!$H700=1,COUNTRY_INFO!F700+COUNTRY_INFO!G700,0),IF(COUNTRY_INFO!$H700=1,COUNTRY_INFO!F700+COUNTRY_INFO!G700,IF(COUNTRY_INFO!$I700=1,IF(COUNTRY_INFO!M700&gt;=(COUNTRY_INFO!F700+COUNTRY_INFO!G700),COUNTRY_INFO!F700+COUNTRY_INFO!G700,COUNTRY_INFO!$M700),0))))</f>
        <v>26076.1772701304</v>
      </c>
      <c r="E700" s="16">
        <f>IF(AND(INTRO!$E$39="Non-endemic",INTRO!$E$37="Non-endemic"),"Not required",IF(INTRO!$E$39="Non-endemic","Treat with DEC",COUNTRY_INFO!P700))</f>
        <v>0</v>
      </c>
      <c r="F700" s="16">
        <f>IF(INTRO!$E$39&lt;&gt;"Non-endemic",COUNTRY_INFO!Q700,"Not required")</f>
        <v>2</v>
      </c>
      <c r="G700" s="15">
        <f>IF(COUNTRY_INFO!H700=1, IF($E700=1,$D700, 0),0)</f>
        <v>0</v>
      </c>
      <c r="H700" s="15">
        <f>IF(INTRO!$E$39&lt;&gt;"Endemic",0, IF(AND(COUNTRY_INFO!$I700=1,$F700&lt;&gt;0),IF(COUNTRY_INFO!M700&gt;=(COUNTRY_INFO!F700+COUNTRY_INFO!G700),COUNTRY_INFO!F700+COUNTRY_INFO!G700,COUNTRY_INFO!$M700), 0))</f>
        <v>26076.1772701304</v>
      </c>
      <c r="I700" s="3"/>
      <c r="J700" s="15">
        <f t="shared" si="72"/>
        <v>26076.1772701304</v>
      </c>
      <c r="K700" s="15">
        <f t="shared" si="73"/>
        <v>0</v>
      </c>
      <c r="L700" s="15">
        <f t="shared" si="74"/>
        <v>146026.59271273023</v>
      </c>
      <c r="M700" s="15">
        <f t="shared" si="75"/>
        <v>0</v>
      </c>
      <c r="N700" s="15">
        <f t="shared" si="76"/>
        <v>146026.59271273023</v>
      </c>
      <c r="O700" s="25"/>
      <c r="P700" s="17">
        <f t="shared" si="70"/>
        <v>146026.59271273023</v>
      </c>
      <c r="Q700" s="17">
        <f t="shared" si="71"/>
        <v>293</v>
      </c>
    </row>
    <row r="701" spans="1:17" x14ac:dyDescent="0.2">
      <c r="A701" s="14" t="str">
        <f>IF(INTRO!$E$39="Non-endemic"," ",IF(COUNTRY_INFO!A701=0," ",COUNTRY_INFO!A701))</f>
        <v>Ethiopia</v>
      </c>
      <c r="B701" s="14" t="str">
        <f>IF(INTRO!$E$39="Non-endemic"," ",IF(COUNTRY_INFO!B701=0," ",COUNTRY_INFO!B701))</f>
        <v>SNNPR Sheka</v>
      </c>
      <c r="C701" s="14" t="str">
        <f>IF(INTRO!$E$39="Non-endemic"," ",IF(COUNTRY_INFO!C701=0," ",COUNTRY_INFO!C701))</f>
        <v>Masha</v>
      </c>
      <c r="D701" s="15">
        <f>IF(INTRO!$E$39="Non-endemic",0,IF(INTRO!$E$39="Endemic but PC is not required",IF(COUNTRY_INFO!$H701=1,COUNTRY_INFO!F701+COUNTRY_INFO!G701,0),IF(COUNTRY_INFO!$H701=1,COUNTRY_INFO!F701+COUNTRY_INFO!G701,IF(COUNTRY_INFO!$I701=1,IF(COUNTRY_INFO!M701&gt;=(COUNTRY_INFO!F701+COUNTRY_INFO!G701),COUNTRY_INFO!F701+COUNTRY_INFO!G701,COUNTRY_INFO!$M701),0))))</f>
        <v>36329.243156594399</v>
      </c>
      <c r="E701" s="16">
        <f>IF(AND(INTRO!$E$39="Non-endemic",INTRO!$E$37="Non-endemic"),"Not required",IF(INTRO!$E$39="Non-endemic","Treat with DEC",COUNTRY_INFO!P701))</f>
        <v>0</v>
      </c>
      <c r="F701" s="16">
        <f>IF(INTRO!$E$39&lt;&gt;"Non-endemic",COUNTRY_INFO!Q701,"Not required")</f>
        <v>2</v>
      </c>
      <c r="G701" s="15">
        <f>IF(COUNTRY_INFO!H701=1, IF($E701=1,$D701, 0),0)</f>
        <v>0</v>
      </c>
      <c r="H701" s="15">
        <f>IF(INTRO!$E$39&lt;&gt;"Endemic",0, IF(AND(COUNTRY_INFO!$I701=1,$F701&lt;&gt;0),IF(COUNTRY_INFO!M701&gt;=(COUNTRY_INFO!F701+COUNTRY_INFO!G701),COUNTRY_INFO!F701+COUNTRY_INFO!G701,COUNTRY_INFO!$M701), 0))</f>
        <v>36329.243156594399</v>
      </c>
      <c r="I701" s="3"/>
      <c r="J701" s="15">
        <f t="shared" si="72"/>
        <v>36329.243156594399</v>
      </c>
      <c r="K701" s="15">
        <f t="shared" si="73"/>
        <v>0</v>
      </c>
      <c r="L701" s="15">
        <f t="shared" si="74"/>
        <v>203443.76167692861</v>
      </c>
      <c r="M701" s="15">
        <f t="shared" si="75"/>
        <v>0</v>
      </c>
      <c r="N701" s="15">
        <f t="shared" si="76"/>
        <v>203443.76167692861</v>
      </c>
      <c r="O701" s="25"/>
      <c r="P701" s="17">
        <f t="shared" si="70"/>
        <v>203443.76167692861</v>
      </c>
      <c r="Q701" s="17">
        <f t="shared" si="71"/>
        <v>407</v>
      </c>
    </row>
    <row r="702" spans="1:17" x14ac:dyDescent="0.2">
      <c r="A702" s="14" t="str">
        <f>IF(INTRO!$E$39="Non-endemic"," ",IF(COUNTRY_INFO!A702=0," ",COUNTRY_INFO!A702))</f>
        <v>Ethiopia</v>
      </c>
      <c r="B702" s="14" t="str">
        <f>IF(INTRO!$E$39="Non-endemic"," ",IF(COUNTRY_INFO!B702=0," ",COUNTRY_INFO!B702))</f>
        <v>SNNPR Sheka</v>
      </c>
      <c r="C702" s="14" t="str">
        <f>IF(INTRO!$E$39="Non-endemic"," ",IF(COUNTRY_INFO!C702=0," ",COUNTRY_INFO!C702))</f>
        <v>Masha Town</v>
      </c>
      <c r="D702" s="15">
        <f>IF(INTRO!$E$39="Non-endemic",0,IF(INTRO!$E$39="Endemic but PC is not required",IF(COUNTRY_INFO!$H702=1,COUNTRY_INFO!F702+COUNTRY_INFO!G702,0),IF(COUNTRY_INFO!$H702=1,COUNTRY_INFO!F702+COUNTRY_INFO!G702,IF(COUNTRY_INFO!$I702=1,IF(COUNTRY_INFO!M702&gt;=(COUNTRY_INFO!F702+COUNTRY_INFO!G702),COUNTRY_INFO!F702+COUNTRY_INFO!G702,COUNTRY_INFO!$M702),0))))</f>
        <v>8455.4066372912002</v>
      </c>
      <c r="E702" s="16">
        <f>IF(AND(INTRO!$E$39="Non-endemic",INTRO!$E$37="Non-endemic"),"Not required",IF(INTRO!$E$39="Non-endemic","Treat with DEC",COUNTRY_INFO!P702))</f>
        <v>0</v>
      </c>
      <c r="F702" s="16">
        <f>IF(INTRO!$E$39&lt;&gt;"Non-endemic",COUNTRY_INFO!Q702,"Not required")</f>
        <v>2</v>
      </c>
      <c r="G702" s="15">
        <f>IF(COUNTRY_INFO!H702=1, IF($E702=1,$D702, 0),0)</f>
        <v>0</v>
      </c>
      <c r="H702" s="15">
        <f>IF(INTRO!$E$39&lt;&gt;"Endemic",0, IF(AND(COUNTRY_INFO!$I702=1,$F702&lt;&gt;0),IF(COUNTRY_INFO!M702&gt;=(COUNTRY_INFO!F702+COUNTRY_INFO!G702),COUNTRY_INFO!F702+COUNTRY_INFO!G702,COUNTRY_INFO!$M702), 0))</f>
        <v>8455.4066372912002</v>
      </c>
      <c r="I702" s="3"/>
      <c r="J702" s="15">
        <f t="shared" si="72"/>
        <v>8455.4066372912002</v>
      </c>
      <c r="K702" s="15">
        <f t="shared" si="73"/>
        <v>0</v>
      </c>
      <c r="L702" s="15">
        <f t="shared" si="74"/>
        <v>47350.277168830718</v>
      </c>
      <c r="M702" s="15">
        <f t="shared" si="75"/>
        <v>0</v>
      </c>
      <c r="N702" s="15">
        <f t="shared" si="76"/>
        <v>47350.277168830718</v>
      </c>
      <c r="O702" s="25"/>
      <c r="P702" s="17">
        <f t="shared" si="70"/>
        <v>47350.277168830718</v>
      </c>
      <c r="Q702" s="17">
        <f t="shared" si="71"/>
        <v>95</v>
      </c>
    </row>
    <row r="703" spans="1:17" x14ac:dyDescent="0.2">
      <c r="A703" s="14" t="str">
        <f>IF(INTRO!$E$39="Non-endemic"," ",IF(COUNTRY_INFO!A703=0," ",COUNTRY_INFO!A703))</f>
        <v>Ethiopia</v>
      </c>
      <c r="B703" s="14" t="str">
        <f>IF(INTRO!$E$39="Non-endemic"," ",IF(COUNTRY_INFO!B703=0," ",COUNTRY_INFO!B703))</f>
        <v>SNNPR Sheka</v>
      </c>
      <c r="C703" s="14" t="str">
        <f>IF(INTRO!$E$39="Non-endemic"," ",IF(COUNTRY_INFO!C703=0," ",COUNTRY_INFO!C703))</f>
        <v>Tepi Town</v>
      </c>
      <c r="D703" s="15">
        <f>IF(INTRO!$E$39="Non-endemic",0,IF(INTRO!$E$39="Endemic but PC is not required",IF(COUNTRY_INFO!$H703=1,COUNTRY_INFO!F703+COUNTRY_INFO!G703,0),IF(COUNTRY_INFO!$H703=1,COUNTRY_INFO!F703+COUNTRY_INFO!G703,IF(COUNTRY_INFO!$I703=1,IF(COUNTRY_INFO!M703&gt;=(COUNTRY_INFO!F703+COUNTRY_INFO!G703),COUNTRY_INFO!F703+COUNTRY_INFO!G703,COUNTRY_INFO!$M703),0))))</f>
        <v>30931.206330513596</v>
      </c>
      <c r="E703" s="16">
        <f>IF(AND(INTRO!$E$39="Non-endemic",INTRO!$E$37="Non-endemic"),"Not required",IF(INTRO!$E$39="Non-endemic","Treat with DEC",COUNTRY_INFO!P703))</f>
        <v>0</v>
      </c>
      <c r="F703" s="16">
        <f>IF(INTRO!$E$39&lt;&gt;"Non-endemic",COUNTRY_INFO!Q703,"Not required")</f>
        <v>2</v>
      </c>
      <c r="G703" s="15">
        <f>IF(COUNTRY_INFO!H703=1, IF($E703=1,$D703, 0),0)</f>
        <v>0</v>
      </c>
      <c r="H703" s="15">
        <f>IF(INTRO!$E$39&lt;&gt;"Endemic",0, IF(AND(COUNTRY_INFO!$I703=1,$F703&lt;&gt;0),IF(COUNTRY_INFO!M703&gt;=(COUNTRY_INFO!F703+COUNTRY_INFO!G703),COUNTRY_INFO!F703+COUNTRY_INFO!G703,COUNTRY_INFO!$M703), 0))</f>
        <v>30931.206330513596</v>
      </c>
      <c r="I703" s="3"/>
      <c r="J703" s="15">
        <f t="shared" si="72"/>
        <v>30931.206330513596</v>
      </c>
      <c r="K703" s="15">
        <f t="shared" si="73"/>
        <v>0</v>
      </c>
      <c r="L703" s="15">
        <f t="shared" si="74"/>
        <v>173214.75545087614</v>
      </c>
      <c r="M703" s="15">
        <f t="shared" si="75"/>
        <v>0</v>
      </c>
      <c r="N703" s="15">
        <f t="shared" si="76"/>
        <v>173214.75545087614</v>
      </c>
      <c r="O703" s="25"/>
      <c r="P703" s="17">
        <f t="shared" si="70"/>
        <v>173214.75545087614</v>
      </c>
      <c r="Q703" s="17">
        <f t="shared" si="71"/>
        <v>347</v>
      </c>
    </row>
    <row r="704" spans="1:17" x14ac:dyDescent="0.2">
      <c r="A704" s="14" t="str">
        <f>IF(INTRO!$E$39="Non-endemic"," ",IF(COUNTRY_INFO!A704=0," ",COUNTRY_INFO!A704))</f>
        <v>Ethiopia</v>
      </c>
      <c r="B704" s="14" t="str">
        <f>IF(INTRO!$E$39="Non-endemic"," ",IF(COUNTRY_INFO!B704=0," ",COUNTRY_INFO!B704))</f>
        <v>SNNPR Sheka</v>
      </c>
      <c r="C704" s="14" t="str">
        <f>IF(INTRO!$E$39="Non-endemic"," ",IF(COUNTRY_INFO!C704=0," ",COUNTRY_INFO!C704))</f>
        <v>Yeki</v>
      </c>
      <c r="D704" s="15">
        <f>IF(INTRO!$E$39="Non-endemic",0,IF(INTRO!$E$39="Endemic but PC is not required",IF(COUNTRY_INFO!$H704=1,COUNTRY_INFO!F704+COUNTRY_INFO!G704,0),IF(COUNTRY_INFO!$H704=1,COUNTRY_INFO!F704+COUNTRY_INFO!G704,IF(COUNTRY_INFO!$I704=1,IF(COUNTRY_INFO!M704&gt;=(COUNTRY_INFO!F704+COUNTRY_INFO!G704),COUNTRY_INFO!F704+COUNTRY_INFO!G704,COUNTRY_INFO!$M704),0))))</f>
        <v>117127.78687668478</v>
      </c>
      <c r="E704" s="16">
        <f>IF(AND(INTRO!$E$39="Non-endemic",INTRO!$E$37="Non-endemic"),"Not required",IF(INTRO!$E$39="Non-endemic","Treat with DEC",COUNTRY_INFO!P704))</f>
        <v>0</v>
      </c>
      <c r="F704" s="16">
        <f>IF(INTRO!$E$39&lt;&gt;"Non-endemic",COUNTRY_INFO!Q704,"Not required")</f>
        <v>2</v>
      </c>
      <c r="G704" s="15">
        <f>IF(COUNTRY_INFO!H704=1, IF($E704=1,$D704, 0),0)</f>
        <v>0</v>
      </c>
      <c r="H704" s="15">
        <f>IF(INTRO!$E$39&lt;&gt;"Endemic",0, IF(AND(COUNTRY_INFO!$I704=1,$F704&lt;&gt;0),IF(COUNTRY_INFO!M704&gt;=(COUNTRY_INFO!F704+COUNTRY_INFO!G704),COUNTRY_INFO!F704+COUNTRY_INFO!G704,COUNTRY_INFO!$M704), 0))</f>
        <v>117127.78687668478</v>
      </c>
      <c r="I704" s="3"/>
      <c r="J704" s="15">
        <f t="shared" si="72"/>
        <v>117127.78687668478</v>
      </c>
      <c r="K704" s="15">
        <f t="shared" si="73"/>
        <v>0</v>
      </c>
      <c r="L704" s="15">
        <f t="shared" si="74"/>
        <v>655915.60650943476</v>
      </c>
      <c r="M704" s="15">
        <f t="shared" si="75"/>
        <v>0</v>
      </c>
      <c r="N704" s="15">
        <f t="shared" si="76"/>
        <v>655915.60650943476</v>
      </c>
      <c r="O704" s="25"/>
      <c r="P704" s="17">
        <f t="shared" si="70"/>
        <v>655915.60650943476</v>
      </c>
      <c r="Q704" s="17">
        <f t="shared" si="71"/>
        <v>1312</v>
      </c>
    </row>
    <row r="705" spans="1:17" x14ac:dyDescent="0.2">
      <c r="A705" s="14" t="str">
        <f>IF(INTRO!$E$39="Non-endemic"," ",IF(COUNTRY_INFO!A705=0," ",COUNTRY_INFO!A705))</f>
        <v>Ethiopia</v>
      </c>
      <c r="B705" s="14" t="str">
        <f>IF(INTRO!$E$39="Non-endemic"," ",IF(COUNTRY_INFO!B705=0," ",COUNTRY_INFO!B705))</f>
        <v>SNNPR Sidama</v>
      </c>
      <c r="C705" s="14" t="str">
        <f>IF(INTRO!$E$39="Non-endemic"," ",IF(COUNTRY_INFO!C705=0," ",COUNTRY_INFO!C705))</f>
        <v>Aleta Wondo Town</v>
      </c>
      <c r="D705" s="15">
        <f>IF(INTRO!$E$39="Non-endemic",0,IF(INTRO!$E$39="Endemic but PC is not required",IF(COUNTRY_INFO!$H705=1,COUNTRY_INFO!F705+COUNTRY_INFO!G705,0),IF(COUNTRY_INFO!$H705=1,COUNTRY_INFO!F705+COUNTRY_INFO!G705,IF(COUNTRY_INFO!$I705=1,IF(COUNTRY_INFO!M705&gt;=(COUNTRY_INFO!F705+COUNTRY_INFO!G705),COUNTRY_INFO!F705+COUNTRY_INFO!G705,COUNTRY_INFO!$M705),0))))</f>
        <v>0</v>
      </c>
      <c r="E705" s="16">
        <f>IF(AND(INTRO!$E$39="Non-endemic",INTRO!$E$37="Non-endemic"),"Not required",IF(INTRO!$E$39="Non-endemic","Treat with DEC",COUNTRY_INFO!P705))</f>
        <v>0</v>
      </c>
      <c r="F705" s="16">
        <f>IF(INTRO!$E$39&lt;&gt;"Non-endemic",COUNTRY_INFO!Q705,"Not required")</f>
        <v>0</v>
      </c>
      <c r="G705" s="15">
        <f>IF(COUNTRY_INFO!H705=1, IF($E705=1,$D705, 0),0)</f>
        <v>0</v>
      </c>
      <c r="H705" s="15">
        <f>IF(INTRO!$E$39&lt;&gt;"Endemic",0, IF(AND(COUNTRY_INFO!$I705=1,$F705&lt;&gt;0),IF(COUNTRY_INFO!M705&gt;=(COUNTRY_INFO!F705+COUNTRY_INFO!G705),COUNTRY_INFO!F705+COUNTRY_INFO!G705,COUNTRY_INFO!$M705), 0))</f>
        <v>0</v>
      </c>
      <c r="I705" s="3"/>
      <c r="J705" s="15">
        <f t="shared" si="72"/>
        <v>0</v>
      </c>
      <c r="K705" s="15">
        <f t="shared" si="73"/>
        <v>0</v>
      </c>
      <c r="L705" s="15">
        <f t="shared" si="74"/>
        <v>0</v>
      </c>
      <c r="M705" s="15">
        <f t="shared" si="75"/>
        <v>0</v>
      </c>
      <c r="N705" s="15">
        <f t="shared" si="76"/>
        <v>0</v>
      </c>
      <c r="O705" s="25"/>
      <c r="P705" s="17">
        <f t="shared" si="70"/>
        <v>0</v>
      </c>
      <c r="Q705" s="17">
        <f t="shared" si="71"/>
        <v>0</v>
      </c>
    </row>
    <row r="706" spans="1:17" x14ac:dyDescent="0.2">
      <c r="A706" s="14" t="str">
        <f>IF(INTRO!$E$39="Non-endemic"," ",IF(COUNTRY_INFO!A706=0," ",COUNTRY_INFO!A706))</f>
        <v>Ethiopia</v>
      </c>
      <c r="B706" s="14" t="str">
        <f>IF(INTRO!$E$39="Non-endemic"," ",IF(COUNTRY_INFO!B706=0," ",COUNTRY_INFO!B706))</f>
        <v>SNNPR Sidama</v>
      </c>
      <c r="C706" s="14" t="str">
        <f>IF(INTRO!$E$39="Non-endemic"," ",IF(COUNTRY_INFO!C706=0," ",COUNTRY_INFO!C706))</f>
        <v>Hawasa Zuria</v>
      </c>
      <c r="D706" s="15">
        <f>IF(INTRO!$E$39="Non-endemic",0,IF(INTRO!$E$39="Endemic but PC is not required",IF(COUNTRY_INFO!$H706=1,COUNTRY_INFO!F706+COUNTRY_INFO!G706,0),IF(COUNTRY_INFO!$H706=1,COUNTRY_INFO!F706+COUNTRY_INFO!G706,IF(COUNTRY_INFO!$I706=1,IF(COUNTRY_INFO!M706&gt;=(COUNTRY_INFO!F706+COUNTRY_INFO!G706),COUNTRY_INFO!F706+COUNTRY_INFO!G706,COUNTRY_INFO!$M706),0))))</f>
        <v>0</v>
      </c>
      <c r="E706" s="16">
        <f>IF(AND(INTRO!$E$39="Non-endemic",INTRO!$E$37="Non-endemic"),"Not required",IF(INTRO!$E$39="Non-endemic","Treat with DEC",COUNTRY_INFO!P706))</f>
        <v>0</v>
      </c>
      <c r="F706" s="16">
        <f>IF(INTRO!$E$39&lt;&gt;"Non-endemic",COUNTRY_INFO!Q706,"Not required")</f>
        <v>0</v>
      </c>
      <c r="G706" s="15">
        <f>IF(COUNTRY_INFO!H706=1, IF($E706=1,$D706, 0),0)</f>
        <v>0</v>
      </c>
      <c r="H706" s="15">
        <f>IF(INTRO!$E$39&lt;&gt;"Endemic",0, IF(AND(COUNTRY_INFO!$I706=1,$F706&lt;&gt;0),IF(COUNTRY_INFO!M706&gt;=(COUNTRY_INFO!F706+COUNTRY_INFO!G706),COUNTRY_INFO!F706+COUNTRY_INFO!G706,COUNTRY_INFO!$M706), 0))</f>
        <v>0</v>
      </c>
      <c r="I706" s="3"/>
      <c r="J706" s="15">
        <f t="shared" si="72"/>
        <v>0</v>
      </c>
      <c r="K706" s="15">
        <f t="shared" si="73"/>
        <v>0</v>
      </c>
      <c r="L706" s="15">
        <f t="shared" si="74"/>
        <v>0</v>
      </c>
      <c r="M706" s="15">
        <f t="shared" si="75"/>
        <v>0</v>
      </c>
      <c r="N706" s="15">
        <f t="shared" si="76"/>
        <v>0</v>
      </c>
      <c r="O706" s="25"/>
      <c r="P706" s="17">
        <f t="shared" si="70"/>
        <v>0</v>
      </c>
      <c r="Q706" s="17">
        <f t="shared" si="71"/>
        <v>0</v>
      </c>
    </row>
    <row r="707" spans="1:17" x14ac:dyDescent="0.2">
      <c r="A707" s="14" t="str">
        <f>IF(INTRO!$E$39="Non-endemic"," ",IF(COUNTRY_INFO!A707=0," ",COUNTRY_INFO!A707))</f>
        <v>Ethiopia</v>
      </c>
      <c r="B707" s="14" t="str">
        <f>IF(INTRO!$E$39="Non-endemic"," ",IF(COUNTRY_INFO!B707=0," ",COUNTRY_INFO!B707))</f>
        <v>SNNPR Sidama</v>
      </c>
      <c r="C707" s="14" t="str">
        <f>IF(INTRO!$E$39="Non-endemic"," ",IF(COUNTRY_INFO!C707=0," ",COUNTRY_INFO!C707))</f>
        <v xml:space="preserve">Hawela Tula
</v>
      </c>
      <c r="D707" s="15">
        <f>IF(INTRO!$E$39="Non-endemic",0,IF(INTRO!$E$39="Endemic but PC is not required",IF(COUNTRY_INFO!$H707=1,COUNTRY_INFO!F707+COUNTRY_INFO!G707,0),IF(COUNTRY_INFO!$H707=1,COUNTRY_INFO!F707+COUNTRY_INFO!G707,IF(COUNTRY_INFO!$I707=1,IF(COUNTRY_INFO!M707&gt;=(COUNTRY_INFO!F707+COUNTRY_INFO!G707),COUNTRY_INFO!F707+COUNTRY_INFO!G707,COUNTRY_INFO!$M707),0))))</f>
        <v>114531.58523873865</v>
      </c>
      <c r="E707" s="16">
        <f>IF(AND(INTRO!$E$39="Non-endemic",INTRO!$E$37="Non-endemic"),"Not required",IF(INTRO!$E$39="Non-endemic","Treat with DEC",COUNTRY_INFO!P707))</f>
        <v>1</v>
      </c>
      <c r="F707" s="16">
        <f>IF(INTRO!$E$39&lt;&gt;"Non-endemic",COUNTRY_INFO!Q707,"Not required")</f>
        <v>0</v>
      </c>
      <c r="G707" s="15">
        <f>IF(COUNTRY_INFO!H707=1, IF($E707=1,$D707, 0),0)</f>
        <v>114531.58523873865</v>
      </c>
      <c r="H707" s="15">
        <f>IF(INTRO!$E$39&lt;&gt;"Endemic",0, IF(AND(COUNTRY_INFO!$I707=1,$F707&lt;&gt;0),IF(COUNTRY_INFO!M707&gt;=(COUNTRY_INFO!F707+COUNTRY_INFO!G707),COUNTRY_INFO!F707+COUNTRY_INFO!G707,COUNTRY_INFO!$M707), 0))</f>
        <v>0</v>
      </c>
      <c r="I707" s="3"/>
      <c r="J707" s="15">
        <f t="shared" si="72"/>
        <v>0</v>
      </c>
      <c r="K707" s="15">
        <f t="shared" si="73"/>
        <v>320688.43866846821</v>
      </c>
      <c r="L707" s="15">
        <f t="shared" si="74"/>
        <v>0</v>
      </c>
      <c r="M707" s="15">
        <f t="shared" si="75"/>
        <v>0</v>
      </c>
      <c r="N707" s="15">
        <f t="shared" si="76"/>
        <v>320688.43866846821</v>
      </c>
      <c r="O707" s="25"/>
      <c r="P707" s="17">
        <f t="shared" si="70"/>
        <v>320688.43866846821</v>
      </c>
      <c r="Q707" s="17">
        <f t="shared" si="71"/>
        <v>642</v>
      </c>
    </row>
    <row r="708" spans="1:17" x14ac:dyDescent="0.2">
      <c r="A708" s="14" t="str">
        <f>IF(INTRO!$E$39="Non-endemic"," ",IF(COUNTRY_INFO!A708=0," ",COUNTRY_INFO!A708))</f>
        <v>Ethiopia</v>
      </c>
      <c r="B708" s="14" t="str">
        <f>IF(INTRO!$E$39="Non-endemic"," ",IF(COUNTRY_INFO!B708=0," ",COUNTRY_INFO!B708))</f>
        <v>SNNPR Sidama</v>
      </c>
      <c r="C708" s="14" t="str">
        <f>IF(INTRO!$E$39="Non-endemic"," ",IF(COUNTRY_INFO!C708=0," ",COUNTRY_INFO!C708))</f>
        <v>Yirgalem town</v>
      </c>
      <c r="D708" s="15">
        <f>IF(INTRO!$E$39="Non-endemic",0,IF(INTRO!$E$39="Endemic but PC is not required",IF(COUNTRY_INFO!$H708=1,COUNTRY_INFO!F708+COUNTRY_INFO!G708,0),IF(COUNTRY_INFO!$H708=1,COUNTRY_INFO!F708+COUNTRY_INFO!G708,IF(COUNTRY_INFO!$I708=1,IF(COUNTRY_INFO!M708&gt;=(COUNTRY_INFO!F708+COUNTRY_INFO!G708),COUNTRY_INFO!F708+COUNTRY_INFO!G708,COUNTRY_INFO!$M708),0))))</f>
        <v>0</v>
      </c>
      <c r="E708" s="16">
        <f>IF(AND(INTRO!$E$39="Non-endemic",INTRO!$E$37="Non-endemic"),"Not required",IF(INTRO!$E$39="Non-endemic","Treat with DEC",COUNTRY_INFO!P708))</f>
        <v>0</v>
      </c>
      <c r="F708" s="16">
        <f>IF(INTRO!$E$39&lt;&gt;"Non-endemic",COUNTRY_INFO!Q708,"Not required")</f>
        <v>0</v>
      </c>
      <c r="G708" s="15">
        <f>IF(COUNTRY_INFO!H708=1, IF($E708=1,$D708, 0),0)</f>
        <v>0</v>
      </c>
      <c r="H708" s="15">
        <f>IF(INTRO!$E$39&lt;&gt;"Endemic",0, IF(AND(COUNTRY_INFO!$I708=1,$F708&lt;&gt;0),IF(COUNTRY_INFO!M708&gt;=(COUNTRY_INFO!F708+COUNTRY_INFO!G708),COUNTRY_INFO!F708+COUNTRY_INFO!G708,COUNTRY_INFO!$M708), 0))</f>
        <v>0</v>
      </c>
      <c r="I708" s="3"/>
      <c r="J708" s="15">
        <f t="shared" si="72"/>
        <v>0</v>
      </c>
      <c r="K708" s="15">
        <f t="shared" si="73"/>
        <v>0</v>
      </c>
      <c r="L708" s="15">
        <f t="shared" si="74"/>
        <v>0</v>
      </c>
      <c r="M708" s="15">
        <f t="shared" si="75"/>
        <v>0</v>
      </c>
      <c r="N708" s="15">
        <f t="shared" si="76"/>
        <v>0</v>
      </c>
      <c r="O708" s="25"/>
      <c r="P708" s="17">
        <f t="shared" si="70"/>
        <v>0</v>
      </c>
      <c r="Q708" s="17">
        <f t="shared" si="71"/>
        <v>0</v>
      </c>
    </row>
    <row r="709" spans="1:17" x14ac:dyDescent="0.2">
      <c r="A709" s="14" t="str">
        <f>IF(INTRO!$E$39="Non-endemic"," ",IF(COUNTRY_INFO!A709=0," ",COUNTRY_INFO!A709))</f>
        <v>Ethiopia</v>
      </c>
      <c r="B709" s="14" t="str">
        <f>IF(INTRO!$E$39="Non-endemic"," ",IF(COUNTRY_INFO!B709=0," ",COUNTRY_INFO!B709))</f>
        <v>SNNPR Sidama</v>
      </c>
      <c r="C709" s="14" t="str">
        <f>IF(INTRO!$E$39="Non-endemic"," ",IF(COUNTRY_INFO!C709=0," ",COUNTRY_INFO!C709))</f>
        <v>Aleta Chiko (Chiko)</v>
      </c>
      <c r="D709" s="15">
        <f>IF(INTRO!$E$39="Non-endemic",0,IF(INTRO!$E$39="Endemic but PC is not required",IF(COUNTRY_INFO!$H709=1,COUNTRY_INFO!F709+COUNTRY_INFO!G709,0),IF(COUNTRY_INFO!$H709=1,COUNTRY_INFO!F709+COUNTRY_INFO!G709,IF(COUNTRY_INFO!$I709=1,IF(COUNTRY_INFO!M709&gt;=(COUNTRY_INFO!F709+COUNTRY_INFO!G709),COUNTRY_INFO!F709+COUNTRY_INFO!G709,COUNTRY_INFO!$M709),0))))</f>
        <v>0</v>
      </c>
      <c r="E709" s="16">
        <f>IF(AND(INTRO!$E$39="Non-endemic",INTRO!$E$37="Non-endemic"),"Not required",IF(INTRO!$E$39="Non-endemic","Treat with DEC",COUNTRY_INFO!P709))</f>
        <v>0</v>
      </c>
      <c r="F709" s="16">
        <f>IF(INTRO!$E$39&lt;&gt;"Non-endemic",COUNTRY_INFO!Q709,"Not required")</f>
        <v>0</v>
      </c>
      <c r="G709" s="15">
        <f>IF(COUNTRY_INFO!H709=1, IF($E709=1,$D709, 0),0)</f>
        <v>0</v>
      </c>
      <c r="H709" s="15">
        <f>IF(INTRO!$E$39&lt;&gt;"Endemic",0, IF(AND(COUNTRY_INFO!$I709=1,$F709&lt;&gt;0),IF(COUNTRY_INFO!M709&gt;=(COUNTRY_INFO!F709+COUNTRY_INFO!G709),COUNTRY_INFO!F709+COUNTRY_INFO!G709,COUNTRY_INFO!$M709), 0))</f>
        <v>0</v>
      </c>
      <c r="I709" s="3"/>
      <c r="J709" s="15">
        <f t="shared" si="72"/>
        <v>0</v>
      </c>
      <c r="K709" s="15">
        <f t="shared" si="73"/>
        <v>0</v>
      </c>
      <c r="L709" s="15">
        <f t="shared" si="74"/>
        <v>0</v>
      </c>
      <c r="M709" s="15">
        <f t="shared" si="75"/>
        <v>0</v>
      </c>
      <c r="N709" s="15">
        <f t="shared" si="76"/>
        <v>0</v>
      </c>
      <c r="O709" s="25"/>
      <c r="P709" s="17">
        <f t="shared" si="70"/>
        <v>0</v>
      </c>
      <c r="Q709" s="17">
        <f t="shared" si="71"/>
        <v>0</v>
      </c>
    </row>
    <row r="710" spans="1:17" x14ac:dyDescent="0.2">
      <c r="A710" s="14" t="str">
        <f>IF(INTRO!$E$39="Non-endemic"," ",IF(COUNTRY_INFO!A710=0," ",COUNTRY_INFO!A710))</f>
        <v>Ethiopia</v>
      </c>
      <c r="B710" s="14" t="str">
        <f>IF(INTRO!$E$39="Non-endemic"," ",IF(COUNTRY_INFO!B710=0," ",COUNTRY_INFO!B710))</f>
        <v>SNNPR Sidama</v>
      </c>
      <c r="C710" s="14" t="str">
        <f>IF(INTRO!$E$39="Non-endemic"," ",IF(COUNTRY_INFO!C710=0," ",COUNTRY_INFO!C710))</f>
        <v>Aleta Wondo</v>
      </c>
      <c r="D710" s="15">
        <f>IF(INTRO!$E$39="Non-endemic",0,IF(INTRO!$E$39="Endemic but PC is not required",IF(COUNTRY_INFO!$H710=1,COUNTRY_INFO!F710+COUNTRY_INFO!G710,0),IF(COUNTRY_INFO!$H710=1,COUNTRY_INFO!F710+COUNTRY_INFO!G710,IF(COUNTRY_INFO!$I710=1,IF(COUNTRY_INFO!M710&gt;=(COUNTRY_INFO!F710+COUNTRY_INFO!G710),COUNTRY_INFO!F710+COUNTRY_INFO!G710,COUNTRY_INFO!$M710),0))))</f>
        <v>0</v>
      </c>
      <c r="E710" s="16">
        <f>IF(AND(INTRO!$E$39="Non-endemic",INTRO!$E$37="Non-endemic"),"Not required",IF(INTRO!$E$39="Non-endemic","Treat with DEC",COUNTRY_INFO!P710))</f>
        <v>0</v>
      </c>
      <c r="F710" s="16">
        <f>IF(INTRO!$E$39&lt;&gt;"Non-endemic",COUNTRY_INFO!Q710,"Not required")</f>
        <v>0</v>
      </c>
      <c r="G710" s="15">
        <f>IF(COUNTRY_INFO!H710=1, IF($E710=1,$D710, 0),0)</f>
        <v>0</v>
      </c>
      <c r="H710" s="15">
        <f>IF(INTRO!$E$39&lt;&gt;"Endemic",0, IF(AND(COUNTRY_INFO!$I710=1,$F710&lt;&gt;0),IF(COUNTRY_INFO!M710&gt;=(COUNTRY_INFO!F710+COUNTRY_INFO!G710),COUNTRY_INFO!F710+COUNTRY_INFO!G710,COUNTRY_INFO!$M710), 0))</f>
        <v>0</v>
      </c>
      <c r="I710" s="3"/>
      <c r="J710" s="15">
        <f t="shared" si="72"/>
        <v>0</v>
      </c>
      <c r="K710" s="15">
        <f t="shared" si="73"/>
        <v>0</v>
      </c>
      <c r="L710" s="15">
        <f t="shared" si="74"/>
        <v>0</v>
      </c>
      <c r="M710" s="15">
        <f t="shared" si="75"/>
        <v>0</v>
      </c>
      <c r="N710" s="15">
        <f t="shared" si="76"/>
        <v>0</v>
      </c>
      <c r="O710" s="25"/>
      <c r="P710" s="17">
        <f t="shared" si="70"/>
        <v>0</v>
      </c>
      <c r="Q710" s="17">
        <f t="shared" si="71"/>
        <v>0</v>
      </c>
    </row>
    <row r="711" spans="1:17" x14ac:dyDescent="0.2">
      <c r="A711" s="14" t="str">
        <f>IF(INTRO!$E$39="Non-endemic"," ",IF(COUNTRY_INFO!A711=0," ",COUNTRY_INFO!A711))</f>
        <v>Ethiopia</v>
      </c>
      <c r="B711" s="14" t="str">
        <f>IF(INTRO!$E$39="Non-endemic"," ",IF(COUNTRY_INFO!B711=0," ",COUNTRY_INFO!B711))</f>
        <v>SNNPR Sidama</v>
      </c>
      <c r="C711" s="14" t="str">
        <f>IF(INTRO!$E$39="Non-endemic"," ",IF(COUNTRY_INFO!C711=0," ",COUNTRY_INFO!C711))</f>
        <v>Arbegona</v>
      </c>
      <c r="D711" s="15">
        <f>IF(INTRO!$E$39="Non-endemic",0,IF(INTRO!$E$39="Endemic but PC is not required",IF(COUNTRY_INFO!$H711=1,COUNTRY_INFO!F711+COUNTRY_INFO!G711,0),IF(COUNTRY_INFO!$H711=1,COUNTRY_INFO!F711+COUNTRY_INFO!G711,IF(COUNTRY_INFO!$I711=1,IF(COUNTRY_INFO!M711&gt;=(COUNTRY_INFO!F711+COUNTRY_INFO!G711),COUNTRY_INFO!F711+COUNTRY_INFO!G711,COUNTRY_INFO!$M711),0))))</f>
        <v>0</v>
      </c>
      <c r="E711" s="16">
        <f>IF(AND(INTRO!$E$39="Non-endemic",INTRO!$E$37="Non-endemic"),"Not required",IF(INTRO!$E$39="Non-endemic","Treat with DEC",COUNTRY_INFO!P711))</f>
        <v>0</v>
      </c>
      <c r="F711" s="16">
        <f>IF(INTRO!$E$39&lt;&gt;"Non-endemic",COUNTRY_INFO!Q711,"Not required")</f>
        <v>0</v>
      </c>
      <c r="G711" s="15">
        <f>IF(COUNTRY_INFO!H711=1, IF($E711=1,$D711, 0),0)</f>
        <v>0</v>
      </c>
      <c r="H711" s="15">
        <f>IF(INTRO!$E$39&lt;&gt;"Endemic",0, IF(AND(COUNTRY_INFO!$I711=1,$F711&lt;&gt;0),IF(COUNTRY_INFO!M711&gt;=(COUNTRY_INFO!F711+COUNTRY_INFO!G711),COUNTRY_INFO!F711+COUNTRY_INFO!G711,COUNTRY_INFO!$M711), 0))</f>
        <v>0</v>
      </c>
      <c r="I711" s="3"/>
      <c r="J711" s="15">
        <f t="shared" si="72"/>
        <v>0</v>
      </c>
      <c r="K711" s="15">
        <f t="shared" si="73"/>
        <v>0</v>
      </c>
      <c r="L711" s="15">
        <f t="shared" si="74"/>
        <v>0</v>
      </c>
      <c r="M711" s="15">
        <f t="shared" si="75"/>
        <v>0</v>
      </c>
      <c r="N711" s="15">
        <f t="shared" si="76"/>
        <v>0</v>
      </c>
      <c r="O711" s="25"/>
      <c r="P711" s="17">
        <f t="shared" si="70"/>
        <v>0</v>
      </c>
      <c r="Q711" s="17">
        <f t="shared" si="71"/>
        <v>0</v>
      </c>
    </row>
    <row r="712" spans="1:17" x14ac:dyDescent="0.2">
      <c r="A712" s="14" t="str">
        <f>IF(INTRO!$E$39="Non-endemic"," ",IF(COUNTRY_INFO!A712=0," ",COUNTRY_INFO!A712))</f>
        <v>Ethiopia</v>
      </c>
      <c r="B712" s="14" t="str">
        <f>IF(INTRO!$E$39="Non-endemic"," ",IF(COUNTRY_INFO!B712=0," ",COUNTRY_INFO!B712))</f>
        <v>SNNPR Sidama</v>
      </c>
      <c r="C712" s="14" t="str">
        <f>IF(INTRO!$E$39="Non-endemic"," ",IF(COUNTRY_INFO!C712=0," ",COUNTRY_INFO!C712))</f>
        <v>Aroresa</v>
      </c>
      <c r="D712" s="15">
        <f>IF(INTRO!$E$39="Non-endemic",0,IF(INTRO!$E$39="Endemic but PC is not required",IF(COUNTRY_INFO!$H712=1,COUNTRY_INFO!F712+COUNTRY_INFO!G712,0),IF(COUNTRY_INFO!$H712=1,COUNTRY_INFO!F712+COUNTRY_INFO!G712,IF(COUNTRY_INFO!$I712=1,IF(COUNTRY_INFO!M712&gt;=(COUNTRY_INFO!F712+COUNTRY_INFO!G712),COUNTRY_INFO!F712+COUNTRY_INFO!G712,COUNTRY_INFO!$M712),0))))</f>
        <v>0</v>
      </c>
      <c r="E712" s="16">
        <f>IF(AND(INTRO!$E$39="Non-endemic",INTRO!$E$37="Non-endemic"),"Not required",IF(INTRO!$E$39="Non-endemic","Treat with DEC",COUNTRY_INFO!P712))</f>
        <v>0</v>
      </c>
      <c r="F712" s="16">
        <f>IF(INTRO!$E$39&lt;&gt;"Non-endemic",COUNTRY_INFO!Q712,"Not required")</f>
        <v>0</v>
      </c>
      <c r="G712" s="15">
        <f>IF(COUNTRY_INFO!H712=1, IF($E712=1,$D712, 0),0)</f>
        <v>0</v>
      </c>
      <c r="H712" s="15">
        <f>IF(INTRO!$E$39&lt;&gt;"Endemic",0, IF(AND(COUNTRY_INFO!$I712=1,$F712&lt;&gt;0),IF(COUNTRY_INFO!M712&gt;=(COUNTRY_INFO!F712+COUNTRY_INFO!G712),COUNTRY_INFO!F712+COUNTRY_INFO!G712,COUNTRY_INFO!$M712), 0))</f>
        <v>0</v>
      </c>
      <c r="I712" s="3"/>
      <c r="J712" s="15">
        <f t="shared" si="72"/>
        <v>0</v>
      </c>
      <c r="K712" s="15">
        <f t="shared" si="73"/>
        <v>0</v>
      </c>
      <c r="L712" s="15">
        <f t="shared" si="74"/>
        <v>0</v>
      </c>
      <c r="M712" s="15">
        <f t="shared" si="75"/>
        <v>0</v>
      </c>
      <c r="N712" s="15">
        <f t="shared" si="76"/>
        <v>0</v>
      </c>
      <c r="O712" s="25"/>
      <c r="P712" s="17">
        <f t="shared" ref="P712:P775" si="77">IF($N712&gt;$O712,$N712-$O712,0)</f>
        <v>0</v>
      </c>
      <c r="Q712" s="17">
        <f t="shared" ref="Q712:Q775" si="78">ROUNDUP($N712/500,0)</f>
        <v>0</v>
      </c>
    </row>
    <row r="713" spans="1:17" x14ac:dyDescent="0.2">
      <c r="A713" s="14" t="str">
        <f>IF(INTRO!$E$39="Non-endemic"," ",IF(COUNTRY_INFO!A713=0," ",COUNTRY_INFO!A713))</f>
        <v>Ethiopia</v>
      </c>
      <c r="B713" s="14" t="str">
        <f>IF(INTRO!$E$39="Non-endemic"," ",IF(COUNTRY_INFO!B713=0," ",COUNTRY_INFO!B713))</f>
        <v>SNNPR Sidama</v>
      </c>
      <c r="C713" s="14" t="str">
        <f>IF(INTRO!$E$39="Non-endemic"," ",IF(COUNTRY_INFO!C713=0," ",COUNTRY_INFO!C713))</f>
        <v>Bensa</v>
      </c>
      <c r="D713" s="15">
        <f>IF(INTRO!$E$39="Non-endemic",0,IF(INTRO!$E$39="Endemic but PC is not required",IF(COUNTRY_INFO!$H713=1,COUNTRY_INFO!F713+COUNTRY_INFO!G713,0),IF(COUNTRY_INFO!$H713=1,COUNTRY_INFO!F713+COUNTRY_INFO!G713,IF(COUNTRY_INFO!$I713=1,IF(COUNTRY_INFO!M713&gt;=(COUNTRY_INFO!F713+COUNTRY_INFO!G713),COUNTRY_INFO!F713+COUNTRY_INFO!G713,COUNTRY_INFO!$M713),0))))</f>
        <v>0</v>
      </c>
      <c r="E713" s="16">
        <f>IF(AND(INTRO!$E$39="Non-endemic",INTRO!$E$37="Non-endemic"),"Not required",IF(INTRO!$E$39="Non-endemic","Treat with DEC",COUNTRY_INFO!P713))</f>
        <v>0</v>
      </c>
      <c r="F713" s="16">
        <f>IF(INTRO!$E$39&lt;&gt;"Non-endemic",COUNTRY_INFO!Q713,"Not required")</f>
        <v>0</v>
      </c>
      <c r="G713" s="15">
        <f>IF(COUNTRY_INFO!H713=1, IF($E713=1,$D713, 0),0)</f>
        <v>0</v>
      </c>
      <c r="H713" s="15">
        <f>IF(INTRO!$E$39&lt;&gt;"Endemic",0, IF(AND(COUNTRY_INFO!$I713=1,$F713&lt;&gt;0),IF(COUNTRY_INFO!M713&gt;=(COUNTRY_INFO!F713+COUNTRY_INFO!G713),COUNTRY_INFO!F713+COUNTRY_INFO!G713,COUNTRY_INFO!$M713), 0))</f>
        <v>0</v>
      </c>
      <c r="I713" s="3"/>
      <c r="J713" s="15">
        <f t="shared" si="72"/>
        <v>0</v>
      </c>
      <c r="K713" s="15">
        <f t="shared" si="73"/>
        <v>0</v>
      </c>
      <c r="L713" s="15">
        <f t="shared" si="74"/>
        <v>0</v>
      </c>
      <c r="M713" s="15">
        <f t="shared" si="75"/>
        <v>0</v>
      </c>
      <c r="N713" s="15">
        <f t="shared" si="76"/>
        <v>0</v>
      </c>
      <c r="O713" s="25"/>
      <c r="P713" s="17">
        <f t="shared" si="77"/>
        <v>0</v>
      </c>
      <c r="Q713" s="17">
        <f t="shared" si="78"/>
        <v>0</v>
      </c>
    </row>
    <row r="714" spans="1:17" x14ac:dyDescent="0.2">
      <c r="A714" s="14" t="str">
        <f>IF(INTRO!$E$39="Non-endemic"," ",IF(COUNTRY_INFO!A714=0," ",COUNTRY_INFO!A714))</f>
        <v>Ethiopia</v>
      </c>
      <c r="B714" s="14" t="str">
        <f>IF(INTRO!$E$39="Non-endemic"," ",IF(COUNTRY_INFO!B714=0," ",COUNTRY_INFO!B714))</f>
        <v>SNNPR Sidama</v>
      </c>
      <c r="C714" s="14" t="str">
        <f>IF(INTRO!$E$39="Non-endemic"," ",IF(COUNTRY_INFO!C714=0," ",COUNTRY_INFO!C714))</f>
        <v>Bona Zuria</v>
      </c>
      <c r="D714" s="15">
        <f>IF(INTRO!$E$39="Non-endemic",0,IF(INTRO!$E$39="Endemic but PC is not required",IF(COUNTRY_INFO!$H714=1,COUNTRY_INFO!F714+COUNTRY_INFO!G714,0),IF(COUNTRY_INFO!$H714=1,COUNTRY_INFO!F714+COUNTRY_INFO!G714,IF(COUNTRY_INFO!$I714=1,IF(COUNTRY_INFO!M714&gt;=(COUNTRY_INFO!F714+COUNTRY_INFO!G714),COUNTRY_INFO!F714+COUNTRY_INFO!G714,COUNTRY_INFO!$M714),0))))</f>
        <v>0</v>
      </c>
      <c r="E714" s="16">
        <f>IF(AND(INTRO!$E$39="Non-endemic",INTRO!$E$37="Non-endemic"),"Not required",IF(INTRO!$E$39="Non-endemic","Treat with DEC",COUNTRY_INFO!P714))</f>
        <v>0</v>
      </c>
      <c r="F714" s="16">
        <f>IF(INTRO!$E$39&lt;&gt;"Non-endemic",COUNTRY_INFO!Q714,"Not required")</f>
        <v>0</v>
      </c>
      <c r="G714" s="15">
        <f>IF(COUNTRY_INFO!H714=1, IF($E714=1,$D714, 0),0)</f>
        <v>0</v>
      </c>
      <c r="H714" s="15">
        <f>IF(INTRO!$E$39&lt;&gt;"Endemic",0, IF(AND(COUNTRY_INFO!$I714=1,$F714&lt;&gt;0),IF(COUNTRY_INFO!M714&gt;=(COUNTRY_INFO!F714+COUNTRY_INFO!G714),COUNTRY_INFO!F714+COUNTRY_INFO!G714,COUNTRY_INFO!$M714), 0))</f>
        <v>0</v>
      </c>
      <c r="I714" s="3"/>
      <c r="J714" s="15">
        <f t="shared" ref="J714:J777" si="79">IF(I714=0,H714,IF(I714&gt;H714,H714,I714))</f>
        <v>0</v>
      </c>
      <c r="K714" s="15">
        <f t="shared" ref="K714:K777" si="80">IF(G714&lt;J714,0,IF($E714=1, (G714-J714)*2.8, 0))</f>
        <v>0</v>
      </c>
      <c r="L714" s="15">
        <f t="shared" ref="L714:L777" si="81">IF($E714&lt;$F714, J714*(F714-E714)*2.8, 0)</f>
        <v>0</v>
      </c>
      <c r="M714" s="15">
        <f t="shared" ref="M714:M777" si="82">IF(AND($E714=1, $F714&lt;&gt;0), J714*2.8, 0)</f>
        <v>0</v>
      </c>
      <c r="N714" s="15">
        <f t="shared" ref="N714:N777" si="83">SUM(K714:M714)</f>
        <v>0</v>
      </c>
      <c r="O714" s="25"/>
      <c r="P714" s="17">
        <f t="shared" si="77"/>
        <v>0</v>
      </c>
      <c r="Q714" s="17">
        <f t="shared" si="78"/>
        <v>0</v>
      </c>
    </row>
    <row r="715" spans="1:17" x14ac:dyDescent="0.2">
      <c r="A715" s="14" t="str">
        <f>IF(INTRO!$E$39="Non-endemic"," ",IF(COUNTRY_INFO!A715=0," ",COUNTRY_INFO!A715))</f>
        <v>Ethiopia</v>
      </c>
      <c r="B715" s="14" t="str">
        <f>IF(INTRO!$E$39="Non-endemic"," ",IF(COUNTRY_INFO!B715=0," ",COUNTRY_INFO!B715))</f>
        <v>SNNPR Sidama</v>
      </c>
      <c r="C715" s="14" t="str">
        <f>IF(INTRO!$E$39="Non-endemic"," ",IF(COUNTRY_INFO!C715=0," ",COUNTRY_INFO!C715))</f>
        <v>Boricha</v>
      </c>
      <c r="D715" s="15">
        <f>IF(INTRO!$E$39="Non-endemic",0,IF(INTRO!$E$39="Endemic but PC is not required",IF(COUNTRY_INFO!$H715=1,COUNTRY_INFO!F715+COUNTRY_INFO!G715,0),IF(COUNTRY_INFO!$H715=1,COUNTRY_INFO!F715+COUNTRY_INFO!G715,IF(COUNTRY_INFO!$I715=1,IF(COUNTRY_INFO!M715&gt;=(COUNTRY_INFO!F715+COUNTRY_INFO!G715),COUNTRY_INFO!F715+COUNTRY_INFO!G715,COUNTRY_INFO!$M715),0))))</f>
        <v>0</v>
      </c>
      <c r="E715" s="16">
        <f>IF(AND(INTRO!$E$39="Non-endemic",INTRO!$E$37="Non-endemic"),"Not required",IF(INTRO!$E$39="Non-endemic","Treat with DEC",COUNTRY_INFO!P715))</f>
        <v>0</v>
      </c>
      <c r="F715" s="16">
        <f>IF(INTRO!$E$39&lt;&gt;"Non-endemic",COUNTRY_INFO!Q715,"Not required")</f>
        <v>0</v>
      </c>
      <c r="G715" s="15">
        <f>IF(COUNTRY_INFO!H715=1, IF($E715=1,$D715, 0),0)</f>
        <v>0</v>
      </c>
      <c r="H715" s="15">
        <f>IF(INTRO!$E$39&lt;&gt;"Endemic",0, IF(AND(COUNTRY_INFO!$I715=1,$F715&lt;&gt;0),IF(COUNTRY_INFO!M715&gt;=(COUNTRY_INFO!F715+COUNTRY_INFO!G715),COUNTRY_INFO!F715+COUNTRY_INFO!G715,COUNTRY_INFO!$M715), 0))</f>
        <v>0</v>
      </c>
      <c r="I715" s="3"/>
      <c r="J715" s="15">
        <f t="shared" si="79"/>
        <v>0</v>
      </c>
      <c r="K715" s="15">
        <f t="shared" si="80"/>
        <v>0</v>
      </c>
      <c r="L715" s="15">
        <f t="shared" si="81"/>
        <v>0</v>
      </c>
      <c r="M715" s="15">
        <f t="shared" si="82"/>
        <v>0</v>
      </c>
      <c r="N715" s="15">
        <f t="shared" si="83"/>
        <v>0</v>
      </c>
      <c r="O715" s="25"/>
      <c r="P715" s="17">
        <f t="shared" si="77"/>
        <v>0</v>
      </c>
      <c r="Q715" s="17">
        <f t="shared" si="78"/>
        <v>0</v>
      </c>
    </row>
    <row r="716" spans="1:17" x14ac:dyDescent="0.2">
      <c r="A716" s="14" t="str">
        <f>IF(INTRO!$E$39="Non-endemic"," ",IF(COUNTRY_INFO!A716=0," ",COUNTRY_INFO!A716))</f>
        <v>Ethiopia</v>
      </c>
      <c r="B716" s="14" t="str">
        <f>IF(INTRO!$E$39="Non-endemic"," ",IF(COUNTRY_INFO!B716=0," ",COUNTRY_INFO!B716))</f>
        <v>SNNPR Sidama</v>
      </c>
      <c r="C716" s="14" t="str">
        <f>IF(INTRO!$E$39="Non-endemic"," ",IF(COUNTRY_INFO!C716=0," ",COUNTRY_INFO!C716))</f>
        <v>Bursa</v>
      </c>
      <c r="D716" s="15">
        <f>IF(INTRO!$E$39="Non-endemic",0,IF(INTRO!$E$39="Endemic but PC is not required",IF(COUNTRY_INFO!$H716=1,COUNTRY_INFO!F716+COUNTRY_INFO!G716,0),IF(COUNTRY_INFO!$H716=1,COUNTRY_INFO!F716+COUNTRY_INFO!G716,IF(COUNTRY_INFO!$I716=1,IF(COUNTRY_INFO!M716&gt;=(COUNTRY_INFO!F716+COUNTRY_INFO!G716),COUNTRY_INFO!F716+COUNTRY_INFO!G716,COUNTRY_INFO!$M716),0))))</f>
        <v>0</v>
      </c>
      <c r="E716" s="16">
        <f>IF(AND(INTRO!$E$39="Non-endemic",INTRO!$E$37="Non-endemic"),"Not required",IF(INTRO!$E$39="Non-endemic","Treat with DEC",COUNTRY_INFO!P716))</f>
        <v>0</v>
      </c>
      <c r="F716" s="16">
        <f>IF(INTRO!$E$39&lt;&gt;"Non-endemic",COUNTRY_INFO!Q716,"Not required")</f>
        <v>0</v>
      </c>
      <c r="G716" s="15">
        <f>IF(COUNTRY_INFO!H716=1, IF($E716=1,$D716, 0),0)</f>
        <v>0</v>
      </c>
      <c r="H716" s="15">
        <f>IF(INTRO!$E$39&lt;&gt;"Endemic",0, IF(AND(COUNTRY_INFO!$I716=1,$F716&lt;&gt;0),IF(COUNTRY_INFO!M716&gt;=(COUNTRY_INFO!F716+COUNTRY_INFO!G716),COUNTRY_INFO!F716+COUNTRY_INFO!G716,COUNTRY_INFO!$M716), 0))</f>
        <v>0</v>
      </c>
      <c r="I716" s="3"/>
      <c r="J716" s="15">
        <f t="shared" si="79"/>
        <v>0</v>
      </c>
      <c r="K716" s="15">
        <f t="shared" si="80"/>
        <v>0</v>
      </c>
      <c r="L716" s="15">
        <f t="shared" si="81"/>
        <v>0</v>
      </c>
      <c r="M716" s="15">
        <f t="shared" si="82"/>
        <v>0</v>
      </c>
      <c r="N716" s="15">
        <f t="shared" si="83"/>
        <v>0</v>
      </c>
      <c r="O716" s="25"/>
      <c r="P716" s="17">
        <f t="shared" si="77"/>
        <v>0</v>
      </c>
      <c r="Q716" s="17">
        <f t="shared" si="78"/>
        <v>0</v>
      </c>
    </row>
    <row r="717" spans="1:17" x14ac:dyDescent="0.2">
      <c r="A717" s="14" t="str">
        <f>IF(INTRO!$E$39="Non-endemic"," ",IF(COUNTRY_INFO!A717=0," ",COUNTRY_INFO!A717))</f>
        <v>Ethiopia</v>
      </c>
      <c r="B717" s="14" t="str">
        <f>IF(INTRO!$E$39="Non-endemic"," ",IF(COUNTRY_INFO!B717=0," ",COUNTRY_INFO!B717))</f>
        <v>SNNPR Sidama</v>
      </c>
      <c r="C717" s="14" t="str">
        <f>IF(INTRO!$E$39="Non-endemic"," ",IF(COUNTRY_INFO!C717=0," ",COUNTRY_INFO!C717))</f>
        <v>Chire</v>
      </c>
      <c r="D717" s="15">
        <f>IF(INTRO!$E$39="Non-endemic",0,IF(INTRO!$E$39="Endemic but PC is not required",IF(COUNTRY_INFO!$H717=1,COUNTRY_INFO!F717+COUNTRY_INFO!G717,0),IF(COUNTRY_INFO!$H717=1,COUNTRY_INFO!F717+COUNTRY_INFO!G717,IF(COUNTRY_INFO!$I717=1,IF(COUNTRY_INFO!M717&gt;=(COUNTRY_INFO!F717+COUNTRY_INFO!G717),COUNTRY_INFO!F717+COUNTRY_INFO!G717,COUNTRY_INFO!$M717),0))))</f>
        <v>0</v>
      </c>
      <c r="E717" s="16">
        <f>IF(AND(INTRO!$E$39="Non-endemic",INTRO!$E$37="Non-endemic"),"Not required",IF(INTRO!$E$39="Non-endemic","Treat with DEC",COUNTRY_INFO!P717))</f>
        <v>0</v>
      </c>
      <c r="F717" s="16">
        <f>IF(INTRO!$E$39&lt;&gt;"Non-endemic",COUNTRY_INFO!Q717,"Not required")</f>
        <v>0</v>
      </c>
      <c r="G717" s="15">
        <f>IF(COUNTRY_INFO!H717=1, IF($E717=1,$D717, 0),0)</f>
        <v>0</v>
      </c>
      <c r="H717" s="15">
        <f>IF(INTRO!$E$39&lt;&gt;"Endemic",0, IF(AND(COUNTRY_INFO!$I717=1,$F717&lt;&gt;0),IF(COUNTRY_INFO!M717&gt;=(COUNTRY_INFO!F717+COUNTRY_INFO!G717),COUNTRY_INFO!F717+COUNTRY_INFO!G717,COUNTRY_INFO!$M717), 0))</f>
        <v>0</v>
      </c>
      <c r="I717" s="3"/>
      <c r="J717" s="15">
        <f t="shared" si="79"/>
        <v>0</v>
      </c>
      <c r="K717" s="15">
        <f t="shared" si="80"/>
        <v>0</v>
      </c>
      <c r="L717" s="15">
        <f t="shared" si="81"/>
        <v>0</v>
      </c>
      <c r="M717" s="15">
        <f t="shared" si="82"/>
        <v>0</v>
      </c>
      <c r="N717" s="15">
        <f t="shared" si="83"/>
        <v>0</v>
      </c>
      <c r="O717" s="25"/>
      <c r="P717" s="17">
        <f t="shared" si="77"/>
        <v>0</v>
      </c>
      <c r="Q717" s="17">
        <f t="shared" si="78"/>
        <v>0</v>
      </c>
    </row>
    <row r="718" spans="1:17" x14ac:dyDescent="0.2">
      <c r="A718" s="14" t="str">
        <f>IF(INTRO!$E$39="Non-endemic"," ",IF(COUNTRY_INFO!A718=0," ",COUNTRY_INFO!A718))</f>
        <v>Ethiopia</v>
      </c>
      <c r="B718" s="14" t="str">
        <f>IF(INTRO!$E$39="Non-endemic"," ",IF(COUNTRY_INFO!B718=0," ",COUNTRY_INFO!B718))</f>
        <v>SNNPR Sidama</v>
      </c>
      <c r="C718" s="14" t="str">
        <f>IF(INTRO!$E$39="Non-endemic"," ",IF(COUNTRY_INFO!C718=0," ",COUNTRY_INFO!C718))</f>
        <v>Dale</v>
      </c>
      <c r="D718" s="15">
        <f>IF(INTRO!$E$39="Non-endemic",0,IF(INTRO!$E$39="Endemic but PC is not required",IF(COUNTRY_INFO!$H718=1,COUNTRY_INFO!F718+COUNTRY_INFO!G718,0),IF(COUNTRY_INFO!$H718=1,COUNTRY_INFO!F718+COUNTRY_INFO!G718,IF(COUNTRY_INFO!$I718=1,IF(COUNTRY_INFO!M718&gt;=(COUNTRY_INFO!F718+COUNTRY_INFO!G718),COUNTRY_INFO!F718+COUNTRY_INFO!G718,COUNTRY_INFO!$M718),0))))</f>
        <v>0</v>
      </c>
      <c r="E718" s="16">
        <f>IF(AND(INTRO!$E$39="Non-endemic",INTRO!$E$37="Non-endemic"),"Not required",IF(INTRO!$E$39="Non-endemic","Treat with DEC",COUNTRY_INFO!P718))</f>
        <v>0</v>
      </c>
      <c r="F718" s="16">
        <f>IF(INTRO!$E$39&lt;&gt;"Non-endemic",COUNTRY_INFO!Q718,"Not required")</f>
        <v>0</v>
      </c>
      <c r="G718" s="15">
        <f>IF(COUNTRY_INFO!H718=1, IF($E718=1,$D718, 0),0)</f>
        <v>0</v>
      </c>
      <c r="H718" s="15">
        <f>IF(INTRO!$E$39&lt;&gt;"Endemic",0, IF(AND(COUNTRY_INFO!$I718=1,$F718&lt;&gt;0),IF(COUNTRY_INFO!M718&gt;=(COUNTRY_INFO!F718+COUNTRY_INFO!G718),COUNTRY_INFO!F718+COUNTRY_INFO!G718,COUNTRY_INFO!$M718), 0))</f>
        <v>0</v>
      </c>
      <c r="I718" s="3"/>
      <c r="J718" s="15">
        <f t="shared" si="79"/>
        <v>0</v>
      </c>
      <c r="K718" s="15">
        <f t="shared" si="80"/>
        <v>0</v>
      </c>
      <c r="L718" s="15">
        <f t="shared" si="81"/>
        <v>0</v>
      </c>
      <c r="M718" s="15">
        <f t="shared" si="82"/>
        <v>0</v>
      </c>
      <c r="N718" s="15">
        <f t="shared" si="83"/>
        <v>0</v>
      </c>
      <c r="O718" s="25"/>
      <c r="P718" s="17">
        <f t="shared" si="77"/>
        <v>0</v>
      </c>
      <c r="Q718" s="17">
        <f t="shared" si="78"/>
        <v>0</v>
      </c>
    </row>
    <row r="719" spans="1:17" x14ac:dyDescent="0.2">
      <c r="A719" s="14" t="str">
        <f>IF(INTRO!$E$39="Non-endemic"," ",IF(COUNTRY_INFO!A719=0," ",COUNTRY_INFO!A719))</f>
        <v>Ethiopia</v>
      </c>
      <c r="B719" s="14" t="str">
        <f>IF(INTRO!$E$39="Non-endemic"," ",IF(COUNTRY_INFO!B719=0," ",COUNTRY_INFO!B719))</f>
        <v>SNNPR Sidama</v>
      </c>
      <c r="C719" s="14" t="str">
        <f>IF(INTRO!$E$39="Non-endemic"," ",IF(COUNTRY_INFO!C719=0," ",COUNTRY_INFO!C719))</f>
        <v>Dara</v>
      </c>
      <c r="D719" s="15">
        <f>IF(INTRO!$E$39="Non-endemic",0,IF(INTRO!$E$39="Endemic but PC is not required",IF(COUNTRY_INFO!$H719=1,COUNTRY_INFO!F719+COUNTRY_INFO!G719,0),IF(COUNTRY_INFO!$H719=1,COUNTRY_INFO!F719+COUNTRY_INFO!G719,IF(COUNTRY_INFO!$I719=1,IF(COUNTRY_INFO!M719&gt;=(COUNTRY_INFO!F719+COUNTRY_INFO!G719),COUNTRY_INFO!F719+COUNTRY_INFO!G719,COUNTRY_INFO!$M719),0))))</f>
        <v>0</v>
      </c>
      <c r="E719" s="16">
        <f>IF(AND(INTRO!$E$39="Non-endemic",INTRO!$E$37="Non-endemic"),"Not required",IF(INTRO!$E$39="Non-endemic","Treat with DEC",COUNTRY_INFO!P719))</f>
        <v>0</v>
      </c>
      <c r="F719" s="16">
        <f>IF(INTRO!$E$39&lt;&gt;"Non-endemic",COUNTRY_INFO!Q719,"Not required")</f>
        <v>0</v>
      </c>
      <c r="G719" s="15">
        <f>IF(COUNTRY_INFO!H719=1, IF($E719=1,$D719, 0),0)</f>
        <v>0</v>
      </c>
      <c r="H719" s="15">
        <f>IF(INTRO!$E$39&lt;&gt;"Endemic",0, IF(AND(COUNTRY_INFO!$I719=1,$F719&lt;&gt;0),IF(COUNTRY_INFO!M719&gt;=(COUNTRY_INFO!F719+COUNTRY_INFO!G719),COUNTRY_INFO!F719+COUNTRY_INFO!G719,COUNTRY_INFO!$M719), 0))</f>
        <v>0</v>
      </c>
      <c r="I719" s="3"/>
      <c r="J719" s="15">
        <f t="shared" si="79"/>
        <v>0</v>
      </c>
      <c r="K719" s="15">
        <f t="shared" si="80"/>
        <v>0</v>
      </c>
      <c r="L719" s="15">
        <f t="shared" si="81"/>
        <v>0</v>
      </c>
      <c r="M719" s="15">
        <f t="shared" si="82"/>
        <v>0</v>
      </c>
      <c r="N719" s="15">
        <f t="shared" si="83"/>
        <v>0</v>
      </c>
      <c r="O719" s="25"/>
      <c r="P719" s="17">
        <f t="shared" si="77"/>
        <v>0</v>
      </c>
      <c r="Q719" s="17">
        <f t="shared" si="78"/>
        <v>0</v>
      </c>
    </row>
    <row r="720" spans="1:17" x14ac:dyDescent="0.2">
      <c r="A720" s="14" t="str">
        <f>IF(INTRO!$E$39="Non-endemic"," ",IF(COUNTRY_INFO!A720=0," ",COUNTRY_INFO!A720))</f>
        <v>Ethiopia</v>
      </c>
      <c r="B720" s="14" t="str">
        <f>IF(INTRO!$E$39="Non-endemic"," ",IF(COUNTRY_INFO!B720=0," ",COUNTRY_INFO!B720))</f>
        <v>SNNPR Sidama</v>
      </c>
      <c r="C720" s="14" t="str">
        <f>IF(INTRO!$E$39="Non-endemic"," ",IF(COUNTRY_INFO!C720=0," ",COUNTRY_INFO!C720))</f>
        <v>Gorchie</v>
      </c>
      <c r="D720" s="15">
        <f>IF(INTRO!$E$39="Non-endemic",0,IF(INTRO!$E$39="Endemic but PC is not required",IF(COUNTRY_INFO!$H720=1,COUNTRY_INFO!F720+COUNTRY_INFO!G720,0),IF(COUNTRY_INFO!$H720=1,COUNTRY_INFO!F720+COUNTRY_INFO!G720,IF(COUNTRY_INFO!$I720=1,IF(COUNTRY_INFO!M720&gt;=(COUNTRY_INFO!F720+COUNTRY_INFO!G720),COUNTRY_INFO!F720+COUNTRY_INFO!G720,COUNTRY_INFO!$M720),0))))</f>
        <v>0</v>
      </c>
      <c r="E720" s="16">
        <f>IF(AND(INTRO!$E$39="Non-endemic",INTRO!$E$37="Non-endemic"),"Not required",IF(INTRO!$E$39="Non-endemic","Treat with DEC",COUNTRY_INFO!P720))</f>
        <v>0</v>
      </c>
      <c r="F720" s="16">
        <f>IF(INTRO!$E$39&lt;&gt;"Non-endemic",COUNTRY_INFO!Q720,"Not required")</f>
        <v>0</v>
      </c>
      <c r="G720" s="15">
        <f>IF(COUNTRY_INFO!H720=1, IF($E720=1,$D720, 0),0)</f>
        <v>0</v>
      </c>
      <c r="H720" s="15">
        <f>IF(INTRO!$E$39&lt;&gt;"Endemic",0, IF(AND(COUNTRY_INFO!$I720=1,$F720&lt;&gt;0),IF(COUNTRY_INFO!M720&gt;=(COUNTRY_INFO!F720+COUNTRY_INFO!G720),COUNTRY_INFO!F720+COUNTRY_INFO!G720,COUNTRY_INFO!$M720), 0))</f>
        <v>0</v>
      </c>
      <c r="I720" s="3"/>
      <c r="J720" s="15">
        <f t="shared" si="79"/>
        <v>0</v>
      </c>
      <c r="K720" s="15">
        <f t="shared" si="80"/>
        <v>0</v>
      </c>
      <c r="L720" s="15">
        <f t="shared" si="81"/>
        <v>0</v>
      </c>
      <c r="M720" s="15">
        <f t="shared" si="82"/>
        <v>0</v>
      </c>
      <c r="N720" s="15">
        <f t="shared" si="83"/>
        <v>0</v>
      </c>
      <c r="O720" s="25"/>
      <c r="P720" s="17">
        <f t="shared" si="77"/>
        <v>0</v>
      </c>
      <c r="Q720" s="17">
        <f t="shared" si="78"/>
        <v>0</v>
      </c>
    </row>
    <row r="721" spans="1:17" x14ac:dyDescent="0.2">
      <c r="A721" s="14" t="str">
        <f>IF(INTRO!$E$39="Non-endemic"," ",IF(COUNTRY_INFO!A721=0," ",COUNTRY_INFO!A721))</f>
        <v>Ethiopia</v>
      </c>
      <c r="B721" s="14" t="str">
        <f>IF(INTRO!$E$39="Non-endemic"," ",IF(COUNTRY_INFO!B721=0," ",COUNTRY_INFO!B721))</f>
        <v>SNNPR Sidama</v>
      </c>
      <c r="C721" s="14" t="str">
        <f>IF(INTRO!$E$39="Non-endemic"," ",IF(COUNTRY_INFO!C721=0," ",COUNTRY_INFO!C721))</f>
        <v xml:space="preserve">Hawassa City </v>
      </c>
      <c r="D721" s="15">
        <f>IF(INTRO!$E$39="Non-endemic",0,IF(INTRO!$E$39="Endemic but PC is not required",IF(COUNTRY_INFO!$H721=1,COUNTRY_INFO!F721+COUNTRY_INFO!G721,0),IF(COUNTRY_INFO!$H721=1,COUNTRY_INFO!F721+COUNTRY_INFO!G721,IF(COUNTRY_INFO!$I721=1,IF(COUNTRY_INFO!M721&gt;=(COUNTRY_INFO!F721+COUNTRY_INFO!G721),COUNTRY_INFO!F721+COUNTRY_INFO!G721,COUNTRY_INFO!$M721),0))))</f>
        <v>0</v>
      </c>
      <c r="E721" s="16">
        <f>IF(AND(INTRO!$E$39="Non-endemic",INTRO!$E$37="Non-endemic"),"Not required",IF(INTRO!$E$39="Non-endemic","Treat with DEC",COUNTRY_INFO!P721))</f>
        <v>0</v>
      </c>
      <c r="F721" s="16">
        <f>IF(INTRO!$E$39&lt;&gt;"Non-endemic",COUNTRY_INFO!Q721,"Not required")</f>
        <v>0</v>
      </c>
      <c r="G721" s="15">
        <f>IF(COUNTRY_INFO!H721=1, IF($E721=1,$D721, 0),0)</f>
        <v>0</v>
      </c>
      <c r="H721" s="15">
        <f>IF(INTRO!$E$39&lt;&gt;"Endemic",0, IF(AND(COUNTRY_INFO!$I721=1,$F721&lt;&gt;0),IF(COUNTRY_INFO!M721&gt;=(COUNTRY_INFO!F721+COUNTRY_INFO!G721),COUNTRY_INFO!F721+COUNTRY_INFO!G721,COUNTRY_INFO!$M721), 0))</f>
        <v>0</v>
      </c>
      <c r="I721" s="3"/>
      <c r="J721" s="15">
        <f t="shared" si="79"/>
        <v>0</v>
      </c>
      <c r="K721" s="15">
        <f t="shared" si="80"/>
        <v>0</v>
      </c>
      <c r="L721" s="15">
        <f t="shared" si="81"/>
        <v>0</v>
      </c>
      <c r="M721" s="15">
        <f t="shared" si="82"/>
        <v>0</v>
      </c>
      <c r="N721" s="15">
        <f t="shared" si="83"/>
        <v>0</v>
      </c>
      <c r="O721" s="25"/>
      <c r="P721" s="17">
        <f t="shared" si="77"/>
        <v>0</v>
      </c>
      <c r="Q721" s="17">
        <f t="shared" si="78"/>
        <v>0</v>
      </c>
    </row>
    <row r="722" spans="1:17" x14ac:dyDescent="0.2">
      <c r="A722" s="14" t="str">
        <f>IF(INTRO!$E$39="Non-endemic"," ",IF(COUNTRY_INFO!A722=0," ",COUNTRY_INFO!A722))</f>
        <v>Ethiopia</v>
      </c>
      <c r="B722" s="14" t="str">
        <f>IF(INTRO!$E$39="Non-endemic"," ",IF(COUNTRY_INFO!B722=0," ",COUNTRY_INFO!B722))</f>
        <v>SNNPR Sidama</v>
      </c>
      <c r="C722" s="14" t="str">
        <f>IF(INTRO!$E$39="Non-endemic"," ",IF(COUNTRY_INFO!C722=0," ",COUNTRY_INFO!C722))</f>
        <v>Hula</v>
      </c>
      <c r="D722" s="15">
        <f>IF(INTRO!$E$39="Non-endemic",0,IF(INTRO!$E$39="Endemic but PC is not required",IF(COUNTRY_INFO!$H722=1,COUNTRY_INFO!F722+COUNTRY_INFO!G722,0),IF(COUNTRY_INFO!$H722=1,COUNTRY_INFO!F722+COUNTRY_INFO!G722,IF(COUNTRY_INFO!$I722=1,IF(COUNTRY_INFO!M722&gt;=(COUNTRY_INFO!F722+COUNTRY_INFO!G722),COUNTRY_INFO!F722+COUNTRY_INFO!G722,COUNTRY_INFO!$M722),0))))</f>
        <v>0</v>
      </c>
      <c r="E722" s="16">
        <f>IF(AND(INTRO!$E$39="Non-endemic",INTRO!$E$37="Non-endemic"),"Not required",IF(INTRO!$E$39="Non-endemic","Treat with DEC",COUNTRY_INFO!P722))</f>
        <v>0</v>
      </c>
      <c r="F722" s="16">
        <f>IF(INTRO!$E$39&lt;&gt;"Non-endemic",COUNTRY_INFO!Q722,"Not required")</f>
        <v>0</v>
      </c>
      <c r="G722" s="15">
        <f>IF(COUNTRY_INFO!H722=1, IF($E722=1,$D722, 0),0)</f>
        <v>0</v>
      </c>
      <c r="H722" s="15">
        <f>IF(INTRO!$E$39&lt;&gt;"Endemic",0, IF(AND(COUNTRY_INFO!$I722=1,$F722&lt;&gt;0),IF(COUNTRY_INFO!M722&gt;=(COUNTRY_INFO!F722+COUNTRY_INFO!G722),COUNTRY_INFO!F722+COUNTRY_INFO!G722,COUNTRY_INFO!$M722), 0))</f>
        <v>0</v>
      </c>
      <c r="I722" s="3"/>
      <c r="J722" s="15">
        <f t="shared" si="79"/>
        <v>0</v>
      </c>
      <c r="K722" s="15">
        <f t="shared" si="80"/>
        <v>0</v>
      </c>
      <c r="L722" s="15">
        <f t="shared" si="81"/>
        <v>0</v>
      </c>
      <c r="M722" s="15">
        <f t="shared" si="82"/>
        <v>0</v>
      </c>
      <c r="N722" s="15">
        <f t="shared" si="83"/>
        <v>0</v>
      </c>
      <c r="O722" s="25"/>
      <c r="P722" s="17">
        <f t="shared" si="77"/>
        <v>0</v>
      </c>
      <c r="Q722" s="17">
        <f t="shared" si="78"/>
        <v>0</v>
      </c>
    </row>
    <row r="723" spans="1:17" x14ac:dyDescent="0.2">
      <c r="A723" s="14" t="str">
        <f>IF(INTRO!$E$39="Non-endemic"," ",IF(COUNTRY_INFO!A723=0," ",COUNTRY_INFO!A723))</f>
        <v>Ethiopia</v>
      </c>
      <c r="B723" s="14" t="str">
        <f>IF(INTRO!$E$39="Non-endemic"," ",IF(COUNTRY_INFO!B723=0," ",COUNTRY_INFO!B723))</f>
        <v>SNNPR Sidama</v>
      </c>
      <c r="C723" s="14" t="str">
        <f>IF(INTRO!$E$39="Non-endemic"," ",IF(COUNTRY_INFO!C723=0," ",COUNTRY_INFO!C723))</f>
        <v>Loka Abaya</v>
      </c>
      <c r="D723" s="15">
        <f>IF(INTRO!$E$39="Non-endemic",0,IF(INTRO!$E$39="Endemic but PC is not required",IF(COUNTRY_INFO!$H723=1,COUNTRY_INFO!F723+COUNTRY_INFO!G723,0),IF(COUNTRY_INFO!$H723=1,COUNTRY_INFO!F723+COUNTRY_INFO!G723,IF(COUNTRY_INFO!$I723=1,IF(COUNTRY_INFO!M723&gt;=(COUNTRY_INFO!F723+COUNTRY_INFO!G723),COUNTRY_INFO!F723+COUNTRY_INFO!G723,COUNTRY_INFO!$M723),0))))</f>
        <v>0</v>
      </c>
      <c r="E723" s="16">
        <f>IF(AND(INTRO!$E$39="Non-endemic",INTRO!$E$37="Non-endemic"),"Not required",IF(INTRO!$E$39="Non-endemic","Treat with DEC",COUNTRY_INFO!P723))</f>
        <v>0</v>
      </c>
      <c r="F723" s="16">
        <f>IF(INTRO!$E$39&lt;&gt;"Non-endemic",COUNTRY_INFO!Q723,"Not required")</f>
        <v>0</v>
      </c>
      <c r="G723" s="15">
        <f>IF(COUNTRY_INFO!H723=1, IF($E723=1,$D723, 0),0)</f>
        <v>0</v>
      </c>
      <c r="H723" s="15">
        <f>IF(INTRO!$E$39&lt;&gt;"Endemic",0, IF(AND(COUNTRY_INFO!$I723=1,$F723&lt;&gt;0),IF(COUNTRY_INFO!M723&gt;=(COUNTRY_INFO!F723+COUNTRY_INFO!G723),COUNTRY_INFO!F723+COUNTRY_INFO!G723,COUNTRY_INFO!$M723), 0))</f>
        <v>0</v>
      </c>
      <c r="I723" s="3"/>
      <c r="J723" s="15">
        <f t="shared" si="79"/>
        <v>0</v>
      </c>
      <c r="K723" s="15">
        <f t="shared" si="80"/>
        <v>0</v>
      </c>
      <c r="L723" s="15">
        <f t="shared" si="81"/>
        <v>0</v>
      </c>
      <c r="M723" s="15">
        <f t="shared" si="82"/>
        <v>0</v>
      </c>
      <c r="N723" s="15">
        <f t="shared" si="83"/>
        <v>0</v>
      </c>
      <c r="O723" s="25"/>
      <c r="P723" s="17">
        <f t="shared" si="77"/>
        <v>0</v>
      </c>
      <c r="Q723" s="17">
        <f t="shared" si="78"/>
        <v>0</v>
      </c>
    </row>
    <row r="724" spans="1:17" x14ac:dyDescent="0.2">
      <c r="A724" s="14" t="str">
        <f>IF(INTRO!$E$39="Non-endemic"," ",IF(COUNTRY_INFO!A724=0," ",COUNTRY_INFO!A724))</f>
        <v>Ethiopia</v>
      </c>
      <c r="B724" s="14" t="str">
        <f>IF(INTRO!$E$39="Non-endemic"," ",IF(COUNTRY_INFO!B724=0," ",COUNTRY_INFO!B724))</f>
        <v>SNNPR Sidama</v>
      </c>
      <c r="C724" s="14" t="str">
        <f>IF(INTRO!$E$39="Non-endemic"," ",IF(COUNTRY_INFO!C724=0," ",COUNTRY_INFO!C724))</f>
        <v>Malga</v>
      </c>
      <c r="D724" s="15">
        <f>IF(INTRO!$E$39="Non-endemic",0,IF(INTRO!$E$39="Endemic but PC is not required",IF(COUNTRY_INFO!$H724=1,COUNTRY_INFO!F724+COUNTRY_INFO!G724,0),IF(COUNTRY_INFO!$H724=1,COUNTRY_INFO!F724+COUNTRY_INFO!G724,IF(COUNTRY_INFO!$I724=1,IF(COUNTRY_INFO!M724&gt;=(COUNTRY_INFO!F724+COUNTRY_INFO!G724),COUNTRY_INFO!F724+COUNTRY_INFO!G724,COUNTRY_INFO!$M724),0))))</f>
        <v>0</v>
      </c>
      <c r="E724" s="16">
        <f>IF(AND(INTRO!$E$39="Non-endemic",INTRO!$E$37="Non-endemic"),"Not required",IF(INTRO!$E$39="Non-endemic","Treat with DEC",COUNTRY_INFO!P724))</f>
        <v>0</v>
      </c>
      <c r="F724" s="16">
        <f>IF(INTRO!$E$39&lt;&gt;"Non-endemic",COUNTRY_INFO!Q724,"Not required")</f>
        <v>0</v>
      </c>
      <c r="G724" s="15">
        <f>IF(COUNTRY_INFO!H724=1, IF($E724=1,$D724, 0),0)</f>
        <v>0</v>
      </c>
      <c r="H724" s="15">
        <f>IF(INTRO!$E$39&lt;&gt;"Endemic",0, IF(AND(COUNTRY_INFO!$I724=1,$F724&lt;&gt;0),IF(COUNTRY_INFO!M724&gt;=(COUNTRY_INFO!F724+COUNTRY_INFO!G724),COUNTRY_INFO!F724+COUNTRY_INFO!G724,COUNTRY_INFO!$M724), 0))</f>
        <v>0</v>
      </c>
      <c r="I724" s="3"/>
      <c r="J724" s="15">
        <f t="shared" si="79"/>
        <v>0</v>
      </c>
      <c r="K724" s="15">
        <f t="shared" si="80"/>
        <v>0</v>
      </c>
      <c r="L724" s="15">
        <f t="shared" si="81"/>
        <v>0</v>
      </c>
      <c r="M724" s="15">
        <f t="shared" si="82"/>
        <v>0</v>
      </c>
      <c r="N724" s="15">
        <f t="shared" si="83"/>
        <v>0</v>
      </c>
      <c r="O724" s="25"/>
      <c r="P724" s="17">
        <f t="shared" si="77"/>
        <v>0</v>
      </c>
      <c r="Q724" s="17">
        <f t="shared" si="78"/>
        <v>0</v>
      </c>
    </row>
    <row r="725" spans="1:17" x14ac:dyDescent="0.2">
      <c r="A725" s="14" t="str">
        <f>IF(INTRO!$E$39="Non-endemic"," ",IF(COUNTRY_INFO!A725=0," ",COUNTRY_INFO!A725))</f>
        <v>Ethiopia</v>
      </c>
      <c r="B725" s="14" t="str">
        <f>IF(INTRO!$E$39="Non-endemic"," ",IF(COUNTRY_INFO!B725=0," ",COUNTRY_INFO!B725))</f>
        <v>SNNPR Sidama</v>
      </c>
      <c r="C725" s="14" t="str">
        <f>IF(INTRO!$E$39="Non-endemic"," ",IF(COUNTRY_INFO!C725=0," ",COUNTRY_INFO!C725))</f>
        <v>Shebedino</v>
      </c>
      <c r="D725" s="15">
        <f>IF(INTRO!$E$39="Non-endemic",0,IF(INTRO!$E$39="Endemic but PC is not required",IF(COUNTRY_INFO!$H725=1,COUNTRY_INFO!F725+COUNTRY_INFO!G725,0),IF(COUNTRY_INFO!$H725=1,COUNTRY_INFO!F725+COUNTRY_INFO!G725,IF(COUNTRY_INFO!$I725=1,IF(COUNTRY_INFO!M725&gt;=(COUNTRY_INFO!F725+COUNTRY_INFO!G725),COUNTRY_INFO!F725+COUNTRY_INFO!G725,COUNTRY_INFO!$M725),0))))</f>
        <v>0</v>
      </c>
      <c r="E725" s="16">
        <f>IF(AND(INTRO!$E$39="Non-endemic",INTRO!$E$37="Non-endemic"),"Not required",IF(INTRO!$E$39="Non-endemic","Treat with DEC",COUNTRY_INFO!P725))</f>
        <v>0</v>
      </c>
      <c r="F725" s="16">
        <f>IF(INTRO!$E$39&lt;&gt;"Non-endemic",COUNTRY_INFO!Q725,"Not required")</f>
        <v>0</v>
      </c>
      <c r="G725" s="15">
        <f>IF(COUNTRY_INFO!H725=1, IF($E725=1,$D725, 0),0)</f>
        <v>0</v>
      </c>
      <c r="H725" s="15">
        <f>IF(INTRO!$E$39&lt;&gt;"Endemic",0, IF(AND(COUNTRY_INFO!$I725=1,$F725&lt;&gt;0),IF(COUNTRY_INFO!M725&gt;=(COUNTRY_INFO!F725+COUNTRY_INFO!G725),COUNTRY_INFO!F725+COUNTRY_INFO!G725,COUNTRY_INFO!$M725), 0))</f>
        <v>0</v>
      </c>
      <c r="I725" s="3"/>
      <c r="J725" s="15">
        <f t="shared" si="79"/>
        <v>0</v>
      </c>
      <c r="K725" s="15">
        <f t="shared" si="80"/>
        <v>0</v>
      </c>
      <c r="L725" s="15">
        <f t="shared" si="81"/>
        <v>0</v>
      </c>
      <c r="M725" s="15">
        <f t="shared" si="82"/>
        <v>0</v>
      </c>
      <c r="N725" s="15">
        <f t="shared" si="83"/>
        <v>0</v>
      </c>
      <c r="O725" s="25"/>
      <c r="P725" s="17">
        <f t="shared" si="77"/>
        <v>0</v>
      </c>
      <c r="Q725" s="17">
        <f t="shared" si="78"/>
        <v>0</v>
      </c>
    </row>
    <row r="726" spans="1:17" x14ac:dyDescent="0.2">
      <c r="A726" s="14" t="str">
        <f>IF(INTRO!$E$39="Non-endemic"," ",IF(COUNTRY_INFO!A726=0," ",COUNTRY_INFO!A726))</f>
        <v>Ethiopia</v>
      </c>
      <c r="B726" s="14" t="str">
        <f>IF(INTRO!$E$39="Non-endemic"," ",IF(COUNTRY_INFO!B726=0," ",COUNTRY_INFO!B726))</f>
        <v>SNNPR Sidama</v>
      </c>
      <c r="C726" s="14" t="str">
        <f>IF(INTRO!$E$39="Non-endemic"," ",IF(COUNTRY_INFO!C726=0," ",COUNTRY_INFO!C726))</f>
        <v>Wondo Genet</v>
      </c>
      <c r="D726" s="15">
        <f>IF(INTRO!$E$39="Non-endemic",0,IF(INTRO!$E$39="Endemic but PC is not required",IF(COUNTRY_INFO!$H726=1,COUNTRY_INFO!F726+COUNTRY_INFO!G726,0),IF(COUNTRY_INFO!$H726=1,COUNTRY_INFO!F726+COUNTRY_INFO!G726,IF(COUNTRY_INFO!$I726=1,IF(COUNTRY_INFO!M726&gt;=(COUNTRY_INFO!F726+COUNTRY_INFO!G726),COUNTRY_INFO!F726+COUNTRY_INFO!G726,COUNTRY_INFO!$M726),0))))</f>
        <v>0</v>
      </c>
      <c r="E726" s="16">
        <f>IF(AND(INTRO!$E$39="Non-endemic",INTRO!$E$37="Non-endemic"),"Not required",IF(INTRO!$E$39="Non-endemic","Treat with DEC",COUNTRY_INFO!P726))</f>
        <v>0</v>
      </c>
      <c r="F726" s="16">
        <f>IF(INTRO!$E$39&lt;&gt;"Non-endemic",COUNTRY_INFO!Q726,"Not required")</f>
        <v>0</v>
      </c>
      <c r="G726" s="15">
        <f>IF(COUNTRY_INFO!H726=1, IF($E726=1,$D726, 0),0)</f>
        <v>0</v>
      </c>
      <c r="H726" s="15">
        <f>IF(INTRO!$E$39&lt;&gt;"Endemic",0, IF(AND(COUNTRY_INFO!$I726=1,$F726&lt;&gt;0),IF(COUNTRY_INFO!M726&gt;=(COUNTRY_INFO!F726+COUNTRY_INFO!G726),COUNTRY_INFO!F726+COUNTRY_INFO!G726,COUNTRY_INFO!$M726), 0))</f>
        <v>0</v>
      </c>
      <c r="I726" s="3"/>
      <c r="J726" s="15">
        <f t="shared" si="79"/>
        <v>0</v>
      </c>
      <c r="K726" s="15">
        <f t="shared" si="80"/>
        <v>0</v>
      </c>
      <c r="L726" s="15">
        <f t="shared" si="81"/>
        <v>0</v>
      </c>
      <c r="M726" s="15">
        <f t="shared" si="82"/>
        <v>0</v>
      </c>
      <c r="N726" s="15">
        <f t="shared" si="83"/>
        <v>0</v>
      </c>
      <c r="O726" s="25"/>
      <c r="P726" s="17">
        <f t="shared" si="77"/>
        <v>0</v>
      </c>
      <c r="Q726" s="17">
        <f t="shared" si="78"/>
        <v>0</v>
      </c>
    </row>
    <row r="727" spans="1:17" x14ac:dyDescent="0.2">
      <c r="A727" s="14" t="str">
        <f>IF(INTRO!$E$39="Non-endemic"," ",IF(COUNTRY_INFO!A727=0," ",COUNTRY_INFO!A727))</f>
        <v>Ethiopia</v>
      </c>
      <c r="B727" s="14" t="str">
        <f>IF(INTRO!$E$39="Non-endemic"," ",IF(COUNTRY_INFO!B727=0," ",COUNTRY_INFO!B727))</f>
        <v>SNNPR Sidama</v>
      </c>
      <c r="C727" s="14" t="str">
        <f>IF(INTRO!$E$39="Non-endemic"," ",IF(COUNTRY_INFO!C727=0," ",COUNTRY_INFO!C727))</f>
        <v>Wonsho</v>
      </c>
      <c r="D727" s="15">
        <f>IF(INTRO!$E$39="Non-endemic",0,IF(INTRO!$E$39="Endemic but PC is not required",IF(COUNTRY_INFO!$H727=1,COUNTRY_INFO!F727+COUNTRY_INFO!G727,0),IF(COUNTRY_INFO!$H727=1,COUNTRY_INFO!F727+COUNTRY_INFO!G727,IF(COUNTRY_INFO!$I727=1,IF(COUNTRY_INFO!M727&gt;=(COUNTRY_INFO!F727+COUNTRY_INFO!G727),COUNTRY_INFO!F727+COUNTRY_INFO!G727,COUNTRY_INFO!$M727),0))))</f>
        <v>0</v>
      </c>
      <c r="E727" s="16">
        <f>IF(AND(INTRO!$E$39="Non-endemic",INTRO!$E$37="Non-endemic"),"Not required",IF(INTRO!$E$39="Non-endemic","Treat with DEC",COUNTRY_INFO!P727))</f>
        <v>0</v>
      </c>
      <c r="F727" s="16">
        <f>IF(INTRO!$E$39&lt;&gt;"Non-endemic",COUNTRY_INFO!Q727,"Not required")</f>
        <v>0</v>
      </c>
      <c r="G727" s="15">
        <f>IF(COUNTRY_INFO!H727=1, IF($E727=1,$D727, 0),0)</f>
        <v>0</v>
      </c>
      <c r="H727" s="15">
        <f>IF(INTRO!$E$39&lt;&gt;"Endemic",0, IF(AND(COUNTRY_INFO!$I727=1,$F727&lt;&gt;0),IF(COUNTRY_INFO!M727&gt;=(COUNTRY_INFO!F727+COUNTRY_INFO!G727),COUNTRY_INFO!F727+COUNTRY_INFO!G727,COUNTRY_INFO!$M727), 0))</f>
        <v>0</v>
      </c>
      <c r="I727" s="3"/>
      <c r="J727" s="15">
        <f t="shared" si="79"/>
        <v>0</v>
      </c>
      <c r="K727" s="15">
        <f t="shared" si="80"/>
        <v>0</v>
      </c>
      <c r="L727" s="15">
        <f t="shared" si="81"/>
        <v>0</v>
      </c>
      <c r="M727" s="15">
        <f t="shared" si="82"/>
        <v>0</v>
      </c>
      <c r="N727" s="15">
        <f t="shared" si="83"/>
        <v>0</v>
      </c>
      <c r="O727" s="25"/>
      <c r="P727" s="17">
        <f t="shared" si="77"/>
        <v>0</v>
      </c>
      <c r="Q727" s="17">
        <f t="shared" si="78"/>
        <v>0</v>
      </c>
    </row>
    <row r="728" spans="1:17" x14ac:dyDescent="0.2">
      <c r="A728" s="14" t="str">
        <f>IF(INTRO!$E$39="Non-endemic"," ",IF(COUNTRY_INFO!A728=0," ",COUNTRY_INFO!A728))</f>
        <v>Ethiopia</v>
      </c>
      <c r="B728" s="14" t="str">
        <f>IF(INTRO!$E$39="Non-endemic"," ",IF(COUNTRY_INFO!B728=0," ",COUNTRY_INFO!B728))</f>
        <v>SNNPR Silti</v>
      </c>
      <c r="C728" s="14" t="str">
        <f>IF(INTRO!$E$39="Non-endemic"," ",IF(COUNTRY_INFO!C728=0," ",COUNTRY_INFO!C728))</f>
        <v>Alicho wuriro</v>
      </c>
      <c r="D728" s="15">
        <f>IF(INTRO!$E$39="Non-endemic",0,IF(INTRO!$E$39="Endemic but PC is not required",IF(COUNTRY_INFO!$H728=1,COUNTRY_INFO!F728+COUNTRY_INFO!G728,0),IF(COUNTRY_INFO!$H728=1,COUNTRY_INFO!F728+COUNTRY_INFO!G728,IF(COUNTRY_INFO!$I728=1,IF(COUNTRY_INFO!M728&gt;=(COUNTRY_INFO!F728+COUNTRY_INFO!G728),COUNTRY_INFO!F728+COUNTRY_INFO!G728,COUNTRY_INFO!$M728),0))))</f>
        <v>0</v>
      </c>
      <c r="E728" s="16">
        <f>IF(AND(INTRO!$E$39="Non-endemic",INTRO!$E$37="Non-endemic"),"Not required",IF(INTRO!$E$39="Non-endemic","Treat with DEC",COUNTRY_INFO!P728))</f>
        <v>0</v>
      </c>
      <c r="F728" s="16">
        <f>IF(INTRO!$E$39&lt;&gt;"Non-endemic",COUNTRY_INFO!Q728,"Not required")</f>
        <v>0</v>
      </c>
      <c r="G728" s="15">
        <f>IF(COUNTRY_INFO!H728=1, IF($E728=1,$D728, 0),0)</f>
        <v>0</v>
      </c>
      <c r="H728" s="15">
        <f>IF(INTRO!$E$39&lt;&gt;"Endemic",0, IF(AND(COUNTRY_INFO!$I728=1,$F728&lt;&gt;0),IF(COUNTRY_INFO!M728&gt;=(COUNTRY_INFO!F728+COUNTRY_INFO!G728),COUNTRY_INFO!F728+COUNTRY_INFO!G728,COUNTRY_INFO!$M728), 0))</f>
        <v>0</v>
      </c>
      <c r="I728" s="3"/>
      <c r="J728" s="15">
        <f t="shared" si="79"/>
        <v>0</v>
      </c>
      <c r="K728" s="15">
        <f t="shared" si="80"/>
        <v>0</v>
      </c>
      <c r="L728" s="15">
        <f t="shared" si="81"/>
        <v>0</v>
      </c>
      <c r="M728" s="15">
        <f t="shared" si="82"/>
        <v>0</v>
      </c>
      <c r="N728" s="15">
        <f t="shared" si="83"/>
        <v>0</v>
      </c>
      <c r="O728" s="25"/>
      <c r="P728" s="17">
        <f t="shared" si="77"/>
        <v>0</v>
      </c>
      <c r="Q728" s="17">
        <f t="shared" si="78"/>
        <v>0</v>
      </c>
    </row>
    <row r="729" spans="1:17" x14ac:dyDescent="0.2">
      <c r="A729" s="14" t="str">
        <f>IF(INTRO!$E$39="Non-endemic"," ",IF(COUNTRY_INFO!A729=0," ",COUNTRY_INFO!A729))</f>
        <v>Ethiopia</v>
      </c>
      <c r="B729" s="14" t="str">
        <f>IF(INTRO!$E$39="Non-endemic"," ",IF(COUNTRY_INFO!B729=0," ",COUNTRY_INFO!B729))</f>
        <v>SNNPR Silti</v>
      </c>
      <c r="C729" s="14" t="str">
        <f>IF(INTRO!$E$39="Non-endemic"," ",IF(COUNTRY_INFO!C729=0," ",COUNTRY_INFO!C729))</f>
        <v>Dalocha</v>
      </c>
      <c r="D729" s="15">
        <f>IF(INTRO!$E$39="Non-endemic",0,IF(INTRO!$E$39="Endemic but PC is not required",IF(COUNTRY_INFO!$H729=1,COUNTRY_INFO!F729+COUNTRY_INFO!G729,0),IF(COUNTRY_INFO!$H729=1,COUNTRY_INFO!F729+COUNTRY_INFO!G729,IF(COUNTRY_INFO!$I729=1,IF(COUNTRY_INFO!M729&gt;=(COUNTRY_INFO!F729+COUNTRY_INFO!G729),COUNTRY_INFO!F729+COUNTRY_INFO!G729,COUNTRY_INFO!$M729),0))))</f>
        <v>0</v>
      </c>
      <c r="E729" s="16">
        <f>IF(AND(INTRO!$E$39="Non-endemic",INTRO!$E$37="Non-endemic"),"Not required",IF(INTRO!$E$39="Non-endemic","Treat with DEC",COUNTRY_INFO!P729))</f>
        <v>0</v>
      </c>
      <c r="F729" s="16">
        <f>IF(INTRO!$E$39&lt;&gt;"Non-endemic",COUNTRY_INFO!Q729,"Not required")</f>
        <v>0</v>
      </c>
      <c r="G729" s="15">
        <f>IF(COUNTRY_INFO!H729=1, IF($E729=1,$D729, 0),0)</f>
        <v>0</v>
      </c>
      <c r="H729" s="15">
        <f>IF(INTRO!$E$39&lt;&gt;"Endemic",0, IF(AND(COUNTRY_INFO!$I729=1,$F729&lt;&gt;0),IF(COUNTRY_INFO!M729&gt;=(COUNTRY_INFO!F729+COUNTRY_INFO!G729),COUNTRY_INFO!F729+COUNTRY_INFO!G729,COUNTRY_INFO!$M729), 0))</f>
        <v>0</v>
      </c>
      <c r="I729" s="3"/>
      <c r="J729" s="15">
        <f t="shared" si="79"/>
        <v>0</v>
      </c>
      <c r="K729" s="15">
        <f t="shared" si="80"/>
        <v>0</v>
      </c>
      <c r="L729" s="15">
        <f t="shared" si="81"/>
        <v>0</v>
      </c>
      <c r="M729" s="15">
        <f t="shared" si="82"/>
        <v>0</v>
      </c>
      <c r="N729" s="15">
        <f t="shared" si="83"/>
        <v>0</v>
      </c>
      <c r="O729" s="25"/>
      <c r="P729" s="17">
        <f t="shared" si="77"/>
        <v>0</v>
      </c>
      <c r="Q729" s="17">
        <f t="shared" si="78"/>
        <v>0</v>
      </c>
    </row>
    <row r="730" spans="1:17" x14ac:dyDescent="0.2">
      <c r="A730" s="14" t="str">
        <f>IF(INTRO!$E$39="Non-endemic"," ",IF(COUNTRY_INFO!A730=0," ",COUNTRY_INFO!A730))</f>
        <v>Ethiopia</v>
      </c>
      <c r="B730" s="14" t="str">
        <f>IF(INTRO!$E$39="Non-endemic"," ",IF(COUNTRY_INFO!B730=0," ",COUNTRY_INFO!B730))</f>
        <v>SNNPR Silti</v>
      </c>
      <c r="C730" s="14" t="str">
        <f>IF(INTRO!$E$39="Non-endemic"," ",IF(COUNTRY_INFO!C730=0," ",COUNTRY_INFO!C730))</f>
        <v>Hulbarg</v>
      </c>
      <c r="D730" s="15">
        <f>IF(INTRO!$E$39="Non-endemic",0,IF(INTRO!$E$39="Endemic but PC is not required",IF(COUNTRY_INFO!$H730=1,COUNTRY_INFO!F730+COUNTRY_INFO!G730,0),IF(COUNTRY_INFO!$H730=1,COUNTRY_INFO!F730+COUNTRY_INFO!G730,IF(COUNTRY_INFO!$I730=1,IF(COUNTRY_INFO!M730&gt;=(COUNTRY_INFO!F730+COUNTRY_INFO!G730),COUNTRY_INFO!F730+COUNTRY_INFO!G730,COUNTRY_INFO!$M730),0))))</f>
        <v>0</v>
      </c>
      <c r="E730" s="16">
        <f>IF(AND(INTRO!$E$39="Non-endemic",INTRO!$E$37="Non-endemic"),"Not required",IF(INTRO!$E$39="Non-endemic","Treat with DEC",COUNTRY_INFO!P730))</f>
        <v>0</v>
      </c>
      <c r="F730" s="16">
        <f>IF(INTRO!$E$39&lt;&gt;"Non-endemic",COUNTRY_INFO!Q730,"Not required")</f>
        <v>0</v>
      </c>
      <c r="G730" s="15">
        <f>IF(COUNTRY_INFO!H730=1, IF($E730=1,$D730, 0),0)</f>
        <v>0</v>
      </c>
      <c r="H730" s="15">
        <f>IF(INTRO!$E$39&lt;&gt;"Endemic",0, IF(AND(COUNTRY_INFO!$I730=1,$F730&lt;&gt;0),IF(COUNTRY_INFO!M730&gt;=(COUNTRY_INFO!F730+COUNTRY_INFO!G730),COUNTRY_INFO!F730+COUNTRY_INFO!G730,COUNTRY_INFO!$M730), 0))</f>
        <v>0</v>
      </c>
      <c r="I730" s="3"/>
      <c r="J730" s="15">
        <f t="shared" si="79"/>
        <v>0</v>
      </c>
      <c r="K730" s="15">
        <f t="shared" si="80"/>
        <v>0</v>
      </c>
      <c r="L730" s="15">
        <f t="shared" si="81"/>
        <v>0</v>
      </c>
      <c r="M730" s="15">
        <f t="shared" si="82"/>
        <v>0</v>
      </c>
      <c r="N730" s="15">
        <f t="shared" si="83"/>
        <v>0</v>
      </c>
      <c r="O730" s="25"/>
      <c r="P730" s="17">
        <f t="shared" si="77"/>
        <v>0</v>
      </c>
      <c r="Q730" s="17">
        <f t="shared" si="78"/>
        <v>0</v>
      </c>
    </row>
    <row r="731" spans="1:17" x14ac:dyDescent="0.2">
      <c r="A731" s="14" t="str">
        <f>IF(INTRO!$E$39="Non-endemic"," ",IF(COUNTRY_INFO!A731=0," ",COUNTRY_INFO!A731))</f>
        <v>Ethiopia</v>
      </c>
      <c r="B731" s="14" t="str">
        <f>IF(INTRO!$E$39="Non-endemic"," ",IF(COUNTRY_INFO!B731=0," ",COUNTRY_INFO!B731))</f>
        <v>SNNPR Silti</v>
      </c>
      <c r="C731" s="14" t="str">
        <f>IF(INTRO!$E$39="Non-endemic"," ",IF(COUNTRY_INFO!C731=0," ",COUNTRY_INFO!C731))</f>
        <v>Lanforo</v>
      </c>
      <c r="D731" s="15">
        <f>IF(INTRO!$E$39="Non-endemic",0,IF(INTRO!$E$39="Endemic but PC is not required",IF(COUNTRY_INFO!$H731=1,COUNTRY_INFO!F731+COUNTRY_INFO!G731,0),IF(COUNTRY_INFO!$H731=1,COUNTRY_INFO!F731+COUNTRY_INFO!G731,IF(COUNTRY_INFO!$I731=1,IF(COUNTRY_INFO!M731&gt;=(COUNTRY_INFO!F731+COUNTRY_INFO!G731),COUNTRY_INFO!F731+COUNTRY_INFO!G731,COUNTRY_INFO!$M731),0))))</f>
        <v>126202.93063787</v>
      </c>
      <c r="E731" s="16">
        <f>IF(AND(INTRO!$E$39="Non-endemic",INTRO!$E$37="Non-endemic"),"Not required",IF(INTRO!$E$39="Non-endemic","Treat with DEC",COUNTRY_INFO!P731))</f>
        <v>1</v>
      </c>
      <c r="F731" s="16">
        <f>IF(INTRO!$E$39&lt;&gt;"Non-endemic",COUNTRY_INFO!Q731,"Not required")</f>
        <v>0</v>
      </c>
      <c r="G731" s="15">
        <f>IF(COUNTRY_INFO!H731=1, IF($E731=1,$D731, 0),0)</f>
        <v>126202.93063787</v>
      </c>
      <c r="H731" s="15">
        <f>IF(INTRO!$E$39&lt;&gt;"Endemic",0, IF(AND(COUNTRY_INFO!$I731=1,$F731&lt;&gt;0),IF(COUNTRY_INFO!M731&gt;=(COUNTRY_INFO!F731+COUNTRY_INFO!G731),COUNTRY_INFO!F731+COUNTRY_INFO!G731,COUNTRY_INFO!$M731), 0))</f>
        <v>0</v>
      </c>
      <c r="I731" s="3"/>
      <c r="J731" s="15">
        <f t="shared" si="79"/>
        <v>0</v>
      </c>
      <c r="K731" s="15">
        <f t="shared" si="80"/>
        <v>353368.20578603598</v>
      </c>
      <c r="L731" s="15">
        <f t="shared" si="81"/>
        <v>0</v>
      </c>
      <c r="M731" s="15">
        <f t="shared" si="82"/>
        <v>0</v>
      </c>
      <c r="N731" s="15">
        <f t="shared" si="83"/>
        <v>353368.20578603598</v>
      </c>
      <c r="O731" s="25"/>
      <c r="P731" s="17">
        <f t="shared" si="77"/>
        <v>353368.20578603598</v>
      </c>
      <c r="Q731" s="17">
        <f t="shared" si="78"/>
        <v>707</v>
      </c>
    </row>
    <row r="732" spans="1:17" x14ac:dyDescent="0.2">
      <c r="A732" s="14" t="str">
        <f>IF(INTRO!$E$39="Non-endemic"," ",IF(COUNTRY_INFO!A732=0," ",COUNTRY_INFO!A732))</f>
        <v>Ethiopia</v>
      </c>
      <c r="B732" s="14" t="str">
        <f>IF(INTRO!$E$39="Non-endemic"," ",IF(COUNTRY_INFO!B732=0," ",COUNTRY_INFO!B732))</f>
        <v>SNNPR Silti</v>
      </c>
      <c r="C732" s="14" t="str">
        <f>IF(INTRO!$E$39="Non-endemic"," ",IF(COUNTRY_INFO!C732=0," ",COUNTRY_INFO!C732))</f>
        <v>Mirab Azernet Berbere</v>
      </c>
      <c r="D732" s="15">
        <f>IF(INTRO!$E$39="Non-endemic",0,IF(INTRO!$E$39="Endemic but PC is not required",IF(COUNTRY_INFO!$H732=1,COUNTRY_INFO!F732+COUNTRY_INFO!G732,0),IF(COUNTRY_INFO!$H732=1,COUNTRY_INFO!F732+COUNTRY_INFO!G732,IF(COUNTRY_INFO!$I732=1,IF(COUNTRY_INFO!M732&gt;=(COUNTRY_INFO!F732+COUNTRY_INFO!G732),COUNTRY_INFO!F732+COUNTRY_INFO!G732,COUNTRY_INFO!$M732),0))))</f>
        <v>0</v>
      </c>
      <c r="E732" s="16">
        <f>IF(AND(INTRO!$E$39="Non-endemic",INTRO!$E$37="Non-endemic"),"Not required",IF(INTRO!$E$39="Non-endemic","Treat with DEC",COUNTRY_INFO!P732))</f>
        <v>0</v>
      </c>
      <c r="F732" s="16">
        <f>IF(INTRO!$E$39&lt;&gt;"Non-endemic",COUNTRY_INFO!Q732,"Not required")</f>
        <v>0</v>
      </c>
      <c r="G732" s="15">
        <f>IF(COUNTRY_INFO!H732=1, IF($E732=1,$D732, 0),0)</f>
        <v>0</v>
      </c>
      <c r="H732" s="15">
        <f>IF(INTRO!$E$39&lt;&gt;"Endemic",0, IF(AND(COUNTRY_INFO!$I732=1,$F732&lt;&gt;0),IF(COUNTRY_INFO!M732&gt;=(COUNTRY_INFO!F732+COUNTRY_INFO!G732),COUNTRY_INFO!F732+COUNTRY_INFO!G732,COUNTRY_INFO!$M732), 0))</f>
        <v>0</v>
      </c>
      <c r="I732" s="3"/>
      <c r="J732" s="15">
        <f t="shared" si="79"/>
        <v>0</v>
      </c>
      <c r="K732" s="15">
        <f t="shared" si="80"/>
        <v>0</v>
      </c>
      <c r="L732" s="15">
        <f t="shared" si="81"/>
        <v>0</v>
      </c>
      <c r="M732" s="15">
        <f t="shared" si="82"/>
        <v>0</v>
      </c>
      <c r="N732" s="15">
        <f t="shared" si="83"/>
        <v>0</v>
      </c>
      <c r="O732" s="25"/>
      <c r="P732" s="17">
        <f t="shared" si="77"/>
        <v>0</v>
      </c>
      <c r="Q732" s="17">
        <f t="shared" si="78"/>
        <v>0</v>
      </c>
    </row>
    <row r="733" spans="1:17" x14ac:dyDescent="0.2">
      <c r="A733" s="14" t="str">
        <f>IF(INTRO!$E$39="Non-endemic"," ",IF(COUNTRY_INFO!A733=0," ",COUNTRY_INFO!A733))</f>
        <v>Ethiopia</v>
      </c>
      <c r="B733" s="14" t="str">
        <f>IF(INTRO!$E$39="Non-endemic"," ",IF(COUNTRY_INFO!B733=0," ",COUNTRY_INFO!B733))</f>
        <v>SNNPR Silti</v>
      </c>
      <c r="C733" s="14" t="str">
        <f>IF(INTRO!$E$39="Non-endemic"," ",IF(COUNTRY_INFO!C733=0," ",COUNTRY_INFO!C733))</f>
        <v>Misirak Azernet Berbere</v>
      </c>
      <c r="D733" s="15">
        <f>IF(INTRO!$E$39="Non-endemic",0,IF(INTRO!$E$39="Endemic but PC is not required",IF(COUNTRY_INFO!$H733=1,COUNTRY_INFO!F733+COUNTRY_INFO!G733,0),IF(COUNTRY_INFO!$H733=1,COUNTRY_INFO!F733+COUNTRY_INFO!G733,IF(COUNTRY_INFO!$I733=1,IF(COUNTRY_INFO!M733&gt;=(COUNTRY_INFO!F733+COUNTRY_INFO!G733),COUNTRY_INFO!F733+COUNTRY_INFO!G733,COUNTRY_INFO!$M733),0))))</f>
        <v>0</v>
      </c>
      <c r="E733" s="16">
        <f>IF(AND(INTRO!$E$39="Non-endemic",INTRO!$E$37="Non-endemic"),"Not required",IF(INTRO!$E$39="Non-endemic","Treat with DEC",COUNTRY_INFO!P733))</f>
        <v>0</v>
      </c>
      <c r="F733" s="16">
        <f>IF(INTRO!$E$39&lt;&gt;"Non-endemic",COUNTRY_INFO!Q733,"Not required")</f>
        <v>0</v>
      </c>
      <c r="G733" s="15">
        <f>IF(COUNTRY_INFO!H733=1, IF($E733=1,$D733, 0),0)</f>
        <v>0</v>
      </c>
      <c r="H733" s="15">
        <f>IF(INTRO!$E$39&lt;&gt;"Endemic",0, IF(AND(COUNTRY_INFO!$I733=1,$F733&lt;&gt;0),IF(COUNTRY_INFO!M733&gt;=(COUNTRY_INFO!F733+COUNTRY_INFO!G733),COUNTRY_INFO!F733+COUNTRY_INFO!G733,COUNTRY_INFO!$M733), 0))</f>
        <v>0</v>
      </c>
      <c r="I733" s="3"/>
      <c r="J733" s="15">
        <f t="shared" si="79"/>
        <v>0</v>
      </c>
      <c r="K733" s="15">
        <f t="shared" si="80"/>
        <v>0</v>
      </c>
      <c r="L733" s="15">
        <f t="shared" si="81"/>
        <v>0</v>
      </c>
      <c r="M733" s="15">
        <f t="shared" si="82"/>
        <v>0</v>
      </c>
      <c r="N733" s="15">
        <f t="shared" si="83"/>
        <v>0</v>
      </c>
      <c r="O733" s="25"/>
      <c r="P733" s="17">
        <f t="shared" si="77"/>
        <v>0</v>
      </c>
      <c r="Q733" s="17">
        <f t="shared" si="78"/>
        <v>0</v>
      </c>
    </row>
    <row r="734" spans="1:17" x14ac:dyDescent="0.2">
      <c r="A734" s="14" t="str">
        <f>IF(INTRO!$E$39="Non-endemic"," ",IF(COUNTRY_INFO!A734=0," ",COUNTRY_INFO!A734))</f>
        <v>Ethiopia</v>
      </c>
      <c r="B734" s="14" t="str">
        <f>IF(INTRO!$E$39="Non-endemic"," ",IF(COUNTRY_INFO!B734=0," ",COUNTRY_INFO!B734))</f>
        <v>SNNPR Silti</v>
      </c>
      <c r="C734" s="14" t="str">
        <f>IF(INTRO!$E$39="Non-endemic"," ",IF(COUNTRY_INFO!C734=0," ",COUNTRY_INFO!C734))</f>
        <v>Sankura</v>
      </c>
      <c r="D734" s="15">
        <f>IF(INTRO!$E$39="Non-endemic",0,IF(INTRO!$E$39="Endemic but PC is not required",IF(COUNTRY_INFO!$H734=1,COUNTRY_INFO!F734+COUNTRY_INFO!G734,0),IF(COUNTRY_INFO!$H734=1,COUNTRY_INFO!F734+COUNTRY_INFO!G734,IF(COUNTRY_INFO!$I734=1,IF(COUNTRY_INFO!M734&gt;=(COUNTRY_INFO!F734+COUNTRY_INFO!G734),COUNTRY_INFO!F734+COUNTRY_INFO!G734,COUNTRY_INFO!$M734),0))))</f>
        <v>91132.554863552796</v>
      </c>
      <c r="E734" s="16">
        <f>IF(AND(INTRO!$E$39="Non-endemic",INTRO!$E$37="Non-endemic"),"Not required",IF(INTRO!$E$39="Non-endemic","Treat with DEC",COUNTRY_INFO!P734))</f>
        <v>1</v>
      </c>
      <c r="F734" s="16">
        <f>IF(INTRO!$E$39&lt;&gt;"Non-endemic",COUNTRY_INFO!Q734,"Not required")</f>
        <v>0</v>
      </c>
      <c r="G734" s="15">
        <f>IF(COUNTRY_INFO!H734=1, IF($E734=1,$D734, 0),0)</f>
        <v>91132.554863552796</v>
      </c>
      <c r="H734" s="15">
        <f>IF(INTRO!$E$39&lt;&gt;"Endemic",0, IF(AND(COUNTRY_INFO!$I734=1,$F734&lt;&gt;0),IF(COUNTRY_INFO!M734&gt;=(COUNTRY_INFO!F734+COUNTRY_INFO!G734),COUNTRY_INFO!F734+COUNTRY_INFO!G734,COUNTRY_INFO!$M734), 0))</f>
        <v>0</v>
      </c>
      <c r="I734" s="3"/>
      <c r="J734" s="15">
        <f t="shared" si="79"/>
        <v>0</v>
      </c>
      <c r="K734" s="15">
        <f t="shared" si="80"/>
        <v>255171.1536179478</v>
      </c>
      <c r="L734" s="15">
        <f t="shared" si="81"/>
        <v>0</v>
      </c>
      <c r="M734" s="15">
        <f t="shared" si="82"/>
        <v>0</v>
      </c>
      <c r="N734" s="15">
        <f t="shared" si="83"/>
        <v>255171.1536179478</v>
      </c>
      <c r="O734" s="25"/>
      <c r="P734" s="17">
        <f t="shared" si="77"/>
        <v>255171.1536179478</v>
      </c>
      <c r="Q734" s="17">
        <f t="shared" si="78"/>
        <v>511</v>
      </c>
    </row>
    <row r="735" spans="1:17" x14ac:dyDescent="0.2">
      <c r="A735" s="14" t="str">
        <f>IF(INTRO!$E$39="Non-endemic"," ",IF(COUNTRY_INFO!A735=0," ",COUNTRY_INFO!A735))</f>
        <v>Ethiopia</v>
      </c>
      <c r="B735" s="14" t="str">
        <f>IF(INTRO!$E$39="Non-endemic"," ",IF(COUNTRY_INFO!B735=0," ",COUNTRY_INFO!B735))</f>
        <v>SNNPR Silti</v>
      </c>
      <c r="C735" s="14" t="str">
        <f>IF(INTRO!$E$39="Non-endemic"," ",IF(COUNTRY_INFO!C735=0," ",COUNTRY_INFO!C735))</f>
        <v>Silti</v>
      </c>
      <c r="D735" s="15">
        <f>IF(INTRO!$E$39="Non-endemic",0,IF(INTRO!$E$39="Endemic but PC is not required",IF(COUNTRY_INFO!$H735=1,COUNTRY_INFO!F735+COUNTRY_INFO!G735,0),IF(COUNTRY_INFO!$H735=1,COUNTRY_INFO!F735+COUNTRY_INFO!G735,IF(COUNTRY_INFO!$I735=1,IF(COUNTRY_INFO!M735&gt;=(COUNTRY_INFO!F735+COUNTRY_INFO!G735),COUNTRY_INFO!F735+COUNTRY_INFO!G735,COUNTRY_INFO!$M735),0))))</f>
        <v>0</v>
      </c>
      <c r="E735" s="16">
        <f>IF(AND(INTRO!$E$39="Non-endemic",INTRO!$E$37="Non-endemic"),"Not required",IF(INTRO!$E$39="Non-endemic","Treat with DEC",COUNTRY_INFO!P735))</f>
        <v>0</v>
      </c>
      <c r="F735" s="16">
        <f>IF(INTRO!$E$39&lt;&gt;"Non-endemic",COUNTRY_INFO!Q735,"Not required")</f>
        <v>0</v>
      </c>
      <c r="G735" s="15">
        <f>IF(COUNTRY_INFO!H735=1, IF($E735=1,$D735, 0),0)</f>
        <v>0</v>
      </c>
      <c r="H735" s="15">
        <f>IF(INTRO!$E$39&lt;&gt;"Endemic",0, IF(AND(COUNTRY_INFO!$I735=1,$F735&lt;&gt;0),IF(COUNTRY_INFO!M735&gt;=(COUNTRY_INFO!F735+COUNTRY_INFO!G735),COUNTRY_INFO!F735+COUNTRY_INFO!G735,COUNTRY_INFO!$M735), 0))</f>
        <v>0</v>
      </c>
      <c r="I735" s="3"/>
      <c r="J735" s="15">
        <f t="shared" si="79"/>
        <v>0</v>
      </c>
      <c r="K735" s="15">
        <f t="shared" si="80"/>
        <v>0</v>
      </c>
      <c r="L735" s="15">
        <f t="shared" si="81"/>
        <v>0</v>
      </c>
      <c r="M735" s="15">
        <f t="shared" si="82"/>
        <v>0</v>
      </c>
      <c r="N735" s="15">
        <f t="shared" si="83"/>
        <v>0</v>
      </c>
      <c r="O735" s="25"/>
      <c r="P735" s="17">
        <f t="shared" si="77"/>
        <v>0</v>
      </c>
      <c r="Q735" s="17">
        <f t="shared" si="78"/>
        <v>0</v>
      </c>
    </row>
    <row r="736" spans="1:17" x14ac:dyDescent="0.2">
      <c r="A736" s="14" t="str">
        <f>IF(INTRO!$E$39="Non-endemic"," ",IF(COUNTRY_INFO!A736=0," ",COUNTRY_INFO!A736))</f>
        <v>Ethiopia</v>
      </c>
      <c r="B736" s="14" t="str">
        <f>IF(INTRO!$E$39="Non-endemic"," ",IF(COUNTRY_INFO!B736=0," ",COUNTRY_INFO!B736))</f>
        <v>SNNPR Silti</v>
      </c>
      <c r="C736" s="14" t="str">
        <f>IF(INTRO!$E$39="Non-endemic"," ",IF(COUNTRY_INFO!C736=0," ",COUNTRY_INFO!C736))</f>
        <v>Worabie</v>
      </c>
      <c r="D736" s="15">
        <f>IF(INTRO!$E$39="Non-endemic",0,IF(INTRO!$E$39="Endemic but PC is not required",IF(COUNTRY_INFO!$H736=1,COUNTRY_INFO!F736+COUNTRY_INFO!G736,0),IF(COUNTRY_INFO!$H736=1,COUNTRY_INFO!F736+COUNTRY_INFO!G736,IF(COUNTRY_INFO!$I736=1,IF(COUNTRY_INFO!M736&gt;=(COUNTRY_INFO!F736+COUNTRY_INFO!G736),COUNTRY_INFO!F736+COUNTRY_INFO!G736,COUNTRY_INFO!$M736),0))))</f>
        <v>0</v>
      </c>
      <c r="E736" s="16">
        <f>IF(AND(INTRO!$E$39="Non-endemic",INTRO!$E$37="Non-endemic"),"Not required",IF(INTRO!$E$39="Non-endemic","Treat with DEC",COUNTRY_INFO!P736))</f>
        <v>0</v>
      </c>
      <c r="F736" s="16">
        <f>IF(INTRO!$E$39&lt;&gt;"Non-endemic",COUNTRY_INFO!Q736,"Not required")</f>
        <v>0</v>
      </c>
      <c r="G736" s="15">
        <f>IF(COUNTRY_INFO!H736=1, IF($E736=1,$D736, 0),0)</f>
        <v>0</v>
      </c>
      <c r="H736" s="15">
        <f>IF(INTRO!$E$39&lt;&gt;"Endemic",0, IF(AND(COUNTRY_INFO!$I736=1,$F736&lt;&gt;0),IF(COUNTRY_INFO!M736&gt;=(COUNTRY_INFO!F736+COUNTRY_INFO!G736),COUNTRY_INFO!F736+COUNTRY_INFO!G736,COUNTRY_INFO!$M736), 0))</f>
        <v>0</v>
      </c>
      <c r="I736" s="3"/>
      <c r="J736" s="15">
        <f t="shared" si="79"/>
        <v>0</v>
      </c>
      <c r="K736" s="15">
        <f t="shared" si="80"/>
        <v>0</v>
      </c>
      <c r="L736" s="15">
        <f t="shared" si="81"/>
        <v>0</v>
      </c>
      <c r="M736" s="15">
        <f t="shared" si="82"/>
        <v>0</v>
      </c>
      <c r="N736" s="15">
        <f t="shared" si="83"/>
        <v>0</v>
      </c>
      <c r="O736" s="25"/>
      <c r="P736" s="17">
        <f t="shared" si="77"/>
        <v>0</v>
      </c>
      <c r="Q736" s="17">
        <f t="shared" si="78"/>
        <v>0</v>
      </c>
    </row>
    <row r="737" spans="1:17" x14ac:dyDescent="0.2">
      <c r="A737" s="14" t="str">
        <f>IF(INTRO!$E$39="Non-endemic"," ",IF(COUNTRY_INFO!A737=0," ",COUNTRY_INFO!A737))</f>
        <v>Ethiopia</v>
      </c>
      <c r="B737" s="14" t="str">
        <f>IF(INTRO!$E$39="Non-endemic"," ",IF(COUNTRY_INFO!B737=0," ",COUNTRY_INFO!B737))</f>
        <v>SNNPR South Omo</v>
      </c>
      <c r="C737" s="14" t="str">
        <f>IF(INTRO!$E$39="Non-endemic"," ",IF(COUNTRY_INFO!C737=0," ",COUNTRY_INFO!C737))</f>
        <v>BenaTsemay</v>
      </c>
      <c r="D737" s="15">
        <f>IF(INTRO!$E$39="Non-endemic",0,IF(INTRO!$E$39="Endemic but PC is not required",IF(COUNTRY_INFO!$H737=1,COUNTRY_INFO!F737+COUNTRY_INFO!G737,0),IF(COUNTRY_INFO!$H737=1,COUNTRY_INFO!F737+COUNTRY_INFO!G737,IF(COUNTRY_INFO!$I737=1,IF(COUNTRY_INFO!M737&gt;=(COUNTRY_INFO!F737+COUNTRY_INFO!G737),COUNTRY_INFO!F737+COUNTRY_INFO!G737,COUNTRY_INFO!$M737),0))))</f>
        <v>56943.301938853598</v>
      </c>
      <c r="E737" s="16">
        <f>IF(AND(INTRO!$E$39="Non-endemic",INTRO!$E$37="Non-endemic"),"Not required",IF(INTRO!$E$39="Non-endemic","Treat with DEC",COUNTRY_INFO!P737))</f>
        <v>1</v>
      </c>
      <c r="F737" s="16">
        <f>IF(INTRO!$E$39&lt;&gt;"Non-endemic",COUNTRY_INFO!Q737,"Not required")</f>
        <v>0</v>
      </c>
      <c r="G737" s="15">
        <f>IF(COUNTRY_INFO!H737=1, IF($E737=1,$D737, 0),0)</f>
        <v>56943.301938853598</v>
      </c>
      <c r="H737" s="15">
        <f>IF(INTRO!$E$39&lt;&gt;"Endemic",0, IF(AND(COUNTRY_INFO!$I737=1,$F737&lt;&gt;0),IF(COUNTRY_INFO!M737&gt;=(COUNTRY_INFO!F737+COUNTRY_INFO!G737),COUNTRY_INFO!F737+COUNTRY_INFO!G737,COUNTRY_INFO!$M737), 0))</f>
        <v>0</v>
      </c>
      <c r="I737" s="3"/>
      <c r="J737" s="15">
        <f t="shared" si="79"/>
        <v>0</v>
      </c>
      <c r="K737" s="15">
        <f t="shared" si="80"/>
        <v>159441.24542879008</v>
      </c>
      <c r="L737" s="15">
        <f t="shared" si="81"/>
        <v>0</v>
      </c>
      <c r="M737" s="15">
        <f t="shared" si="82"/>
        <v>0</v>
      </c>
      <c r="N737" s="15">
        <f t="shared" si="83"/>
        <v>159441.24542879008</v>
      </c>
      <c r="O737" s="25"/>
      <c r="P737" s="17">
        <f t="shared" si="77"/>
        <v>159441.24542879008</v>
      </c>
      <c r="Q737" s="17">
        <f t="shared" si="78"/>
        <v>319</v>
      </c>
    </row>
    <row r="738" spans="1:17" x14ac:dyDescent="0.2">
      <c r="A738" s="14" t="str">
        <f>IF(INTRO!$E$39="Non-endemic"," ",IF(COUNTRY_INFO!A738=0," ",COUNTRY_INFO!A738))</f>
        <v>Ethiopia</v>
      </c>
      <c r="B738" s="14" t="str">
        <f>IF(INTRO!$E$39="Non-endemic"," ",IF(COUNTRY_INFO!B738=0," ",COUNTRY_INFO!B738))</f>
        <v>SNNPR South Omo</v>
      </c>
      <c r="C738" s="14" t="str">
        <f>IF(INTRO!$E$39="Non-endemic"," ",IF(COUNTRY_INFO!C738=0," ",COUNTRY_INFO!C738))</f>
        <v>Dassenech</v>
      </c>
      <c r="D738" s="15">
        <f>IF(INTRO!$E$39="Non-endemic",0,IF(INTRO!$E$39="Endemic but PC is not required",IF(COUNTRY_INFO!$H738=1,COUNTRY_INFO!F738+COUNTRY_INFO!G738,0),IF(COUNTRY_INFO!$H738=1,COUNTRY_INFO!F738+COUNTRY_INFO!G738,IF(COUNTRY_INFO!$I738=1,IF(COUNTRY_INFO!M738&gt;=(COUNTRY_INFO!F738+COUNTRY_INFO!G738),COUNTRY_INFO!F738+COUNTRY_INFO!G738,COUNTRY_INFO!$M738),0))))</f>
        <v>0</v>
      </c>
      <c r="E738" s="16">
        <f>IF(AND(INTRO!$E$39="Non-endemic",INTRO!$E$37="Non-endemic"),"Not required",IF(INTRO!$E$39="Non-endemic","Treat with DEC",COUNTRY_INFO!P738))</f>
        <v>0</v>
      </c>
      <c r="F738" s="16">
        <f>IF(INTRO!$E$39&lt;&gt;"Non-endemic",COUNTRY_INFO!Q738,"Not required")</f>
        <v>0</v>
      </c>
      <c r="G738" s="15">
        <f>IF(COUNTRY_INFO!H738=1, IF($E738=1,$D738, 0),0)</f>
        <v>0</v>
      </c>
      <c r="H738" s="15">
        <f>IF(INTRO!$E$39&lt;&gt;"Endemic",0, IF(AND(COUNTRY_INFO!$I738=1,$F738&lt;&gt;0),IF(COUNTRY_INFO!M738&gt;=(COUNTRY_INFO!F738+COUNTRY_INFO!G738),COUNTRY_INFO!F738+COUNTRY_INFO!G738,COUNTRY_INFO!$M738), 0))</f>
        <v>0</v>
      </c>
      <c r="I738" s="3"/>
      <c r="J738" s="15">
        <f t="shared" si="79"/>
        <v>0</v>
      </c>
      <c r="K738" s="15">
        <f t="shared" si="80"/>
        <v>0</v>
      </c>
      <c r="L738" s="15">
        <f t="shared" si="81"/>
        <v>0</v>
      </c>
      <c r="M738" s="15">
        <f t="shared" si="82"/>
        <v>0</v>
      </c>
      <c r="N738" s="15">
        <f t="shared" si="83"/>
        <v>0</v>
      </c>
      <c r="O738" s="25"/>
      <c r="P738" s="17">
        <f t="shared" si="77"/>
        <v>0</v>
      </c>
      <c r="Q738" s="17">
        <f t="shared" si="78"/>
        <v>0</v>
      </c>
    </row>
    <row r="739" spans="1:17" x14ac:dyDescent="0.2">
      <c r="A739" s="14" t="str">
        <f>IF(INTRO!$E$39="Non-endemic"," ",IF(COUNTRY_INFO!A739=0," ",COUNTRY_INFO!A739))</f>
        <v>Ethiopia</v>
      </c>
      <c r="B739" s="14" t="str">
        <f>IF(INTRO!$E$39="Non-endemic"," ",IF(COUNTRY_INFO!B739=0," ",COUNTRY_INFO!B739))</f>
        <v>SNNPR South Omo</v>
      </c>
      <c r="C739" s="14" t="str">
        <f>IF(INTRO!$E$39="Non-endemic"," ",IF(COUNTRY_INFO!C739=0," ",COUNTRY_INFO!C739))</f>
        <v>Debub Ari</v>
      </c>
      <c r="D739" s="15">
        <f>IF(INTRO!$E$39="Non-endemic",0,IF(INTRO!$E$39="Endemic but PC is not required",IF(COUNTRY_INFO!$H739=1,COUNTRY_INFO!F739+COUNTRY_INFO!G739,0),IF(COUNTRY_INFO!$H739=1,COUNTRY_INFO!F739+COUNTRY_INFO!G739,IF(COUNTRY_INFO!$I739=1,IF(COUNTRY_INFO!M739&gt;=(COUNTRY_INFO!F739+COUNTRY_INFO!G739),COUNTRY_INFO!F739+COUNTRY_INFO!G739,COUNTRY_INFO!$M739),0))))</f>
        <v>205099.26081849801</v>
      </c>
      <c r="E739" s="16">
        <f>IF(AND(INTRO!$E$39="Non-endemic",INTRO!$E$37="Non-endemic"),"Not required",IF(INTRO!$E$39="Non-endemic","Treat with DEC",COUNTRY_INFO!P739))</f>
        <v>1</v>
      </c>
      <c r="F739" s="16">
        <f>IF(INTRO!$E$39&lt;&gt;"Non-endemic",COUNTRY_INFO!Q739,"Not required")</f>
        <v>0</v>
      </c>
      <c r="G739" s="15">
        <f>IF(COUNTRY_INFO!H739=1, IF($E739=1,$D739, 0),0)</f>
        <v>205099.26081849801</v>
      </c>
      <c r="H739" s="15">
        <f>IF(INTRO!$E$39&lt;&gt;"Endemic",0, IF(AND(COUNTRY_INFO!$I739=1,$F739&lt;&gt;0),IF(COUNTRY_INFO!M739&gt;=(COUNTRY_INFO!F739+COUNTRY_INFO!G739),COUNTRY_INFO!F739+COUNTRY_INFO!G739,COUNTRY_INFO!$M739), 0))</f>
        <v>0</v>
      </c>
      <c r="I739" s="3"/>
      <c r="J739" s="15">
        <f t="shared" si="79"/>
        <v>0</v>
      </c>
      <c r="K739" s="15">
        <f t="shared" si="80"/>
        <v>574277.93029179436</v>
      </c>
      <c r="L739" s="15">
        <f t="shared" si="81"/>
        <v>0</v>
      </c>
      <c r="M739" s="15">
        <f t="shared" si="82"/>
        <v>0</v>
      </c>
      <c r="N739" s="15">
        <f t="shared" si="83"/>
        <v>574277.93029179436</v>
      </c>
      <c r="O739" s="25"/>
      <c r="P739" s="17">
        <f t="shared" si="77"/>
        <v>574277.93029179436</v>
      </c>
      <c r="Q739" s="17">
        <f t="shared" si="78"/>
        <v>1149</v>
      </c>
    </row>
    <row r="740" spans="1:17" x14ac:dyDescent="0.2">
      <c r="A740" s="14" t="str">
        <f>IF(INTRO!$E$39="Non-endemic"," ",IF(COUNTRY_INFO!A740=0," ",COUNTRY_INFO!A740))</f>
        <v>Ethiopia</v>
      </c>
      <c r="B740" s="14" t="str">
        <f>IF(INTRO!$E$39="Non-endemic"," ",IF(COUNTRY_INFO!B740=0," ",COUNTRY_INFO!B740))</f>
        <v>SNNPR South Omo</v>
      </c>
      <c r="C740" s="14" t="str">
        <f>IF(INTRO!$E$39="Non-endemic"," ",IF(COUNTRY_INFO!C740=0," ",COUNTRY_INFO!C740))</f>
        <v>Hamer</v>
      </c>
      <c r="D740" s="15">
        <f>IF(INTRO!$E$39="Non-endemic",0,IF(INTRO!$E$39="Endemic but PC is not required",IF(COUNTRY_INFO!$H740=1,COUNTRY_INFO!F740+COUNTRY_INFO!G740,0),IF(COUNTRY_INFO!$H740=1,COUNTRY_INFO!F740+COUNTRY_INFO!G740,IF(COUNTRY_INFO!$I740=1,IF(COUNTRY_INFO!M740&gt;=(COUNTRY_INFO!F740+COUNTRY_INFO!G740),COUNTRY_INFO!F740+COUNTRY_INFO!G740,COUNTRY_INFO!$M740),0))))</f>
        <v>64182.843361647996</v>
      </c>
      <c r="E740" s="16">
        <f>IF(AND(INTRO!$E$39="Non-endemic",INTRO!$E$37="Non-endemic"),"Not required",IF(INTRO!$E$39="Non-endemic","Treat with DEC",COUNTRY_INFO!P740))</f>
        <v>1</v>
      </c>
      <c r="F740" s="16">
        <f>IF(INTRO!$E$39&lt;&gt;"Non-endemic",COUNTRY_INFO!Q740,"Not required")</f>
        <v>0</v>
      </c>
      <c r="G740" s="15">
        <f>IF(COUNTRY_INFO!H740=1, IF($E740=1,$D740, 0),0)</f>
        <v>64182.843361647996</v>
      </c>
      <c r="H740" s="15">
        <f>IF(INTRO!$E$39&lt;&gt;"Endemic",0, IF(AND(COUNTRY_INFO!$I740=1,$F740&lt;&gt;0),IF(COUNTRY_INFO!M740&gt;=(COUNTRY_INFO!F740+COUNTRY_INFO!G740),COUNTRY_INFO!F740+COUNTRY_INFO!G740,COUNTRY_INFO!$M740), 0))</f>
        <v>0</v>
      </c>
      <c r="I740" s="3"/>
      <c r="J740" s="15">
        <f t="shared" si="79"/>
        <v>0</v>
      </c>
      <c r="K740" s="15">
        <f t="shared" si="80"/>
        <v>179711.96141261439</v>
      </c>
      <c r="L740" s="15">
        <f t="shared" si="81"/>
        <v>0</v>
      </c>
      <c r="M740" s="15">
        <f t="shared" si="82"/>
        <v>0</v>
      </c>
      <c r="N740" s="15">
        <f t="shared" si="83"/>
        <v>179711.96141261439</v>
      </c>
      <c r="O740" s="25"/>
      <c r="P740" s="17">
        <f t="shared" si="77"/>
        <v>179711.96141261439</v>
      </c>
      <c r="Q740" s="17">
        <f t="shared" si="78"/>
        <v>360</v>
      </c>
    </row>
    <row r="741" spans="1:17" x14ac:dyDescent="0.2">
      <c r="A741" s="14" t="str">
        <f>IF(INTRO!$E$39="Non-endemic"," ",IF(COUNTRY_INFO!A741=0," ",COUNTRY_INFO!A741))</f>
        <v>Ethiopia</v>
      </c>
      <c r="B741" s="14" t="str">
        <f>IF(INTRO!$E$39="Non-endemic"," ",IF(COUNTRY_INFO!B741=0," ",COUNTRY_INFO!B741))</f>
        <v>SNNPR South Omo</v>
      </c>
      <c r="C741" s="14" t="str">
        <f>IF(INTRO!$E$39="Non-endemic"," ",IF(COUNTRY_INFO!C741=0," ",COUNTRY_INFO!C741))</f>
        <v>Jinka Town</v>
      </c>
      <c r="D741" s="15">
        <f>IF(INTRO!$E$39="Non-endemic",0,IF(INTRO!$E$39="Endemic but PC is not required",IF(COUNTRY_INFO!$H741=1,COUNTRY_INFO!F741+COUNTRY_INFO!G741,0),IF(COUNTRY_INFO!$H741=1,COUNTRY_INFO!F741+COUNTRY_INFO!G741,IF(COUNTRY_INFO!$I741=1,IF(COUNTRY_INFO!M741&gt;=(COUNTRY_INFO!F741+COUNTRY_INFO!G741),COUNTRY_INFO!F741+COUNTRY_INFO!G741,COUNTRY_INFO!$M741),0))))</f>
        <v>25248.1747454176</v>
      </c>
      <c r="E741" s="16">
        <f>IF(AND(INTRO!$E$39="Non-endemic",INTRO!$E$37="Non-endemic"),"Not required",IF(INTRO!$E$39="Non-endemic","Treat with DEC",COUNTRY_INFO!P741))</f>
        <v>1</v>
      </c>
      <c r="F741" s="16">
        <f>IF(INTRO!$E$39&lt;&gt;"Non-endemic",COUNTRY_INFO!Q741,"Not required")</f>
        <v>0</v>
      </c>
      <c r="G741" s="15">
        <f>IF(COUNTRY_INFO!H741=1, IF($E741=1,$D741, 0),0)</f>
        <v>25248.1747454176</v>
      </c>
      <c r="H741" s="15">
        <f>IF(INTRO!$E$39&lt;&gt;"Endemic",0, IF(AND(COUNTRY_INFO!$I741=1,$F741&lt;&gt;0),IF(COUNTRY_INFO!M741&gt;=(COUNTRY_INFO!F741+COUNTRY_INFO!G741),COUNTRY_INFO!F741+COUNTRY_INFO!G741,COUNTRY_INFO!$M741), 0))</f>
        <v>0</v>
      </c>
      <c r="I741" s="3"/>
      <c r="J741" s="15">
        <f t="shared" si="79"/>
        <v>0</v>
      </c>
      <c r="K741" s="15">
        <f t="shared" si="80"/>
        <v>70694.889287169281</v>
      </c>
      <c r="L741" s="15">
        <f t="shared" si="81"/>
        <v>0</v>
      </c>
      <c r="M741" s="15">
        <f t="shared" si="82"/>
        <v>0</v>
      </c>
      <c r="N741" s="15">
        <f t="shared" si="83"/>
        <v>70694.889287169281</v>
      </c>
      <c r="O741" s="25"/>
      <c r="P741" s="17">
        <f t="shared" si="77"/>
        <v>70694.889287169281</v>
      </c>
      <c r="Q741" s="17">
        <f t="shared" si="78"/>
        <v>142</v>
      </c>
    </row>
    <row r="742" spans="1:17" x14ac:dyDescent="0.2">
      <c r="A742" s="14" t="str">
        <f>IF(INTRO!$E$39="Non-endemic"," ",IF(COUNTRY_INFO!A742=0," ",COUNTRY_INFO!A742))</f>
        <v>Ethiopia</v>
      </c>
      <c r="B742" s="14" t="str">
        <f>IF(INTRO!$E$39="Non-endemic"," ",IF(COUNTRY_INFO!B742=0," ",COUNTRY_INFO!B742))</f>
        <v>SNNPR South Omo</v>
      </c>
      <c r="C742" s="14" t="str">
        <f>IF(INTRO!$E$39="Non-endemic"," ",IF(COUNTRY_INFO!C742=0," ",COUNTRY_INFO!C742))</f>
        <v>Malie</v>
      </c>
      <c r="D742" s="15">
        <f>IF(INTRO!$E$39="Non-endemic",0,IF(INTRO!$E$39="Endemic but PC is not required",IF(COUNTRY_INFO!$H742=1,COUNTRY_INFO!F742+COUNTRY_INFO!G742,0),IF(COUNTRY_INFO!$H742=1,COUNTRY_INFO!F742+COUNTRY_INFO!G742,IF(COUNTRY_INFO!$I742=1,IF(COUNTRY_INFO!M742&gt;=(COUNTRY_INFO!F742+COUNTRY_INFO!G742),COUNTRY_INFO!F742+COUNTRY_INFO!G742,COUNTRY_INFO!$M742),0))))</f>
        <v>0</v>
      </c>
      <c r="E742" s="16">
        <f>IF(AND(INTRO!$E$39="Non-endemic",INTRO!$E$37="Non-endemic"),"Not required",IF(INTRO!$E$39="Non-endemic","Treat with DEC",COUNTRY_INFO!P742))</f>
        <v>0</v>
      </c>
      <c r="F742" s="16">
        <f>IF(INTRO!$E$39&lt;&gt;"Non-endemic",COUNTRY_INFO!Q742,"Not required")</f>
        <v>0</v>
      </c>
      <c r="G742" s="15">
        <f>IF(COUNTRY_INFO!H742=1, IF($E742=1,$D742, 0),0)</f>
        <v>0</v>
      </c>
      <c r="H742" s="15">
        <f>IF(INTRO!$E$39&lt;&gt;"Endemic",0, IF(AND(COUNTRY_INFO!$I742=1,$F742&lt;&gt;0),IF(COUNTRY_INFO!M742&gt;=(COUNTRY_INFO!F742+COUNTRY_INFO!G742),COUNTRY_INFO!F742+COUNTRY_INFO!G742,COUNTRY_INFO!$M742), 0))</f>
        <v>0</v>
      </c>
      <c r="I742" s="3"/>
      <c r="J742" s="15">
        <f t="shared" si="79"/>
        <v>0</v>
      </c>
      <c r="K742" s="15">
        <f t="shared" si="80"/>
        <v>0</v>
      </c>
      <c r="L742" s="15">
        <f t="shared" si="81"/>
        <v>0</v>
      </c>
      <c r="M742" s="15">
        <f t="shared" si="82"/>
        <v>0</v>
      </c>
      <c r="N742" s="15">
        <f t="shared" si="83"/>
        <v>0</v>
      </c>
      <c r="O742" s="25"/>
      <c r="P742" s="17">
        <f t="shared" si="77"/>
        <v>0</v>
      </c>
      <c r="Q742" s="17">
        <f t="shared" si="78"/>
        <v>0</v>
      </c>
    </row>
    <row r="743" spans="1:17" x14ac:dyDescent="0.2">
      <c r="A743" s="14" t="str">
        <f>IF(INTRO!$E$39="Non-endemic"," ",IF(COUNTRY_INFO!A743=0," ",COUNTRY_INFO!A743))</f>
        <v>Ethiopia</v>
      </c>
      <c r="B743" s="14" t="str">
        <f>IF(INTRO!$E$39="Non-endemic"," ",IF(COUNTRY_INFO!B743=0," ",COUNTRY_INFO!B743))</f>
        <v>SNNPR South Omo</v>
      </c>
      <c r="C743" s="14" t="str">
        <f>IF(INTRO!$E$39="Non-endemic"," ",IF(COUNTRY_INFO!C743=0," ",COUNTRY_INFO!C743))</f>
        <v>Nyngatom</v>
      </c>
      <c r="D743" s="15">
        <f>IF(INTRO!$E$39="Non-endemic",0,IF(INTRO!$E$39="Endemic but PC is not required",IF(COUNTRY_INFO!$H743=1,COUNTRY_INFO!F743+COUNTRY_INFO!G743,0),IF(COUNTRY_INFO!$H743=1,COUNTRY_INFO!F743+COUNTRY_INFO!G743,IF(COUNTRY_INFO!$I743=1,IF(COUNTRY_INFO!M743&gt;=(COUNTRY_INFO!F743+COUNTRY_INFO!G743),COUNTRY_INFO!F743+COUNTRY_INFO!G743,COUNTRY_INFO!$M743),0))))</f>
        <v>0</v>
      </c>
      <c r="E743" s="16">
        <f>IF(AND(INTRO!$E$39="Non-endemic",INTRO!$E$37="Non-endemic"),"Not required",IF(INTRO!$E$39="Non-endemic","Treat with DEC",COUNTRY_INFO!P743))</f>
        <v>0</v>
      </c>
      <c r="F743" s="16">
        <f>IF(INTRO!$E$39&lt;&gt;"Non-endemic",COUNTRY_INFO!Q743,"Not required")</f>
        <v>0</v>
      </c>
      <c r="G743" s="15">
        <f>IF(COUNTRY_INFO!H743=1, IF($E743=1,$D743, 0),0)</f>
        <v>0</v>
      </c>
      <c r="H743" s="15">
        <f>IF(INTRO!$E$39&lt;&gt;"Endemic",0, IF(AND(COUNTRY_INFO!$I743=1,$F743&lt;&gt;0),IF(COUNTRY_INFO!M743&gt;=(COUNTRY_INFO!F743+COUNTRY_INFO!G743),COUNTRY_INFO!F743+COUNTRY_INFO!G743,COUNTRY_INFO!$M743), 0))</f>
        <v>0</v>
      </c>
      <c r="I743" s="3"/>
      <c r="J743" s="15">
        <f t="shared" si="79"/>
        <v>0</v>
      </c>
      <c r="K743" s="15">
        <f t="shared" si="80"/>
        <v>0</v>
      </c>
      <c r="L743" s="15">
        <f t="shared" si="81"/>
        <v>0</v>
      </c>
      <c r="M743" s="15">
        <f t="shared" si="82"/>
        <v>0</v>
      </c>
      <c r="N743" s="15">
        <f t="shared" si="83"/>
        <v>0</v>
      </c>
      <c r="O743" s="25"/>
      <c r="P743" s="17">
        <f t="shared" si="77"/>
        <v>0</v>
      </c>
      <c r="Q743" s="17">
        <f t="shared" si="78"/>
        <v>0</v>
      </c>
    </row>
    <row r="744" spans="1:17" x14ac:dyDescent="0.2">
      <c r="A744" s="14" t="str">
        <f>IF(INTRO!$E$39="Non-endemic"," ",IF(COUNTRY_INFO!A744=0," ",COUNTRY_INFO!A744))</f>
        <v>Ethiopia</v>
      </c>
      <c r="B744" s="14" t="str">
        <f>IF(INTRO!$E$39="Non-endemic"," ",IF(COUNTRY_INFO!B744=0," ",COUNTRY_INFO!B744))</f>
        <v>SNNPR South Omo</v>
      </c>
      <c r="C744" s="14" t="str">
        <f>IF(INTRO!$E$39="Non-endemic"," ",IF(COUNTRY_INFO!C744=0," ",COUNTRY_INFO!C744))</f>
        <v>Salamago</v>
      </c>
      <c r="D744" s="15">
        <f>IF(INTRO!$E$39="Non-endemic",0,IF(INTRO!$E$39="Endemic but PC is not required",IF(COUNTRY_INFO!$H744=1,COUNTRY_INFO!F744+COUNTRY_INFO!G744,0),IF(COUNTRY_INFO!$H744=1,COUNTRY_INFO!F744+COUNTRY_INFO!G744,IF(COUNTRY_INFO!$I744=1,IF(COUNTRY_INFO!M744&gt;=(COUNTRY_INFO!F744+COUNTRY_INFO!G744),COUNTRY_INFO!F744+COUNTRY_INFO!G744,COUNTRY_INFO!$M744),0))))</f>
        <v>29966.608684615996</v>
      </c>
      <c r="E744" s="16">
        <f>IF(AND(INTRO!$E$39="Non-endemic",INTRO!$E$37="Non-endemic"),"Not required",IF(INTRO!$E$39="Non-endemic","Treat with DEC",COUNTRY_INFO!P744))</f>
        <v>1</v>
      </c>
      <c r="F744" s="16">
        <f>IF(INTRO!$E$39&lt;&gt;"Non-endemic",COUNTRY_INFO!Q744,"Not required")</f>
        <v>2</v>
      </c>
      <c r="G744" s="15">
        <f>IF(COUNTRY_INFO!H744=1, IF($E744=1,$D744, 0),0)</f>
        <v>29966.608684615996</v>
      </c>
      <c r="H744" s="15">
        <f>IF(INTRO!$E$39&lt;&gt;"Endemic",0, IF(AND(COUNTRY_INFO!$I744=1,$F744&lt;&gt;0),IF(COUNTRY_INFO!M744&gt;=(COUNTRY_INFO!F744+COUNTRY_INFO!G744),COUNTRY_INFO!F744+COUNTRY_INFO!G744,COUNTRY_INFO!$M744), 0))</f>
        <v>29966.608684615996</v>
      </c>
      <c r="I744" s="3"/>
      <c r="J744" s="15">
        <f t="shared" si="79"/>
        <v>29966.608684615996</v>
      </c>
      <c r="K744" s="15">
        <f t="shared" si="80"/>
        <v>0</v>
      </c>
      <c r="L744" s="15">
        <f t="shared" si="81"/>
        <v>83906.50431692478</v>
      </c>
      <c r="M744" s="15">
        <f t="shared" si="82"/>
        <v>83906.50431692478</v>
      </c>
      <c r="N744" s="15">
        <f t="shared" si="83"/>
        <v>167813.00863384956</v>
      </c>
      <c r="O744" s="25"/>
      <c r="P744" s="17">
        <f t="shared" si="77"/>
        <v>167813.00863384956</v>
      </c>
      <c r="Q744" s="17">
        <f t="shared" si="78"/>
        <v>336</v>
      </c>
    </row>
    <row r="745" spans="1:17" x14ac:dyDescent="0.2">
      <c r="A745" s="14" t="str">
        <f>IF(INTRO!$E$39="Non-endemic"," ",IF(COUNTRY_INFO!A745=0," ",COUNTRY_INFO!A745))</f>
        <v>Ethiopia</v>
      </c>
      <c r="B745" s="14" t="str">
        <f>IF(INTRO!$E$39="Non-endemic"," ",IF(COUNTRY_INFO!B745=0," ",COUNTRY_INFO!B745))</f>
        <v>SNNPR South Omo</v>
      </c>
      <c r="C745" s="14" t="str">
        <f>IF(INTRO!$E$39="Non-endemic"," ",IF(COUNTRY_INFO!C745=0," ",COUNTRY_INFO!C745))</f>
        <v>Semen Ari</v>
      </c>
      <c r="D745" s="15">
        <f>IF(INTRO!$E$39="Non-endemic",0,IF(INTRO!$E$39="Endemic but PC is not required",IF(COUNTRY_INFO!$H745=1,COUNTRY_INFO!F745+COUNTRY_INFO!G745,0),IF(COUNTRY_INFO!$H745=1,COUNTRY_INFO!F745+COUNTRY_INFO!G745,IF(COUNTRY_INFO!$I745=1,IF(COUNTRY_INFO!M745&gt;=(COUNTRY_INFO!F745+COUNTRY_INFO!G745),COUNTRY_INFO!F745+COUNTRY_INFO!G745,COUNTRY_INFO!$M745),0))))</f>
        <v>0</v>
      </c>
      <c r="E745" s="16">
        <f>IF(AND(INTRO!$E$39="Non-endemic",INTRO!$E$37="Non-endemic"),"Not required",IF(INTRO!$E$39="Non-endemic","Treat with DEC",COUNTRY_INFO!P745))</f>
        <v>0</v>
      </c>
      <c r="F745" s="16">
        <f>IF(INTRO!$E$39&lt;&gt;"Non-endemic",COUNTRY_INFO!Q745,"Not required")</f>
        <v>0</v>
      </c>
      <c r="G745" s="15">
        <f>IF(COUNTRY_INFO!H745=1, IF($E745=1,$D745, 0),0)</f>
        <v>0</v>
      </c>
      <c r="H745" s="15">
        <f>IF(INTRO!$E$39&lt;&gt;"Endemic",0, IF(AND(COUNTRY_INFO!$I745=1,$F745&lt;&gt;0),IF(COUNTRY_INFO!M745&gt;=(COUNTRY_INFO!F745+COUNTRY_INFO!G745),COUNTRY_INFO!F745+COUNTRY_INFO!G745,COUNTRY_INFO!$M745), 0))</f>
        <v>0</v>
      </c>
      <c r="I745" s="3"/>
      <c r="J745" s="15">
        <f t="shared" si="79"/>
        <v>0</v>
      </c>
      <c r="K745" s="15">
        <f t="shared" si="80"/>
        <v>0</v>
      </c>
      <c r="L745" s="15">
        <f t="shared" si="81"/>
        <v>0</v>
      </c>
      <c r="M745" s="15">
        <f t="shared" si="82"/>
        <v>0</v>
      </c>
      <c r="N745" s="15">
        <f t="shared" si="83"/>
        <v>0</v>
      </c>
      <c r="O745" s="25"/>
      <c r="P745" s="17">
        <f t="shared" si="77"/>
        <v>0</v>
      </c>
      <c r="Q745" s="17">
        <f t="shared" si="78"/>
        <v>0</v>
      </c>
    </row>
    <row r="746" spans="1:17" x14ac:dyDescent="0.2">
      <c r="A746" s="14" t="str">
        <f>IF(INTRO!$E$39="Non-endemic"," ",IF(COUNTRY_INFO!A746=0," ",COUNTRY_INFO!A746))</f>
        <v>Ethiopia</v>
      </c>
      <c r="B746" s="14" t="str">
        <f>IF(INTRO!$E$39="Non-endemic"," ",IF(COUNTRY_INFO!B746=0," ",COUNTRY_INFO!B746))</f>
        <v>SNNPR West Gurage</v>
      </c>
      <c r="C746" s="14" t="str">
        <f>IF(INTRO!$E$39="Non-endemic"," ",IF(COUNTRY_INFO!C746=0," ",COUNTRY_INFO!C746))</f>
        <v>Entegagne</v>
      </c>
      <c r="D746" s="15">
        <f>IF(INTRO!$E$39="Non-endemic",0,IF(INTRO!$E$39="Endemic but PC is not required",IF(COUNTRY_INFO!$H746=1,COUNTRY_INFO!F746+COUNTRY_INFO!G746,0),IF(COUNTRY_INFO!$H746=1,COUNTRY_INFO!F746+COUNTRY_INFO!G746,IF(COUNTRY_INFO!$I746=1,IF(COUNTRY_INFO!M746&gt;=(COUNTRY_INFO!F746+COUNTRY_INFO!G746),COUNTRY_INFO!F746+COUNTRY_INFO!G746,COUNTRY_INFO!$M746),0))))</f>
        <v>0</v>
      </c>
      <c r="E746" s="16">
        <f>IF(AND(INTRO!$E$39="Non-endemic",INTRO!$E$37="Non-endemic"),"Not required",IF(INTRO!$E$39="Non-endemic","Treat with DEC",COUNTRY_INFO!P746))</f>
        <v>0</v>
      </c>
      <c r="F746" s="16">
        <f>IF(INTRO!$E$39&lt;&gt;"Non-endemic",COUNTRY_INFO!Q746,"Not required")</f>
        <v>0</v>
      </c>
      <c r="G746" s="15">
        <f>IF(COUNTRY_INFO!H746=1, IF($E746=1,$D746, 0),0)</f>
        <v>0</v>
      </c>
      <c r="H746" s="15">
        <f>IF(INTRO!$E$39&lt;&gt;"Endemic",0, IF(AND(COUNTRY_INFO!$I746=1,$F746&lt;&gt;0),IF(COUNTRY_INFO!M746&gt;=(COUNTRY_INFO!F746+COUNTRY_INFO!G746),COUNTRY_INFO!F746+COUNTRY_INFO!G746,COUNTRY_INFO!$M746), 0))</f>
        <v>0</v>
      </c>
      <c r="I746" s="3"/>
      <c r="J746" s="15">
        <f t="shared" si="79"/>
        <v>0</v>
      </c>
      <c r="K746" s="15">
        <f t="shared" si="80"/>
        <v>0</v>
      </c>
      <c r="L746" s="15">
        <f t="shared" si="81"/>
        <v>0</v>
      </c>
      <c r="M746" s="15">
        <f t="shared" si="82"/>
        <v>0</v>
      </c>
      <c r="N746" s="15">
        <f t="shared" si="83"/>
        <v>0</v>
      </c>
      <c r="O746" s="25"/>
      <c r="P746" s="17">
        <f t="shared" si="77"/>
        <v>0</v>
      </c>
      <c r="Q746" s="17">
        <f t="shared" si="78"/>
        <v>0</v>
      </c>
    </row>
    <row r="747" spans="1:17" x14ac:dyDescent="0.2">
      <c r="A747" s="14" t="str">
        <f>IF(INTRO!$E$39="Non-endemic"," ",IF(COUNTRY_INFO!A747=0," ",COUNTRY_INFO!A747))</f>
        <v>Ethiopia</v>
      </c>
      <c r="B747" s="14" t="str">
        <f>IF(INTRO!$E$39="Non-endemic"," ",IF(COUNTRY_INFO!B747=0," ",COUNTRY_INFO!B747))</f>
        <v>SNNPR Wolayita</v>
      </c>
      <c r="C747" s="14" t="str">
        <f>IF(INTRO!$E$39="Non-endemic"," ",IF(COUNTRY_INFO!C747=0," ",COUNTRY_INFO!C747))</f>
        <v>Areka Town</v>
      </c>
      <c r="D747" s="15">
        <f>IF(INTRO!$E$39="Non-endemic",0,IF(INTRO!$E$39="Endemic but PC is not required",IF(COUNTRY_INFO!$H747=1,COUNTRY_INFO!F747+COUNTRY_INFO!G747,0),IF(COUNTRY_INFO!$H747=1,COUNTRY_INFO!F747+COUNTRY_INFO!G747,IF(COUNTRY_INFO!$I747=1,IF(COUNTRY_INFO!M747&gt;=(COUNTRY_INFO!F747+COUNTRY_INFO!G747),COUNTRY_INFO!F747+COUNTRY_INFO!G747,COUNTRY_INFO!$M747),0))))</f>
        <v>0</v>
      </c>
      <c r="E747" s="16">
        <f>IF(AND(INTRO!$E$39="Non-endemic",INTRO!$E$37="Non-endemic"),"Not required",IF(INTRO!$E$39="Non-endemic","Treat with DEC",COUNTRY_INFO!P747))</f>
        <v>0</v>
      </c>
      <c r="F747" s="16">
        <f>IF(INTRO!$E$39&lt;&gt;"Non-endemic",COUNTRY_INFO!Q747,"Not required")</f>
        <v>0</v>
      </c>
      <c r="G747" s="15">
        <f>IF(COUNTRY_INFO!H747=1, IF($E747=1,$D747, 0),0)</f>
        <v>0</v>
      </c>
      <c r="H747" s="15">
        <f>IF(INTRO!$E$39&lt;&gt;"Endemic",0, IF(AND(COUNTRY_INFO!$I747=1,$F747&lt;&gt;0),IF(COUNTRY_INFO!M747&gt;=(COUNTRY_INFO!F747+COUNTRY_INFO!G747),COUNTRY_INFO!F747+COUNTRY_INFO!G747,COUNTRY_INFO!$M747), 0))</f>
        <v>0</v>
      </c>
      <c r="I747" s="3"/>
      <c r="J747" s="15">
        <f t="shared" si="79"/>
        <v>0</v>
      </c>
      <c r="K747" s="15">
        <f t="shared" si="80"/>
        <v>0</v>
      </c>
      <c r="L747" s="15">
        <f t="shared" si="81"/>
        <v>0</v>
      </c>
      <c r="M747" s="15">
        <f t="shared" si="82"/>
        <v>0</v>
      </c>
      <c r="N747" s="15">
        <f t="shared" si="83"/>
        <v>0</v>
      </c>
      <c r="O747" s="25"/>
      <c r="P747" s="17">
        <f t="shared" si="77"/>
        <v>0</v>
      </c>
      <c r="Q747" s="17">
        <f t="shared" si="78"/>
        <v>0</v>
      </c>
    </row>
    <row r="748" spans="1:17" x14ac:dyDescent="0.2">
      <c r="A748" s="14" t="str">
        <f>IF(INTRO!$E$39="Non-endemic"," ",IF(COUNTRY_INFO!A748=0," ",COUNTRY_INFO!A748))</f>
        <v>Ethiopia</v>
      </c>
      <c r="B748" s="14" t="str">
        <f>IF(INTRO!$E$39="Non-endemic"," ",IF(COUNTRY_INFO!B748=0," ",COUNTRY_INFO!B748))</f>
        <v>SNNPR Wolayita</v>
      </c>
      <c r="C748" s="14" t="str">
        <f>IF(INTRO!$E$39="Non-endemic"," ",IF(COUNTRY_INFO!C748=0," ",COUNTRY_INFO!C748))</f>
        <v>Boditi Town</v>
      </c>
      <c r="D748" s="15">
        <f>IF(INTRO!$E$39="Non-endemic",0,IF(INTRO!$E$39="Endemic but PC is not required",IF(COUNTRY_INFO!$H748=1,COUNTRY_INFO!F748+COUNTRY_INFO!G748,0),IF(COUNTRY_INFO!$H748=1,COUNTRY_INFO!F748+COUNTRY_INFO!G748,IF(COUNTRY_INFO!$I748=1,IF(COUNTRY_INFO!M748&gt;=(COUNTRY_INFO!F748+COUNTRY_INFO!G748),COUNTRY_INFO!F748+COUNTRY_INFO!G748,COUNTRY_INFO!$M748),0))))</f>
        <v>0</v>
      </c>
      <c r="E748" s="16">
        <f>IF(AND(INTRO!$E$39="Non-endemic",INTRO!$E$37="Non-endemic"),"Not required",IF(INTRO!$E$39="Non-endemic","Treat with DEC",COUNTRY_INFO!P748))</f>
        <v>0</v>
      </c>
      <c r="F748" s="16">
        <f>IF(INTRO!$E$39&lt;&gt;"Non-endemic",COUNTRY_INFO!Q748,"Not required")</f>
        <v>0</v>
      </c>
      <c r="G748" s="15">
        <f>IF(COUNTRY_INFO!H748=1, IF($E748=1,$D748, 0),0)</f>
        <v>0</v>
      </c>
      <c r="H748" s="15">
        <f>IF(INTRO!$E$39&lt;&gt;"Endemic",0, IF(AND(COUNTRY_INFO!$I748=1,$F748&lt;&gt;0),IF(COUNTRY_INFO!M748&gt;=(COUNTRY_INFO!F748+COUNTRY_INFO!G748),COUNTRY_INFO!F748+COUNTRY_INFO!G748,COUNTRY_INFO!$M748), 0))</f>
        <v>0</v>
      </c>
      <c r="I748" s="3"/>
      <c r="J748" s="15">
        <f t="shared" si="79"/>
        <v>0</v>
      </c>
      <c r="K748" s="15">
        <f t="shared" si="80"/>
        <v>0</v>
      </c>
      <c r="L748" s="15">
        <f t="shared" si="81"/>
        <v>0</v>
      </c>
      <c r="M748" s="15">
        <f t="shared" si="82"/>
        <v>0</v>
      </c>
      <c r="N748" s="15">
        <f t="shared" si="83"/>
        <v>0</v>
      </c>
      <c r="O748" s="25"/>
      <c r="P748" s="17">
        <f t="shared" si="77"/>
        <v>0</v>
      </c>
      <c r="Q748" s="17">
        <f t="shared" si="78"/>
        <v>0</v>
      </c>
    </row>
    <row r="749" spans="1:17" x14ac:dyDescent="0.2">
      <c r="A749" s="14" t="str">
        <f>IF(INTRO!$E$39="Non-endemic"," ",IF(COUNTRY_INFO!A749=0," ",COUNTRY_INFO!A749))</f>
        <v>Ethiopia</v>
      </c>
      <c r="B749" s="14" t="str">
        <f>IF(INTRO!$E$39="Non-endemic"," ",IF(COUNTRY_INFO!B749=0," ",COUNTRY_INFO!B749))</f>
        <v>SNNPR Wolayita</v>
      </c>
      <c r="C749" s="14" t="str">
        <f>IF(INTRO!$E$39="Non-endemic"," ",IF(COUNTRY_INFO!C749=0," ",COUNTRY_INFO!C749))</f>
        <v>Boloso Bombe</v>
      </c>
      <c r="D749" s="15">
        <f>IF(INTRO!$E$39="Non-endemic",0,IF(INTRO!$E$39="Endemic but PC is not required",IF(COUNTRY_INFO!$H749=1,COUNTRY_INFO!F749+COUNTRY_INFO!G749,0),IF(COUNTRY_INFO!$H749=1,COUNTRY_INFO!F749+COUNTRY_INFO!G749,IF(COUNTRY_INFO!$I749=1,IF(COUNTRY_INFO!M749&gt;=(COUNTRY_INFO!F749+COUNTRY_INFO!G749),COUNTRY_INFO!F749+COUNTRY_INFO!G749,COUNTRY_INFO!$M749),0))))</f>
        <v>0</v>
      </c>
      <c r="E749" s="16">
        <f>IF(AND(INTRO!$E$39="Non-endemic",INTRO!$E$37="Non-endemic"),"Not required",IF(INTRO!$E$39="Non-endemic","Treat with DEC",COUNTRY_INFO!P749))</f>
        <v>0</v>
      </c>
      <c r="F749" s="16">
        <f>IF(INTRO!$E$39&lt;&gt;"Non-endemic",COUNTRY_INFO!Q749,"Not required")</f>
        <v>0</v>
      </c>
      <c r="G749" s="15">
        <f>IF(COUNTRY_INFO!H749=1, IF($E749=1,$D749, 0),0)</f>
        <v>0</v>
      </c>
      <c r="H749" s="15">
        <f>IF(INTRO!$E$39&lt;&gt;"Endemic",0, IF(AND(COUNTRY_INFO!$I749=1,$F749&lt;&gt;0),IF(COUNTRY_INFO!M749&gt;=(COUNTRY_INFO!F749+COUNTRY_INFO!G749),COUNTRY_INFO!F749+COUNTRY_INFO!G749,COUNTRY_INFO!$M749), 0))</f>
        <v>0</v>
      </c>
      <c r="I749" s="3"/>
      <c r="J749" s="15">
        <f t="shared" si="79"/>
        <v>0</v>
      </c>
      <c r="K749" s="15">
        <f t="shared" si="80"/>
        <v>0</v>
      </c>
      <c r="L749" s="15">
        <f t="shared" si="81"/>
        <v>0</v>
      </c>
      <c r="M749" s="15">
        <f t="shared" si="82"/>
        <v>0</v>
      </c>
      <c r="N749" s="15">
        <f t="shared" si="83"/>
        <v>0</v>
      </c>
      <c r="O749" s="25"/>
      <c r="P749" s="17">
        <f t="shared" si="77"/>
        <v>0</v>
      </c>
      <c r="Q749" s="17">
        <f t="shared" si="78"/>
        <v>0</v>
      </c>
    </row>
    <row r="750" spans="1:17" x14ac:dyDescent="0.2">
      <c r="A750" s="14" t="str">
        <f>IF(INTRO!$E$39="Non-endemic"," ",IF(COUNTRY_INFO!A750=0," ",COUNTRY_INFO!A750))</f>
        <v>Ethiopia</v>
      </c>
      <c r="B750" s="14" t="str">
        <f>IF(INTRO!$E$39="Non-endemic"," ",IF(COUNTRY_INFO!B750=0," ",COUNTRY_INFO!B750))</f>
        <v>SNNPR Wolayita</v>
      </c>
      <c r="C750" s="14" t="str">
        <f>IF(INTRO!$E$39="Non-endemic"," ",IF(COUNTRY_INFO!C750=0," ",COUNTRY_INFO!C750))</f>
        <v>Boloso Sore</v>
      </c>
      <c r="D750" s="15">
        <f>IF(INTRO!$E$39="Non-endemic",0,IF(INTRO!$E$39="Endemic but PC is not required",IF(COUNTRY_INFO!$H750=1,COUNTRY_INFO!F750+COUNTRY_INFO!G750,0),IF(COUNTRY_INFO!$H750=1,COUNTRY_INFO!F750+COUNTRY_INFO!G750,IF(COUNTRY_INFO!$I750=1,IF(COUNTRY_INFO!M750&gt;=(COUNTRY_INFO!F750+COUNTRY_INFO!G750),COUNTRY_INFO!F750+COUNTRY_INFO!G750,COUNTRY_INFO!$M750),0))))</f>
        <v>0</v>
      </c>
      <c r="E750" s="16">
        <f>IF(AND(INTRO!$E$39="Non-endemic",INTRO!$E$37="Non-endemic"),"Not required",IF(INTRO!$E$39="Non-endemic","Treat with DEC",COUNTRY_INFO!P750))</f>
        <v>0</v>
      </c>
      <c r="F750" s="16">
        <f>IF(INTRO!$E$39&lt;&gt;"Non-endemic",COUNTRY_INFO!Q750,"Not required")</f>
        <v>0</v>
      </c>
      <c r="G750" s="15">
        <f>IF(COUNTRY_INFO!H750=1, IF($E750=1,$D750, 0),0)</f>
        <v>0</v>
      </c>
      <c r="H750" s="15">
        <f>IF(INTRO!$E$39&lt;&gt;"Endemic",0, IF(AND(COUNTRY_INFO!$I750=1,$F750&lt;&gt;0),IF(COUNTRY_INFO!M750&gt;=(COUNTRY_INFO!F750+COUNTRY_INFO!G750),COUNTRY_INFO!F750+COUNTRY_INFO!G750,COUNTRY_INFO!$M750), 0))</f>
        <v>0</v>
      </c>
      <c r="I750" s="3"/>
      <c r="J750" s="15">
        <f t="shared" si="79"/>
        <v>0</v>
      </c>
      <c r="K750" s="15">
        <f t="shared" si="80"/>
        <v>0</v>
      </c>
      <c r="L750" s="15">
        <f t="shared" si="81"/>
        <v>0</v>
      </c>
      <c r="M750" s="15">
        <f t="shared" si="82"/>
        <v>0</v>
      </c>
      <c r="N750" s="15">
        <f t="shared" si="83"/>
        <v>0</v>
      </c>
      <c r="O750" s="25"/>
      <c r="P750" s="17">
        <f t="shared" si="77"/>
        <v>0</v>
      </c>
      <c r="Q750" s="17">
        <f t="shared" si="78"/>
        <v>0</v>
      </c>
    </row>
    <row r="751" spans="1:17" x14ac:dyDescent="0.2">
      <c r="A751" s="14" t="str">
        <f>IF(INTRO!$E$39="Non-endemic"," ",IF(COUNTRY_INFO!A751=0," ",COUNTRY_INFO!A751))</f>
        <v>Ethiopia</v>
      </c>
      <c r="B751" s="14" t="str">
        <f>IF(INTRO!$E$39="Non-endemic"," ",IF(COUNTRY_INFO!B751=0," ",COUNTRY_INFO!B751))</f>
        <v>SNNPR Wolayita</v>
      </c>
      <c r="C751" s="14" t="str">
        <f>IF(INTRO!$E$39="Non-endemic"," ",IF(COUNTRY_INFO!C751=0," ",COUNTRY_INFO!C751))</f>
        <v>Damot Gale</v>
      </c>
      <c r="D751" s="15">
        <f>IF(INTRO!$E$39="Non-endemic",0,IF(INTRO!$E$39="Endemic but PC is not required",IF(COUNTRY_INFO!$H751=1,COUNTRY_INFO!F751+COUNTRY_INFO!G751,0),IF(COUNTRY_INFO!$H751=1,COUNTRY_INFO!F751+COUNTRY_INFO!G751,IF(COUNTRY_INFO!$I751=1,IF(COUNTRY_INFO!M751&gt;=(COUNTRY_INFO!F751+COUNTRY_INFO!G751),COUNTRY_INFO!F751+COUNTRY_INFO!G751,COUNTRY_INFO!$M751),0))))</f>
        <v>0</v>
      </c>
      <c r="E751" s="16">
        <f>IF(AND(INTRO!$E$39="Non-endemic",INTRO!$E$37="Non-endemic"),"Not required",IF(INTRO!$E$39="Non-endemic","Treat with DEC",COUNTRY_INFO!P751))</f>
        <v>0</v>
      </c>
      <c r="F751" s="16">
        <f>IF(INTRO!$E$39&lt;&gt;"Non-endemic",COUNTRY_INFO!Q751,"Not required")</f>
        <v>0</v>
      </c>
      <c r="G751" s="15">
        <f>IF(COUNTRY_INFO!H751=1, IF($E751=1,$D751, 0),0)</f>
        <v>0</v>
      </c>
      <c r="H751" s="15">
        <f>IF(INTRO!$E$39&lt;&gt;"Endemic",0, IF(AND(COUNTRY_INFO!$I751=1,$F751&lt;&gt;0),IF(COUNTRY_INFO!M751&gt;=(COUNTRY_INFO!F751+COUNTRY_INFO!G751),COUNTRY_INFO!F751+COUNTRY_INFO!G751,COUNTRY_INFO!$M751), 0))</f>
        <v>0</v>
      </c>
      <c r="I751" s="3"/>
      <c r="J751" s="15">
        <f t="shared" si="79"/>
        <v>0</v>
      </c>
      <c r="K751" s="15">
        <f t="shared" si="80"/>
        <v>0</v>
      </c>
      <c r="L751" s="15">
        <f t="shared" si="81"/>
        <v>0</v>
      </c>
      <c r="M751" s="15">
        <f t="shared" si="82"/>
        <v>0</v>
      </c>
      <c r="N751" s="15">
        <f t="shared" si="83"/>
        <v>0</v>
      </c>
      <c r="O751" s="25"/>
      <c r="P751" s="17">
        <f t="shared" si="77"/>
        <v>0</v>
      </c>
      <c r="Q751" s="17">
        <f t="shared" si="78"/>
        <v>0</v>
      </c>
    </row>
    <row r="752" spans="1:17" x14ac:dyDescent="0.2">
      <c r="A752" s="14" t="str">
        <f>IF(INTRO!$E$39="Non-endemic"," ",IF(COUNTRY_INFO!A752=0," ",COUNTRY_INFO!A752))</f>
        <v>Ethiopia</v>
      </c>
      <c r="B752" s="14" t="str">
        <f>IF(INTRO!$E$39="Non-endemic"," ",IF(COUNTRY_INFO!B752=0," ",COUNTRY_INFO!B752))</f>
        <v>SNNPR Wolayita</v>
      </c>
      <c r="C752" s="14" t="str">
        <f>IF(INTRO!$E$39="Non-endemic"," ",IF(COUNTRY_INFO!C752=0," ",COUNTRY_INFO!C752))</f>
        <v>Damot Pullasa</v>
      </c>
      <c r="D752" s="15">
        <f>IF(INTRO!$E$39="Non-endemic",0,IF(INTRO!$E$39="Endemic but PC is not required",IF(COUNTRY_INFO!$H752=1,COUNTRY_INFO!F752+COUNTRY_INFO!G752,0),IF(COUNTRY_INFO!$H752=1,COUNTRY_INFO!F752+COUNTRY_INFO!G752,IF(COUNTRY_INFO!$I752=1,IF(COUNTRY_INFO!M752&gt;=(COUNTRY_INFO!F752+COUNTRY_INFO!G752),COUNTRY_INFO!F752+COUNTRY_INFO!G752,COUNTRY_INFO!$M752),0))))</f>
        <v>0</v>
      </c>
      <c r="E752" s="16">
        <f>IF(AND(INTRO!$E$39="Non-endemic",INTRO!$E$37="Non-endemic"),"Not required",IF(INTRO!$E$39="Non-endemic","Treat with DEC",COUNTRY_INFO!P752))</f>
        <v>0</v>
      </c>
      <c r="F752" s="16">
        <f>IF(INTRO!$E$39&lt;&gt;"Non-endemic",COUNTRY_INFO!Q752,"Not required")</f>
        <v>0</v>
      </c>
      <c r="G752" s="15">
        <f>IF(COUNTRY_INFO!H752=1, IF($E752=1,$D752, 0),0)</f>
        <v>0</v>
      </c>
      <c r="H752" s="15">
        <f>IF(INTRO!$E$39&lt;&gt;"Endemic",0, IF(AND(COUNTRY_INFO!$I752=1,$F752&lt;&gt;0),IF(COUNTRY_INFO!M752&gt;=(COUNTRY_INFO!F752+COUNTRY_INFO!G752),COUNTRY_INFO!F752+COUNTRY_INFO!G752,COUNTRY_INFO!$M752), 0))</f>
        <v>0</v>
      </c>
      <c r="I752" s="3"/>
      <c r="J752" s="15">
        <f t="shared" si="79"/>
        <v>0</v>
      </c>
      <c r="K752" s="15">
        <f t="shared" si="80"/>
        <v>0</v>
      </c>
      <c r="L752" s="15">
        <f t="shared" si="81"/>
        <v>0</v>
      </c>
      <c r="M752" s="15">
        <f t="shared" si="82"/>
        <v>0</v>
      </c>
      <c r="N752" s="15">
        <f t="shared" si="83"/>
        <v>0</v>
      </c>
      <c r="O752" s="25"/>
      <c r="P752" s="17">
        <f t="shared" si="77"/>
        <v>0</v>
      </c>
      <c r="Q752" s="17">
        <f t="shared" si="78"/>
        <v>0</v>
      </c>
    </row>
    <row r="753" spans="1:17" x14ac:dyDescent="0.2">
      <c r="A753" s="14" t="str">
        <f>IF(INTRO!$E$39="Non-endemic"," ",IF(COUNTRY_INFO!A753=0," ",COUNTRY_INFO!A753))</f>
        <v>Ethiopia</v>
      </c>
      <c r="B753" s="14" t="str">
        <f>IF(INTRO!$E$39="Non-endemic"," ",IF(COUNTRY_INFO!B753=0," ",COUNTRY_INFO!B753))</f>
        <v>SNNPR Wolayita</v>
      </c>
      <c r="C753" s="14" t="str">
        <f>IF(INTRO!$E$39="Non-endemic"," ",IF(COUNTRY_INFO!C753=0," ",COUNTRY_INFO!C753))</f>
        <v>Damot Sore</v>
      </c>
      <c r="D753" s="15">
        <f>IF(INTRO!$E$39="Non-endemic",0,IF(INTRO!$E$39="Endemic but PC is not required",IF(COUNTRY_INFO!$H753=1,COUNTRY_INFO!F753+COUNTRY_INFO!G753,0),IF(COUNTRY_INFO!$H753=1,COUNTRY_INFO!F753+COUNTRY_INFO!G753,IF(COUNTRY_INFO!$I753=1,IF(COUNTRY_INFO!M753&gt;=(COUNTRY_INFO!F753+COUNTRY_INFO!G753),COUNTRY_INFO!F753+COUNTRY_INFO!G753,COUNTRY_INFO!$M753),0))))</f>
        <v>0</v>
      </c>
      <c r="E753" s="16">
        <f>IF(AND(INTRO!$E$39="Non-endemic",INTRO!$E$37="Non-endemic"),"Not required",IF(INTRO!$E$39="Non-endemic","Treat with DEC",COUNTRY_INFO!P753))</f>
        <v>0</v>
      </c>
      <c r="F753" s="16">
        <f>IF(INTRO!$E$39&lt;&gt;"Non-endemic",COUNTRY_INFO!Q753,"Not required")</f>
        <v>0</v>
      </c>
      <c r="G753" s="15">
        <f>IF(COUNTRY_INFO!H753=1, IF($E753=1,$D753, 0),0)</f>
        <v>0</v>
      </c>
      <c r="H753" s="15">
        <f>IF(INTRO!$E$39&lt;&gt;"Endemic",0, IF(AND(COUNTRY_INFO!$I753=1,$F753&lt;&gt;0),IF(COUNTRY_INFO!M753&gt;=(COUNTRY_INFO!F753+COUNTRY_INFO!G753),COUNTRY_INFO!F753+COUNTRY_INFO!G753,COUNTRY_INFO!$M753), 0))</f>
        <v>0</v>
      </c>
      <c r="I753" s="3"/>
      <c r="J753" s="15">
        <f t="shared" si="79"/>
        <v>0</v>
      </c>
      <c r="K753" s="15">
        <f t="shared" si="80"/>
        <v>0</v>
      </c>
      <c r="L753" s="15">
        <f t="shared" si="81"/>
        <v>0</v>
      </c>
      <c r="M753" s="15">
        <f t="shared" si="82"/>
        <v>0</v>
      </c>
      <c r="N753" s="15">
        <f t="shared" si="83"/>
        <v>0</v>
      </c>
      <c r="O753" s="25"/>
      <c r="P753" s="17">
        <f t="shared" si="77"/>
        <v>0</v>
      </c>
      <c r="Q753" s="17">
        <f t="shared" si="78"/>
        <v>0</v>
      </c>
    </row>
    <row r="754" spans="1:17" x14ac:dyDescent="0.2">
      <c r="A754" s="14" t="str">
        <f>IF(INTRO!$E$39="Non-endemic"," ",IF(COUNTRY_INFO!A754=0," ",COUNTRY_INFO!A754))</f>
        <v>Ethiopia</v>
      </c>
      <c r="B754" s="14" t="str">
        <f>IF(INTRO!$E$39="Non-endemic"," ",IF(COUNTRY_INFO!B754=0," ",COUNTRY_INFO!B754))</f>
        <v>SNNPR Wolayita</v>
      </c>
      <c r="C754" s="14" t="str">
        <f>IF(INTRO!$E$39="Non-endemic"," ",IF(COUNTRY_INFO!C754=0," ",COUNTRY_INFO!C754))</f>
        <v>Damot Woide</v>
      </c>
      <c r="D754" s="15">
        <f>IF(INTRO!$E$39="Non-endemic",0,IF(INTRO!$E$39="Endemic but PC is not required",IF(COUNTRY_INFO!$H754=1,COUNTRY_INFO!F754+COUNTRY_INFO!G754,0),IF(COUNTRY_INFO!$H754=1,COUNTRY_INFO!F754+COUNTRY_INFO!G754,IF(COUNTRY_INFO!$I754=1,IF(COUNTRY_INFO!M754&gt;=(COUNTRY_INFO!F754+COUNTRY_INFO!G754),COUNTRY_INFO!F754+COUNTRY_INFO!G754,COUNTRY_INFO!$M754),0))))</f>
        <v>0</v>
      </c>
      <c r="E754" s="16">
        <f>IF(AND(INTRO!$E$39="Non-endemic",INTRO!$E$37="Non-endemic"),"Not required",IF(INTRO!$E$39="Non-endemic","Treat with DEC",COUNTRY_INFO!P754))</f>
        <v>0</v>
      </c>
      <c r="F754" s="16">
        <f>IF(INTRO!$E$39&lt;&gt;"Non-endemic",COUNTRY_INFO!Q754,"Not required")</f>
        <v>0</v>
      </c>
      <c r="G754" s="15">
        <f>IF(COUNTRY_INFO!H754=1, IF($E754=1,$D754, 0),0)</f>
        <v>0</v>
      </c>
      <c r="H754" s="15">
        <f>IF(INTRO!$E$39&lt;&gt;"Endemic",0, IF(AND(COUNTRY_INFO!$I754=1,$F754&lt;&gt;0),IF(COUNTRY_INFO!M754&gt;=(COUNTRY_INFO!F754+COUNTRY_INFO!G754),COUNTRY_INFO!F754+COUNTRY_INFO!G754,COUNTRY_INFO!$M754), 0))</f>
        <v>0</v>
      </c>
      <c r="I754" s="3"/>
      <c r="J754" s="15">
        <f t="shared" si="79"/>
        <v>0</v>
      </c>
      <c r="K754" s="15">
        <f t="shared" si="80"/>
        <v>0</v>
      </c>
      <c r="L754" s="15">
        <f t="shared" si="81"/>
        <v>0</v>
      </c>
      <c r="M754" s="15">
        <f t="shared" si="82"/>
        <v>0</v>
      </c>
      <c r="N754" s="15">
        <f t="shared" si="83"/>
        <v>0</v>
      </c>
      <c r="O754" s="25"/>
      <c r="P754" s="17">
        <f t="shared" si="77"/>
        <v>0</v>
      </c>
      <c r="Q754" s="17">
        <f t="shared" si="78"/>
        <v>0</v>
      </c>
    </row>
    <row r="755" spans="1:17" x14ac:dyDescent="0.2">
      <c r="A755" s="14" t="str">
        <f>IF(INTRO!$E$39="Non-endemic"," ",IF(COUNTRY_INFO!A755=0," ",COUNTRY_INFO!A755))</f>
        <v>Ethiopia</v>
      </c>
      <c r="B755" s="14" t="str">
        <f>IF(INTRO!$E$39="Non-endemic"," ",IF(COUNTRY_INFO!B755=0," ",COUNTRY_INFO!B755))</f>
        <v>SNNPR Wolayita</v>
      </c>
      <c r="C755" s="14" t="str">
        <f>IF(INTRO!$E$39="Non-endemic"," ",IF(COUNTRY_INFO!C755=0," ",COUNTRY_INFO!C755))</f>
        <v>Duguna Fango</v>
      </c>
      <c r="D755" s="15">
        <f>IF(INTRO!$E$39="Non-endemic",0,IF(INTRO!$E$39="Endemic but PC is not required",IF(COUNTRY_INFO!$H755=1,COUNTRY_INFO!F755+COUNTRY_INFO!G755,0),IF(COUNTRY_INFO!$H755=1,COUNTRY_INFO!F755+COUNTRY_INFO!G755,IF(COUNTRY_INFO!$I755=1,IF(COUNTRY_INFO!M755&gt;=(COUNTRY_INFO!F755+COUNTRY_INFO!G755),COUNTRY_INFO!F755+COUNTRY_INFO!G755,COUNTRY_INFO!$M755),0))))</f>
        <v>0</v>
      </c>
      <c r="E755" s="16">
        <f>IF(AND(INTRO!$E$39="Non-endemic",INTRO!$E$37="Non-endemic"),"Not required",IF(INTRO!$E$39="Non-endemic","Treat with DEC",COUNTRY_INFO!P755))</f>
        <v>0</v>
      </c>
      <c r="F755" s="16">
        <f>IF(INTRO!$E$39&lt;&gt;"Non-endemic",COUNTRY_INFO!Q755,"Not required")</f>
        <v>0</v>
      </c>
      <c r="G755" s="15">
        <f>IF(COUNTRY_INFO!H755=1, IF($E755=1,$D755, 0),0)</f>
        <v>0</v>
      </c>
      <c r="H755" s="15">
        <f>IF(INTRO!$E$39&lt;&gt;"Endemic",0, IF(AND(COUNTRY_INFO!$I755=1,$F755&lt;&gt;0),IF(COUNTRY_INFO!M755&gt;=(COUNTRY_INFO!F755+COUNTRY_INFO!G755),COUNTRY_INFO!F755+COUNTRY_INFO!G755,COUNTRY_INFO!$M755), 0))</f>
        <v>0</v>
      </c>
      <c r="I755" s="3"/>
      <c r="J755" s="15">
        <f t="shared" si="79"/>
        <v>0</v>
      </c>
      <c r="K755" s="15">
        <f t="shared" si="80"/>
        <v>0</v>
      </c>
      <c r="L755" s="15">
        <f t="shared" si="81"/>
        <v>0</v>
      </c>
      <c r="M755" s="15">
        <f t="shared" si="82"/>
        <v>0</v>
      </c>
      <c r="N755" s="15">
        <f t="shared" si="83"/>
        <v>0</v>
      </c>
      <c r="O755" s="25"/>
      <c r="P755" s="17">
        <f t="shared" si="77"/>
        <v>0</v>
      </c>
      <c r="Q755" s="17">
        <f t="shared" si="78"/>
        <v>0</v>
      </c>
    </row>
    <row r="756" spans="1:17" x14ac:dyDescent="0.2">
      <c r="A756" s="14" t="str">
        <f>IF(INTRO!$E$39="Non-endemic"," ",IF(COUNTRY_INFO!A756=0," ",COUNTRY_INFO!A756))</f>
        <v>Ethiopia</v>
      </c>
      <c r="B756" s="14" t="str">
        <f>IF(INTRO!$E$39="Non-endemic"," ",IF(COUNTRY_INFO!B756=0," ",COUNTRY_INFO!B756))</f>
        <v>SNNPR Wolayita</v>
      </c>
      <c r="C756" s="14" t="str">
        <f>IF(INTRO!$E$39="Non-endemic"," ",IF(COUNTRY_INFO!C756=0," ",COUNTRY_INFO!C756))</f>
        <v>Humbo</v>
      </c>
      <c r="D756" s="15">
        <f>IF(INTRO!$E$39="Non-endemic",0,IF(INTRO!$E$39="Endemic but PC is not required",IF(COUNTRY_INFO!$H756=1,COUNTRY_INFO!F756+COUNTRY_INFO!G756,0),IF(COUNTRY_INFO!$H756=1,COUNTRY_INFO!F756+COUNTRY_INFO!G756,IF(COUNTRY_INFO!$I756=1,IF(COUNTRY_INFO!M756&gt;=(COUNTRY_INFO!F756+COUNTRY_INFO!G756),COUNTRY_INFO!F756+COUNTRY_INFO!G756,COUNTRY_INFO!$M756),0))))</f>
        <v>0</v>
      </c>
      <c r="E756" s="16">
        <f>IF(AND(INTRO!$E$39="Non-endemic",INTRO!$E$37="Non-endemic"),"Not required",IF(INTRO!$E$39="Non-endemic","Treat with DEC",COUNTRY_INFO!P756))</f>
        <v>0</v>
      </c>
      <c r="F756" s="16">
        <f>IF(INTRO!$E$39&lt;&gt;"Non-endemic",COUNTRY_INFO!Q756,"Not required")</f>
        <v>0</v>
      </c>
      <c r="G756" s="15">
        <f>IF(COUNTRY_INFO!H756=1, IF($E756=1,$D756, 0),0)</f>
        <v>0</v>
      </c>
      <c r="H756" s="15">
        <f>IF(INTRO!$E$39&lt;&gt;"Endemic",0, IF(AND(COUNTRY_INFO!$I756=1,$F756&lt;&gt;0),IF(COUNTRY_INFO!M756&gt;=(COUNTRY_INFO!F756+COUNTRY_INFO!G756),COUNTRY_INFO!F756+COUNTRY_INFO!G756,COUNTRY_INFO!$M756), 0))</f>
        <v>0</v>
      </c>
      <c r="I756" s="3"/>
      <c r="J756" s="15">
        <f t="shared" si="79"/>
        <v>0</v>
      </c>
      <c r="K756" s="15">
        <f t="shared" si="80"/>
        <v>0</v>
      </c>
      <c r="L756" s="15">
        <f t="shared" si="81"/>
        <v>0</v>
      </c>
      <c r="M756" s="15">
        <f t="shared" si="82"/>
        <v>0</v>
      </c>
      <c r="N756" s="15">
        <f t="shared" si="83"/>
        <v>0</v>
      </c>
      <c r="O756" s="25"/>
      <c r="P756" s="17">
        <f t="shared" si="77"/>
        <v>0</v>
      </c>
      <c r="Q756" s="17">
        <f t="shared" si="78"/>
        <v>0</v>
      </c>
    </row>
    <row r="757" spans="1:17" x14ac:dyDescent="0.2">
      <c r="A757" s="14" t="str">
        <f>IF(INTRO!$E$39="Non-endemic"," ",IF(COUNTRY_INFO!A757=0," ",COUNTRY_INFO!A757))</f>
        <v>Ethiopia</v>
      </c>
      <c r="B757" s="14" t="str">
        <f>IF(INTRO!$E$39="Non-endemic"," ",IF(COUNTRY_INFO!B757=0," ",COUNTRY_INFO!B757))</f>
        <v>SNNPR Wolayita</v>
      </c>
      <c r="C757" s="14" t="str">
        <f>IF(INTRO!$E$39="Non-endemic"," ",IF(COUNTRY_INFO!C757=0," ",COUNTRY_INFO!C757))</f>
        <v>Kindo Daddaye</v>
      </c>
      <c r="D757" s="15">
        <f>IF(INTRO!$E$39="Non-endemic",0,IF(INTRO!$E$39="Endemic but PC is not required",IF(COUNTRY_INFO!$H757=1,COUNTRY_INFO!F757+COUNTRY_INFO!G757,0),IF(COUNTRY_INFO!$H757=1,COUNTRY_INFO!F757+COUNTRY_INFO!G757,IF(COUNTRY_INFO!$I757=1,IF(COUNTRY_INFO!M757&gt;=(COUNTRY_INFO!F757+COUNTRY_INFO!G757),COUNTRY_INFO!F757+COUNTRY_INFO!G757,COUNTRY_INFO!$M757),0))))</f>
        <v>0</v>
      </c>
      <c r="E757" s="16">
        <f>IF(AND(INTRO!$E$39="Non-endemic",INTRO!$E$37="Non-endemic"),"Not required",IF(INTRO!$E$39="Non-endemic","Treat with DEC",COUNTRY_INFO!P757))</f>
        <v>0</v>
      </c>
      <c r="F757" s="16">
        <f>IF(INTRO!$E$39&lt;&gt;"Non-endemic",COUNTRY_INFO!Q757,"Not required")</f>
        <v>0</v>
      </c>
      <c r="G757" s="15">
        <f>IF(COUNTRY_INFO!H757=1, IF($E757=1,$D757, 0),0)</f>
        <v>0</v>
      </c>
      <c r="H757" s="15">
        <f>IF(INTRO!$E$39&lt;&gt;"Endemic",0, IF(AND(COUNTRY_INFO!$I757=1,$F757&lt;&gt;0),IF(COUNTRY_INFO!M757&gt;=(COUNTRY_INFO!F757+COUNTRY_INFO!G757),COUNTRY_INFO!F757+COUNTRY_INFO!G757,COUNTRY_INFO!$M757), 0))</f>
        <v>0</v>
      </c>
      <c r="I757" s="3"/>
      <c r="J757" s="15">
        <f t="shared" si="79"/>
        <v>0</v>
      </c>
      <c r="K757" s="15">
        <f t="shared" si="80"/>
        <v>0</v>
      </c>
      <c r="L757" s="15">
        <f t="shared" si="81"/>
        <v>0</v>
      </c>
      <c r="M757" s="15">
        <f t="shared" si="82"/>
        <v>0</v>
      </c>
      <c r="N757" s="15">
        <f t="shared" si="83"/>
        <v>0</v>
      </c>
      <c r="O757" s="25"/>
      <c r="P757" s="17">
        <f t="shared" si="77"/>
        <v>0</v>
      </c>
      <c r="Q757" s="17">
        <f t="shared" si="78"/>
        <v>0</v>
      </c>
    </row>
    <row r="758" spans="1:17" x14ac:dyDescent="0.2">
      <c r="A758" s="14" t="str">
        <f>IF(INTRO!$E$39="Non-endemic"," ",IF(COUNTRY_INFO!A758=0," ",COUNTRY_INFO!A758))</f>
        <v>Ethiopia</v>
      </c>
      <c r="B758" s="14" t="str">
        <f>IF(INTRO!$E$39="Non-endemic"," ",IF(COUNTRY_INFO!B758=0," ",COUNTRY_INFO!B758))</f>
        <v>SNNPR Wolayita</v>
      </c>
      <c r="C758" s="14" t="str">
        <f>IF(INTRO!$E$39="Non-endemic"," ",IF(COUNTRY_INFO!C758=0," ",COUNTRY_INFO!C758))</f>
        <v>Kindo Koisha</v>
      </c>
      <c r="D758" s="15">
        <f>IF(INTRO!$E$39="Non-endemic",0,IF(INTRO!$E$39="Endemic but PC is not required",IF(COUNTRY_INFO!$H758=1,COUNTRY_INFO!F758+COUNTRY_INFO!G758,0),IF(COUNTRY_INFO!$H758=1,COUNTRY_INFO!F758+COUNTRY_INFO!G758,IF(COUNTRY_INFO!$I758=1,IF(COUNTRY_INFO!M758&gt;=(COUNTRY_INFO!F758+COUNTRY_INFO!G758),COUNTRY_INFO!F758+COUNTRY_INFO!G758,COUNTRY_INFO!$M758),0))))</f>
        <v>0</v>
      </c>
      <c r="E758" s="16">
        <f>IF(AND(INTRO!$E$39="Non-endemic",INTRO!$E$37="Non-endemic"),"Not required",IF(INTRO!$E$39="Non-endemic","Treat with DEC",COUNTRY_INFO!P758))</f>
        <v>0</v>
      </c>
      <c r="F758" s="16">
        <f>IF(INTRO!$E$39&lt;&gt;"Non-endemic",COUNTRY_INFO!Q758,"Not required")</f>
        <v>0</v>
      </c>
      <c r="G758" s="15">
        <f>IF(COUNTRY_INFO!H758=1, IF($E758=1,$D758, 0),0)</f>
        <v>0</v>
      </c>
      <c r="H758" s="15">
        <f>IF(INTRO!$E$39&lt;&gt;"Endemic",0, IF(AND(COUNTRY_INFO!$I758=1,$F758&lt;&gt;0),IF(COUNTRY_INFO!M758&gt;=(COUNTRY_INFO!F758+COUNTRY_INFO!G758),COUNTRY_INFO!F758+COUNTRY_INFO!G758,COUNTRY_INFO!$M758), 0))</f>
        <v>0</v>
      </c>
      <c r="I758" s="3"/>
      <c r="J758" s="15">
        <f t="shared" si="79"/>
        <v>0</v>
      </c>
      <c r="K758" s="15">
        <f t="shared" si="80"/>
        <v>0</v>
      </c>
      <c r="L758" s="15">
        <f t="shared" si="81"/>
        <v>0</v>
      </c>
      <c r="M758" s="15">
        <f t="shared" si="82"/>
        <v>0</v>
      </c>
      <c r="N758" s="15">
        <f t="shared" si="83"/>
        <v>0</v>
      </c>
      <c r="O758" s="25"/>
      <c r="P758" s="17">
        <f t="shared" si="77"/>
        <v>0</v>
      </c>
      <c r="Q758" s="17">
        <f t="shared" si="78"/>
        <v>0</v>
      </c>
    </row>
    <row r="759" spans="1:17" x14ac:dyDescent="0.2">
      <c r="A759" s="14" t="str">
        <f>IF(INTRO!$E$39="Non-endemic"," ",IF(COUNTRY_INFO!A759=0," ",COUNTRY_INFO!A759))</f>
        <v>Ethiopia</v>
      </c>
      <c r="B759" s="14" t="str">
        <f>IF(INTRO!$E$39="Non-endemic"," ",IF(COUNTRY_INFO!B759=0," ",COUNTRY_INFO!B759))</f>
        <v>SNNPR Wolayita</v>
      </c>
      <c r="C759" s="14" t="str">
        <f>IF(INTRO!$E$39="Non-endemic"," ",IF(COUNTRY_INFO!C759=0," ",COUNTRY_INFO!C759))</f>
        <v>Ofa</v>
      </c>
      <c r="D759" s="15">
        <f>IF(INTRO!$E$39="Non-endemic",0,IF(INTRO!$E$39="Endemic but PC is not required",IF(COUNTRY_INFO!$H759=1,COUNTRY_INFO!F759+COUNTRY_INFO!G759,0),IF(COUNTRY_INFO!$H759=1,COUNTRY_INFO!F759+COUNTRY_INFO!G759,IF(COUNTRY_INFO!$I759=1,IF(COUNTRY_INFO!M759&gt;=(COUNTRY_INFO!F759+COUNTRY_INFO!G759),COUNTRY_INFO!F759+COUNTRY_INFO!G759,COUNTRY_INFO!$M759),0))))</f>
        <v>0</v>
      </c>
      <c r="E759" s="16">
        <f>IF(AND(INTRO!$E$39="Non-endemic",INTRO!$E$37="Non-endemic"),"Not required",IF(INTRO!$E$39="Non-endemic","Treat with DEC",COUNTRY_INFO!P759))</f>
        <v>0</v>
      </c>
      <c r="F759" s="16">
        <f>IF(INTRO!$E$39&lt;&gt;"Non-endemic",COUNTRY_INFO!Q759,"Not required")</f>
        <v>0</v>
      </c>
      <c r="G759" s="15">
        <f>IF(COUNTRY_INFO!H759=1, IF($E759=1,$D759, 0),0)</f>
        <v>0</v>
      </c>
      <c r="H759" s="15">
        <f>IF(INTRO!$E$39&lt;&gt;"Endemic",0, IF(AND(COUNTRY_INFO!$I759=1,$F759&lt;&gt;0),IF(COUNTRY_INFO!M759&gt;=(COUNTRY_INFO!F759+COUNTRY_INFO!G759),COUNTRY_INFO!F759+COUNTRY_INFO!G759,COUNTRY_INFO!$M759), 0))</f>
        <v>0</v>
      </c>
      <c r="I759" s="3"/>
      <c r="J759" s="15">
        <f t="shared" si="79"/>
        <v>0</v>
      </c>
      <c r="K759" s="15">
        <f t="shared" si="80"/>
        <v>0</v>
      </c>
      <c r="L759" s="15">
        <f t="shared" si="81"/>
        <v>0</v>
      </c>
      <c r="M759" s="15">
        <f t="shared" si="82"/>
        <v>0</v>
      </c>
      <c r="N759" s="15">
        <f t="shared" si="83"/>
        <v>0</v>
      </c>
      <c r="O759" s="25"/>
      <c r="P759" s="17">
        <f t="shared" si="77"/>
        <v>0</v>
      </c>
      <c r="Q759" s="17">
        <f t="shared" si="78"/>
        <v>0</v>
      </c>
    </row>
    <row r="760" spans="1:17" x14ac:dyDescent="0.2">
      <c r="A760" s="14" t="str">
        <f>IF(INTRO!$E$39="Non-endemic"," ",IF(COUNTRY_INFO!A760=0," ",COUNTRY_INFO!A760))</f>
        <v>Ethiopia</v>
      </c>
      <c r="B760" s="14" t="str">
        <f>IF(INTRO!$E$39="Non-endemic"," ",IF(COUNTRY_INFO!B760=0," ",COUNTRY_INFO!B760))</f>
        <v>SNNPR Wolayita</v>
      </c>
      <c r="C760" s="14" t="str">
        <f>IF(INTRO!$E$39="Non-endemic"," ",IF(COUNTRY_INFO!C760=0," ",COUNTRY_INFO!C760))</f>
        <v>Sodo Town</v>
      </c>
      <c r="D760" s="15">
        <f>IF(INTRO!$E$39="Non-endemic",0,IF(INTRO!$E$39="Endemic but PC is not required",IF(COUNTRY_INFO!$H760=1,COUNTRY_INFO!F760+COUNTRY_INFO!G760,0),IF(COUNTRY_INFO!$H760=1,COUNTRY_INFO!F760+COUNTRY_INFO!G760,IF(COUNTRY_INFO!$I760=1,IF(COUNTRY_INFO!M760&gt;=(COUNTRY_INFO!F760+COUNTRY_INFO!G760),COUNTRY_INFO!F760+COUNTRY_INFO!G760,COUNTRY_INFO!$M760),0))))</f>
        <v>0</v>
      </c>
      <c r="E760" s="16">
        <f>IF(AND(INTRO!$E$39="Non-endemic",INTRO!$E$37="Non-endemic"),"Not required",IF(INTRO!$E$39="Non-endemic","Treat with DEC",COUNTRY_INFO!P760))</f>
        <v>0</v>
      </c>
      <c r="F760" s="16">
        <f>IF(INTRO!$E$39&lt;&gt;"Non-endemic",COUNTRY_INFO!Q760,"Not required")</f>
        <v>0</v>
      </c>
      <c r="G760" s="15">
        <f>IF(COUNTRY_INFO!H760=1, IF($E760=1,$D760, 0),0)</f>
        <v>0</v>
      </c>
      <c r="H760" s="15">
        <f>IF(INTRO!$E$39&lt;&gt;"Endemic",0, IF(AND(COUNTRY_INFO!$I760=1,$F760&lt;&gt;0),IF(COUNTRY_INFO!M760&gt;=(COUNTRY_INFO!F760+COUNTRY_INFO!G760),COUNTRY_INFO!F760+COUNTRY_INFO!G760,COUNTRY_INFO!$M760), 0))</f>
        <v>0</v>
      </c>
      <c r="I760" s="3"/>
      <c r="J760" s="15">
        <f t="shared" si="79"/>
        <v>0</v>
      </c>
      <c r="K760" s="15">
        <f t="shared" si="80"/>
        <v>0</v>
      </c>
      <c r="L760" s="15">
        <f t="shared" si="81"/>
        <v>0</v>
      </c>
      <c r="M760" s="15">
        <f t="shared" si="82"/>
        <v>0</v>
      </c>
      <c r="N760" s="15">
        <f t="shared" si="83"/>
        <v>0</v>
      </c>
      <c r="O760" s="25"/>
      <c r="P760" s="17">
        <f t="shared" si="77"/>
        <v>0</v>
      </c>
      <c r="Q760" s="17">
        <f t="shared" si="78"/>
        <v>0</v>
      </c>
    </row>
    <row r="761" spans="1:17" x14ac:dyDescent="0.2">
      <c r="A761" s="14" t="str">
        <f>IF(INTRO!$E$39="Non-endemic"," ",IF(COUNTRY_INFO!A761=0," ",COUNTRY_INFO!A761))</f>
        <v>Ethiopia</v>
      </c>
      <c r="B761" s="14" t="str">
        <f>IF(INTRO!$E$39="Non-endemic"," ",IF(COUNTRY_INFO!B761=0," ",COUNTRY_INFO!B761))</f>
        <v>SNNPR Wolayita</v>
      </c>
      <c r="C761" s="14" t="str">
        <f>IF(INTRO!$E$39="Non-endemic"," ",IF(COUNTRY_INFO!C761=0," ",COUNTRY_INFO!C761))</f>
        <v>Sodo Zuria</v>
      </c>
      <c r="D761" s="15">
        <f>IF(INTRO!$E$39="Non-endemic",0,IF(INTRO!$E$39="Endemic but PC is not required",IF(COUNTRY_INFO!$H761=1,COUNTRY_INFO!F761+COUNTRY_INFO!G761,0),IF(COUNTRY_INFO!$H761=1,COUNTRY_INFO!F761+COUNTRY_INFO!G761,IF(COUNTRY_INFO!$I761=1,IF(COUNTRY_INFO!M761&gt;=(COUNTRY_INFO!F761+COUNTRY_INFO!G761),COUNTRY_INFO!F761+COUNTRY_INFO!G761,COUNTRY_INFO!$M761),0))))</f>
        <v>112704.4658536264</v>
      </c>
      <c r="E761" s="16">
        <f>IF(AND(INTRO!$E$39="Non-endemic",INTRO!$E$37="Non-endemic"),"Not required",IF(INTRO!$E$39="Non-endemic","Treat with DEC",COUNTRY_INFO!P761))</f>
        <v>1</v>
      </c>
      <c r="F761" s="16">
        <f>IF(INTRO!$E$39&lt;&gt;"Non-endemic",COUNTRY_INFO!Q761,"Not required")</f>
        <v>0</v>
      </c>
      <c r="G761" s="15">
        <f>IF(COUNTRY_INFO!H761=1, IF($E761=1,$D761, 0),0)</f>
        <v>112704.4658536264</v>
      </c>
      <c r="H761" s="15">
        <f>IF(INTRO!$E$39&lt;&gt;"Endemic",0, IF(AND(COUNTRY_INFO!$I761=1,$F761&lt;&gt;0),IF(COUNTRY_INFO!M761&gt;=(COUNTRY_INFO!F761+COUNTRY_INFO!G761),COUNTRY_INFO!F761+COUNTRY_INFO!G761,COUNTRY_INFO!$M761), 0))</f>
        <v>0</v>
      </c>
      <c r="I761" s="3"/>
      <c r="J761" s="15">
        <f t="shared" si="79"/>
        <v>0</v>
      </c>
      <c r="K761" s="15">
        <f t="shared" si="80"/>
        <v>315572.50439015392</v>
      </c>
      <c r="L761" s="15">
        <f t="shared" si="81"/>
        <v>0</v>
      </c>
      <c r="M761" s="15">
        <f t="shared" si="82"/>
        <v>0</v>
      </c>
      <c r="N761" s="15">
        <f t="shared" si="83"/>
        <v>315572.50439015392</v>
      </c>
      <c r="O761" s="25"/>
      <c r="P761" s="17">
        <f t="shared" si="77"/>
        <v>315572.50439015392</v>
      </c>
      <c r="Q761" s="17">
        <f t="shared" si="78"/>
        <v>632</v>
      </c>
    </row>
    <row r="762" spans="1:17" x14ac:dyDescent="0.2">
      <c r="A762" s="14" t="str">
        <f>IF(INTRO!$E$39="Non-endemic"," ",IF(COUNTRY_INFO!A762=0," ",COUNTRY_INFO!A762))</f>
        <v>Ethiopia</v>
      </c>
      <c r="B762" s="14" t="str">
        <f>IF(INTRO!$E$39="Non-endemic"," ",IF(COUNTRY_INFO!B762=0," ",COUNTRY_INFO!B762))</f>
        <v>SNNPR Yem Special Woreda</v>
      </c>
      <c r="C762" s="14" t="str">
        <f>IF(INTRO!$E$39="Non-endemic"," ",IF(COUNTRY_INFO!C762=0," ",COUNTRY_INFO!C762))</f>
        <v>Yem</v>
      </c>
      <c r="D762" s="15">
        <f>IF(INTRO!$E$39="Non-endemic",0,IF(INTRO!$E$39="Endemic but PC is not required",IF(COUNTRY_INFO!$H762=1,COUNTRY_INFO!F762+COUNTRY_INFO!G762,0),IF(COUNTRY_INFO!$H762=1,COUNTRY_INFO!F762+COUNTRY_INFO!G762,IF(COUNTRY_INFO!$I762=1,IF(COUNTRY_INFO!M762&gt;=(COUNTRY_INFO!F762+COUNTRY_INFO!G762),COUNTRY_INFO!F762+COUNTRY_INFO!G762,COUNTRY_INFO!$M762),0))))</f>
        <v>73257.987122833205</v>
      </c>
      <c r="E762" s="16">
        <f>IF(AND(INTRO!$E$39="Non-endemic",INTRO!$E$37="Non-endemic"),"Not required",IF(INTRO!$E$39="Non-endemic","Treat with DEC",COUNTRY_INFO!P762))</f>
        <v>0</v>
      </c>
      <c r="F762" s="16">
        <f>IF(INTRO!$E$39&lt;&gt;"Non-endemic",COUNTRY_INFO!Q762,"Not required")</f>
        <v>2</v>
      </c>
      <c r="G762" s="15">
        <f>IF(COUNTRY_INFO!H762=1, IF($E762=1,$D762, 0),0)</f>
        <v>0</v>
      </c>
      <c r="H762" s="15">
        <f>IF(INTRO!$E$39&lt;&gt;"Endemic",0, IF(AND(COUNTRY_INFO!$I762=1,$F762&lt;&gt;0),IF(COUNTRY_INFO!M762&gt;=(COUNTRY_INFO!F762+COUNTRY_INFO!G762),COUNTRY_INFO!F762+COUNTRY_INFO!G762,COUNTRY_INFO!$M762), 0))</f>
        <v>73257.987122833205</v>
      </c>
      <c r="I762" s="3"/>
      <c r="J762" s="15">
        <f t="shared" si="79"/>
        <v>73257.987122833205</v>
      </c>
      <c r="K762" s="15">
        <f t="shared" si="80"/>
        <v>0</v>
      </c>
      <c r="L762" s="15">
        <f t="shared" si="81"/>
        <v>410244.72788786591</v>
      </c>
      <c r="M762" s="15">
        <f t="shared" si="82"/>
        <v>0</v>
      </c>
      <c r="N762" s="15">
        <f t="shared" si="83"/>
        <v>410244.72788786591</v>
      </c>
      <c r="O762" s="25"/>
      <c r="P762" s="17">
        <f t="shared" si="77"/>
        <v>410244.72788786591</v>
      </c>
      <c r="Q762" s="17">
        <f t="shared" si="78"/>
        <v>821</v>
      </c>
    </row>
    <row r="763" spans="1:17" x14ac:dyDescent="0.2">
      <c r="A763" s="14" t="str">
        <f>IF(INTRO!$E$39="Non-endemic"," ",IF(COUNTRY_INFO!A763=0," ",COUNTRY_INFO!A763))</f>
        <v>Ethiopia</v>
      </c>
      <c r="B763" s="14" t="str">
        <f>IF(INTRO!$E$39="Non-endemic"," ",IF(COUNTRY_INFO!B763=0," ",COUNTRY_INFO!B763))</f>
        <v>SomaliAfder</v>
      </c>
      <c r="C763" s="14" t="str">
        <f>IF(INTRO!$E$39="Non-endemic"," ",IF(COUNTRY_INFO!C763=0," ",COUNTRY_INFO!C763))</f>
        <v>Bare</v>
      </c>
      <c r="D763" s="15">
        <f>IF(INTRO!$E$39="Non-endemic",0,IF(INTRO!$E$39="Endemic but PC is not required",IF(COUNTRY_INFO!$H763=1,COUNTRY_INFO!F763+COUNTRY_INFO!G763,0),IF(COUNTRY_INFO!$H763=1,COUNTRY_INFO!F763+COUNTRY_INFO!G763,IF(COUNTRY_INFO!$I763=1,IF(COUNTRY_INFO!M763&gt;=(COUNTRY_INFO!F763+COUNTRY_INFO!G763),COUNTRY_INFO!F763+COUNTRY_INFO!G763,COUNTRY_INFO!$M763),0))))</f>
        <v>0</v>
      </c>
      <c r="E763" s="16">
        <f>IF(AND(INTRO!$E$39="Non-endemic",INTRO!$E$37="Non-endemic"),"Not required",IF(INTRO!$E$39="Non-endemic","Treat with DEC",COUNTRY_INFO!P763))</f>
        <v>0</v>
      </c>
      <c r="F763" s="16">
        <f>IF(INTRO!$E$39&lt;&gt;"Non-endemic",COUNTRY_INFO!Q763,"Not required")</f>
        <v>0</v>
      </c>
      <c r="G763" s="15">
        <f>IF(COUNTRY_INFO!H763=1, IF($E763=1,$D763, 0),0)</f>
        <v>0</v>
      </c>
      <c r="H763" s="15">
        <f>IF(INTRO!$E$39&lt;&gt;"Endemic",0, IF(AND(COUNTRY_INFO!$I763=1,$F763&lt;&gt;0),IF(COUNTRY_INFO!M763&gt;=(COUNTRY_INFO!F763+COUNTRY_INFO!G763),COUNTRY_INFO!F763+COUNTRY_INFO!G763,COUNTRY_INFO!$M763), 0))</f>
        <v>0</v>
      </c>
      <c r="I763" s="3"/>
      <c r="J763" s="15">
        <f t="shared" si="79"/>
        <v>0</v>
      </c>
      <c r="K763" s="15">
        <f t="shared" si="80"/>
        <v>0</v>
      </c>
      <c r="L763" s="15">
        <f t="shared" si="81"/>
        <v>0</v>
      </c>
      <c r="M763" s="15">
        <f t="shared" si="82"/>
        <v>0</v>
      </c>
      <c r="N763" s="15">
        <f t="shared" si="83"/>
        <v>0</v>
      </c>
      <c r="O763" s="25"/>
      <c r="P763" s="17">
        <f t="shared" si="77"/>
        <v>0</v>
      </c>
      <c r="Q763" s="17">
        <f t="shared" si="78"/>
        <v>0</v>
      </c>
    </row>
    <row r="764" spans="1:17" x14ac:dyDescent="0.2">
      <c r="A764" s="14" t="str">
        <f>IF(INTRO!$E$39="Non-endemic"," ",IF(COUNTRY_INFO!A764=0," ",COUNTRY_INFO!A764))</f>
        <v>Ethiopia</v>
      </c>
      <c r="B764" s="14" t="str">
        <f>IF(INTRO!$E$39="Non-endemic"," ",IF(COUNTRY_INFO!B764=0," ",COUNTRY_INFO!B764))</f>
        <v>SomaliAfder</v>
      </c>
      <c r="C764" s="14" t="str">
        <f>IF(INTRO!$E$39="Non-endemic"," ",IF(COUNTRY_INFO!C764=0," ",COUNTRY_INFO!C764))</f>
        <v>Chereti</v>
      </c>
      <c r="D764" s="15">
        <f>IF(INTRO!$E$39="Non-endemic",0,IF(INTRO!$E$39="Endemic but PC is not required",IF(COUNTRY_INFO!$H764=1,COUNTRY_INFO!F764+COUNTRY_INFO!G764,0),IF(COUNTRY_INFO!$H764=1,COUNTRY_INFO!F764+COUNTRY_INFO!G764,IF(COUNTRY_INFO!$I764=1,IF(COUNTRY_INFO!M764&gt;=(COUNTRY_INFO!F764+COUNTRY_INFO!G764),COUNTRY_INFO!F764+COUNTRY_INFO!G764,COUNTRY_INFO!$M764),0))))</f>
        <v>0</v>
      </c>
      <c r="E764" s="16">
        <f>IF(AND(INTRO!$E$39="Non-endemic",INTRO!$E$37="Non-endemic"),"Not required",IF(INTRO!$E$39="Non-endemic","Treat with DEC",COUNTRY_INFO!P764))</f>
        <v>0</v>
      </c>
      <c r="F764" s="16">
        <f>IF(INTRO!$E$39&lt;&gt;"Non-endemic",COUNTRY_INFO!Q764,"Not required")</f>
        <v>0</v>
      </c>
      <c r="G764" s="15">
        <f>IF(COUNTRY_INFO!H764=1, IF($E764=1,$D764, 0),0)</f>
        <v>0</v>
      </c>
      <c r="H764" s="15">
        <f>IF(INTRO!$E$39&lt;&gt;"Endemic",0, IF(AND(COUNTRY_INFO!$I764=1,$F764&lt;&gt;0),IF(COUNTRY_INFO!M764&gt;=(COUNTRY_INFO!F764+COUNTRY_INFO!G764),COUNTRY_INFO!F764+COUNTRY_INFO!G764,COUNTRY_INFO!$M764), 0))</f>
        <v>0</v>
      </c>
      <c r="I764" s="3"/>
      <c r="J764" s="15">
        <f t="shared" si="79"/>
        <v>0</v>
      </c>
      <c r="K764" s="15">
        <f t="shared" si="80"/>
        <v>0</v>
      </c>
      <c r="L764" s="15">
        <f t="shared" si="81"/>
        <v>0</v>
      </c>
      <c r="M764" s="15">
        <f t="shared" si="82"/>
        <v>0</v>
      </c>
      <c r="N764" s="15">
        <f t="shared" si="83"/>
        <v>0</v>
      </c>
      <c r="O764" s="25"/>
      <c r="P764" s="17">
        <f t="shared" si="77"/>
        <v>0</v>
      </c>
      <c r="Q764" s="17">
        <f t="shared" si="78"/>
        <v>0</v>
      </c>
    </row>
    <row r="765" spans="1:17" x14ac:dyDescent="0.2">
      <c r="A765" s="14" t="str">
        <f>IF(INTRO!$E$39="Non-endemic"," ",IF(COUNTRY_INFO!A765=0," ",COUNTRY_INFO!A765))</f>
        <v>Ethiopia</v>
      </c>
      <c r="B765" s="14" t="str">
        <f>IF(INTRO!$E$39="Non-endemic"," ",IF(COUNTRY_INFO!B765=0," ",COUNTRY_INFO!B765))</f>
        <v>SomaliAfder</v>
      </c>
      <c r="C765" s="14" t="str">
        <f>IF(INTRO!$E$39="Non-endemic"," ",IF(COUNTRY_INFO!C765=0," ",COUNTRY_INFO!C765))</f>
        <v>Dolobay</v>
      </c>
      <c r="D765" s="15">
        <f>IF(INTRO!$E$39="Non-endemic",0,IF(INTRO!$E$39="Endemic but PC is not required",IF(COUNTRY_INFO!$H765=1,COUNTRY_INFO!F765+COUNTRY_INFO!G765,0),IF(COUNTRY_INFO!$H765=1,COUNTRY_INFO!F765+COUNTRY_INFO!G765,IF(COUNTRY_INFO!$I765=1,IF(COUNTRY_INFO!M765&gt;=(COUNTRY_INFO!F765+COUNTRY_INFO!G765),COUNTRY_INFO!F765+COUNTRY_INFO!G765,COUNTRY_INFO!$M765),0))))</f>
        <v>0</v>
      </c>
      <c r="E765" s="16">
        <f>IF(AND(INTRO!$E$39="Non-endemic",INTRO!$E$37="Non-endemic"),"Not required",IF(INTRO!$E$39="Non-endemic","Treat with DEC",COUNTRY_INFO!P765))</f>
        <v>0</v>
      </c>
      <c r="F765" s="16">
        <f>IF(INTRO!$E$39&lt;&gt;"Non-endemic",COUNTRY_INFO!Q765,"Not required")</f>
        <v>0</v>
      </c>
      <c r="G765" s="15">
        <f>IF(COUNTRY_INFO!H765=1, IF($E765=1,$D765, 0),0)</f>
        <v>0</v>
      </c>
      <c r="H765" s="15">
        <f>IF(INTRO!$E$39&lt;&gt;"Endemic",0, IF(AND(COUNTRY_INFO!$I765=1,$F765&lt;&gt;0),IF(COUNTRY_INFO!M765&gt;=(COUNTRY_INFO!F765+COUNTRY_INFO!G765),COUNTRY_INFO!F765+COUNTRY_INFO!G765,COUNTRY_INFO!$M765), 0))</f>
        <v>0</v>
      </c>
      <c r="I765" s="3"/>
      <c r="J765" s="15">
        <f t="shared" si="79"/>
        <v>0</v>
      </c>
      <c r="K765" s="15">
        <f t="shared" si="80"/>
        <v>0</v>
      </c>
      <c r="L765" s="15">
        <f t="shared" si="81"/>
        <v>0</v>
      </c>
      <c r="M765" s="15">
        <f t="shared" si="82"/>
        <v>0</v>
      </c>
      <c r="N765" s="15">
        <f t="shared" si="83"/>
        <v>0</v>
      </c>
      <c r="O765" s="25"/>
      <c r="P765" s="17">
        <f t="shared" si="77"/>
        <v>0</v>
      </c>
      <c r="Q765" s="17">
        <f t="shared" si="78"/>
        <v>0</v>
      </c>
    </row>
    <row r="766" spans="1:17" x14ac:dyDescent="0.2">
      <c r="A766" s="14" t="str">
        <f>IF(INTRO!$E$39="Non-endemic"," ",IF(COUNTRY_INFO!A766=0," ",COUNTRY_INFO!A766))</f>
        <v>Ethiopia</v>
      </c>
      <c r="B766" s="14" t="str">
        <f>IF(INTRO!$E$39="Non-endemic"," ",IF(COUNTRY_INFO!B766=0," ",COUNTRY_INFO!B766))</f>
        <v>SomaliAfder</v>
      </c>
      <c r="C766" s="14" t="str">
        <f>IF(INTRO!$E$39="Non-endemic"," ",IF(COUNTRY_INFO!C766=0," ",COUNTRY_INFO!C766))</f>
        <v>Elkere</v>
      </c>
      <c r="D766" s="15">
        <f>IF(INTRO!$E$39="Non-endemic",0,IF(INTRO!$E$39="Endemic but PC is not required",IF(COUNTRY_INFO!$H766=1,COUNTRY_INFO!F766+COUNTRY_INFO!G766,0),IF(COUNTRY_INFO!$H766=1,COUNTRY_INFO!F766+COUNTRY_INFO!G766,IF(COUNTRY_INFO!$I766=1,IF(COUNTRY_INFO!M766&gt;=(COUNTRY_INFO!F766+COUNTRY_INFO!G766),COUNTRY_INFO!F766+COUNTRY_INFO!G766,COUNTRY_INFO!$M766),0))))</f>
        <v>0</v>
      </c>
      <c r="E766" s="16">
        <f>IF(AND(INTRO!$E$39="Non-endemic",INTRO!$E$37="Non-endemic"),"Not required",IF(INTRO!$E$39="Non-endemic","Treat with DEC",COUNTRY_INFO!P766))</f>
        <v>0</v>
      </c>
      <c r="F766" s="16">
        <f>IF(INTRO!$E$39&lt;&gt;"Non-endemic",COUNTRY_INFO!Q766,"Not required")</f>
        <v>0</v>
      </c>
      <c r="G766" s="15">
        <f>IF(COUNTRY_INFO!H766=1, IF($E766=1,$D766, 0),0)</f>
        <v>0</v>
      </c>
      <c r="H766" s="15">
        <f>IF(INTRO!$E$39&lt;&gt;"Endemic",0, IF(AND(COUNTRY_INFO!$I766=1,$F766&lt;&gt;0),IF(COUNTRY_INFO!M766&gt;=(COUNTRY_INFO!F766+COUNTRY_INFO!G766),COUNTRY_INFO!F766+COUNTRY_INFO!G766,COUNTRY_INFO!$M766), 0))</f>
        <v>0</v>
      </c>
      <c r="I766" s="3"/>
      <c r="J766" s="15">
        <f t="shared" si="79"/>
        <v>0</v>
      </c>
      <c r="K766" s="15">
        <f t="shared" si="80"/>
        <v>0</v>
      </c>
      <c r="L766" s="15">
        <f t="shared" si="81"/>
        <v>0</v>
      </c>
      <c r="M766" s="15">
        <f t="shared" si="82"/>
        <v>0</v>
      </c>
      <c r="N766" s="15">
        <f t="shared" si="83"/>
        <v>0</v>
      </c>
      <c r="O766" s="25"/>
      <c r="P766" s="17">
        <f t="shared" si="77"/>
        <v>0</v>
      </c>
      <c r="Q766" s="17">
        <f t="shared" si="78"/>
        <v>0</v>
      </c>
    </row>
    <row r="767" spans="1:17" x14ac:dyDescent="0.2">
      <c r="A767" s="14" t="str">
        <f>IF(INTRO!$E$39="Non-endemic"," ",IF(COUNTRY_INFO!A767=0," ",COUNTRY_INFO!A767))</f>
        <v>Ethiopia</v>
      </c>
      <c r="B767" s="14" t="str">
        <f>IF(INTRO!$E$39="Non-endemic"," ",IF(COUNTRY_INFO!B767=0," ",COUNTRY_INFO!B767))</f>
        <v>SomaliAfder</v>
      </c>
      <c r="C767" s="14" t="str">
        <f>IF(INTRO!$E$39="Non-endemic"," ",IF(COUNTRY_INFO!C767=0," ",COUNTRY_INFO!C767))</f>
        <v>God-god</v>
      </c>
      <c r="D767" s="15">
        <f>IF(INTRO!$E$39="Non-endemic",0,IF(INTRO!$E$39="Endemic but PC is not required",IF(COUNTRY_INFO!$H767=1,COUNTRY_INFO!F767+COUNTRY_INFO!G767,0),IF(COUNTRY_INFO!$H767=1,COUNTRY_INFO!F767+COUNTRY_INFO!G767,IF(COUNTRY_INFO!$I767=1,IF(COUNTRY_INFO!M767&gt;=(COUNTRY_INFO!F767+COUNTRY_INFO!G767),COUNTRY_INFO!F767+COUNTRY_INFO!G767,COUNTRY_INFO!$M767),0))))</f>
        <v>0</v>
      </c>
      <c r="E767" s="16">
        <f>IF(AND(INTRO!$E$39="Non-endemic",INTRO!$E$37="Non-endemic"),"Not required",IF(INTRO!$E$39="Non-endemic","Treat with DEC",COUNTRY_INFO!P767))</f>
        <v>0</v>
      </c>
      <c r="F767" s="16">
        <f>IF(INTRO!$E$39&lt;&gt;"Non-endemic",COUNTRY_INFO!Q767,"Not required")</f>
        <v>0</v>
      </c>
      <c r="G767" s="15">
        <f>IF(COUNTRY_INFO!H767=1, IF($E767=1,$D767, 0),0)</f>
        <v>0</v>
      </c>
      <c r="H767" s="15">
        <f>IF(INTRO!$E$39&lt;&gt;"Endemic",0, IF(AND(COUNTRY_INFO!$I767=1,$F767&lt;&gt;0),IF(COUNTRY_INFO!M767&gt;=(COUNTRY_INFO!F767+COUNTRY_INFO!G767),COUNTRY_INFO!F767+COUNTRY_INFO!G767,COUNTRY_INFO!$M767), 0))</f>
        <v>0</v>
      </c>
      <c r="I767" s="3"/>
      <c r="J767" s="15">
        <f t="shared" si="79"/>
        <v>0</v>
      </c>
      <c r="K767" s="15">
        <f t="shared" si="80"/>
        <v>0</v>
      </c>
      <c r="L767" s="15">
        <f t="shared" si="81"/>
        <v>0</v>
      </c>
      <c r="M767" s="15">
        <f t="shared" si="82"/>
        <v>0</v>
      </c>
      <c r="N767" s="15">
        <f t="shared" si="83"/>
        <v>0</v>
      </c>
      <c r="O767" s="25"/>
      <c r="P767" s="17">
        <f t="shared" si="77"/>
        <v>0</v>
      </c>
      <c r="Q767" s="17">
        <f t="shared" si="78"/>
        <v>0</v>
      </c>
    </row>
    <row r="768" spans="1:17" x14ac:dyDescent="0.2">
      <c r="A768" s="14" t="str">
        <f>IF(INTRO!$E$39="Non-endemic"," ",IF(COUNTRY_INFO!A768=0," ",COUNTRY_INFO!A768))</f>
        <v>Ethiopia</v>
      </c>
      <c r="B768" s="14" t="str">
        <f>IF(INTRO!$E$39="Non-endemic"," ",IF(COUNTRY_INFO!B768=0," ",COUNTRY_INFO!B768))</f>
        <v>SomaliAfder</v>
      </c>
      <c r="C768" s="14" t="str">
        <f>IF(INTRO!$E$39="Non-endemic"," ",IF(COUNTRY_INFO!C768=0," ",COUNTRY_INFO!C768))</f>
        <v>Goraboqaksa</v>
      </c>
      <c r="D768" s="15">
        <f>IF(INTRO!$E$39="Non-endemic",0,IF(INTRO!$E$39="Endemic but PC is not required",IF(COUNTRY_INFO!$H768=1,COUNTRY_INFO!F768+COUNTRY_INFO!G768,0),IF(COUNTRY_INFO!$H768=1,COUNTRY_INFO!F768+COUNTRY_INFO!G768,IF(COUNTRY_INFO!$I768=1,IF(COUNTRY_INFO!M768&gt;=(COUNTRY_INFO!F768+COUNTRY_INFO!G768),COUNTRY_INFO!F768+COUNTRY_INFO!G768,COUNTRY_INFO!$M768),0))))</f>
        <v>0</v>
      </c>
      <c r="E768" s="16">
        <f>IF(AND(INTRO!$E$39="Non-endemic",INTRO!$E$37="Non-endemic"),"Not required",IF(INTRO!$E$39="Non-endemic","Treat with DEC",COUNTRY_INFO!P768))</f>
        <v>0</v>
      </c>
      <c r="F768" s="16">
        <f>IF(INTRO!$E$39&lt;&gt;"Non-endemic",COUNTRY_INFO!Q768,"Not required")</f>
        <v>0</v>
      </c>
      <c r="G768" s="15">
        <f>IF(COUNTRY_INFO!H768=1, IF($E768=1,$D768, 0),0)</f>
        <v>0</v>
      </c>
      <c r="H768" s="15">
        <f>IF(INTRO!$E$39&lt;&gt;"Endemic",0, IF(AND(COUNTRY_INFO!$I768=1,$F768&lt;&gt;0),IF(COUNTRY_INFO!M768&gt;=(COUNTRY_INFO!F768+COUNTRY_INFO!G768),COUNTRY_INFO!F768+COUNTRY_INFO!G768,COUNTRY_INFO!$M768), 0))</f>
        <v>0</v>
      </c>
      <c r="I768" s="3"/>
      <c r="J768" s="15">
        <f t="shared" si="79"/>
        <v>0</v>
      </c>
      <c r="K768" s="15">
        <f t="shared" si="80"/>
        <v>0</v>
      </c>
      <c r="L768" s="15">
        <f t="shared" si="81"/>
        <v>0</v>
      </c>
      <c r="M768" s="15">
        <f t="shared" si="82"/>
        <v>0</v>
      </c>
      <c r="N768" s="15">
        <f t="shared" si="83"/>
        <v>0</v>
      </c>
      <c r="O768" s="25"/>
      <c r="P768" s="17">
        <f t="shared" si="77"/>
        <v>0</v>
      </c>
      <c r="Q768" s="17">
        <f t="shared" si="78"/>
        <v>0</v>
      </c>
    </row>
    <row r="769" spans="1:17" x14ac:dyDescent="0.2">
      <c r="A769" s="14" t="str">
        <f>IF(INTRO!$E$39="Non-endemic"," ",IF(COUNTRY_INFO!A769=0," ",COUNTRY_INFO!A769))</f>
        <v>Ethiopia</v>
      </c>
      <c r="B769" s="14" t="str">
        <f>IF(INTRO!$E$39="Non-endemic"," ",IF(COUNTRY_INFO!B769=0," ",COUNTRY_INFO!B769))</f>
        <v>SomaliAfder</v>
      </c>
      <c r="C769" s="14" t="str">
        <f>IF(INTRO!$E$39="Non-endemic"," ",IF(COUNTRY_INFO!C769=0," ",COUNTRY_INFO!C769))</f>
        <v>Guradamole</v>
      </c>
      <c r="D769" s="15">
        <f>IF(INTRO!$E$39="Non-endemic",0,IF(INTRO!$E$39="Endemic but PC is not required",IF(COUNTRY_INFO!$H769=1,COUNTRY_INFO!F769+COUNTRY_INFO!G769,0),IF(COUNTRY_INFO!$H769=1,COUNTRY_INFO!F769+COUNTRY_INFO!G769,IF(COUNTRY_INFO!$I769=1,IF(COUNTRY_INFO!M769&gt;=(COUNTRY_INFO!F769+COUNTRY_INFO!G769),COUNTRY_INFO!F769+COUNTRY_INFO!G769,COUNTRY_INFO!$M769),0))))</f>
        <v>0</v>
      </c>
      <c r="E769" s="16">
        <f>IF(AND(INTRO!$E$39="Non-endemic",INTRO!$E$37="Non-endemic"),"Not required",IF(INTRO!$E$39="Non-endemic","Treat with DEC",COUNTRY_INFO!P769))</f>
        <v>0</v>
      </c>
      <c r="F769" s="16">
        <f>IF(INTRO!$E$39&lt;&gt;"Non-endemic",COUNTRY_INFO!Q769,"Not required")</f>
        <v>0</v>
      </c>
      <c r="G769" s="15">
        <f>IF(COUNTRY_INFO!H769=1, IF($E769=1,$D769, 0),0)</f>
        <v>0</v>
      </c>
      <c r="H769" s="15">
        <f>IF(INTRO!$E$39&lt;&gt;"Endemic",0, IF(AND(COUNTRY_INFO!$I769=1,$F769&lt;&gt;0),IF(COUNTRY_INFO!M769&gt;=(COUNTRY_INFO!F769+COUNTRY_INFO!G769),COUNTRY_INFO!F769+COUNTRY_INFO!G769,COUNTRY_INFO!$M769), 0))</f>
        <v>0</v>
      </c>
      <c r="I769" s="3"/>
      <c r="J769" s="15">
        <f t="shared" si="79"/>
        <v>0</v>
      </c>
      <c r="K769" s="15">
        <f t="shared" si="80"/>
        <v>0</v>
      </c>
      <c r="L769" s="15">
        <f t="shared" si="81"/>
        <v>0</v>
      </c>
      <c r="M769" s="15">
        <f t="shared" si="82"/>
        <v>0</v>
      </c>
      <c r="N769" s="15">
        <f t="shared" si="83"/>
        <v>0</v>
      </c>
      <c r="O769" s="25"/>
      <c r="P769" s="17">
        <f t="shared" si="77"/>
        <v>0</v>
      </c>
      <c r="Q769" s="17">
        <f t="shared" si="78"/>
        <v>0</v>
      </c>
    </row>
    <row r="770" spans="1:17" x14ac:dyDescent="0.2">
      <c r="A770" s="14" t="str">
        <f>IF(INTRO!$E$39="Non-endemic"," ",IF(COUNTRY_INFO!A770=0," ",COUNTRY_INFO!A770))</f>
        <v>Ethiopia</v>
      </c>
      <c r="B770" s="14" t="str">
        <f>IF(INTRO!$E$39="Non-endemic"," ",IF(COUNTRY_INFO!B770=0," ",COUNTRY_INFO!B770))</f>
        <v>SomaliAfder</v>
      </c>
      <c r="C770" s="14" t="str">
        <f>IF(INTRO!$E$39="Non-endemic"," ",IF(COUNTRY_INFO!C770=0," ",COUNTRY_INFO!C770))</f>
        <v>Hargele</v>
      </c>
      <c r="D770" s="15">
        <f>IF(INTRO!$E$39="Non-endemic",0,IF(INTRO!$E$39="Endemic but PC is not required",IF(COUNTRY_INFO!$H770=1,COUNTRY_INFO!F770+COUNTRY_INFO!G770,0),IF(COUNTRY_INFO!$H770=1,COUNTRY_INFO!F770+COUNTRY_INFO!G770,IF(COUNTRY_INFO!$I770=1,IF(COUNTRY_INFO!M770&gt;=(COUNTRY_INFO!F770+COUNTRY_INFO!G770),COUNTRY_INFO!F770+COUNTRY_INFO!G770,COUNTRY_INFO!$M770),0))))</f>
        <v>0</v>
      </c>
      <c r="E770" s="16">
        <f>IF(AND(INTRO!$E$39="Non-endemic",INTRO!$E$37="Non-endemic"),"Not required",IF(INTRO!$E$39="Non-endemic","Treat with DEC",COUNTRY_INFO!P770))</f>
        <v>0</v>
      </c>
      <c r="F770" s="16">
        <f>IF(INTRO!$E$39&lt;&gt;"Non-endemic",COUNTRY_INFO!Q770,"Not required")</f>
        <v>0</v>
      </c>
      <c r="G770" s="15">
        <f>IF(COUNTRY_INFO!H770=1, IF($E770=1,$D770, 0),0)</f>
        <v>0</v>
      </c>
      <c r="H770" s="15">
        <f>IF(INTRO!$E$39&lt;&gt;"Endemic",0, IF(AND(COUNTRY_INFO!$I770=1,$F770&lt;&gt;0),IF(COUNTRY_INFO!M770&gt;=(COUNTRY_INFO!F770+COUNTRY_INFO!G770),COUNTRY_INFO!F770+COUNTRY_INFO!G770,COUNTRY_INFO!$M770), 0))</f>
        <v>0</v>
      </c>
      <c r="I770" s="3"/>
      <c r="J770" s="15">
        <f t="shared" si="79"/>
        <v>0</v>
      </c>
      <c r="K770" s="15">
        <f t="shared" si="80"/>
        <v>0</v>
      </c>
      <c r="L770" s="15">
        <f t="shared" si="81"/>
        <v>0</v>
      </c>
      <c r="M770" s="15">
        <f t="shared" si="82"/>
        <v>0</v>
      </c>
      <c r="N770" s="15">
        <f t="shared" si="83"/>
        <v>0</v>
      </c>
      <c r="O770" s="25"/>
      <c r="P770" s="17">
        <f t="shared" si="77"/>
        <v>0</v>
      </c>
      <c r="Q770" s="17">
        <f t="shared" si="78"/>
        <v>0</v>
      </c>
    </row>
    <row r="771" spans="1:17" x14ac:dyDescent="0.2">
      <c r="A771" s="14" t="str">
        <f>IF(INTRO!$E$39="Non-endemic"," ",IF(COUNTRY_INFO!A771=0," ",COUNTRY_INFO!A771))</f>
        <v>Ethiopia</v>
      </c>
      <c r="B771" s="14" t="str">
        <f>IF(INTRO!$E$39="Non-endemic"," ",IF(COUNTRY_INFO!B771=0," ",COUNTRY_INFO!B771))</f>
        <v>SomaliAfder</v>
      </c>
      <c r="C771" s="14" t="str">
        <f>IF(INTRO!$E$39="Non-endemic"," ",IF(COUNTRY_INFO!C771=0," ",COUNTRY_INFO!C771))</f>
        <v>Qarsadula</v>
      </c>
      <c r="D771" s="15">
        <f>IF(INTRO!$E$39="Non-endemic",0,IF(INTRO!$E$39="Endemic but PC is not required",IF(COUNTRY_INFO!$H771=1,COUNTRY_INFO!F771+COUNTRY_INFO!G771,0),IF(COUNTRY_INFO!$H771=1,COUNTRY_INFO!F771+COUNTRY_INFO!G771,IF(COUNTRY_INFO!$I771=1,IF(COUNTRY_INFO!M771&gt;=(COUNTRY_INFO!F771+COUNTRY_INFO!G771),COUNTRY_INFO!F771+COUNTRY_INFO!G771,COUNTRY_INFO!$M771),0))))</f>
        <v>0</v>
      </c>
      <c r="E771" s="16">
        <f>IF(AND(INTRO!$E$39="Non-endemic",INTRO!$E$37="Non-endemic"),"Not required",IF(INTRO!$E$39="Non-endemic","Treat with DEC",COUNTRY_INFO!P771))</f>
        <v>0</v>
      </c>
      <c r="F771" s="16">
        <f>IF(INTRO!$E$39&lt;&gt;"Non-endemic",COUNTRY_INFO!Q771,"Not required")</f>
        <v>0</v>
      </c>
      <c r="G771" s="15">
        <f>IF(COUNTRY_INFO!H771=1, IF($E771=1,$D771, 0),0)</f>
        <v>0</v>
      </c>
      <c r="H771" s="15">
        <f>IF(INTRO!$E$39&lt;&gt;"Endemic",0, IF(AND(COUNTRY_INFO!$I771=1,$F771&lt;&gt;0),IF(COUNTRY_INFO!M771&gt;=(COUNTRY_INFO!F771+COUNTRY_INFO!G771),COUNTRY_INFO!F771+COUNTRY_INFO!G771,COUNTRY_INFO!$M771), 0))</f>
        <v>0</v>
      </c>
      <c r="I771" s="3"/>
      <c r="J771" s="15">
        <f t="shared" si="79"/>
        <v>0</v>
      </c>
      <c r="K771" s="15">
        <f t="shared" si="80"/>
        <v>0</v>
      </c>
      <c r="L771" s="15">
        <f t="shared" si="81"/>
        <v>0</v>
      </c>
      <c r="M771" s="15">
        <f t="shared" si="82"/>
        <v>0</v>
      </c>
      <c r="N771" s="15">
        <f t="shared" si="83"/>
        <v>0</v>
      </c>
      <c r="O771" s="25"/>
      <c r="P771" s="17">
        <f t="shared" si="77"/>
        <v>0</v>
      </c>
      <c r="Q771" s="17">
        <f t="shared" si="78"/>
        <v>0</v>
      </c>
    </row>
    <row r="772" spans="1:17" x14ac:dyDescent="0.2">
      <c r="A772" s="14" t="str">
        <f>IF(INTRO!$E$39="Non-endemic"," ",IF(COUNTRY_INFO!A772=0," ",COUNTRY_INFO!A772))</f>
        <v>Ethiopia</v>
      </c>
      <c r="B772" s="14" t="str">
        <f>IF(INTRO!$E$39="Non-endemic"," ",IF(COUNTRY_INFO!B772=0," ",COUNTRY_INFO!B772))</f>
        <v>SomaliAfder</v>
      </c>
      <c r="C772" s="14" t="str">
        <f>IF(INTRO!$E$39="Non-endemic"," ",IF(COUNTRY_INFO!C772=0," ",COUNTRY_INFO!C772))</f>
        <v>Qooxle</v>
      </c>
      <c r="D772" s="15">
        <f>IF(INTRO!$E$39="Non-endemic",0,IF(INTRO!$E$39="Endemic but PC is not required",IF(COUNTRY_INFO!$H772=1,COUNTRY_INFO!F772+COUNTRY_INFO!G772,0),IF(COUNTRY_INFO!$H772=1,COUNTRY_INFO!F772+COUNTRY_INFO!G772,IF(COUNTRY_INFO!$I772=1,IF(COUNTRY_INFO!M772&gt;=(COUNTRY_INFO!F772+COUNTRY_INFO!G772),COUNTRY_INFO!F772+COUNTRY_INFO!G772,COUNTRY_INFO!$M772),0))))</f>
        <v>0</v>
      </c>
      <c r="E772" s="16">
        <f>IF(AND(INTRO!$E$39="Non-endemic",INTRO!$E$37="Non-endemic"),"Not required",IF(INTRO!$E$39="Non-endemic","Treat with DEC",COUNTRY_INFO!P772))</f>
        <v>0</v>
      </c>
      <c r="F772" s="16">
        <f>IF(INTRO!$E$39&lt;&gt;"Non-endemic",COUNTRY_INFO!Q772,"Not required")</f>
        <v>0</v>
      </c>
      <c r="G772" s="15">
        <f>IF(COUNTRY_INFO!H772=1, IF($E772=1,$D772, 0),0)</f>
        <v>0</v>
      </c>
      <c r="H772" s="15">
        <f>IF(INTRO!$E$39&lt;&gt;"Endemic",0, IF(AND(COUNTRY_INFO!$I772=1,$F772&lt;&gt;0),IF(COUNTRY_INFO!M772&gt;=(COUNTRY_INFO!F772+COUNTRY_INFO!G772),COUNTRY_INFO!F772+COUNTRY_INFO!G772,COUNTRY_INFO!$M772), 0))</f>
        <v>0</v>
      </c>
      <c r="I772" s="3"/>
      <c r="J772" s="15">
        <f t="shared" si="79"/>
        <v>0</v>
      </c>
      <c r="K772" s="15">
        <f t="shared" si="80"/>
        <v>0</v>
      </c>
      <c r="L772" s="15">
        <f t="shared" si="81"/>
        <v>0</v>
      </c>
      <c r="M772" s="15">
        <f t="shared" si="82"/>
        <v>0</v>
      </c>
      <c r="N772" s="15">
        <f t="shared" si="83"/>
        <v>0</v>
      </c>
      <c r="O772" s="25"/>
      <c r="P772" s="17">
        <f t="shared" si="77"/>
        <v>0</v>
      </c>
      <c r="Q772" s="17">
        <f t="shared" si="78"/>
        <v>0</v>
      </c>
    </row>
    <row r="773" spans="1:17" x14ac:dyDescent="0.2">
      <c r="A773" s="14" t="str">
        <f>IF(INTRO!$E$39="Non-endemic"," ",IF(COUNTRY_INFO!A773=0," ",COUNTRY_INFO!A773))</f>
        <v>Ethiopia</v>
      </c>
      <c r="B773" s="14" t="str">
        <f>IF(INTRO!$E$39="Non-endemic"," ",IF(COUNTRY_INFO!B773=0," ",COUNTRY_INFO!B773))</f>
        <v>SomaliAfder</v>
      </c>
      <c r="C773" s="14" t="str">
        <f>IF(INTRO!$E$39="Non-endemic"," ",IF(COUNTRY_INFO!C773=0," ",COUNTRY_INFO!C773))</f>
        <v>Rarso</v>
      </c>
      <c r="D773" s="15">
        <f>IF(INTRO!$E$39="Non-endemic",0,IF(INTRO!$E$39="Endemic but PC is not required",IF(COUNTRY_INFO!$H773=1,COUNTRY_INFO!F773+COUNTRY_INFO!G773,0),IF(COUNTRY_INFO!$H773=1,COUNTRY_INFO!F773+COUNTRY_INFO!G773,IF(COUNTRY_INFO!$I773=1,IF(COUNTRY_INFO!M773&gt;=(COUNTRY_INFO!F773+COUNTRY_INFO!G773),COUNTRY_INFO!F773+COUNTRY_INFO!G773,COUNTRY_INFO!$M773),0))))</f>
        <v>0</v>
      </c>
      <c r="E773" s="16">
        <f>IF(AND(INTRO!$E$39="Non-endemic",INTRO!$E$37="Non-endemic"),"Not required",IF(INTRO!$E$39="Non-endemic","Treat with DEC",COUNTRY_INFO!P773))</f>
        <v>0</v>
      </c>
      <c r="F773" s="16">
        <f>IF(INTRO!$E$39&lt;&gt;"Non-endemic",COUNTRY_INFO!Q773,"Not required")</f>
        <v>0</v>
      </c>
      <c r="G773" s="15">
        <f>IF(COUNTRY_INFO!H773=1, IF($E773=1,$D773, 0),0)</f>
        <v>0</v>
      </c>
      <c r="H773" s="15">
        <f>IF(INTRO!$E$39&lt;&gt;"Endemic",0, IF(AND(COUNTRY_INFO!$I773=1,$F773&lt;&gt;0),IF(COUNTRY_INFO!M773&gt;=(COUNTRY_INFO!F773+COUNTRY_INFO!G773),COUNTRY_INFO!F773+COUNTRY_INFO!G773,COUNTRY_INFO!$M773), 0))</f>
        <v>0</v>
      </c>
      <c r="I773" s="3"/>
      <c r="J773" s="15">
        <f t="shared" si="79"/>
        <v>0</v>
      </c>
      <c r="K773" s="15">
        <f t="shared" si="80"/>
        <v>0</v>
      </c>
      <c r="L773" s="15">
        <f t="shared" si="81"/>
        <v>0</v>
      </c>
      <c r="M773" s="15">
        <f t="shared" si="82"/>
        <v>0</v>
      </c>
      <c r="N773" s="15">
        <f t="shared" si="83"/>
        <v>0</v>
      </c>
      <c r="O773" s="25"/>
      <c r="P773" s="17">
        <f t="shared" si="77"/>
        <v>0</v>
      </c>
      <c r="Q773" s="17">
        <f t="shared" si="78"/>
        <v>0</v>
      </c>
    </row>
    <row r="774" spans="1:17" x14ac:dyDescent="0.2">
      <c r="A774" s="14" t="str">
        <f>IF(INTRO!$E$39="Non-endemic"," ",IF(COUNTRY_INFO!A774=0," ",COUNTRY_INFO!A774))</f>
        <v>Ethiopia</v>
      </c>
      <c r="B774" s="14" t="str">
        <f>IF(INTRO!$E$39="Non-endemic"," ",IF(COUNTRY_INFO!B774=0," ",COUNTRY_INFO!B774))</f>
        <v>SomaliAfder</v>
      </c>
      <c r="C774" s="14" t="str">
        <f>IF(INTRO!$E$39="Non-endemic"," ",IF(COUNTRY_INFO!C774=0," ",COUNTRY_INFO!C774))</f>
        <v>West Emay</v>
      </c>
      <c r="D774" s="15">
        <f>IF(INTRO!$E$39="Non-endemic",0,IF(INTRO!$E$39="Endemic but PC is not required",IF(COUNTRY_INFO!$H774=1,COUNTRY_INFO!F774+COUNTRY_INFO!G774,0),IF(COUNTRY_INFO!$H774=1,COUNTRY_INFO!F774+COUNTRY_INFO!G774,IF(COUNTRY_INFO!$I774=1,IF(COUNTRY_INFO!M774&gt;=(COUNTRY_INFO!F774+COUNTRY_INFO!G774),COUNTRY_INFO!F774+COUNTRY_INFO!G774,COUNTRY_INFO!$M774),0))))</f>
        <v>0</v>
      </c>
      <c r="E774" s="16">
        <f>IF(AND(INTRO!$E$39="Non-endemic",INTRO!$E$37="Non-endemic"),"Not required",IF(INTRO!$E$39="Non-endemic","Treat with DEC",COUNTRY_INFO!P774))</f>
        <v>0</v>
      </c>
      <c r="F774" s="16">
        <f>IF(INTRO!$E$39&lt;&gt;"Non-endemic",COUNTRY_INFO!Q774,"Not required")</f>
        <v>0</v>
      </c>
      <c r="G774" s="15">
        <f>IF(COUNTRY_INFO!H774=1, IF($E774=1,$D774, 0),0)</f>
        <v>0</v>
      </c>
      <c r="H774" s="15">
        <f>IF(INTRO!$E$39&lt;&gt;"Endemic",0, IF(AND(COUNTRY_INFO!$I774=1,$F774&lt;&gt;0),IF(COUNTRY_INFO!M774&gt;=(COUNTRY_INFO!F774+COUNTRY_INFO!G774),COUNTRY_INFO!F774+COUNTRY_INFO!G774,COUNTRY_INFO!$M774), 0))</f>
        <v>0</v>
      </c>
      <c r="I774" s="3"/>
      <c r="J774" s="15">
        <f t="shared" si="79"/>
        <v>0</v>
      </c>
      <c r="K774" s="15">
        <f t="shared" si="80"/>
        <v>0</v>
      </c>
      <c r="L774" s="15">
        <f t="shared" si="81"/>
        <v>0</v>
      </c>
      <c r="M774" s="15">
        <f t="shared" si="82"/>
        <v>0</v>
      </c>
      <c r="N774" s="15">
        <f t="shared" si="83"/>
        <v>0</v>
      </c>
      <c r="O774" s="25"/>
      <c r="P774" s="17">
        <f t="shared" si="77"/>
        <v>0</v>
      </c>
      <c r="Q774" s="17">
        <f t="shared" si="78"/>
        <v>0</v>
      </c>
    </row>
    <row r="775" spans="1:17" x14ac:dyDescent="0.2">
      <c r="A775" s="14" t="str">
        <f>IF(INTRO!$E$39="Non-endemic"," ",IF(COUNTRY_INFO!A775=0," ",COUNTRY_INFO!A775))</f>
        <v>Ethiopia</v>
      </c>
      <c r="B775" s="14" t="str">
        <f>IF(INTRO!$E$39="Non-endemic"," ",IF(COUNTRY_INFO!B775=0," ",COUNTRY_INFO!B775))</f>
        <v>SomaliCity</v>
      </c>
      <c r="C775" s="14" t="str">
        <f>IF(INTRO!$E$39="Non-endemic"," ",IF(COUNTRY_INFO!C775=0," ",COUNTRY_INFO!C775))</f>
        <v>Afdem</v>
      </c>
      <c r="D775" s="15">
        <f>IF(INTRO!$E$39="Non-endemic",0,IF(INTRO!$E$39="Endemic but PC is not required",IF(COUNTRY_INFO!$H775=1,COUNTRY_INFO!F775+COUNTRY_INFO!G775,0),IF(COUNTRY_INFO!$H775=1,COUNTRY_INFO!F775+COUNTRY_INFO!G775,IF(COUNTRY_INFO!$I775=1,IF(COUNTRY_INFO!M775&gt;=(COUNTRY_INFO!F775+COUNTRY_INFO!G775),COUNTRY_INFO!F775+COUNTRY_INFO!G775,COUNTRY_INFO!$M775),0))))</f>
        <v>0</v>
      </c>
      <c r="E775" s="16">
        <f>IF(AND(INTRO!$E$39="Non-endemic",INTRO!$E$37="Non-endemic"),"Not required",IF(INTRO!$E$39="Non-endemic","Treat with DEC",COUNTRY_INFO!P775))</f>
        <v>0</v>
      </c>
      <c r="F775" s="16">
        <f>IF(INTRO!$E$39&lt;&gt;"Non-endemic",COUNTRY_INFO!Q775,"Not required")</f>
        <v>0</v>
      </c>
      <c r="G775" s="15">
        <f>IF(COUNTRY_INFO!H775=1, IF($E775=1,$D775, 0),0)</f>
        <v>0</v>
      </c>
      <c r="H775" s="15">
        <f>IF(INTRO!$E$39&lt;&gt;"Endemic",0, IF(AND(COUNTRY_INFO!$I775=1,$F775&lt;&gt;0),IF(COUNTRY_INFO!M775&gt;=(COUNTRY_INFO!F775+COUNTRY_INFO!G775),COUNTRY_INFO!F775+COUNTRY_INFO!G775,COUNTRY_INFO!$M775), 0))</f>
        <v>0</v>
      </c>
      <c r="I775" s="3"/>
      <c r="J775" s="15">
        <f t="shared" si="79"/>
        <v>0</v>
      </c>
      <c r="K775" s="15">
        <f t="shared" si="80"/>
        <v>0</v>
      </c>
      <c r="L775" s="15">
        <f t="shared" si="81"/>
        <v>0</v>
      </c>
      <c r="M775" s="15">
        <f t="shared" si="82"/>
        <v>0</v>
      </c>
      <c r="N775" s="15">
        <f t="shared" si="83"/>
        <v>0</v>
      </c>
      <c r="O775" s="25"/>
      <c r="P775" s="17">
        <f t="shared" si="77"/>
        <v>0</v>
      </c>
      <c r="Q775" s="17">
        <f t="shared" si="78"/>
        <v>0</v>
      </c>
    </row>
    <row r="776" spans="1:17" x14ac:dyDescent="0.2">
      <c r="A776" s="14" t="str">
        <f>IF(INTRO!$E$39="Non-endemic"," ",IF(COUNTRY_INFO!A776=0," ",COUNTRY_INFO!A776))</f>
        <v>Ethiopia</v>
      </c>
      <c r="B776" s="14" t="str">
        <f>IF(INTRO!$E$39="Non-endemic"," ",IF(COUNTRY_INFO!B776=0," ",COUNTRY_INFO!B776))</f>
        <v>SomaliCity</v>
      </c>
      <c r="C776" s="14" t="str">
        <f>IF(INTRO!$E$39="Non-endemic"," ",IF(COUNTRY_INFO!C776=0," ",COUNTRY_INFO!C776))</f>
        <v>Ayshia</v>
      </c>
      <c r="D776" s="15">
        <f>IF(INTRO!$E$39="Non-endemic",0,IF(INTRO!$E$39="Endemic but PC is not required",IF(COUNTRY_INFO!$H776=1,COUNTRY_INFO!F776+COUNTRY_INFO!G776,0),IF(COUNTRY_INFO!$H776=1,COUNTRY_INFO!F776+COUNTRY_INFO!G776,IF(COUNTRY_INFO!$I776=1,IF(COUNTRY_INFO!M776&gt;=(COUNTRY_INFO!F776+COUNTRY_INFO!G776),COUNTRY_INFO!F776+COUNTRY_INFO!G776,COUNTRY_INFO!$M776),0))))</f>
        <v>0</v>
      </c>
      <c r="E776" s="16">
        <f>IF(AND(INTRO!$E$39="Non-endemic",INTRO!$E$37="Non-endemic"),"Not required",IF(INTRO!$E$39="Non-endemic","Treat with DEC",COUNTRY_INFO!P776))</f>
        <v>0</v>
      </c>
      <c r="F776" s="16">
        <f>IF(INTRO!$E$39&lt;&gt;"Non-endemic",COUNTRY_INFO!Q776,"Not required")</f>
        <v>0</v>
      </c>
      <c r="G776" s="15">
        <f>IF(COUNTRY_INFO!H776=1, IF($E776=1,$D776, 0),0)</f>
        <v>0</v>
      </c>
      <c r="H776" s="15">
        <f>IF(INTRO!$E$39&lt;&gt;"Endemic",0, IF(AND(COUNTRY_INFO!$I776=1,$F776&lt;&gt;0),IF(COUNTRY_INFO!M776&gt;=(COUNTRY_INFO!F776+COUNTRY_INFO!G776),COUNTRY_INFO!F776+COUNTRY_INFO!G776,COUNTRY_INFO!$M776), 0))</f>
        <v>0</v>
      </c>
      <c r="I776" s="3"/>
      <c r="J776" s="15">
        <f t="shared" si="79"/>
        <v>0</v>
      </c>
      <c r="K776" s="15">
        <f t="shared" si="80"/>
        <v>0</v>
      </c>
      <c r="L776" s="15">
        <f t="shared" si="81"/>
        <v>0</v>
      </c>
      <c r="M776" s="15">
        <f t="shared" si="82"/>
        <v>0</v>
      </c>
      <c r="N776" s="15">
        <f t="shared" si="83"/>
        <v>0</v>
      </c>
      <c r="O776" s="25"/>
      <c r="P776" s="17">
        <f t="shared" ref="P776:P839" si="84">IF($N776&gt;$O776,$N776-$O776,0)</f>
        <v>0</v>
      </c>
      <c r="Q776" s="17">
        <f t="shared" ref="Q776:Q839" si="85">ROUNDUP($N776/500,0)</f>
        <v>0</v>
      </c>
    </row>
    <row r="777" spans="1:17" x14ac:dyDescent="0.2">
      <c r="A777" s="14" t="str">
        <f>IF(INTRO!$E$39="Non-endemic"," ",IF(COUNTRY_INFO!A777=0," ",COUNTRY_INFO!A777))</f>
        <v>Ethiopia</v>
      </c>
      <c r="B777" s="14" t="str">
        <f>IF(INTRO!$E$39="Non-endemic"," ",IF(COUNTRY_INFO!B777=0," ",COUNTRY_INFO!B777))</f>
        <v>SomaliCity</v>
      </c>
      <c r="C777" s="14" t="str">
        <f>IF(INTRO!$E$39="Non-endemic"," ",IF(COUNTRY_INFO!C777=0," ",COUNTRY_INFO!C777))</f>
        <v>Dambal</v>
      </c>
      <c r="D777" s="15">
        <f>IF(INTRO!$E$39="Non-endemic",0,IF(INTRO!$E$39="Endemic but PC is not required",IF(COUNTRY_INFO!$H777=1,COUNTRY_INFO!F777+COUNTRY_INFO!G777,0),IF(COUNTRY_INFO!$H777=1,COUNTRY_INFO!F777+COUNTRY_INFO!G777,IF(COUNTRY_INFO!$I777=1,IF(COUNTRY_INFO!M777&gt;=(COUNTRY_INFO!F777+COUNTRY_INFO!G777),COUNTRY_INFO!F777+COUNTRY_INFO!G777,COUNTRY_INFO!$M777),0))))</f>
        <v>0</v>
      </c>
      <c r="E777" s="16">
        <f>IF(AND(INTRO!$E$39="Non-endemic",INTRO!$E$37="Non-endemic"),"Not required",IF(INTRO!$E$39="Non-endemic","Treat with DEC",COUNTRY_INFO!P777))</f>
        <v>0</v>
      </c>
      <c r="F777" s="16">
        <f>IF(INTRO!$E$39&lt;&gt;"Non-endemic",COUNTRY_INFO!Q777,"Not required")</f>
        <v>0</v>
      </c>
      <c r="G777" s="15">
        <f>IF(COUNTRY_INFO!H777=1, IF($E777=1,$D777, 0),0)</f>
        <v>0</v>
      </c>
      <c r="H777" s="15">
        <f>IF(INTRO!$E$39&lt;&gt;"Endemic",0, IF(AND(COUNTRY_INFO!$I777=1,$F777&lt;&gt;0),IF(COUNTRY_INFO!M777&gt;=(COUNTRY_INFO!F777+COUNTRY_INFO!G777),COUNTRY_INFO!F777+COUNTRY_INFO!G777,COUNTRY_INFO!$M777), 0))</f>
        <v>0</v>
      </c>
      <c r="I777" s="3"/>
      <c r="J777" s="15">
        <f t="shared" si="79"/>
        <v>0</v>
      </c>
      <c r="K777" s="15">
        <f t="shared" si="80"/>
        <v>0</v>
      </c>
      <c r="L777" s="15">
        <f t="shared" si="81"/>
        <v>0</v>
      </c>
      <c r="M777" s="15">
        <f t="shared" si="82"/>
        <v>0</v>
      </c>
      <c r="N777" s="15">
        <f t="shared" si="83"/>
        <v>0</v>
      </c>
      <c r="O777" s="25"/>
      <c r="P777" s="17">
        <f t="shared" si="84"/>
        <v>0</v>
      </c>
      <c r="Q777" s="17">
        <f t="shared" si="85"/>
        <v>0</v>
      </c>
    </row>
    <row r="778" spans="1:17" x14ac:dyDescent="0.2">
      <c r="A778" s="14" t="str">
        <f>IF(INTRO!$E$39="Non-endemic"," ",IF(COUNTRY_INFO!A778=0," ",COUNTRY_INFO!A778))</f>
        <v>Ethiopia</v>
      </c>
      <c r="B778" s="14" t="str">
        <f>IF(INTRO!$E$39="Non-endemic"," ",IF(COUNTRY_INFO!B778=0," ",COUNTRY_INFO!B778))</f>
        <v>SomaliCity</v>
      </c>
      <c r="C778" s="14" t="str">
        <f>IF(INTRO!$E$39="Non-endemic"," ",IF(COUNTRY_INFO!C778=0," ",COUNTRY_INFO!C778))</f>
        <v>Erer</v>
      </c>
      <c r="D778" s="15">
        <f>IF(INTRO!$E$39="Non-endemic",0,IF(INTRO!$E$39="Endemic but PC is not required",IF(COUNTRY_INFO!$H778=1,COUNTRY_INFO!F778+COUNTRY_INFO!G778,0),IF(COUNTRY_INFO!$H778=1,COUNTRY_INFO!F778+COUNTRY_INFO!G778,IF(COUNTRY_INFO!$I778=1,IF(COUNTRY_INFO!M778&gt;=(COUNTRY_INFO!F778+COUNTRY_INFO!G778),COUNTRY_INFO!F778+COUNTRY_INFO!G778,COUNTRY_INFO!$M778),0))))</f>
        <v>0</v>
      </c>
      <c r="E778" s="16">
        <f>IF(AND(INTRO!$E$39="Non-endemic",INTRO!$E$37="Non-endemic"),"Not required",IF(INTRO!$E$39="Non-endemic","Treat with DEC",COUNTRY_INFO!P778))</f>
        <v>0</v>
      </c>
      <c r="F778" s="16">
        <f>IF(INTRO!$E$39&lt;&gt;"Non-endemic",COUNTRY_INFO!Q778,"Not required")</f>
        <v>0</v>
      </c>
      <c r="G778" s="15">
        <f>IF(COUNTRY_INFO!H778=1, IF($E778=1,$D778, 0),0)</f>
        <v>0</v>
      </c>
      <c r="H778" s="15">
        <f>IF(INTRO!$E$39&lt;&gt;"Endemic",0, IF(AND(COUNTRY_INFO!$I778=1,$F778&lt;&gt;0),IF(COUNTRY_INFO!M778&gt;=(COUNTRY_INFO!F778+COUNTRY_INFO!G778),COUNTRY_INFO!F778+COUNTRY_INFO!G778,COUNTRY_INFO!$M778), 0))</f>
        <v>0</v>
      </c>
      <c r="I778" s="3"/>
      <c r="J778" s="15">
        <f t="shared" ref="J778:J841" si="86">IF(I778=0,H778,IF(I778&gt;H778,H778,I778))</f>
        <v>0</v>
      </c>
      <c r="K778" s="15">
        <f t="shared" ref="K778:K841" si="87">IF(G778&lt;J778,0,IF($E778=1, (G778-J778)*2.8, 0))</f>
        <v>0</v>
      </c>
      <c r="L778" s="15">
        <f t="shared" ref="L778:L841" si="88">IF($E778&lt;$F778, J778*(F778-E778)*2.8, 0)</f>
        <v>0</v>
      </c>
      <c r="M778" s="15">
        <f t="shared" ref="M778:M841" si="89">IF(AND($E778=1, $F778&lt;&gt;0), J778*2.8, 0)</f>
        <v>0</v>
      </c>
      <c r="N778" s="15">
        <f t="shared" ref="N778:N841" si="90">SUM(K778:M778)</f>
        <v>0</v>
      </c>
      <c r="O778" s="25"/>
      <c r="P778" s="17">
        <f t="shared" si="84"/>
        <v>0</v>
      </c>
      <c r="Q778" s="17">
        <f t="shared" si="85"/>
        <v>0</v>
      </c>
    </row>
    <row r="779" spans="1:17" x14ac:dyDescent="0.2">
      <c r="A779" s="14" t="str">
        <f>IF(INTRO!$E$39="Non-endemic"," ",IF(COUNTRY_INFO!A779=0," ",COUNTRY_INFO!A779))</f>
        <v>Ethiopia</v>
      </c>
      <c r="B779" s="14" t="str">
        <f>IF(INTRO!$E$39="Non-endemic"," ",IF(COUNTRY_INFO!B779=0," ",COUNTRY_INFO!B779))</f>
        <v>SomaliCity</v>
      </c>
      <c r="C779" s="14" t="str">
        <f>IF(INTRO!$E$39="Non-endemic"," ",IF(COUNTRY_INFO!C779=0," ",COUNTRY_INFO!C779))</f>
        <v>Gablalu</v>
      </c>
      <c r="D779" s="15">
        <f>IF(INTRO!$E$39="Non-endemic",0,IF(INTRO!$E$39="Endemic but PC is not required",IF(COUNTRY_INFO!$H779=1,COUNTRY_INFO!F779+COUNTRY_INFO!G779,0),IF(COUNTRY_INFO!$H779=1,COUNTRY_INFO!F779+COUNTRY_INFO!G779,IF(COUNTRY_INFO!$I779=1,IF(COUNTRY_INFO!M779&gt;=(COUNTRY_INFO!F779+COUNTRY_INFO!G779),COUNTRY_INFO!F779+COUNTRY_INFO!G779,COUNTRY_INFO!$M779),0))))</f>
        <v>0</v>
      </c>
      <c r="E779" s="16">
        <f>IF(AND(INTRO!$E$39="Non-endemic",INTRO!$E$37="Non-endemic"),"Not required",IF(INTRO!$E$39="Non-endemic","Treat with DEC",COUNTRY_INFO!P779))</f>
        <v>0</v>
      </c>
      <c r="F779" s="16">
        <f>IF(INTRO!$E$39&lt;&gt;"Non-endemic",COUNTRY_INFO!Q779,"Not required")</f>
        <v>0</v>
      </c>
      <c r="G779" s="15">
        <f>IF(COUNTRY_INFO!H779=1, IF($E779=1,$D779, 0),0)</f>
        <v>0</v>
      </c>
      <c r="H779" s="15">
        <f>IF(INTRO!$E$39&lt;&gt;"Endemic",0, IF(AND(COUNTRY_INFO!$I779=1,$F779&lt;&gt;0),IF(COUNTRY_INFO!M779&gt;=(COUNTRY_INFO!F779+COUNTRY_INFO!G779),COUNTRY_INFO!F779+COUNTRY_INFO!G779,COUNTRY_INFO!$M779), 0))</f>
        <v>0</v>
      </c>
      <c r="I779" s="3"/>
      <c r="J779" s="15">
        <f t="shared" si="86"/>
        <v>0</v>
      </c>
      <c r="K779" s="15">
        <f t="shared" si="87"/>
        <v>0</v>
      </c>
      <c r="L779" s="15">
        <f t="shared" si="88"/>
        <v>0</v>
      </c>
      <c r="M779" s="15">
        <f t="shared" si="89"/>
        <v>0</v>
      </c>
      <c r="N779" s="15">
        <f t="shared" si="90"/>
        <v>0</v>
      </c>
      <c r="O779" s="25"/>
      <c r="P779" s="17">
        <f t="shared" si="84"/>
        <v>0</v>
      </c>
      <c r="Q779" s="17">
        <f t="shared" si="85"/>
        <v>0</v>
      </c>
    </row>
    <row r="780" spans="1:17" x14ac:dyDescent="0.2">
      <c r="A780" s="14" t="str">
        <f>IF(INTRO!$E$39="Non-endemic"," ",IF(COUNTRY_INFO!A780=0," ",COUNTRY_INFO!A780))</f>
        <v>Ethiopia</v>
      </c>
      <c r="B780" s="14" t="str">
        <f>IF(INTRO!$E$39="Non-endemic"," ",IF(COUNTRY_INFO!B780=0," ",COUNTRY_INFO!B780))</f>
        <v>SomaliCity</v>
      </c>
      <c r="C780" s="14" t="str">
        <f>IF(INTRO!$E$39="Non-endemic"," ",IF(COUNTRY_INFO!C780=0," ",COUNTRY_INFO!C780))</f>
        <v>Hadhagala</v>
      </c>
      <c r="D780" s="15">
        <f>IF(INTRO!$E$39="Non-endemic",0,IF(INTRO!$E$39="Endemic but PC is not required",IF(COUNTRY_INFO!$H780=1,COUNTRY_INFO!F780+COUNTRY_INFO!G780,0),IF(COUNTRY_INFO!$H780=1,COUNTRY_INFO!F780+COUNTRY_INFO!G780,IF(COUNTRY_INFO!$I780=1,IF(COUNTRY_INFO!M780&gt;=(COUNTRY_INFO!F780+COUNTRY_INFO!G780),COUNTRY_INFO!F780+COUNTRY_INFO!G780,COUNTRY_INFO!$M780),0))))</f>
        <v>0</v>
      </c>
      <c r="E780" s="16">
        <f>IF(AND(INTRO!$E$39="Non-endemic",INTRO!$E$37="Non-endemic"),"Not required",IF(INTRO!$E$39="Non-endemic","Treat with DEC",COUNTRY_INFO!P780))</f>
        <v>0</v>
      </c>
      <c r="F780" s="16">
        <f>IF(INTRO!$E$39&lt;&gt;"Non-endemic",COUNTRY_INFO!Q780,"Not required")</f>
        <v>0</v>
      </c>
      <c r="G780" s="15">
        <f>IF(COUNTRY_INFO!H780=1, IF($E780=1,$D780, 0),0)</f>
        <v>0</v>
      </c>
      <c r="H780" s="15">
        <f>IF(INTRO!$E$39&lt;&gt;"Endemic",0, IF(AND(COUNTRY_INFO!$I780=1,$F780&lt;&gt;0),IF(COUNTRY_INFO!M780&gt;=(COUNTRY_INFO!F780+COUNTRY_INFO!G780),COUNTRY_INFO!F780+COUNTRY_INFO!G780,COUNTRY_INFO!$M780), 0))</f>
        <v>0</v>
      </c>
      <c r="I780" s="3"/>
      <c r="J780" s="15">
        <f t="shared" si="86"/>
        <v>0</v>
      </c>
      <c r="K780" s="15">
        <f t="shared" si="87"/>
        <v>0</v>
      </c>
      <c r="L780" s="15">
        <f t="shared" si="88"/>
        <v>0</v>
      </c>
      <c r="M780" s="15">
        <f t="shared" si="89"/>
        <v>0</v>
      </c>
      <c r="N780" s="15">
        <f t="shared" si="90"/>
        <v>0</v>
      </c>
      <c r="O780" s="25"/>
      <c r="P780" s="17">
        <f t="shared" si="84"/>
        <v>0</v>
      </c>
      <c r="Q780" s="17">
        <f t="shared" si="85"/>
        <v>0</v>
      </c>
    </row>
    <row r="781" spans="1:17" x14ac:dyDescent="0.2">
      <c r="A781" s="14" t="str">
        <f>IF(INTRO!$E$39="Non-endemic"," ",IF(COUNTRY_INFO!A781=0," ",COUNTRY_INFO!A781))</f>
        <v>Ethiopia</v>
      </c>
      <c r="B781" s="14" t="str">
        <f>IF(INTRO!$E$39="Non-endemic"," ",IF(COUNTRY_INFO!B781=0," ",COUNTRY_INFO!B781))</f>
        <v>SomaliCity</v>
      </c>
      <c r="C781" s="14" t="str">
        <f>IF(INTRO!$E$39="Non-endemic"," ",IF(COUNTRY_INFO!C781=0," ",COUNTRY_INFO!C781))</f>
        <v>Meiso</v>
      </c>
      <c r="D781" s="15">
        <f>IF(INTRO!$E$39="Non-endemic",0,IF(INTRO!$E$39="Endemic but PC is not required",IF(COUNTRY_INFO!$H781=1,COUNTRY_INFO!F781+COUNTRY_INFO!G781,0),IF(COUNTRY_INFO!$H781=1,COUNTRY_INFO!F781+COUNTRY_INFO!G781,IF(COUNTRY_INFO!$I781=1,IF(COUNTRY_INFO!M781&gt;=(COUNTRY_INFO!F781+COUNTRY_INFO!G781),COUNTRY_INFO!F781+COUNTRY_INFO!G781,COUNTRY_INFO!$M781),0))))</f>
        <v>0</v>
      </c>
      <c r="E781" s="16">
        <f>IF(AND(INTRO!$E$39="Non-endemic",INTRO!$E$37="Non-endemic"),"Not required",IF(INTRO!$E$39="Non-endemic","Treat with DEC",COUNTRY_INFO!P781))</f>
        <v>0</v>
      </c>
      <c r="F781" s="16">
        <f>IF(INTRO!$E$39&lt;&gt;"Non-endemic",COUNTRY_INFO!Q781,"Not required")</f>
        <v>0</v>
      </c>
      <c r="G781" s="15">
        <f>IF(COUNTRY_INFO!H781=1, IF($E781=1,$D781, 0),0)</f>
        <v>0</v>
      </c>
      <c r="H781" s="15">
        <f>IF(INTRO!$E$39&lt;&gt;"Endemic",0, IF(AND(COUNTRY_INFO!$I781=1,$F781&lt;&gt;0),IF(COUNTRY_INFO!M781&gt;=(COUNTRY_INFO!F781+COUNTRY_INFO!G781),COUNTRY_INFO!F781+COUNTRY_INFO!G781,COUNTRY_INFO!$M781), 0))</f>
        <v>0</v>
      </c>
      <c r="I781" s="3"/>
      <c r="J781" s="15">
        <f t="shared" si="86"/>
        <v>0</v>
      </c>
      <c r="K781" s="15">
        <f t="shared" si="87"/>
        <v>0</v>
      </c>
      <c r="L781" s="15">
        <f t="shared" si="88"/>
        <v>0</v>
      </c>
      <c r="M781" s="15">
        <f t="shared" si="89"/>
        <v>0</v>
      </c>
      <c r="N781" s="15">
        <f t="shared" si="90"/>
        <v>0</v>
      </c>
      <c r="O781" s="25"/>
      <c r="P781" s="17">
        <f t="shared" si="84"/>
        <v>0</v>
      </c>
      <c r="Q781" s="17">
        <f t="shared" si="85"/>
        <v>0</v>
      </c>
    </row>
    <row r="782" spans="1:17" x14ac:dyDescent="0.2">
      <c r="A782" s="14" t="str">
        <f>IF(INTRO!$E$39="Non-endemic"," ",IF(COUNTRY_INFO!A782=0," ",COUNTRY_INFO!A782))</f>
        <v>Ethiopia</v>
      </c>
      <c r="B782" s="14" t="str">
        <f>IF(INTRO!$E$39="Non-endemic"," ",IF(COUNTRY_INFO!B782=0," ",COUNTRY_INFO!B782))</f>
        <v>SomaliCity</v>
      </c>
      <c r="C782" s="14" t="str">
        <f>IF(INTRO!$E$39="Non-endemic"," ",IF(COUNTRY_INFO!C782=0," ",COUNTRY_INFO!C782))</f>
        <v>Shinile</v>
      </c>
      <c r="D782" s="15">
        <f>IF(INTRO!$E$39="Non-endemic",0,IF(INTRO!$E$39="Endemic but PC is not required",IF(COUNTRY_INFO!$H782=1,COUNTRY_INFO!F782+COUNTRY_INFO!G782,0),IF(COUNTRY_INFO!$H782=1,COUNTRY_INFO!F782+COUNTRY_INFO!G782,IF(COUNTRY_INFO!$I782=1,IF(COUNTRY_INFO!M782&gt;=(COUNTRY_INFO!F782+COUNTRY_INFO!G782),COUNTRY_INFO!F782+COUNTRY_INFO!G782,COUNTRY_INFO!$M782),0))))</f>
        <v>0</v>
      </c>
      <c r="E782" s="16">
        <f>IF(AND(INTRO!$E$39="Non-endemic",INTRO!$E$37="Non-endemic"),"Not required",IF(INTRO!$E$39="Non-endemic","Treat with DEC",COUNTRY_INFO!P782))</f>
        <v>0</v>
      </c>
      <c r="F782" s="16">
        <f>IF(INTRO!$E$39&lt;&gt;"Non-endemic",COUNTRY_INFO!Q782,"Not required")</f>
        <v>0</v>
      </c>
      <c r="G782" s="15">
        <f>IF(COUNTRY_INFO!H782=1, IF($E782=1,$D782, 0),0)</f>
        <v>0</v>
      </c>
      <c r="H782" s="15">
        <f>IF(INTRO!$E$39&lt;&gt;"Endemic",0, IF(AND(COUNTRY_INFO!$I782=1,$F782&lt;&gt;0),IF(COUNTRY_INFO!M782&gt;=(COUNTRY_INFO!F782+COUNTRY_INFO!G782),COUNTRY_INFO!F782+COUNTRY_INFO!G782,COUNTRY_INFO!$M782), 0))</f>
        <v>0</v>
      </c>
      <c r="I782" s="3"/>
      <c r="J782" s="15">
        <f t="shared" si="86"/>
        <v>0</v>
      </c>
      <c r="K782" s="15">
        <f t="shared" si="87"/>
        <v>0</v>
      </c>
      <c r="L782" s="15">
        <f t="shared" si="88"/>
        <v>0</v>
      </c>
      <c r="M782" s="15">
        <f t="shared" si="89"/>
        <v>0</v>
      </c>
      <c r="N782" s="15">
        <f t="shared" si="90"/>
        <v>0</v>
      </c>
      <c r="O782" s="25"/>
      <c r="P782" s="17">
        <f t="shared" si="84"/>
        <v>0</v>
      </c>
      <c r="Q782" s="17">
        <f t="shared" si="85"/>
        <v>0</v>
      </c>
    </row>
    <row r="783" spans="1:17" x14ac:dyDescent="0.2">
      <c r="A783" s="14" t="str">
        <f>IF(INTRO!$E$39="Non-endemic"," ",IF(COUNTRY_INFO!A783=0," ",COUNTRY_INFO!A783))</f>
        <v>Ethiopia</v>
      </c>
      <c r="B783" s="14" t="str">
        <f>IF(INTRO!$E$39="Non-endemic"," ",IF(COUNTRY_INFO!B783=0," ",COUNTRY_INFO!B783))</f>
        <v>SomaliDolo</v>
      </c>
      <c r="C783" s="14" t="str">
        <f>IF(INTRO!$E$39="Non-endemic"," ",IF(COUNTRY_INFO!C783=0," ",COUNTRY_INFO!C783))</f>
        <v>Bokh</v>
      </c>
      <c r="D783" s="15">
        <f>IF(INTRO!$E$39="Non-endemic",0,IF(INTRO!$E$39="Endemic but PC is not required",IF(COUNTRY_INFO!$H783=1,COUNTRY_INFO!F783+COUNTRY_INFO!G783,0),IF(COUNTRY_INFO!$H783=1,COUNTRY_INFO!F783+COUNTRY_INFO!G783,IF(COUNTRY_INFO!$I783=1,IF(COUNTRY_INFO!M783&gt;=(COUNTRY_INFO!F783+COUNTRY_INFO!G783),COUNTRY_INFO!F783+COUNTRY_INFO!G783,COUNTRY_INFO!$M783),0))))</f>
        <v>0</v>
      </c>
      <c r="E783" s="16">
        <f>IF(AND(INTRO!$E$39="Non-endemic",INTRO!$E$37="Non-endemic"),"Not required",IF(INTRO!$E$39="Non-endemic","Treat with DEC",COUNTRY_INFO!P783))</f>
        <v>0</v>
      </c>
      <c r="F783" s="16">
        <f>IF(INTRO!$E$39&lt;&gt;"Non-endemic",COUNTRY_INFO!Q783,"Not required")</f>
        <v>0</v>
      </c>
      <c r="G783" s="15">
        <f>IF(COUNTRY_INFO!H783=1, IF($E783=1,$D783, 0),0)</f>
        <v>0</v>
      </c>
      <c r="H783" s="15">
        <f>IF(INTRO!$E$39&lt;&gt;"Endemic",0, IF(AND(COUNTRY_INFO!$I783=1,$F783&lt;&gt;0),IF(COUNTRY_INFO!M783&gt;=(COUNTRY_INFO!F783+COUNTRY_INFO!G783),COUNTRY_INFO!F783+COUNTRY_INFO!G783,COUNTRY_INFO!$M783), 0))</f>
        <v>0</v>
      </c>
      <c r="I783" s="3"/>
      <c r="J783" s="15">
        <f t="shared" si="86"/>
        <v>0</v>
      </c>
      <c r="K783" s="15">
        <f t="shared" si="87"/>
        <v>0</v>
      </c>
      <c r="L783" s="15">
        <f t="shared" si="88"/>
        <v>0</v>
      </c>
      <c r="M783" s="15">
        <f t="shared" si="89"/>
        <v>0</v>
      </c>
      <c r="N783" s="15">
        <f t="shared" si="90"/>
        <v>0</v>
      </c>
      <c r="O783" s="25"/>
      <c r="P783" s="17">
        <f t="shared" si="84"/>
        <v>0</v>
      </c>
      <c r="Q783" s="17">
        <f t="shared" si="85"/>
        <v>0</v>
      </c>
    </row>
    <row r="784" spans="1:17" x14ac:dyDescent="0.2">
      <c r="A784" s="14" t="str">
        <f>IF(INTRO!$E$39="Non-endemic"," ",IF(COUNTRY_INFO!A784=0," ",COUNTRY_INFO!A784))</f>
        <v>Ethiopia</v>
      </c>
      <c r="B784" s="14" t="str">
        <f>IF(INTRO!$E$39="Non-endemic"," ",IF(COUNTRY_INFO!B784=0," ",COUNTRY_INFO!B784))</f>
        <v>SomaliDolo</v>
      </c>
      <c r="C784" s="14" t="str">
        <f>IF(INTRO!$E$39="Non-endemic"," ",IF(COUNTRY_INFO!C784=0," ",COUNTRY_INFO!C784))</f>
        <v>Danod</v>
      </c>
      <c r="D784" s="15">
        <f>IF(INTRO!$E$39="Non-endemic",0,IF(INTRO!$E$39="Endemic but PC is not required",IF(COUNTRY_INFO!$H784=1,COUNTRY_INFO!F784+COUNTRY_INFO!G784,0),IF(COUNTRY_INFO!$H784=1,COUNTRY_INFO!F784+COUNTRY_INFO!G784,IF(COUNTRY_INFO!$I784=1,IF(COUNTRY_INFO!M784&gt;=(COUNTRY_INFO!F784+COUNTRY_INFO!G784),COUNTRY_INFO!F784+COUNTRY_INFO!G784,COUNTRY_INFO!$M784),0))))</f>
        <v>0</v>
      </c>
      <c r="E784" s="16">
        <f>IF(AND(INTRO!$E$39="Non-endemic",INTRO!$E$37="Non-endemic"),"Not required",IF(INTRO!$E$39="Non-endemic","Treat with DEC",COUNTRY_INFO!P784))</f>
        <v>0</v>
      </c>
      <c r="F784" s="16">
        <f>IF(INTRO!$E$39&lt;&gt;"Non-endemic",COUNTRY_INFO!Q784,"Not required")</f>
        <v>0</v>
      </c>
      <c r="G784" s="15">
        <f>IF(COUNTRY_INFO!H784=1, IF($E784=1,$D784, 0),0)</f>
        <v>0</v>
      </c>
      <c r="H784" s="15">
        <f>IF(INTRO!$E$39&lt;&gt;"Endemic",0, IF(AND(COUNTRY_INFO!$I784=1,$F784&lt;&gt;0),IF(COUNTRY_INFO!M784&gt;=(COUNTRY_INFO!F784+COUNTRY_INFO!G784),COUNTRY_INFO!F784+COUNTRY_INFO!G784,COUNTRY_INFO!$M784), 0))</f>
        <v>0</v>
      </c>
      <c r="I784" s="3"/>
      <c r="J784" s="15">
        <f t="shared" si="86"/>
        <v>0</v>
      </c>
      <c r="K784" s="15">
        <f t="shared" si="87"/>
        <v>0</v>
      </c>
      <c r="L784" s="15">
        <f t="shared" si="88"/>
        <v>0</v>
      </c>
      <c r="M784" s="15">
        <f t="shared" si="89"/>
        <v>0</v>
      </c>
      <c r="N784" s="15">
        <f t="shared" si="90"/>
        <v>0</v>
      </c>
      <c r="O784" s="25"/>
      <c r="P784" s="17">
        <f t="shared" si="84"/>
        <v>0</v>
      </c>
      <c r="Q784" s="17">
        <f t="shared" si="85"/>
        <v>0</v>
      </c>
    </row>
    <row r="785" spans="1:17" x14ac:dyDescent="0.2">
      <c r="A785" s="14" t="str">
        <f>IF(INTRO!$E$39="Non-endemic"," ",IF(COUNTRY_INFO!A785=0," ",COUNTRY_INFO!A785))</f>
        <v>Ethiopia</v>
      </c>
      <c r="B785" s="14" t="str">
        <f>IF(INTRO!$E$39="Non-endemic"," ",IF(COUNTRY_INFO!B785=0," ",COUNTRY_INFO!B785))</f>
        <v>SomaliDolo</v>
      </c>
      <c r="C785" s="14" t="str">
        <f>IF(INTRO!$E$39="Non-endemic"," ",IF(COUNTRY_INFO!C785=0," ",COUNTRY_INFO!C785))</f>
        <v>Daratole</v>
      </c>
      <c r="D785" s="15">
        <f>IF(INTRO!$E$39="Non-endemic",0,IF(INTRO!$E$39="Endemic but PC is not required",IF(COUNTRY_INFO!$H785=1,COUNTRY_INFO!F785+COUNTRY_INFO!G785,0),IF(COUNTRY_INFO!$H785=1,COUNTRY_INFO!F785+COUNTRY_INFO!G785,IF(COUNTRY_INFO!$I785=1,IF(COUNTRY_INFO!M785&gt;=(COUNTRY_INFO!F785+COUNTRY_INFO!G785),COUNTRY_INFO!F785+COUNTRY_INFO!G785,COUNTRY_INFO!$M785),0))))</f>
        <v>0</v>
      </c>
      <c r="E785" s="16">
        <f>IF(AND(INTRO!$E$39="Non-endemic",INTRO!$E$37="Non-endemic"),"Not required",IF(INTRO!$E$39="Non-endemic","Treat with DEC",COUNTRY_INFO!P785))</f>
        <v>0</v>
      </c>
      <c r="F785" s="16">
        <f>IF(INTRO!$E$39&lt;&gt;"Non-endemic",COUNTRY_INFO!Q785,"Not required")</f>
        <v>0</v>
      </c>
      <c r="G785" s="15">
        <f>IF(COUNTRY_INFO!H785=1, IF($E785=1,$D785, 0),0)</f>
        <v>0</v>
      </c>
      <c r="H785" s="15">
        <f>IF(INTRO!$E$39&lt;&gt;"Endemic",0, IF(AND(COUNTRY_INFO!$I785=1,$F785&lt;&gt;0),IF(COUNTRY_INFO!M785&gt;=(COUNTRY_INFO!F785+COUNTRY_INFO!G785),COUNTRY_INFO!F785+COUNTRY_INFO!G785,COUNTRY_INFO!$M785), 0))</f>
        <v>0</v>
      </c>
      <c r="I785" s="3"/>
      <c r="J785" s="15">
        <f t="shared" si="86"/>
        <v>0</v>
      </c>
      <c r="K785" s="15">
        <f t="shared" si="87"/>
        <v>0</v>
      </c>
      <c r="L785" s="15">
        <f t="shared" si="88"/>
        <v>0</v>
      </c>
      <c r="M785" s="15">
        <f t="shared" si="89"/>
        <v>0</v>
      </c>
      <c r="N785" s="15">
        <f t="shared" si="90"/>
        <v>0</v>
      </c>
      <c r="O785" s="25"/>
      <c r="P785" s="17">
        <f t="shared" si="84"/>
        <v>0</v>
      </c>
      <c r="Q785" s="17">
        <f t="shared" si="85"/>
        <v>0</v>
      </c>
    </row>
    <row r="786" spans="1:17" x14ac:dyDescent="0.2">
      <c r="A786" s="14" t="str">
        <f>IF(INTRO!$E$39="Non-endemic"," ",IF(COUNTRY_INFO!A786=0," ",COUNTRY_INFO!A786))</f>
        <v>Ethiopia</v>
      </c>
      <c r="B786" s="14" t="str">
        <f>IF(INTRO!$E$39="Non-endemic"," ",IF(COUNTRY_INFO!B786=0," ",COUNTRY_INFO!B786))</f>
        <v>SomaliDolo</v>
      </c>
      <c r="C786" s="14" t="str">
        <f>IF(INTRO!$E$39="Non-endemic"," ",IF(COUNTRY_INFO!C786=0," ",COUNTRY_INFO!C786))</f>
        <v>Galadin</v>
      </c>
      <c r="D786" s="15">
        <f>IF(INTRO!$E$39="Non-endemic",0,IF(INTRO!$E$39="Endemic but PC is not required",IF(COUNTRY_INFO!$H786=1,COUNTRY_INFO!F786+COUNTRY_INFO!G786,0),IF(COUNTRY_INFO!$H786=1,COUNTRY_INFO!F786+COUNTRY_INFO!G786,IF(COUNTRY_INFO!$I786=1,IF(COUNTRY_INFO!M786&gt;=(COUNTRY_INFO!F786+COUNTRY_INFO!G786),COUNTRY_INFO!F786+COUNTRY_INFO!G786,COUNTRY_INFO!$M786),0))))</f>
        <v>0</v>
      </c>
      <c r="E786" s="16">
        <f>IF(AND(INTRO!$E$39="Non-endemic",INTRO!$E$37="Non-endemic"),"Not required",IF(INTRO!$E$39="Non-endemic","Treat with DEC",COUNTRY_INFO!P786))</f>
        <v>0</v>
      </c>
      <c r="F786" s="16">
        <f>IF(INTRO!$E$39&lt;&gt;"Non-endemic",COUNTRY_INFO!Q786,"Not required")</f>
        <v>0</v>
      </c>
      <c r="G786" s="15">
        <f>IF(COUNTRY_INFO!H786=1, IF($E786=1,$D786, 0),0)</f>
        <v>0</v>
      </c>
      <c r="H786" s="15">
        <f>IF(INTRO!$E$39&lt;&gt;"Endemic",0, IF(AND(COUNTRY_INFO!$I786=1,$F786&lt;&gt;0),IF(COUNTRY_INFO!M786&gt;=(COUNTRY_INFO!F786+COUNTRY_INFO!G786),COUNTRY_INFO!F786+COUNTRY_INFO!G786,COUNTRY_INFO!$M786), 0))</f>
        <v>0</v>
      </c>
      <c r="I786" s="3"/>
      <c r="J786" s="15">
        <f t="shared" si="86"/>
        <v>0</v>
      </c>
      <c r="K786" s="15">
        <f t="shared" si="87"/>
        <v>0</v>
      </c>
      <c r="L786" s="15">
        <f t="shared" si="88"/>
        <v>0</v>
      </c>
      <c r="M786" s="15">
        <f t="shared" si="89"/>
        <v>0</v>
      </c>
      <c r="N786" s="15">
        <f t="shared" si="90"/>
        <v>0</v>
      </c>
      <c r="O786" s="25"/>
      <c r="P786" s="17">
        <f t="shared" si="84"/>
        <v>0</v>
      </c>
      <c r="Q786" s="17">
        <f t="shared" si="85"/>
        <v>0</v>
      </c>
    </row>
    <row r="787" spans="1:17" x14ac:dyDescent="0.2">
      <c r="A787" s="14" t="str">
        <f>IF(INTRO!$E$39="Non-endemic"," ",IF(COUNTRY_INFO!A787=0," ",COUNTRY_INFO!A787))</f>
        <v>Ethiopia</v>
      </c>
      <c r="B787" s="14" t="str">
        <f>IF(INTRO!$E$39="Non-endemic"," ",IF(COUNTRY_INFO!B787=0," ",COUNTRY_INFO!B787))</f>
        <v>SomaliDolo</v>
      </c>
      <c r="C787" s="14" t="str">
        <f>IF(INTRO!$E$39="Non-endemic"," ",IF(COUNTRY_INFO!C787=0," ",COUNTRY_INFO!C787))</f>
        <v>Lahelaw-Yeob</v>
      </c>
      <c r="D787" s="15">
        <f>IF(INTRO!$E$39="Non-endemic",0,IF(INTRO!$E$39="Endemic but PC is not required",IF(COUNTRY_INFO!$H787=1,COUNTRY_INFO!F787+COUNTRY_INFO!G787,0),IF(COUNTRY_INFO!$H787=1,COUNTRY_INFO!F787+COUNTRY_INFO!G787,IF(COUNTRY_INFO!$I787=1,IF(COUNTRY_INFO!M787&gt;=(COUNTRY_INFO!F787+COUNTRY_INFO!G787),COUNTRY_INFO!F787+COUNTRY_INFO!G787,COUNTRY_INFO!$M787),0))))</f>
        <v>0</v>
      </c>
      <c r="E787" s="16">
        <f>IF(AND(INTRO!$E$39="Non-endemic",INTRO!$E$37="Non-endemic"),"Not required",IF(INTRO!$E$39="Non-endemic","Treat with DEC",COUNTRY_INFO!P787))</f>
        <v>0</v>
      </c>
      <c r="F787" s="16">
        <f>IF(INTRO!$E$39&lt;&gt;"Non-endemic",COUNTRY_INFO!Q787,"Not required")</f>
        <v>0</v>
      </c>
      <c r="G787" s="15">
        <f>IF(COUNTRY_INFO!H787=1, IF($E787=1,$D787, 0),0)</f>
        <v>0</v>
      </c>
      <c r="H787" s="15">
        <f>IF(INTRO!$E$39&lt;&gt;"Endemic",0, IF(AND(COUNTRY_INFO!$I787=1,$F787&lt;&gt;0),IF(COUNTRY_INFO!M787&gt;=(COUNTRY_INFO!F787+COUNTRY_INFO!G787),COUNTRY_INFO!F787+COUNTRY_INFO!G787,COUNTRY_INFO!$M787), 0))</f>
        <v>0</v>
      </c>
      <c r="I787" s="3"/>
      <c r="J787" s="15">
        <f t="shared" si="86"/>
        <v>0</v>
      </c>
      <c r="K787" s="15">
        <f t="shared" si="87"/>
        <v>0</v>
      </c>
      <c r="L787" s="15">
        <f t="shared" si="88"/>
        <v>0</v>
      </c>
      <c r="M787" s="15">
        <f t="shared" si="89"/>
        <v>0</v>
      </c>
      <c r="N787" s="15">
        <f t="shared" si="90"/>
        <v>0</v>
      </c>
      <c r="O787" s="25"/>
      <c r="P787" s="17">
        <f t="shared" si="84"/>
        <v>0</v>
      </c>
      <c r="Q787" s="17">
        <f t="shared" si="85"/>
        <v>0</v>
      </c>
    </row>
    <row r="788" spans="1:17" x14ac:dyDescent="0.2">
      <c r="A788" s="14" t="str">
        <f>IF(INTRO!$E$39="Non-endemic"," ",IF(COUNTRY_INFO!A788=0," ",COUNTRY_INFO!A788))</f>
        <v>Ethiopia</v>
      </c>
      <c r="B788" s="14" t="str">
        <f>IF(INTRO!$E$39="Non-endemic"," ",IF(COUNTRY_INFO!B788=0," ",COUNTRY_INFO!B788))</f>
        <v>SomaliDolo</v>
      </c>
      <c r="C788" s="14" t="str">
        <f>IF(INTRO!$E$39="Non-endemic"," ",IF(COUNTRY_INFO!C788=0," ",COUNTRY_INFO!C788))</f>
        <v>Warder</v>
      </c>
      <c r="D788" s="15">
        <f>IF(INTRO!$E$39="Non-endemic",0,IF(INTRO!$E$39="Endemic but PC is not required",IF(COUNTRY_INFO!$H788=1,COUNTRY_INFO!F788+COUNTRY_INFO!G788,0),IF(COUNTRY_INFO!$H788=1,COUNTRY_INFO!F788+COUNTRY_INFO!G788,IF(COUNTRY_INFO!$I788=1,IF(COUNTRY_INFO!M788&gt;=(COUNTRY_INFO!F788+COUNTRY_INFO!G788),COUNTRY_INFO!F788+COUNTRY_INFO!G788,COUNTRY_INFO!$M788),0))))</f>
        <v>0</v>
      </c>
      <c r="E788" s="16">
        <f>IF(AND(INTRO!$E$39="Non-endemic",INTRO!$E$37="Non-endemic"),"Not required",IF(INTRO!$E$39="Non-endemic","Treat with DEC",COUNTRY_INFO!P788))</f>
        <v>0</v>
      </c>
      <c r="F788" s="16">
        <f>IF(INTRO!$E$39&lt;&gt;"Non-endemic",COUNTRY_INFO!Q788,"Not required")</f>
        <v>0</v>
      </c>
      <c r="G788" s="15">
        <f>IF(COUNTRY_INFO!H788=1, IF($E788=1,$D788, 0),0)</f>
        <v>0</v>
      </c>
      <c r="H788" s="15">
        <f>IF(INTRO!$E$39&lt;&gt;"Endemic",0, IF(AND(COUNTRY_INFO!$I788=1,$F788&lt;&gt;0),IF(COUNTRY_INFO!M788&gt;=(COUNTRY_INFO!F788+COUNTRY_INFO!G788),COUNTRY_INFO!F788+COUNTRY_INFO!G788,COUNTRY_INFO!$M788), 0))</f>
        <v>0</v>
      </c>
      <c r="I788" s="3"/>
      <c r="J788" s="15">
        <f t="shared" si="86"/>
        <v>0</v>
      </c>
      <c r="K788" s="15">
        <f t="shared" si="87"/>
        <v>0</v>
      </c>
      <c r="L788" s="15">
        <f t="shared" si="88"/>
        <v>0</v>
      </c>
      <c r="M788" s="15">
        <f t="shared" si="89"/>
        <v>0</v>
      </c>
      <c r="N788" s="15">
        <f t="shared" si="90"/>
        <v>0</v>
      </c>
      <c r="O788" s="25"/>
      <c r="P788" s="17">
        <f t="shared" si="84"/>
        <v>0</v>
      </c>
      <c r="Q788" s="17">
        <f t="shared" si="85"/>
        <v>0</v>
      </c>
    </row>
    <row r="789" spans="1:17" x14ac:dyDescent="0.2">
      <c r="A789" s="14" t="str">
        <f>IF(INTRO!$E$39="Non-endemic"," ",IF(COUNTRY_INFO!A789=0," ",COUNTRY_INFO!A789))</f>
        <v>Ethiopia</v>
      </c>
      <c r="B789" s="14" t="str">
        <f>IF(INTRO!$E$39="Non-endemic"," ",IF(COUNTRY_INFO!B789=0," ",COUNTRY_INFO!B789))</f>
        <v>SomaliErer</v>
      </c>
      <c r="C789" s="14" t="str">
        <f>IF(INTRO!$E$39="Non-endemic"," ",IF(COUNTRY_INFO!C789=0," ",COUNTRY_INFO!C789))</f>
        <v>Fik</v>
      </c>
      <c r="D789" s="15">
        <f>IF(INTRO!$E$39="Non-endemic",0,IF(INTRO!$E$39="Endemic but PC is not required",IF(COUNTRY_INFO!$H789=1,COUNTRY_INFO!F789+COUNTRY_INFO!G789,0),IF(COUNTRY_INFO!$H789=1,COUNTRY_INFO!F789+COUNTRY_INFO!G789,IF(COUNTRY_INFO!$I789=1,IF(COUNTRY_INFO!M789&gt;=(COUNTRY_INFO!F789+COUNTRY_INFO!G789),COUNTRY_INFO!F789+COUNTRY_INFO!G789,COUNTRY_INFO!$M789),0))))</f>
        <v>0</v>
      </c>
      <c r="E789" s="16">
        <f>IF(AND(INTRO!$E$39="Non-endemic",INTRO!$E$37="Non-endemic"),"Not required",IF(INTRO!$E$39="Non-endemic","Treat with DEC",COUNTRY_INFO!P789))</f>
        <v>0</v>
      </c>
      <c r="F789" s="16">
        <f>IF(INTRO!$E$39&lt;&gt;"Non-endemic",COUNTRY_INFO!Q789,"Not required")</f>
        <v>0</v>
      </c>
      <c r="G789" s="15">
        <f>IF(COUNTRY_INFO!H789=1, IF($E789=1,$D789, 0),0)</f>
        <v>0</v>
      </c>
      <c r="H789" s="15">
        <f>IF(INTRO!$E$39&lt;&gt;"Endemic",0, IF(AND(COUNTRY_INFO!$I789=1,$F789&lt;&gt;0),IF(COUNTRY_INFO!M789&gt;=(COUNTRY_INFO!F789+COUNTRY_INFO!G789),COUNTRY_INFO!F789+COUNTRY_INFO!G789,COUNTRY_INFO!$M789), 0))</f>
        <v>0</v>
      </c>
      <c r="I789" s="3"/>
      <c r="J789" s="15">
        <f t="shared" si="86"/>
        <v>0</v>
      </c>
      <c r="K789" s="15">
        <f t="shared" si="87"/>
        <v>0</v>
      </c>
      <c r="L789" s="15">
        <f t="shared" si="88"/>
        <v>0</v>
      </c>
      <c r="M789" s="15">
        <f t="shared" si="89"/>
        <v>0</v>
      </c>
      <c r="N789" s="15">
        <f t="shared" si="90"/>
        <v>0</v>
      </c>
      <c r="O789" s="25"/>
      <c r="P789" s="17">
        <f t="shared" si="84"/>
        <v>0</v>
      </c>
      <c r="Q789" s="17">
        <f t="shared" si="85"/>
        <v>0</v>
      </c>
    </row>
    <row r="790" spans="1:17" x14ac:dyDescent="0.2">
      <c r="A790" s="14" t="str">
        <f>IF(INTRO!$E$39="Non-endemic"," ",IF(COUNTRY_INFO!A790=0," ",COUNTRY_INFO!A790))</f>
        <v>Ethiopia</v>
      </c>
      <c r="B790" s="14" t="str">
        <f>IF(INTRO!$E$39="Non-endemic"," ",IF(COUNTRY_INFO!B790=0," ",COUNTRY_INFO!B790))</f>
        <v>SomaliErer</v>
      </c>
      <c r="C790" s="14" t="str">
        <f>IF(INTRO!$E$39="Non-endemic"," ",IF(COUNTRY_INFO!C790=0," ",COUNTRY_INFO!C790))</f>
        <v>Mayamulku</v>
      </c>
      <c r="D790" s="15">
        <f>IF(INTRO!$E$39="Non-endemic",0,IF(INTRO!$E$39="Endemic but PC is not required",IF(COUNTRY_INFO!$H790=1,COUNTRY_INFO!F790+COUNTRY_INFO!G790,0),IF(COUNTRY_INFO!$H790=1,COUNTRY_INFO!F790+COUNTRY_INFO!G790,IF(COUNTRY_INFO!$I790=1,IF(COUNTRY_INFO!M790&gt;=(COUNTRY_INFO!F790+COUNTRY_INFO!G790),COUNTRY_INFO!F790+COUNTRY_INFO!G790,COUNTRY_INFO!$M790),0))))</f>
        <v>0</v>
      </c>
      <c r="E790" s="16">
        <f>IF(AND(INTRO!$E$39="Non-endemic",INTRO!$E$37="Non-endemic"),"Not required",IF(INTRO!$E$39="Non-endemic","Treat with DEC",COUNTRY_INFO!P790))</f>
        <v>0</v>
      </c>
      <c r="F790" s="16">
        <f>IF(INTRO!$E$39&lt;&gt;"Non-endemic",COUNTRY_INFO!Q790,"Not required")</f>
        <v>0</v>
      </c>
      <c r="G790" s="15">
        <f>IF(COUNTRY_INFO!H790=1, IF($E790=1,$D790, 0),0)</f>
        <v>0</v>
      </c>
      <c r="H790" s="15">
        <f>IF(INTRO!$E$39&lt;&gt;"Endemic",0, IF(AND(COUNTRY_INFO!$I790=1,$F790&lt;&gt;0),IF(COUNTRY_INFO!M790&gt;=(COUNTRY_INFO!F790+COUNTRY_INFO!G790),COUNTRY_INFO!F790+COUNTRY_INFO!G790,COUNTRY_INFO!$M790), 0))</f>
        <v>0</v>
      </c>
      <c r="I790" s="3"/>
      <c r="J790" s="15">
        <f t="shared" si="86"/>
        <v>0</v>
      </c>
      <c r="K790" s="15">
        <f t="shared" si="87"/>
        <v>0</v>
      </c>
      <c r="L790" s="15">
        <f t="shared" si="88"/>
        <v>0</v>
      </c>
      <c r="M790" s="15">
        <f t="shared" si="89"/>
        <v>0</v>
      </c>
      <c r="N790" s="15">
        <f t="shared" si="90"/>
        <v>0</v>
      </c>
      <c r="O790" s="25"/>
      <c r="P790" s="17">
        <f t="shared" si="84"/>
        <v>0</v>
      </c>
      <c r="Q790" s="17">
        <f t="shared" si="85"/>
        <v>0</v>
      </c>
    </row>
    <row r="791" spans="1:17" x14ac:dyDescent="0.2">
      <c r="A791" s="14" t="str">
        <f>IF(INTRO!$E$39="Non-endemic"," ",IF(COUNTRY_INFO!A791=0," ",COUNTRY_INFO!A791))</f>
        <v>Ethiopia</v>
      </c>
      <c r="B791" s="14" t="str">
        <f>IF(INTRO!$E$39="Non-endemic"," ",IF(COUNTRY_INFO!B791=0," ",COUNTRY_INFO!B791))</f>
        <v>SomaliErer</v>
      </c>
      <c r="C791" s="14" t="str">
        <f>IF(INTRO!$E$39="Non-endemic"," ",IF(COUNTRY_INFO!C791=0," ",COUNTRY_INFO!C791))</f>
        <v>Qubi</v>
      </c>
      <c r="D791" s="15">
        <f>IF(INTRO!$E$39="Non-endemic",0,IF(INTRO!$E$39="Endemic but PC is not required",IF(COUNTRY_INFO!$H791=1,COUNTRY_INFO!F791+COUNTRY_INFO!G791,0),IF(COUNTRY_INFO!$H791=1,COUNTRY_INFO!F791+COUNTRY_INFO!G791,IF(COUNTRY_INFO!$I791=1,IF(COUNTRY_INFO!M791&gt;=(COUNTRY_INFO!F791+COUNTRY_INFO!G791),COUNTRY_INFO!F791+COUNTRY_INFO!G791,COUNTRY_INFO!$M791),0))))</f>
        <v>0</v>
      </c>
      <c r="E791" s="16">
        <f>IF(AND(INTRO!$E$39="Non-endemic",INTRO!$E$37="Non-endemic"),"Not required",IF(INTRO!$E$39="Non-endemic","Treat with DEC",COUNTRY_INFO!P791))</f>
        <v>0</v>
      </c>
      <c r="F791" s="16">
        <f>IF(INTRO!$E$39&lt;&gt;"Non-endemic",COUNTRY_INFO!Q791,"Not required")</f>
        <v>0</v>
      </c>
      <c r="G791" s="15">
        <f>IF(COUNTRY_INFO!H791=1, IF($E791=1,$D791, 0),0)</f>
        <v>0</v>
      </c>
      <c r="H791" s="15">
        <f>IF(INTRO!$E$39&lt;&gt;"Endemic",0, IF(AND(COUNTRY_INFO!$I791=1,$F791&lt;&gt;0),IF(COUNTRY_INFO!M791&gt;=(COUNTRY_INFO!F791+COUNTRY_INFO!G791),COUNTRY_INFO!F791+COUNTRY_INFO!G791,COUNTRY_INFO!$M791), 0))</f>
        <v>0</v>
      </c>
      <c r="I791" s="3"/>
      <c r="J791" s="15">
        <f t="shared" si="86"/>
        <v>0</v>
      </c>
      <c r="K791" s="15">
        <f t="shared" si="87"/>
        <v>0</v>
      </c>
      <c r="L791" s="15">
        <f t="shared" si="88"/>
        <v>0</v>
      </c>
      <c r="M791" s="15">
        <f t="shared" si="89"/>
        <v>0</v>
      </c>
      <c r="N791" s="15">
        <f t="shared" si="90"/>
        <v>0</v>
      </c>
      <c r="O791" s="25"/>
      <c r="P791" s="17">
        <f t="shared" si="84"/>
        <v>0</v>
      </c>
      <c r="Q791" s="17">
        <f t="shared" si="85"/>
        <v>0</v>
      </c>
    </row>
    <row r="792" spans="1:17" x14ac:dyDescent="0.2">
      <c r="A792" s="14" t="str">
        <f>IF(INTRO!$E$39="Non-endemic"," ",IF(COUNTRY_INFO!A792=0," ",COUNTRY_INFO!A792))</f>
        <v>Ethiopia</v>
      </c>
      <c r="B792" s="14" t="str">
        <f>IF(INTRO!$E$39="Non-endemic"," ",IF(COUNTRY_INFO!B792=0," ",COUNTRY_INFO!B792))</f>
        <v>SomaliErer</v>
      </c>
      <c r="C792" s="14" t="str">
        <f>IF(INTRO!$E$39="Non-endemic"," ",IF(COUNTRY_INFO!C792=0," ",COUNTRY_INFO!C792))</f>
        <v xml:space="preserve">Wangay </v>
      </c>
      <c r="D792" s="15">
        <f>IF(INTRO!$E$39="Non-endemic",0,IF(INTRO!$E$39="Endemic but PC is not required",IF(COUNTRY_INFO!$H792=1,COUNTRY_INFO!F792+COUNTRY_INFO!G792,0),IF(COUNTRY_INFO!$H792=1,COUNTRY_INFO!F792+COUNTRY_INFO!G792,IF(COUNTRY_INFO!$I792=1,IF(COUNTRY_INFO!M792&gt;=(COUNTRY_INFO!F792+COUNTRY_INFO!G792),COUNTRY_INFO!F792+COUNTRY_INFO!G792,COUNTRY_INFO!$M792),0))))</f>
        <v>0</v>
      </c>
      <c r="E792" s="16">
        <f>IF(AND(INTRO!$E$39="Non-endemic",INTRO!$E$37="Non-endemic"),"Not required",IF(INTRO!$E$39="Non-endemic","Treat with DEC",COUNTRY_INFO!P792))</f>
        <v>0</v>
      </c>
      <c r="F792" s="16">
        <f>IF(INTRO!$E$39&lt;&gt;"Non-endemic",COUNTRY_INFO!Q792,"Not required")</f>
        <v>0</v>
      </c>
      <c r="G792" s="15">
        <f>IF(COUNTRY_INFO!H792=1, IF($E792=1,$D792, 0),0)</f>
        <v>0</v>
      </c>
      <c r="H792" s="15">
        <f>IF(INTRO!$E$39&lt;&gt;"Endemic",0, IF(AND(COUNTRY_INFO!$I792=1,$F792&lt;&gt;0),IF(COUNTRY_INFO!M792&gt;=(COUNTRY_INFO!F792+COUNTRY_INFO!G792),COUNTRY_INFO!F792+COUNTRY_INFO!G792,COUNTRY_INFO!$M792), 0))</f>
        <v>0</v>
      </c>
      <c r="I792" s="3"/>
      <c r="J792" s="15">
        <f t="shared" si="86"/>
        <v>0</v>
      </c>
      <c r="K792" s="15">
        <f t="shared" si="87"/>
        <v>0</v>
      </c>
      <c r="L792" s="15">
        <f t="shared" si="88"/>
        <v>0</v>
      </c>
      <c r="M792" s="15">
        <f t="shared" si="89"/>
        <v>0</v>
      </c>
      <c r="N792" s="15">
        <f t="shared" si="90"/>
        <v>0</v>
      </c>
      <c r="O792" s="25"/>
      <c r="P792" s="17">
        <f t="shared" si="84"/>
        <v>0</v>
      </c>
      <c r="Q792" s="17">
        <f t="shared" si="85"/>
        <v>0</v>
      </c>
    </row>
    <row r="793" spans="1:17" x14ac:dyDescent="0.2">
      <c r="A793" s="14" t="str">
        <f>IF(INTRO!$E$39="Non-endemic"," ",IF(COUNTRY_INFO!A793=0," ",COUNTRY_INFO!A793))</f>
        <v>Ethiopia</v>
      </c>
      <c r="B793" s="14" t="str">
        <f>IF(INTRO!$E$39="Non-endemic"," ",IF(COUNTRY_INFO!B793=0," ",COUNTRY_INFO!B793))</f>
        <v>SomaliErer</v>
      </c>
      <c r="C793" s="14" t="str">
        <f>IF(INTRO!$E$39="Non-endemic"," ",IF(COUNTRY_INFO!C793=0," ",COUNTRY_INFO!C793))</f>
        <v xml:space="preserve">Yaxoob </v>
      </c>
      <c r="D793" s="15">
        <f>IF(INTRO!$E$39="Non-endemic",0,IF(INTRO!$E$39="Endemic but PC is not required",IF(COUNTRY_INFO!$H793=1,COUNTRY_INFO!F793+COUNTRY_INFO!G793,0),IF(COUNTRY_INFO!$H793=1,COUNTRY_INFO!F793+COUNTRY_INFO!G793,IF(COUNTRY_INFO!$I793=1,IF(COUNTRY_INFO!M793&gt;=(COUNTRY_INFO!F793+COUNTRY_INFO!G793),COUNTRY_INFO!F793+COUNTRY_INFO!G793,COUNTRY_INFO!$M793),0))))</f>
        <v>0</v>
      </c>
      <c r="E793" s="16">
        <f>IF(AND(INTRO!$E$39="Non-endemic",INTRO!$E$37="Non-endemic"),"Not required",IF(INTRO!$E$39="Non-endemic","Treat with DEC",COUNTRY_INFO!P793))</f>
        <v>0</v>
      </c>
      <c r="F793" s="16">
        <f>IF(INTRO!$E$39&lt;&gt;"Non-endemic",COUNTRY_INFO!Q793,"Not required")</f>
        <v>0</v>
      </c>
      <c r="G793" s="15">
        <f>IF(COUNTRY_INFO!H793=1, IF($E793=1,$D793, 0),0)</f>
        <v>0</v>
      </c>
      <c r="H793" s="15">
        <f>IF(INTRO!$E$39&lt;&gt;"Endemic",0, IF(AND(COUNTRY_INFO!$I793=1,$F793&lt;&gt;0),IF(COUNTRY_INFO!M793&gt;=(COUNTRY_INFO!F793+COUNTRY_INFO!G793),COUNTRY_INFO!F793+COUNTRY_INFO!G793,COUNTRY_INFO!$M793), 0))</f>
        <v>0</v>
      </c>
      <c r="I793" s="3"/>
      <c r="J793" s="15">
        <f t="shared" si="86"/>
        <v>0</v>
      </c>
      <c r="K793" s="15">
        <f t="shared" si="87"/>
        <v>0</v>
      </c>
      <c r="L793" s="15">
        <f t="shared" si="88"/>
        <v>0</v>
      </c>
      <c r="M793" s="15">
        <f t="shared" si="89"/>
        <v>0</v>
      </c>
      <c r="N793" s="15">
        <f t="shared" si="90"/>
        <v>0</v>
      </c>
      <c r="O793" s="25"/>
      <c r="P793" s="17">
        <f t="shared" si="84"/>
        <v>0</v>
      </c>
      <c r="Q793" s="17">
        <f t="shared" si="85"/>
        <v>0</v>
      </c>
    </row>
    <row r="794" spans="1:17" x14ac:dyDescent="0.2">
      <c r="A794" s="14" t="str">
        <f>IF(INTRO!$E$39="Non-endemic"," ",IF(COUNTRY_INFO!A794=0," ",COUNTRY_INFO!A794))</f>
        <v>Ethiopia</v>
      </c>
      <c r="B794" s="14" t="str">
        <f>IF(INTRO!$E$39="Non-endemic"," ",IF(COUNTRY_INFO!B794=0," ",COUNTRY_INFO!B794))</f>
        <v>SomaliFaafan</v>
      </c>
      <c r="C794" s="14" t="str">
        <f>IF(INTRO!$E$39="Non-endemic"," ",IF(COUNTRY_INFO!C794=0," ",COUNTRY_INFO!C794))</f>
        <v>Awbare</v>
      </c>
      <c r="D794" s="15">
        <f>IF(INTRO!$E$39="Non-endemic",0,IF(INTRO!$E$39="Endemic but PC is not required",IF(COUNTRY_INFO!$H794=1,COUNTRY_INFO!F794+COUNTRY_INFO!G794,0),IF(COUNTRY_INFO!$H794=1,COUNTRY_INFO!F794+COUNTRY_INFO!G794,IF(COUNTRY_INFO!$I794=1,IF(COUNTRY_INFO!M794&gt;=(COUNTRY_INFO!F794+COUNTRY_INFO!G794),COUNTRY_INFO!F794+COUNTRY_INFO!G794,COUNTRY_INFO!$M794),0))))</f>
        <v>0</v>
      </c>
      <c r="E794" s="16">
        <f>IF(AND(INTRO!$E$39="Non-endemic",INTRO!$E$37="Non-endemic"),"Not required",IF(INTRO!$E$39="Non-endemic","Treat with DEC",COUNTRY_INFO!P794))</f>
        <v>0</v>
      </c>
      <c r="F794" s="16">
        <f>IF(INTRO!$E$39&lt;&gt;"Non-endemic",COUNTRY_INFO!Q794,"Not required")</f>
        <v>0</v>
      </c>
      <c r="G794" s="15">
        <f>IF(COUNTRY_INFO!H794=1, IF($E794=1,$D794, 0),0)</f>
        <v>0</v>
      </c>
      <c r="H794" s="15">
        <f>IF(INTRO!$E$39&lt;&gt;"Endemic",0, IF(AND(COUNTRY_INFO!$I794=1,$F794&lt;&gt;0),IF(COUNTRY_INFO!M794&gt;=(COUNTRY_INFO!F794+COUNTRY_INFO!G794),COUNTRY_INFO!F794+COUNTRY_INFO!G794,COUNTRY_INFO!$M794), 0))</f>
        <v>0</v>
      </c>
      <c r="I794" s="3"/>
      <c r="J794" s="15">
        <f t="shared" si="86"/>
        <v>0</v>
      </c>
      <c r="K794" s="15">
        <f t="shared" si="87"/>
        <v>0</v>
      </c>
      <c r="L794" s="15">
        <f t="shared" si="88"/>
        <v>0</v>
      </c>
      <c r="M794" s="15">
        <f t="shared" si="89"/>
        <v>0</v>
      </c>
      <c r="N794" s="15">
        <f t="shared" si="90"/>
        <v>0</v>
      </c>
      <c r="O794" s="25"/>
      <c r="P794" s="17">
        <f t="shared" si="84"/>
        <v>0</v>
      </c>
      <c r="Q794" s="17">
        <f t="shared" si="85"/>
        <v>0</v>
      </c>
    </row>
    <row r="795" spans="1:17" x14ac:dyDescent="0.2">
      <c r="A795" s="14" t="str">
        <f>IF(INTRO!$E$39="Non-endemic"," ",IF(COUNTRY_INFO!A795=0," ",COUNTRY_INFO!A795))</f>
        <v>Ethiopia</v>
      </c>
      <c r="B795" s="14" t="str">
        <f>IF(INTRO!$E$39="Non-endemic"," ",IF(COUNTRY_INFO!B795=0," ",COUNTRY_INFO!B795))</f>
        <v>SomaliFaafan</v>
      </c>
      <c r="C795" s="14" t="str">
        <f>IF(INTRO!$E$39="Non-endemic"," ",IF(COUNTRY_INFO!C795=0," ",COUNTRY_INFO!C795))</f>
        <v>Babile</v>
      </c>
      <c r="D795" s="15">
        <f>IF(INTRO!$E$39="Non-endemic",0,IF(INTRO!$E$39="Endemic but PC is not required",IF(COUNTRY_INFO!$H795=1,COUNTRY_INFO!F795+COUNTRY_INFO!G795,0),IF(COUNTRY_INFO!$H795=1,COUNTRY_INFO!F795+COUNTRY_INFO!G795,IF(COUNTRY_INFO!$I795=1,IF(COUNTRY_INFO!M795&gt;=(COUNTRY_INFO!F795+COUNTRY_INFO!G795),COUNTRY_INFO!F795+COUNTRY_INFO!G795,COUNTRY_INFO!$M795),0))))</f>
        <v>0</v>
      </c>
      <c r="E795" s="16">
        <f>IF(AND(INTRO!$E$39="Non-endemic",INTRO!$E$37="Non-endemic"),"Not required",IF(INTRO!$E$39="Non-endemic","Treat with DEC",COUNTRY_INFO!P795))</f>
        <v>0</v>
      </c>
      <c r="F795" s="16">
        <f>IF(INTRO!$E$39&lt;&gt;"Non-endemic",COUNTRY_INFO!Q795,"Not required")</f>
        <v>0</v>
      </c>
      <c r="G795" s="15">
        <f>IF(COUNTRY_INFO!H795=1, IF($E795=1,$D795, 0),0)</f>
        <v>0</v>
      </c>
      <c r="H795" s="15">
        <f>IF(INTRO!$E$39&lt;&gt;"Endemic",0, IF(AND(COUNTRY_INFO!$I795=1,$F795&lt;&gt;0),IF(COUNTRY_INFO!M795&gt;=(COUNTRY_INFO!F795+COUNTRY_INFO!G795),COUNTRY_INFO!F795+COUNTRY_INFO!G795,COUNTRY_INFO!$M795), 0))</f>
        <v>0</v>
      </c>
      <c r="I795" s="3"/>
      <c r="J795" s="15">
        <f t="shared" si="86"/>
        <v>0</v>
      </c>
      <c r="K795" s="15">
        <f t="shared" si="87"/>
        <v>0</v>
      </c>
      <c r="L795" s="15">
        <f t="shared" si="88"/>
        <v>0</v>
      </c>
      <c r="M795" s="15">
        <f t="shared" si="89"/>
        <v>0</v>
      </c>
      <c r="N795" s="15">
        <f t="shared" si="90"/>
        <v>0</v>
      </c>
      <c r="O795" s="25"/>
      <c r="P795" s="17">
        <f t="shared" si="84"/>
        <v>0</v>
      </c>
      <c r="Q795" s="17">
        <f t="shared" si="85"/>
        <v>0</v>
      </c>
    </row>
    <row r="796" spans="1:17" x14ac:dyDescent="0.2">
      <c r="A796" s="14" t="str">
        <f>IF(INTRO!$E$39="Non-endemic"," ",IF(COUNTRY_INFO!A796=0," ",COUNTRY_INFO!A796))</f>
        <v>Ethiopia</v>
      </c>
      <c r="B796" s="14" t="str">
        <f>IF(INTRO!$E$39="Non-endemic"," ",IF(COUNTRY_INFO!B796=0," ",COUNTRY_INFO!B796))</f>
        <v>SomaliFaafan</v>
      </c>
      <c r="C796" s="14" t="str">
        <f>IF(INTRO!$E$39="Non-endemic"," ",IF(COUNTRY_INFO!C796=0," ",COUNTRY_INFO!C796))</f>
        <v>Goljano</v>
      </c>
      <c r="D796" s="15">
        <f>IF(INTRO!$E$39="Non-endemic",0,IF(INTRO!$E$39="Endemic but PC is not required",IF(COUNTRY_INFO!$H796=1,COUNTRY_INFO!F796+COUNTRY_INFO!G796,0),IF(COUNTRY_INFO!$H796=1,COUNTRY_INFO!F796+COUNTRY_INFO!G796,IF(COUNTRY_INFO!$I796=1,IF(COUNTRY_INFO!M796&gt;=(COUNTRY_INFO!F796+COUNTRY_INFO!G796),COUNTRY_INFO!F796+COUNTRY_INFO!G796,COUNTRY_INFO!$M796),0))))</f>
        <v>0</v>
      </c>
      <c r="E796" s="16">
        <f>IF(AND(INTRO!$E$39="Non-endemic",INTRO!$E$37="Non-endemic"),"Not required",IF(INTRO!$E$39="Non-endemic","Treat with DEC",COUNTRY_INFO!P796))</f>
        <v>0</v>
      </c>
      <c r="F796" s="16">
        <f>IF(INTRO!$E$39&lt;&gt;"Non-endemic",COUNTRY_INFO!Q796,"Not required")</f>
        <v>0</v>
      </c>
      <c r="G796" s="15">
        <f>IF(COUNTRY_INFO!H796=1, IF($E796=1,$D796, 0),0)</f>
        <v>0</v>
      </c>
      <c r="H796" s="15">
        <f>IF(INTRO!$E$39&lt;&gt;"Endemic",0, IF(AND(COUNTRY_INFO!$I796=1,$F796&lt;&gt;0),IF(COUNTRY_INFO!M796&gt;=(COUNTRY_INFO!F796+COUNTRY_INFO!G796),COUNTRY_INFO!F796+COUNTRY_INFO!G796,COUNTRY_INFO!$M796), 0))</f>
        <v>0</v>
      </c>
      <c r="I796" s="3"/>
      <c r="J796" s="15">
        <f t="shared" si="86"/>
        <v>0</v>
      </c>
      <c r="K796" s="15">
        <f t="shared" si="87"/>
        <v>0</v>
      </c>
      <c r="L796" s="15">
        <f t="shared" si="88"/>
        <v>0</v>
      </c>
      <c r="M796" s="15">
        <f t="shared" si="89"/>
        <v>0</v>
      </c>
      <c r="N796" s="15">
        <f t="shared" si="90"/>
        <v>0</v>
      </c>
      <c r="O796" s="25"/>
      <c r="P796" s="17">
        <f t="shared" si="84"/>
        <v>0</v>
      </c>
      <c r="Q796" s="17">
        <f t="shared" si="85"/>
        <v>0</v>
      </c>
    </row>
    <row r="797" spans="1:17" x14ac:dyDescent="0.2">
      <c r="A797" s="14" t="str">
        <f>IF(INTRO!$E$39="Non-endemic"," ",IF(COUNTRY_INFO!A797=0," ",COUNTRY_INFO!A797))</f>
        <v>Ethiopia</v>
      </c>
      <c r="B797" s="14" t="str">
        <f>IF(INTRO!$E$39="Non-endemic"," ",IF(COUNTRY_INFO!B797=0," ",COUNTRY_INFO!B797))</f>
        <v>SomaliFaafan</v>
      </c>
      <c r="C797" s="14" t="str">
        <f>IF(INTRO!$E$39="Non-endemic"," ",IF(COUNTRY_INFO!C797=0," ",COUNTRY_INFO!C797))</f>
        <v>Gursum</v>
      </c>
      <c r="D797" s="15">
        <f>IF(INTRO!$E$39="Non-endemic",0,IF(INTRO!$E$39="Endemic but PC is not required",IF(COUNTRY_INFO!$H797=1,COUNTRY_INFO!F797+COUNTRY_INFO!G797,0),IF(COUNTRY_INFO!$H797=1,COUNTRY_INFO!F797+COUNTRY_INFO!G797,IF(COUNTRY_INFO!$I797=1,IF(COUNTRY_INFO!M797&gt;=(COUNTRY_INFO!F797+COUNTRY_INFO!G797),COUNTRY_INFO!F797+COUNTRY_INFO!G797,COUNTRY_INFO!$M797),0))))</f>
        <v>0</v>
      </c>
      <c r="E797" s="16">
        <f>IF(AND(INTRO!$E$39="Non-endemic",INTRO!$E$37="Non-endemic"),"Not required",IF(INTRO!$E$39="Non-endemic","Treat with DEC",COUNTRY_INFO!P797))</f>
        <v>0</v>
      </c>
      <c r="F797" s="16">
        <f>IF(INTRO!$E$39&lt;&gt;"Non-endemic",COUNTRY_INFO!Q797,"Not required")</f>
        <v>0</v>
      </c>
      <c r="G797" s="15">
        <f>IF(COUNTRY_INFO!H797=1, IF($E797=1,$D797, 0),0)</f>
        <v>0</v>
      </c>
      <c r="H797" s="15">
        <f>IF(INTRO!$E$39&lt;&gt;"Endemic",0, IF(AND(COUNTRY_INFO!$I797=1,$F797&lt;&gt;0),IF(COUNTRY_INFO!M797&gt;=(COUNTRY_INFO!F797+COUNTRY_INFO!G797),COUNTRY_INFO!F797+COUNTRY_INFO!G797,COUNTRY_INFO!$M797), 0))</f>
        <v>0</v>
      </c>
      <c r="I797" s="3"/>
      <c r="J797" s="15">
        <f t="shared" si="86"/>
        <v>0</v>
      </c>
      <c r="K797" s="15">
        <f t="shared" si="87"/>
        <v>0</v>
      </c>
      <c r="L797" s="15">
        <f t="shared" si="88"/>
        <v>0</v>
      </c>
      <c r="M797" s="15">
        <f t="shared" si="89"/>
        <v>0</v>
      </c>
      <c r="N797" s="15">
        <f t="shared" si="90"/>
        <v>0</v>
      </c>
      <c r="O797" s="25"/>
      <c r="P797" s="17">
        <f t="shared" si="84"/>
        <v>0</v>
      </c>
      <c r="Q797" s="17">
        <f t="shared" si="85"/>
        <v>0</v>
      </c>
    </row>
    <row r="798" spans="1:17" x14ac:dyDescent="0.2">
      <c r="A798" s="14" t="str">
        <f>IF(INTRO!$E$39="Non-endemic"," ",IF(COUNTRY_INFO!A798=0," ",COUNTRY_INFO!A798))</f>
        <v>Ethiopia</v>
      </c>
      <c r="B798" s="14" t="str">
        <f>IF(INTRO!$E$39="Non-endemic"," ",IF(COUNTRY_INFO!B798=0," ",COUNTRY_INFO!B798))</f>
        <v>SomaliFaafan</v>
      </c>
      <c r="C798" s="14" t="str">
        <f>IF(INTRO!$E$39="Non-endemic"," ",IF(COUNTRY_INFO!C798=0," ",COUNTRY_INFO!C798))</f>
        <v>Harawa</v>
      </c>
      <c r="D798" s="15">
        <f>IF(INTRO!$E$39="Non-endemic",0,IF(INTRO!$E$39="Endemic but PC is not required",IF(COUNTRY_INFO!$H798=1,COUNTRY_INFO!F798+COUNTRY_INFO!G798,0),IF(COUNTRY_INFO!$H798=1,COUNTRY_INFO!F798+COUNTRY_INFO!G798,IF(COUNTRY_INFO!$I798=1,IF(COUNTRY_INFO!M798&gt;=(COUNTRY_INFO!F798+COUNTRY_INFO!G798),COUNTRY_INFO!F798+COUNTRY_INFO!G798,COUNTRY_INFO!$M798),0))))</f>
        <v>0</v>
      </c>
      <c r="E798" s="16">
        <f>IF(AND(INTRO!$E$39="Non-endemic",INTRO!$E$37="Non-endemic"),"Not required",IF(INTRO!$E$39="Non-endemic","Treat with DEC",COUNTRY_INFO!P798))</f>
        <v>0</v>
      </c>
      <c r="F798" s="16">
        <f>IF(INTRO!$E$39&lt;&gt;"Non-endemic",COUNTRY_INFO!Q798,"Not required")</f>
        <v>0</v>
      </c>
      <c r="G798" s="15">
        <f>IF(COUNTRY_INFO!H798=1, IF($E798=1,$D798, 0),0)</f>
        <v>0</v>
      </c>
      <c r="H798" s="15">
        <f>IF(INTRO!$E$39&lt;&gt;"Endemic",0, IF(AND(COUNTRY_INFO!$I798=1,$F798&lt;&gt;0),IF(COUNTRY_INFO!M798&gt;=(COUNTRY_INFO!F798+COUNTRY_INFO!G798),COUNTRY_INFO!F798+COUNTRY_INFO!G798,COUNTRY_INFO!$M798), 0))</f>
        <v>0</v>
      </c>
      <c r="I798" s="3"/>
      <c r="J798" s="15">
        <f t="shared" si="86"/>
        <v>0</v>
      </c>
      <c r="K798" s="15">
        <f t="shared" si="87"/>
        <v>0</v>
      </c>
      <c r="L798" s="15">
        <f t="shared" si="88"/>
        <v>0</v>
      </c>
      <c r="M798" s="15">
        <f t="shared" si="89"/>
        <v>0</v>
      </c>
      <c r="N798" s="15">
        <f t="shared" si="90"/>
        <v>0</v>
      </c>
      <c r="O798" s="25"/>
      <c r="P798" s="17">
        <f t="shared" si="84"/>
        <v>0</v>
      </c>
      <c r="Q798" s="17">
        <f t="shared" si="85"/>
        <v>0</v>
      </c>
    </row>
    <row r="799" spans="1:17" x14ac:dyDescent="0.2">
      <c r="A799" s="14" t="str">
        <f>IF(INTRO!$E$39="Non-endemic"," ",IF(COUNTRY_INFO!A799=0," ",COUNTRY_INFO!A799))</f>
        <v>Ethiopia</v>
      </c>
      <c r="B799" s="14" t="str">
        <f>IF(INTRO!$E$39="Non-endemic"," ",IF(COUNTRY_INFO!B799=0," ",COUNTRY_INFO!B799))</f>
        <v>SomaliFaafan</v>
      </c>
      <c r="C799" s="14" t="str">
        <f>IF(INTRO!$E$39="Non-endemic"," ",IF(COUNTRY_INFO!C799=0," ",COUNTRY_INFO!C799))</f>
        <v>Harorays</v>
      </c>
      <c r="D799" s="15">
        <f>IF(INTRO!$E$39="Non-endemic",0,IF(INTRO!$E$39="Endemic but PC is not required",IF(COUNTRY_INFO!$H799=1,COUNTRY_INFO!F799+COUNTRY_INFO!G799,0),IF(COUNTRY_INFO!$H799=1,COUNTRY_INFO!F799+COUNTRY_INFO!G799,IF(COUNTRY_INFO!$I799=1,IF(COUNTRY_INFO!M799&gt;=(COUNTRY_INFO!F799+COUNTRY_INFO!G799),COUNTRY_INFO!F799+COUNTRY_INFO!G799,COUNTRY_INFO!$M799),0))))</f>
        <v>0</v>
      </c>
      <c r="E799" s="16">
        <f>IF(AND(INTRO!$E$39="Non-endemic",INTRO!$E$37="Non-endemic"),"Not required",IF(INTRO!$E$39="Non-endemic","Treat with DEC",COUNTRY_INFO!P799))</f>
        <v>0</v>
      </c>
      <c r="F799" s="16">
        <f>IF(INTRO!$E$39&lt;&gt;"Non-endemic",COUNTRY_INFO!Q799,"Not required")</f>
        <v>0</v>
      </c>
      <c r="G799" s="15">
        <f>IF(COUNTRY_INFO!H799=1, IF($E799=1,$D799, 0),0)</f>
        <v>0</v>
      </c>
      <c r="H799" s="15">
        <f>IF(INTRO!$E$39&lt;&gt;"Endemic",0, IF(AND(COUNTRY_INFO!$I799=1,$F799&lt;&gt;0),IF(COUNTRY_INFO!M799&gt;=(COUNTRY_INFO!F799+COUNTRY_INFO!G799),COUNTRY_INFO!F799+COUNTRY_INFO!G799,COUNTRY_INFO!$M799), 0))</f>
        <v>0</v>
      </c>
      <c r="I799" s="3"/>
      <c r="J799" s="15">
        <f t="shared" si="86"/>
        <v>0</v>
      </c>
      <c r="K799" s="15">
        <f t="shared" si="87"/>
        <v>0</v>
      </c>
      <c r="L799" s="15">
        <f t="shared" si="88"/>
        <v>0</v>
      </c>
      <c r="M799" s="15">
        <f t="shared" si="89"/>
        <v>0</v>
      </c>
      <c r="N799" s="15">
        <f t="shared" si="90"/>
        <v>0</v>
      </c>
      <c r="O799" s="25"/>
      <c r="P799" s="17">
        <f t="shared" si="84"/>
        <v>0</v>
      </c>
      <c r="Q799" s="17">
        <f t="shared" si="85"/>
        <v>0</v>
      </c>
    </row>
    <row r="800" spans="1:17" x14ac:dyDescent="0.2">
      <c r="A800" s="14" t="str">
        <f>IF(INTRO!$E$39="Non-endemic"," ",IF(COUNTRY_INFO!A800=0," ",COUNTRY_INFO!A800))</f>
        <v>Ethiopia</v>
      </c>
      <c r="B800" s="14" t="str">
        <f>IF(INTRO!$E$39="Non-endemic"," ",IF(COUNTRY_INFO!B800=0," ",COUNTRY_INFO!B800))</f>
        <v>SomaliFaafan</v>
      </c>
      <c r="C800" s="14" t="str">
        <f>IF(INTRO!$E$39="Non-endemic"," ",IF(COUNTRY_INFO!C800=0," ",COUNTRY_INFO!C800))</f>
        <v>Harshim</v>
      </c>
      <c r="D800" s="15">
        <f>IF(INTRO!$E$39="Non-endemic",0,IF(INTRO!$E$39="Endemic but PC is not required",IF(COUNTRY_INFO!$H800=1,COUNTRY_INFO!F800+COUNTRY_INFO!G800,0),IF(COUNTRY_INFO!$H800=1,COUNTRY_INFO!F800+COUNTRY_INFO!G800,IF(COUNTRY_INFO!$I800=1,IF(COUNTRY_INFO!M800&gt;=(COUNTRY_INFO!F800+COUNTRY_INFO!G800),COUNTRY_INFO!F800+COUNTRY_INFO!G800,COUNTRY_INFO!$M800),0))))</f>
        <v>0</v>
      </c>
      <c r="E800" s="16">
        <f>IF(AND(INTRO!$E$39="Non-endemic",INTRO!$E$37="Non-endemic"),"Not required",IF(INTRO!$E$39="Non-endemic","Treat with DEC",COUNTRY_INFO!P800))</f>
        <v>0</v>
      </c>
      <c r="F800" s="16">
        <f>IF(INTRO!$E$39&lt;&gt;"Non-endemic",COUNTRY_INFO!Q800,"Not required")</f>
        <v>0</v>
      </c>
      <c r="G800" s="15">
        <f>IF(COUNTRY_INFO!H800=1, IF($E800=1,$D800, 0),0)</f>
        <v>0</v>
      </c>
      <c r="H800" s="15">
        <f>IF(INTRO!$E$39&lt;&gt;"Endemic",0, IF(AND(COUNTRY_INFO!$I800=1,$F800&lt;&gt;0),IF(COUNTRY_INFO!M800&gt;=(COUNTRY_INFO!F800+COUNTRY_INFO!G800),COUNTRY_INFO!F800+COUNTRY_INFO!G800,COUNTRY_INFO!$M800), 0))</f>
        <v>0</v>
      </c>
      <c r="I800" s="3"/>
      <c r="J800" s="15">
        <f t="shared" si="86"/>
        <v>0</v>
      </c>
      <c r="K800" s="15">
        <f t="shared" si="87"/>
        <v>0</v>
      </c>
      <c r="L800" s="15">
        <f t="shared" si="88"/>
        <v>0</v>
      </c>
      <c r="M800" s="15">
        <f t="shared" si="89"/>
        <v>0</v>
      </c>
      <c r="N800" s="15">
        <f t="shared" si="90"/>
        <v>0</v>
      </c>
      <c r="O800" s="25"/>
      <c r="P800" s="17">
        <f t="shared" si="84"/>
        <v>0</v>
      </c>
      <c r="Q800" s="17">
        <f t="shared" si="85"/>
        <v>0</v>
      </c>
    </row>
    <row r="801" spans="1:17" x14ac:dyDescent="0.2">
      <c r="A801" s="14" t="str">
        <f>IF(INTRO!$E$39="Non-endemic"," ",IF(COUNTRY_INFO!A801=0," ",COUNTRY_INFO!A801))</f>
        <v>Ethiopia</v>
      </c>
      <c r="B801" s="14" t="str">
        <f>IF(INTRO!$E$39="Non-endemic"," ",IF(COUNTRY_INFO!B801=0," ",COUNTRY_INFO!B801))</f>
        <v>SomaliFaafan</v>
      </c>
      <c r="C801" s="14" t="str">
        <f>IF(INTRO!$E$39="Non-endemic"," ",IF(COUNTRY_INFO!C801=0," ",COUNTRY_INFO!C801))</f>
        <v xml:space="preserve">Jigjiga City </v>
      </c>
      <c r="D801" s="15">
        <f>IF(INTRO!$E$39="Non-endemic",0,IF(INTRO!$E$39="Endemic but PC is not required",IF(COUNTRY_INFO!$H801=1,COUNTRY_INFO!F801+COUNTRY_INFO!G801,0),IF(COUNTRY_INFO!$H801=1,COUNTRY_INFO!F801+COUNTRY_INFO!G801,IF(COUNTRY_INFO!$I801=1,IF(COUNTRY_INFO!M801&gt;=(COUNTRY_INFO!F801+COUNTRY_INFO!G801),COUNTRY_INFO!F801+COUNTRY_INFO!G801,COUNTRY_INFO!$M801),0))))</f>
        <v>0</v>
      </c>
      <c r="E801" s="16">
        <f>IF(AND(INTRO!$E$39="Non-endemic",INTRO!$E$37="Non-endemic"),"Not required",IF(INTRO!$E$39="Non-endemic","Treat with DEC",COUNTRY_INFO!P801))</f>
        <v>0</v>
      </c>
      <c r="F801" s="16">
        <f>IF(INTRO!$E$39&lt;&gt;"Non-endemic",COUNTRY_INFO!Q801,"Not required")</f>
        <v>0</v>
      </c>
      <c r="G801" s="15">
        <f>IF(COUNTRY_INFO!H801=1, IF($E801=1,$D801, 0),0)</f>
        <v>0</v>
      </c>
      <c r="H801" s="15">
        <f>IF(INTRO!$E$39&lt;&gt;"Endemic",0, IF(AND(COUNTRY_INFO!$I801=1,$F801&lt;&gt;0),IF(COUNTRY_INFO!M801&gt;=(COUNTRY_INFO!F801+COUNTRY_INFO!G801),COUNTRY_INFO!F801+COUNTRY_INFO!G801,COUNTRY_INFO!$M801), 0))</f>
        <v>0</v>
      </c>
      <c r="I801" s="3"/>
      <c r="J801" s="15">
        <f t="shared" si="86"/>
        <v>0</v>
      </c>
      <c r="K801" s="15">
        <f t="shared" si="87"/>
        <v>0</v>
      </c>
      <c r="L801" s="15">
        <f t="shared" si="88"/>
        <v>0</v>
      </c>
      <c r="M801" s="15">
        <f t="shared" si="89"/>
        <v>0</v>
      </c>
      <c r="N801" s="15">
        <f t="shared" si="90"/>
        <v>0</v>
      </c>
      <c r="O801" s="25"/>
      <c r="P801" s="17">
        <f t="shared" si="84"/>
        <v>0</v>
      </c>
      <c r="Q801" s="17">
        <f t="shared" si="85"/>
        <v>0</v>
      </c>
    </row>
    <row r="802" spans="1:17" x14ac:dyDescent="0.2">
      <c r="A802" s="14" t="str">
        <f>IF(INTRO!$E$39="Non-endemic"," ",IF(COUNTRY_INFO!A802=0," ",COUNTRY_INFO!A802))</f>
        <v>Ethiopia</v>
      </c>
      <c r="B802" s="14" t="str">
        <f>IF(INTRO!$E$39="Non-endemic"," ",IF(COUNTRY_INFO!B802=0," ",COUNTRY_INFO!B802))</f>
        <v>SomaliFaafan</v>
      </c>
      <c r="C802" s="14" t="str">
        <f>IF(INTRO!$E$39="Non-endemic"," ",IF(COUNTRY_INFO!C802=0," ",COUNTRY_INFO!C802))</f>
        <v>Kebribeyah</v>
      </c>
      <c r="D802" s="15">
        <f>IF(INTRO!$E$39="Non-endemic",0,IF(INTRO!$E$39="Endemic but PC is not required",IF(COUNTRY_INFO!$H802=1,COUNTRY_INFO!F802+COUNTRY_INFO!G802,0),IF(COUNTRY_INFO!$H802=1,COUNTRY_INFO!F802+COUNTRY_INFO!G802,IF(COUNTRY_INFO!$I802=1,IF(COUNTRY_INFO!M802&gt;=(COUNTRY_INFO!F802+COUNTRY_INFO!G802),COUNTRY_INFO!F802+COUNTRY_INFO!G802,COUNTRY_INFO!$M802),0))))</f>
        <v>0</v>
      </c>
      <c r="E802" s="16">
        <f>IF(AND(INTRO!$E$39="Non-endemic",INTRO!$E$37="Non-endemic"),"Not required",IF(INTRO!$E$39="Non-endemic","Treat with DEC",COUNTRY_INFO!P802))</f>
        <v>0</v>
      </c>
      <c r="F802" s="16">
        <f>IF(INTRO!$E$39&lt;&gt;"Non-endemic",COUNTRY_INFO!Q802,"Not required")</f>
        <v>0</v>
      </c>
      <c r="G802" s="15">
        <f>IF(COUNTRY_INFO!H802=1, IF($E802=1,$D802, 0),0)</f>
        <v>0</v>
      </c>
      <c r="H802" s="15">
        <f>IF(INTRO!$E$39&lt;&gt;"Endemic",0, IF(AND(COUNTRY_INFO!$I802=1,$F802&lt;&gt;0),IF(COUNTRY_INFO!M802&gt;=(COUNTRY_INFO!F802+COUNTRY_INFO!G802),COUNTRY_INFO!F802+COUNTRY_INFO!G802,COUNTRY_INFO!$M802), 0))</f>
        <v>0</v>
      </c>
      <c r="I802" s="3"/>
      <c r="J802" s="15">
        <f t="shared" si="86"/>
        <v>0</v>
      </c>
      <c r="K802" s="15">
        <f t="shared" si="87"/>
        <v>0</v>
      </c>
      <c r="L802" s="15">
        <f t="shared" si="88"/>
        <v>0</v>
      </c>
      <c r="M802" s="15">
        <f t="shared" si="89"/>
        <v>0</v>
      </c>
      <c r="N802" s="15">
        <f t="shared" si="90"/>
        <v>0</v>
      </c>
      <c r="O802" s="25"/>
      <c r="P802" s="17">
        <f t="shared" si="84"/>
        <v>0</v>
      </c>
      <c r="Q802" s="17">
        <f t="shared" si="85"/>
        <v>0</v>
      </c>
    </row>
    <row r="803" spans="1:17" x14ac:dyDescent="0.2">
      <c r="A803" s="14" t="str">
        <f>IF(INTRO!$E$39="Non-endemic"," ",IF(COUNTRY_INFO!A803=0," ",COUNTRY_INFO!A803))</f>
        <v>Ethiopia</v>
      </c>
      <c r="B803" s="14" t="str">
        <f>IF(INTRO!$E$39="Non-endemic"," ",IF(COUNTRY_INFO!B803=0," ",COUNTRY_INFO!B803))</f>
        <v>SomaliFaafan</v>
      </c>
      <c r="C803" s="14" t="str">
        <f>IF(INTRO!$E$39="Non-endemic"," ",IF(COUNTRY_INFO!C803=0," ",COUNTRY_INFO!C803))</f>
        <v>Kebribeyah Town</v>
      </c>
      <c r="D803" s="15">
        <f>IF(INTRO!$E$39="Non-endemic",0,IF(INTRO!$E$39="Endemic but PC is not required",IF(COUNTRY_INFO!$H803=1,COUNTRY_INFO!F803+COUNTRY_INFO!G803,0),IF(COUNTRY_INFO!$H803=1,COUNTRY_INFO!F803+COUNTRY_INFO!G803,IF(COUNTRY_INFO!$I803=1,IF(COUNTRY_INFO!M803&gt;=(COUNTRY_INFO!F803+COUNTRY_INFO!G803),COUNTRY_INFO!F803+COUNTRY_INFO!G803,COUNTRY_INFO!$M803),0))))</f>
        <v>0</v>
      </c>
      <c r="E803" s="16">
        <f>IF(AND(INTRO!$E$39="Non-endemic",INTRO!$E$37="Non-endemic"),"Not required",IF(INTRO!$E$39="Non-endemic","Treat with DEC",COUNTRY_INFO!P803))</f>
        <v>0</v>
      </c>
      <c r="F803" s="16">
        <f>IF(INTRO!$E$39&lt;&gt;"Non-endemic",COUNTRY_INFO!Q803,"Not required")</f>
        <v>0</v>
      </c>
      <c r="G803" s="15">
        <f>IF(COUNTRY_INFO!H803=1, IF($E803=1,$D803, 0),0)</f>
        <v>0</v>
      </c>
      <c r="H803" s="15">
        <f>IF(INTRO!$E$39&lt;&gt;"Endemic",0, IF(AND(COUNTRY_INFO!$I803=1,$F803&lt;&gt;0),IF(COUNTRY_INFO!M803&gt;=(COUNTRY_INFO!F803+COUNTRY_INFO!G803),COUNTRY_INFO!F803+COUNTRY_INFO!G803,COUNTRY_INFO!$M803), 0))</f>
        <v>0</v>
      </c>
      <c r="I803" s="3"/>
      <c r="J803" s="15">
        <f t="shared" si="86"/>
        <v>0</v>
      </c>
      <c r="K803" s="15">
        <f t="shared" si="87"/>
        <v>0</v>
      </c>
      <c r="L803" s="15">
        <f t="shared" si="88"/>
        <v>0</v>
      </c>
      <c r="M803" s="15">
        <f t="shared" si="89"/>
        <v>0</v>
      </c>
      <c r="N803" s="15">
        <f t="shared" si="90"/>
        <v>0</v>
      </c>
      <c r="O803" s="25"/>
      <c r="P803" s="17">
        <f t="shared" si="84"/>
        <v>0</v>
      </c>
      <c r="Q803" s="17">
        <f t="shared" si="85"/>
        <v>0</v>
      </c>
    </row>
    <row r="804" spans="1:17" x14ac:dyDescent="0.2">
      <c r="A804" s="14" t="str">
        <f>IF(INTRO!$E$39="Non-endemic"," ",IF(COUNTRY_INFO!A804=0," ",COUNTRY_INFO!A804))</f>
        <v>Ethiopia</v>
      </c>
      <c r="B804" s="14" t="str">
        <f>IF(INTRO!$E$39="Non-endemic"," ",IF(COUNTRY_INFO!B804=0," ",COUNTRY_INFO!B804))</f>
        <v>SomaliFaafan</v>
      </c>
      <c r="C804" s="14" t="str">
        <f>IF(INTRO!$E$39="Non-endemic"," ",IF(COUNTRY_INFO!C804=0," ",COUNTRY_INFO!C804))</f>
        <v>Qoran-Mulla</v>
      </c>
      <c r="D804" s="15">
        <f>IF(INTRO!$E$39="Non-endemic",0,IF(INTRO!$E$39="Endemic but PC is not required",IF(COUNTRY_INFO!$H804=1,COUNTRY_INFO!F804+COUNTRY_INFO!G804,0),IF(COUNTRY_INFO!$H804=1,COUNTRY_INFO!F804+COUNTRY_INFO!G804,IF(COUNTRY_INFO!$I804=1,IF(COUNTRY_INFO!M804&gt;=(COUNTRY_INFO!F804+COUNTRY_INFO!G804),COUNTRY_INFO!F804+COUNTRY_INFO!G804,COUNTRY_INFO!$M804),0))))</f>
        <v>0</v>
      </c>
      <c r="E804" s="16">
        <f>IF(AND(INTRO!$E$39="Non-endemic",INTRO!$E$37="Non-endemic"),"Not required",IF(INTRO!$E$39="Non-endemic","Treat with DEC",COUNTRY_INFO!P804))</f>
        <v>0</v>
      </c>
      <c r="F804" s="16">
        <f>IF(INTRO!$E$39&lt;&gt;"Non-endemic",COUNTRY_INFO!Q804,"Not required")</f>
        <v>0</v>
      </c>
      <c r="G804" s="15">
        <f>IF(COUNTRY_INFO!H804=1, IF($E804=1,$D804, 0),0)</f>
        <v>0</v>
      </c>
      <c r="H804" s="15">
        <f>IF(INTRO!$E$39&lt;&gt;"Endemic",0, IF(AND(COUNTRY_INFO!$I804=1,$F804&lt;&gt;0),IF(COUNTRY_INFO!M804&gt;=(COUNTRY_INFO!F804+COUNTRY_INFO!G804),COUNTRY_INFO!F804+COUNTRY_INFO!G804,COUNTRY_INFO!$M804), 0))</f>
        <v>0</v>
      </c>
      <c r="I804" s="3"/>
      <c r="J804" s="15">
        <f t="shared" si="86"/>
        <v>0</v>
      </c>
      <c r="K804" s="15">
        <f t="shared" si="87"/>
        <v>0</v>
      </c>
      <c r="L804" s="15">
        <f t="shared" si="88"/>
        <v>0</v>
      </c>
      <c r="M804" s="15">
        <f t="shared" si="89"/>
        <v>0</v>
      </c>
      <c r="N804" s="15">
        <f t="shared" si="90"/>
        <v>0</v>
      </c>
      <c r="O804" s="25"/>
      <c r="P804" s="17">
        <f t="shared" si="84"/>
        <v>0</v>
      </c>
      <c r="Q804" s="17">
        <f t="shared" si="85"/>
        <v>0</v>
      </c>
    </row>
    <row r="805" spans="1:17" x14ac:dyDescent="0.2">
      <c r="A805" s="14" t="str">
        <f>IF(INTRO!$E$39="Non-endemic"," ",IF(COUNTRY_INFO!A805=0," ",COUNTRY_INFO!A805))</f>
        <v>Ethiopia</v>
      </c>
      <c r="B805" s="14" t="str">
        <f>IF(INTRO!$E$39="Non-endemic"," ",IF(COUNTRY_INFO!B805=0," ",COUNTRY_INFO!B805))</f>
        <v>SomaliFaafan</v>
      </c>
      <c r="C805" s="14" t="str">
        <f>IF(INTRO!$E$39="Non-endemic"," ",IF(COUNTRY_INFO!C805=0," ",COUNTRY_INFO!C805))</f>
        <v>Shabeley</v>
      </c>
      <c r="D805" s="15">
        <f>IF(INTRO!$E$39="Non-endemic",0,IF(INTRO!$E$39="Endemic but PC is not required",IF(COUNTRY_INFO!$H805=1,COUNTRY_INFO!F805+COUNTRY_INFO!G805,0),IF(COUNTRY_INFO!$H805=1,COUNTRY_INFO!F805+COUNTRY_INFO!G805,IF(COUNTRY_INFO!$I805=1,IF(COUNTRY_INFO!M805&gt;=(COUNTRY_INFO!F805+COUNTRY_INFO!G805),COUNTRY_INFO!F805+COUNTRY_INFO!G805,COUNTRY_INFO!$M805),0))))</f>
        <v>0</v>
      </c>
      <c r="E805" s="16">
        <f>IF(AND(INTRO!$E$39="Non-endemic",INTRO!$E$37="Non-endemic"),"Not required",IF(INTRO!$E$39="Non-endemic","Treat with DEC",COUNTRY_INFO!P805))</f>
        <v>0</v>
      </c>
      <c r="F805" s="16">
        <f>IF(INTRO!$E$39&lt;&gt;"Non-endemic",COUNTRY_INFO!Q805,"Not required")</f>
        <v>0</v>
      </c>
      <c r="G805" s="15">
        <f>IF(COUNTRY_INFO!H805=1, IF($E805=1,$D805, 0),0)</f>
        <v>0</v>
      </c>
      <c r="H805" s="15">
        <f>IF(INTRO!$E$39&lt;&gt;"Endemic",0, IF(AND(COUNTRY_INFO!$I805=1,$F805&lt;&gt;0),IF(COUNTRY_INFO!M805&gt;=(COUNTRY_INFO!F805+COUNTRY_INFO!G805),COUNTRY_INFO!F805+COUNTRY_INFO!G805,COUNTRY_INFO!$M805), 0))</f>
        <v>0</v>
      </c>
      <c r="I805" s="3"/>
      <c r="J805" s="15">
        <f t="shared" si="86"/>
        <v>0</v>
      </c>
      <c r="K805" s="15">
        <f t="shared" si="87"/>
        <v>0</v>
      </c>
      <c r="L805" s="15">
        <f t="shared" si="88"/>
        <v>0</v>
      </c>
      <c r="M805" s="15">
        <f t="shared" si="89"/>
        <v>0</v>
      </c>
      <c r="N805" s="15">
        <f t="shared" si="90"/>
        <v>0</v>
      </c>
      <c r="O805" s="25"/>
      <c r="P805" s="17">
        <f t="shared" si="84"/>
        <v>0</v>
      </c>
      <c r="Q805" s="17">
        <f t="shared" si="85"/>
        <v>0</v>
      </c>
    </row>
    <row r="806" spans="1:17" x14ac:dyDescent="0.2">
      <c r="A806" s="14" t="str">
        <f>IF(INTRO!$E$39="Non-endemic"," ",IF(COUNTRY_INFO!A806=0," ",COUNTRY_INFO!A806))</f>
        <v>Ethiopia</v>
      </c>
      <c r="B806" s="14" t="str">
        <f>IF(INTRO!$E$39="Non-endemic"," ",IF(COUNTRY_INFO!B806=0," ",COUNTRY_INFO!B806))</f>
        <v>SomaliFaafan</v>
      </c>
      <c r="C806" s="14" t="str">
        <f>IF(INTRO!$E$39="Non-endemic"," ",IF(COUNTRY_INFO!C806=0," ",COUNTRY_INFO!C806))</f>
        <v>Togo Wajjale</v>
      </c>
      <c r="D806" s="15">
        <f>IF(INTRO!$E$39="Non-endemic",0,IF(INTRO!$E$39="Endemic but PC is not required",IF(COUNTRY_INFO!$H806=1,COUNTRY_INFO!F806+COUNTRY_INFO!G806,0),IF(COUNTRY_INFO!$H806=1,COUNTRY_INFO!F806+COUNTRY_INFO!G806,IF(COUNTRY_INFO!$I806=1,IF(COUNTRY_INFO!M806&gt;=(COUNTRY_INFO!F806+COUNTRY_INFO!G806),COUNTRY_INFO!F806+COUNTRY_INFO!G806,COUNTRY_INFO!$M806),0))))</f>
        <v>0</v>
      </c>
      <c r="E806" s="16">
        <f>IF(AND(INTRO!$E$39="Non-endemic",INTRO!$E$37="Non-endemic"),"Not required",IF(INTRO!$E$39="Non-endemic","Treat with DEC",COUNTRY_INFO!P806))</f>
        <v>0</v>
      </c>
      <c r="F806" s="16">
        <f>IF(INTRO!$E$39&lt;&gt;"Non-endemic",COUNTRY_INFO!Q806,"Not required")</f>
        <v>0</v>
      </c>
      <c r="G806" s="15">
        <f>IF(COUNTRY_INFO!H806=1, IF($E806=1,$D806, 0),0)</f>
        <v>0</v>
      </c>
      <c r="H806" s="15">
        <f>IF(INTRO!$E$39&lt;&gt;"Endemic",0, IF(AND(COUNTRY_INFO!$I806=1,$F806&lt;&gt;0),IF(COUNTRY_INFO!M806&gt;=(COUNTRY_INFO!F806+COUNTRY_INFO!G806),COUNTRY_INFO!F806+COUNTRY_INFO!G806,COUNTRY_INFO!$M806), 0))</f>
        <v>0</v>
      </c>
      <c r="I806" s="3"/>
      <c r="J806" s="15">
        <f t="shared" si="86"/>
        <v>0</v>
      </c>
      <c r="K806" s="15">
        <f t="shared" si="87"/>
        <v>0</v>
      </c>
      <c r="L806" s="15">
        <f t="shared" si="88"/>
        <v>0</v>
      </c>
      <c r="M806" s="15">
        <f t="shared" si="89"/>
        <v>0</v>
      </c>
      <c r="N806" s="15">
        <f t="shared" si="90"/>
        <v>0</v>
      </c>
      <c r="O806" s="25"/>
      <c r="P806" s="17">
        <f t="shared" si="84"/>
        <v>0</v>
      </c>
      <c r="Q806" s="17">
        <f t="shared" si="85"/>
        <v>0</v>
      </c>
    </row>
    <row r="807" spans="1:17" x14ac:dyDescent="0.2">
      <c r="A807" s="14" t="str">
        <f>IF(INTRO!$E$39="Non-endemic"," ",IF(COUNTRY_INFO!A807=0," ",COUNTRY_INFO!A807))</f>
        <v>Ethiopia</v>
      </c>
      <c r="B807" s="14" t="str">
        <f>IF(INTRO!$E$39="Non-endemic"," ",IF(COUNTRY_INFO!B807=0," ",COUNTRY_INFO!B807))</f>
        <v>SomaliFaafan</v>
      </c>
      <c r="C807" s="14" t="str">
        <f>IF(INTRO!$E$39="Non-endemic"," ",IF(COUNTRY_INFO!C807=0," ",COUNTRY_INFO!C807))</f>
        <v>Tuliguled</v>
      </c>
      <c r="D807" s="15">
        <f>IF(INTRO!$E$39="Non-endemic",0,IF(INTRO!$E$39="Endemic but PC is not required",IF(COUNTRY_INFO!$H807=1,COUNTRY_INFO!F807+COUNTRY_INFO!G807,0),IF(COUNTRY_INFO!$H807=1,COUNTRY_INFO!F807+COUNTRY_INFO!G807,IF(COUNTRY_INFO!$I807=1,IF(COUNTRY_INFO!M807&gt;=(COUNTRY_INFO!F807+COUNTRY_INFO!G807),COUNTRY_INFO!F807+COUNTRY_INFO!G807,COUNTRY_INFO!$M807),0))))</f>
        <v>0</v>
      </c>
      <c r="E807" s="16">
        <f>IF(AND(INTRO!$E$39="Non-endemic",INTRO!$E$37="Non-endemic"),"Not required",IF(INTRO!$E$39="Non-endemic","Treat with DEC",COUNTRY_INFO!P807))</f>
        <v>0</v>
      </c>
      <c r="F807" s="16">
        <f>IF(INTRO!$E$39&lt;&gt;"Non-endemic",COUNTRY_INFO!Q807,"Not required")</f>
        <v>0</v>
      </c>
      <c r="G807" s="15">
        <f>IF(COUNTRY_INFO!H807=1, IF($E807=1,$D807, 0),0)</f>
        <v>0</v>
      </c>
      <c r="H807" s="15">
        <f>IF(INTRO!$E$39&lt;&gt;"Endemic",0, IF(AND(COUNTRY_INFO!$I807=1,$F807&lt;&gt;0),IF(COUNTRY_INFO!M807&gt;=(COUNTRY_INFO!F807+COUNTRY_INFO!G807),COUNTRY_INFO!F807+COUNTRY_INFO!G807,COUNTRY_INFO!$M807), 0))</f>
        <v>0</v>
      </c>
      <c r="I807" s="3"/>
      <c r="J807" s="15">
        <f t="shared" si="86"/>
        <v>0</v>
      </c>
      <c r="K807" s="15">
        <f t="shared" si="87"/>
        <v>0</v>
      </c>
      <c r="L807" s="15">
        <f t="shared" si="88"/>
        <v>0</v>
      </c>
      <c r="M807" s="15">
        <f t="shared" si="89"/>
        <v>0</v>
      </c>
      <c r="N807" s="15">
        <f t="shared" si="90"/>
        <v>0</v>
      </c>
      <c r="O807" s="25"/>
      <c r="P807" s="17">
        <f t="shared" si="84"/>
        <v>0</v>
      </c>
      <c r="Q807" s="17">
        <f t="shared" si="85"/>
        <v>0</v>
      </c>
    </row>
    <row r="808" spans="1:17" x14ac:dyDescent="0.2">
      <c r="A808" s="14" t="str">
        <f>IF(INTRO!$E$39="Non-endemic"," ",IF(COUNTRY_INFO!A808=0," ",COUNTRY_INFO!A808))</f>
        <v>Ethiopia</v>
      </c>
      <c r="B808" s="14" t="str">
        <f>IF(INTRO!$E$39="Non-endemic"," ",IF(COUNTRY_INFO!B808=0," ",COUNTRY_INFO!B808))</f>
        <v>SomaliJarar</v>
      </c>
      <c r="C808" s="14" t="str">
        <f>IF(INTRO!$E$39="Non-endemic"," ",IF(COUNTRY_INFO!C808=0," ",COUNTRY_INFO!C808))</f>
        <v>Ararso</v>
      </c>
      <c r="D808" s="15">
        <f>IF(INTRO!$E$39="Non-endemic",0,IF(INTRO!$E$39="Endemic but PC is not required",IF(COUNTRY_INFO!$H808=1,COUNTRY_INFO!F808+COUNTRY_INFO!G808,0),IF(COUNTRY_INFO!$H808=1,COUNTRY_INFO!F808+COUNTRY_INFO!G808,IF(COUNTRY_INFO!$I808=1,IF(COUNTRY_INFO!M808&gt;=(COUNTRY_INFO!F808+COUNTRY_INFO!G808),COUNTRY_INFO!F808+COUNTRY_INFO!G808,COUNTRY_INFO!$M808),0))))</f>
        <v>0</v>
      </c>
      <c r="E808" s="16">
        <f>IF(AND(INTRO!$E$39="Non-endemic",INTRO!$E$37="Non-endemic"),"Not required",IF(INTRO!$E$39="Non-endemic","Treat with DEC",COUNTRY_INFO!P808))</f>
        <v>0</v>
      </c>
      <c r="F808" s="16">
        <f>IF(INTRO!$E$39&lt;&gt;"Non-endemic",COUNTRY_INFO!Q808,"Not required")</f>
        <v>0</v>
      </c>
      <c r="G808" s="15">
        <f>IF(COUNTRY_INFO!H808=1, IF($E808=1,$D808, 0),0)</f>
        <v>0</v>
      </c>
      <c r="H808" s="15">
        <f>IF(INTRO!$E$39&lt;&gt;"Endemic",0, IF(AND(COUNTRY_INFO!$I808=1,$F808&lt;&gt;0),IF(COUNTRY_INFO!M808&gt;=(COUNTRY_INFO!F808+COUNTRY_INFO!G808),COUNTRY_INFO!F808+COUNTRY_INFO!G808,COUNTRY_INFO!$M808), 0))</f>
        <v>0</v>
      </c>
      <c r="I808" s="3"/>
      <c r="J808" s="15">
        <f t="shared" si="86"/>
        <v>0</v>
      </c>
      <c r="K808" s="15">
        <f t="shared" si="87"/>
        <v>0</v>
      </c>
      <c r="L808" s="15">
        <f t="shared" si="88"/>
        <v>0</v>
      </c>
      <c r="M808" s="15">
        <f t="shared" si="89"/>
        <v>0</v>
      </c>
      <c r="N808" s="15">
        <f t="shared" si="90"/>
        <v>0</v>
      </c>
      <c r="O808" s="25"/>
      <c r="P808" s="17">
        <f t="shared" si="84"/>
        <v>0</v>
      </c>
      <c r="Q808" s="17">
        <f t="shared" si="85"/>
        <v>0</v>
      </c>
    </row>
    <row r="809" spans="1:17" x14ac:dyDescent="0.2">
      <c r="A809" s="14" t="str">
        <f>IF(INTRO!$E$39="Non-endemic"," ",IF(COUNTRY_INFO!A809=0," ",COUNTRY_INFO!A809))</f>
        <v>Ethiopia</v>
      </c>
      <c r="B809" s="14" t="str">
        <f>IF(INTRO!$E$39="Non-endemic"," ",IF(COUNTRY_INFO!B809=0," ",COUNTRY_INFO!B809))</f>
        <v>SomaliJarar</v>
      </c>
      <c r="C809" s="14" t="str">
        <f>IF(INTRO!$E$39="Non-endemic"," ",IF(COUNTRY_INFO!C809=0," ",COUNTRY_INFO!C809))</f>
        <v>Aware</v>
      </c>
      <c r="D809" s="15">
        <f>IF(INTRO!$E$39="Non-endemic",0,IF(INTRO!$E$39="Endemic but PC is not required",IF(COUNTRY_INFO!$H809=1,COUNTRY_INFO!F809+COUNTRY_INFO!G809,0),IF(COUNTRY_INFO!$H809=1,COUNTRY_INFO!F809+COUNTRY_INFO!G809,IF(COUNTRY_INFO!$I809=1,IF(COUNTRY_INFO!M809&gt;=(COUNTRY_INFO!F809+COUNTRY_INFO!G809),COUNTRY_INFO!F809+COUNTRY_INFO!G809,COUNTRY_INFO!$M809),0))))</f>
        <v>0</v>
      </c>
      <c r="E809" s="16">
        <f>IF(AND(INTRO!$E$39="Non-endemic",INTRO!$E$37="Non-endemic"),"Not required",IF(INTRO!$E$39="Non-endemic","Treat with DEC",COUNTRY_INFO!P809))</f>
        <v>0</v>
      </c>
      <c r="F809" s="16">
        <f>IF(INTRO!$E$39&lt;&gt;"Non-endemic",COUNTRY_INFO!Q809,"Not required")</f>
        <v>0</v>
      </c>
      <c r="G809" s="15">
        <f>IF(COUNTRY_INFO!H809=1, IF($E809=1,$D809, 0),0)</f>
        <v>0</v>
      </c>
      <c r="H809" s="15">
        <f>IF(INTRO!$E$39&lt;&gt;"Endemic",0, IF(AND(COUNTRY_INFO!$I809=1,$F809&lt;&gt;0),IF(COUNTRY_INFO!M809&gt;=(COUNTRY_INFO!F809+COUNTRY_INFO!G809),COUNTRY_INFO!F809+COUNTRY_INFO!G809,COUNTRY_INFO!$M809), 0))</f>
        <v>0</v>
      </c>
      <c r="I809" s="3"/>
      <c r="J809" s="15">
        <f t="shared" si="86"/>
        <v>0</v>
      </c>
      <c r="K809" s="15">
        <f t="shared" si="87"/>
        <v>0</v>
      </c>
      <c r="L809" s="15">
        <f t="shared" si="88"/>
        <v>0</v>
      </c>
      <c r="M809" s="15">
        <f t="shared" si="89"/>
        <v>0</v>
      </c>
      <c r="N809" s="15">
        <f t="shared" si="90"/>
        <v>0</v>
      </c>
      <c r="O809" s="25"/>
      <c r="P809" s="17">
        <f t="shared" si="84"/>
        <v>0</v>
      </c>
      <c r="Q809" s="17">
        <f t="shared" si="85"/>
        <v>0</v>
      </c>
    </row>
    <row r="810" spans="1:17" x14ac:dyDescent="0.2">
      <c r="A810" s="14" t="str">
        <f>IF(INTRO!$E$39="Non-endemic"," ",IF(COUNTRY_INFO!A810=0," ",COUNTRY_INFO!A810))</f>
        <v>Ethiopia</v>
      </c>
      <c r="B810" s="14" t="str">
        <f>IF(INTRO!$E$39="Non-endemic"," ",IF(COUNTRY_INFO!B810=0," ",COUNTRY_INFO!B810))</f>
        <v>SomaliJarar</v>
      </c>
      <c r="C810" s="14" t="str">
        <f>IF(INTRO!$E$39="Non-endemic"," ",IF(COUNTRY_INFO!C810=0," ",COUNTRY_INFO!C810))</f>
        <v>Birqod</v>
      </c>
      <c r="D810" s="15">
        <f>IF(INTRO!$E$39="Non-endemic",0,IF(INTRO!$E$39="Endemic but PC is not required",IF(COUNTRY_INFO!$H810=1,COUNTRY_INFO!F810+COUNTRY_INFO!G810,0),IF(COUNTRY_INFO!$H810=1,COUNTRY_INFO!F810+COUNTRY_INFO!G810,IF(COUNTRY_INFO!$I810=1,IF(COUNTRY_INFO!M810&gt;=(COUNTRY_INFO!F810+COUNTRY_INFO!G810),COUNTRY_INFO!F810+COUNTRY_INFO!G810,COUNTRY_INFO!$M810),0))))</f>
        <v>0</v>
      </c>
      <c r="E810" s="16">
        <f>IF(AND(INTRO!$E$39="Non-endemic",INTRO!$E$37="Non-endemic"),"Not required",IF(INTRO!$E$39="Non-endemic","Treat with DEC",COUNTRY_INFO!P810))</f>
        <v>0</v>
      </c>
      <c r="F810" s="16">
        <f>IF(INTRO!$E$39&lt;&gt;"Non-endemic",COUNTRY_INFO!Q810,"Not required")</f>
        <v>0</v>
      </c>
      <c r="G810" s="15">
        <f>IF(COUNTRY_INFO!H810=1, IF($E810=1,$D810, 0),0)</f>
        <v>0</v>
      </c>
      <c r="H810" s="15">
        <f>IF(INTRO!$E$39&lt;&gt;"Endemic",0, IF(AND(COUNTRY_INFO!$I810=1,$F810&lt;&gt;0),IF(COUNTRY_INFO!M810&gt;=(COUNTRY_INFO!F810+COUNTRY_INFO!G810),COUNTRY_INFO!F810+COUNTRY_INFO!G810,COUNTRY_INFO!$M810), 0))</f>
        <v>0</v>
      </c>
      <c r="I810" s="3"/>
      <c r="J810" s="15">
        <f t="shared" si="86"/>
        <v>0</v>
      </c>
      <c r="K810" s="15">
        <f t="shared" si="87"/>
        <v>0</v>
      </c>
      <c r="L810" s="15">
        <f t="shared" si="88"/>
        <v>0</v>
      </c>
      <c r="M810" s="15">
        <f t="shared" si="89"/>
        <v>0</v>
      </c>
      <c r="N810" s="15">
        <f t="shared" si="90"/>
        <v>0</v>
      </c>
      <c r="O810" s="25"/>
      <c r="P810" s="17">
        <f t="shared" si="84"/>
        <v>0</v>
      </c>
      <c r="Q810" s="17">
        <f t="shared" si="85"/>
        <v>0</v>
      </c>
    </row>
    <row r="811" spans="1:17" x14ac:dyDescent="0.2">
      <c r="A811" s="14" t="str">
        <f>IF(INTRO!$E$39="Non-endemic"," ",IF(COUNTRY_INFO!A811=0," ",COUNTRY_INFO!A811))</f>
        <v>Ethiopia</v>
      </c>
      <c r="B811" s="14" t="str">
        <f>IF(INTRO!$E$39="Non-endemic"," ",IF(COUNTRY_INFO!B811=0," ",COUNTRY_INFO!B811))</f>
        <v>SomaliJarar</v>
      </c>
      <c r="C811" s="14" t="str">
        <f>IF(INTRO!$E$39="Non-endemic"," ",IF(COUNTRY_INFO!C811=0," ",COUNTRY_INFO!C811))</f>
        <v>Daror</v>
      </c>
      <c r="D811" s="15">
        <f>IF(INTRO!$E$39="Non-endemic",0,IF(INTRO!$E$39="Endemic but PC is not required",IF(COUNTRY_INFO!$H811=1,COUNTRY_INFO!F811+COUNTRY_INFO!G811,0),IF(COUNTRY_INFO!$H811=1,COUNTRY_INFO!F811+COUNTRY_INFO!G811,IF(COUNTRY_INFO!$I811=1,IF(COUNTRY_INFO!M811&gt;=(COUNTRY_INFO!F811+COUNTRY_INFO!G811),COUNTRY_INFO!F811+COUNTRY_INFO!G811,COUNTRY_INFO!$M811),0))))</f>
        <v>0</v>
      </c>
      <c r="E811" s="16">
        <f>IF(AND(INTRO!$E$39="Non-endemic",INTRO!$E$37="Non-endemic"),"Not required",IF(INTRO!$E$39="Non-endemic","Treat with DEC",COUNTRY_INFO!P811))</f>
        <v>0</v>
      </c>
      <c r="F811" s="16">
        <f>IF(INTRO!$E$39&lt;&gt;"Non-endemic",COUNTRY_INFO!Q811,"Not required")</f>
        <v>0</v>
      </c>
      <c r="G811" s="15">
        <f>IF(COUNTRY_INFO!H811=1, IF($E811=1,$D811, 0),0)</f>
        <v>0</v>
      </c>
      <c r="H811" s="15">
        <f>IF(INTRO!$E$39&lt;&gt;"Endemic",0, IF(AND(COUNTRY_INFO!$I811=1,$F811&lt;&gt;0),IF(COUNTRY_INFO!M811&gt;=(COUNTRY_INFO!F811+COUNTRY_INFO!G811),COUNTRY_INFO!F811+COUNTRY_INFO!G811,COUNTRY_INFO!$M811), 0))</f>
        <v>0</v>
      </c>
      <c r="I811" s="3"/>
      <c r="J811" s="15">
        <f t="shared" si="86"/>
        <v>0</v>
      </c>
      <c r="K811" s="15">
        <f t="shared" si="87"/>
        <v>0</v>
      </c>
      <c r="L811" s="15">
        <f t="shared" si="88"/>
        <v>0</v>
      </c>
      <c r="M811" s="15">
        <f t="shared" si="89"/>
        <v>0</v>
      </c>
      <c r="N811" s="15">
        <f t="shared" si="90"/>
        <v>0</v>
      </c>
      <c r="O811" s="25"/>
      <c r="P811" s="17">
        <f t="shared" si="84"/>
        <v>0</v>
      </c>
      <c r="Q811" s="17">
        <f t="shared" si="85"/>
        <v>0</v>
      </c>
    </row>
    <row r="812" spans="1:17" x14ac:dyDescent="0.2">
      <c r="A812" s="14" t="str">
        <f>IF(INTRO!$E$39="Non-endemic"," ",IF(COUNTRY_INFO!A812=0," ",COUNTRY_INFO!A812))</f>
        <v>Ethiopia</v>
      </c>
      <c r="B812" s="14" t="str">
        <f>IF(INTRO!$E$39="Non-endemic"," ",IF(COUNTRY_INFO!B812=0," ",COUNTRY_INFO!B812))</f>
        <v>SomaliJarar</v>
      </c>
      <c r="C812" s="14" t="str">
        <f>IF(INTRO!$E$39="Non-endemic"," ",IF(COUNTRY_INFO!C812=0," ",COUNTRY_INFO!C812))</f>
        <v>Degahabure</v>
      </c>
      <c r="D812" s="15">
        <f>IF(INTRO!$E$39="Non-endemic",0,IF(INTRO!$E$39="Endemic but PC is not required",IF(COUNTRY_INFO!$H812=1,COUNTRY_INFO!F812+COUNTRY_INFO!G812,0),IF(COUNTRY_INFO!$H812=1,COUNTRY_INFO!F812+COUNTRY_INFO!G812,IF(COUNTRY_INFO!$I812=1,IF(COUNTRY_INFO!M812&gt;=(COUNTRY_INFO!F812+COUNTRY_INFO!G812),COUNTRY_INFO!F812+COUNTRY_INFO!G812,COUNTRY_INFO!$M812),0))))</f>
        <v>0</v>
      </c>
      <c r="E812" s="16">
        <f>IF(AND(INTRO!$E$39="Non-endemic",INTRO!$E$37="Non-endemic"),"Not required",IF(INTRO!$E$39="Non-endemic","Treat with DEC",COUNTRY_INFO!P812))</f>
        <v>0</v>
      </c>
      <c r="F812" s="16">
        <f>IF(INTRO!$E$39&lt;&gt;"Non-endemic",COUNTRY_INFO!Q812,"Not required")</f>
        <v>0</v>
      </c>
      <c r="G812" s="15">
        <f>IF(COUNTRY_INFO!H812=1, IF($E812=1,$D812, 0),0)</f>
        <v>0</v>
      </c>
      <c r="H812" s="15">
        <f>IF(INTRO!$E$39&lt;&gt;"Endemic",0, IF(AND(COUNTRY_INFO!$I812=1,$F812&lt;&gt;0),IF(COUNTRY_INFO!M812&gt;=(COUNTRY_INFO!F812+COUNTRY_INFO!G812),COUNTRY_INFO!F812+COUNTRY_INFO!G812,COUNTRY_INFO!$M812), 0))</f>
        <v>0</v>
      </c>
      <c r="I812" s="3"/>
      <c r="J812" s="15">
        <f t="shared" si="86"/>
        <v>0</v>
      </c>
      <c r="K812" s="15">
        <f t="shared" si="87"/>
        <v>0</v>
      </c>
      <c r="L812" s="15">
        <f t="shared" si="88"/>
        <v>0</v>
      </c>
      <c r="M812" s="15">
        <f t="shared" si="89"/>
        <v>0</v>
      </c>
      <c r="N812" s="15">
        <f t="shared" si="90"/>
        <v>0</v>
      </c>
      <c r="O812" s="25"/>
      <c r="P812" s="17">
        <f t="shared" si="84"/>
        <v>0</v>
      </c>
      <c r="Q812" s="17">
        <f t="shared" si="85"/>
        <v>0</v>
      </c>
    </row>
    <row r="813" spans="1:17" x14ac:dyDescent="0.2">
      <c r="A813" s="14" t="str">
        <f>IF(INTRO!$E$39="Non-endemic"," ",IF(COUNTRY_INFO!A813=0," ",COUNTRY_INFO!A813))</f>
        <v>Ethiopia</v>
      </c>
      <c r="B813" s="14" t="str">
        <f>IF(INTRO!$E$39="Non-endemic"," ",IF(COUNTRY_INFO!B813=0," ",COUNTRY_INFO!B813))</f>
        <v>SomaliJarar</v>
      </c>
      <c r="C813" s="14" t="str">
        <f>IF(INTRO!$E$39="Non-endemic"," ",IF(COUNTRY_INFO!C813=0," ",COUNTRY_INFO!C813))</f>
        <v>Degahmadow</v>
      </c>
      <c r="D813" s="15">
        <f>IF(INTRO!$E$39="Non-endemic",0,IF(INTRO!$E$39="Endemic but PC is not required",IF(COUNTRY_INFO!$H813=1,COUNTRY_INFO!F813+COUNTRY_INFO!G813,0),IF(COUNTRY_INFO!$H813=1,COUNTRY_INFO!F813+COUNTRY_INFO!G813,IF(COUNTRY_INFO!$I813=1,IF(COUNTRY_INFO!M813&gt;=(COUNTRY_INFO!F813+COUNTRY_INFO!G813),COUNTRY_INFO!F813+COUNTRY_INFO!G813,COUNTRY_INFO!$M813),0))))</f>
        <v>0</v>
      </c>
      <c r="E813" s="16">
        <f>IF(AND(INTRO!$E$39="Non-endemic",INTRO!$E$37="Non-endemic"),"Not required",IF(INTRO!$E$39="Non-endemic","Treat with DEC",COUNTRY_INFO!P813))</f>
        <v>0</v>
      </c>
      <c r="F813" s="16">
        <f>IF(INTRO!$E$39&lt;&gt;"Non-endemic",COUNTRY_INFO!Q813,"Not required")</f>
        <v>0</v>
      </c>
      <c r="G813" s="15">
        <f>IF(COUNTRY_INFO!H813=1, IF($E813=1,$D813, 0),0)</f>
        <v>0</v>
      </c>
      <c r="H813" s="15">
        <f>IF(INTRO!$E$39&lt;&gt;"Endemic",0, IF(AND(COUNTRY_INFO!$I813=1,$F813&lt;&gt;0),IF(COUNTRY_INFO!M813&gt;=(COUNTRY_INFO!F813+COUNTRY_INFO!G813),COUNTRY_INFO!F813+COUNTRY_INFO!G813,COUNTRY_INFO!$M813), 0))</f>
        <v>0</v>
      </c>
      <c r="I813" s="3"/>
      <c r="J813" s="15">
        <f t="shared" si="86"/>
        <v>0</v>
      </c>
      <c r="K813" s="15">
        <f t="shared" si="87"/>
        <v>0</v>
      </c>
      <c r="L813" s="15">
        <f t="shared" si="88"/>
        <v>0</v>
      </c>
      <c r="M813" s="15">
        <f t="shared" si="89"/>
        <v>0</v>
      </c>
      <c r="N813" s="15">
        <f t="shared" si="90"/>
        <v>0</v>
      </c>
      <c r="O813" s="25"/>
      <c r="P813" s="17">
        <f t="shared" si="84"/>
        <v>0</v>
      </c>
      <c r="Q813" s="17">
        <f t="shared" si="85"/>
        <v>0</v>
      </c>
    </row>
    <row r="814" spans="1:17" x14ac:dyDescent="0.2">
      <c r="A814" s="14" t="str">
        <f>IF(INTRO!$E$39="Non-endemic"," ",IF(COUNTRY_INFO!A814=0," ",COUNTRY_INFO!A814))</f>
        <v>Ethiopia</v>
      </c>
      <c r="B814" s="14" t="str">
        <f>IF(INTRO!$E$39="Non-endemic"," ",IF(COUNTRY_INFO!B814=0," ",COUNTRY_INFO!B814))</f>
        <v>SomaliJarar</v>
      </c>
      <c r="C814" s="14" t="str">
        <f>IF(INTRO!$E$39="Non-endemic"," ",IF(COUNTRY_INFO!C814=0," ",COUNTRY_INFO!C814))</f>
        <v>Dehabur Town</v>
      </c>
      <c r="D814" s="15">
        <f>IF(INTRO!$E$39="Non-endemic",0,IF(INTRO!$E$39="Endemic but PC is not required",IF(COUNTRY_INFO!$H814=1,COUNTRY_INFO!F814+COUNTRY_INFO!G814,0),IF(COUNTRY_INFO!$H814=1,COUNTRY_INFO!F814+COUNTRY_INFO!G814,IF(COUNTRY_INFO!$I814=1,IF(COUNTRY_INFO!M814&gt;=(COUNTRY_INFO!F814+COUNTRY_INFO!G814),COUNTRY_INFO!F814+COUNTRY_INFO!G814,COUNTRY_INFO!$M814),0))))</f>
        <v>0</v>
      </c>
      <c r="E814" s="16">
        <f>IF(AND(INTRO!$E$39="Non-endemic",INTRO!$E$37="Non-endemic"),"Not required",IF(INTRO!$E$39="Non-endemic","Treat with DEC",COUNTRY_INFO!P814))</f>
        <v>0</v>
      </c>
      <c r="F814" s="16">
        <f>IF(INTRO!$E$39&lt;&gt;"Non-endemic",COUNTRY_INFO!Q814,"Not required")</f>
        <v>0</v>
      </c>
      <c r="G814" s="15">
        <f>IF(COUNTRY_INFO!H814=1, IF($E814=1,$D814, 0),0)</f>
        <v>0</v>
      </c>
      <c r="H814" s="15">
        <f>IF(INTRO!$E$39&lt;&gt;"Endemic",0, IF(AND(COUNTRY_INFO!$I814=1,$F814&lt;&gt;0),IF(COUNTRY_INFO!M814&gt;=(COUNTRY_INFO!F814+COUNTRY_INFO!G814),COUNTRY_INFO!F814+COUNTRY_INFO!G814,COUNTRY_INFO!$M814), 0))</f>
        <v>0</v>
      </c>
      <c r="I814" s="3"/>
      <c r="J814" s="15">
        <f t="shared" si="86"/>
        <v>0</v>
      </c>
      <c r="K814" s="15">
        <f t="shared" si="87"/>
        <v>0</v>
      </c>
      <c r="L814" s="15">
        <f t="shared" si="88"/>
        <v>0</v>
      </c>
      <c r="M814" s="15">
        <f t="shared" si="89"/>
        <v>0</v>
      </c>
      <c r="N814" s="15">
        <f t="shared" si="90"/>
        <v>0</v>
      </c>
      <c r="O814" s="25"/>
      <c r="P814" s="17">
        <f t="shared" si="84"/>
        <v>0</v>
      </c>
      <c r="Q814" s="17">
        <f t="shared" si="85"/>
        <v>0</v>
      </c>
    </row>
    <row r="815" spans="1:17" x14ac:dyDescent="0.2">
      <c r="A815" s="14" t="str">
        <f>IF(INTRO!$E$39="Non-endemic"," ",IF(COUNTRY_INFO!A815=0," ",COUNTRY_INFO!A815))</f>
        <v>Ethiopia</v>
      </c>
      <c r="B815" s="14" t="str">
        <f>IF(INTRO!$E$39="Non-endemic"," ",IF(COUNTRY_INFO!B815=0," ",COUNTRY_INFO!B815))</f>
        <v>SomaliJarar</v>
      </c>
      <c r="C815" s="14" t="str">
        <f>IF(INTRO!$E$39="Non-endemic"," ",IF(COUNTRY_INFO!C815=0," ",COUNTRY_INFO!C815))</f>
        <v>Gashamo</v>
      </c>
      <c r="D815" s="15">
        <f>IF(INTRO!$E$39="Non-endemic",0,IF(INTRO!$E$39="Endemic but PC is not required",IF(COUNTRY_INFO!$H815=1,COUNTRY_INFO!F815+COUNTRY_INFO!G815,0),IF(COUNTRY_INFO!$H815=1,COUNTRY_INFO!F815+COUNTRY_INFO!G815,IF(COUNTRY_INFO!$I815=1,IF(COUNTRY_INFO!M815&gt;=(COUNTRY_INFO!F815+COUNTRY_INFO!G815),COUNTRY_INFO!F815+COUNTRY_INFO!G815,COUNTRY_INFO!$M815),0))))</f>
        <v>0</v>
      </c>
      <c r="E815" s="16">
        <f>IF(AND(INTRO!$E$39="Non-endemic",INTRO!$E$37="Non-endemic"),"Not required",IF(INTRO!$E$39="Non-endemic","Treat with DEC",COUNTRY_INFO!P815))</f>
        <v>0</v>
      </c>
      <c r="F815" s="16">
        <f>IF(INTRO!$E$39&lt;&gt;"Non-endemic",COUNTRY_INFO!Q815,"Not required")</f>
        <v>0</v>
      </c>
      <c r="G815" s="15">
        <f>IF(COUNTRY_INFO!H815=1, IF($E815=1,$D815, 0),0)</f>
        <v>0</v>
      </c>
      <c r="H815" s="15">
        <f>IF(INTRO!$E$39&lt;&gt;"Endemic",0, IF(AND(COUNTRY_INFO!$I815=1,$F815&lt;&gt;0),IF(COUNTRY_INFO!M815&gt;=(COUNTRY_INFO!F815+COUNTRY_INFO!G815),COUNTRY_INFO!F815+COUNTRY_INFO!G815,COUNTRY_INFO!$M815), 0))</f>
        <v>0</v>
      </c>
      <c r="I815" s="3"/>
      <c r="J815" s="15">
        <f t="shared" si="86"/>
        <v>0</v>
      </c>
      <c r="K815" s="15">
        <f t="shared" si="87"/>
        <v>0</v>
      </c>
      <c r="L815" s="15">
        <f t="shared" si="88"/>
        <v>0</v>
      </c>
      <c r="M815" s="15">
        <f t="shared" si="89"/>
        <v>0</v>
      </c>
      <c r="N815" s="15">
        <f t="shared" si="90"/>
        <v>0</v>
      </c>
      <c r="O815" s="25"/>
      <c r="P815" s="17">
        <f t="shared" si="84"/>
        <v>0</v>
      </c>
      <c r="Q815" s="17">
        <f t="shared" si="85"/>
        <v>0</v>
      </c>
    </row>
    <row r="816" spans="1:17" x14ac:dyDescent="0.2">
      <c r="A816" s="14" t="str">
        <f>IF(INTRO!$E$39="Non-endemic"," ",IF(COUNTRY_INFO!A816=0," ",COUNTRY_INFO!A816))</f>
        <v>Ethiopia</v>
      </c>
      <c r="B816" s="14" t="str">
        <f>IF(INTRO!$E$39="Non-endemic"," ",IF(COUNTRY_INFO!B816=0," ",COUNTRY_INFO!B816))</f>
        <v>SomaliJarar</v>
      </c>
      <c r="C816" s="14" t="str">
        <f>IF(INTRO!$E$39="Non-endemic"," ",IF(COUNTRY_INFO!C816=0," ",COUNTRY_INFO!C816))</f>
        <v>Gunagado</v>
      </c>
      <c r="D816" s="15">
        <f>IF(INTRO!$E$39="Non-endemic",0,IF(INTRO!$E$39="Endemic but PC is not required",IF(COUNTRY_INFO!$H816=1,COUNTRY_INFO!F816+COUNTRY_INFO!G816,0),IF(COUNTRY_INFO!$H816=1,COUNTRY_INFO!F816+COUNTRY_INFO!G816,IF(COUNTRY_INFO!$I816=1,IF(COUNTRY_INFO!M816&gt;=(COUNTRY_INFO!F816+COUNTRY_INFO!G816),COUNTRY_INFO!F816+COUNTRY_INFO!G816,COUNTRY_INFO!$M816),0))))</f>
        <v>0</v>
      </c>
      <c r="E816" s="16">
        <f>IF(AND(INTRO!$E$39="Non-endemic",INTRO!$E$37="Non-endemic"),"Not required",IF(INTRO!$E$39="Non-endemic","Treat with DEC",COUNTRY_INFO!P816))</f>
        <v>0</v>
      </c>
      <c r="F816" s="16">
        <f>IF(INTRO!$E$39&lt;&gt;"Non-endemic",COUNTRY_INFO!Q816,"Not required")</f>
        <v>0</v>
      </c>
      <c r="G816" s="15">
        <f>IF(COUNTRY_INFO!H816=1, IF($E816=1,$D816, 0),0)</f>
        <v>0</v>
      </c>
      <c r="H816" s="15">
        <f>IF(INTRO!$E$39&lt;&gt;"Endemic",0, IF(AND(COUNTRY_INFO!$I816=1,$F816&lt;&gt;0),IF(COUNTRY_INFO!M816&gt;=(COUNTRY_INFO!F816+COUNTRY_INFO!G816),COUNTRY_INFO!F816+COUNTRY_INFO!G816,COUNTRY_INFO!$M816), 0))</f>
        <v>0</v>
      </c>
      <c r="I816" s="3"/>
      <c r="J816" s="15">
        <f t="shared" si="86"/>
        <v>0</v>
      </c>
      <c r="K816" s="15">
        <f t="shared" si="87"/>
        <v>0</v>
      </c>
      <c r="L816" s="15">
        <f t="shared" si="88"/>
        <v>0</v>
      </c>
      <c r="M816" s="15">
        <f t="shared" si="89"/>
        <v>0</v>
      </c>
      <c r="N816" s="15">
        <f t="shared" si="90"/>
        <v>0</v>
      </c>
      <c r="O816" s="25"/>
      <c r="P816" s="17">
        <f t="shared" si="84"/>
        <v>0</v>
      </c>
      <c r="Q816" s="17">
        <f t="shared" si="85"/>
        <v>0</v>
      </c>
    </row>
    <row r="817" spans="1:17" x14ac:dyDescent="0.2">
      <c r="A817" s="14" t="str">
        <f>IF(INTRO!$E$39="Non-endemic"," ",IF(COUNTRY_INFO!A817=0," ",COUNTRY_INFO!A817))</f>
        <v>Ethiopia</v>
      </c>
      <c r="B817" s="14" t="str">
        <f>IF(INTRO!$E$39="Non-endemic"," ",IF(COUNTRY_INFO!B817=0," ",COUNTRY_INFO!B817))</f>
        <v>SomaliJarar</v>
      </c>
      <c r="C817" s="14" t="str">
        <f>IF(INTRO!$E$39="Non-endemic"," ",IF(COUNTRY_INFO!C817=0," ",COUNTRY_INFO!C817))</f>
        <v>Yocale</v>
      </c>
      <c r="D817" s="15">
        <f>IF(INTRO!$E$39="Non-endemic",0,IF(INTRO!$E$39="Endemic but PC is not required",IF(COUNTRY_INFO!$H817=1,COUNTRY_INFO!F817+COUNTRY_INFO!G817,0),IF(COUNTRY_INFO!$H817=1,COUNTRY_INFO!F817+COUNTRY_INFO!G817,IF(COUNTRY_INFO!$I817=1,IF(COUNTRY_INFO!M817&gt;=(COUNTRY_INFO!F817+COUNTRY_INFO!G817),COUNTRY_INFO!F817+COUNTRY_INFO!G817,COUNTRY_INFO!$M817),0))))</f>
        <v>0</v>
      </c>
      <c r="E817" s="16">
        <f>IF(AND(INTRO!$E$39="Non-endemic",INTRO!$E$37="Non-endemic"),"Not required",IF(INTRO!$E$39="Non-endemic","Treat with DEC",COUNTRY_INFO!P817))</f>
        <v>0</v>
      </c>
      <c r="F817" s="16">
        <f>IF(INTRO!$E$39&lt;&gt;"Non-endemic",COUNTRY_INFO!Q817,"Not required")</f>
        <v>0</v>
      </c>
      <c r="G817" s="15">
        <f>IF(COUNTRY_INFO!H817=1, IF($E817=1,$D817, 0),0)</f>
        <v>0</v>
      </c>
      <c r="H817" s="15">
        <f>IF(INTRO!$E$39&lt;&gt;"Endemic",0, IF(AND(COUNTRY_INFO!$I817=1,$F817&lt;&gt;0),IF(COUNTRY_INFO!M817&gt;=(COUNTRY_INFO!F817+COUNTRY_INFO!G817),COUNTRY_INFO!F817+COUNTRY_INFO!G817,COUNTRY_INFO!$M817), 0))</f>
        <v>0</v>
      </c>
      <c r="I817" s="3"/>
      <c r="J817" s="15">
        <f t="shared" si="86"/>
        <v>0</v>
      </c>
      <c r="K817" s="15">
        <f t="shared" si="87"/>
        <v>0</v>
      </c>
      <c r="L817" s="15">
        <f t="shared" si="88"/>
        <v>0</v>
      </c>
      <c r="M817" s="15">
        <f t="shared" si="89"/>
        <v>0</v>
      </c>
      <c r="N817" s="15">
        <f t="shared" si="90"/>
        <v>0</v>
      </c>
      <c r="O817" s="25"/>
      <c r="P817" s="17">
        <f t="shared" si="84"/>
        <v>0</v>
      </c>
      <c r="Q817" s="17">
        <f t="shared" si="85"/>
        <v>0</v>
      </c>
    </row>
    <row r="818" spans="1:17" x14ac:dyDescent="0.2">
      <c r="A818" s="14" t="str">
        <f>IF(INTRO!$E$39="Non-endemic"," ",IF(COUNTRY_INFO!A818=0," ",COUNTRY_INFO!A818))</f>
        <v>Ethiopia</v>
      </c>
      <c r="B818" s="14" t="str">
        <f>IF(INTRO!$E$39="Non-endemic"," ",IF(COUNTRY_INFO!B818=0," ",COUNTRY_INFO!B818))</f>
        <v>SomaliLiban</v>
      </c>
      <c r="C818" s="14" t="str">
        <f>IF(INTRO!$E$39="Non-endemic"," ",IF(COUNTRY_INFO!C818=0," ",COUNTRY_INFO!C818))</f>
        <v>Deka suftu</v>
      </c>
      <c r="D818" s="15">
        <f>IF(INTRO!$E$39="Non-endemic",0,IF(INTRO!$E$39="Endemic but PC is not required",IF(COUNTRY_INFO!$H818=1,COUNTRY_INFO!F818+COUNTRY_INFO!G818,0),IF(COUNTRY_INFO!$H818=1,COUNTRY_INFO!F818+COUNTRY_INFO!G818,IF(COUNTRY_INFO!$I818=1,IF(COUNTRY_INFO!M818&gt;=(COUNTRY_INFO!F818+COUNTRY_INFO!G818),COUNTRY_INFO!F818+COUNTRY_INFO!G818,COUNTRY_INFO!$M818),0))))</f>
        <v>0</v>
      </c>
      <c r="E818" s="16">
        <f>IF(AND(INTRO!$E$39="Non-endemic",INTRO!$E$37="Non-endemic"),"Not required",IF(INTRO!$E$39="Non-endemic","Treat with DEC",COUNTRY_INFO!P818))</f>
        <v>0</v>
      </c>
      <c r="F818" s="16">
        <f>IF(INTRO!$E$39&lt;&gt;"Non-endemic",COUNTRY_INFO!Q818,"Not required")</f>
        <v>0</v>
      </c>
      <c r="G818" s="15">
        <f>IF(COUNTRY_INFO!H818=1, IF($E818=1,$D818, 0),0)</f>
        <v>0</v>
      </c>
      <c r="H818" s="15">
        <f>IF(INTRO!$E$39&lt;&gt;"Endemic",0, IF(AND(COUNTRY_INFO!$I818=1,$F818&lt;&gt;0),IF(COUNTRY_INFO!M818&gt;=(COUNTRY_INFO!F818+COUNTRY_INFO!G818),COUNTRY_INFO!F818+COUNTRY_INFO!G818,COUNTRY_INFO!$M818), 0))</f>
        <v>0</v>
      </c>
      <c r="I818" s="3"/>
      <c r="J818" s="15">
        <f t="shared" si="86"/>
        <v>0</v>
      </c>
      <c r="K818" s="15">
        <f t="shared" si="87"/>
        <v>0</v>
      </c>
      <c r="L818" s="15">
        <f t="shared" si="88"/>
        <v>0</v>
      </c>
      <c r="M818" s="15">
        <f t="shared" si="89"/>
        <v>0</v>
      </c>
      <c r="N818" s="15">
        <f t="shared" si="90"/>
        <v>0</v>
      </c>
      <c r="O818" s="25"/>
      <c r="P818" s="17">
        <f t="shared" si="84"/>
        <v>0</v>
      </c>
      <c r="Q818" s="17">
        <f t="shared" si="85"/>
        <v>0</v>
      </c>
    </row>
    <row r="819" spans="1:17" x14ac:dyDescent="0.2">
      <c r="A819" s="14" t="str">
        <f>IF(INTRO!$E$39="Non-endemic"," ",IF(COUNTRY_INFO!A819=0," ",COUNTRY_INFO!A819))</f>
        <v>Ethiopia</v>
      </c>
      <c r="B819" s="14" t="str">
        <f>IF(INTRO!$E$39="Non-endemic"," ",IF(COUNTRY_INFO!B819=0," ",COUNTRY_INFO!B819))</f>
        <v>SomaliLiban</v>
      </c>
      <c r="C819" s="14" t="str">
        <f>IF(INTRO!$E$39="Non-endemic"," ",IF(COUNTRY_INFO!C819=0," ",COUNTRY_INFO!C819))</f>
        <v>Doloado</v>
      </c>
      <c r="D819" s="15">
        <f>IF(INTRO!$E$39="Non-endemic",0,IF(INTRO!$E$39="Endemic but PC is not required",IF(COUNTRY_INFO!$H819=1,COUNTRY_INFO!F819+COUNTRY_INFO!G819,0),IF(COUNTRY_INFO!$H819=1,COUNTRY_INFO!F819+COUNTRY_INFO!G819,IF(COUNTRY_INFO!$I819=1,IF(COUNTRY_INFO!M819&gt;=(COUNTRY_INFO!F819+COUNTRY_INFO!G819),COUNTRY_INFO!F819+COUNTRY_INFO!G819,COUNTRY_INFO!$M819),0))))</f>
        <v>0</v>
      </c>
      <c r="E819" s="16">
        <f>IF(AND(INTRO!$E$39="Non-endemic",INTRO!$E$37="Non-endemic"),"Not required",IF(INTRO!$E$39="Non-endemic","Treat with DEC",COUNTRY_INFO!P819))</f>
        <v>0</v>
      </c>
      <c r="F819" s="16">
        <f>IF(INTRO!$E$39&lt;&gt;"Non-endemic",COUNTRY_INFO!Q819,"Not required")</f>
        <v>0</v>
      </c>
      <c r="G819" s="15">
        <f>IF(COUNTRY_INFO!H819=1, IF($E819=1,$D819, 0),0)</f>
        <v>0</v>
      </c>
      <c r="H819" s="15">
        <f>IF(INTRO!$E$39&lt;&gt;"Endemic",0, IF(AND(COUNTRY_INFO!$I819=1,$F819&lt;&gt;0),IF(COUNTRY_INFO!M819&gt;=(COUNTRY_INFO!F819+COUNTRY_INFO!G819),COUNTRY_INFO!F819+COUNTRY_INFO!G819,COUNTRY_INFO!$M819), 0))</f>
        <v>0</v>
      </c>
      <c r="I819" s="3"/>
      <c r="J819" s="15">
        <f t="shared" si="86"/>
        <v>0</v>
      </c>
      <c r="K819" s="15">
        <f t="shared" si="87"/>
        <v>0</v>
      </c>
      <c r="L819" s="15">
        <f t="shared" si="88"/>
        <v>0</v>
      </c>
      <c r="M819" s="15">
        <f t="shared" si="89"/>
        <v>0</v>
      </c>
      <c r="N819" s="15">
        <f t="shared" si="90"/>
        <v>0</v>
      </c>
      <c r="O819" s="25"/>
      <c r="P819" s="17">
        <f t="shared" si="84"/>
        <v>0</v>
      </c>
      <c r="Q819" s="17">
        <f t="shared" si="85"/>
        <v>0</v>
      </c>
    </row>
    <row r="820" spans="1:17" x14ac:dyDescent="0.2">
      <c r="A820" s="14" t="str">
        <f>IF(INTRO!$E$39="Non-endemic"," ",IF(COUNTRY_INFO!A820=0," ",COUNTRY_INFO!A820))</f>
        <v>Ethiopia</v>
      </c>
      <c r="B820" s="14" t="str">
        <f>IF(INTRO!$E$39="Non-endemic"," ",IF(COUNTRY_INFO!B820=0," ",COUNTRY_INFO!B820))</f>
        <v>SomaliLiban</v>
      </c>
      <c r="C820" s="14" t="str">
        <f>IF(INTRO!$E$39="Non-endemic"," ",IF(COUNTRY_INFO!C820=0," ",COUNTRY_INFO!C820))</f>
        <v>Filtu</v>
      </c>
      <c r="D820" s="15">
        <f>IF(INTRO!$E$39="Non-endemic",0,IF(INTRO!$E$39="Endemic but PC is not required",IF(COUNTRY_INFO!$H820=1,COUNTRY_INFO!F820+COUNTRY_INFO!G820,0),IF(COUNTRY_INFO!$H820=1,COUNTRY_INFO!F820+COUNTRY_INFO!G820,IF(COUNTRY_INFO!$I820=1,IF(COUNTRY_INFO!M820&gt;=(COUNTRY_INFO!F820+COUNTRY_INFO!G820),COUNTRY_INFO!F820+COUNTRY_INFO!G820,COUNTRY_INFO!$M820),0))))</f>
        <v>0</v>
      </c>
      <c r="E820" s="16">
        <f>IF(AND(INTRO!$E$39="Non-endemic",INTRO!$E$37="Non-endemic"),"Not required",IF(INTRO!$E$39="Non-endemic","Treat with DEC",COUNTRY_INFO!P820))</f>
        <v>0</v>
      </c>
      <c r="F820" s="16">
        <f>IF(INTRO!$E$39&lt;&gt;"Non-endemic",COUNTRY_INFO!Q820,"Not required")</f>
        <v>0</v>
      </c>
      <c r="G820" s="15">
        <f>IF(COUNTRY_INFO!H820=1, IF($E820=1,$D820, 0),0)</f>
        <v>0</v>
      </c>
      <c r="H820" s="15">
        <f>IF(INTRO!$E$39&lt;&gt;"Endemic",0, IF(AND(COUNTRY_INFO!$I820=1,$F820&lt;&gt;0),IF(COUNTRY_INFO!M820&gt;=(COUNTRY_INFO!F820+COUNTRY_INFO!G820),COUNTRY_INFO!F820+COUNTRY_INFO!G820,COUNTRY_INFO!$M820), 0))</f>
        <v>0</v>
      </c>
      <c r="I820" s="3"/>
      <c r="J820" s="15">
        <f t="shared" si="86"/>
        <v>0</v>
      </c>
      <c r="K820" s="15">
        <f t="shared" si="87"/>
        <v>0</v>
      </c>
      <c r="L820" s="15">
        <f t="shared" si="88"/>
        <v>0</v>
      </c>
      <c r="M820" s="15">
        <f t="shared" si="89"/>
        <v>0</v>
      </c>
      <c r="N820" s="15">
        <f t="shared" si="90"/>
        <v>0</v>
      </c>
      <c r="O820" s="25"/>
      <c r="P820" s="17">
        <f t="shared" si="84"/>
        <v>0</v>
      </c>
      <c r="Q820" s="17">
        <f t="shared" si="85"/>
        <v>0</v>
      </c>
    </row>
    <row r="821" spans="1:17" x14ac:dyDescent="0.2">
      <c r="A821" s="14" t="str">
        <f>IF(INTRO!$E$39="Non-endemic"," ",IF(COUNTRY_INFO!A821=0," ",COUNTRY_INFO!A821))</f>
        <v>Ethiopia</v>
      </c>
      <c r="B821" s="14" t="str">
        <f>IF(INTRO!$E$39="Non-endemic"," ",IF(COUNTRY_INFO!B821=0," ",COUNTRY_INFO!B821))</f>
        <v>SomaliLiban</v>
      </c>
      <c r="C821" s="14" t="str">
        <f>IF(INTRO!$E$39="Non-endemic"," ",IF(COUNTRY_INFO!C821=0," ",COUNTRY_INFO!C821))</f>
        <v>Hudet</v>
      </c>
      <c r="D821" s="15">
        <f>IF(INTRO!$E$39="Non-endemic",0,IF(INTRO!$E$39="Endemic but PC is not required",IF(COUNTRY_INFO!$H821=1,COUNTRY_INFO!F821+COUNTRY_INFO!G821,0),IF(COUNTRY_INFO!$H821=1,COUNTRY_INFO!F821+COUNTRY_INFO!G821,IF(COUNTRY_INFO!$I821=1,IF(COUNTRY_INFO!M821&gt;=(COUNTRY_INFO!F821+COUNTRY_INFO!G821),COUNTRY_INFO!F821+COUNTRY_INFO!G821,COUNTRY_INFO!$M821),0))))</f>
        <v>0</v>
      </c>
      <c r="E821" s="16">
        <f>IF(AND(INTRO!$E$39="Non-endemic",INTRO!$E$37="Non-endemic"),"Not required",IF(INTRO!$E$39="Non-endemic","Treat with DEC",COUNTRY_INFO!P821))</f>
        <v>0</v>
      </c>
      <c r="F821" s="16">
        <f>IF(INTRO!$E$39&lt;&gt;"Non-endemic",COUNTRY_INFO!Q821,"Not required")</f>
        <v>0</v>
      </c>
      <c r="G821" s="15">
        <f>IF(COUNTRY_INFO!H821=1, IF($E821=1,$D821, 0),0)</f>
        <v>0</v>
      </c>
      <c r="H821" s="15">
        <f>IF(INTRO!$E$39&lt;&gt;"Endemic",0, IF(AND(COUNTRY_INFO!$I821=1,$F821&lt;&gt;0),IF(COUNTRY_INFO!M821&gt;=(COUNTRY_INFO!F821+COUNTRY_INFO!G821),COUNTRY_INFO!F821+COUNTRY_INFO!G821,COUNTRY_INFO!$M821), 0))</f>
        <v>0</v>
      </c>
      <c r="I821" s="3"/>
      <c r="J821" s="15">
        <f t="shared" si="86"/>
        <v>0</v>
      </c>
      <c r="K821" s="15">
        <f t="shared" si="87"/>
        <v>0</v>
      </c>
      <c r="L821" s="15">
        <f t="shared" si="88"/>
        <v>0</v>
      </c>
      <c r="M821" s="15">
        <f t="shared" si="89"/>
        <v>0</v>
      </c>
      <c r="N821" s="15">
        <f t="shared" si="90"/>
        <v>0</v>
      </c>
      <c r="O821" s="25"/>
      <c r="P821" s="17">
        <f t="shared" si="84"/>
        <v>0</v>
      </c>
      <c r="Q821" s="17">
        <f t="shared" si="85"/>
        <v>0</v>
      </c>
    </row>
    <row r="822" spans="1:17" x14ac:dyDescent="0.2">
      <c r="A822" s="14" t="str">
        <f>IF(INTRO!$E$39="Non-endemic"," ",IF(COUNTRY_INFO!A822=0," ",COUNTRY_INFO!A822))</f>
        <v>Ethiopia</v>
      </c>
      <c r="B822" s="14" t="str">
        <f>IF(INTRO!$E$39="Non-endemic"," ",IF(COUNTRY_INFO!B822=0," ",COUNTRY_INFO!B822))</f>
        <v>SomaliLiban</v>
      </c>
      <c r="C822" s="14" t="str">
        <f>IF(INTRO!$E$39="Non-endemic"," ",IF(COUNTRY_INFO!C822=0," ",COUNTRY_INFO!C822))</f>
        <v>Moyale</v>
      </c>
      <c r="D822" s="15">
        <f>IF(INTRO!$E$39="Non-endemic",0,IF(INTRO!$E$39="Endemic but PC is not required",IF(COUNTRY_INFO!$H822=1,COUNTRY_INFO!F822+COUNTRY_INFO!G822,0),IF(COUNTRY_INFO!$H822=1,COUNTRY_INFO!F822+COUNTRY_INFO!G822,IF(COUNTRY_INFO!$I822=1,IF(COUNTRY_INFO!M822&gt;=(COUNTRY_INFO!F822+COUNTRY_INFO!G822),COUNTRY_INFO!F822+COUNTRY_INFO!G822,COUNTRY_INFO!$M822),0))))</f>
        <v>0</v>
      </c>
      <c r="E822" s="16">
        <f>IF(AND(INTRO!$E$39="Non-endemic",INTRO!$E$37="Non-endemic"),"Not required",IF(INTRO!$E$39="Non-endemic","Treat with DEC",COUNTRY_INFO!P822))</f>
        <v>0</v>
      </c>
      <c r="F822" s="16">
        <f>IF(INTRO!$E$39&lt;&gt;"Non-endemic",COUNTRY_INFO!Q822,"Not required")</f>
        <v>0</v>
      </c>
      <c r="G822" s="15">
        <f>IF(COUNTRY_INFO!H822=1, IF($E822=1,$D822, 0),0)</f>
        <v>0</v>
      </c>
      <c r="H822" s="15">
        <f>IF(INTRO!$E$39&lt;&gt;"Endemic",0, IF(AND(COUNTRY_INFO!$I822=1,$F822&lt;&gt;0),IF(COUNTRY_INFO!M822&gt;=(COUNTRY_INFO!F822+COUNTRY_INFO!G822),COUNTRY_INFO!F822+COUNTRY_INFO!G822,COUNTRY_INFO!$M822), 0))</f>
        <v>0</v>
      </c>
      <c r="I822" s="3"/>
      <c r="J822" s="15">
        <f t="shared" si="86"/>
        <v>0</v>
      </c>
      <c r="K822" s="15">
        <f t="shared" si="87"/>
        <v>0</v>
      </c>
      <c r="L822" s="15">
        <f t="shared" si="88"/>
        <v>0</v>
      </c>
      <c r="M822" s="15">
        <f t="shared" si="89"/>
        <v>0</v>
      </c>
      <c r="N822" s="15">
        <f t="shared" si="90"/>
        <v>0</v>
      </c>
      <c r="O822" s="25"/>
      <c r="P822" s="17">
        <f t="shared" si="84"/>
        <v>0</v>
      </c>
      <c r="Q822" s="17">
        <f t="shared" si="85"/>
        <v>0</v>
      </c>
    </row>
    <row r="823" spans="1:17" x14ac:dyDescent="0.2">
      <c r="A823" s="14" t="str">
        <f>IF(INTRO!$E$39="Non-endemic"," ",IF(COUNTRY_INFO!A823=0," ",COUNTRY_INFO!A823))</f>
        <v>Ethiopia</v>
      </c>
      <c r="B823" s="14" t="str">
        <f>IF(INTRO!$E$39="Non-endemic"," ",IF(COUNTRY_INFO!B823=0," ",COUNTRY_INFO!B823))</f>
        <v>SomaliLiban</v>
      </c>
      <c r="C823" s="14" t="str">
        <f>IF(INTRO!$E$39="Non-endemic"," ",IF(COUNTRY_INFO!C823=0," ",COUNTRY_INFO!C823))</f>
        <v>Mubarek</v>
      </c>
      <c r="D823" s="15">
        <f>IF(INTRO!$E$39="Non-endemic",0,IF(INTRO!$E$39="Endemic but PC is not required",IF(COUNTRY_INFO!$H823=1,COUNTRY_INFO!F823+COUNTRY_INFO!G823,0),IF(COUNTRY_INFO!$H823=1,COUNTRY_INFO!F823+COUNTRY_INFO!G823,IF(COUNTRY_INFO!$I823=1,IF(COUNTRY_INFO!M823&gt;=(COUNTRY_INFO!F823+COUNTRY_INFO!G823),COUNTRY_INFO!F823+COUNTRY_INFO!G823,COUNTRY_INFO!$M823),0))))</f>
        <v>0</v>
      </c>
      <c r="E823" s="16">
        <f>IF(AND(INTRO!$E$39="Non-endemic",INTRO!$E$37="Non-endemic"),"Not required",IF(INTRO!$E$39="Non-endemic","Treat with DEC",COUNTRY_INFO!P823))</f>
        <v>0</v>
      </c>
      <c r="F823" s="16">
        <f>IF(INTRO!$E$39&lt;&gt;"Non-endemic",COUNTRY_INFO!Q823,"Not required")</f>
        <v>0</v>
      </c>
      <c r="G823" s="15">
        <f>IF(COUNTRY_INFO!H823=1, IF($E823=1,$D823, 0),0)</f>
        <v>0</v>
      </c>
      <c r="H823" s="15">
        <f>IF(INTRO!$E$39&lt;&gt;"Endemic",0, IF(AND(COUNTRY_INFO!$I823=1,$F823&lt;&gt;0),IF(COUNTRY_INFO!M823&gt;=(COUNTRY_INFO!F823+COUNTRY_INFO!G823),COUNTRY_INFO!F823+COUNTRY_INFO!G823,COUNTRY_INFO!$M823), 0))</f>
        <v>0</v>
      </c>
      <c r="I823" s="3"/>
      <c r="J823" s="15">
        <f t="shared" si="86"/>
        <v>0</v>
      </c>
      <c r="K823" s="15">
        <f t="shared" si="87"/>
        <v>0</v>
      </c>
      <c r="L823" s="15">
        <f t="shared" si="88"/>
        <v>0</v>
      </c>
      <c r="M823" s="15">
        <f t="shared" si="89"/>
        <v>0</v>
      </c>
      <c r="N823" s="15">
        <f t="shared" si="90"/>
        <v>0</v>
      </c>
      <c r="O823" s="25"/>
      <c r="P823" s="17">
        <f t="shared" si="84"/>
        <v>0</v>
      </c>
      <c r="Q823" s="17">
        <f t="shared" si="85"/>
        <v>0</v>
      </c>
    </row>
    <row r="824" spans="1:17" x14ac:dyDescent="0.2">
      <c r="A824" s="14" t="str">
        <f>IF(INTRO!$E$39="Non-endemic"," ",IF(COUNTRY_INFO!A824=0," ",COUNTRY_INFO!A824))</f>
        <v>Ethiopia</v>
      </c>
      <c r="B824" s="14" t="str">
        <f>IF(INTRO!$E$39="Non-endemic"," ",IF(COUNTRY_INFO!B824=0," ",COUNTRY_INFO!B824))</f>
        <v>SomaliLiban</v>
      </c>
      <c r="C824" s="14" t="str">
        <f>IF(INTRO!$E$39="Non-endemic"," ",IF(COUNTRY_INFO!C824=0," ",COUNTRY_INFO!C824))</f>
        <v>Qadaadumo</v>
      </c>
      <c r="D824" s="15">
        <f>IF(INTRO!$E$39="Non-endemic",0,IF(INTRO!$E$39="Endemic but PC is not required",IF(COUNTRY_INFO!$H824=1,COUNTRY_INFO!F824+COUNTRY_INFO!G824,0),IF(COUNTRY_INFO!$H824=1,COUNTRY_INFO!F824+COUNTRY_INFO!G824,IF(COUNTRY_INFO!$I824=1,IF(COUNTRY_INFO!M824&gt;=(COUNTRY_INFO!F824+COUNTRY_INFO!G824),COUNTRY_INFO!F824+COUNTRY_INFO!G824,COUNTRY_INFO!$M824),0))))</f>
        <v>0</v>
      </c>
      <c r="E824" s="16">
        <f>IF(AND(INTRO!$E$39="Non-endemic",INTRO!$E$37="Non-endemic"),"Not required",IF(INTRO!$E$39="Non-endemic","Treat with DEC",COUNTRY_INFO!P824))</f>
        <v>0</v>
      </c>
      <c r="F824" s="16">
        <f>IF(INTRO!$E$39&lt;&gt;"Non-endemic",COUNTRY_INFO!Q824,"Not required")</f>
        <v>0</v>
      </c>
      <c r="G824" s="15">
        <f>IF(COUNTRY_INFO!H824=1, IF($E824=1,$D824, 0),0)</f>
        <v>0</v>
      </c>
      <c r="H824" s="15">
        <f>IF(INTRO!$E$39&lt;&gt;"Endemic",0, IF(AND(COUNTRY_INFO!$I824=1,$F824&lt;&gt;0),IF(COUNTRY_INFO!M824&gt;=(COUNTRY_INFO!F824+COUNTRY_INFO!G824),COUNTRY_INFO!F824+COUNTRY_INFO!G824,COUNTRY_INFO!$M824), 0))</f>
        <v>0</v>
      </c>
      <c r="I824" s="3"/>
      <c r="J824" s="15">
        <f t="shared" si="86"/>
        <v>0</v>
      </c>
      <c r="K824" s="15">
        <f t="shared" si="87"/>
        <v>0</v>
      </c>
      <c r="L824" s="15">
        <f t="shared" si="88"/>
        <v>0</v>
      </c>
      <c r="M824" s="15">
        <f t="shared" si="89"/>
        <v>0</v>
      </c>
      <c r="N824" s="15">
        <f t="shared" si="90"/>
        <v>0</v>
      </c>
      <c r="O824" s="25"/>
      <c r="P824" s="17">
        <f t="shared" si="84"/>
        <v>0</v>
      </c>
      <c r="Q824" s="17">
        <f t="shared" si="85"/>
        <v>0</v>
      </c>
    </row>
    <row r="825" spans="1:17" x14ac:dyDescent="0.2">
      <c r="A825" s="14" t="str">
        <f>IF(INTRO!$E$39="Non-endemic"," ",IF(COUNTRY_INFO!A825=0," ",COUNTRY_INFO!A825))</f>
        <v>Ethiopia</v>
      </c>
      <c r="B825" s="14" t="str">
        <f>IF(INTRO!$E$39="Non-endemic"," ",IF(COUNTRY_INFO!B825=0," ",COUNTRY_INFO!B825))</f>
        <v>SomaliNogob</v>
      </c>
      <c r="C825" s="14" t="str">
        <f>IF(INTRO!$E$39="Non-endemic"," ",IF(COUNTRY_INFO!C825=0," ",COUNTRY_INFO!C825))</f>
        <v xml:space="preserve">Cayuun </v>
      </c>
      <c r="D825" s="15">
        <f>IF(INTRO!$E$39="Non-endemic",0,IF(INTRO!$E$39="Endemic but PC is not required",IF(COUNTRY_INFO!$H825=1,COUNTRY_INFO!F825+COUNTRY_INFO!G825,0),IF(COUNTRY_INFO!$H825=1,COUNTRY_INFO!F825+COUNTRY_INFO!G825,IF(COUNTRY_INFO!$I825=1,IF(COUNTRY_INFO!M825&gt;=(COUNTRY_INFO!F825+COUNTRY_INFO!G825),COUNTRY_INFO!F825+COUNTRY_INFO!G825,COUNTRY_INFO!$M825),0))))</f>
        <v>0</v>
      </c>
      <c r="E825" s="16">
        <f>IF(AND(INTRO!$E$39="Non-endemic",INTRO!$E$37="Non-endemic"),"Not required",IF(INTRO!$E$39="Non-endemic","Treat with DEC",COUNTRY_INFO!P825))</f>
        <v>0</v>
      </c>
      <c r="F825" s="16">
        <f>IF(INTRO!$E$39&lt;&gt;"Non-endemic",COUNTRY_INFO!Q825,"Not required")</f>
        <v>0</v>
      </c>
      <c r="G825" s="15">
        <f>IF(COUNTRY_INFO!H825=1, IF($E825=1,$D825, 0),0)</f>
        <v>0</v>
      </c>
      <c r="H825" s="15">
        <f>IF(INTRO!$E$39&lt;&gt;"Endemic",0, IF(AND(COUNTRY_INFO!$I825=1,$F825&lt;&gt;0),IF(COUNTRY_INFO!M825&gt;=(COUNTRY_INFO!F825+COUNTRY_INFO!G825),COUNTRY_INFO!F825+COUNTRY_INFO!G825,COUNTRY_INFO!$M825), 0))</f>
        <v>0</v>
      </c>
      <c r="I825" s="3"/>
      <c r="J825" s="15">
        <f t="shared" si="86"/>
        <v>0</v>
      </c>
      <c r="K825" s="15">
        <f t="shared" si="87"/>
        <v>0</v>
      </c>
      <c r="L825" s="15">
        <f t="shared" si="88"/>
        <v>0</v>
      </c>
      <c r="M825" s="15">
        <f t="shared" si="89"/>
        <v>0</v>
      </c>
      <c r="N825" s="15">
        <f t="shared" si="90"/>
        <v>0</v>
      </c>
      <c r="O825" s="25"/>
      <c r="P825" s="17">
        <f t="shared" si="84"/>
        <v>0</v>
      </c>
      <c r="Q825" s="17">
        <f t="shared" si="85"/>
        <v>0</v>
      </c>
    </row>
    <row r="826" spans="1:17" x14ac:dyDescent="0.2">
      <c r="A826" s="14" t="str">
        <f>IF(INTRO!$E$39="Non-endemic"," ",IF(COUNTRY_INFO!A826=0," ",COUNTRY_INFO!A826))</f>
        <v>Ethiopia</v>
      </c>
      <c r="B826" s="14" t="str">
        <f>IF(INTRO!$E$39="Non-endemic"," ",IF(COUNTRY_INFO!B826=0," ",COUNTRY_INFO!B826))</f>
        <v>SomaliNogob</v>
      </c>
      <c r="C826" s="14" t="str">
        <f>IF(INTRO!$E$39="Non-endemic"," ",IF(COUNTRY_INFO!C826=0," ",COUNTRY_INFO!C826))</f>
        <v>Duhun</v>
      </c>
      <c r="D826" s="15">
        <f>IF(INTRO!$E$39="Non-endemic",0,IF(INTRO!$E$39="Endemic but PC is not required",IF(COUNTRY_INFO!$H826=1,COUNTRY_INFO!F826+COUNTRY_INFO!G826,0),IF(COUNTRY_INFO!$H826=1,COUNTRY_INFO!F826+COUNTRY_INFO!G826,IF(COUNTRY_INFO!$I826=1,IF(COUNTRY_INFO!M826&gt;=(COUNTRY_INFO!F826+COUNTRY_INFO!G826),COUNTRY_INFO!F826+COUNTRY_INFO!G826,COUNTRY_INFO!$M826),0))))</f>
        <v>0</v>
      </c>
      <c r="E826" s="16">
        <f>IF(AND(INTRO!$E$39="Non-endemic",INTRO!$E$37="Non-endemic"),"Not required",IF(INTRO!$E$39="Non-endemic","Treat with DEC",COUNTRY_INFO!P826))</f>
        <v>0</v>
      </c>
      <c r="F826" s="16">
        <f>IF(INTRO!$E$39&lt;&gt;"Non-endemic",COUNTRY_INFO!Q826,"Not required")</f>
        <v>0</v>
      </c>
      <c r="G826" s="15">
        <f>IF(COUNTRY_INFO!H826=1, IF($E826=1,$D826, 0),0)</f>
        <v>0</v>
      </c>
      <c r="H826" s="15">
        <f>IF(INTRO!$E$39&lt;&gt;"Endemic",0, IF(AND(COUNTRY_INFO!$I826=1,$F826&lt;&gt;0),IF(COUNTRY_INFO!M826&gt;=(COUNTRY_INFO!F826+COUNTRY_INFO!G826),COUNTRY_INFO!F826+COUNTRY_INFO!G826,COUNTRY_INFO!$M826), 0))</f>
        <v>0</v>
      </c>
      <c r="I826" s="3"/>
      <c r="J826" s="15">
        <f t="shared" si="86"/>
        <v>0</v>
      </c>
      <c r="K826" s="15">
        <f t="shared" si="87"/>
        <v>0</v>
      </c>
      <c r="L826" s="15">
        <f t="shared" si="88"/>
        <v>0</v>
      </c>
      <c r="M826" s="15">
        <f t="shared" si="89"/>
        <v>0</v>
      </c>
      <c r="N826" s="15">
        <f t="shared" si="90"/>
        <v>0</v>
      </c>
      <c r="O826" s="25"/>
      <c r="P826" s="17">
        <f t="shared" si="84"/>
        <v>0</v>
      </c>
      <c r="Q826" s="17">
        <f t="shared" si="85"/>
        <v>0</v>
      </c>
    </row>
    <row r="827" spans="1:17" x14ac:dyDescent="0.2">
      <c r="A827" s="14" t="str">
        <f>IF(INTRO!$E$39="Non-endemic"," ",IF(COUNTRY_INFO!A827=0," ",COUNTRY_INFO!A827))</f>
        <v>Ethiopia</v>
      </c>
      <c r="B827" s="14" t="str">
        <f>IF(INTRO!$E$39="Non-endemic"," ",IF(COUNTRY_INFO!B827=0," ",COUNTRY_INFO!B827))</f>
        <v>SomaliNogob</v>
      </c>
      <c r="C827" s="14" t="str">
        <f>IF(INTRO!$E$39="Non-endemic"," ",IF(COUNTRY_INFO!C827=0," ",COUNTRY_INFO!C827))</f>
        <v>Garbo</v>
      </c>
      <c r="D827" s="15">
        <f>IF(INTRO!$E$39="Non-endemic",0,IF(INTRO!$E$39="Endemic but PC is not required",IF(COUNTRY_INFO!$H827=1,COUNTRY_INFO!F827+COUNTRY_INFO!G827,0),IF(COUNTRY_INFO!$H827=1,COUNTRY_INFO!F827+COUNTRY_INFO!G827,IF(COUNTRY_INFO!$I827=1,IF(COUNTRY_INFO!M827&gt;=(COUNTRY_INFO!F827+COUNTRY_INFO!G827),COUNTRY_INFO!F827+COUNTRY_INFO!G827,COUNTRY_INFO!$M827),0))))</f>
        <v>0</v>
      </c>
      <c r="E827" s="16">
        <f>IF(AND(INTRO!$E$39="Non-endemic",INTRO!$E$37="Non-endemic"),"Not required",IF(INTRO!$E$39="Non-endemic","Treat with DEC",COUNTRY_INFO!P827))</f>
        <v>0</v>
      </c>
      <c r="F827" s="16">
        <f>IF(INTRO!$E$39&lt;&gt;"Non-endemic",COUNTRY_INFO!Q827,"Not required")</f>
        <v>0</v>
      </c>
      <c r="G827" s="15">
        <f>IF(COUNTRY_INFO!H827=1, IF($E827=1,$D827, 0),0)</f>
        <v>0</v>
      </c>
      <c r="H827" s="15">
        <f>IF(INTRO!$E$39&lt;&gt;"Endemic",0, IF(AND(COUNTRY_INFO!$I827=1,$F827&lt;&gt;0),IF(COUNTRY_INFO!M827&gt;=(COUNTRY_INFO!F827+COUNTRY_INFO!G827),COUNTRY_INFO!F827+COUNTRY_INFO!G827,COUNTRY_INFO!$M827), 0))</f>
        <v>0</v>
      </c>
      <c r="I827" s="3"/>
      <c r="J827" s="15">
        <f t="shared" si="86"/>
        <v>0</v>
      </c>
      <c r="K827" s="15">
        <f t="shared" si="87"/>
        <v>0</v>
      </c>
      <c r="L827" s="15">
        <f t="shared" si="88"/>
        <v>0</v>
      </c>
      <c r="M827" s="15">
        <f t="shared" si="89"/>
        <v>0</v>
      </c>
      <c r="N827" s="15">
        <f t="shared" si="90"/>
        <v>0</v>
      </c>
      <c r="O827" s="25"/>
      <c r="P827" s="17">
        <f t="shared" si="84"/>
        <v>0</v>
      </c>
      <c r="Q827" s="17">
        <f t="shared" si="85"/>
        <v>0</v>
      </c>
    </row>
    <row r="828" spans="1:17" x14ac:dyDescent="0.2">
      <c r="A828" s="14" t="str">
        <f>IF(INTRO!$E$39="Non-endemic"," ",IF(COUNTRY_INFO!A828=0," ",COUNTRY_INFO!A828))</f>
        <v>Ethiopia</v>
      </c>
      <c r="B828" s="14" t="str">
        <f>IF(INTRO!$E$39="Non-endemic"," ",IF(COUNTRY_INFO!B828=0," ",COUNTRY_INFO!B828))</f>
        <v>SomaliNogob</v>
      </c>
      <c r="C828" s="14" t="str">
        <f>IF(INTRO!$E$39="Non-endemic"," ",IF(COUNTRY_INFO!C828=0," ",COUNTRY_INFO!C828))</f>
        <v>Hamaro</v>
      </c>
      <c r="D828" s="15">
        <f>IF(INTRO!$E$39="Non-endemic",0,IF(INTRO!$E$39="Endemic but PC is not required",IF(COUNTRY_INFO!$H828=1,COUNTRY_INFO!F828+COUNTRY_INFO!G828,0),IF(COUNTRY_INFO!$H828=1,COUNTRY_INFO!F828+COUNTRY_INFO!G828,IF(COUNTRY_INFO!$I828=1,IF(COUNTRY_INFO!M828&gt;=(COUNTRY_INFO!F828+COUNTRY_INFO!G828),COUNTRY_INFO!F828+COUNTRY_INFO!G828,COUNTRY_INFO!$M828),0))))</f>
        <v>0</v>
      </c>
      <c r="E828" s="16">
        <f>IF(AND(INTRO!$E$39="Non-endemic",INTRO!$E$37="Non-endemic"),"Not required",IF(INTRO!$E$39="Non-endemic","Treat with DEC",COUNTRY_INFO!P828))</f>
        <v>0</v>
      </c>
      <c r="F828" s="16">
        <f>IF(INTRO!$E$39&lt;&gt;"Non-endemic",COUNTRY_INFO!Q828,"Not required")</f>
        <v>0</v>
      </c>
      <c r="G828" s="15">
        <f>IF(COUNTRY_INFO!H828=1, IF($E828=1,$D828, 0),0)</f>
        <v>0</v>
      </c>
      <c r="H828" s="15">
        <f>IF(INTRO!$E$39&lt;&gt;"Endemic",0, IF(AND(COUNTRY_INFO!$I828=1,$F828&lt;&gt;0),IF(COUNTRY_INFO!M828&gt;=(COUNTRY_INFO!F828+COUNTRY_INFO!G828),COUNTRY_INFO!F828+COUNTRY_INFO!G828,COUNTRY_INFO!$M828), 0))</f>
        <v>0</v>
      </c>
      <c r="I828" s="3"/>
      <c r="J828" s="15">
        <f t="shared" si="86"/>
        <v>0</v>
      </c>
      <c r="K828" s="15">
        <f t="shared" si="87"/>
        <v>0</v>
      </c>
      <c r="L828" s="15">
        <f t="shared" si="88"/>
        <v>0</v>
      </c>
      <c r="M828" s="15">
        <f t="shared" si="89"/>
        <v>0</v>
      </c>
      <c r="N828" s="15">
        <f t="shared" si="90"/>
        <v>0</v>
      </c>
      <c r="O828" s="25"/>
      <c r="P828" s="17">
        <f t="shared" si="84"/>
        <v>0</v>
      </c>
      <c r="Q828" s="17">
        <f t="shared" si="85"/>
        <v>0</v>
      </c>
    </row>
    <row r="829" spans="1:17" x14ac:dyDescent="0.2">
      <c r="A829" s="14" t="str">
        <f>IF(INTRO!$E$39="Non-endemic"," ",IF(COUNTRY_INFO!A829=0," ",COUNTRY_INFO!A829))</f>
        <v>Ethiopia</v>
      </c>
      <c r="B829" s="14" t="str">
        <f>IF(INTRO!$E$39="Non-endemic"," ",IF(COUNTRY_INFO!B829=0," ",COUNTRY_INFO!B829))</f>
        <v>SomaliNogob</v>
      </c>
      <c r="C829" s="14" t="str">
        <f>IF(INTRO!$E$39="Non-endemic"," ",IF(COUNTRY_INFO!C829=0," ",COUNTRY_INFO!C829))</f>
        <v xml:space="preserve">Hor shagah </v>
      </c>
      <c r="D829" s="15">
        <f>IF(INTRO!$E$39="Non-endemic",0,IF(INTRO!$E$39="Endemic but PC is not required",IF(COUNTRY_INFO!$H829=1,COUNTRY_INFO!F829+COUNTRY_INFO!G829,0),IF(COUNTRY_INFO!$H829=1,COUNTRY_INFO!F829+COUNTRY_INFO!G829,IF(COUNTRY_INFO!$I829=1,IF(COUNTRY_INFO!M829&gt;=(COUNTRY_INFO!F829+COUNTRY_INFO!G829),COUNTRY_INFO!F829+COUNTRY_INFO!G829,COUNTRY_INFO!$M829),0))))</f>
        <v>0</v>
      </c>
      <c r="E829" s="16">
        <f>IF(AND(INTRO!$E$39="Non-endemic",INTRO!$E$37="Non-endemic"),"Not required",IF(INTRO!$E$39="Non-endemic","Treat with DEC",COUNTRY_INFO!P829))</f>
        <v>0</v>
      </c>
      <c r="F829" s="16">
        <f>IF(INTRO!$E$39&lt;&gt;"Non-endemic",COUNTRY_INFO!Q829,"Not required")</f>
        <v>0</v>
      </c>
      <c r="G829" s="15">
        <f>IF(COUNTRY_INFO!H829=1, IF($E829=1,$D829, 0),0)</f>
        <v>0</v>
      </c>
      <c r="H829" s="15">
        <f>IF(INTRO!$E$39&lt;&gt;"Endemic",0, IF(AND(COUNTRY_INFO!$I829=1,$F829&lt;&gt;0),IF(COUNTRY_INFO!M829&gt;=(COUNTRY_INFO!F829+COUNTRY_INFO!G829),COUNTRY_INFO!F829+COUNTRY_INFO!G829,COUNTRY_INFO!$M829), 0))</f>
        <v>0</v>
      </c>
      <c r="I829" s="3"/>
      <c r="J829" s="15">
        <f t="shared" si="86"/>
        <v>0</v>
      </c>
      <c r="K829" s="15">
        <f t="shared" si="87"/>
        <v>0</v>
      </c>
      <c r="L829" s="15">
        <f t="shared" si="88"/>
        <v>0</v>
      </c>
      <c r="M829" s="15">
        <f t="shared" si="89"/>
        <v>0</v>
      </c>
      <c r="N829" s="15">
        <f t="shared" si="90"/>
        <v>0</v>
      </c>
      <c r="O829" s="25"/>
      <c r="P829" s="17">
        <f t="shared" si="84"/>
        <v>0</v>
      </c>
      <c r="Q829" s="17">
        <f t="shared" si="85"/>
        <v>0</v>
      </c>
    </row>
    <row r="830" spans="1:17" x14ac:dyDescent="0.2">
      <c r="A830" s="14" t="str">
        <f>IF(INTRO!$E$39="Non-endemic"," ",IF(COUNTRY_INFO!A830=0," ",COUNTRY_INFO!A830))</f>
        <v>Ethiopia</v>
      </c>
      <c r="B830" s="14" t="str">
        <f>IF(INTRO!$E$39="Non-endemic"," ",IF(COUNTRY_INFO!B830=0," ",COUNTRY_INFO!B830))</f>
        <v>SomaliNogob</v>
      </c>
      <c r="C830" s="14" t="str">
        <f>IF(INTRO!$E$39="Non-endemic"," ",IF(COUNTRY_INFO!C830=0," ",COUNTRY_INFO!C830))</f>
        <v>Lagahida</v>
      </c>
      <c r="D830" s="15">
        <f>IF(INTRO!$E$39="Non-endemic",0,IF(INTRO!$E$39="Endemic but PC is not required",IF(COUNTRY_INFO!$H830=1,COUNTRY_INFO!F830+COUNTRY_INFO!G830,0),IF(COUNTRY_INFO!$H830=1,COUNTRY_INFO!F830+COUNTRY_INFO!G830,IF(COUNTRY_INFO!$I830=1,IF(COUNTRY_INFO!M830&gt;=(COUNTRY_INFO!F830+COUNTRY_INFO!G830),COUNTRY_INFO!F830+COUNTRY_INFO!G830,COUNTRY_INFO!$M830),0))))</f>
        <v>0</v>
      </c>
      <c r="E830" s="16">
        <f>IF(AND(INTRO!$E$39="Non-endemic",INTRO!$E$37="Non-endemic"),"Not required",IF(INTRO!$E$39="Non-endemic","Treat with DEC",COUNTRY_INFO!P830))</f>
        <v>0</v>
      </c>
      <c r="F830" s="16">
        <f>IF(INTRO!$E$39&lt;&gt;"Non-endemic",COUNTRY_INFO!Q830,"Not required")</f>
        <v>0</v>
      </c>
      <c r="G830" s="15">
        <f>IF(COUNTRY_INFO!H830=1, IF($E830=1,$D830, 0),0)</f>
        <v>0</v>
      </c>
      <c r="H830" s="15">
        <f>IF(INTRO!$E$39&lt;&gt;"Endemic",0, IF(AND(COUNTRY_INFO!$I830=1,$F830&lt;&gt;0),IF(COUNTRY_INFO!M830&gt;=(COUNTRY_INFO!F830+COUNTRY_INFO!G830),COUNTRY_INFO!F830+COUNTRY_INFO!G830,COUNTRY_INFO!$M830), 0))</f>
        <v>0</v>
      </c>
      <c r="I830" s="3"/>
      <c r="J830" s="15">
        <f t="shared" si="86"/>
        <v>0</v>
      </c>
      <c r="K830" s="15">
        <f t="shared" si="87"/>
        <v>0</v>
      </c>
      <c r="L830" s="15">
        <f t="shared" si="88"/>
        <v>0</v>
      </c>
      <c r="M830" s="15">
        <f t="shared" si="89"/>
        <v>0</v>
      </c>
      <c r="N830" s="15">
        <f t="shared" si="90"/>
        <v>0</v>
      </c>
      <c r="O830" s="25"/>
      <c r="P830" s="17">
        <f t="shared" si="84"/>
        <v>0</v>
      </c>
      <c r="Q830" s="17">
        <f t="shared" si="85"/>
        <v>0</v>
      </c>
    </row>
    <row r="831" spans="1:17" x14ac:dyDescent="0.2">
      <c r="A831" s="14" t="str">
        <f>IF(INTRO!$E$39="Non-endemic"," ",IF(COUNTRY_INFO!A831=0," ",COUNTRY_INFO!A831))</f>
        <v>Ethiopia</v>
      </c>
      <c r="B831" s="14" t="str">
        <f>IF(INTRO!$E$39="Non-endemic"," ",IF(COUNTRY_INFO!B831=0," ",COUNTRY_INFO!B831))</f>
        <v>SomaliNogob</v>
      </c>
      <c r="C831" s="14" t="str">
        <f>IF(INTRO!$E$39="Non-endemic"," ",IF(COUNTRY_INFO!C831=0," ",COUNTRY_INFO!C831))</f>
        <v>Sagag</v>
      </c>
      <c r="D831" s="15">
        <f>IF(INTRO!$E$39="Non-endemic",0,IF(INTRO!$E$39="Endemic but PC is not required",IF(COUNTRY_INFO!$H831=1,COUNTRY_INFO!F831+COUNTRY_INFO!G831,0),IF(COUNTRY_INFO!$H831=1,COUNTRY_INFO!F831+COUNTRY_INFO!G831,IF(COUNTRY_INFO!$I831=1,IF(COUNTRY_INFO!M831&gt;=(COUNTRY_INFO!F831+COUNTRY_INFO!G831),COUNTRY_INFO!F831+COUNTRY_INFO!G831,COUNTRY_INFO!$M831),0))))</f>
        <v>0</v>
      </c>
      <c r="E831" s="16">
        <f>IF(AND(INTRO!$E$39="Non-endemic",INTRO!$E$37="Non-endemic"),"Not required",IF(INTRO!$E$39="Non-endemic","Treat with DEC",COUNTRY_INFO!P831))</f>
        <v>0</v>
      </c>
      <c r="F831" s="16">
        <f>IF(INTRO!$E$39&lt;&gt;"Non-endemic",COUNTRY_INFO!Q831,"Not required")</f>
        <v>0</v>
      </c>
      <c r="G831" s="15">
        <f>IF(COUNTRY_INFO!H831=1, IF($E831=1,$D831, 0),0)</f>
        <v>0</v>
      </c>
      <c r="H831" s="15">
        <f>IF(INTRO!$E$39&lt;&gt;"Endemic",0, IF(AND(COUNTRY_INFO!$I831=1,$F831&lt;&gt;0),IF(COUNTRY_INFO!M831&gt;=(COUNTRY_INFO!F831+COUNTRY_INFO!G831),COUNTRY_INFO!F831+COUNTRY_INFO!G831,COUNTRY_INFO!$M831), 0))</f>
        <v>0</v>
      </c>
      <c r="I831" s="3"/>
      <c r="J831" s="15">
        <f t="shared" si="86"/>
        <v>0</v>
      </c>
      <c r="K831" s="15">
        <f t="shared" si="87"/>
        <v>0</v>
      </c>
      <c r="L831" s="15">
        <f t="shared" si="88"/>
        <v>0</v>
      </c>
      <c r="M831" s="15">
        <f t="shared" si="89"/>
        <v>0</v>
      </c>
      <c r="N831" s="15">
        <f t="shared" si="90"/>
        <v>0</v>
      </c>
      <c r="O831" s="25"/>
      <c r="P831" s="17">
        <f t="shared" si="84"/>
        <v>0</v>
      </c>
      <c r="Q831" s="17">
        <f t="shared" si="85"/>
        <v>0</v>
      </c>
    </row>
    <row r="832" spans="1:17" x14ac:dyDescent="0.2">
      <c r="A832" s="14" t="str">
        <f>IF(INTRO!$E$39="Non-endemic"," ",IF(COUNTRY_INFO!A832=0," ",COUNTRY_INFO!A832))</f>
        <v>Ethiopia</v>
      </c>
      <c r="B832" s="14" t="str">
        <f>IF(INTRO!$E$39="Non-endemic"," ",IF(COUNTRY_INFO!B832=0," ",COUNTRY_INFO!B832))</f>
        <v>SomaliNogob</v>
      </c>
      <c r="C832" s="14" t="str">
        <f>IF(INTRO!$E$39="Non-endemic"," ",IF(COUNTRY_INFO!C832=0," ",COUNTRY_INFO!C832))</f>
        <v>Salahad</v>
      </c>
      <c r="D832" s="15">
        <f>IF(INTRO!$E$39="Non-endemic",0,IF(INTRO!$E$39="Endemic but PC is not required",IF(COUNTRY_INFO!$H832=1,COUNTRY_INFO!F832+COUNTRY_INFO!G832,0),IF(COUNTRY_INFO!$H832=1,COUNTRY_INFO!F832+COUNTRY_INFO!G832,IF(COUNTRY_INFO!$I832=1,IF(COUNTRY_INFO!M832&gt;=(COUNTRY_INFO!F832+COUNTRY_INFO!G832),COUNTRY_INFO!F832+COUNTRY_INFO!G832,COUNTRY_INFO!$M832),0))))</f>
        <v>0</v>
      </c>
      <c r="E832" s="16">
        <f>IF(AND(INTRO!$E$39="Non-endemic",INTRO!$E$37="Non-endemic"),"Not required",IF(INTRO!$E$39="Non-endemic","Treat with DEC",COUNTRY_INFO!P832))</f>
        <v>0</v>
      </c>
      <c r="F832" s="16">
        <f>IF(INTRO!$E$39&lt;&gt;"Non-endemic",COUNTRY_INFO!Q832,"Not required")</f>
        <v>0</v>
      </c>
      <c r="G832" s="15">
        <f>IF(COUNTRY_INFO!H832=1, IF($E832=1,$D832, 0),0)</f>
        <v>0</v>
      </c>
      <c r="H832" s="15">
        <f>IF(INTRO!$E$39&lt;&gt;"Endemic",0, IF(AND(COUNTRY_INFO!$I832=1,$F832&lt;&gt;0),IF(COUNTRY_INFO!M832&gt;=(COUNTRY_INFO!F832+COUNTRY_INFO!G832),COUNTRY_INFO!F832+COUNTRY_INFO!G832,COUNTRY_INFO!$M832), 0))</f>
        <v>0</v>
      </c>
      <c r="I832" s="3"/>
      <c r="J832" s="15">
        <f t="shared" si="86"/>
        <v>0</v>
      </c>
      <c r="K832" s="15">
        <f t="shared" si="87"/>
        <v>0</v>
      </c>
      <c r="L832" s="15">
        <f t="shared" si="88"/>
        <v>0</v>
      </c>
      <c r="M832" s="15">
        <f t="shared" si="89"/>
        <v>0</v>
      </c>
      <c r="N832" s="15">
        <f t="shared" si="90"/>
        <v>0</v>
      </c>
      <c r="O832" s="25"/>
      <c r="P832" s="17">
        <f t="shared" si="84"/>
        <v>0</v>
      </c>
      <c r="Q832" s="17">
        <f t="shared" si="85"/>
        <v>0</v>
      </c>
    </row>
    <row r="833" spans="1:17" x14ac:dyDescent="0.2">
      <c r="A833" s="14" t="str">
        <f>IF(INTRO!$E$39="Non-endemic"," ",IF(COUNTRY_INFO!A833=0," ",COUNTRY_INFO!A833))</f>
        <v>Ethiopia</v>
      </c>
      <c r="B833" s="14" t="str">
        <f>IF(INTRO!$E$39="Non-endemic"," ",IF(COUNTRY_INFO!B833=0," ",COUNTRY_INFO!B833))</f>
        <v>SomaliNogob</v>
      </c>
      <c r="C833" s="14" t="str">
        <f>IF(INTRO!$E$39="Non-endemic"," ",IF(COUNTRY_INFO!C833=0," ",COUNTRY_INFO!C833))</f>
        <v>Xararay</v>
      </c>
      <c r="D833" s="15">
        <f>IF(INTRO!$E$39="Non-endemic",0,IF(INTRO!$E$39="Endemic but PC is not required",IF(COUNTRY_INFO!$H833=1,COUNTRY_INFO!F833+COUNTRY_INFO!G833,0),IF(COUNTRY_INFO!$H833=1,COUNTRY_INFO!F833+COUNTRY_INFO!G833,IF(COUNTRY_INFO!$I833=1,IF(COUNTRY_INFO!M833&gt;=(COUNTRY_INFO!F833+COUNTRY_INFO!G833),COUNTRY_INFO!F833+COUNTRY_INFO!G833,COUNTRY_INFO!$M833),0))))</f>
        <v>0</v>
      </c>
      <c r="E833" s="16">
        <f>IF(AND(INTRO!$E$39="Non-endemic",INTRO!$E$37="Non-endemic"),"Not required",IF(INTRO!$E$39="Non-endemic","Treat with DEC",COUNTRY_INFO!P833))</f>
        <v>0</v>
      </c>
      <c r="F833" s="16">
        <f>IF(INTRO!$E$39&lt;&gt;"Non-endemic",COUNTRY_INFO!Q833,"Not required")</f>
        <v>0</v>
      </c>
      <c r="G833" s="15">
        <f>IF(COUNTRY_INFO!H833=1, IF($E833=1,$D833, 0),0)</f>
        <v>0</v>
      </c>
      <c r="H833" s="15">
        <f>IF(INTRO!$E$39&lt;&gt;"Endemic",0, IF(AND(COUNTRY_INFO!$I833=1,$F833&lt;&gt;0),IF(COUNTRY_INFO!M833&gt;=(COUNTRY_INFO!F833+COUNTRY_INFO!G833),COUNTRY_INFO!F833+COUNTRY_INFO!G833,COUNTRY_INFO!$M833), 0))</f>
        <v>0</v>
      </c>
      <c r="I833" s="3"/>
      <c r="J833" s="15">
        <f t="shared" si="86"/>
        <v>0</v>
      </c>
      <c r="K833" s="15">
        <f t="shared" si="87"/>
        <v>0</v>
      </c>
      <c r="L833" s="15">
        <f t="shared" si="88"/>
        <v>0</v>
      </c>
      <c r="M833" s="15">
        <f t="shared" si="89"/>
        <v>0</v>
      </c>
      <c r="N833" s="15">
        <f t="shared" si="90"/>
        <v>0</v>
      </c>
      <c r="O833" s="25"/>
      <c r="P833" s="17">
        <f t="shared" si="84"/>
        <v>0</v>
      </c>
      <c r="Q833" s="17">
        <f t="shared" si="85"/>
        <v>0</v>
      </c>
    </row>
    <row r="834" spans="1:17" x14ac:dyDescent="0.2">
      <c r="A834" s="14" t="str">
        <f>IF(INTRO!$E$39="Non-endemic"," ",IF(COUNTRY_INFO!A834=0," ",COUNTRY_INFO!A834))</f>
        <v>Ethiopia</v>
      </c>
      <c r="B834" s="14" t="str">
        <f>IF(INTRO!$E$39="Non-endemic"," ",IF(COUNTRY_INFO!B834=0," ",COUNTRY_INFO!B834))</f>
        <v>SomaliQorahey</v>
      </c>
      <c r="C834" s="14" t="str">
        <f>IF(INTRO!$E$39="Non-endemic"," ",IF(COUNTRY_INFO!C834=0," ",COUNTRY_INFO!C834))</f>
        <v xml:space="preserve">Boodaly </v>
      </c>
      <c r="D834" s="15">
        <f>IF(INTRO!$E$39="Non-endemic",0,IF(INTRO!$E$39="Endemic but PC is not required",IF(COUNTRY_INFO!$H834=1,COUNTRY_INFO!F834+COUNTRY_INFO!G834,0),IF(COUNTRY_INFO!$H834=1,COUNTRY_INFO!F834+COUNTRY_INFO!G834,IF(COUNTRY_INFO!$I834=1,IF(COUNTRY_INFO!M834&gt;=(COUNTRY_INFO!F834+COUNTRY_INFO!G834),COUNTRY_INFO!F834+COUNTRY_INFO!G834,COUNTRY_INFO!$M834),0))))</f>
        <v>0</v>
      </c>
      <c r="E834" s="16">
        <f>IF(AND(INTRO!$E$39="Non-endemic",INTRO!$E$37="Non-endemic"),"Not required",IF(INTRO!$E$39="Non-endemic","Treat with DEC",COUNTRY_INFO!P834))</f>
        <v>0</v>
      </c>
      <c r="F834" s="16">
        <f>IF(INTRO!$E$39&lt;&gt;"Non-endemic",COUNTRY_INFO!Q834,"Not required")</f>
        <v>0</v>
      </c>
      <c r="G834" s="15">
        <f>IF(COUNTRY_INFO!H834=1, IF($E834=1,$D834, 0),0)</f>
        <v>0</v>
      </c>
      <c r="H834" s="15">
        <f>IF(INTRO!$E$39&lt;&gt;"Endemic",0, IF(AND(COUNTRY_INFO!$I834=1,$F834&lt;&gt;0),IF(COUNTRY_INFO!M834&gt;=(COUNTRY_INFO!F834+COUNTRY_INFO!G834),COUNTRY_INFO!F834+COUNTRY_INFO!G834,COUNTRY_INFO!$M834), 0))</f>
        <v>0</v>
      </c>
      <c r="I834" s="3"/>
      <c r="J834" s="15">
        <f t="shared" si="86"/>
        <v>0</v>
      </c>
      <c r="K834" s="15">
        <f t="shared" si="87"/>
        <v>0</v>
      </c>
      <c r="L834" s="15">
        <f t="shared" si="88"/>
        <v>0</v>
      </c>
      <c r="M834" s="15">
        <f t="shared" si="89"/>
        <v>0</v>
      </c>
      <c r="N834" s="15">
        <f t="shared" si="90"/>
        <v>0</v>
      </c>
      <c r="O834" s="25"/>
      <c r="P834" s="17">
        <f t="shared" si="84"/>
        <v>0</v>
      </c>
      <c r="Q834" s="17">
        <f t="shared" si="85"/>
        <v>0</v>
      </c>
    </row>
    <row r="835" spans="1:17" x14ac:dyDescent="0.2">
      <c r="A835" s="14" t="str">
        <f>IF(INTRO!$E$39="Non-endemic"," ",IF(COUNTRY_INFO!A835=0," ",COUNTRY_INFO!A835))</f>
        <v>Ethiopia</v>
      </c>
      <c r="B835" s="14" t="str">
        <f>IF(INTRO!$E$39="Non-endemic"," ",IF(COUNTRY_INFO!B835=0," ",COUNTRY_INFO!B835))</f>
        <v>SomaliQorahey</v>
      </c>
      <c r="C835" s="14" t="str">
        <f>IF(INTRO!$E$39="Non-endemic"," ",IF(COUNTRY_INFO!C835=0," ",COUNTRY_INFO!C835))</f>
        <v xml:space="preserve">Ceel ogaden </v>
      </c>
      <c r="D835" s="15">
        <f>IF(INTRO!$E$39="Non-endemic",0,IF(INTRO!$E$39="Endemic but PC is not required",IF(COUNTRY_INFO!$H835=1,COUNTRY_INFO!F835+COUNTRY_INFO!G835,0),IF(COUNTRY_INFO!$H835=1,COUNTRY_INFO!F835+COUNTRY_INFO!G835,IF(COUNTRY_INFO!$I835=1,IF(COUNTRY_INFO!M835&gt;=(COUNTRY_INFO!F835+COUNTRY_INFO!G835),COUNTRY_INFO!F835+COUNTRY_INFO!G835,COUNTRY_INFO!$M835),0))))</f>
        <v>0</v>
      </c>
      <c r="E835" s="16">
        <f>IF(AND(INTRO!$E$39="Non-endemic",INTRO!$E$37="Non-endemic"),"Not required",IF(INTRO!$E$39="Non-endemic","Treat with DEC",COUNTRY_INFO!P835))</f>
        <v>0</v>
      </c>
      <c r="F835" s="16">
        <f>IF(INTRO!$E$39&lt;&gt;"Non-endemic",COUNTRY_INFO!Q835,"Not required")</f>
        <v>0</v>
      </c>
      <c r="G835" s="15">
        <f>IF(COUNTRY_INFO!H835=1, IF($E835=1,$D835, 0),0)</f>
        <v>0</v>
      </c>
      <c r="H835" s="15">
        <f>IF(INTRO!$E$39&lt;&gt;"Endemic",0, IF(AND(COUNTRY_INFO!$I835=1,$F835&lt;&gt;0),IF(COUNTRY_INFO!M835&gt;=(COUNTRY_INFO!F835+COUNTRY_INFO!G835),COUNTRY_INFO!F835+COUNTRY_INFO!G835,COUNTRY_INFO!$M835), 0))</f>
        <v>0</v>
      </c>
      <c r="I835" s="3"/>
      <c r="J835" s="15">
        <f t="shared" si="86"/>
        <v>0</v>
      </c>
      <c r="K835" s="15">
        <f t="shared" si="87"/>
        <v>0</v>
      </c>
      <c r="L835" s="15">
        <f t="shared" si="88"/>
        <v>0</v>
      </c>
      <c r="M835" s="15">
        <f t="shared" si="89"/>
        <v>0</v>
      </c>
      <c r="N835" s="15">
        <f t="shared" si="90"/>
        <v>0</v>
      </c>
      <c r="O835" s="25"/>
      <c r="P835" s="17">
        <f t="shared" si="84"/>
        <v>0</v>
      </c>
      <c r="Q835" s="17">
        <f t="shared" si="85"/>
        <v>0</v>
      </c>
    </row>
    <row r="836" spans="1:17" x14ac:dyDescent="0.2">
      <c r="A836" s="14" t="str">
        <f>IF(INTRO!$E$39="Non-endemic"," ",IF(COUNTRY_INFO!A836=0," ",COUNTRY_INFO!A836))</f>
        <v>Ethiopia</v>
      </c>
      <c r="B836" s="14" t="str">
        <f>IF(INTRO!$E$39="Non-endemic"," ",IF(COUNTRY_INFO!B836=0," ",COUNTRY_INFO!B836))</f>
        <v>SomaliQorahey</v>
      </c>
      <c r="C836" s="14" t="str">
        <f>IF(INTRO!$E$39="Non-endemic"," ",IF(COUNTRY_INFO!C836=0," ",COUNTRY_INFO!C836))</f>
        <v>Dobowayn</v>
      </c>
      <c r="D836" s="15">
        <f>IF(INTRO!$E$39="Non-endemic",0,IF(INTRO!$E$39="Endemic but PC is not required",IF(COUNTRY_INFO!$H836=1,COUNTRY_INFO!F836+COUNTRY_INFO!G836,0),IF(COUNTRY_INFO!$H836=1,COUNTRY_INFO!F836+COUNTRY_INFO!G836,IF(COUNTRY_INFO!$I836=1,IF(COUNTRY_INFO!M836&gt;=(COUNTRY_INFO!F836+COUNTRY_INFO!G836),COUNTRY_INFO!F836+COUNTRY_INFO!G836,COUNTRY_INFO!$M836),0))))</f>
        <v>0</v>
      </c>
      <c r="E836" s="16">
        <f>IF(AND(INTRO!$E$39="Non-endemic",INTRO!$E$37="Non-endemic"),"Not required",IF(INTRO!$E$39="Non-endemic","Treat with DEC",COUNTRY_INFO!P836))</f>
        <v>0</v>
      </c>
      <c r="F836" s="16">
        <f>IF(INTRO!$E$39&lt;&gt;"Non-endemic",COUNTRY_INFO!Q836,"Not required")</f>
        <v>0</v>
      </c>
      <c r="G836" s="15">
        <f>IF(COUNTRY_INFO!H836=1, IF($E836=1,$D836, 0),0)</f>
        <v>0</v>
      </c>
      <c r="H836" s="15">
        <f>IF(INTRO!$E$39&lt;&gt;"Endemic",0, IF(AND(COUNTRY_INFO!$I836=1,$F836&lt;&gt;0),IF(COUNTRY_INFO!M836&gt;=(COUNTRY_INFO!F836+COUNTRY_INFO!G836),COUNTRY_INFO!F836+COUNTRY_INFO!G836,COUNTRY_INFO!$M836), 0))</f>
        <v>0</v>
      </c>
      <c r="I836" s="3"/>
      <c r="J836" s="15">
        <f t="shared" si="86"/>
        <v>0</v>
      </c>
      <c r="K836" s="15">
        <f t="shared" si="87"/>
        <v>0</v>
      </c>
      <c r="L836" s="15">
        <f t="shared" si="88"/>
        <v>0</v>
      </c>
      <c r="M836" s="15">
        <f t="shared" si="89"/>
        <v>0</v>
      </c>
      <c r="N836" s="15">
        <f t="shared" si="90"/>
        <v>0</v>
      </c>
      <c r="O836" s="25"/>
      <c r="P836" s="17">
        <f t="shared" si="84"/>
        <v>0</v>
      </c>
      <c r="Q836" s="17">
        <f t="shared" si="85"/>
        <v>0</v>
      </c>
    </row>
    <row r="837" spans="1:17" x14ac:dyDescent="0.2">
      <c r="A837" s="14" t="str">
        <f>IF(INTRO!$E$39="Non-endemic"," ",IF(COUNTRY_INFO!A837=0," ",COUNTRY_INFO!A837))</f>
        <v>Ethiopia</v>
      </c>
      <c r="B837" s="14" t="str">
        <f>IF(INTRO!$E$39="Non-endemic"," ",IF(COUNTRY_INFO!B837=0," ",COUNTRY_INFO!B837))</f>
        <v>SomaliQorahey</v>
      </c>
      <c r="C837" s="14" t="str">
        <f>IF(INTRO!$E$39="Non-endemic"," ",IF(COUNTRY_INFO!C837=0," ",COUNTRY_INFO!C837))</f>
        <v xml:space="preserve">Gogle/Kudunbur </v>
      </c>
      <c r="D837" s="15">
        <f>IF(INTRO!$E$39="Non-endemic",0,IF(INTRO!$E$39="Endemic but PC is not required",IF(COUNTRY_INFO!$H837=1,COUNTRY_INFO!F837+COUNTRY_INFO!G837,0),IF(COUNTRY_INFO!$H837=1,COUNTRY_INFO!F837+COUNTRY_INFO!G837,IF(COUNTRY_INFO!$I837=1,IF(COUNTRY_INFO!M837&gt;=(COUNTRY_INFO!F837+COUNTRY_INFO!G837),COUNTRY_INFO!F837+COUNTRY_INFO!G837,COUNTRY_INFO!$M837),0))))</f>
        <v>0</v>
      </c>
      <c r="E837" s="16">
        <f>IF(AND(INTRO!$E$39="Non-endemic",INTRO!$E$37="Non-endemic"),"Not required",IF(INTRO!$E$39="Non-endemic","Treat with DEC",COUNTRY_INFO!P837))</f>
        <v>0</v>
      </c>
      <c r="F837" s="16">
        <f>IF(INTRO!$E$39&lt;&gt;"Non-endemic",COUNTRY_INFO!Q837,"Not required")</f>
        <v>0</v>
      </c>
      <c r="G837" s="15">
        <f>IF(COUNTRY_INFO!H837=1, IF($E837=1,$D837, 0),0)</f>
        <v>0</v>
      </c>
      <c r="H837" s="15">
        <f>IF(INTRO!$E$39&lt;&gt;"Endemic",0, IF(AND(COUNTRY_INFO!$I837=1,$F837&lt;&gt;0),IF(COUNTRY_INFO!M837&gt;=(COUNTRY_INFO!F837+COUNTRY_INFO!G837),COUNTRY_INFO!F837+COUNTRY_INFO!G837,COUNTRY_INFO!$M837), 0))</f>
        <v>0</v>
      </c>
      <c r="I837" s="3"/>
      <c r="J837" s="15">
        <f t="shared" si="86"/>
        <v>0</v>
      </c>
      <c r="K837" s="15">
        <f t="shared" si="87"/>
        <v>0</v>
      </c>
      <c r="L837" s="15">
        <f t="shared" si="88"/>
        <v>0</v>
      </c>
      <c r="M837" s="15">
        <f t="shared" si="89"/>
        <v>0</v>
      </c>
      <c r="N837" s="15">
        <f t="shared" si="90"/>
        <v>0</v>
      </c>
      <c r="O837" s="25"/>
      <c r="P837" s="17">
        <f t="shared" si="84"/>
        <v>0</v>
      </c>
      <c r="Q837" s="17">
        <f t="shared" si="85"/>
        <v>0</v>
      </c>
    </row>
    <row r="838" spans="1:17" x14ac:dyDescent="0.2">
      <c r="A838" s="14" t="str">
        <f>IF(INTRO!$E$39="Non-endemic"," ",IF(COUNTRY_INFO!A838=0," ",COUNTRY_INFO!A838))</f>
        <v>Ethiopia</v>
      </c>
      <c r="B838" s="14" t="str">
        <f>IF(INTRO!$E$39="Non-endemic"," ",IF(COUNTRY_INFO!B838=0," ",COUNTRY_INFO!B838))</f>
        <v>SomaliQorahey</v>
      </c>
      <c r="C838" s="14" t="str">
        <f>IF(INTRO!$E$39="Non-endemic"," ",IF(COUNTRY_INFO!C838=0," ",COUNTRY_INFO!C838))</f>
        <v xml:space="preserve">Hig loley </v>
      </c>
      <c r="D838" s="15">
        <f>IF(INTRO!$E$39="Non-endemic",0,IF(INTRO!$E$39="Endemic but PC is not required",IF(COUNTRY_INFO!$H838=1,COUNTRY_INFO!F838+COUNTRY_INFO!G838,0),IF(COUNTRY_INFO!$H838=1,COUNTRY_INFO!F838+COUNTRY_INFO!G838,IF(COUNTRY_INFO!$I838=1,IF(COUNTRY_INFO!M838&gt;=(COUNTRY_INFO!F838+COUNTRY_INFO!G838),COUNTRY_INFO!F838+COUNTRY_INFO!G838,COUNTRY_INFO!$M838),0))))</f>
        <v>0</v>
      </c>
      <c r="E838" s="16">
        <f>IF(AND(INTRO!$E$39="Non-endemic",INTRO!$E$37="Non-endemic"),"Not required",IF(INTRO!$E$39="Non-endemic","Treat with DEC",COUNTRY_INFO!P838))</f>
        <v>0</v>
      </c>
      <c r="F838" s="16">
        <f>IF(INTRO!$E$39&lt;&gt;"Non-endemic",COUNTRY_INFO!Q838,"Not required")</f>
        <v>0</v>
      </c>
      <c r="G838" s="15">
        <f>IF(COUNTRY_INFO!H838=1, IF($E838=1,$D838, 0),0)</f>
        <v>0</v>
      </c>
      <c r="H838" s="15">
        <f>IF(INTRO!$E$39&lt;&gt;"Endemic",0, IF(AND(COUNTRY_INFO!$I838=1,$F838&lt;&gt;0),IF(COUNTRY_INFO!M838&gt;=(COUNTRY_INFO!F838+COUNTRY_INFO!G838),COUNTRY_INFO!F838+COUNTRY_INFO!G838,COUNTRY_INFO!$M838), 0))</f>
        <v>0</v>
      </c>
      <c r="I838" s="3"/>
      <c r="J838" s="15">
        <f t="shared" si="86"/>
        <v>0</v>
      </c>
      <c r="K838" s="15">
        <f t="shared" si="87"/>
        <v>0</v>
      </c>
      <c r="L838" s="15">
        <f t="shared" si="88"/>
        <v>0</v>
      </c>
      <c r="M838" s="15">
        <f t="shared" si="89"/>
        <v>0</v>
      </c>
      <c r="N838" s="15">
        <f t="shared" si="90"/>
        <v>0</v>
      </c>
      <c r="O838" s="25"/>
      <c r="P838" s="17">
        <f t="shared" si="84"/>
        <v>0</v>
      </c>
      <c r="Q838" s="17">
        <f t="shared" si="85"/>
        <v>0</v>
      </c>
    </row>
    <row r="839" spans="1:17" x14ac:dyDescent="0.2">
      <c r="A839" s="14" t="str">
        <f>IF(INTRO!$E$39="Non-endemic"," ",IF(COUNTRY_INFO!A839=0," ",COUNTRY_INFO!A839))</f>
        <v>Ethiopia</v>
      </c>
      <c r="B839" s="14" t="str">
        <f>IF(INTRO!$E$39="Non-endemic"," ",IF(COUNTRY_INFO!B839=0," ",COUNTRY_INFO!B839))</f>
        <v>SomaliQorahey</v>
      </c>
      <c r="C839" s="14" t="str">
        <f>IF(INTRO!$E$39="Non-endemic"," ",IF(COUNTRY_INFO!C839=0," ",COUNTRY_INFO!C839))</f>
        <v>Kebridahar</v>
      </c>
      <c r="D839" s="15">
        <f>IF(INTRO!$E$39="Non-endemic",0,IF(INTRO!$E$39="Endemic but PC is not required",IF(COUNTRY_INFO!$H839=1,COUNTRY_INFO!F839+COUNTRY_INFO!G839,0),IF(COUNTRY_INFO!$H839=1,COUNTRY_INFO!F839+COUNTRY_INFO!G839,IF(COUNTRY_INFO!$I839=1,IF(COUNTRY_INFO!M839&gt;=(COUNTRY_INFO!F839+COUNTRY_INFO!G839),COUNTRY_INFO!F839+COUNTRY_INFO!G839,COUNTRY_INFO!$M839),0))))</f>
        <v>0</v>
      </c>
      <c r="E839" s="16">
        <f>IF(AND(INTRO!$E$39="Non-endemic",INTRO!$E$37="Non-endemic"),"Not required",IF(INTRO!$E$39="Non-endemic","Treat with DEC",COUNTRY_INFO!P839))</f>
        <v>0</v>
      </c>
      <c r="F839" s="16">
        <f>IF(INTRO!$E$39&lt;&gt;"Non-endemic",COUNTRY_INFO!Q839,"Not required")</f>
        <v>0</v>
      </c>
      <c r="G839" s="15">
        <f>IF(COUNTRY_INFO!H839=1, IF($E839=1,$D839, 0),0)</f>
        <v>0</v>
      </c>
      <c r="H839" s="15">
        <f>IF(INTRO!$E$39&lt;&gt;"Endemic",0, IF(AND(COUNTRY_INFO!$I839=1,$F839&lt;&gt;0),IF(COUNTRY_INFO!M839&gt;=(COUNTRY_INFO!F839+COUNTRY_INFO!G839),COUNTRY_INFO!F839+COUNTRY_INFO!G839,COUNTRY_INFO!$M839), 0))</f>
        <v>0</v>
      </c>
      <c r="I839" s="3"/>
      <c r="J839" s="15">
        <f t="shared" si="86"/>
        <v>0</v>
      </c>
      <c r="K839" s="15">
        <f t="shared" si="87"/>
        <v>0</v>
      </c>
      <c r="L839" s="15">
        <f t="shared" si="88"/>
        <v>0</v>
      </c>
      <c r="M839" s="15">
        <f t="shared" si="89"/>
        <v>0</v>
      </c>
      <c r="N839" s="15">
        <f t="shared" si="90"/>
        <v>0</v>
      </c>
      <c r="O839" s="25"/>
      <c r="P839" s="17">
        <f t="shared" si="84"/>
        <v>0</v>
      </c>
      <c r="Q839" s="17">
        <f t="shared" si="85"/>
        <v>0</v>
      </c>
    </row>
    <row r="840" spans="1:17" x14ac:dyDescent="0.2">
      <c r="A840" s="14" t="str">
        <f>IF(INTRO!$E$39="Non-endemic"," ",IF(COUNTRY_INFO!A840=0," ",COUNTRY_INFO!A840))</f>
        <v>Ethiopia</v>
      </c>
      <c r="B840" s="14" t="str">
        <f>IF(INTRO!$E$39="Non-endemic"," ",IF(COUNTRY_INFO!B840=0," ",COUNTRY_INFO!B840))</f>
        <v>SomaliQorahey</v>
      </c>
      <c r="C840" s="14" t="str">
        <f>IF(INTRO!$E$39="Non-endemic"," ",IF(COUNTRY_INFO!C840=0," ",COUNTRY_INFO!C840))</f>
        <v>Kebridehar Town</v>
      </c>
      <c r="D840" s="15">
        <f>IF(INTRO!$E$39="Non-endemic",0,IF(INTRO!$E$39="Endemic but PC is not required",IF(COUNTRY_INFO!$H840=1,COUNTRY_INFO!F840+COUNTRY_INFO!G840,0),IF(COUNTRY_INFO!$H840=1,COUNTRY_INFO!F840+COUNTRY_INFO!G840,IF(COUNTRY_INFO!$I840=1,IF(COUNTRY_INFO!M840&gt;=(COUNTRY_INFO!F840+COUNTRY_INFO!G840),COUNTRY_INFO!F840+COUNTRY_INFO!G840,COUNTRY_INFO!$M840),0))))</f>
        <v>0</v>
      </c>
      <c r="E840" s="16">
        <f>IF(AND(INTRO!$E$39="Non-endemic",INTRO!$E$37="Non-endemic"),"Not required",IF(INTRO!$E$39="Non-endemic","Treat with DEC",COUNTRY_INFO!P840))</f>
        <v>0</v>
      </c>
      <c r="F840" s="16">
        <f>IF(INTRO!$E$39&lt;&gt;"Non-endemic",COUNTRY_INFO!Q840,"Not required")</f>
        <v>0</v>
      </c>
      <c r="G840" s="15">
        <f>IF(COUNTRY_INFO!H840=1, IF($E840=1,$D840, 0),0)</f>
        <v>0</v>
      </c>
      <c r="H840" s="15">
        <f>IF(INTRO!$E$39&lt;&gt;"Endemic",0, IF(AND(COUNTRY_INFO!$I840=1,$F840&lt;&gt;0),IF(COUNTRY_INFO!M840&gt;=(COUNTRY_INFO!F840+COUNTRY_INFO!G840),COUNTRY_INFO!F840+COUNTRY_INFO!G840,COUNTRY_INFO!$M840), 0))</f>
        <v>0</v>
      </c>
      <c r="I840" s="3"/>
      <c r="J840" s="15">
        <f t="shared" si="86"/>
        <v>0</v>
      </c>
      <c r="K840" s="15">
        <f t="shared" si="87"/>
        <v>0</v>
      </c>
      <c r="L840" s="15">
        <f t="shared" si="88"/>
        <v>0</v>
      </c>
      <c r="M840" s="15">
        <f t="shared" si="89"/>
        <v>0</v>
      </c>
      <c r="N840" s="15">
        <f t="shared" si="90"/>
        <v>0</v>
      </c>
      <c r="O840" s="25"/>
      <c r="P840" s="17">
        <f t="shared" ref="P840:P903" si="91">IF($N840&gt;$O840,$N840-$O840,0)</f>
        <v>0</v>
      </c>
      <c r="Q840" s="17">
        <f t="shared" ref="Q840:Q903" si="92">ROUNDUP($N840/500,0)</f>
        <v>0</v>
      </c>
    </row>
    <row r="841" spans="1:17" x14ac:dyDescent="0.2">
      <c r="A841" s="14" t="str">
        <f>IF(INTRO!$E$39="Non-endemic"," ",IF(COUNTRY_INFO!A841=0," ",COUNTRY_INFO!A841))</f>
        <v>Ethiopia</v>
      </c>
      <c r="B841" s="14" t="str">
        <f>IF(INTRO!$E$39="Non-endemic"," ",IF(COUNTRY_INFO!B841=0," ",COUNTRY_INFO!B841))</f>
        <v>SomaliQorahey</v>
      </c>
      <c r="C841" s="14" t="str">
        <f>IF(INTRO!$E$39="Non-endemic"," ",IF(COUNTRY_INFO!C841=0," ",COUNTRY_INFO!C841))</f>
        <v xml:space="preserve">lasdhankeere </v>
      </c>
      <c r="D841" s="15">
        <f>IF(INTRO!$E$39="Non-endemic",0,IF(INTRO!$E$39="Endemic but PC is not required",IF(COUNTRY_INFO!$H841=1,COUNTRY_INFO!F841+COUNTRY_INFO!G841,0),IF(COUNTRY_INFO!$H841=1,COUNTRY_INFO!F841+COUNTRY_INFO!G841,IF(COUNTRY_INFO!$I841=1,IF(COUNTRY_INFO!M841&gt;=(COUNTRY_INFO!F841+COUNTRY_INFO!G841),COUNTRY_INFO!F841+COUNTRY_INFO!G841,COUNTRY_INFO!$M841),0))))</f>
        <v>0</v>
      </c>
      <c r="E841" s="16">
        <f>IF(AND(INTRO!$E$39="Non-endemic",INTRO!$E$37="Non-endemic"),"Not required",IF(INTRO!$E$39="Non-endemic","Treat with DEC",COUNTRY_INFO!P841))</f>
        <v>0</v>
      </c>
      <c r="F841" s="16">
        <f>IF(INTRO!$E$39&lt;&gt;"Non-endemic",COUNTRY_INFO!Q841,"Not required")</f>
        <v>0</v>
      </c>
      <c r="G841" s="15">
        <f>IF(COUNTRY_INFO!H841=1, IF($E841=1,$D841, 0),0)</f>
        <v>0</v>
      </c>
      <c r="H841" s="15">
        <f>IF(INTRO!$E$39&lt;&gt;"Endemic",0, IF(AND(COUNTRY_INFO!$I841=1,$F841&lt;&gt;0),IF(COUNTRY_INFO!M841&gt;=(COUNTRY_INFO!F841+COUNTRY_INFO!G841),COUNTRY_INFO!F841+COUNTRY_INFO!G841,COUNTRY_INFO!$M841), 0))</f>
        <v>0</v>
      </c>
      <c r="I841" s="3"/>
      <c r="J841" s="15">
        <f t="shared" si="86"/>
        <v>0</v>
      </c>
      <c r="K841" s="15">
        <f t="shared" si="87"/>
        <v>0</v>
      </c>
      <c r="L841" s="15">
        <f t="shared" si="88"/>
        <v>0</v>
      </c>
      <c r="M841" s="15">
        <f t="shared" si="89"/>
        <v>0</v>
      </c>
      <c r="N841" s="15">
        <f t="shared" si="90"/>
        <v>0</v>
      </c>
      <c r="O841" s="25"/>
      <c r="P841" s="17">
        <f t="shared" si="91"/>
        <v>0</v>
      </c>
      <c r="Q841" s="17">
        <f t="shared" si="92"/>
        <v>0</v>
      </c>
    </row>
    <row r="842" spans="1:17" x14ac:dyDescent="0.2">
      <c r="A842" s="14" t="str">
        <f>IF(INTRO!$E$39="Non-endemic"," ",IF(COUNTRY_INFO!A842=0," ",COUNTRY_INFO!A842))</f>
        <v>Ethiopia</v>
      </c>
      <c r="B842" s="14" t="str">
        <f>IF(INTRO!$E$39="Non-endemic"," ",IF(COUNTRY_INFO!B842=0," ",COUNTRY_INFO!B842))</f>
        <v>SomaliQorahey</v>
      </c>
      <c r="C842" s="14" t="str">
        <f>IF(INTRO!$E$39="Non-endemic"," ",IF(COUNTRY_INFO!C842=0," ",COUNTRY_INFO!C842))</f>
        <v>Marsin</v>
      </c>
      <c r="D842" s="15">
        <f>IF(INTRO!$E$39="Non-endemic",0,IF(INTRO!$E$39="Endemic but PC is not required",IF(COUNTRY_INFO!$H842=1,COUNTRY_INFO!F842+COUNTRY_INFO!G842,0),IF(COUNTRY_INFO!$H842=1,COUNTRY_INFO!F842+COUNTRY_INFO!G842,IF(COUNTRY_INFO!$I842=1,IF(COUNTRY_INFO!M842&gt;=(COUNTRY_INFO!F842+COUNTRY_INFO!G842),COUNTRY_INFO!F842+COUNTRY_INFO!G842,COUNTRY_INFO!$M842),0))))</f>
        <v>0</v>
      </c>
      <c r="E842" s="16">
        <f>IF(AND(INTRO!$E$39="Non-endemic",INTRO!$E$37="Non-endemic"),"Not required",IF(INTRO!$E$39="Non-endemic","Treat with DEC",COUNTRY_INFO!P842))</f>
        <v>0</v>
      </c>
      <c r="F842" s="16">
        <f>IF(INTRO!$E$39&lt;&gt;"Non-endemic",COUNTRY_INFO!Q842,"Not required")</f>
        <v>0</v>
      </c>
      <c r="G842" s="15">
        <f>IF(COUNTRY_INFO!H842=1, IF($E842=1,$D842, 0),0)</f>
        <v>0</v>
      </c>
      <c r="H842" s="15">
        <f>IF(INTRO!$E$39&lt;&gt;"Endemic",0, IF(AND(COUNTRY_INFO!$I842=1,$F842&lt;&gt;0),IF(COUNTRY_INFO!M842&gt;=(COUNTRY_INFO!F842+COUNTRY_INFO!G842),COUNTRY_INFO!F842+COUNTRY_INFO!G842,COUNTRY_INFO!$M842), 0))</f>
        <v>0</v>
      </c>
      <c r="I842" s="3"/>
      <c r="J842" s="15">
        <f t="shared" ref="J842:J905" si="93">IF(I842=0,H842,IF(I842&gt;H842,H842,I842))</f>
        <v>0</v>
      </c>
      <c r="K842" s="15">
        <f t="shared" ref="K842:K905" si="94">IF(G842&lt;J842,0,IF($E842=1, (G842-J842)*2.8, 0))</f>
        <v>0</v>
      </c>
      <c r="L842" s="15">
        <f t="shared" ref="L842:L905" si="95">IF($E842&lt;$F842, J842*(F842-E842)*2.8, 0)</f>
        <v>0</v>
      </c>
      <c r="M842" s="15">
        <f t="shared" ref="M842:M905" si="96">IF(AND($E842=1, $F842&lt;&gt;0), J842*2.8, 0)</f>
        <v>0</v>
      </c>
      <c r="N842" s="15">
        <f t="shared" ref="N842:N905" si="97">SUM(K842:M842)</f>
        <v>0</v>
      </c>
      <c r="O842" s="25"/>
      <c r="P842" s="17">
        <f t="shared" si="91"/>
        <v>0</v>
      </c>
      <c r="Q842" s="17">
        <f t="shared" si="92"/>
        <v>0</v>
      </c>
    </row>
    <row r="843" spans="1:17" x14ac:dyDescent="0.2">
      <c r="A843" s="14" t="str">
        <f>IF(INTRO!$E$39="Non-endemic"," ",IF(COUNTRY_INFO!A843=0," ",COUNTRY_INFO!A843))</f>
        <v>Ethiopia</v>
      </c>
      <c r="B843" s="14" t="str">
        <f>IF(INTRO!$E$39="Non-endemic"," ",IF(COUNTRY_INFO!B843=0," ",COUNTRY_INFO!B843))</f>
        <v>SomaliQorahey</v>
      </c>
      <c r="C843" s="14" t="str">
        <f>IF(INTRO!$E$39="Non-endemic"," ",IF(COUNTRY_INFO!C843=0," ",COUNTRY_INFO!C843))</f>
        <v>Shaygosh</v>
      </c>
      <c r="D843" s="15">
        <f>IF(INTRO!$E$39="Non-endemic",0,IF(INTRO!$E$39="Endemic but PC is not required",IF(COUNTRY_INFO!$H843=1,COUNTRY_INFO!F843+COUNTRY_INFO!G843,0),IF(COUNTRY_INFO!$H843=1,COUNTRY_INFO!F843+COUNTRY_INFO!G843,IF(COUNTRY_INFO!$I843=1,IF(COUNTRY_INFO!M843&gt;=(COUNTRY_INFO!F843+COUNTRY_INFO!G843),COUNTRY_INFO!F843+COUNTRY_INFO!G843,COUNTRY_INFO!$M843),0))))</f>
        <v>0</v>
      </c>
      <c r="E843" s="16">
        <f>IF(AND(INTRO!$E$39="Non-endemic",INTRO!$E$37="Non-endemic"),"Not required",IF(INTRO!$E$39="Non-endemic","Treat with DEC",COUNTRY_INFO!P843))</f>
        <v>0</v>
      </c>
      <c r="F843" s="16">
        <f>IF(INTRO!$E$39&lt;&gt;"Non-endemic",COUNTRY_INFO!Q843,"Not required")</f>
        <v>0</v>
      </c>
      <c r="G843" s="15">
        <f>IF(COUNTRY_INFO!H843=1, IF($E843=1,$D843, 0),0)</f>
        <v>0</v>
      </c>
      <c r="H843" s="15">
        <f>IF(INTRO!$E$39&lt;&gt;"Endemic",0, IF(AND(COUNTRY_INFO!$I843=1,$F843&lt;&gt;0),IF(COUNTRY_INFO!M843&gt;=(COUNTRY_INFO!F843+COUNTRY_INFO!G843),COUNTRY_INFO!F843+COUNTRY_INFO!G843,COUNTRY_INFO!$M843), 0))</f>
        <v>0</v>
      </c>
      <c r="I843" s="3"/>
      <c r="J843" s="15">
        <f t="shared" si="93"/>
        <v>0</v>
      </c>
      <c r="K843" s="15">
        <f t="shared" si="94"/>
        <v>0</v>
      </c>
      <c r="L843" s="15">
        <f t="shared" si="95"/>
        <v>0</v>
      </c>
      <c r="M843" s="15">
        <f t="shared" si="96"/>
        <v>0</v>
      </c>
      <c r="N843" s="15">
        <f t="shared" si="97"/>
        <v>0</v>
      </c>
      <c r="O843" s="25"/>
      <c r="P843" s="17">
        <f t="shared" si="91"/>
        <v>0</v>
      </c>
      <c r="Q843" s="17">
        <f t="shared" si="92"/>
        <v>0</v>
      </c>
    </row>
    <row r="844" spans="1:17" x14ac:dyDescent="0.2">
      <c r="A844" s="14" t="str">
        <f>IF(INTRO!$E$39="Non-endemic"," ",IF(COUNTRY_INFO!A844=0," ",COUNTRY_INFO!A844))</f>
        <v>Ethiopia</v>
      </c>
      <c r="B844" s="14" t="str">
        <f>IF(INTRO!$E$39="Non-endemic"," ",IF(COUNTRY_INFO!B844=0," ",COUNTRY_INFO!B844))</f>
        <v>SomaliQorahey</v>
      </c>
      <c r="C844" s="14" t="str">
        <f>IF(INTRO!$E$39="Non-endemic"," ",IF(COUNTRY_INFO!C844=0," ",COUNTRY_INFO!C844))</f>
        <v>Shilabo</v>
      </c>
      <c r="D844" s="15">
        <f>IF(INTRO!$E$39="Non-endemic",0,IF(INTRO!$E$39="Endemic but PC is not required",IF(COUNTRY_INFO!$H844=1,COUNTRY_INFO!F844+COUNTRY_INFO!G844,0),IF(COUNTRY_INFO!$H844=1,COUNTRY_INFO!F844+COUNTRY_INFO!G844,IF(COUNTRY_INFO!$I844=1,IF(COUNTRY_INFO!M844&gt;=(COUNTRY_INFO!F844+COUNTRY_INFO!G844),COUNTRY_INFO!F844+COUNTRY_INFO!G844,COUNTRY_INFO!$M844),0))))</f>
        <v>0</v>
      </c>
      <c r="E844" s="16">
        <f>IF(AND(INTRO!$E$39="Non-endemic",INTRO!$E$37="Non-endemic"),"Not required",IF(INTRO!$E$39="Non-endemic","Treat with DEC",COUNTRY_INFO!P844))</f>
        <v>0</v>
      </c>
      <c r="F844" s="16">
        <f>IF(INTRO!$E$39&lt;&gt;"Non-endemic",COUNTRY_INFO!Q844,"Not required")</f>
        <v>0</v>
      </c>
      <c r="G844" s="15">
        <f>IF(COUNTRY_INFO!H844=1, IF($E844=1,$D844, 0),0)</f>
        <v>0</v>
      </c>
      <c r="H844" s="15">
        <f>IF(INTRO!$E$39&lt;&gt;"Endemic",0, IF(AND(COUNTRY_INFO!$I844=1,$F844&lt;&gt;0),IF(COUNTRY_INFO!M844&gt;=(COUNTRY_INFO!F844+COUNTRY_INFO!G844),COUNTRY_INFO!F844+COUNTRY_INFO!G844,COUNTRY_INFO!$M844), 0))</f>
        <v>0</v>
      </c>
      <c r="I844" s="3"/>
      <c r="J844" s="15">
        <f t="shared" si="93"/>
        <v>0</v>
      </c>
      <c r="K844" s="15">
        <f t="shared" si="94"/>
        <v>0</v>
      </c>
      <c r="L844" s="15">
        <f t="shared" si="95"/>
        <v>0</v>
      </c>
      <c r="M844" s="15">
        <f t="shared" si="96"/>
        <v>0</v>
      </c>
      <c r="N844" s="15">
        <f t="shared" si="97"/>
        <v>0</v>
      </c>
      <c r="O844" s="25"/>
      <c r="P844" s="17">
        <f t="shared" si="91"/>
        <v>0</v>
      </c>
      <c r="Q844" s="17">
        <f t="shared" si="92"/>
        <v>0</v>
      </c>
    </row>
    <row r="845" spans="1:17" x14ac:dyDescent="0.2">
      <c r="A845" s="14" t="str">
        <f>IF(INTRO!$E$39="Non-endemic"," ",IF(COUNTRY_INFO!A845=0," ",COUNTRY_INFO!A845))</f>
        <v>Ethiopia</v>
      </c>
      <c r="B845" s="14" t="str">
        <f>IF(INTRO!$E$39="Non-endemic"," ",IF(COUNTRY_INFO!B845=0," ",COUNTRY_INFO!B845))</f>
        <v>SomaliShabele</v>
      </c>
      <c r="C845" s="14" t="str">
        <f>IF(INTRO!$E$39="Non-endemic"," ",IF(COUNTRY_INFO!C845=0," ",COUNTRY_INFO!C845))</f>
        <v>Adadle</v>
      </c>
      <c r="D845" s="15">
        <f>IF(INTRO!$E$39="Non-endemic",0,IF(INTRO!$E$39="Endemic but PC is not required",IF(COUNTRY_INFO!$H845=1,COUNTRY_INFO!F845+COUNTRY_INFO!G845,0),IF(COUNTRY_INFO!$H845=1,COUNTRY_INFO!F845+COUNTRY_INFO!G845,IF(COUNTRY_INFO!$I845=1,IF(COUNTRY_INFO!M845&gt;=(COUNTRY_INFO!F845+COUNTRY_INFO!G845),COUNTRY_INFO!F845+COUNTRY_INFO!G845,COUNTRY_INFO!$M845),0))))</f>
        <v>0</v>
      </c>
      <c r="E845" s="16">
        <f>IF(AND(INTRO!$E$39="Non-endemic",INTRO!$E$37="Non-endemic"),"Not required",IF(INTRO!$E$39="Non-endemic","Treat with DEC",COUNTRY_INFO!P845))</f>
        <v>0</v>
      </c>
      <c r="F845" s="16">
        <f>IF(INTRO!$E$39&lt;&gt;"Non-endemic",COUNTRY_INFO!Q845,"Not required")</f>
        <v>0</v>
      </c>
      <c r="G845" s="15">
        <f>IF(COUNTRY_INFO!H845=1, IF($E845=1,$D845, 0),0)</f>
        <v>0</v>
      </c>
      <c r="H845" s="15">
        <f>IF(INTRO!$E$39&lt;&gt;"Endemic",0, IF(AND(COUNTRY_INFO!$I845=1,$F845&lt;&gt;0),IF(COUNTRY_INFO!M845&gt;=(COUNTRY_INFO!F845+COUNTRY_INFO!G845),COUNTRY_INFO!F845+COUNTRY_INFO!G845,COUNTRY_INFO!$M845), 0))</f>
        <v>0</v>
      </c>
      <c r="I845" s="3"/>
      <c r="J845" s="15">
        <f t="shared" si="93"/>
        <v>0</v>
      </c>
      <c r="K845" s="15">
        <f t="shared" si="94"/>
        <v>0</v>
      </c>
      <c r="L845" s="15">
        <f t="shared" si="95"/>
        <v>0</v>
      </c>
      <c r="M845" s="15">
        <f t="shared" si="96"/>
        <v>0</v>
      </c>
      <c r="N845" s="15">
        <f t="shared" si="97"/>
        <v>0</v>
      </c>
      <c r="O845" s="25"/>
      <c r="P845" s="17">
        <f t="shared" si="91"/>
        <v>0</v>
      </c>
      <c r="Q845" s="17">
        <f t="shared" si="92"/>
        <v>0</v>
      </c>
    </row>
    <row r="846" spans="1:17" x14ac:dyDescent="0.2">
      <c r="A846" s="14" t="str">
        <f>IF(INTRO!$E$39="Non-endemic"," ",IF(COUNTRY_INFO!A846=0," ",COUNTRY_INFO!A846))</f>
        <v>Ethiopia</v>
      </c>
      <c r="B846" s="14" t="str">
        <f>IF(INTRO!$E$39="Non-endemic"," ",IF(COUNTRY_INFO!B846=0," ",COUNTRY_INFO!B846))</f>
        <v>SomaliShabele</v>
      </c>
      <c r="C846" s="14" t="str">
        <f>IF(INTRO!$E$39="Non-endemic"," ",IF(COUNTRY_INFO!C846=0," ",COUNTRY_INFO!C846))</f>
        <v>Beraano</v>
      </c>
      <c r="D846" s="15">
        <f>IF(INTRO!$E$39="Non-endemic",0,IF(INTRO!$E$39="Endemic but PC is not required",IF(COUNTRY_INFO!$H846=1,COUNTRY_INFO!F846+COUNTRY_INFO!G846,0),IF(COUNTRY_INFO!$H846=1,COUNTRY_INFO!F846+COUNTRY_INFO!G846,IF(COUNTRY_INFO!$I846=1,IF(COUNTRY_INFO!M846&gt;=(COUNTRY_INFO!F846+COUNTRY_INFO!G846),COUNTRY_INFO!F846+COUNTRY_INFO!G846,COUNTRY_INFO!$M846),0))))</f>
        <v>0</v>
      </c>
      <c r="E846" s="16">
        <f>IF(AND(INTRO!$E$39="Non-endemic",INTRO!$E$37="Non-endemic"),"Not required",IF(INTRO!$E$39="Non-endemic","Treat with DEC",COUNTRY_INFO!P846))</f>
        <v>0</v>
      </c>
      <c r="F846" s="16">
        <f>IF(INTRO!$E$39&lt;&gt;"Non-endemic",COUNTRY_INFO!Q846,"Not required")</f>
        <v>0</v>
      </c>
      <c r="G846" s="15">
        <f>IF(COUNTRY_INFO!H846=1, IF($E846=1,$D846, 0),0)</f>
        <v>0</v>
      </c>
      <c r="H846" s="15">
        <f>IF(INTRO!$E$39&lt;&gt;"Endemic",0, IF(AND(COUNTRY_INFO!$I846=1,$F846&lt;&gt;0),IF(COUNTRY_INFO!M846&gt;=(COUNTRY_INFO!F846+COUNTRY_INFO!G846),COUNTRY_INFO!F846+COUNTRY_INFO!G846,COUNTRY_INFO!$M846), 0))</f>
        <v>0</v>
      </c>
      <c r="I846" s="3"/>
      <c r="J846" s="15">
        <f t="shared" si="93"/>
        <v>0</v>
      </c>
      <c r="K846" s="15">
        <f t="shared" si="94"/>
        <v>0</v>
      </c>
      <c r="L846" s="15">
        <f t="shared" si="95"/>
        <v>0</v>
      </c>
      <c r="M846" s="15">
        <f t="shared" si="96"/>
        <v>0</v>
      </c>
      <c r="N846" s="15">
        <f t="shared" si="97"/>
        <v>0</v>
      </c>
      <c r="O846" s="25"/>
      <c r="P846" s="17">
        <f t="shared" si="91"/>
        <v>0</v>
      </c>
      <c r="Q846" s="17">
        <f t="shared" si="92"/>
        <v>0</v>
      </c>
    </row>
    <row r="847" spans="1:17" x14ac:dyDescent="0.2">
      <c r="A847" s="14" t="str">
        <f>IF(INTRO!$E$39="Non-endemic"," ",IF(COUNTRY_INFO!A847=0," ",COUNTRY_INFO!A847))</f>
        <v>Ethiopia</v>
      </c>
      <c r="B847" s="14" t="str">
        <f>IF(INTRO!$E$39="Non-endemic"," ",IF(COUNTRY_INFO!B847=0," ",COUNTRY_INFO!B847))</f>
        <v>SomaliShabele</v>
      </c>
      <c r="C847" s="14" t="str">
        <f>IF(INTRO!$E$39="Non-endemic"," ",IF(COUNTRY_INFO!C847=0," ",COUNTRY_INFO!C847))</f>
        <v>Ceelwyane</v>
      </c>
      <c r="D847" s="15">
        <f>IF(INTRO!$E$39="Non-endemic",0,IF(INTRO!$E$39="Endemic but PC is not required",IF(COUNTRY_INFO!$H847=1,COUNTRY_INFO!F847+COUNTRY_INFO!G847,0),IF(COUNTRY_INFO!$H847=1,COUNTRY_INFO!F847+COUNTRY_INFO!G847,IF(COUNTRY_INFO!$I847=1,IF(COUNTRY_INFO!M847&gt;=(COUNTRY_INFO!F847+COUNTRY_INFO!G847),COUNTRY_INFO!F847+COUNTRY_INFO!G847,COUNTRY_INFO!$M847),0))))</f>
        <v>0</v>
      </c>
      <c r="E847" s="16">
        <f>IF(AND(INTRO!$E$39="Non-endemic",INTRO!$E$37="Non-endemic"),"Not required",IF(INTRO!$E$39="Non-endemic","Treat with DEC",COUNTRY_INFO!P847))</f>
        <v>0</v>
      </c>
      <c r="F847" s="16">
        <f>IF(INTRO!$E$39&lt;&gt;"Non-endemic",COUNTRY_INFO!Q847,"Not required")</f>
        <v>0</v>
      </c>
      <c r="G847" s="15">
        <f>IF(COUNTRY_INFO!H847=1, IF($E847=1,$D847, 0),0)</f>
        <v>0</v>
      </c>
      <c r="H847" s="15">
        <f>IF(INTRO!$E$39&lt;&gt;"Endemic",0, IF(AND(COUNTRY_INFO!$I847=1,$F847&lt;&gt;0),IF(COUNTRY_INFO!M847&gt;=(COUNTRY_INFO!F847+COUNTRY_INFO!G847),COUNTRY_INFO!F847+COUNTRY_INFO!G847,COUNTRY_INFO!$M847), 0))</f>
        <v>0</v>
      </c>
      <c r="I847" s="3"/>
      <c r="J847" s="15">
        <f t="shared" si="93"/>
        <v>0</v>
      </c>
      <c r="K847" s="15">
        <f t="shared" si="94"/>
        <v>0</v>
      </c>
      <c r="L847" s="15">
        <f t="shared" si="95"/>
        <v>0</v>
      </c>
      <c r="M847" s="15">
        <f t="shared" si="96"/>
        <v>0</v>
      </c>
      <c r="N847" s="15">
        <f t="shared" si="97"/>
        <v>0</v>
      </c>
      <c r="O847" s="25"/>
      <c r="P847" s="17">
        <f t="shared" si="91"/>
        <v>0</v>
      </c>
      <c r="Q847" s="17">
        <f t="shared" si="92"/>
        <v>0</v>
      </c>
    </row>
    <row r="848" spans="1:17" x14ac:dyDescent="0.2">
      <c r="A848" s="14" t="str">
        <f>IF(INTRO!$E$39="Non-endemic"," ",IF(COUNTRY_INFO!A848=0," ",COUNTRY_INFO!A848))</f>
        <v>Ethiopia</v>
      </c>
      <c r="B848" s="14" t="str">
        <f>IF(INTRO!$E$39="Non-endemic"," ",IF(COUNTRY_INFO!B848=0," ",COUNTRY_INFO!B848))</f>
        <v>SomaliShabele</v>
      </c>
      <c r="C848" s="14" t="str">
        <f>IF(INTRO!$E$39="Non-endemic"," ",IF(COUNTRY_INFO!C848=0," ",COUNTRY_INFO!C848))</f>
        <v>Dhanan</v>
      </c>
      <c r="D848" s="15">
        <f>IF(INTRO!$E$39="Non-endemic",0,IF(INTRO!$E$39="Endemic but PC is not required",IF(COUNTRY_INFO!$H848=1,COUNTRY_INFO!F848+COUNTRY_INFO!G848,0),IF(COUNTRY_INFO!$H848=1,COUNTRY_INFO!F848+COUNTRY_INFO!G848,IF(COUNTRY_INFO!$I848=1,IF(COUNTRY_INFO!M848&gt;=(COUNTRY_INFO!F848+COUNTRY_INFO!G848),COUNTRY_INFO!F848+COUNTRY_INFO!G848,COUNTRY_INFO!$M848),0))))</f>
        <v>0</v>
      </c>
      <c r="E848" s="16">
        <f>IF(AND(INTRO!$E$39="Non-endemic",INTRO!$E$37="Non-endemic"),"Not required",IF(INTRO!$E$39="Non-endemic","Treat with DEC",COUNTRY_INFO!P848))</f>
        <v>0</v>
      </c>
      <c r="F848" s="16">
        <f>IF(INTRO!$E$39&lt;&gt;"Non-endemic",COUNTRY_INFO!Q848,"Not required")</f>
        <v>0</v>
      </c>
      <c r="G848" s="15">
        <f>IF(COUNTRY_INFO!H848=1, IF($E848=1,$D848, 0),0)</f>
        <v>0</v>
      </c>
      <c r="H848" s="15">
        <f>IF(INTRO!$E$39&lt;&gt;"Endemic",0, IF(AND(COUNTRY_INFO!$I848=1,$F848&lt;&gt;0),IF(COUNTRY_INFO!M848&gt;=(COUNTRY_INFO!F848+COUNTRY_INFO!G848),COUNTRY_INFO!F848+COUNTRY_INFO!G848,COUNTRY_INFO!$M848), 0))</f>
        <v>0</v>
      </c>
      <c r="I848" s="3"/>
      <c r="J848" s="15">
        <f t="shared" si="93"/>
        <v>0</v>
      </c>
      <c r="K848" s="15">
        <f t="shared" si="94"/>
        <v>0</v>
      </c>
      <c r="L848" s="15">
        <f t="shared" si="95"/>
        <v>0</v>
      </c>
      <c r="M848" s="15">
        <f t="shared" si="96"/>
        <v>0</v>
      </c>
      <c r="N848" s="15">
        <f t="shared" si="97"/>
        <v>0</v>
      </c>
      <c r="O848" s="25"/>
      <c r="P848" s="17">
        <f t="shared" si="91"/>
        <v>0</v>
      </c>
      <c r="Q848" s="17">
        <f t="shared" si="92"/>
        <v>0</v>
      </c>
    </row>
    <row r="849" spans="1:17" x14ac:dyDescent="0.2">
      <c r="A849" s="14" t="str">
        <f>IF(INTRO!$E$39="Non-endemic"," ",IF(COUNTRY_INFO!A849=0," ",COUNTRY_INFO!A849))</f>
        <v>Ethiopia</v>
      </c>
      <c r="B849" s="14" t="str">
        <f>IF(INTRO!$E$39="Non-endemic"," ",IF(COUNTRY_INFO!B849=0," ",COUNTRY_INFO!B849))</f>
        <v>SomaliShabele</v>
      </c>
      <c r="C849" s="14" t="str">
        <f>IF(INTRO!$E$39="Non-endemic"," ",IF(COUNTRY_INFO!C849=0," ",COUNTRY_INFO!C849))</f>
        <v>East Emi</v>
      </c>
      <c r="D849" s="15">
        <f>IF(INTRO!$E$39="Non-endemic",0,IF(INTRO!$E$39="Endemic but PC is not required",IF(COUNTRY_INFO!$H849=1,COUNTRY_INFO!F849+COUNTRY_INFO!G849,0),IF(COUNTRY_INFO!$H849=1,COUNTRY_INFO!F849+COUNTRY_INFO!G849,IF(COUNTRY_INFO!$I849=1,IF(COUNTRY_INFO!M849&gt;=(COUNTRY_INFO!F849+COUNTRY_INFO!G849),COUNTRY_INFO!F849+COUNTRY_INFO!G849,COUNTRY_INFO!$M849),0))))</f>
        <v>0</v>
      </c>
      <c r="E849" s="16">
        <f>IF(AND(INTRO!$E$39="Non-endemic",INTRO!$E$37="Non-endemic"),"Not required",IF(INTRO!$E$39="Non-endemic","Treat with DEC",COUNTRY_INFO!P849))</f>
        <v>0</v>
      </c>
      <c r="F849" s="16">
        <f>IF(INTRO!$E$39&lt;&gt;"Non-endemic",COUNTRY_INFO!Q849,"Not required")</f>
        <v>0</v>
      </c>
      <c r="G849" s="15">
        <f>IF(COUNTRY_INFO!H849=1, IF($E849=1,$D849, 0),0)</f>
        <v>0</v>
      </c>
      <c r="H849" s="15">
        <f>IF(INTRO!$E$39&lt;&gt;"Endemic",0, IF(AND(COUNTRY_INFO!$I849=1,$F849&lt;&gt;0),IF(COUNTRY_INFO!M849&gt;=(COUNTRY_INFO!F849+COUNTRY_INFO!G849),COUNTRY_INFO!F849+COUNTRY_INFO!G849,COUNTRY_INFO!$M849), 0))</f>
        <v>0</v>
      </c>
      <c r="I849" s="3"/>
      <c r="J849" s="15">
        <f t="shared" si="93"/>
        <v>0</v>
      </c>
      <c r="K849" s="15">
        <f t="shared" si="94"/>
        <v>0</v>
      </c>
      <c r="L849" s="15">
        <f t="shared" si="95"/>
        <v>0</v>
      </c>
      <c r="M849" s="15">
        <f t="shared" si="96"/>
        <v>0</v>
      </c>
      <c r="N849" s="15">
        <f t="shared" si="97"/>
        <v>0</v>
      </c>
      <c r="O849" s="25"/>
      <c r="P849" s="17">
        <f t="shared" si="91"/>
        <v>0</v>
      </c>
      <c r="Q849" s="17">
        <f t="shared" si="92"/>
        <v>0</v>
      </c>
    </row>
    <row r="850" spans="1:17" x14ac:dyDescent="0.2">
      <c r="A850" s="14" t="str">
        <f>IF(INTRO!$E$39="Non-endemic"," ",IF(COUNTRY_INFO!A850=0," ",COUNTRY_INFO!A850))</f>
        <v>Ethiopia</v>
      </c>
      <c r="B850" s="14" t="str">
        <f>IF(INTRO!$E$39="Non-endemic"," ",IF(COUNTRY_INFO!B850=0," ",COUNTRY_INFO!B850))</f>
        <v>SomaliShabele</v>
      </c>
      <c r="C850" s="14" t="str">
        <f>IF(INTRO!$E$39="Non-endemic"," ",IF(COUNTRY_INFO!C850=0," ",COUNTRY_INFO!C850))</f>
        <v>Ferfer</v>
      </c>
      <c r="D850" s="15">
        <f>IF(INTRO!$E$39="Non-endemic",0,IF(INTRO!$E$39="Endemic but PC is not required",IF(COUNTRY_INFO!$H850=1,COUNTRY_INFO!F850+COUNTRY_INFO!G850,0),IF(COUNTRY_INFO!$H850=1,COUNTRY_INFO!F850+COUNTRY_INFO!G850,IF(COUNTRY_INFO!$I850=1,IF(COUNTRY_INFO!M850&gt;=(COUNTRY_INFO!F850+COUNTRY_INFO!G850),COUNTRY_INFO!F850+COUNTRY_INFO!G850,COUNTRY_INFO!$M850),0))))</f>
        <v>0</v>
      </c>
      <c r="E850" s="16">
        <f>IF(AND(INTRO!$E$39="Non-endemic",INTRO!$E$37="Non-endemic"),"Not required",IF(INTRO!$E$39="Non-endemic","Treat with DEC",COUNTRY_INFO!P850))</f>
        <v>0</v>
      </c>
      <c r="F850" s="16">
        <f>IF(INTRO!$E$39&lt;&gt;"Non-endemic",COUNTRY_INFO!Q850,"Not required")</f>
        <v>0</v>
      </c>
      <c r="G850" s="15">
        <f>IF(COUNTRY_INFO!H850=1, IF($E850=1,$D850, 0),0)</f>
        <v>0</v>
      </c>
      <c r="H850" s="15">
        <f>IF(INTRO!$E$39&lt;&gt;"Endemic",0, IF(AND(COUNTRY_INFO!$I850=1,$F850&lt;&gt;0),IF(COUNTRY_INFO!M850&gt;=(COUNTRY_INFO!F850+COUNTRY_INFO!G850),COUNTRY_INFO!F850+COUNTRY_INFO!G850,COUNTRY_INFO!$M850), 0))</f>
        <v>0</v>
      </c>
      <c r="I850" s="3"/>
      <c r="J850" s="15">
        <f t="shared" si="93"/>
        <v>0</v>
      </c>
      <c r="K850" s="15">
        <f t="shared" si="94"/>
        <v>0</v>
      </c>
      <c r="L850" s="15">
        <f t="shared" si="95"/>
        <v>0</v>
      </c>
      <c r="M850" s="15">
        <f t="shared" si="96"/>
        <v>0</v>
      </c>
      <c r="N850" s="15">
        <f t="shared" si="97"/>
        <v>0</v>
      </c>
      <c r="O850" s="25"/>
      <c r="P850" s="17">
        <f t="shared" si="91"/>
        <v>0</v>
      </c>
      <c r="Q850" s="17">
        <f t="shared" si="92"/>
        <v>0</v>
      </c>
    </row>
    <row r="851" spans="1:17" x14ac:dyDescent="0.2">
      <c r="A851" s="14" t="str">
        <f>IF(INTRO!$E$39="Non-endemic"," ",IF(COUNTRY_INFO!A851=0," ",COUNTRY_INFO!A851))</f>
        <v>Ethiopia</v>
      </c>
      <c r="B851" s="14" t="str">
        <f>IF(INTRO!$E$39="Non-endemic"," ",IF(COUNTRY_INFO!B851=0," ",COUNTRY_INFO!B851))</f>
        <v>SomaliShabele</v>
      </c>
      <c r="C851" s="14" t="str">
        <f>IF(INTRO!$E$39="Non-endemic"," ",IF(COUNTRY_INFO!C851=0," ",COUNTRY_INFO!C851))</f>
        <v>Gode</v>
      </c>
      <c r="D851" s="15">
        <f>IF(INTRO!$E$39="Non-endemic",0,IF(INTRO!$E$39="Endemic but PC is not required",IF(COUNTRY_INFO!$H851=1,COUNTRY_INFO!F851+COUNTRY_INFO!G851,0),IF(COUNTRY_INFO!$H851=1,COUNTRY_INFO!F851+COUNTRY_INFO!G851,IF(COUNTRY_INFO!$I851=1,IF(COUNTRY_INFO!M851&gt;=(COUNTRY_INFO!F851+COUNTRY_INFO!G851),COUNTRY_INFO!F851+COUNTRY_INFO!G851,COUNTRY_INFO!$M851),0))))</f>
        <v>0</v>
      </c>
      <c r="E851" s="16">
        <f>IF(AND(INTRO!$E$39="Non-endemic",INTRO!$E$37="Non-endemic"),"Not required",IF(INTRO!$E$39="Non-endemic","Treat with DEC",COUNTRY_INFO!P851))</f>
        <v>0</v>
      </c>
      <c r="F851" s="16">
        <f>IF(INTRO!$E$39&lt;&gt;"Non-endemic",COUNTRY_INFO!Q851,"Not required")</f>
        <v>0</v>
      </c>
      <c r="G851" s="15">
        <f>IF(COUNTRY_INFO!H851=1, IF($E851=1,$D851, 0),0)</f>
        <v>0</v>
      </c>
      <c r="H851" s="15">
        <f>IF(INTRO!$E$39&lt;&gt;"Endemic",0, IF(AND(COUNTRY_INFO!$I851=1,$F851&lt;&gt;0),IF(COUNTRY_INFO!M851&gt;=(COUNTRY_INFO!F851+COUNTRY_INFO!G851),COUNTRY_INFO!F851+COUNTRY_INFO!G851,COUNTRY_INFO!$M851), 0))</f>
        <v>0</v>
      </c>
      <c r="I851" s="3"/>
      <c r="J851" s="15">
        <f t="shared" si="93"/>
        <v>0</v>
      </c>
      <c r="K851" s="15">
        <f t="shared" si="94"/>
        <v>0</v>
      </c>
      <c r="L851" s="15">
        <f t="shared" si="95"/>
        <v>0</v>
      </c>
      <c r="M851" s="15">
        <f t="shared" si="96"/>
        <v>0</v>
      </c>
      <c r="N851" s="15">
        <f t="shared" si="97"/>
        <v>0</v>
      </c>
      <c r="O851" s="25"/>
      <c r="P851" s="17">
        <f t="shared" si="91"/>
        <v>0</v>
      </c>
      <c r="Q851" s="17">
        <f t="shared" si="92"/>
        <v>0</v>
      </c>
    </row>
    <row r="852" spans="1:17" x14ac:dyDescent="0.2">
      <c r="A852" s="14" t="str">
        <f>IF(INTRO!$E$39="Non-endemic"," ",IF(COUNTRY_INFO!A852=0," ",COUNTRY_INFO!A852))</f>
        <v>Ethiopia</v>
      </c>
      <c r="B852" s="14" t="str">
        <f>IF(INTRO!$E$39="Non-endemic"," ",IF(COUNTRY_INFO!B852=0," ",COUNTRY_INFO!B852))</f>
        <v>SomaliShabele</v>
      </c>
      <c r="C852" s="14" t="str">
        <f>IF(INTRO!$E$39="Non-endemic"," ",IF(COUNTRY_INFO!C852=0," ",COUNTRY_INFO!C852))</f>
        <v>Gode Town</v>
      </c>
      <c r="D852" s="15">
        <f>IF(INTRO!$E$39="Non-endemic",0,IF(INTRO!$E$39="Endemic but PC is not required",IF(COUNTRY_INFO!$H852=1,COUNTRY_INFO!F852+COUNTRY_INFO!G852,0),IF(COUNTRY_INFO!$H852=1,COUNTRY_INFO!F852+COUNTRY_INFO!G852,IF(COUNTRY_INFO!$I852=1,IF(COUNTRY_INFO!M852&gt;=(COUNTRY_INFO!F852+COUNTRY_INFO!G852),COUNTRY_INFO!F852+COUNTRY_INFO!G852,COUNTRY_INFO!$M852),0))))</f>
        <v>0</v>
      </c>
      <c r="E852" s="16">
        <f>IF(AND(INTRO!$E$39="Non-endemic",INTRO!$E$37="Non-endemic"),"Not required",IF(INTRO!$E$39="Non-endemic","Treat with DEC",COUNTRY_INFO!P852))</f>
        <v>0</v>
      </c>
      <c r="F852" s="16">
        <f>IF(INTRO!$E$39&lt;&gt;"Non-endemic",COUNTRY_INFO!Q852,"Not required")</f>
        <v>0</v>
      </c>
      <c r="G852" s="15">
        <f>IF(COUNTRY_INFO!H852=1, IF($E852=1,$D852, 0),0)</f>
        <v>0</v>
      </c>
      <c r="H852" s="15">
        <f>IF(INTRO!$E$39&lt;&gt;"Endemic",0, IF(AND(COUNTRY_INFO!$I852=1,$F852&lt;&gt;0),IF(COUNTRY_INFO!M852&gt;=(COUNTRY_INFO!F852+COUNTRY_INFO!G852),COUNTRY_INFO!F852+COUNTRY_INFO!G852,COUNTRY_INFO!$M852), 0))</f>
        <v>0</v>
      </c>
      <c r="I852" s="3"/>
      <c r="J852" s="15">
        <f t="shared" si="93"/>
        <v>0</v>
      </c>
      <c r="K852" s="15">
        <f t="shared" si="94"/>
        <v>0</v>
      </c>
      <c r="L852" s="15">
        <f t="shared" si="95"/>
        <v>0</v>
      </c>
      <c r="M852" s="15">
        <f t="shared" si="96"/>
        <v>0</v>
      </c>
      <c r="N852" s="15">
        <f t="shared" si="97"/>
        <v>0</v>
      </c>
      <c r="O852" s="25"/>
      <c r="P852" s="17">
        <f t="shared" si="91"/>
        <v>0</v>
      </c>
      <c r="Q852" s="17">
        <f t="shared" si="92"/>
        <v>0</v>
      </c>
    </row>
    <row r="853" spans="1:17" x14ac:dyDescent="0.2">
      <c r="A853" s="14" t="str">
        <f>IF(INTRO!$E$39="Non-endemic"," ",IF(COUNTRY_INFO!A853=0," ",COUNTRY_INFO!A853))</f>
        <v>Ethiopia</v>
      </c>
      <c r="B853" s="14" t="str">
        <f>IF(INTRO!$E$39="Non-endemic"," ",IF(COUNTRY_INFO!B853=0," ",COUNTRY_INFO!B853))</f>
        <v>SomaliShabele</v>
      </c>
      <c r="C853" s="14" t="str">
        <f>IF(INTRO!$E$39="Non-endemic"," ",IF(COUNTRY_INFO!C853=0," ",COUNTRY_INFO!C853))</f>
        <v>Kelafo</v>
      </c>
      <c r="D853" s="15">
        <f>IF(INTRO!$E$39="Non-endemic",0,IF(INTRO!$E$39="Endemic but PC is not required",IF(COUNTRY_INFO!$H853=1,COUNTRY_INFO!F853+COUNTRY_INFO!G853,0),IF(COUNTRY_INFO!$H853=1,COUNTRY_INFO!F853+COUNTRY_INFO!G853,IF(COUNTRY_INFO!$I853=1,IF(COUNTRY_INFO!M853&gt;=(COUNTRY_INFO!F853+COUNTRY_INFO!G853),COUNTRY_INFO!F853+COUNTRY_INFO!G853,COUNTRY_INFO!$M853),0))))</f>
        <v>0</v>
      </c>
      <c r="E853" s="16">
        <f>IF(AND(INTRO!$E$39="Non-endemic",INTRO!$E$37="Non-endemic"),"Not required",IF(INTRO!$E$39="Non-endemic","Treat with DEC",COUNTRY_INFO!P853))</f>
        <v>0</v>
      </c>
      <c r="F853" s="16">
        <f>IF(INTRO!$E$39&lt;&gt;"Non-endemic",COUNTRY_INFO!Q853,"Not required")</f>
        <v>0</v>
      </c>
      <c r="G853" s="15">
        <f>IF(COUNTRY_INFO!H853=1, IF($E853=1,$D853, 0),0)</f>
        <v>0</v>
      </c>
      <c r="H853" s="15">
        <f>IF(INTRO!$E$39&lt;&gt;"Endemic",0, IF(AND(COUNTRY_INFO!$I853=1,$F853&lt;&gt;0),IF(COUNTRY_INFO!M853&gt;=(COUNTRY_INFO!F853+COUNTRY_INFO!G853),COUNTRY_INFO!F853+COUNTRY_INFO!G853,COUNTRY_INFO!$M853), 0))</f>
        <v>0</v>
      </c>
      <c r="I853" s="3"/>
      <c r="J853" s="15">
        <f t="shared" si="93"/>
        <v>0</v>
      </c>
      <c r="K853" s="15">
        <f t="shared" si="94"/>
        <v>0</v>
      </c>
      <c r="L853" s="15">
        <f t="shared" si="95"/>
        <v>0</v>
      </c>
      <c r="M853" s="15">
        <f t="shared" si="96"/>
        <v>0</v>
      </c>
      <c r="N853" s="15">
        <f t="shared" si="97"/>
        <v>0</v>
      </c>
      <c r="O853" s="25"/>
      <c r="P853" s="17">
        <f t="shared" si="91"/>
        <v>0</v>
      </c>
      <c r="Q853" s="17">
        <f t="shared" si="92"/>
        <v>0</v>
      </c>
    </row>
    <row r="854" spans="1:17" x14ac:dyDescent="0.2">
      <c r="A854" s="14" t="str">
        <f>IF(INTRO!$E$39="Non-endemic"," ",IF(COUNTRY_INFO!A854=0," ",COUNTRY_INFO!A854))</f>
        <v>Ethiopia</v>
      </c>
      <c r="B854" s="14" t="str">
        <f>IF(INTRO!$E$39="Non-endemic"," ",IF(COUNTRY_INFO!B854=0," ",COUNTRY_INFO!B854))</f>
        <v>SomaliShabele</v>
      </c>
      <c r="C854" s="14" t="str">
        <f>IF(INTRO!$E$39="Non-endemic"," ",IF(COUNTRY_INFO!C854=0," ",COUNTRY_INFO!C854))</f>
        <v>Mustehil</v>
      </c>
      <c r="D854" s="15">
        <f>IF(INTRO!$E$39="Non-endemic",0,IF(INTRO!$E$39="Endemic but PC is not required",IF(COUNTRY_INFO!$H854=1,COUNTRY_INFO!F854+COUNTRY_INFO!G854,0),IF(COUNTRY_INFO!$H854=1,COUNTRY_INFO!F854+COUNTRY_INFO!G854,IF(COUNTRY_INFO!$I854=1,IF(COUNTRY_INFO!M854&gt;=(COUNTRY_INFO!F854+COUNTRY_INFO!G854),COUNTRY_INFO!F854+COUNTRY_INFO!G854,COUNTRY_INFO!$M854),0))))</f>
        <v>0</v>
      </c>
      <c r="E854" s="16">
        <f>IF(AND(INTRO!$E$39="Non-endemic",INTRO!$E$37="Non-endemic"),"Not required",IF(INTRO!$E$39="Non-endemic","Treat with DEC",COUNTRY_INFO!P854))</f>
        <v>0</v>
      </c>
      <c r="F854" s="16">
        <f>IF(INTRO!$E$39&lt;&gt;"Non-endemic",COUNTRY_INFO!Q854,"Not required")</f>
        <v>0</v>
      </c>
      <c r="G854" s="15">
        <f>IF(COUNTRY_INFO!H854=1, IF($E854=1,$D854, 0),0)</f>
        <v>0</v>
      </c>
      <c r="H854" s="15">
        <f>IF(INTRO!$E$39&lt;&gt;"Endemic",0, IF(AND(COUNTRY_INFO!$I854=1,$F854&lt;&gt;0),IF(COUNTRY_INFO!M854&gt;=(COUNTRY_INFO!F854+COUNTRY_INFO!G854),COUNTRY_INFO!F854+COUNTRY_INFO!G854,COUNTRY_INFO!$M854), 0))</f>
        <v>0</v>
      </c>
      <c r="I854" s="3"/>
      <c r="J854" s="15">
        <f t="shared" si="93"/>
        <v>0</v>
      </c>
      <c r="K854" s="15">
        <f t="shared" si="94"/>
        <v>0</v>
      </c>
      <c r="L854" s="15">
        <f t="shared" si="95"/>
        <v>0</v>
      </c>
      <c r="M854" s="15">
        <f t="shared" si="96"/>
        <v>0</v>
      </c>
      <c r="N854" s="15">
        <f t="shared" si="97"/>
        <v>0</v>
      </c>
      <c r="O854" s="25"/>
      <c r="P854" s="17">
        <f t="shared" si="91"/>
        <v>0</v>
      </c>
      <c r="Q854" s="17">
        <f t="shared" si="92"/>
        <v>0</v>
      </c>
    </row>
    <row r="855" spans="1:17" x14ac:dyDescent="0.2">
      <c r="A855" s="14" t="str">
        <f>IF(INTRO!$E$39="Non-endemic"," ",IF(COUNTRY_INFO!A855=0," ",COUNTRY_INFO!A855))</f>
        <v>Ethiopia</v>
      </c>
      <c r="B855" s="14" t="str">
        <f>IF(INTRO!$E$39="Non-endemic"," ",IF(COUNTRY_INFO!B855=0," ",COUNTRY_INFO!B855))</f>
        <v>TigrayCentral Tigray</v>
      </c>
      <c r="C855" s="14" t="str">
        <f>IF(INTRO!$E$39="Non-endemic"," ",IF(COUNTRY_INFO!C855=0," ",COUNTRY_INFO!C855))</f>
        <v>Abi Adi Town</v>
      </c>
      <c r="D855" s="15">
        <f>IF(INTRO!$E$39="Non-endemic",0,IF(INTRO!$E$39="Endemic but PC is not required",IF(COUNTRY_INFO!$H855=1,COUNTRY_INFO!F855+COUNTRY_INFO!G855,0),IF(COUNTRY_INFO!$H855=1,COUNTRY_INFO!F855+COUNTRY_INFO!G855,IF(COUNTRY_INFO!$I855=1,IF(COUNTRY_INFO!M855&gt;=(COUNTRY_INFO!F855+COUNTRY_INFO!G855),COUNTRY_INFO!F855+COUNTRY_INFO!G855,COUNTRY_INFO!$M855),0))))</f>
        <v>0</v>
      </c>
      <c r="E855" s="16">
        <f>IF(AND(INTRO!$E$39="Non-endemic",INTRO!$E$37="Non-endemic"),"Not required",IF(INTRO!$E$39="Non-endemic","Treat with DEC",COUNTRY_INFO!P855))</f>
        <v>0</v>
      </c>
      <c r="F855" s="16">
        <f>IF(INTRO!$E$39&lt;&gt;"Non-endemic",COUNTRY_INFO!Q855,"Not required")</f>
        <v>0</v>
      </c>
      <c r="G855" s="15">
        <f>IF(COUNTRY_INFO!H855=1, IF($E855=1,$D855, 0),0)</f>
        <v>0</v>
      </c>
      <c r="H855" s="15">
        <f>IF(INTRO!$E$39&lt;&gt;"Endemic",0, IF(AND(COUNTRY_INFO!$I855=1,$F855&lt;&gt;0),IF(COUNTRY_INFO!M855&gt;=(COUNTRY_INFO!F855+COUNTRY_INFO!G855),COUNTRY_INFO!F855+COUNTRY_INFO!G855,COUNTRY_INFO!$M855), 0))</f>
        <v>0</v>
      </c>
      <c r="I855" s="3"/>
      <c r="J855" s="15">
        <f t="shared" si="93"/>
        <v>0</v>
      </c>
      <c r="K855" s="15">
        <f t="shared" si="94"/>
        <v>0</v>
      </c>
      <c r="L855" s="15">
        <f t="shared" si="95"/>
        <v>0</v>
      </c>
      <c r="M855" s="15">
        <f t="shared" si="96"/>
        <v>0</v>
      </c>
      <c r="N855" s="15">
        <f t="shared" si="97"/>
        <v>0</v>
      </c>
      <c r="O855" s="25"/>
      <c r="P855" s="17">
        <f t="shared" si="91"/>
        <v>0</v>
      </c>
      <c r="Q855" s="17">
        <f t="shared" si="92"/>
        <v>0</v>
      </c>
    </row>
    <row r="856" spans="1:17" x14ac:dyDescent="0.2">
      <c r="A856" s="14" t="str">
        <f>IF(INTRO!$E$39="Non-endemic"," ",IF(COUNTRY_INFO!A856=0," ",COUNTRY_INFO!A856))</f>
        <v>Ethiopia</v>
      </c>
      <c r="B856" s="14" t="str">
        <f>IF(INTRO!$E$39="Non-endemic"," ",IF(COUNTRY_INFO!B856=0," ",COUNTRY_INFO!B856))</f>
        <v>TigrayCentral Tigray</v>
      </c>
      <c r="C856" s="14" t="str">
        <f>IF(INTRO!$E$39="Non-endemic"," ",IF(COUNTRY_INFO!C856=0," ",COUNTRY_INFO!C856))</f>
        <v>Adwa Town</v>
      </c>
      <c r="D856" s="15">
        <f>IF(INTRO!$E$39="Non-endemic",0,IF(INTRO!$E$39="Endemic but PC is not required",IF(COUNTRY_INFO!$H856=1,COUNTRY_INFO!F856+COUNTRY_INFO!G856,0),IF(COUNTRY_INFO!$H856=1,COUNTRY_INFO!F856+COUNTRY_INFO!G856,IF(COUNTRY_INFO!$I856=1,IF(COUNTRY_INFO!M856&gt;=(COUNTRY_INFO!F856+COUNTRY_INFO!G856),COUNTRY_INFO!F856+COUNTRY_INFO!G856,COUNTRY_INFO!$M856),0))))</f>
        <v>0</v>
      </c>
      <c r="E856" s="16">
        <f>IF(AND(INTRO!$E$39="Non-endemic",INTRO!$E$37="Non-endemic"),"Not required",IF(INTRO!$E$39="Non-endemic","Treat with DEC",COUNTRY_INFO!P856))</f>
        <v>0</v>
      </c>
      <c r="F856" s="16">
        <f>IF(INTRO!$E$39&lt;&gt;"Non-endemic",COUNTRY_INFO!Q856,"Not required")</f>
        <v>0</v>
      </c>
      <c r="G856" s="15">
        <f>IF(COUNTRY_INFO!H856=1, IF($E856=1,$D856, 0),0)</f>
        <v>0</v>
      </c>
      <c r="H856" s="15">
        <f>IF(INTRO!$E$39&lt;&gt;"Endemic",0, IF(AND(COUNTRY_INFO!$I856=1,$F856&lt;&gt;0),IF(COUNTRY_INFO!M856&gt;=(COUNTRY_INFO!F856+COUNTRY_INFO!G856),COUNTRY_INFO!F856+COUNTRY_INFO!G856,COUNTRY_INFO!$M856), 0))</f>
        <v>0</v>
      </c>
      <c r="I856" s="3"/>
      <c r="J856" s="15">
        <f t="shared" si="93"/>
        <v>0</v>
      </c>
      <c r="K856" s="15">
        <f t="shared" si="94"/>
        <v>0</v>
      </c>
      <c r="L856" s="15">
        <f t="shared" si="95"/>
        <v>0</v>
      </c>
      <c r="M856" s="15">
        <f t="shared" si="96"/>
        <v>0</v>
      </c>
      <c r="N856" s="15">
        <f t="shared" si="97"/>
        <v>0</v>
      </c>
      <c r="O856" s="25"/>
      <c r="P856" s="17">
        <f t="shared" si="91"/>
        <v>0</v>
      </c>
      <c r="Q856" s="17">
        <f t="shared" si="92"/>
        <v>0</v>
      </c>
    </row>
    <row r="857" spans="1:17" x14ac:dyDescent="0.2">
      <c r="A857" s="14" t="str">
        <f>IF(INTRO!$E$39="Non-endemic"," ",IF(COUNTRY_INFO!A857=0," ",COUNTRY_INFO!A857))</f>
        <v>Ethiopia</v>
      </c>
      <c r="B857" s="14" t="str">
        <f>IF(INTRO!$E$39="Non-endemic"," ",IF(COUNTRY_INFO!B857=0," ",COUNTRY_INFO!B857))</f>
        <v>TigrayCentral Tigray</v>
      </c>
      <c r="C857" s="14" t="str">
        <f>IF(INTRO!$E$39="Non-endemic"," ",IF(COUNTRY_INFO!C857=0," ",COUNTRY_INFO!C857))</f>
        <v>Ahferom</v>
      </c>
      <c r="D857" s="15">
        <f>IF(INTRO!$E$39="Non-endemic",0,IF(INTRO!$E$39="Endemic but PC is not required",IF(COUNTRY_INFO!$H857=1,COUNTRY_INFO!F857+COUNTRY_INFO!G857,0),IF(COUNTRY_INFO!$H857=1,COUNTRY_INFO!F857+COUNTRY_INFO!G857,IF(COUNTRY_INFO!$I857=1,IF(COUNTRY_INFO!M857&gt;=(COUNTRY_INFO!F857+COUNTRY_INFO!G857),COUNTRY_INFO!F857+COUNTRY_INFO!G857,COUNTRY_INFO!$M857),0))))</f>
        <v>0</v>
      </c>
      <c r="E857" s="16">
        <f>IF(AND(INTRO!$E$39="Non-endemic",INTRO!$E$37="Non-endemic"),"Not required",IF(INTRO!$E$39="Non-endemic","Treat with DEC",COUNTRY_INFO!P857))</f>
        <v>0</v>
      </c>
      <c r="F857" s="16">
        <f>IF(INTRO!$E$39&lt;&gt;"Non-endemic",COUNTRY_INFO!Q857,"Not required")</f>
        <v>0</v>
      </c>
      <c r="G857" s="15">
        <f>IF(COUNTRY_INFO!H857=1, IF($E857=1,$D857, 0),0)</f>
        <v>0</v>
      </c>
      <c r="H857" s="15">
        <f>IF(INTRO!$E$39&lt;&gt;"Endemic",0, IF(AND(COUNTRY_INFO!$I857=1,$F857&lt;&gt;0),IF(COUNTRY_INFO!M857&gt;=(COUNTRY_INFO!F857+COUNTRY_INFO!G857),COUNTRY_INFO!F857+COUNTRY_INFO!G857,COUNTRY_INFO!$M857), 0))</f>
        <v>0</v>
      </c>
      <c r="I857" s="3"/>
      <c r="J857" s="15">
        <f t="shared" si="93"/>
        <v>0</v>
      </c>
      <c r="K857" s="15">
        <f t="shared" si="94"/>
        <v>0</v>
      </c>
      <c r="L857" s="15">
        <f t="shared" si="95"/>
        <v>0</v>
      </c>
      <c r="M857" s="15">
        <f t="shared" si="96"/>
        <v>0</v>
      </c>
      <c r="N857" s="15">
        <f t="shared" si="97"/>
        <v>0</v>
      </c>
      <c r="O857" s="25"/>
      <c r="P857" s="17">
        <f t="shared" si="91"/>
        <v>0</v>
      </c>
      <c r="Q857" s="17">
        <f t="shared" si="92"/>
        <v>0</v>
      </c>
    </row>
    <row r="858" spans="1:17" x14ac:dyDescent="0.2">
      <c r="A858" s="14" t="str">
        <f>IF(INTRO!$E$39="Non-endemic"," ",IF(COUNTRY_INFO!A858=0," ",COUNTRY_INFO!A858))</f>
        <v>Ethiopia</v>
      </c>
      <c r="B858" s="14" t="str">
        <f>IF(INTRO!$E$39="Non-endemic"," ",IF(COUNTRY_INFO!B858=0," ",COUNTRY_INFO!B858))</f>
        <v>TigrayCentral Tigray</v>
      </c>
      <c r="C858" s="14" t="str">
        <f>IF(INTRO!$E$39="Non-endemic"," ",IF(COUNTRY_INFO!C858=0," ",COUNTRY_INFO!C858))</f>
        <v>Axum Town</v>
      </c>
      <c r="D858" s="15">
        <f>IF(INTRO!$E$39="Non-endemic",0,IF(INTRO!$E$39="Endemic but PC is not required",IF(COUNTRY_INFO!$H858=1,COUNTRY_INFO!F858+COUNTRY_INFO!G858,0),IF(COUNTRY_INFO!$H858=1,COUNTRY_INFO!F858+COUNTRY_INFO!G858,IF(COUNTRY_INFO!$I858=1,IF(COUNTRY_INFO!M858&gt;=(COUNTRY_INFO!F858+COUNTRY_INFO!G858),COUNTRY_INFO!F858+COUNTRY_INFO!G858,COUNTRY_INFO!$M858),0))))</f>
        <v>0</v>
      </c>
      <c r="E858" s="16">
        <f>IF(AND(INTRO!$E$39="Non-endemic",INTRO!$E$37="Non-endemic"),"Not required",IF(INTRO!$E$39="Non-endemic","Treat with DEC",COUNTRY_INFO!P858))</f>
        <v>0</v>
      </c>
      <c r="F858" s="16">
        <f>IF(INTRO!$E$39&lt;&gt;"Non-endemic",COUNTRY_INFO!Q858,"Not required")</f>
        <v>0</v>
      </c>
      <c r="G858" s="15">
        <f>IF(COUNTRY_INFO!H858=1, IF($E858=1,$D858, 0),0)</f>
        <v>0</v>
      </c>
      <c r="H858" s="15">
        <f>IF(INTRO!$E$39&lt;&gt;"Endemic",0, IF(AND(COUNTRY_INFO!$I858=1,$F858&lt;&gt;0),IF(COUNTRY_INFO!M858&gt;=(COUNTRY_INFO!F858+COUNTRY_INFO!G858),COUNTRY_INFO!F858+COUNTRY_INFO!G858,COUNTRY_INFO!$M858), 0))</f>
        <v>0</v>
      </c>
      <c r="I858" s="3"/>
      <c r="J858" s="15">
        <f t="shared" si="93"/>
        <v>0</v>
      </c>
      <c r="K858" s="15">
        <f t="shared" si="94"/>
        <v>0</v>
      </c>
      <c r="L858" s="15">
        <f t="shared" si="95"/>
        <v>0</v>
      </c>
      <c r="M858" s="15">
        <f t="shared" si="96"/>
        <v>0</v>
      </c>
      <c r="N858" s="15">
        <f t="shared" si="97"/>
        <v>0</v>
      </c>
      <c r="O858" s="25"/>
      <c r="P858" s="17">
        <f t="shared" si="91"/>
        <v>0</v>
      </c>
      <c r="Q858" s="17">
        <f t="shared" si="92"/>
        <v>0</v>
      </c>
    </row>
    <row r="859" spans="1:17" x14ac:dyDescent="0.2">
      <c r="A859" s="14" t="str">
        <f>IF(INTRO!$E$39="Non-endemic"," ",IF(COUNTRY_INFO!A859=0," ",COUNTRY_INFO!A859))</f>
        <v>Ethiopia</v>
      </c>
      <c r="B859" s="14" t="str">
        <f>IF(INTRO!$E$39="Non-endemic"," ",IF(COUNTRY_INFO!B859=0," ",COUNTRY_INFO!B859))</f>
        <v>TigrayCentral Tigray</v>
      </c>
      <c r="C859" s="14" t="str">
        <f>IF(INTRO!$E$39="Non-endemic"," ",IF(COUNTRY_INFO!C859=0," ",COUNTRY_INFO!C859))</f>
        <v>Geter Adwa</v>
      </c>
      <c r="D859" s="15">
        <f>IF(INTRO!$E$39="Non-endemic",0,IF(INTRO!$E$39="Endemic but PC is not required",IF(COUNTRY_INFO!$H859=1,COUNTRY_INFO!F859+COUNTRY_INFO!G859,0),IF(COUNTRY_INFO!$H859=1,COUNTRY_INFO!F859+COUNTRY_INFO!G859,IF(COUNTRY_INFO!$I859=1,IF(COUNTRY_INFO!M859&gt;=(COUNTRY_INFO!F859+COUNTRY_INFO!G859),COUNTRY_INFO!F859+COUNTRY_INFO!G859,COUNTRY_INFO!$M859),0))))</f>
        <v>0</v>
      </c>
      <c r="E859" s="16">
        <f>IF(AND(INTRO!$E$39="Non-endemic",INTRO!$E$37="Non-endemic"),"Not required",IF(INTRO!$E$39="Non-endemic","Treat with DEC",COUNTRY_INFO!P859))</f>
        <v>0</v>
      </c>
      <c r="F859" s="16">
        <f>IF(INTRO!$E$39&lt;&gt;"Non-endemic",COUNTRY_INFO!Q859,"Not required")</f>
        <v>0</v>
      </c>
      <c r="G859" s="15">
        <f>IF(COUNTRY_INFO!H859=1, IF($E859=1,$D859, 0),0)</f>
        <v>0</v>
      </c>
      <c r="H859" s="15">
        <f>IF(INTRO!$E$39&lt;&gt;"Endemic",0, IF(AND(COUNTRY_INFO!$I859=1,$F859&lt;&gt;0),IF(COUNTRY_INFO!M859&gt;=(COUNTRY_INFO!F859+COUNTRY_INFO!G859),COUNTRY_INFO!F859+COUNTRY_INFO!G859,COUNTRY_INFO!$M859), 0))</f>
        <v>0</v>
      </c>
      <c r="I859" s="3"/>
      <c r="J859" s="15">
        <f t="shared" si="93"/>
        <v>0</v>
      </c>
      <c r="K859" s="15">
        <f t="shared" si="94"/>
        <v>0</v>
      </c>
      <c r="L859" s="15">
        <f t="shared" si="95"/>
        <v>0</v>
      </c>
      <c r="M859" s="15">
        <f t="shared" si="96"/>
        <v>0</v>
      </c>
      <c r="N859" s="15">
        <f t="shared" si="97"/>
        <v>0</v>
      </c>
      <c r="O859" s="25"/>
      <c r="P859" s="17">
        <f t="shared" si="91"/>
        <v>0</v>
      </c>
      <c r="Q859" s="17">
        <f t="shared" si="92"/>
        <v>0</v>
      </c>
    </row>
    <row r="860" spans="1:17" x14ac:dyDescent="0.2">
      <c r="A860" s="14" t="str">
        <f>IF(INTRO!$E$39="Non-endemic"," ",IF(COUNTRY_INFO!A860=0," ",COUNTRY_INFO!A860))</f>
        <v>Ethiopia</v>
      </c>
      <c r="B860" s="14" t="str">
        <f>IF(INTRO!$E$39="Non-endemic"," ",IF(COUNTRY_INFO!B860=0," ",COUNTRY_INFO!B860))</f>
        <v>TigrayCentral Tigray</v>
      </c>
      <c r="C860" s="14" t="str">
        <f>IF(INTRO!$E$39="Non-endemic"," ",IF(COUNTRY_INFO!C860=0," ",COUNTRY_INFO!C860))</f>
        <v>Kolla Temben</v>
      </c>
      <c r="D860" s="15">
        <f>IF(INTRO!$E$39="Non-endemic",0,IF(INTRO!$E$39="Endemic but PC is not required",IF(COUNTRY_INFO!$H860=1,COUNTRY_INFO!F860+COUNTRY_INFO!G860,0),IF(COUNTRY_INFO!$H860=1,COUNTRY_INFO!F860+COUNTRY_INFO!G860,IF(COUNTRY_INFO!$I860=1,IF(COUNTRY_INFO!M860&gt;=(COUNTRY_INFO!F860+COUNTRY_INFO!G860),COUNTRY_INFO!F860+COUNTRY_INFO!G860,COUNTRY_INFO!$M860),0))))</f>
        <v>0</v>
      </c>
      <c r="E860" s="16">
        <f>IF(AND(INTRO!$E$39="Non-endemic",INTRO!$E$37="Non-endemic"),"Not required",IF(INTRO!$E$39="Non-endemic","Treat with DEC",COUNTRY_INFO!P860))</f>
        <v>0</v>
      </c>
      <c r="F860" s="16">
        <f>IF(INTRO!$E$39&lt;&gt;"Non-endemic",COUNTRY_INFO!Q860,"Not required")</f>
        <v>0</v>
      </c>
      <c r="G860" s="15">
        <f>IF(COUNTRY_INFO!H860=1, IF($E860=1,$D860, 0),0)</f>
        <v>0</v>
      </c>
      <c r="H860" s="15">
        <f>IF(INTRO!$E$39&lt;&gt;"Endemic",0, IF(AND(COUNTRY_INFO!$I860=1,$F860&lt;&gt;0),IF(COUNTRY_INFO!M860&gt;=(COUNTRY_INFO!F860+COUNTRY_INFO!G860),COUNTRY_INFO!F860+COUNTRY_INFO!G860,COUNTRY_INFO!$M860), 0))</f>
        <v>0</v>
      </c>
      <c r="I860" s="3"/>
      <c r="J860" s="15">
        <f t="shared" si="93"/>
        <v>0</v>
      </c>
      <c r="K860" s="15">
        <f t="shared" si="94"/>
        <v>0</v>
      </c>
      <c r="L860" s="15">
        <f t="shared" si="95"/>
        <v>0</v>
      </c>
      <c r="M860" s="15">
        <f t="shared" si="96"/>
        <v>0</v>
      </c>
      <c r="N860" s="15">
        <f t="shared" si="97"/>
        <v>0</v>
      </c>
      <c r="O860" s="25"/>
      <c r="P860" s="17">
        <f t="shared" si="91"/>
        <v>0</v>
      </c>
      <c r="Q860" s="17">
        <f t="shared" si="92"/>
        <v>0</v>
      </c>
    </row>
    <row r="861" spans="1:17" x14ac:dyDescent="0.2">
      <c r="A861" s="14" t="str">
        <f>IF(INTRO!$E$39="Non-endemic"," ",IF(COUNTRY_INFO!A861=0," ",COUNTRY_INFO!A861))</f>
        <v>Ethiopia</v>
      </c>
      <c r="B861" s="14" t="str">
        <f>IF(INTRO!$E$39="Non-endemic"," ",IF(COUNTRY_INFO!B861=0," ",COUNTRY_INFO!B861))</f>
        <v>TigrayCentral Tigray</v>
      </c>
      <c r="C861" s="14" t="str">
        <f>IF(INTRO!$E$39="Non-endemic"," ",IF(COUNTRY_INFO!C861=0," ",COUNTRY_INFO!C861))</f>
        <v>Laelay Maichew</v>
      </c>
      <c r="D861" s="15">
        <f>IF(INTRO!$E$39="Non-endemic",0,IF(INTRO!$E$39="Endemic but PC is not required",IF(COUNTRY_INFO!$H861=1,COUNTRY_INFO!F861+COUNTRY_INFO!G861,0),IF(COUNTRY_INFO!$H861=1,COUNTRY_INFO!F861+COUNTRY_INFO!G861,IF(COUNTRY_INFO!$I861=1,IF(COUNTRY_INFO!M861&gt;=(COUNTRY_INFO!F861+COUNTRY_INFO!G861),COUNTRY_INFO!F861+COUNTRY_INFO!G861,COUNTRY_INFO!$M861),0))))</f>
        <v>0</v>
      </c>
      <c r="E861" s="16">
        <f>IF(AND(INTRO!$E$39="Non-endemic",INTRO!$E$37="Non-endemic"),"Not required",IF(INTRO!$E$39="Non-endemic","Treat with DEC",COUNTRY_INFO!P861))</f>
        <v>0</v>
      </c>
      <c r="F861" s="16">
        <f>IF(INTRO!$E$39&lt;&gt;"Non-endemic",COUNTRY_INFO!Q861,"Not required")</f>
        <v>0</v>
      </c>
      <c r="G861" s="15">
        <f>IF(COUNTRY_INFO!H861=1, IF($E861=1,$D861, 0),0)</f>
        <v>0</v>
      </c>
      <c r="H861" s="15">
        <f>IF(INTRO!$E$39&lt;&gt;"Endemic",0, IF(AND(COUNTRY_INFO!$I861=1,$F861&lt;&gt;0),IF(COUNTRY_INFO!M861&gt;=(COUNTRY_INFO!F861+COUNTRY_INFO!G861),COUNTRY_INFO!F861+COUNTRY_INFO!G861,COUNTRY_INFO!$M861), 0))</f>
        <v>0</v>
      </c>
      <c r="I861" s="3"/>
      <c r="J861" s="15">
        <f t="shared" si="93"/>
        <v>0</v>
      </c>
      <c r="K861" s="15">
        <f t="shared" si="94"/>
        <v>0</v>
      </c>
      <c r="L861" s="15">
        <f t="shared" si="95"/>
        <v>0</v>
      </c>
      <c r="M861" s="15">
        <f t="shared" si="96"/>
        <v>0</v>
      </c>
      <c r="N861" s="15">
        <f t="shared" si="97"/>
        <v>0</v>
      </c>
      <c r="O861" s="25"/>
      <c r="P861" s="17">
        <f t="shared" si="91"/>
        <v>0</v>
      </c>
      <c r="Q861" s="17">
        <f t="shared" si="92"/>
        <v>0</v>
      </c>
    </row>
    <row r="862" spans="1:17" x14ac:dyDescent="0.2">
      <c r="A862" s="14" t="str">
        <f>IF(INTRO!$E$39="Non-endemic"," ",IF(COUNTRY_INFO!A862=0," ",COUNTRY_INFO!A862))</f>
        <v>Ethiopia</v>
      </c>
      <c r="B862" s="14" t="str">
        <f>IF(INTRO!$E$39="Non-endemic"," ",IF(COUNTRY_INFO!B862=0," ",COUNTRY_INFO!B862))</f>
        <v>TigrayCentral Tigray</v>
      </c>
      <c r="C862" s="14" t="str">
        <f>IF(INTRO!$E$39="Non-endemic"," ",IF(COUNTRY_INFO!C862=0," ",COUNTRY_INFO!C862))</f>
        <v>Mereb Lekhe</v>
      </c>
      <c r="D862" s="15">
        <f>IF(INTRO!$E$39="Non-endemic",0,IF(INTRO!$E$39="Endemic but PC is not required",IF(COUNTRY_INFO!$H862=1,COUNTRY_INFO!F862+COUNTRY_INFO!G862,0),IF(COUNTRY_INFO!$H862=1,COUNTRY_INFO!F862+COUNTRY_INFO!G862,IF(COUNTRY_INFO!$I862=1,IF(COUNTRY_INFO!M862&gt;=(COUNTRY_INFO!F862+COUNTRY_INFO!G862),COUNTRY_INFO!F862+COUNTRY_INFO!G862,COUNTRY_INFO!$M862),0))))</f>
        <v>0</v>
      </c>
      <c r="E862" s="16">
        <f>IF(AND(INTRO!$E$39="Non-endemic",INTRO!$E$37="Non-endemic"),"Not required",IF(INTRO!$E$39="Non-endemic","Treat with DEC",COUNTRY_INFO!P862))</f>
        <v>0</v>
      </c>
      <c r="F862" s="16">
        <f>IF(INTRO!$E$39&lt;&gt;"Non-endemic",COUNTRY_INFO!Q862,"Not required")</f>
        <v>0</v>
      </c>
      <c r="G862" s="15">
        <f>IF(COUNTRY_INFO!H862=1, IF($E862=1,$D862, 0),0)</f>
        <v>0</v>
      </c>
      <c r="H862" s="15">
        <f>IF(INTRO!$E$39&lt;&gt;"Endemic",0, IF(AND(COUNTRY_INFO!$I862=1,$F862&lt;&gt;0),IF(COUNTRY_INFO!M862&gt;=(COUNTRY_INFO!F862+COUNTRY_INFO!G862),COUNTRY_INFO!F862+COUNTRY_INFO!G862,COUNTRY_INFO!$M862), 0))</f>
        <v>0</v>
      </c>
      <c r="I862" s="3"/>
      <c r="J862" s="15">
        <f t="shared" si="93"/>
        <v>0</v>
      </c>
      <c r="K862" s="15">
        <f t="shared" si="94"/>
        <v>0</v>
      </c>
      <c r="L862" s="15">
        <f t="shared" si="95"/>
        <v>0</v>
      </c>
      <c r="M862" s="15">
        <f t="shared" si="96"/>
        <v>0</v>
      </c>
      <c r="N862" s="15">
        <f t="shared" si="97"/>
        <v>0</v>
      </c>
      <c r="O862" s="25"/>
      <c r="P862" s="17">
        <f t="shared" si="91"/>
        <v>0</v>
      </c>
      <c r="Q862" s="17">
        <f t="shared" si="92"/>
        <v>0</v>
      </c>
    </row>
    <row r="863" spans="1:17" x14ac:dyDescent="0.2">
      <c r="A863" s="14" t="str">
        <f>IF(INTRO!$E$39="Non-endemic"," ",IF(COUNTRY_INFO!A863=0," ",COUNTRY_INFO!A863))</f>
        <v>Ethiopia</v>
      </c>
      <c r="B863" s="14" t="str">
        <f>IF(INTRO!$E$39="Non-endemic"," ",IF(COUNTRY_INFO!B863=0," ",COUNTRY_INFO!B863))</f>
        <v>TigrayCentral Tigray</v>
      </c>
      <c r="C863" s="14" t="str">
        <f>IF(INTRO!$E$39="Non-endemic"," ",IF(COUNTRY_INFO!C863=0," ",COUNTRY_INFO!C863))</f>
        <v>Naeder Adet</v>
      </c>
      <c r="D863" s="15">
        <f>IF(INTRO!$E$39="Non-endemic",0,IF(INTRO!$E$39="Endemic but PC is not required",IF(COUNTRY_INFO!$H863=1,COUNTRY_INFO!F863+COUNTRY_INFO!G863,0),IF(COUNTRY_INFO!$H863=1,COUNTRY_INFO!F863+COUNTRY_INFO!G863,IF(COUNTRY_INFO!$I863=1,IF(COUNTRY_INFO!M863&gt;=(COUNTRY_INFO!F863+COUNTRY_INFO!G863),COUNTRY_INFO!F863+COUNTRY_INFO!G863,COUNTRY_INFO!$M863),0))))</f>
        <v>0</v>
      </c>
      <c r="E863" s="16">
        <f>IF(AND(INTRO!$E$39="Non-endemic",INTRO!$E$37="Non-endemic"),"Not required",IF(INTRO!$E$39="Non-endemic","Treat with DEC",COUNTRY_INFO!P863))</f>
        <v>0</v>
      </c>
      <c r="F863" s="16">
        <f>IF(INTRO!$E$39&lt;&gt;"Non-endemic",COUNTRY_INFO!Q863,"Not required")</f>
        <v>0</v>
      </c>
      <c r="G863" s="15">
        <f>IF(COUNTRY_INFO!H863=1, IF($E863=1,$D863, 0),0)</f>
        <v>0</v>
      </c>
      <c r="H863" s="15">
        <f>IF(INTRO!$E$39&lt;&gt;"Endemic",0, IF(AND(COUNTRY_INFO!$I863=1,$F863&lt;&gt;0),IF(COUNTRY_INFO!M863&gt;=(COUNTRY_INFO!F863+COUNTRY_INFO!G863),COUNTRY_INFO!F863+COUNTRY_INFO!G863,COUNTRY_INFO!$M863), 0))</f>
        <v>0</v>
      </c>
      <c r="I863" s="3"/>
      <c r="J863" s="15">
        <f t="shared" si="93"/>
        <v>0</v>
      </c>
      <c r="K863" s="15">
        <f t="shared" si="94"/>
        <v>0</v>
      </c>
      <c r="L863" s="15">
        <f t="shared" si="95"/>
        <v>0</v>
      </c>
      <c r="M863" s="15">
        <f t="shared" si="96"/>
        <v>0</v>
      </c>
      <c r="N863" s="15">
        <f t="shared" si="97"/>
        <v>0</v>
      </c>
      <c r="O863" s="25"/>
      <c r="P863" s="17">
        <f t="shared" si="91"/>
        <v>0</v>
      </c>
      <c r="Q863" s="17">
        <f t="shared" si="92"/>
        <v>0</v>
      </c>
    </row>
    <row r="864" spans="1:17" x14ac:dyDescent="0.2">
      <c r="A864" s="14" t="str">
        <f>IF(INTRO!$E$39="Non-endemic"," ",IF(COUNTRY_INFO!A864=0," ",COUNTRY_INFO!A864))</f>
        <v>Ethiopia</v>
      </c>
      <c r="B864" s="14" t="str">
        <f>IF(INTRO!$E$39="Non-endemic"," ",IF(COUNTRY_INFO!B864=0," ",COUNTRY_INFO!B864))</f>
        <v>TigrayCentral Tigray</v>
      </c>
      <c r="C864" s="14" t="str">
        <f>IF(INTRO!$E$39="Non-endemic"," ",IF(COUNTRY_INFO!C864=0," ",COUNTRY_INFO!C864))</f>
        <v>Tahtay Maichew</v>
      </c>
      <c r="D864" s="15">
        <f>IF(INTRO!$E$39="Non-endemic",0,IF(INTRO!$E$39="Endemic but PC is not required",IF(COUNTRY_INFO!$H864=1,COUNTRY_INFO!F864+COUNTRY_INFO!G864,0),IF(COUNTRY_INFO!$H864=1,COUNTRY_INFO!F864+COUNTRY_INFO!G864,IF(COUNTRY_INFO!$I864=1,IF(COUNTRY_INFO!M864&gt;=(COUNTRY_INFO!F864+COUNTRY_INFO!G864),COUNTRY_INFO!F864+COUNTRY_INFO!G864,COUNTRY_INFO!$M864),0))))</f>
        <v>0</v>
      </c>
      <c r="E864" s="16">
        <f>IF(AND(INTRO!$E$39="Non-endemic",INTRO!$E$37="Non-endemic"),"Not required",IF(INTRO!$E$39="Non-endemic","Treat with DEC",COUNTRY_INFO!P864))</f>
        <v>0</v>
      </c>
      <c r="F864" s="16">
        <f>IF(INTRO!$E$39&lt;&gt;"Non-endemic",COUNTRY_INFO!Q864,"Not required")</f>
        <v>0</v>
      </c>
      <c r="G864" s="15">
        <f>IF(COUNTRY_INFO!H864=1, IF($E864=1,$D864, 0),0)</f>
        <v>0</v>
      </c>
      <c r="H864" s="15">
        <f>IF(INTRO!$E$39&lt;&gt;"Endemic",0, IF(AND(COUNTRY_INFO!$I864=1,$F864&lt;&gt;0),IF(COUNTRY_INFO!M864&gt;=(COUNTRY_INFO!F864+COUNTRY_INFO!G864),COUNTRY_INFO!F864+COUNTRY_INFO!G864,COUNTRY_INFO!$M864), 0))</f>
        <v>0</v>
      </c>
      <c r="I864" s="3"/>
      <c r="J864" s="15">
        <f t="shared" si="93"/>
        <v>0</v>
      </c>
      <c r="K864" s="15">
        <f t="shared" si="94"/>
        <v>0</v>
      </c>
      <c r="L864" s="15">
        <f t="shared" si="95"/>
        <v>0</v>
      </c>
      <c r="M864" s="15">
        <f t="shared" si="96"/>
        <v>0</v>
      </c>
      <c r="N864" s="15">
        <f t="shared" si="97"/>
        <v>0</v>
      </c>
      <c r="O864" s="25"/>
      <c r="P864" s="17">
        <f t="shared" si="91"/>
        <v>0</v>
      </c>
      <c r="Q864" s="17">
        <f t="shared" si="92"/>
        <v>0</v>
      </c>
    </row>
    <row r="865" spans="1:17" x14ac:dyDescent="0.2">
      <c r="A865" s="14" t="str">
        <f>IF(INTRO!$E$39="Non-endemic"," ",IF(COUNTRY_INFO!A865=0," ",COUNTRY_INFO!A865))</f>
        <v>Ethiopia</v>
      </c>
      <c r="B865" s="14" t="str">
        <f>IF(INTRO!$E$39="Non-endemic"," ",IF(COUNTRY_INFO!B865=0," ",COUNTRY_INFO!B865))</f>
        <v>TigrayCentral Tigray</v>
      </c>
      <c r="C865" s="14" t="str">
        <f>IF(INTRO!$E$39="Non-endemic"," ",IF(COUNTRY_INFO!C865=0," ",COUNTRY_INFO!C865))</f>
        <v>Tanqua Abergele</v>
      </c>
      <c r="D865" s="15">
        <f>IF(INTRO!$E$39="Non-endemic",0,IF(INTRO!$E$39="Endemic but PC is not required",IF(COUNTRY_INFO!$H865=1,COUNTRY_INFO!F865+COUNTRY_INFO!G865,0),IF(COUNTRY_INFO!$H865=1,COUNTRY_INFO!F865+COUNTRY_INFO!G865,IF(COUNTRY_INFO!$I865=1,IF(COUNTRY_INFO!M865&gt;=(COUNTRY_INFO!F865+COUNTRY_INFO!G865),COUNTRY_INFO!F865+COUNTRY_INFO!G865,COUNTRY_INFO!$M865),0))))</f>
        <v>0</v>
      </c>
      <c r="E865" s="16">
        <f>IF(AND(INTRO!$E$39="Non-endemic",INTRO!$E$37="Non-endemic"),"Not required",IF(INTRO!$E$39="Non-endemic","Treat with DEC",COUNTRY_INFO!P865))</f>
        <v>0</v>
      </c>
      <c r="F865" s="16">
        <f>IF(INTRO!$E$39&lt;&gt;"Non-endemic",COUNTRY_INFO!Q865,"Not required")</f>
        <v>0</v>
      </c>
      <c r="G865" s="15">
        <f>IF(COUNTRY_INFO!H865=1, IF($E865=1,$D865, 0),0)</f>
        <v>0</v>
      </c>
      <c r="H865" s="15">
        <f>IF(INTRO!$E$39&lt;&gt;"Endemic",0, IF(AND(COUNTRY_INFO!$I865=1,$F865&lt;&gt;0),IF(COUNTRY_INFO!M865&gt;=(COUNTRY_INFO!F865+COUNTRY_INFO!G865),COUNTRY_INFO!F865+COUNTRY_INFO!G865,COUNTRY_INFO!$M865), 0))</f>
        <v>0</v>
      </c>
      <c r="I865" s="3"/>
      <c r="J865" s="15">
        <f t="shared" si="93"/>
        <v>0</v>
      </c>
      <c r="K865" s="15">
        <f t="shared" si="94"/>
        <v>0</v>
      </c>
      <c r="L865" s="15">
        <f t="shared" si="95"/>
        <v>0</v>
      </c>
      <c r="M865" s="15">
        <f t="shared" si="96"/>
        <v>0</v>
      </c>
      <c r="N865" s="15">
        <f t="shared" si="97"/>
        <v>0</v>
      </c>
      <c r="O865" s="25"/>
      <c r="P865" s="17">
        <f t="shared" si="91"/>
        <v>0</v>
      </c>
      <c r="Q865" s="17">
        <f t="shared" si="92"/>
        <v>0</v>
      </c>
    </row>
    <row r="866" spans="1:17" x14ac:dyDescent="0.2">
      <c r="A866" s="14" t="str">
        <f>IF(INTRO!$E$39="Non-endemic"," ",IF(COUNTRY_INFO!A866=0," ",COUNTRY_INFO!A866))</f>
        <v>Ethiopia</v>
      </c>
      <c r="B866" s="14" t="str">
        <f>IF(INTRO!$E$39="Non-endemic"," ",IF(COUNTRY_INFO!B866=0," ",COUNTRY_INFO!B866))</f>
        <v>TigrayCentral Tigray</v>
      </c>
      <c r="C866" s="14" t="str">
        <f>IF(INTRO!$E$39="Non-endemic"," ",IF(COUNTRY_INFO!C866=0," ",COUNTRY_INFO!C866))</f>
        <v>Werei Lekhe</v>
      </c>
      <c r="D866" s="15">
        <f>IF(INTRO!$E$39="Non-endemic",0,IF(INTRO!$E$39="Endemic but PC is not required",IF(COUNTRY_INFO!$H866=1,COUNTRY_INFO!F866+COUNTRY_INFO!G866,0),IF(COUNTRY_INFO!$H866=1,COUNTRY_INFO!F866+COUNTRY_INFO!G866,IF(COUNTRY_INFO!$I866=1,IF(COUNTRY_INFO!M866&gt;=(COUNTRY_INFO!F866+COUNTRY_INFO!G866),COUNTRY_INFO!F866+COUNTRY_INFO!G866,COUNTRY_INFO!$M866),0))))</f>
        <v>0</v>
      </c>
      <c r="E866" s="16">
        <f>IF(AND(INTRO!$E$39="Non-endemic",INTRO!$E$37="Non-endemic"),"Not required",IF(INTRO!$E$39="Non-endemic","Treat with DEC",COUNTRY_INFO!P866))</f>
        <v>0</v>
      </c>
      <c r="F866" s="16">
        <f>IF(INTRO!$E$39&lt;&gt;"Non-endemic",COUNTRY_INFO!Q866,"Not required")</f>
        <v>0</v>
      </c>
      <c r="G866" s="15">
        <f>IF(COUNTRY_INFO!H866=1, IF($E866=1,$D866, 0),0)</f>
        <v>0</v>
      </c>
      <c r="H866" s="15">
        <f>IF(INTRO!$E$39&lt;&gt;"Endemic",0, IF(AND(COUNTRY_INFO!$I866=1,$F866&lt;&gt;0),IF(COUNTRY_INFO!M866&gt;=(COUNTRY_INFO!F866+COUNTRY_INFO!G866),COUNTRY_INFO!F866+COUNTRY_INFO!G866,COUNTRY_INFO!$M866), 0))</f>
        <v>0</v>
      </c>
      <c r="I866" s="3"/>
      <c r="J866" s="15">
        <f t="shared" si="93"/>
        <v>0</v>
      </c>
      <c r="K866" s="15">
        <f t="shared" si="94"/>
        <v>0</v>
      </c>
      <c r="L866" s="15">
        <f t="shared" si="95"/>
        <v>0</v>
      </c>
      <c r="M866" s="15">
        <f t="shared" si="96"/>
        <v>0</v>
      </c>
      <c r="N866" s="15">
        <f t="shared" si="97"/>
        <v>0</v>
      </c>
      <c r="O866" s="25"/>
      <c r="P866" s="17">
        <f t="shared" si="91"/>
        <v>0</v>
      </c>
      <c r="Q866" s="17">
        <f t="shared" si="92"/>
        <v>0</v>
      </c>
    </row>
    <row r="867" spans="1:17" x14ac:dyDescent="0.2">
      <c r="A867" s="14" t="str">
        <f>IF(INTRO!$E$39="Non-endemic"," ",IF(COUNTRY_INFO!A867=0," ",COUNTRY_INFO!A867))</f>
        <v>Ethiopia</v>
      </c>
      <c r="B867" s="14" t="str">
        <f>IF(INTRO!$E$39="Non-endemic"," ",IF(COUNTRY_INFO!B867=0," ",COUNTRY_INFO!B867))</f>
        <v>TigrayEastern Tigray</v>
      </c>
      <c r="C867" s="14" t="str">
        <f>IF(INTRO!$E$39="Non-endemic"," ",IF(COUNTRY_INFO!C867=0," ",COUNTRY_INFO!C867))</f>
        <v>Adigrat town</v>
      </c>
      <c r="D867" s="15">
        <f>IF(INTRO!$E$39="Non-endemic",0,IF(INTRO!$E$39="Endemic but PC is not required",IF(COUNTRY_INFO!$H867=1,COUNTRY_INFO!F867+COUNTRY_INFO!G867,0),IF(COUNTRY_INFO!$H867=1,COUNTRY_INFO!F867+COUNTRY_INFO!G867,IF(COUNTRY_INFO!$I867=1,IF(COUNTRY_INFO!M867&gt;=(COUNTRY_INFO!F867+COUNTRY_INFO!G867),COUNTRY_INFO!F867+COUNTRY_INFO!G867,COUNTRY_INFO!$M867),0))))</f>
        <v>0</v>
      </c>
      <c r="E867" s="16">
        <f>IF(AND(INTRO!$E$39="Non-endemic",INTRO!$E$37="Non-endemic"),"Not required",IF(INTRO!$E$39="Non-endemic","Treat with DEC",COUNTRY_INFO!P867))</f>
        <v>0</v>
      </c>
      <c r="F867" s="16">
        <f>IF(INTRO!$E$39&lt;&gt;"Non-endemic",COUNTRY_INFO!Q867,"Not required")</f>
        <v>0</v>
      </c>
      <c r="G867" s="15">
        <f>IF(COUNTRY_INFO!H867=1, IF($E867=1,$D867, 0),0)</f>
        <v>0</v>
      </c>
      <c r="H867" s="15">
        <f>IF(INTRO!$E$39&lt;&gt;"Endemic",0, IF(AND(COUNTRY_INFO!$I867=1,$F867&lt;&gt;0),IF(COUNTRY_INFO!M867&gt;=(COUNTRY_INFO!F867+COUNTRY_INFO!G867),COUNTRY_INFO!F867+COUNTRY_INFO!G867,COUNTRY_INFO!$M867), 0))</f>
        <v>0</v>
      </c>
      <c r="I867" s="3"/>
      <c r="J867" s="15">
        <f t="shared" si="93"/>
        <v>0</v>
      </c>
      <c r="K867" s="15">
        <f t="shared" si="94"/>
        <v>0</v>
      </c>
      <c r="L867" s="15">
        <f t="shared" si="95"/>
        <v>0</v>
      </c>
      <c r="M867" s="15">
        <f t="shared" si="96"/>
        <v>0</v>
      </c>
      <c r="N867" s="15">
        <f t="shared" si="97"/>
        <v>0</v>
      </c>
      <c r="O867" s="25"/>
      <c r="P867" s="17">
        <f t="shared" si="91"/>
        <v>0</v>
      </c>
      <c r="Q867" s="17">
        <f t="shared" si="92"/>
        <v>0</v>
      </c>
    </row>
    <row r="868" spans="1:17" x14ac:dyDescent="0.2">
      <c r="A868" s="14" t="str">
        <f>IF(INTRO!$E$39="Non-endemic"," ",IF(COUNTRY_INFO!A868=0," ",COUNTRY_INFO!A868))</f>
        <v>Ethiopia</v>
      </c>
      <c r="B868" s="14" t="str">
        <f>IF(INTRO!$E$39="Non-endemic"," ",IF(COUNTRY_INFO!B868=0," ",COUNTRY_INFO!B868))</f>
        <v>TigrayEastern Tigray</v>
      </c>
      <c r="C868" s="14" t="str">
        <f>IF(INTRO!$E$39="Non-endemic"," ",IF(COUNTRY_INFO!C868=0," ",COUNTRY_INFO!C868))</f>
        <v>Atsibi Wonberta</v>
      </c>
      <c r="D868" s="15">
        <f>IF(INTRO!$E$39="Non-endemic",0,IF(INTRO!$E$39="Endemic but PC is not required",IF(COUNTRY_INFO!$H868=1,COUNTRY_INFO!F868+COUNTRY_INFO!G868,0),IF(COUNTRY_INFO!$H868=1,COUNTRY_INFO!F868+COUNTRY_INFO!G868,IF(COUNTRY_INFO!$I868=1,IF(COUNTRY_INFO!M868&gt;=(COUNTRY_INFO!F868+COUNTRY_INFO!G868),COUNTRY_INFO!F868+COUNTRY_INFO!G868,COUNTRY_INFO!$M868),0))))</f>
        <v>0</v>
      </c>
      <c r="E868" s="16">
        <f>IF(AND(INTRO!$E$39="Non-endemic",INTRO!$E$37="Non-endemic"),"Not required",IF(INTRO!$E$39="Non-endemic","Treat with DEC",COUNTRY_INFO!P868))</f>
        <v>0</v>
      </c>
      <c r="F868" s="16">
        <f>IF(INTRO!$E$39&lt;&gt;"Non-endemic",COUNTRY_INFO!Q868,"Not required")</f>
        <v>0</v>
      </c>
      <c r="G868" s="15">
        <f>IF(COUNTRY_INFO!H868=1, IF($E868=1,$D868, 0),0)</f>
        <v>0</v>
      </c>
      <c r="H868" s="15">
        <f>IF(INTRO!$E$39&lt;&gt;"Endemic",0, IF(AND(COUNTRY_INFO!$I868=1,$F868&lt;&gt;0),IF(COUNTRY_INFO!M868&gt;=(COUNTRY_INFO!F868+COUNTRY_INFO!G868),COUNTRY_INFO!F868+COUNTRY_INFO!G868,COUNTRY_INFO!$M868), 0))</f>
        <v>0</v>
      </c>
      <c r="I868" s="3"/>
      <c r="J868" s="15">
        <f t="shared" si="93"/>
        <v>0</v>
      </c>
      <c r="K868" s="15">
        <f t="shared" si="94"/>
        <v>0</v>
      </c>
      <c r="L868" s="15">
        <f t="shared" si="95"/>
        <v>0</v>
      </c>
      <c r="M868" s="15">
        <f t="shared" si="96"/>
        <v>0</v>
      </c>
      <c r="N868" s="15">
        <f t="shared" si="97"/>
        <v>0</v>
      </c>
      <c r="O868" s="25"/>
      <c r="P868" s="17">
        <f t="shared" si="91"/>
        <v>0</v>
      </c>
      <c r="Q868" s="17">
        <f t="shared" si="92"/>
        <v>0</v>
      </c>
    </row>
    <row r="869" spans="1:17" x14ac:dyDescent="0.2">
      <c r="A869" s="14" t="str">
        <f>IF(INTRO!$E$39="Non-endemic"," ",IF(COUNTRY_INFO!A869=0," ",COUNTRY_INFO!A869))</f>
        <v>Ethiopia</v>
      </c>
      <c r="B869" s="14" t="str">
        <f>IF(INTRO!$E$39="Non-endemic"," ",IF(COUNTRY_INFO!B869=0," ",COUNTRY_INFO!B869))</f>
        <v>TigrayEastern Tigray</v>
      </c>
      <c r="C869" s="14" t="str">
        <f>IF(INTRO!$E$39="Non-endemic"," ",IF(COUNTRY_INFO!C869=0," ",COUNTRY_INFO!C869))</f>
        <v>Erob</v>
      </c>
      <c r="D869" s="15">
        <f>IF(INTRO!$E$39="Non-endemic",0,IF(INTRO!$E$39="Endemic but PC is not required",IF(COUNTRY_INFO!$H869=1,COUNTRY_INFO!F869+COUNTRY_INFO!G869,0),IF(COUNTRY_INFO!$H869=1,COUNTRY_INFO!F869+COUNTRY_INFO!G869,IF(COUNTRY_INFO!$I869=1,IF(COUNTRY_INFO!M869&gt;=(COUNTRY_INFO!F869+COUNTRY_INFO!G869),COUNTRY_INFO!F869+COUNTRY_INFO!G869,COUNTRY_INFO!$M869),0))))</f>
        <v>0</v>
      </c>
      <c r="E869" s="16">
        <f>IF(AND(INTRO!$E$39="Non-endemic",INTRO!$E$37="Non-endemic"),"Not required",IF(INTRO!$E$39="Non-endemic","Treat with DEC",COUNTRY_INFO!P869))</f>
        <v>0</v>
      </c>
      <c r="F869" s="16">
        <f>IF(INTRO!$E$39&lt;&gt;"Non-endemic",COUNTRY_INFO!Q869,"Not required")</f>
        <v>0</v>
      </c>
      <c r="G869" s="15">
        <f>IF(COUNTRY_INFO!H869=1, IF($E869=1,$D869, 0),0)</f>
        <v>0</v>
      </c>
      <c r="H869" s="15">
        <f>IF(INTRO!$E$39&lt;&gt;"Endemic",0, IF(AND(COUNTRY_INFO!$I869=1,$F869&lt;&gt;0),IF(COUNTRY_INFO!M869&gt;=(COUNTRY_INFO!F869+COUNTRY_INFO!G869),COUNTRY_INFO!F869+COUNTRY_INFO!G869,COUNTRY_INFO!$M869), 0))</f>
        <v>0</v>
      </c>
      <c r="I869" s="3"/>
      <c r="J869" s="15">
        <f t="shared" si="93"/>
        <v>0</v>
      </c>
      <c r="K869" s="15">
        <f t="shared" si="94"/>
        <v>0</v>
      </c>
      <c r="L869" s="15">
        <f t="shared" si="95"/>
        <v>0</v>
      </c>
      <c r="M869" s="15">
        <f t="shared" si="96"/>
        <v>0</v>
      </c>
      <c r="N869" s="15">
        <f t="shared" si="97"/>
        <v>0</v>
      </c>
      <c r="O869" s="25"/>
      <c r="P869" s="17">
        <f t="shared" si="91"/>
        <v>0</v>
      </c>
      <c r="Q869" s="17">
        <f t="shared" si="92"/>
        <v>0</v>
      </c>
    </row>
    <row r="870" spans="1:17" x14ac:dyDescent="0.2">
      <c r="A870" s="14" t="str">
        <f>IF(INTRO!$E$39="Non-endemic"," ",IF(COUNTRY_INFO!A870=0," ",COUNTRY_INFO!A870))</f>
        <v>Ethiopia</v>
      </c>
      <c r="B870" s="14" t="str">
        <f>IF(INTRO!$E$39="Non-endemic"," ",IF(COUNTRY_INFO!B870=0," ",COUNTRY_INFO!B870))</f>
        <v>TigrayEastern Tigray</v>
      </c>
      <c r="C870" s="14" t="str">
        <f>IF(INTRO!$E$39="Non-endemic"," ",IF(COUNTRY_INFO!C870=0," ",COUNTRY_INFO!C870))</f>
        <v>Ganta Afeshum</v>
      </c>
      <c r="D870" s="15">
        <f>IF(INTRO!$E$39="Non-endemic",0,IF(INTRO!$E$39="Endemic but PC is not required",IF(COUNTRY_INFO!$H870=1,COUNTRY_INFO!F870+COUNTRY_INFO!G870,0),IF(COUNTRY_INFO!$H870=1,COUNTRY_INFO!F870+COUNTRY_INFO!G870,IF(COUNTRY_INFO!$I870=1,IF(COUNTRY_INFO!M870&gt;=(COUNTRY_INFO!F870+COUNTRY_INFO!G870),COUNTRY_INFO!F870+COUNTRY_INFO!G870,COUNTRY_INFO!$M870),0))))</f>
        <v>0</v>
      </c>
      <c r="E870" s="16">
        <f>IF(AND(INTRO!$E$39="Non-endemic",INTRO!$E$37="Non-endemic"),"Not required",IF(INTRO!$E$39="Non-endemic","Treat with DEC",COUNTRY_INFO!P870))</f>
        <v>0</v>
      </c>
      <c r="F870" s="16">
        <f>IF(INTRO!$E$39&lt;&gt;"Non-endemic",COUNTRY_INFO!Q870,"Not required")</f>
        <v>0</v>
      </c>
      <c r="G870" s="15">
        <f>IF(COUNTRY_INFO!H870=1, IF($E870=1,$D870, 0),0)</f>
        <v>0</v>
      </c>
      <c r="H870" s="15">
        <f>IF(INTRO!$E$39&lt;&gt;"Endemic",0, IF(AND(COUNTRY_INFO!$I870=1,$F870&lt;&gt;0),IF(COUNTRY_INFO!M870&gt;=(COUNTRY_INFO!F870+COUNTRY_INFO!G870),COUNTRY_INFO!F870+COUNTRY_INFO!G870,COUNTRY_INFO!$M870), 0))</f>
        <v>0</v>
      </c>
      <c r="I870" s="3"/>
      <c r="J870" s="15">
        <f t="shared" si="93"/>
        <v>0</v>
      </c>
      <c r="K870" s="15">
        <f t="shared" si="94"/>
        <v>0</v>
      </c>
      <c r="L870" s="15">
        <f t="shared" si="95"/>
        <v>0</v>
      </c>
      <c r="M870" s="15">
        <f t="shared" si="96"/>
        <v>0</v>
      </c>
      <c r="N870" s="15">
        <f t="shared" si="97"/>
        <v>0</v>
      </c>
      <c r="O870" s="25"/>
      <c r="P870" s="17">
        <f t="shared" si="91"/>
        <v>0</v>
      </c>
      <c r="Q870" s="17">
        <f t="shared" si="92"/>
        <v>0</v>
      </c>
    </row>
    <row r="871" spans="1:17" x14ac:dyDescent="0.2">
      <c r="A871" s="14" t="str">
        <f>IF(INTRO!$E$39="Non-endemic"," ",IF(COUNTRY_INFO!A871=0," ",COUNTRY_INFO!A871))</f>
        <v>Ethiopia</v>
      </c>
      <c r="B871" s="14" t="str">
        <f>IF(INTRO!$E$39="Non-endemic"," ",IF(COUNTRY_INFO!B871=0," ",COUNTRY_INFO!B871))</f>
        <v>TigrayEastern Tigray</v>
      </c>
      <c r="C871" s="14" t="str">
        <f>IF(INTRO!$E$39="Non-endemic"," ",IF(COUNTRY_INFO!C871=0," ",COUNTRY_INFO!C871))</f>
        <v>Glomekeda</v>
      </c>
      <c r="D871" s="15">
        <f>IF(INTRO!$E$39="Non-endemic",0,IF(INTRO!$E$39="Endemic but PC is not required",IF(COUNTRY_INFO!$H871=1,COUNTRY_INFO!F871+COUNTRY_INFO!G871,0),IF(COUNTRY_INFO!$H871=1,COUNTRY_INFO!F871+COUNTRY_INFO!G871,IF(COUNTRY_INFO!$I871=1,IF(COUNTRY_INFO!M871&gt;=(COUNTRY_INFO!F871+COUNTRY_INFO!G871),COUNTRY_INFO!F871+COUNTRY_INFO!G871,COUNTRY_INFO!$M871),0))))</f>
        <v>0</v>
      </c>
      <c r="E871" s="16">
        <f>IF(AND(INTRO!$E$39="Non-endemic",INTRO!$E$37="Non-endemic"),"Not required",IF(INTRO!$E$39="Non-endemic","Treat with DEC",COUNTRY_INFO!P871))</f>
        <v>0</v>
      </c>
      <c r="F871" s="16">
        <f>IF(INTRO!$E$39&lt;&gt;"Non-endemic",COUNTRY_INFO!Q871,"Not required")</f>
        <v>0</v>
      </c>
      <c r="G871" s="15">
        <f>IF(COUNTRY_INFO!H871=1, IF($E871=1,$D871, 0),0)</f>
        <v>0</v>
      </c>
      <c r="H871" s="15">
        <f>IF(INTRO!$E$39&lt;&gt;"Endemic",0, IF(AND(COUNTRY_INFO!$I871=1,$F871&lt;&gt;0),IF(COUNTRY_INFO!M871&gt;=(COUNTRY_INFO!F871+COUNTRY_INFO!G871),COUNTRY_INFO!F871+COUNTRY_INFO!G871,COUNTRY_INFO!$M871), 0))</f>
        <v>0</v>
      </c>
      <c r="I871" s="3"/>
      <c r="J871" s="15">
        <f t="shared" si="93"/>
        <v>0</v>
      </c>
      <c r="K871" s="15">
        <f t="shared" si="94"/>
        <v>0</v>
      </c>
      <c r="L871" s="15">
        <f t="shared" si="95"/>
        <v>0</v>
      </c>
      <c r="M871" s="15">
        <f t="shared" si="96"/>
        <v>0</v>
      </c>
      <c r="N871" s="15">
        <f t="shared" si="97"/>
        <v>0</v>
      </c>
      <c r="O871" s="25"/>
      <c r="P871" s="17">
        <f t="shared" si="91"/>
        <v>0</v>
      </c>
      <c r="Q871" s="17">
        <f t="shared" si="92"/>
        <v>0</v>
      </c>
    </row>
    <row r="872" spans="1:17" x14ac:dyDescent="0.2">
      <c r="A872" s="14" t="str">
        <f>IF(INTRO!$E$39="Non-endemic"," ",IF(COUNTRY_INFO!A872=0," ",COUNTRY_INFO!A872))</f>
        <v>Ethiopia</v>
      </c>
      <c r="B872" s="14" t="str">
        <f>IF(INTRO!$E$39="Non-endemic"," ",IF(COUNTRY_INFO!B872=0," ",COUNTRY_INFO!B872))</f>
        <v>TigrayEastern Tigray</v>
      </c>
      <c r="C872" s="14" t="str">
        <f>IF(INTRO!$E$39="Non-endemic"," ",IF(COUNTRY_INFO!C872=0," ",COUNTRY_INFO!C872))</f>
        <v>Hawzien</v>
      </c>
      <c r="D872" s="15">
        <f>IF(INTRO!$E$39="Non-endemic",0,IF(INTRO!$E$39="Endemic but PC is not required",IF(COUNTRY_INFO!$H872=1,COUNTRY_INFO!F872+COUNTRY_INFO!G872,0),IF(COUNTRY_INFO!$H872=1,COUNTRY_INFO!F872+COUNTRY_INFO!G872,IF(COUNTRY_INFO!$I872=1,IF(COUNTRY_INFO!M872&gt;=(COUNTRY_INFO!F872+COUNTRY_INFO!G872),COUNTRY_INFO!F872+COUNTRY_INFO!G872,COUNTRY_INFO!$M872),0))))</f>
        <v>0</v>
      </c>
      <c r="E872" s="16">
        <f>IF(AND(INTRO!$E$39="Non-endemic",INTRO!$E$37="Non-endemic"),"Not required",IF(INTRO!$E$39="Non-endemic","Treat with DEC",COUNTRY_INFO!P872))</f>
        <v>0</v>
      </c>
      <c r="F872" s="16">
        <f>IF(INTRO!$E$39&lt;&gt;"Non-endemic",COUNTRY_INFO!Q872,"Not required")</f>
        <v>0</v>
      </c>
      <c r="G872" s="15">
        <f>IF(COUNTRY_INFO!H872=1, IF($E872=1,$D872, 0),0)</f>
        <v>0</v>
      </c>
      <c r="H872" s="15">
        <f>IF(INTRO!$E$39&lt;&gt;"Endemic",0, IF(AND(COUNTRY_INFO!$I872=1,$F872&lt;&gt;0),IF(COUNTRY_INFO!M872&gt;=(COUNTRY_INFO!F872+COUNTRY_INFO!G872),COUNTRY_INFO!F872+COUNTRY_INFO!G872,COUNTRY_INFO!$M872), 0))</f>
        <v>0</v>
      </c>
      <c r="I872" s="3"/>
      <c r="J872" s="15">
        <f t="shared" si="93"/>
        <v>0</v>
      </c>
      <c r="K872" s="15">
        <f t="shared" si="94"/>
        <v>0</v>
      </c>
      <c r="L872" s="15">
        <f t="shared" si="95"/>
        <v>0</v>
      </c>
      <c r="M872" s="15">
        <f t="shared" si="96"/>
        <v>0</v>
      </c>
      <c r="N872" s="15">
        <f t="shared" si="97"/>
        <v>0</v>
      </c>
      <c r="O872" s="25"/>
      <c r="P872" s="17">
        <f t="shared" si="91"/>
        <v>0</v>
      </c>
      <c r="Q872" s="17">
        <f t="shared" si="92"/>
        <v>0</v>
      </c>
    </row>
    <row r="873" spans="1:17" x14ac:dyDescent="0.2">
      <c r="A873" s="14" t="str">
        <f>IF(INTRO!$E$39="Non-endemic"," ",IF(COUNTRY_INFO!A873=0," ",COUNTRY_INFO!A873))</f>
        <v>Ethiopia</v>
      </c>
      <c r="B873" s="14" t="str">
        <f>IF(INTRO!$E$39="Non-endemic"," ",IF(COUNTRY_INFO!B873=0," ",COUNTRY_INFO!B873))</f>
        <v>TigrayEastern Tigray</v>
      </c>
      <c r="C873" s="14" t="str">
        <f>IF(INTRO!$E$39="Non-endemic"," ",IF(COUNTRY_INFO!C873=0," ",COUNTRY_INFO!C873))</f>
        <v>Kilite Awlalo</v>
      </c>
      <c r="D873" s="15">
        <f>IF(INTRO!$E$39="Non-endemic",0,IF(INTRO!$E$39="Endemic but PC is not required",IF(COUNTRY_INFO!$H873=1,COUNTRY_INFO!F873+COUNTRY_INFO!G873,0),IF(COUNTRY_INFO!$H873=1,COUNTRY_INFO!F873+COUNTRY_INFO!G873,IF(COUNTRY_INFO!$I873=1,IF(COUNTRY_INFO!M873&gt;=(COUNTRY_INFO!F873+COUNTRY_INFO!G873),COUNTRY_INFO!F873+COUNTRY_INFO!G873,COUNTRY_INFO!$M873),0))))</f>
        <v>101457.18126614267</v>
      </c>
      <c r="E873" s="16">
        <f>IF(AND(INTRO!$E$39="Non-endemic",INTRO!$E$37="Non-endemic"),"Not required",IF(INTRO!$E$39="Non-endemic","Treat with DEC",COUNTRY_INFO!P873))</f>
        <v>1</v>
      </c>
      <c r="F873" s="16">
        <f>IF(INTRO!$E$39&lt;&gt;"Non-endemic",COUNTRY_INFO!Q873,"Not required")</f>
        <v>0</v>
      </c>
      <c r="G873" s="15">
        <f>IF(COUNTRY_INFO!H873=1, IF($E873=1,$D873, 0),0)</f>
        <v>101457.18126614267</v>
      </c>
      <c r="H873" s="15">
        <f>IF(INTRO!$E$39&lt;&gt;"Endemic",0, IF(AND(COUNTRY_INFO!$I873=1,$F873&lt;&gt;0),IF(COUNTRY_INFO!M873&gt;=(COUNTRY_INFO!F873+COUNTRY_INFO!G873),COUNTRY_INFO!F873+COUNTRY_INFO!G873,COUNTRY_INFO!$M873), 0))</f>
        <v>0</v>
      </c>
      <c r="I873" s="3"/>
      <c r="J873" s="15">
        <f t="shared" si="93"/>
        <v>0</v>
      </c>
      <c r="K873" s="15">
        <f t="shared" si="94"/>
        <v>284080.10754519945</v>
      </c>
      <c r="L873" s="15">
        <f t="shared" si="95"/>
        <v>0</v>
      </c>
      <c r="M873" s="15">
        <f t="shared" si="96"/>
        <v>0</v>
      </c>
      <c r="N873" s="15">
        <f t="shared" si="97"/>
        <v>284080.10754519945</v>
      </c>
      <c r="O873" s="25"/>
      <c r="P873" s="17">
        <f t="shared" si="91"/>
        <v>284080.10754519945</v>
      </c>
      <c r="Q873" s="17">
        <f t="shared" si="92"/>
        <v>569</v>
      </c>
    </row>
    <row r="874" spans="1:17" x14ac:dyDescent="0.2">
      <c r="A874" s="14" t="str">
        <f>IF(INTRO!$E$39="Non-endemic"," ",IF(COUNTRY_INFO!A874=0," ",COUNTRY_INFO!A874))</f>
        <v>Ethiopia</v>
      </c>
      <c r="B874" s="14" t="str">
        <f>IF(INTRO!$E$39="Non-endemic"," ",IF(COUNTRY_INFO!B874=0," ",COUNTRY_INFO!B874))</f>
        <v>TigrayEastern Tigray</v>
      </c>
      <c r="C874" s="14" t="str">
        <f>IF(INTRO!$E$39="Non-endemic"," ",IF(COUNTRY_INFO!C874=0," ",COUNTRY_INFO!C874))</f>
        <v>Saesi Tsaeda Amba</v>
      </c>
      <c r="D874" s="15">
        <f>IF(INTRO!$E$39="Non-endemic",0,IF(INTRO!$E$39="Endemic but PC is not required",IF(COUNTRY_INFO!$H874=1,COUNTRY_INFO!F874+COUNTRY_INFO!G874,0),IF(COUNTRY_INFO!$H874=1,COUNTRY_INFO!F874+COUNTRY_INFO!G874,IF(COUNTRY_INFO!$I874=1,IF(COUNTRY_INFO!M874&gt;=(COUNTRY_INFO!F874+COUNTRY_INFO!G874),COUNTRY_INFO!F874+COUNTRY_INFO!G874,COUNTRY_INFO!$M874),0))))</f>
        <v>0</v>
      </c>
      <c r="E874" s="16">
        <f>IF(AND(INTRO!$E$39="Non-endemic",INTRO!$E$37="Non-endemic"),"Not required",IF(INTRO!$E$39="Non-endemic","Treat with DEC",COUNTRY_INFO!P874))</f>
        <v>0</v>
      </c>
      <c r="F874" s="16">
        <f>IF(INTRO!$E$39&lt;&gt;"Non-endemic",COUNTRY_INFO!Q874,"Not required")</f>
        <v>0</v>
      </c>
      <c r="G874" s="15">
        <f>IF(COUNTRY_INFO!H874=1, IF($E874=1,$D874, 0),0)</f>
        <v>0</v>
      </c>
      <c r="H874" s="15">
        <f>IF(INTRO!$E$39&lt;&gt;"Endemic",0, IF(AND(COUNTRY_INFO!$I874=1,$F874&lt;&gt;0),IF(COUNTRY_INFO!M874&gt;=(COUNTRY_INFO!F874+COUNTRY_INFO!G874),COUNTRY_INFO!F874+COUNTRY_INFO!G874,COUNTRY_INFO!$M874), 0))</f>
        <v>0</v>
      </c>
      <c r="I874" s="3"/>
      <c r="J874" s="15">
        <f t="shared" si="93"/>
        <v>0</v>
      </c>
      <c r="K874" s="15">
        <f t="shared" si="94"/>
        <v>0</v>
      </c>
      <c r="L874" s="15">
        <f t="shared" si="95"/>
        <v>0</v>
      </c>
      <c r="M874" s="15">
        <f t="shared" si="96"/>
        <v>0</v>
      </c>
      <c r="N874" s="15">
        <f t="shared" si="97"/>
        <v>0</v>
      </c>
      <c r="O874" s="25"/>
      <c r="P874" s="17">
        <f t="shared" si="91"/>
        <v>0</v>
      </c>
      <c r="Q874" s="17">
        <f t="shared" si="92"/>
        <v>0</v>
      </c>
    </row>
    <row r="875" spans="1:17" x14ac:dyDescent="0.2">
      <c r="A875" s="14" t="str">
        <f>IF(INTRO!$E$39="Non-endemic"," ",IF(COUNTRY_INFO!A875=0," ",COUNTRY_INFO!A875))</f>
        <v>Ethiopia</v>
      </c>
      <c r="B875" s="14" t="str">
        <f>IF(INTRO!$E$39="Non-endemic"," ",IF(COUNTRY_INFO!B875=0," ",COUNTRY_INFO!B875))</f>
        <v>TigrayEastern Tigray</v>
      </c>
      <c r="C875" s="14" t="str">
        <f>IF(INTRO!$E$39="Non-endemic"," ",IF(COUNTRY_INFO!C875=0," ",COUNTRY_INFO!C875))</f>
        <v>Wukro Town</v>
      </c>
      <c r="D875" s="15">
        <f>IF(INTRO!$E$39="Non-endemic",0,IF(INTRO!$E$39="Endemic but PC is not required",IF(COUNTRY_INFO!$H875=1,COUNTRY_INFO!F875+COUNTRY_INFO!G875,0),IF(COUNTRY_INFO!$H875=1,COUNTRY_INFO!F875+COUNTRY_INFO!G875,IF(COUNTRY_INFO!$I875=1,IF(COUNTRY_INFO!M875&gt;=(COUNTRY_INFO!F875+COUNTRY_INFO!G875),COUNTRY_INFO!F875+COUNTRY_INFO!G875,COUNTRY_INFO!$M875),0))))</f>
        <v>0</v>
      </c>
      <c r="E875" s="16">
        <f>IF(AND(INTRO!$E$39="Non-endemic",INTRO!$E$37="Non-endemic"),"Not required",IF(INTRO!$E$39="Non-endemic","Treat with DEC",COUNTRY_INFO!P875))</f>
        <v>0</v>
      </c>
      <c r="F875" s="16">
        <f>IF(INTRO!$E$39&lt;&gt;"Non-endemic",COUNTRY_INFO!Q875,"Not required")</f>
        <v>0</v>
      </c>
      <c r="G875" s="15">
        <f>IF(COUNTRY_INFO!H875=1, IF($E875=1,$D875, 0),0)</f>
        <v>0</v>
      </c>
      <c r="H875" s="15">
        <f>IF(INTRO!$E$39&lt;&gt;"Endemic",0, IF(AND(COUNTRY_INFO!$I875=1,$F875&lt;&gt;0),IF(COUNTRY_INFO!M875&gt;=(COUNTRY_INFO!F875+COUNTRY_INFO!G875),COUNTRY_INFO!F875+COUNTRY_INFO!G875,COUNTRY_INFO!$M875), 0))</f>
        <v>0</v>
      </c>
      <c r="I875" s="3"/>
      <c r="J875" s="15">
        <f t="shared" si="93"/>
        <v>0</v>
      </c>
      <c r="K875" s="15">
        <f t="shared" si="94"/>
        <v>0</v>
      </c>
      <c r="L875" s="15">
        <f t="shared" si="95"/>
        <v>0</v>
      </c>
      <c r="M875" s="15">
        <f t="shared" si="96"/>
        <v>0</v>
      </c>
      <c r="N875" s="15">
        <f t="shared" si="97"/>
        <v>0</v>
      </c>
      <c r="O875" s="25"/>
      <c r="P875" s="17">
        <f t="shared" si="91"/>
        <v>0</v>
      </c>
      <c r="Q875" s="17">
        <f t="shared" si="92"/>
        <v>0</v>
      </c>
    </row>
    <row r="876" spans="1:17" x14ac:dyDescent="0.2">
      <c r="A876" s="14" t="str">
        <f>IF(INTRO!$E$39="Non-endemic"," ",IF(COUNTRY_INFO!A876=0," ",COUNTRY_INFO!A876))</f>
        <v>Ethiopia</v>
      </c>
      <c r="B876" s="14" t="str">
        <f>IF(INTRO!$E$39="Non-endemic"," ",IF(COUNTRY_INFO!B876=0," ",COUNTRY_INFO!B876))</f>
        <v>TigrayMekele</v>
      </c>
      <c r="C876" s="14" t="str">
        <f>IF(INTRO!$E$39="Non-endemic"," ",IF(COUNTRY_INFO!C876=0," ",COUNTRY_INFO!C876))</f>
        <v>Adihaki</v>
      </c>
      <c r="D876" s="15">
        <f>IF(INTRO!$E$39="Non-endemic",0,IF(INTRO!$E$39="Endemic but PC is not required",IF(COUNTRY_INFO!$H876=1,COUNTRY_INFO!F876+COUNTRY_INFO!G876,0),IF(COUNTRY_INFO!$H876=1,COUNTRY_INFO!F876+COUNTRY_INFO!G876,IF(COUNTRY_INFO!$I876=1,IF(COUNTRY_INFO!M876&gt;=(COUNTRY_INFO!F876+COUNTRY_INFO!G876),COUNTRY_INFO!F876+COUNTRY_INFO!G876,COUNTRY_INFO!$M876),0))))</f>
        <v>0</v>
      </c>
      <c r="E876" s="16">
        <f>IF(AND(INTRO!$E$39="Non-endemic",INTRO!$E$37="Non-endemic"),"Not required",IF(INTRO!$E$39="Non-endemic","Treat with DEC",COUNTRY_INFO!P876))</f>
        <v>0</v>
      </c>
      <c r="F876" s="16">
        <f>IF(INTRO!$E$39&lt;&gt;"Non-endemic",COUNTRY_INFO!Q876,"Not required")</f>
        <v>0</v>
      </c>
      <c r="G876" s="15">
        <f>IF(COUNTRY_INFO!H876=1, IF($E876=1,$D876, 0),0)</f>
        <v>0</v>
      </c>
      <c r="H876" s="15">
        <f>IF(INTRO!$E$39&lt;&gt;"Endemic",0, IF(AND(COUNTRY_INFO!$I876=1,$F876&lt;&gt;0),IF(COUNTRY_INFO!M876&gt;=(COUNTRY_INFO!F876+COUNTRY_INFO!G876),COUNTRY_INFO!F876+COUNTRY_INFO!G876,COUNTRY_INFO!$M876), 0))</f>
        <v>0</v>
      </c>
      <c r="I876" s="3"/>
      <c r="J876" s="15">
        <f t="shared" si="93"/>
        <v>0</v>
      </c>
      <c r="K876" s="15">
        <f t="shared" si="94"/>
        <v>0</v>
      </c>
      <c r="L876" s="15">
        <f t="shared" si="95"/>
        <v>0</v>
      </c>
      <c r="M876" s="15">
        <f t="shared" si="96"/>
        <v>0</v>
      </c>
      <c r="N876" s="15">
        <f t="shared" si="97"/>
        <v>0</v>
      </c>
      <c r="O876" s="25"/>
      <c r="P876" s="17">
        <f t="shared" si="91"/>
        <v>0</v>
      </c>
      <c r="Q876" s="17">
        <f t="shared" si="92"/>
        <v>0</v>
      </c>
    </row>
    <row r="877" spans="1:17" x14ac:dyDescent="0.2">
      <c r="A877" s="14" t="str">
        <f>IF(INTRO!$E$39="Non-endemic"," ",IF(COUNTRY_INFO!A877=0," ",COUNTRY_INFO!A877))</f>
        <v>Ethiopia</v>
      </c>
      <c r="B877" s="14" t="str">
        <f>IF(INTRO!$E$39="Non-endemic"," ",IF(COUNTRY_INFO!B877=0," ",COUNTRY_INFO!B877))</f>
        <v>TigrayMekele</v>
      </c>
      <c r="C877" s="14" t="str">
        <f>IF(INTRO!$E$39="Non-endemic"," ",IF(COUNTRY_INFO!C877=0," ",COUNTRY_INFO!C877))</f>
        <v>Ayder</v>
      </c>
      <c r="D877" s="15">
        <f>IF(INTRO!$E$39="Non-endemic",0,IF(INTRO!$E$39="Endemic but PC is not required",IF(COUNTRY_INFO!$H877=1,COUNTRY_INFO!F877+COUNTRY_INFO!G877,0),IF(COUNTRY_INFO!$H877=1,COUNTRY_INFO!F877+COUNTRY_INFO!G877,IF(COUNTRY_INFO!$I877=1,IF(COUNTRY_INFO!M877&gt;=(COUNTRY_INFO!F877+COUNTRY_INFO!G877),COUNTRY_INFO!F877+COUNTRY_INFO!G877,COUNTRY_INFO!$M877),0))))</f>
        <v>0</v>
      </c>
      <c r="E877" s="16">
        <f>IF(AND(INTRO!$E$39="Non-endemic",INTRO!$E$37="Non-endemic"),"Not required",IF(INTRO!$E$39="Non-endemic","Treat with DEC",COUNTRY_INFO!P877))</f>
        <v>0</v>
      </c>
      <c r="F877" s="16">
        <f>IF(INTRO!$E$39&lt;&gt;"Non-endemic",COUNTRY_INFO!Q877,"Not required")</f>
        <v>0</v>
      </c>
      <c r="G877" s="15">
        <f>IF(COUNTRY_INFO!H877=1, IF($E877=1,$D877, 0),0)</f>
        <v>0</v>
      </c>
      <c r="H877" s="15">
        <f>IF(INTRO!$E$39&lt;&gt;"Endemic",0, IF(AND(COUNTRY_INFO!$I877=1,$F877&lt;&gt;0),IF(COUNTRY_INFO!M877&gt;=(COUNTRY_INFO!F877+COUNTRY_INFO!G877),COUNTRY_INFO!F877+COUNTRY_INFO!G877,COUNTRY_INFO!$M877), 0))</f>
        <v>0</v>
      </c>
      <c r="I877" s="3"/>
      <c r="J877" s="15">
        <f t="shared" si="93"/>
        <v>0</v>
      </c>
      <c r="K877" s="15">
        <f t="shared" si="94"/>
        <v>0</v>
      </c>
      <c r="L877" s="15">
        <f t="shared" si="95"/>
        <v>0</v>
      </c>
      <c r="M877" s="15">
        <f t="shared" si="96"/>
        <v>0</v>
      </c>
      <c r="N877" s="15">
        <f t="shared" si="97"/>
        <v>0</v>
      </c>
      <c r="O877" s="25"/>
      <c r="P877" s="17">
        <f t="shared" si="91"/>
        <v>0</v>
      </c>
      <c r="Q877" s="17">
        <f t="shared" si="92"/>
        <v>0</v>
      </c>
    </row>
    <row r="878" spans="1:17" x14ac:dyDescent="0.2">
      <c r="A878" s="14" t="str">
        <f>IF(INTRO!$E$39="Non-endemic"," ",IF(COUNTRY_INFO!A878=0," ",COUNTRY_INFO!A878))</f>
        <v>Ethiopia</v>
      </c>
      <c r="B878" s="14" t="str">
        <f>IF(INTRO!$E$39="Non-endemic"," ",IF(COUNTRY_INFO!B878=0," ",COUNTRY_INFO!B878))</f>
        <v>TigrayMekele</v>
      </c>
      <c r="C878" s="14" t="str">
        <f>IF(INTRO!$E$39="Non-endemic"," ",IF(COUNTRY_INFO!C878=0," ",COUNTRY_INFO!C878))</f>
        <v>Hadnet</v>
      </c>
      <c r="D878" s="15">
        <f>IF(INTRO!$E$39="Non-endemic",0,IF(INTRO!$E$39="Endemic but PC is not required",IF(COUNTRY_INFO!$H878=1,COUNTRY_INFO!F878+COUNTRY_INFO!G878,0),IF(COUNTRY_INFO!$H878=1,COUNTRY_INFO!F878+COUNTRY_INFO!G878,IF(COUNTRY_INFO!$I878=1,IF(COUNTRY_INFO!M878&gt;=(COUNTRY_INFO!F878+COUNTRY_INFO!G878),COUNTRY_INFO!F878+COUNTRY_INFO!G878,COUNTRY_INFO!$M878),0))))</f>
        <v>0</v>
      </c>
      <c r="E878" s="16">
        <f>IF(AND(INTRO!$E$39="Non-endemic",INTRO!$E$37="Non-endemic"),"Not required",IF(INTRO!$E$39="Non-endemic","Treat with DEC",COUNTRY_INFO!P878))</f>
        <v>0</v>
      </c>
      <c r="F878" s="16">
        <f>IF(INTRO!$E$39&lt;&gt;"Non-endemic",COUNTRY_INFO!Q878,"Not required")</f>
        <v>0</v>
      </c>
      <c r="G878" s="15">
        <f>IF(COUNTRY_INFO!H878=1, IF($E878=1,$D878, 0),0)</f>
        <v>0</v>
      </c>
      <c r="H878" s="15">
        <f>IF(INTRO!$E$39&lt;&gt;"Endemic",0, IF(AND(COUNTRY_INFO!$I878=1,$F878&lt;&gt;0),IF(COUNTRY_INFO!M878&gt;=(COUNTRY_INFO!F878+COUNTRY_INFO!G878),COUNTRY_INFO!F878+COUNTRY_INFO!G878,COUNTRY_INFO!$M878), 0))</f>
        <v>0</v>
      </c>
      <c r="I878" s="3"/>
      <c r="J878" s="15">
        <f t="shared" si="93"/>
        <v>0</v>
      </c>
      <c r="K878" s="15">
        <f t="shared" si="94"/>
        <v>0</v>
      </c>
      <c r="L878" s="15">
        <f t="shared" si="95"/>
        <v>0</v>
      </c>
      <c r="M878" s="15">
        <f t="shared" si="96"/>
        <v>0</v>
      </c>
      <c r="N878" s="15">
        <f t="shared" si="97"/>
        <v>0</v>
      </c>
      <c r="O878" s="25"/>
      <c r="P878" s="17">
        <f t="shared" si="91"/>
        <v>0</v>
      </c>
      <c r="Q878" s="17">
        <f t="shared" si="92"/>
        <v>0</v>
      </c>
    </row>
    <row r="879" spans="1:17" x14ac:dyDescent="0.2">
      <c r="A879" s="14" t="str">
        <f>IF(INTRO!$E$39="Non-endemic"," ",IF(COUNTRY_INFO!A879=0," ",COUNTRY_INFO!A879))</f>
        <v>Ethiopia</v>
      </c>
      <c r="B879" s="14" t="str">
        <f>IF(INTRO!$E$39="Non-endemic"," ",IF(COUNTRY_INFO!B879=0," ",COUNTRY_INFO!B879))</f>
        <v>TigrayMekele</v>
      </c>
      <c r="C879" s="14" t="str">
        <f>IF(INTRO!$E$39="Non-endemic"," ",IF(COUNTRY_INFO!C879=0," ",COUNTRY_INFO!C879))</f>
        <v>Hawelti</v>
      </c>
      <c r="D879" s="15">
        <f>IF(INTRO!$E$39="Non-endemic",0,IF(INTRO!$E$39="Endemic but PC is not required",IF(COUNTRY_INFO!$H879=1,COUNTRY_INFO!F879+COUNTRY_INFO!G879,0),IF(COUNTRY_INFO!$H879=1,COUNTRY_INFO!F879+COUNTRY_INFO!G879,IF(COUNTRY_INFO!$I879=1,IF(COUNTRY_INFO!M879&gt;=(COUNTRY_INFO!F879+COUNTRY_INFO!G879),COUNTRY_INFO!F879+COUNTRY_INFO!G879,COUNTRY_INFO!$M879),0))))</f>
        <v>0</v>
      </c>
      <c r="E879" s="16">
        <f>IF(AND(INTRO!$E$39="Non-endemic",INTRO!$E$37="Non-endemic"),"Not required",IF(INTRO!$E$39="Non-endemic","Treat with DEC",COUNTRY_INFO!P879))</f>
        <v>0</v>
      </c>
      <c r="F879" s="16">
        <f>IF(INTRO!$E$39&lt;&gt;"Non-endemic",COUNTRY_INFO!Q879,"Not required")</f>
        <v>0</v>
      </c>
      <c r="G879" s="15">
        <f>IF(COUNTRY_INFO!H879=1, IF($E879=1,$D879, 0),0)</f>
        <v>0</v>
      </c>
      <c r="H879" s="15">
        <f>IF(INTRO!$E$39&lt;&gt;"Endemic",0, IF(AND(COUNTRY_INFO!$I879=1,$F879&lt;&gt;0),IF(COUNTRY_INFO!M879&gt;=(COUNTRY_INFO!F879+COUNTRY_INFO!G879),COUNTRY_INFO!F879+COUNTRY_INFO!G879,COUNTRY_INFO!$M879), 0))</f>
        <v>0</v>
      </c>
      <c r="I879" s="3"/>
      <c r="J879" s="15">
        <f t="shared" si="93"/>
        <v>0</v>
      </c>
      <c r="K879" s="15">
        <f t="shared" si="94"/>
        <v>0</v>
      </c>
      <c r="L879" s="15">
        <f t="shared" si="95"/>
        <v>0</v>
      </c>
      <c r="M879" s="15">
        <f t="shared" si="96"/>
        <v>0</v>
      </c>
      <c r="N879" s="15">
        <f t="shared" si="97"/>
        <v>0</v>
      </c>
      <c r="O879" s="25"/>
      <c r="P879" s="17">
        <f t="shared" si="91"/>
        <v>0</v>
      </c>
      <c r="Q879" s="17">
        <f t="shared" si="92"/>
        <v>0</v>
      </c>
    </row>
    <row r="880" spans="1:17" x14ac:dyDescent="0.2">
      <c r="A880" s="14" t="str">
        <f>IF(INTRO!$E$39="Non-endemic"," ",IF(COUNTRY_INFO!A880=0," ",COUNTRY_INFO!A880))</f>
        <v>Ethiopia</v>
      </c>
      <c r="B880" s="14" t="str">
        <f>IF(INTRO!$E$39="Non-endemic"," ",IF(COUNTRY_INFO!B880=0," ",COUNTRY_INFO!B880))</f>
        <v>TigrayMekele</v>
      </c>
      <c r="C880" s="14" t="str">
        <f>IF(INTRO!$E$39="Non-endemic"," ",IF(COUNTRY_INFO!C880=0," ",COUNTRY_INFO!C880))</f>
        <v>kedamay Woyane</v>
      </c>
      <c r="D880" s="15">
        <f>IF(INTRO!$E$39="Non-endemic",0,IF(INTRO!$E$39="Endemic but PC is not required",IF(COUNTRY_INFO!$H880=1,COUNTRY_INFO!F880+COUNTRY_INFO!G880,0),IF(COUNTRY_INFO!$H880=1,COUNTRY_INFO!F880+COUNTRY_INFO!G880,IF(COUNTRY_INFO!$I880=1,IF(COUNTRY_INFO!M880&gt;=(COUNTRY_INFO!F880+COUNTRY_INFO!G880),COUNTRY_INFO!F880+COUNTRY_INFO!G880,COUNTRY_INFO!$M880),0))))</f>
        <v>0</v>
      </c>
      <c r="E880" s="16">
        <f>IF(AND(INTRO!$E$39="Non-endemic",INTRO!$E$37="Non-endemic"),"Not required",IF(INTRO!$E$39="Non-endemic","Treat with DEC",COUNTRY_INFO!P880))</f>
        <v>0</v>
      </c>
      <c r="F880" s="16">
        <f>IF(INTRO!$E$39&lt;&gt;"Non-endemic",COUNTRY_INFO!Q880,"Not required")</f>
        <v>0</v>
      </c>
      <c r="G880" s="15">
        <f>IF(COUNTRY_INFO!H880=1, IF($E880=1,$D880, 0),0)</f>
        <v>0</v>
      </c>
      <c r="H880" s="15">
        <f>IF(INTRO!$E$39&lt;&gt;"Endemic",0, IF(AND(COUNTRY_INFO!$I880=1,$F880&lt;&gt;0),IF(COUNTRY_INFO!M880&gt;=(COUNTRY_INFO!F880+COUNTRY_INFO!G880),COUNTRY_INFO!F880+COUNTRY_INFO!G880,COUNTRY_INFO!$M880), 0))</f>
        <v>0</v>
      </c>
      <c r="I880" s="3"/>
      <c r="J880" s="15">
        <f t="shared" si="93"/>
        <v>0</v>
      </c>
      <c r="K880" s="15">
        <f t="shared" si="94"/>
        <v>0</v>
      </c>
      <c r="L880" s="15">
        <f t="shared" si="95"/>
        <v>0</v>
      </c>
      <c r="M880" s="15">
        <f t="shared" si="96"/>
        <v>0</v>
      </c>
      <c r="N880" s="15">
        <f t="shared" si="97"/>
        <v>0</v>
      </c>
      <c r="O880" s="25"/>
      <c r="P880" s="17">
        <f t="shared" si="91"/>
        <v>0</v>
      </c>
      <c r="Q880" s="17">
        <f t="shared" si="92"/>
        <v>0</v>
      </c>
    </row>
    <row r="881" spans="1:17" x14ac:dyDescent="0.2">
      <c r="A881" s="14" t="str">
        <f>IF(INTRO!$E$39="Non-endemic"," ",IF(COUNTRY_INFO!A881=0," ",COUNTRY_INFO!A881))</f>
        <v>Ethiopia</v>
      </c>
      <c r="B881" s="14" t="str">
        <f>IF(INTRO!$E$39="Non-endemic"," ",IF(COUNTRY_INFO!B881=0," ",COUNTRY_INFO!B881))</f>
        <v>TigrayMekele</v>
      </c>
      <c r="C881" s="14" t="str">
        <f>IF(INTRO!$E$39="Non-endemic"," ",IF(COUNTRY_INFO!C881=0," ",COUNTRY_INFO!C881))</f>
        <v>Quiha</v>
      </c>
      <c r="D881" s="15">
        <f>IF(INTRO!$E$39="Non-endemic",0,IF(INTRO!$E$39="Endemic but PC is not required",IF(COUNTRY_INFO!$H881=1,COUNTRY_INFO!F881+COUNTRY_INFO!G881,0),IF(COUNTRY_INFO!$H881=1,COUNTRY_INFO!F881+COUNTRY_INFO!G881,IF(COUNTRY_INFO!$I881=1,IF(COUNTRY_INFO!M881&gt;=(COUNTRY_INFO!F881+COUNTRY_INFO!G881),COUNTRY_INFO!F881+COUNTRY_INFO!G881,COUNTRY_INFO!$M881),0))))</f>
        <v>0</v>
      </c>
      <c r="E881" s="16">
        <f>IF(AND(INTRO!$E$39="Non-endemic",INTRO!$E$37="Non-endemic"),"Not required",IF(INTRO!$E$39="Non-endemic","Treat with DEC",COUNTRY_INFO!P881))</f>
        <v>0</v>
      </c>
      <c r="F881" s="16">
        <f>IF(INTRO!$E$39&lt;&gt;"Non-endemic",COUNTRY_INFO!Q881,"Not required")</f>
        <v>0</v>
      </c>
      <c r="G881" s="15">
        <f>IF(COUNTRY_INFO!H881=1, IF($E881=1,$D881, 0),0)</f>
        <v>0</v>
      </c>
      <c r="H881" s="15">
        <f>IF(INTRO!$E$39&lt;&gt;"Endemic",0, IF(AND(COUNTRY_INFO!$I881=1,$F881&lt;&gt;0),IF(COUNTRY_INFO!M881&gt;=(COUNTRY_INFO!F881+COUNTRY_INFO!G881),COUNTRY_INFO!F881+COUNTRY_INFO!G881,COUNTRY_INFO!$M881), 0))</f>
        <v>0</v>
      </c>
      <c r="I881" s="3"/>
      <c r="J881" s="15">
        <f t="shared" si="93"/>
        <v>0</v>
      </c>
      <c r="K881" s="15">
        <f t="shared" si="94"/>
        <v>0</v>
      </c>
      <c r="L881" s="15">
        <f t="shared" si="95"/>
        <v>0</v>
      </c>
      <c r="M881" s="15">
        <f t="shared" si="96"/>
        <v>0</v>
      </c>
      <c r="N881" s="15">
        <f t="shared" si="97"/>
        <v>0</v>
      </c>
      <c r="O881" s="25"/>
      <c r="P881" s="17">
        <f t="shared" si="91"/>
        <v>0</v>
      </c>
      <c r="Q881" s="17">
        <f t="shared" si="92"/>
        <v>0</v>
      </c>
    </row>
    <row r="882" spans="1:17" x14ac:dyDescent="0.2">
      <c r="A882" s="14" t="str">
        <f>IF(INTRO!$E$39="Non-endemic"," ",IF(COUNTRY_INFO!A882=0," ",COUNTRY_INFO!A882))</f>
        <v>Ethiopia</v>
      </c>
      <c r="B882" s="14" t="str">
        <f>IF(INTRO!$E$39="Non-endemic"," ",IF(COUNTRY_INFO!B882=0," ",COUNTRY_INFO!B882))</f>
        <v>TigrayMekele</v>
      </c>
      <c r="C882" s="14" t="str">
        <f>IF(INTRO!$E$39="Non-endemic"," ",IF(COUNTRY_INFO!C882=0," ",COUNTRY_INFO!C882))</f>
        <v>Semen</v>
      </c>
      <c r="D882" s="15">
        <f>IF(INTRO!$E$39="Non-endemic",0,IF(INTRO!$E$39="Endemic but PC is not required",IF(COUNTRY_INFO!$H882=1,COUNTRY_INFO!F882+COUNTRY_INFO!G882,0),IF(COUNTRY_INFO!$H882=1,COUNTRY_INFO!F882+COUNTRY_INFO!G882,IF(COUNTRY_INFO!$I882=1,IF(COUNTRY_INFO!M882&gt;=(COUNTRY_INFO!F882+COUNTRY_INFO!G882),COUNTRY_INFO!F882+COUNTRY_INFO!G882,COUNTRY_INFO!$M882),0))))</f>
        <v>0</v>
      </c>
      <c r="E882" s="16">
        <f>IF(AND(INTRO!$E$39="Non-endemic",INTRO!$E$37="Non-endemic"),"Not required",IF(INTRO!$E$39="Non-endemic","Treat with DEC",COUNTRY_INFO!P882))</f>
        <v>0</v>
      </c>
      <c r="F882" s="16">
        <f>IF(INTRO!$E$39&lt;&gt;"Non-endemic",COUNTRY_INFO!Q882,"Not required")</f>
        <v>0</v>
      </c>
      <c r="G882" s="15">
        <f>IF(COUNTRY_INFO!H882=1, IF($E882=1,$D882, 0),0)</f>
        <v>0</v>
      </c>
      <c r="H882" s="15">
        <f>IF(INTRO!$E$39&lt;&gt;"Endemic",0, IF(AND(COUNTRY_INFO!$I882=1,$F882&lt;&gt;0),IF(COUNTRY_INFO!M882&gt;=(COUNTRY_INFO!F882+COUNTRY_INFO!G882),COUNTRY_INFO!F882+COUNTRY_INFO!G882,COUNTRY_INFO!$M882), 0))</f>
        <v>0</v>
      </c>
      <c r="I882" s="3"/>
      <c r="J882" s="15">
        <f t="shared" si="93"/>
        <v>0</v>
      </c>
      <c r="K882" s="15">
        <f t="shared" si="94"/>
        <v>0</v>
      </c>
      <c r="L882" s="15">
        <f t="shared" si="95"/>
        <v>0</v>
      </c>
      <c r="M882" s="15">
        <f t="shared" si="96"/>
        <v>0</v>
      </c>
      <c r="N882" s="15">
        <f t="shared" si="97"/>
        <v>0</v>
      </c>
      <c r="O882" s="25"/>
      <c r="P882" s="17">
        <f t="shared" si="91"/>
        <v>0</v>
      </c>
      <c r="Q882" s="17">
        <f t="shared" si="92"/>
        <v>0</v>
      </c>
    </row>
    <row r="883" spans="1:17" x14ac:dyDescent="0.2">
      <c r="A883" s="14" t="str">
        <f>IF(INTRO!$E$39="Non-endemic"," ",IF(COUNTRY_INFO!A883=0," ",COUNTRY_INFO!A883))</f>
        <v>Ethiopia</v>
      </c>
      <c r="B883" s="14" t="str">
        <f>IF(INTRO!$E$39="Non-endemic"," ",IF(COUNTRY_INFO!B883=0," ",COUNTRY_INFO!B883))</f>
        <v>TigrayNorth West Tigray</v>
      </c>
      <c r="C883" s="14" t="str">
        <f>IF(INTRO!$E$39="Non-endemic"," ",IF(COUNTRY_INFO!C883=0," ",COUNTRY_INFO!C883))</f>
        <v>Asgede Tsimbla</v>
      </c>
      <c r="D883" s="15">
        <f>IF(INTRO!$E$39="Non-endemic",0,IF(INTRO!$E$39="Endemic but PC is not required",IF(COUNTRY_INFO!$H883=1,COUNTRY_INFO!F883+COUNTRY_INFO!G883,0),IF(COUNTRY_INFO!$H883=1,COUNTRY_INFO!F883+COUNTRY_INFO!G883,IF(COUNTRY_INFO!$I883=1,IF(COUNTRY_INFO!M883&gt;=(COUNTRY_INFO!F883+COUNTRY_INFO!G883),COUNTRY_INFO!F883+COUNTRY_INFO!G883,COUNTRY_INFO!$M883),0))))</f>
        <v>0</v>
      </c>
      <c r="E883" s="16">
        <f>IF(AND(INTRO!$E$39="Non-endemic",INTRO!$E$37="Non-endemic"),"Not required",IF(INTRO!$E$39="Non-endemic","Treat with DEC",COUNTRY_INFO!P883))</f>
        <v>0</v>
      </c>
      <c r="F883" s="16">
        <f>IF(INTRO!$E$39&lt;&gt;"Non-endemic",COUNTRY_INFO!Q883,"Not required")</f>
        <v>0</v>
      </c>
      <c r="G883" s="15">
        <f>IF(COUNTRY_INFO!H883=1, IF($E883=1,$D883, 0),0)</f>
        <v>0</v>
      </c>
      <c r="H883" s="15">
        <f>IF(INTRO!$E$39&lt;&gt;"Endemic",0, IF(AND(COUNTRY_INFO!$I883=1,$F883&lt;&gt;0),IF(COUNTRY_INFO!M883&gt;=(COUNTRY_INFO!F883+COUNTRY_INFO!G883),COUNTRY_INFO!F883+COUNTRY_INFO!G883,COUNTRY_INFO!$M883), 0))</f>
        <v>0</v>
      </c>
      <c r="I883" s="3"/>
      <c r="J883" s="15">
        <f t="shared" si="93"/>
        <v>0</v>
      </c>
      <c r="K883" s="15">
        <f t="shared" si="94"/>
        <v>0</v>
      </c>
      <c r="L883" s="15">
        <f t="shared" si="95"/>
        <v>0</v>
      </c>
      <c r="M883" s="15">
        <f t="shared" si="96"/>
        <v>0</v>
      </c>
      <c r="N883" s="15">
        <f t="shared" si="97"/>
        <v>0</v>
      </c>
      <c r="O883" s="25"/>
      <c r="P883" s="17">
        <f t="shared" si="91"/>
        <v>0</v>
      </c>
      <c r="Q883" s="17">
        <f t="shared" si="92"/>
        <v>0</v>
      </c>
    </row>
    <row r="884" spans="1:17" x14ac:dyDescent="0.2">
      <c r="A884" s="14" t="str">
        <f>IF(INTRO!$E$39="Non-endemic"," ",IF(COUNTRY_INFO!A884=0," ",COUNTRY_INFO!A884))</f>
        <v>Ethiopia</v>
      </c>
      <c r="B884" s="14" t="str">
        <f>IF(INTRO!$E$39="Non-endemic"," ",IF(COUNTRY_INFO!B884=0," ",COUNTRY_INFO!B884))</f>
        <v>TigrayNorth West Tigray</v>
      </c>
      <c r="C884" s="14" t="str">
        <f>IF(INTRO!$E$39="Non-endemic"," ",IF(COUNTRY_INFO!C884=0," ",COUNTRY_INFO!C884))</f>
        <v>Laelay Adiabo</v>
      </c>
      <c r="D884" s="15">
        <f>IF(INTRO!$E$39="Non-endemic",0,IF(INTRO!$E$39="Endemic but PC is not required",IF(COUNTRY_INFO!$H884=1,COUNTRY_INFO!F884+COUNTRY_INFO!G884,0),IF(COUNTRY_INFO!$H884=1,COUNTRY_INFO!F884+COUNTRY_INFO!G884,IF(COUNTRY_INFO!$I884=1,IF(COUNTRY_INFO!M884&gt;=(COUNTRY_INFO!F884+COUNTRY_INFO!G884),COUNTRY_INFO!F884+COUNTRY_INFO!G884,COUNTRY_INFO!$M884),0))))</f>
        <v>0</v>
      </c>
      <c r="E884" s="16">
        <f>IF(AND(INTRO!$E$39="Non-endemic",INTRO!$E$37="Non-endemic"),"Not required",IF(INTRO!$E$39="Non-endemic","Treat with DEC",COUNTRY_INFO!P884))</f>
        <v>0</v>
      </c>
      <c r="F884" s="16">
        <f>IF(INTRO!$E$39&lt;&gt;"Non-endemic",COUNTRY_INFO!Q884,"Not required")</f>
        <v>0</v>
      </c>
      <c r="G884" s="15">
        <f>IF(COUNTRY_INFO!H884=1, IF($E884=1,$D884, 0),0)</f>
        <v>0</v>
      </c>
      <c r="H884" s="15">
        <f>IF(INTRO!$E$39&lt;&gt;"Endemic",0, IF(AND(COUNTRY_INFO!$I884=1,$F884&lt;&gt;0),IF(COUNTRY_INFO!M884&gt;=(COUNTRY_INFO!F884+COUNTRY_INFO!G884),COUNTRY_INFO!F884+COUNTRY_INFO!G884,COUNTRY_INFO!$M884), 0))</f>
        <v>0</v>
      </c>
      <c r="I884" s="3"/>
      <c r="J884" s="15">
        <f t="shared" si="93"/>
        <v>0</v>
      </c>
      <c r="K884" s="15">
        <f t="shared" si="94"/>
        <v>0</v>
      </c>
      <c r="L884" s="15">
        <f t="shared" si="95"/>
        <v>0</v>
      </c>
      <c r="M884" s="15">
        <f t="shared" si="96"/>
        <v>0</v>
      </c>
      <c r="N884" s="15">
        <f t="shared" si="97"/>
        <v>0</v>
      </c>
      <c r="O884" s="25"/>
      <c r="P884" s="17">
        <f t="shared" si="91"/>
        <v>0</v>
      </c>
      <c r="Q884" s="17">
        <f t="shared" si="92"/>
        <v>0</v>
      </c>
    </row>
    <row r="885" spans="1:17" x14ac:dyDescent="0.2">
      <c r="A885" s="14" t="str">
        <f>IF(INTRO!$E$39="Non-endemic"," ",IF(COUNTRY_INFO!A885=0," ",COUNTRY_INFO!A885))</f>
        <v>Ethiopia</v>
      </c>
      <c r="B885" s="14" t="str">
        <f>IF(INTRO!$E$39="Non-endemic"," ",IF(COUNTRY_INFO!B885=0," ",COUNTRY_INFO!B885))</f>
        <v>TigrayNorth West Tigray</v>
      </c>
      <c r="C885" s="14" t="str">
        <f>IF(INTRO!$E$39="Non-endemic"," ",IF(COUNTRY_INFO!C885=0," ",COUNTRY_INFO!C885))</f>
        <v>Medebay Zana</v>
      </c>
      <c r="D885" s="15">
        <f>IF(INTRO!$E$39="Non-endemic",0,IF(INTRO!$E$39="Endemic but PC is not required",IF(COUNTRY_INFO!$H885=1,COUNTRY_INFO!F885+COUNTRY_INFO!G885,0),IF(COUNTRY_INFO!$H885=1,COUNTRY_INFO!F885+COUNTRY_INFO!G885,IF(COUNTRY_INFO!$I885=1,IF(COUNTRY_INFO!M885&gt;=(COUNTRY_INFO!F885+COUNTRY_INFO!G885),COUNTRY_INFO!F885+COUNTRY_INFO!G885,COUNTRY_INFO!$M885),0))))</f>
        <v>0</v>
      </c>
      <c r="E885" s="16">
        <f>IF(AND(INTRO!$E$39="Non-endemic",INTRO!$E$37="Non-endemic"),"Not required",IF(INTRO!$E$39="Non-endemic","Treat with DEC",COUNTRY_INFO!P885))</f>
        <v>0</v>
      </c>
      <c r="F885" s="16">
        <f>IF(INTRO!$E$39&lt;&gt;"Non-endemic",COUNTRY_INFO!Q885,"Not required")</f>
        <v>0</v>
      </c>
      <c r="G885" s="15">
        <f>IF(COUNTRY_INFO!H885=1, IF($E885=1,$D885, 0),0)</f>
        <v>0</v>
      </c>
      <c r="H885" s="15">
        <f>IF(INTRO!$E$39&lt;&gt;"Endemic",0, IF(AND(COUNTRY_INFO!$I885=1,$F885&lt;&gt;0),IF(COUNTRY_INFO!M885&gt;=(COUNTRY_INFO!F885+COUNTRY_INFO!G885),COUNTRY_INFO!F885+COUNTRY_INFO!G885,COUNTRY_INFO!$M885), 0))</f>
        <v>0</v>
      </c>
      <c r="I885" s="3"/>
      <c r="J885" s="15">
        <f t="shared" si="93"/>
        <v>0</v>
      </c>
      <c r="K885" s="15">
        <f t="shared" si="94"/>
        <v>0</v>
      </c>
      <c r="L885" s="15">
        <f t="shared" si="95"/>
        <v>0</v>
      </c>
      <c r="M885" s="15">
        <f t="shared" si="96"/>
        <v>0</v>
      </c>
      <c r="N885" s="15">
        <f t="shared" si="97"/>
        <v>0</v>
      </c>
      <c r="O885" s="25"/>
      <c r="P885" s="17">
        <f t="shared" si="91"/>
        <v>0</v>
      </c>
      <c r="Q885" s="17">
        <f t="shared" si="92"/>
        <v>0</v>
      </c>
    </row>
    <row r="886" spans="1:17" x14ac:dyDescent="0.2">
      <c r="A886" s="14" t="str">
        <f>IF(INTRO!$E$39="Non-endemic"," ",IF(COUNTRY_INFO!A886=0," ",COUNTRY_INFO!A886))</f>
        <v>Ethiopia</v>
      </c>
      <c r="B886" s="14" t="str">
        <f>IF(INTRO!$E$39="Non-endemic"," ",IF(COUNTRY_INFO!B886=0," ",COUNTRY_INFO!B886))</f>
        <v>TigrayNorth West Tigray</v>
      </c>
      <c r="C886" s="14" t="str">
        <f>IF(INTRO!$E$39="Non-endemic"," ",IF(COUNTRY_INFO!C886=0," ",COUNTRY_INFO!C886))</f>
        <v>Sheraro Town</v>
      </c>
      <c r="D886" s="15">
        <f>IF(INTRO!$E$39="Non-endemic",0,IF(INTRO!$E$39="Endemic but PC is not required",IF(COUNTRY_INFO!$H886=1,COUNTRY_INFO!F886+COUNTRY_INFO!G886,0),IF(COUNTRY_INFO!$H886=1,COUNTRY_INFO!F886+COUNTRY_INFO!G886,IF(COUNTRY_INFO!$I886=1,IF(COUNTRY_INFO!M886&gt;=(COUNTRY_INFO!F886+COUNTRY_INFO!G886),COUNTRY_INFO!F886+COUNTRY_INFO!G886,COUNTRY_INFO!$M886),0))))</f>
        <v>0</v>
      </c>
      <c r="E886" s="16">
        <f>IF(AND(INTRO!$E$39="Non-endemic",INTRO!$E$37="Non-endemic"),"Not required",IF(INTRO!$E$39="Non-endemic","Treat with DEC",COUNTRY_INFO!P886))</f>
        <v>0</v>
      </c>
      <c r="F886" s="16">
        <f>IF(INTRO!$E$39&lt;&gt;"Non-endemic",COUNTRY_INFO!Q886,"Not required")</f>
        <v>0</v>
      </c>
      <c r="G886" s="15">
        <f>IF(COUNTRY_INFO!H886=1, IF($E886=1,$D886, 0),0)</f>
        <v>0</v>
      </c>
      <c r="H886" s="15">
        <f>IF(INTRO!$E$39&lt;&gt;"Endemic",0, IF(AND(COUNTRY_INFO!$I886=1,$F886&lt;&gt;0),IF(COUNTRY_INFO!M886&gt;=(COUNTRY_INFO!F886+COUNTRY_INFO!G886),COUNTRY_INFO!F886+COUNTRY_INFO!G886,COUNTRY_INFO!$M886), 0))</f>
        <v>0</v>
      </c>
      <c r="I886" s="3"/>
      <c r="J886" s="15">
        <f t="shared" si="93"/>
        <v>0</v>
      </c>
      <c r="K886" s="15">
        <f t="shared" si="94"/>
        <v>0</v>
      </c>
      <c r="L886" s="15">
        <f t="shared" si="95"/>
        <v>0</v>
      </c>
      <c r="M886" s="15">
        <f t="shared" si="96"/>
        <v>0</v>
      </c>
      <c r="N886" s="15">
        <f t="shared" si="97"/>
        <v>0</v>
      </c>
      <c r="O886" s="25"/>
      <c r="P886" s="17">
        <f t="shared" si="91"/>
        <v>0</v>
      </c>
      <c r="Q886" s="17">
        <f t="shared" si="92"/>
        <v>0</v>
      </c>
    </row>
    <row r="887" spans="1:17" x14ac:dyDescent="0.2">
      <c r="A887" s="14" t="str">
        <f>IF(INTRO!$E$39="Non-endemic"," ",IF(COUNTRY_INFO!A887=0," ",COUNTRY_INFO!A887))</f>
        <v>Ethiopia</v>
      </c>
      <c r="B887" s="14" t="str">
        <f>IF(INTRO!$E$39="Non-endemic"," ",IF(COUNTRY_INFO!B887=0," ",COUNTRY_INFO!B887))</f>
        <v>TigrayNorth West Tigray</v>
      </c>
      <c r="C887" s="14" t="str">
        <f>IF(INTRO!$E$39="Non-endemic"," ",IF(COUNTRY_INFO!C887=0," ",COUNTRY_INFO!C887))</f>
        <v>Shire Endaselassie Town</v>
      </c>
      <c r="D887" s="15">
        <f>IF(INTRO!$E$39="Non-endemic",0,IF(INTRO!$E$39="Endemic but PC is not required",IF(COUNTRY_INFO!$H887=1,COUNTRY_INFO!F887+COUNTRY_INFO!G887,0),IF(COUNTRY_INFO!$H887=1,COUNTRY_INFO!F887+COUNTRY_INFO!G887,IF(COUNTRY_INFO!$I887=1,IF(COUNTRY_INFO!M887&gt;=(COUNTRY_INFO!F887+COUNTRY_INFO!G887),COUNTRY_INFO!F887+COUNTRY_INFO!G887,COUNTRY_INFO!$M887),0))))</f>
        <v>0</v>
      </c>
      <c r="E887" s="16">
        <f>IF(AND(INTRO!$E$39="Non-endemic",INTRO!$E$37="Non-endemic"),"Not required",IF(INTRO!$E$39="Non-endemic","Treat with DEC",COUNTRY_INFO!P887))</f>
        <v>0</v>
      </c>
      <c r="F887" s="16">
        <f>IF(INTRO!$E$39&lt;&gt;"Non-endemic",COUNTRY_INFO!Q887,"Not required")</f>
        <v>0</v>
      </c>
      <c r="G887" s="15">
        <f>IF(COUNTRY_INFO!H887=1, IF($E887=1,$D887, 0),0)</f>
        <v>0</v>
      </c>
      <c r="H887" s="15">
        <f>IF(INTRO!$E$39&lt;&gt;"Endemic",0, IF(AND(COUNTRY_INFO!$I887=1,$F887&lt;&gt;0),IF(COUNTRY_INFO!M887&gt;=(COUNTRY_INFO!F887+COUNTRY_INFO!G887),COUNTRY_INFO!F887+COUNTRY_INFO!G887,COUNTRY_INFO!$M887), 0))</f>
        <v>0</v>
      </c>
      <c r="I887" s="3"/>
      <c r="J887" s="15">
        <f t="shared" si="93"/>
        <v>0</v>
      </c>
      <c r="K887" s="15">
        <f t="shared" si="94"/>
        <v>0</v>
      </c>
      <c r="L887" s="15">
        <f t="shared" si="95"/>
        <v>0</v>
      </c>
      <c r="M887" s="15">
        <f t="shared" si="96"/>
        <v>0</v>
      </c>
      <c r="N887" s="15">
        <f t="shared" si="97"/>
        <v>0</v>
      </c>
      <c r="O887" s="25"/>
      <c r="P887" s="17">
        <f t="shared" si="91"/>
        <v>0</v>
      </c>
      <c r="Q887" s="17">
        <f t="shared" si="92"/>
        <v>0</v>
      </c>
    </row>
    <row r="888" spans="1:17" x14ac:dyDescent="0.2">
      <c r="A888" s="14" t="str">
        <f>IF(INTRO!$E$39="Non-endemic"," ",IF(COUNTRY_INFO!A888=0," ",COUNTRY_INFO!A888))</f>
        <v>Ethiopia</v>
      </c>
      <c r="B888" s="14" t="str">
        <f>IF(INTRO!$E$39="Non-endemic"," ",IF(COUNTRY_INFO!B888=0," ",COUNTRY_INFO!B888))</f>
        <v>TigrayNorth West Tigray</v>
      </c>
      <c r="C888" s="14" t="str">
        <f>IF(INTRO!$E$39="Non-endemic"," ",IF(COUNTRY_INFO!C888=0," ",COUNTRY_INFO!C888))</f>
        <v>Tahtay Adyabo</v>
      </c>
      <c r="D888" s="15">
        <f>IF(INTRO!$E$39="Non-endemic",0,IF(INTRO!$E$39="Endemic but PC is not required",IF(COUNTRY_INFO!$H888=1,COUNTRY_INFO!F888+COUNTRY_INFO!G888,0),IF(COUNTRY_INFO!$H888=1,COUNTRY_INFO!F888+COUNTRY_INFO!G888,IF(COUNTRY_INFO!$I888=1,IF(COUNTRY_INFO!M888&gt;=(COUNTRY_INFO!F888+COUNTRY_INFO!G888),COUNTRY_INFO!F888+COUNTRY_INFO!G888,COUNTRY_INFO!$M888),0))))</f>
        <v>0</v>
      </c>
      <c r="E888" s="16">
        <f>IF(AND(INTRO!$E$39="Non-endemic",INTRO!$E$37="Non-endemic"),"Not required",IF(INTRO!$E$39="Non-endemic","Treat with DEC",COUNTRY_INFO!P888))</f>
        <v>0</v>
      </c>
      <c r="F888" s="16">
        <f>IF(INTRO!$E$39&lt;&gt;"Non-endemic",COUNTRY_INFO!Q888,"Not required")</f>
        <v>0</v>
      </c>
      <c r="G888" s="15">
        <f>IF(COUNTRY_INFO!H888=1, IF($E888=1,$D888, 0),0)</f>
        <v>0</v>
      </c>
      <c r="H888" s="15">
        <f>IF(INTRO!$E$39&lt;&gt;"Endemic",0, IF(AND(COUNTRY_INFO!$I888=1,$F888&lt;&gt;0),IF(COUNTRY_INFO!M888&gt;=(COUNTRY_INFO!F888+COUNTRY_INFO!G888),COUNTRY_INFO!F888+COUNTRY_INFO!G888,COUNTRY_INFO!$M888), 0))</f>
        <v>0</v>
      </c>
      <c r="I888" s="3"/>
      <c r="J888" s="15">
        <f t="shared" si="93"/>
        <v>0</v>
      </c>
      <c r="K888" s="15">
        <f t="shared" si="94"/>
        <v>0</v>
      </c>
      <c r="L888" s="15">
        <f t="shared" si="95"/>
        <v>0</v>
      </c>
      <c r="M888" s="15">
        <f t="shared" si="96"/>
        <v>0</v>
      </c>
      <c r="N888" s="15">
        <f t="shared" si="97"/>
        <v>0</v>
      </c>
      <c r="O888" s="25"/>
      <c r="P888" s="17">
        <f t="shared" si="91"/>
        <v>0</v>
      </c>
      <c r="Q888" s="17">
        <f t="shared" si="92"/>
        <v>0</v>
      </c>
    </row>
    <row r="889" spans="1:17" x14ac:dyDescent="0.2">
      <c r="A889" s="14" t="str">
        <f>IF(INTRO!$E$39="Non-endemic"," ",IF(COUNTRY_INFO!A889=0," ",COUNTRY_INFO!A889))</f>
        <v>Ethiopia</v>
      </c>
      <c r="B889" s="14" t="str">
        <f>IF(INTRO!$E$39="Non-endemic"," ",IF(COUNTRY_INFO!B889=0," ",COUNTRY_INFO!B889))</f>
        <v>TigrayNorth West Tigray</v>
      </c>
      <c r="C889" s="14" t="str">
        <f>IF(INTRO!$E$39="Non-endemic"," ",IF(COUNTRY_INFO!C889=0," ",COUNTRY_INFO!C889))</f>
        <v>Tahtay Koraro</v>
      </c>
      <c r="D889" s="15">
        <f>IF(INTRO!$E$39="Non-endemic",0,IF(INTRO!$E$39="Endemic but PC is not required",IF(COUNTRY_INFO!$H889=1,COUNTRY_INFO!F889+COUNTRY_INFO!G889,0),IF(COUNTRY_INFO!$H889=1,COUNTRY_INFO!F889+COUNTRY_INFO!G889,IF(COUNTRY_INFO!$I889=1,IF(COUNTRY_INFO!M889&gt;=(COUNTRY_INFO!F889+COUNTRY_INFO!G889),COUNTRY_INFO!F889+COUNTRY_INFO!G889,COUNTRY_INFO!$M889),0))))</f>
        <v>0</v>
      </c>
      <c r="E889" s="16">
        <f>IF(AND(INTRO!$E$39="Non-endemic",INTRO!$E$37="Non-endemic"),"Not required",IF(INTRO!$E$39="Non-endemic","Treat with DEC",COUNTRY_INFO!P889))</f>
        <v>0</v>
      </c>
      <c r="F889" s="16">
        <f>IF(INTRO!$E$39&lt;&gt;"Non-endemic",COUNTRY_INFO!Q889,"Not required")</f>
        <v>0</v>
      </c>
      <c r="G889" s="15">
        <f>IF(COUNTRY_INFO!H889=1, IF($E889=1,$D889, 0),0)</f>
        <v>0</v>
      </c>
      <c r="H889" s="15">
        <f>IF(INTRO!$E$39&lt;&gt;"Endemic",0, IF(AND(COUNTRY_INFO!$I889=1,$F889&lt;&gt;0),IF(COUNTRY_INFO!M889&gt;=(COUNTRY_INFO!F889+COUNTRY_INFO!G889),COUNTRY_INFO!F889+COUNTRY_INFO!G889,COUNTRY_INFO!$M889), 0))</f>
        <v>0</v>
      </c>
      <c r="I889" s="3"/>
      <c r="J889" s="15">
        <f t="shared" si="93"/>
        <v>0</v>
      </c>
      <c r="K889" s="15">
        <f t="shared" si="94"/>
        <v>0</v>
      </c>
      <c r="L889" s="15">
        <f t="shared" si="95"/>
        <v>0</v>
      </c>
      <c r="M889" s="15">
        <f t="shared" si="96"/>
        <v>0</v>
      </c>
      <c r="N889" s="15">
        <f t="shared" si="97"/>
        <v>0</v>
      </c>
      <c r="O889" s="25"/>
      <c r="P889" s="17">
        <f t="shared" si="91"/>
        <v>0</v>
      </c>
      <c r="Q889" s="17">
        <f t="shared" si="92"/>
        <v>0</v>
      </c>
    </row>
    <row r="890" spans="1:17" x14ac:dyDescent="0.2">
      <c r="A890" s="14" t="str">
        <f>IF(INTRO!$E$39="Non-endemic"," ",IF(COUNTRY_INFO!A890=0," ",COUNTRY_INFO!A890))</f>
        <v>Ethiopia</v>
      </c>
      <c r="B890" s="14" t="str">
        <f>IF(INTRO!$E$39="Non-endemic"," ",IF(COUNTRY_INFO!B890=0," ",COUNTRY_INFO!B890))</f>
        <v>TigrayNorth West Tigray</v>
      </c>
      <c r="C890" s="14" t="str">
        <f>IF(INTRO!$E$39="Non-endemic"," ",IF(COUNTRY_INFO!C890=0," ",COUNTRY_INFO!C890))</f>
        <v>Tselemti</v>
      </c>
      <c r="D890" s="15">
        <f>IF(INTRO!$E$39="Non-endemic",0,IF(INTRO!$E$39="Endemic but PC is not required",IF(COUNTRY_INFO!$H890=1,COUNTRY_INFO!F890+COUNTRY_INFO!G890,0),IF(COUNTRY_INFO!$H890=1,COUNTRY_INFO!F890+COUNTRY_INFO!G890,IF(COUNTRY_INFO!$I890=1,IF(COUNTRY_INFO!M890&gt;=(COUNTRY_INFO!F890+COUNTRY_INFO!G890),COUNTRY_INFO!F890+COUNTRY_INFO!G890,COUNTRY_INFO!$M890),0))))</f>
        <v>0</v>
      </c>
      <c r="E890" s="16">
        <f>IF(AND(INTRO!$E$39="Non-endemic",INTRO!$E$37="Non-endemic"),"Not required",IF(INTRO!$E$39="Non-endemic","Treat with DEC",COUNTRY_INFO!P890))</f>
        <v>0</v>
      </c>
      <c r="F890" s="16">
        <f>IF(INTRO!$E$39&lt;&gt;"Non-endemic",COUNTRY_INFO!Q890,"Not required")</f>
        <v>0</v>
      </c>
      <c r="G890" s="15">
        <f>IF(COUNTRY_INFO!H890=1, IF($E890=1,$D890, 0),0)</f>
        <v>0</v>
      </c>
      <c r="H890" s="15">
        <f>IF(INTRO!$E$39&lt;&gt;"Endemic",0, IF(AND(COUNTRY_INFO!$I890=1,$F890&lt;&gt;0),IF(COUNTRY_INFO!M890&gt;=(COUNTRY_INFO!F890+COUNTRY_INFO!G890),COUNTRY_INFO!F890+COUNTRY_INFO!G890,COUNTRY_INFO!$M890), 0))</f>
        <v>0</v>
      </c>
      <c r="I890" s="3"/>
      <c r="J890" s="15">
        <f t="shared" si="93"/>
        <v>0</v>
      </c>
      <c r="K890" s="15">
        <f t="shared" si="94"/>
        <v>0</v>
      </c>
      <c r="L890" s="15">
        <f t="shared" si="95"/>
        <v>0</v>
      </c>
      <c r="M890" s="15">
        <f t="shared" si="96"/>
        <v>0</v>
      </c>
      <c r="N890" s="15">
        <f t="shared" si="97"/>
        <v>0</v>
      </c>
      <c r="O890" s="25"/>
      <c r="P890" s="17">
        <f t="shared" si="91"/>
        <v>0</v>
      </c>
      <c r="Q890" s="17">
        <f t="shared" si="92"/>
        <v>0</v>
      </c>
    </row>
    <row r="891" spans="1:17" x14ac:dyDescent="0.2">
      <c r="A891" s="14" t="str">
        <f>IF(INTRO!$E$39="Non-endemic"," ",IF(COUNTRY_INFO!A891=0," ",COUNTRY_INFO!A891))</f>
        <v>Ethiopia</v>
      </c>
      <c r="B891" s="14" t="str">
        <f>IF(INTRO!$E$39="Non-endemic"," ",IF(COUNTRY_INFO!B891=0," ",COUNTRY_INFO!B891))</f>
        <v>TigraySouth East Tigray</v>
      </c>
      <c r="C891" s="14" t="str">
        <f>IF(INTRO!$E$39="Non-endemic"," ",IF(COUNTRY_INFO!C891=0," ",COUNTRY_INFO!C891))</f>
        <v>Degua Temben</v>
      </c>
      <c r="D891" s="15">
        <f>IF(INTRO!$E$39="Non-endemic",0,IF(INTRO!$E$39="Endemic but PC is not required",IF(COUNTRY_INFO!$H891=1,COUNTRY_INFO!F891+COUNTRY_INFO!G891,0),IF(COUNTRY_INFO!$H891=1,COUNTRY_INFO!F891+COUNTRY_INFO!G891,IF(COUNTRY_INFO!$I891=1,IF(COUNTRY_INFO!M891&gt;=(COUNTRY_INFO!F891+COUNTRY_INFO!G891),COUNTRY_INFO!F891+COUNTRY_INFO!G891,COUNTRY_INFO!$M891),0))))</f>
        <v>0</v>
      </c>
      <c r="E891" s="16">
        <f>IF(AND(INTRO!$E$39="Non-endemic",INTRO!$E$37="Non-endemic"),"Not required",IF(INTRO!$E$39="Non-endemic","Treat with DEC",COUNTRY_INFO!P891))</f>
        <v>0</v>
      </c>
      <c r="F891" s="16">
        <f>IF(INTRO!$E$39&lt;&gt;"Non-endemic",COUNTRY_INFO!Q891,"Not required")</f>
        <v>0</v>
      </c>
      <c r="G891" s="15">
        <f>IF(COUNTRY_INFO!H891=1, IF($E891=1,$D891, 0),0)</f>
        <v>0</v>
      </c>
      <c r="H891" s="15">
        <f>IF(INTRO!$E$39&lt;&gt;"Endemic",0, IF(AND(COUNTRY_INFO!$I891=1,$F891&lt;&gt;0),IF(COUNTRY_INFO!M891&gt;=(COUNTRY_INFO!F891+COUNTRY_INFO!G891),COUNTRY_INFO!F891+COUNTRY_INFO!G891,COUNTRY_INFO!$M891), 0))</f>
        <v>0</v>
      </c>
      <c r="I891" s="3"/>
      <c r="J891" s="15">
        <f t="shared" si="93"/>
        <v>0</v>
      </c>
      <c r="K891" s="15">
        <f t="shared" si="94"/>
        <v>0</v>
      </c>
      <c r="L891" s="15">
        <f t="shared" si="95"/>
        <v>0</v>
      </c>
      <c r="M891" s="15">
        <f t="shared" si="96"/>
        <v>0</v>
      </c>
      <c r="N891" s="15">
        <f t="shared" si="97"/>
        <v>0</v>
      </c>
      <c r="O891" s="25"/>
      <c r="P891" s="17">
        <f t="shared" si="91"/>
        <v>0</v>
      </c>
      <c r="Q891" s="17">
        <f t="shared" si="92"/>
        <v>0</v>
      </c>
    </row>
    <row r="892" spans="1:17" x14ac:dyDescent="0.2">
      <c r="A892" s="14" t="str">
        <f>IF(INTRO!$E$39="Non-endemic"," ",IF(COUNTRY_INFO!A892=0," ",COUNTRY_INFO!A892))</f>
        <v>Ethiopia</v>
      </c>
      <c r="B892" s="14" t="str">
        <f>IF(INTRO!$E$39="Non-endemic"," ",IF(COUNTRY_INFO!B892=0," ",COUNTRY_INFO!B892))</f>
        <v>TigraySouth East Tigray</v>
      </c>
      <c r="C892" s="14" t="str">
        <f>IF(INTRO!$E$39="Non-endemic"," ",IF(COUNTRY_INFO!C892=0," ",COUNTRY_INFO!C892))</f>
        <v>Enderta</v>
      </c>
      <c r="D892" s="15">
        <f>IF(INTRO!$E$39="Non-endemic",0,IF(INTRO!$E$39="Endemic but PC is not required",IF(COUNTRY_INFO!$H892=1,COUNTRY_INFO!F892+COUNTRY_INFO!G892,0),IF(COUNTRY_INFO!$H892=1,COUNTRY_INFO!F892+COUNTRY_INFO!G892,IF(COUNTRY_INFO!$I892=1,IF(COUNTRY_INFO!M892&gt;=(COUNTRY_INFO!F892+COUNTRY_INFO!G892),COUNTRY_INFO!F892+COUNTRY_INFO!G892,COUNTRY_INFO!$M892),0))))</f>
        <v>0</v>
      </c>
      <c r="E892" s="16">
        <f>IF(AND(INTRO!$E$39="Non-endemic",INTRO!$E$37="Non-endemic"),"Not required",IF(INTRO!$E$39="Non-endemic","Treat with DEC",COUNTRY_INFO!P892))</f>
        <v>0</v>
      </c>
      <c r="F892" s="16">
        <f>IF(INTRO!$E$39&lt;&gt;"Non-endemic",COUNTRY_INFO!Q892,"Not required")</f>
        <v>0</v>
      </c>
      <c r="G892" s="15">
        <f>IF(COUNTRY_INFO!H892=1, IF($E892=1,$D892, 0),0)</f>
        <v>0</v>
      </c>
      <c r="H892" s="15">
        <f>IF(INTRO!$E$39&lt;&gt;"Endemic",0, IF(AND(COUNTRY_INFO!$I892=1,$F892&lt;&gt;0),IF(COUNTRY_INFO!M892&gt;=(COUNTRY_INFO!F892+COUNTRY_INFO!G892),COUNTRY_INFO!F892+COUNTRY_INFO!G892,COUNTRY_INFO!$M892), 0))</f>
        <v>0</v>
      </c>
      <c r="I892" s="3"/>
      <c r="J892" s="15">
        <f t="shared" si="93"/>
        <v>0</v>
      </c>
      <c r="K892" s="15">
        <f t="shared" si="94"/>
        <v>0</v>
      </c>
      <c r="L892" s="15">
        <f t="shared" si="95"/>
        <v>0</v>
      </c>
      <c r="M892" s="15">
        <f t="shared" si="96"/>
        <v>0</v>
      </c>
      <c r="N892" s="15">
        <f t="shared" si="97"/>
        <v>0</v>
      </c>
      <c r="O892" s="25"/>
      <c r="P892" s="17">
        <f t="shared" si="91"/>
        <v>0</v>
      </c>
      <c r="Q892" s="17">
        <f t="shared" si="92"/>
        <v>0</v>
      </c>
    </row>
    <row r="893" spans="1:17" x14ac:dyDescent="0.2">
      <c r="A893" s="14" t="str">
        <f>IF(INTRO!$E$39="Non-endemic"," ",IF(COUNTRY_INFO!A893=0," ",COUNTRY_INFO!A893))</f>
        <v>Ethiopia</v>
      </c>
      <c r="B893" s="14" t="str">
        <f>IF(INTRO!$E$39="Non-endemic"," ",IF(COUNTRY_INFO!B893=0," ",COUNTRY_INFO!B893))</f>
        <v>TigraySouth East Tigray</v>
      </c>
      <c r="C893" s="14" t="str">
        <f>IF(INTRO!$E$39="Non-endemic"," ",IF(COUNTRY_INFO!C893=0," ",COUNTRY_INFO!C893))</f>
        <v>Hintalo Wajirat</v>
      </c>
      <c r="D893" s="15">
        <f>IF(INTRO!$E$39="Non-endemic",0,IF(INTRO!$E$39="Endemic but PC is not required",IF(COUNTRY_INFO!$H893=1,COUNTRY_INFO!F893+COUNTRY_INFO!G893,0),IF(COUNTRY_INFO!$H893=1,COUNTRY_INFO!F893+COUNTRY_INFO!G893,IF(COUNTRY_INFO!$I893=1,IF(COUNTRY_INFO!M893&gt;=(COUNTRY_INFO!F893+COUNTRY_INFO!G893),COUNTRY_INFO!F893+COUNTRY_INFO!G893,COUNTRY_INFO!$M893),0))))</f>
        <v>0</v>
      </c>
      <c r="E893" s="16">
        <f>IF(AND(INTRO!$E$39="Non-endemic",INTRO!$E$37="Non-endemic"),"Not required",IF(INTRO!$E$39="Non-endemic","Treat with DEC",COUNTRY_INFO!P893))</f>
        <v>0</v>
      </c>
      <c r="F893" s="16">
        <f>IF(INTRO!$E$39&lt;&gt;"Non-endemic",COUNTRY_INFO!Q893,"Not required")</f>
        <v>0</v>
      </c>
      <c r="G893" s="15">
        <f>IF(COUNTRY_INFO!H893=1, IF($E893=1,$D893, 0),0)</f>
        <v>0</v>
      </c>
      <c r="H893" s="15">
        <f>IF(INTRO!$E$39&lt;&gt;"Endemic",0, IF(AND(COUNTRY_INFO!$I893=1,$F893&lt;&gt;0),IF(COUNTRY_INFO!M893&gt;=(COUNTRY_INFO!F893+COUNTRY_INFO!G893),COUNTRY_INFO!F893+COUNTRY_INFO!G893,COUNTRY_INFO!$M893), 0))</f>
        <v>0</v>
      </c>
      <c r="I893" s="3"/>
      <c r="J893" s="15">
        <f t="shared" si="93"/>
        <v>0</v>
      </c>
      <c r="K893" s="15">
        <f t="shared" si="94"/>
        <v>0</v>
      </c>
      <c r="L893" s="15">
        <f t="shared" si="95"/>
        <v>0</v>
      </c>
      <c r="M893" s="15">
        <f t="shared" si="96"/>
        <v>0</v>
      </c>
      <c r="N893" s="15">
        <f t="shared" si="97"/>
        <v>0</v>
      </c>
      <c r="O893" s="25"/>
      <c r="P893" s="17">
        <f t="shared" si="91"/>
        <v>0</v>
      </c>
      <c r="Q893" s="17">
        <f t="shared" si="92"/>
        <v>0</v>
      </c>
    </row>
    <row r="894" spans="1:17" x14ac:dyDescent="0.2">
      <c r="A894" s="14" t="str">
        <f>IF(INTRO!$E$39="Non-endemic"," ",IF(COUNTRY_INFO!A894=0," ",COUNTRY_INFO!A894))</f>
        <v>Ethiopia</v>
      </c>
      <c r="B894" s="14" t="str">
        <f>IF(INTRO!$E$39="Non-endemic"," ",IF(COUNTRY_INFO!B894=0," ",COUNTRY_INFO!B894))</f>
        <v>TigraySouth East Tigray</v>
      </c>
      <c r="C894" s="14" t="str">
        <f>IF(INTRO!$E$39="Non-endemic"," ",IF(COUNTRY_INFO!C894=0," ",COUNTRY_INFO!C894))</f>
        <v>Saharti  Samre</v>
      </c>
      <c r="D894" s="15">
        <f>IF(INTRO!$E$39="Non-endemic",0,IF(INTRO!$E$39="Endemic but PC is not required",IF(COUNTRY_INFO!$H894=1,COUNTRY_INFO!F894+COUNTRY_INFO!G894,0),IF(COUNTRY_INFO!$H894=1,COUNTRY_INFO!F894+COUNTRY_INFO!G894,IF(COUNTRY_INFO!$I894=1,IF(COUNTRY_INFO!M894&gt;=(COUNTRY_INFO!F894+COUNTRY_INFO!G894),COUNTRY_INFO!F894+COUNTRY_INFO!G894,COUNTRY_INFO!$M894),0))))</f>
        <v>0</v>
      </c>
      <c r="E894" s="16">
        <f>IF(AND(INTRO!$E$39="Non-endemic",INTRO!$E$37="Non-endemic"),"Not required",IF(INTRO!$E$39="Non-endemic","Treat with DEC",COUNTRY_INFO!P894))</f>
        <v>0</v>
      </c>
      <c r="F894" s="16">
        <f>IF(INTRO!$E$39&lt;&gt;"Non-endemic",COUNTRY_INFO!Q894,"Not required")</f>
        <v>0</v>
      </c>
      <c r="G894" s="15">
        <f>IF(COUNTRY_INFO!H894=1, IF($E894=1,$D894, 0),0)</f>
        <v>0</v>
      </c>
      <c r="H894" s="15">
        <f>IF(INTRO!$E$39&lt;&gt;"Endemic",0, IF(AND(COUNTRY_INFO!$I894=1,$F894&lt;&gt;0),IF(COUNTRY_INFO!M894&gt;=(COUNTRY_INFO!F894+COUNTRY_INFO!G894),COUNTRY_INFO!F894+COUNTRY_INFO!G894,COUNTRY_INFO!$M894), 0))</f>
        <v>0</v>
      </c>
      <c r="I894" s="3"/>
      <c r="J894" s="15">
        <f t="shared" si="93"/>
        <v>0</v>
      </c>
      <c r="K894" s="15">
        <f t="shared" si="94"/>
        <v>0</v>
      </c>
      <c r="L894" s="15">
        <f t="shared" si="95"/>
        <v>0</v>
      </c>
      <c r="M894" s="15">
        <f t="shared" si="96"/>
        <v>0</v>
      </c>
      <c r="N894" s="15">
        <f t="shared" si="97"/>
        <v>0</v>
      </c>
      <c r="O894" s="25"/>
      <c r="P894" s="17">
        <f t="shared" si="91"/>
        <v>0</v>
      </c>
      <c r="Q894" s="17">
        <f t="shared" si="92"/>
        <v>0</v>
      </c>
    </row>
    <row r="895" spans="1:17" x14ac:dyDescent="0.2">
      <c r="A895" s="14" t="str">
        <f>IF(INTRO!$E$39="Non-endemic"," ",IF(COUNTRY_INFO!A895=0," ",COUNTRY_INFO!A895))</f>
        <v>Ethiopia</v>
      </c>
      <c r="B895" s="14" t="str">
        <f>IF(INTRO!$E$39="Non-endemic"," ",IF(COUNTRY_INFO!B895=0," ",COUNTRY_INFO!B895))</f>
        <v>TigraySouth Tigray</v>
      </c>
      <c r="C895" s="14" t="str">
        <f>IF(INTRO!$E$39="Non-endemic"," ",IF(COUNTRY_INFO!C895=0," ",COUNTRY_INFO!C895))</f>
        <v>Alaje</v>
      </c>
      <c r="D895" s="15">
        <f>IF(INTRO!$E$39="Non-endemic",0,IF(INTRO!$E$39="Endemic but PC is not required",IF(COUNTRY_INFO!$H895=1,COUNTRY_INFO!F895+COUNTRY_INFO!G895,0),IF(COUNTRY_INFO!$H895=1,COUNTRY_INFO!F895+COUNTRY_INFO!G895,IF(COUNTRY_INFO!$I895=1,IF(COUNTRY_INFO!M895&gt;=(COUNTRY_INFO!F895+COUNTRY_INFO!G895),COUNTRY_INFO!F895+COUNTRY_INFO!G895,COUNTRY_INFO!$M895),0))))</f>
        <v>0</v>
      </c>
      <c r="E895" s="16">
        <f>IF(AND(INTRO!$E$39="Non-endemic",INTRO!$E$37="Non-endemic"),"Not required",IF(INTRO!$E$39="Non-endemic","Treat with DEC",COUNTRY_INFO!P895))</f>
        <v>0</v>
      </c>
      <c r="F895" s="16">
        <f>IF(INTRO!$E$39&lt;&gt;"Non-endemic",COUNTRY_INFO!Q895,"Not required")</f>
        <v>0</v>
      </c>
      <c r="G895" s="15">
        <f>IF(COUNTRY_INFO!H895=1, IF($E895=1,$D895, 0),0)</f>
        <v>0</v>
      </c>
      <c r="H895" s="15">
        <f>IF(INTRO!$E$39&lt;&gt;"Endemic",0, IF(AND(COUNTRY_INFO!$I895=1,$F895&lt;&gt;0),IF(COUNTRY_INFO!M895&gt;=(COUNTRY_INFO!F895+COUNTRY_INFO!G895),COUNTRY_INFO!F895+COUNTRY_INFO!G895,COUNTRY_INFO!$M895), 0))</f>
        <v>0</v>
      </c>
      <c r="I895" s="3"/>
      <c r="J895" s="15">
        <f t="shared" si="93"/>
        <v>0</v>
      </c>
      <c r="K895" s="15">
        <f t="shared" si="94"/>
        <v>0</v>
      </c>
      <c r="L895" s="15">
        <f t="shared" si="95"/>
        <v>0</v>
      </c>
      <c r="M895" s="15">
        <f t="shared" si="96"/>
        <v>0</v>
      </c>
      <c r="N895" s="15">
        <f t="shared" si="97"/>
        <v>0</v>
      </c>
      <c r="O895" s="25"/>
      <c r="P895" s="17">
        <f t="shared" si="91"/>
        <v>0</v>
      </c>
      <c r="Q895" s="17">
        <f t="shared" si="92"/>
        <v>0</v>
      </c>
    </row>
    <row r="896" spans="1:17" x14ac:dyDescent="0.2">
      <c r="A896" s="14" t="str">
        <f>IF(INTRO!$E$39="Non-endemic"," ",IF(COUNTRY_INFO!A896=0," ",COUNTRY_INFO!A896))</f>
        <v>Ethiopia</v>
      </c>
      <c r="B896" s="14" t="str">
        <f>IF(INTRO!$E$39="Non-endemic"," ",IF(COUNTRY_INFO!B896=0," ",COUNTRY_INFO!B896))</f>
        <v>TigraySouth Tigray</v>
      </c>
      <c r="C896" s="14" t="str">
        <f>IF(INTRO!$E$39="Non-endemic"," ",IF(COUNTRY_INFO!C896=0," ",COUNTRY_INFO!C896))</f>
        <v>Alamata Town</v>
      </c>
      <c r="D896" s="15">
        <f>IF(INTRO!$E$39="Non-endemic",0,IF(INTRO!$E$39="Endemic but PC is not required",IF(COUNTRY_INFO!$H896=1,COUNTRY_INFO!F896+COUNTRY_INFO!G896,0),IF(COUNTRY_INFO!$H896=1,COUNTRY_INFO!F896+COUNTRY_INFO!G896,IF(COUNTRY_INFO!$I896=1,IF(COUNTRY_INFO!M896&gt;=(COUNTRY_INFO!F896+COUNTRY_INFO!G896),COUNTRY_INFO!F896+COUNTRY_INFO!G896,COUNTRY_INFO!$M896),0))))</f>
        <v>0</v>
      </c>
      <c r="E896" s="16">
        <f>IF(AND(INTRO!$E$39="Non-endemic",INTRO!$E$37="Non-endemic"),"Not required",IF(INTRO!$E$39="Non-endemic","Treat with DEC",COUNTRY_INFO!P896))</f>
        <v>0</v>
      </c>
      <c r="F896" s="16">
        <f>IF(INTRO!$E$39&lt;&gt;"Non-endemic",COUNTRY_INFO!Q896,"Not required")</f>
        <v>0</v>
      </c>
      <c r="G896" s="15">
        <f>IF(COUNTRY_INFO!H896=1, IF($E896=1,$D896, 0),0)</f>
        <v>0</v>
      </c>
      <c r="H896" s="15">
        <f>IF(INTRO!$E$39&lt;&gt;"Endemic",0, IF(AND(COUNTRY_INFO!$I896=1,$F896&lt;&gt;0),IF(COUNTRY_INFO!M896&gt;=(COUNTRY_INFO!F896+COUNTRY_INFO!G896),COUNTRY_INFO!F896+COUNTRY_INFO!G896,COUNTRY_INFO!$M896), 0))</f>
        <v>0</v>
      </c>
      <c r="I896" s="3"/>
      <c r="J896" s="15">
        <f t="shared" si="93"/>
        <v>0</v>
      </c>
      <c r="K896" s="15">
        <f t="shared" si="94"/>
        <v>0</v>
      </c>
      <c r="L896" s="15">
        <f t="shared" si="95"/>
        <v>0</v>
      </c>
      <c r="M896" s="15">
        <f t="shared" si="96"/>
        <v>0</v>
      </c>
      <c r="N896" s="15">
        <f t="shared" si="97"/>
        <v>0</v>
      </c>
      <c r="O896" s="25"/>
      <c r="P896" s="17">
        <f t="shared" si="91"/>
        <v>0</v>
      </c>
      <c r="Q896" s="17">
        <f t="shared" si="92"/>
        <v>0</v>
      </c>
    </row>
    <row r="897" spans="1:17" x14ac:dyDescent="0.2">
      <c r="A897" s="14" t="str">
        <f>IF(INTRO!$E$39="Non-endemic"," ",IF(COUNTRY_INFO!A897=0," ",COUNTRY_INFO!A897))</f>
        <v>Ethiopia</v>
      </c>
      <c r="B897" s="14" t="str">
        <f>IF(INTRO!$E$39="Non-endemic"," ",IF(COUNTRY_INFO!B897=0," ",COUNTRY_INFO!B897))</f>
        <v>TigraySouth Tigray</v>
      </c>
      <c r="C897" s="14" t="str">
        <f>IF(INTRO!$E$39="Non-endemic"," ",IF(COUNTRY_INFO!C897=0," ",COUNTRY_INFO!C897))</f>
        <v>Endamehoni</v>
      </c>
      <c r="D897" s="15">
        <f>IF(INTRO!$E$39="Non-endemic",0,IF(INTRO!$E$39="Endemic but PC is not required",IF(COUNTRY_INFO!$H897=1,COUNTRY_INFO!F897+COUNTRY_INFO!G897,0),IF(COUNTRY_INFO!$H897=1,COUNTRY_INFO!F897+COUNTRY_INFO!G897,IF(COUNTRY_INFO!$I897=1,IF(COUNTRY_INFO!M897&gt;=(COUNTRY_INFO!F897+COUNTRY_INFO!G897),COUNTRY_INFO!F897+COUNTRY_INFO!G897,COUNTRY_INFO!$M897),0))))</f>
        <v>0</v>
      </c>
      <c r="E897" s="16">
        <f>IF(AND(INTRO!$E$39="Non-endemic",INTRO!$E$37="Non-endemic"),"Not required",IF(INTRO!$E$39="Non-endemic","Treat with DEC",COUNTRY_INFO!P897))</f>
        <v>0</v>
      </c>
      <c r="F897" s="16">
        <f>IF(INTRO!$E$39&lt;&gt;"Non-endemic",COUNTRY_INFO!Q897,"Not required")</f>
        <v>0</v>
      </c>
      <c r="G897" s="15">
        <f>IF(COUNTRY_INFO!H897=1, IF($E897=1,$D897, 0),0)</f>
        <v>0</v>
      </c>
      <c r="H897" s="15">
        <f>IF(INTRO!$E$39&lt;&gt;"Endemic",0, IF(AND(COUNTRY_INFO!$I897=1,$F897&lt;&gt;0),IF(COUNTRY_INFO!M897&gt;=(COUNTRY_INFO!F897+COUNTRY_INFO!G897),COUNTRY_INFO!F897+COUNTRY_INFO!G897,COUNTRY_INFO!$M897), 0))</f>
        <v>0</v>
      </c>
      <c r="I897" s="3"/>
      <c r="J897" s="15">
        <f t="shared" si="93"/>
        <v>0</v>
      </c>
      <c r="K897" s="15">
        <f t="shared" si="94"/>
        <v>0</v>
      </c>
      <c r="L897" s="15">
        <f t="shared" si="95"/>
        <v>0</v>
      </c>
      <c r="M897" s="15">
        <f t="shared" si="96"/>
        <v>0</v>
      </c>
      <c r="N897" s="15">
        <f t="shared" si="97"/>
        <v>0</v>
      </c>
      <c r="O897" s="25"/>
      <c r="P897" s="17">
        <f t="shared" si="91"/>
        <v>0</v>
      </c>
      <c r="Q897" s="17">
        <f t="shared" si="92"/>
        <v>0</v>
      </c>
    </row>
    <row r="898" spans="1:17" x14ac:dyDescent="0.2">
      <c r="A898" s="14" t="str">
        <f>IF(INTRO!$E$39="Non-endemic"," ",IF(COUNTRY_INFO!A898=0," ",COUNTRY_INFO!A898))</f>
        <v>Ethiopia</v>
      </c>
      <c r="B898" s="14" t="str">
        <f>IF(INTRO!$E$39="Non-endemic"," ",IF(COUNTRY_INFO!B898=0," ",COUNTRY_INFO!B898))</f>
        <v>TigraySouth Tigray</v>
      </c>
      <c r="C898" s="14" t="str">
        <f>IF(INTRO!$E$39="Non-endemic"," ",IF(COUNTRY_INFO!C898=0," ",COUNTRY_INFO!C898))</f>
        <v>Korem Town</v>
      </c>
      <c r="D898" s="15">
        <f>IF(INTRO!$E$39="Non-endemic",0,IF(INTRO!$E$39="Endemic but PC is not required",IF(COUNTRY_INFO!$H898=1,COUNTRY_INFO!F898+COUNTRY_INFO!G898,0),IF(COUNTRY_INFO!$H898=1,COUNTRY_INFO!F898+COUNTRY_INFO!G898,IF(COUNTRY_INFO!$I898=1,IF(COUNTRY_INFO!M898&gt;=(COUNTRY_INFO!F898+COUNTRY_INFO!G898),COUNTRY_INFO!F898+COUNTRY_INFO!G898,COUNTRY_INFO!$M898),0))))</f>
        <v>0</v>
      </c>
      <c r="E898" s="16">
        <f>IF(AND(INTRO!$E$39="Non-endemic",INTRO!$E$37="Non-endemic"),"Not required",IF(INTRO!$E$39="Non-endemic","Treat with DEC",COUNTRY_INFO!P898))</f>
        <v>0</v>
      </c>
      <c r="F898" s="16">
        <f>IF(INTRO!$E$39&lt;&gt;"Non-endemic",COUNTRY_INFO!Q898,"Not required")</f>
        <v>0</v>
      </c>
      <c r="G898" s="15">
        <f>IF(COUNTRY_INFO!H898=1, IF($E898=1,$D898, 0),0)</f>
        <v>0</v>
      </c>
      <c r="H898" s="15">
        <f>IF(INTRO!$E$39&lt;&gt;"Endemic",0, IF(AND(COUNTRY_INFO!$I898=1,$F898&lt;&gt;0),IF(COUNTRY_INFO!M898&gt;=(COUNTRY_INFO!F898+COUNTRY_INFO!G898),COUNTRY_INFO!F898+COUNTRY_INFO!G898,COUNTRY_INFO!$M898), 0))</f>
        <v>0</v>
      </c>
      <c r="I898" s="3"/>
      <c r="J898" s="15">
        <f t="shared" si="93"/>
        <v>0</v>
      </c>
      <c r="K898" s="15">
        <f t="shared" si="94"/>
        <v>0</v>
      </c>
      <c r="L898" s="15">
        <f t="shared" si="95"/>
        <v>0</v>
      </c>
      <c r="M898" s="15">
        <f t="shared" si="96"/>
        <v>0</v>
      </c>
      <c r="N898" s="15">
        <f t="shared" si="97"/>
        <v>0</v>
      </c>
      <c r="O898" s="25"/>
      <c r="P898" s="17">
        <f t="shared" si="91"/>
        <v>0</v>
      </c>
      <c r="Q898" s="17">
        <f t="shared" si="92"/>
        <v>0</v>
      </c>
    </row>
    <row r="899" spans="1:17" x14ac:dyDescent="0.2">
      <c r="A899" s="14" t="str">
        <f>IF(INTRO!$E$39="Non-endemic"," ",IF(COUNTRY_INFO!A899=0," ",COUNTRY_INFO!A899))</f>
        <v>Ethiopia</v>
      </c>
      <c r="B899" s="14" t="str">
        <f>IF(INTRO!$E$39="Non-endemic"," ",IF(COUNTRY_INFO!B899=0," ",COUNTRY_INFO!B899))</f>
        <v>TigraySouth Tigray</v>
      </c>
      <c r="C899" s="14" t="str">
        <f>IF(INTRO!$E$39="Non-endemic"," ",IF(COUNTRY_INFO!C899=0," ",COUNTRY_INFO!C899))</f>
        <v>Maichew Town</v>
      </c>
      <c r="D899" s="15">
        <f>IF(INTRO!$E$39="Non-endemic",0,IF(INTRO!$E$39="Endemic but PC is not required",IF(COUNTRY_INFO!$H899=1,COUNTRY_INFO!F899+COUNTRY_INFO!G899,0),IF(COUNTRY_INFO!$H899=1,COUNTRY_INFO!F899+COUNTRY_INFO!G899,IF(COUNTRY_INFO!$I899=1,IF(COUNTRY_INFO!M899&gt;=(COUNTRY_INFO!F899+COUNTRY_INFO!G899),COUNTRY_INFO!F899+COUNTRY_INFO!G899,COUNTRY_INFO!$M899),0))))</f>
        <v>0</v>
      </c>
      <c r="E899" s="16">
        <f>IF(AND(INTRO!$E$39="Non-endemic",INTRO!$E$37="Non-endemic"),"Not required",IF(INTRO!$E$39="Non-endemic","Treat with DEC",COUNTRY_INFO!P899))</f>
        <v>0</v>
      </c>
      <c r="F899" s="16">
        <f>IF(INTRO!$E$39&lt;&gt;"Non-endemic",COUNTRY_INFO!Q899,"Not required")</f>
        <v>0</v>
      </c>
      <c r="G899" s="15">
        <f>IF(COUNTRY_INFO!H899=1, IF($E899=1,$D899, 0),0)</f>
        <v>0</v>
      </c>
      <c r="H899" s="15">
        <f>IF(INTRO!$E$39&lt;&gt;"Endemic",0, IF(AND(COUNTRY_INFO!$I899=1,$F899&lt;&gt;0),IF(COUNTRY_INFO!M899&gt;=(COUNTRY_INFO!F899+COUNTRY_INFO!G899),COUNTRY_INFO!F899+COUNTRY_INFO!G899,COUNTRY_INFO!$M899), 0))</f>
        <v>0</v>
      </c>
      <c r="I899" s="3"/>
      <c r="J899" s="15">
        <f t="shared" si="93"/>
        <v>0</v>
      </c>
      <c r="K899" s="15">
        <f t="shared" si="94"/>
        <v>0</v>
      </c>
      <c r="L899" s="15">
        <f t="shared" si="95"/>
        <v>0</v>
      </c>
      <c r="M899" s="15">
        <f t="shared" si="96"/>
        <v>0</v>
      </c>
      <c r="N899" s="15">
        <f t="shared" si="97"/>
        <v>0</v>
      </c>
      <c r="O899" s="25"/>
      <c r="P899" s="17">
        <f t="shared" si="91"/>
        <v>0</v>
      </c>
      <c r="Q899" s="17">
        <f t="shared" si="92"/>
        <v>0</v>
      </c>
    </row>
    <row r="900" spans="1:17" x14ac:dyDescent="0.2">
      <c r="A900" s="14" t="str">
        <f>IF(INTRO!$E$39="Non-endemic"," ",IF(COUNTRY_INFO!A900=0," ",COUNTRY_INFO!A900))</f>
        <v>Ethiopia</v>
      </c>
      <c r="B900" s="14" t="str">
        <f>IF(INTRO!$E$39="Non-endemic"," ",IF(COUNTRY_INFO!B900=0," ",COUNTRY_INFO!B900))</f>
        <v>TigraySouth Tigray</v>
      </c>
      <c r="C900" s="14" t="str">
        <f>IF(INTRO!$E$39="Non-endemic"," ",IF(COUNTRY_INFO!C900=0," ",COUNTRY_INFO!C900))</f>
        <v>Ofla</v>
      </c>
      <c r="D900" s="15">
        <f>IF(INTRO!$E$39="Non-endemic",0,IF(INTRO!$E$39="Endemic but PC is not required",IF(COUNTRY_INFO!$H900=1,COUNTRY_INFO!F900+COUNTRY_INFO!G900,0),IF(COUNTRY_INFO!$H900=1,COUNTRY_INFO!F900+COUNTRY_INFO!G900,IF(COUNTRY_INFO!$I900=1,IF(COUNTRY_INFO!M900&gt;=(COUNTRY_INFO!F900+COUNTRY_INFO!G900),COUNTRY_INFO!F900+COUNTRY_INFO!G900,COUNTRY_INFO!$M900),0))))</f>
        <v>0</v>
      </c>
      <c r="E900" s="16">
        <f>IF(AND(INTRO!$E$39="Non-endemic",INTRO!$E$37="Non-endemic"),"Not required",IF(INTRO!$E$39="Non-endemic","Treat with DEC",COUNTRY_INFO!P900))</f>
        <v>0</v>
      </c>
      <c r="F900" s="16">
        <f>IF(INTRO!$E$39&lt;&gt;"Non-endemic",COUNTRY_INFO!Q900,"Not required")</f>
        <v>0</v>
      </c>
      <c r="G900" s="15">
        <f>IF(COUNTRY_INFO!H900=1, IF($E900=1,$D900, 0),0)</f>
        <v>0</v>
      </c>
      <c r="H900" s="15">
        <f>IF(INTRO!$E$39&lt;&gt;"Endemic",0, IF(AND(COUNTRY_INFO!$I900=1,$F900&lt;&gt;0),IF(COUNTRY_INFO!M900&gt;=(COUNTRY_INFO!F900+COUNTRY_INFO!G900),COUNTRY_INFO!F900+COUNTRY_INFO!G900,COUNTRY_INFO!$M900), 0))</f>
        <v>0</v>
      </c>
      <c r="I900" s="3"/>
      <c r="J900" s="15">
        <f t="shared" si="93"/>
        <v>0</v>
      </c>
      <c r="K900" s="15">
        <f t="shared" si="94"/>
        <v>0</v>
      </c>
      <c r="L900" s="15">
        <f t="shared" si="95"/>
        <v>0</v>
      </c>
      <c r="M900" s="15">
        <f t="shared" si="96"/>
        <v>0</v>
      </c>
      <c r="N900" s="15">
        <f t="shared" si="97"/>
        <v>0</v>
      </c>
      <c r="O900" s="25"/>
      <c r="P900" s="17">
        <f t="shared" si="91"/>
        <v>0</v>
      </c>
      <c r="Q900" s="17">
        <f t="shared" si="92"/>
        <v>0</v>
      </c>
    </row>
    <row r="901" spans="1:17" x14ac:dyDescent="0.2">
      <c r="A901" s="14" t="str">
        <f>IF(INTRO!$E$39="Non-endemic"," ",IF(COUNTRY_INFO!A901=0," ",COUNTRY_INFO!A901))</f>
        <v>Ethiopia</v>
      </c>
      <c r="B901" s="14" t="str">
        <f>IF(INTRO!$E$39="Non-endemic"," ",IF(COUNTRY_INFO!B901=0," ",COUNTRY_INFO!B901))</f>
        <v>TigraySouth Tigray</v>
      </c>
      <c r="C901" s="14" t="str">
        <f>IF(INTRO!$E$39="Non-endemic"," ",IF(COUNTRY_INFO!C901=0," ",COUNTRY_INFO!C901))</f>
        <v>Raya Alamata</v>
      </c>
      <c r="D901" s="15">
        <f>IF(INTRO!$E$39="Non-endemic",0,IF(INTRO!$E$39="Endemic but PC is not required",IF(COUNTRY_INFO!$H901=1,COUNTRY_INFO!F901+COUNTRY_INFO!G901,0),IF(COUNTRY_INFO!$H901=1,COUNTRY_INFO!F901+COUNTRY_INFO!G901,IF(COUNTRY_INFO!$I901=1,IF(COUNTRY_INFO!M901&gt;=(COUNTRY_INFO!F901+COUNTRY_INFO!G901),COUNTRY_INFO!F901+COUNTRY_INFO!G901,COUNTRY_INFO!$M901),0))))</f>
        <v>0</v>
      </c>
      <c r="E901" s="16">
        <f>IF(AND(INTRO!$E$39="Non-endemic",INTRO!$E$37="Non-endemic"),"Not required",IF(INTRO!$E$39="Non-endemic","Treat with DEC",COUNTRY_INFO!P901))</f>
        <v>0</v>
      </c>
      <c r="F901" s="16">
        <f>IF(INTRO!$E$39&lt;&gt;"Non-endemic",COUNTRY_INFO!Q901,"Not required")</f>
        <v>0</v>
      </c>
      <c r="G901" s="15">
        <f>IF(COUNTRY_INFO!H901=1, IF($E901=1,$D901, 0),0)</f>
        <v>0</v>
      </c>
      <c r="H901" s="15">
        <f>IF(INTRO!$E$39&lt;&gt;"Endemic",0, IF(AND(COUNTRY_INFO!$I901=1,$F901&lt;&gt;0),IF(COUNTRY_INFO!M901&gt;=(COUNTRY_INFO!F901+COUNTRY_INFO!G901),COUNTRY_INFO!F901+COUNTRY_INFO!G901,COUNTRY_INFO!$M901), 0))</f>
        <v>0</v>
      </c>
      <c r="I901" s="3"/>
      <c r="J901" s="15">
        <f t="shared" si="93"/>
        <v>0</v>
      </c>
      <c r="K901" s="15">
        <f t="shared" si="94"/>
        <v>0</v>
      </c>
      <c r="L901" s="15">
        <f t="shared" si="95"/>
        <v>0</v>
      </c>
      <c r="M901" s="15">
        <f t="shared" si="96"/>
        <v>0</v>
      </c>
      <c r="N901" s="15">
        <f t="shared" si="97"/>
        <v>0</v>
      </c>
      <c r="O901" s="25"/>
      <c r="P901" s="17">
        <f t="shared" si="91"/>
        <v>0</v>
      </c>
      <c r="Q901" s="17">
        <f t="shared" si="92"/>
        <v>0</v>
      </c>
    </row>
    <row r="902" spans="1:17" x14ac:dyDescent="0.2">
      <c r="A902" s="14" t="str">
        <f>IF(INTRO!$E$39="Non-endemic"," ",IF(COUNTRY_INFO!A902=0," ",COUNTRY_INFO!A902))</f>
        <v>Ethiopia</v>
      </c>
      <c r="B902" s="14" t="str">
        <f>IF(INTRO!$E$39="Non-endemic"," ",IF(COUNTRY_INFO!B902=0," ",COUNTRY_INFO!B902))</f>
        <v>TigraySouth Tigray</v>
      </c>
      <c r="C902" s="14" t="str">
        <f>IF(INTRO!$E$39="Non-endemic"," ",IF(COUNTRY_INFO!C902=0," ",COUNTRY_INFO!C902))</f>
        <v>Raya Azebo</v>
      </c>
      <c r="D902" s="15">
        <f>IF(INTRO!$E$39="Non-endemic",0,IF(INTRO!$E$39="Endemic but PC is not required",IF(COUNTRY_INFO!$H902=1,COUNTRY_INFO!F902+COUNTRY_INFO!G902,0),IF(COUNTRY_INFO!$H902=1,COUNTRY_INFO!F902+COUNTRY_INFO!G902,IF(COUNTRY_INFO!$I902=1,IF(COUNTRY_INFO!M902&gt;=(COUNTRY_INFO!F902+COUNTRY_INFO!G902),COUNTRY_INFO!F902+COUNTRY_INFO!G902,COUNTRY_INFO!$M902),0))))</f>
        <v>0</v>
      </c>
      <c r="E902" s="16">
        <f>IF(AND(INTRO!$E$39="Non-endemic",INTRO!$E$37="Non-endemic"),"Not required",IF(INTRO!$E$39="Non-endemic","Treat with DEC",COUNTRY_INFO!P902))</f>
        <v>0</v>
      </c>
      <c r="F902" s="16">
        <f>IF(INTRO!$E$39&lt;&gt;"Non-endemic",COUNTRY_INFO!Q902,"Not required")</f>
        <v>0</v>
      </c>
      <c r="G902" s="15">
        <f>IF(COUNTRY_INFO!H902=1, IF($E902=1,$D902, 0),0)</f>
        <v>0</v>
      </c>
      <c r="H902" s="15">
        <f>IF(INTRO!$E$39&lt;&gt;"Endemic",0, IF(AND(COUNTRY_INFO!$I902=1,$F902&lt;&gt;0),IF(COUNTRY_INFO!M902&gt;=(COUNTRY_INFO!F902+COUNTRY_INFO!G902),COUNTRY_INFO!F902+COUNTRY_INFO!G902,COUNTRY_INFO!$M902), 0))</f>
        <v>0</v>
      </c>
      <c r="I902" s="3"/>
      <c r="J902" s="15">
        <f t="shared" si="93"/>
        <v>0</v>
      </c>
      <c r="K902" s="15">
        <f t="shared" si="94"/>
        <v>0</v>
      </c>
      <c r="L902" s="15">
        <f t="shared" si="95"/>
        <v>0</v>
      </c>
      <c r="M902" s="15">
        <f t="shared" si="96"/>
        <v>0</v>
      </c>
      <c r="N902" s="15">
        <f t="shared" si="97"/>
        <v>0</v>
      </c>
      <c r="O902" s="25"/>
      <c r="P902" s="17">
        <f t="shared" si="91"/>
        <v>0</v>
      </c>
      <c r="Q902" s="17">
        <f t="shared" si="92"/>
        <v>0</v>
      </c>
    </row>
    <row r="903" spans="1:17" x14ac:dyDescent="0.2">
      <c r="A903" s="14" t="str">
        <f>IF(INTRO!$E$39="Non-endemic"," ",IF(COUNTRY_INFO!A903=0," ",COUNTRY_INFO!A903))</f>
        <v>Ethiopia</v>
      </c>
      <c r="B903" s="14" t="str">
        <f>IF(INTRO!$E$39="Non-endemic"," ",IF(COUNTRY_INFO!B903=0," ",COUNTRY_INFO!B903))</f>
        <v>TigrayWest Tigray</v>
      </c>
      <c r="C903" s="14" t="str">
        <f>IF(INTRO!$E$39="Non-endemic"," ",IF(COUNTRY_INFO!C903=0," ",COUNTRY_INFO!C903))</f>
        <v>Kafta Humera</v>
      </c>
      <c r="D903" s="15">
        <f>IF(INTRO!$E$39="Non-endemic",0,IF(INTRO!$E$39="Endemic but PC is not required",IF(COUNTRY_INFO!$H903=1,COUNTRY_INFO!F903+COUNTRY_INFO!G903,0),IF(COUNTRY_INFO!$H903=1,COUNTRY_INFO!F903+COUNTRY_INFO!G903,IF(COUNTRY_INFO!$I903=1,IF(COUNTRY_INFO!M903&gt;=(COUNTRY_INFO!F903+COUNTRY_INFO!G903),COUNTRY_INFO!F903+COUNTRY_INFO!G903,COUNTRY_INFO!$M903),0))))</f>
        <v>0</v>
      </c>
      <c r="E903" s="16">
        <f>IF(AND(INTRO!$E$39="Non-endemic",INTRO!$E$37="Non-endemic"),"Not required",IF(INTRO!$E$39="Non-endemic","Treat with DEC",COUNTRY_INFO!P903))</f>
        <v>0</v>
      </c>
      <c r="F903" s="16">
        <f>IF(INTRO!$E$39&lt;&gt;"Non-endemic",COUNTRY_INFO!Q903,"Not required")</f>
        <v>0</v>
      </c>
      <c r="G903" s="15">
        <f>IF(COUNTRY_INFO!H903=1, IF($E903=1,$D903, 0),0)</f>
        <v>0</v>
      </c>
      <c r="H903" s="15">
        <f>IF(INTRO!$E$39&lt;&gt;"Endemic",0, IF(AND(COUNTRY_INFO!$I903=1,$F903&lt;&gt;0),IF(COUNTRY_INFO!M903&gt;=(COUNTRY_INFO!F903+COUNTRY_INFO!G903),COUNTRY_INFO!F903+COUNTRY_INFO!G903,COUNTRY_INFO!$M903), 0))</f>
        <v>0</v>
      </c>
      <c r="I903" s="3"/>
      <c r="J903" s="15">
        <f t="shared" si="93"/>
        <v>0</v>
      </c>
      <c r="K903" s="15">
        <f t="shared" si="94"/>
        <v>0</v>
      </c>
      <c r="L903" s="15">
        <f t="shared" si="95"/>
        <v>0</v>
      </c>
      <c r="M903" s="15">
        <f t="shared" si="96"/>
        <v>0</v>
      </c>
      <c r="N903" s="15">
        <f t="shared" si="97"/>
        <v>0</v>
      </c>
      <c r="O903" s="25"/>
      <c r="P903" s="17">
        <f t="shared" si="91"/>
        <v>0</v>
      </c>
      <c r="Q903" s="17">
        <f t="shared" si="92"/>
        <v>0</v>
      </c>
    </row>
    <row r="904" spans="1:17" x14ac:dyDescent="0.2">
      <c r="A904" s="14" t="str">
        <f>IF(INTRO!$E$39="Non-endemic"," ",IF(COUNTRY_INFO!A904=0," ",COUNTRY_INFO!A904))</f>
        <v>Ethiopia</v>
      </c>
      <c r="B904" s="14" t="str">
        <f>IF(INTRO!$E$39="Non-endemic"," ",IF(COUNTRY_INFO!B904=0," ",COUNTRY_INFO!B904))</f>
        <v>TigrayWest Tigray</v>
      </c>
      <c r="C904" s="14" t="str">
        <f>IF(INTRO!$E$39="Non-endemic"," ",IF(COUNTRY_INFO!C904=0," ",COUNTRY_INFO!C904))</f>
        <v>Setit Humera Town</v>
      </c>
      <c r="D904" s="15">
        <f>IF(INTRO!$E$39="Non-endemic",0,IF(INTRO!$E$39="Endemic but PC is not required",IF(COUNTRY_INFO!$H904=1,COUNTRY_INFO!F904+COUNTRY_INFO!G904,0),IF(COUNTRY_INFO!$H904=1,COUNTRY_INFO!F904+COUNTRY_INFO!G904,IF(COUNTRY_INFO!$I904=1,IF(COUNTRY_INFO!M904&gt;=(COUNTRY_INFO!F904+COUNTRY_INFO!G904),COUNTRY_INFO!F904+COUNTRY_INFO!G904,COUNTRY_INFO!$M904),0))))</f>
        <v>0</v>
      </c>
      <c r="E904" s="16">
        <f>IF(AND(INTRO!$E$39="Non-endemic",INTRO!$E$37="Non-endemic"),"Not required",IF(INTRO!$E$39="Non-endemic","Treat with DEC",COUNTRY_INFO!P904))</f>
        <v>0</v>
      </c>
      <c r="F904" s="16">
        <f>IF(INTRO!$E$39&lt;&gt;"Non-endemic",COUNTRY_INFO!Q904,"Not required")</f>
        <v>0</v>
      </c>
      <c r="G904" s="15">
        <f>IF(COUNTRY_INFO!H904=1, IF($E904=1,$D904, 0),0)</f>
        <v>0</v>
      </c>
      <c r="H904" s="15">
        <f>IF(INTRO!$E$39&lt;&gt;"Endemic",0, IF(AND(COUNTRY_INFO!$I904=1,$F904&lt;&gt;0),IF(COUNTRY_INFO!M904&gt;=(COUNTRY_INFO!F904+COUNTRY_INFO!G904),COUNTRY_INFO!F904+COUNTRY_INFO!G904,COUNTRY_INFO!$M904), 0))</f>
        <v>0</v>
      </c>
      <c r="I904" s="3"/>
      <c r="J904" s="15">
        <f t="shared" si="93"/>
        <v>0</v>
      </c>
      <c r="K904" s="15">
        <f t="shared" si="94"/>
        <v>0</v>
      </c>
      <c r="L904" s="15">
        <f t="shared" si="95"/>
        <v>0</v>
      </c>
      <c r="M904" s="15">
        <f t="shared" si="96"/>
        <v>0</v>
      </c>
      <c r="N904" s="15">
        <f t="shared" si="97"/>
        <v>0</v>
      </c>
      <c r="O904" s="25"/>
      <c r="P904" s="17">
        <f t="shared" ref="P904:P906" si="98">IF($N904&gt;$O904,$N904-$O904,0)</f>
        <v>0</v>
      </c>
      <c r="Q904" s="17">
        <f t="shared" ref="Q904:Q906" si="99">ROUNDUP($N904/500,0)</f>
        <v>0</v>
      </c>
    </row>
    <row r="905" spans="1:17" x14ac:dyDescent="0.2">
      <c r="A905" s="14" t="str">
        <f>IF(INTRO!$E$39="Non-endemic"," ",IF(COUNTRY_INFO!A905=0," ",COUNTRY_INFO!A905))</f>
        <v>Ethiopia</v>
      </c>
      <c r="B905" s="14" t="str">
        <f>IF(INTRO!$E$39="Non-endemic"," ",IF(COUNTRY_INFO!B905=0," ",COUNTRY_INFO!B905))</f>
        <v>TigrayWest Tigray</v>
      </c>
      <c r="C905" s="14" t="str">
        <f>IF(INTRO!$E$39="Non-endemic"," ",IF(COUNTRY_INFO!C905=0," ",COUNTRY_INFO!C905))</f>
        <v>Tsegede</v>
      </c>
      <c r="D905" s="15">
        <f>IF(INTRO!$E$39="Non-endemic",0,IF(INTRO!$E$39="Endemic but PC is not required",IF(COUNTRY_INFO!$H905=1,COUNTRY_INFO!F905+COUNTRY_INFO!G905,0),IF(COUNTRY_INFO!$H905=1,COUNTRY_INFO!F905+COUNTRY_INFO!G905,IF(COUNTRY_INFO!$I905=1,IF(COUNTRY_INFO!M905&gt;=(COUNTRY_INFO!F905+COUNTRY_INFO!G905),COUNTRY_INFO!F905+COUNTRY_INFO!G905,COUNTRY_INFO!$M905),0))))</f>
        <v>0</v>
      </c>
      <c r="E905" s="16">
        <f>IF(AND(INTRO!$E$39="Non-endemic",INTRO!$E$37="Non-endemic"),"Not required",IF(INTRO!$E$39="Non-endemic","Treat with DEC",COUNTRY_INFO!P905))</f>
        <v>0</v>
      </c>
      <c r="F905" s="16">
        <f>IF(INTRO!$E$39&lt;&gt;"Non-endemic",COUNTRY_INFO!Q905,"Not required")</f>
        <v>0</v>
      </c>
      <c r="G905" s="15">
        <f>IF(COUNTRY_INFO!H905=1, IF($E905=1,$D905, 0),0)</f>
        <v>0</v>
      </c>
      <c r="H905" s="15">
        <f>IF(INTRO!$E$39&lt;&gt;"Endemic",0, IF(AND(COUNTRY_INFO!$I905=1,$F905&lt;&gt;0),IF(COUNTRY_INFO!M905&gt;=(COUNTRY_INFO!F905+COUNTRY_INFO!G905),COUNTRY_INFO!F905+COUNTRY_INFO!G905,COUNTRY_INFO!$M905), 0))</f>
        <v>0</v>
      </c>
      <c r="I905" s="3"/>
      <c r="J905" s="15">
        <f t="shared" si="93"/>
        <v>0</v>
      </c>
      <c r="K905" s="15">
        <f t="shared" si="94"/>
        <v>0</v>
      </c>
      <c r="L905" s="15">
        <f t="shared" si="95"/>
        <v>0</v>
      </c>
      <c r="M905" s="15">
        <f t="shared" si="96"/>
        <v>0</v>
      </c>
      <c r="N905" s="15">
        <f t="shared" si="97"/>
        <v>0</v>
      </c>
      <c r="O905" s="25"/>
      <c r="P905" s="17">
        <f t="shared" si="98"/>
        <v>0</v>
      </c>
      <c r="Q905" s="17">
        <f t="shared" si="99"/>
        <v>0</v>
      </c>
    </row>
    <row r="906" spans="1:17" x14ac:dyDescent="0.2">
      <c r="A906" s="14" t="str">
        <f>IF(INTRO!$E$39="Non-endemic"," ",IF(COUNTRY_INFO!A906=0," ",COUNTRY_INFO!A906))</f>
        <v>Ethiopia</v>
      </c>
      <c r="B906" s="14" t="str">
        <f>IF(INTRO!$E$39="Non-endemic"," ",IF(COUNTRY_INFO!B906=0," ",COUNTRY_INFO!B906))</f>
        <v>TigrayWest Tigray</v>
      </c>
      <c r="C906" s="14" t="str">
        <f>IF(INTRO!$E$39="Non-endemic"," ",IF(COUNTRY_INFO!C906=0," ",COUNTRY_INFO!C906))</f>
        <v>Welkait</v>
      </c>
      <c r="D906" s="15">
        <f>IF(INTRO!$E$39="Non-endemic",0,IF(INTRO!$E$39="Endemic but PC is not required",IF(COUNTRY_INFO!$H906=1,COUNTRY_INFO!F906+COUNTRY_INFO!G906,0),IF(COUNTRY_INFO!$H906=1,COUNTRY_INFO!F906+COUNTRY_INFO!G906,IF(COUNTRY_INFO!$I906=1,IF(COUNTRY_INFO!M906&gt;=(COUNTRY_INFO!F906+COUNTRY_INFO!G906),COUNTRY_INFO!F906+COUNTRY_INFO!G906,COUNTRY_INFO!$M906),0))))</f>
        <v>0</v>
      </c>
      <c r="E906" s="16">
        <f>IF(AND(INTRO!$E$39="Non-endemic",INTRO!$E$37="Non-endemic"),"Not required",IF(INTRO!$E$39="Non-endemic","Treat with DEC",COUNTRY_INFO!P906))</f>
        <v>0</v>
      </c>
      <c r="F906" s="16">
        <f>IF(INTRO!$E$39&lt;&gt;"Non-endemic",COUNTRY_INFO!Q906,"Not required")</f>
        <v>0</v>
      </c>
      <c r="G906" s="15">
        <f>IF(COUNTRY_INFO!H906=1, IF($E906=1,$D906, 0),0)</f>
        <v>0</v>
      </c>
      <c r="H906" s="15">
        <f>IF(INTRO!$E$39&lt;&gt;"Endemic",0, IF(AND(COUNTRY_INFO!$I906=1,$F906&lt;&gt;0),IF(COUNTRY_INFO!M906&gt;=(COUNTRY_INFO!F906+COUNTRY_INFO!G906),COUNTRY_INFO!F906+COUNTRY_INFO!G906,COUNTRY_INFO!$M906), 0))</f>
        <v>0</v>
      </c>
      <c r="I906" s="3"/>
      <c r="J906" s="15">
        <f t="shared" ref="J906" si="100">IF(I906=0,H906,IF(I906&gt;H906,H906,I906))</f>
        <v>0</v>
      </c>
      <c r="K906" s="15">
        <f t="shared" ref="K906" si="101">IF(G906&lt;J906,0,IF($E906=1, (G906-J906)*2.8, 0))</f>
        <v>0</v>
      </c>
      <c r="L906" s="15">
        <f t="shared" ref="L906" si="102">IF($E906&lt;$F906, J906*(F906-E906)*2.8, 0)</f>
        <v>0</v>
      </c>
      <c r="M906" s="15">
        <f t="shared" ref="M906" si="103">IF(AND($E906=1, $F906&lt;&gt;0), J906*2.8, 0)</f>
        <v>0</v>
      </c>
      <c r="N906" s="15">
        <f t="shared" ref="N906" si="104">SUM(K906:M906)</f>
        <v>0</v>
      </c>
      <c r="O906" s="25"/>
      <c r="P906" s="17">
        <f t="shared" si="98"/>
        <v>0</v>
      </c>
      <c r="Q906" s="17">
        <f t="shared" si="99"/>
        <v>0</v>
      </c>
    </row>
    <row r="907" spans="1:17" x14ac:dyDescent="0.2">
      <c r="A907"/>
      <c r="B907"/>
      <c r="C907"/>
      <c r="D907"/>
      <c r="E907"/>
      <c r="F907"/>
      <c r="G907"/>
      <c r="H907"/>
      <c r="I907"/>
      <c r="J907"/>
      <c r="K907"/>
      <c r="L907"/>
      <c r="M907"/>
      <c r="N907"/>
      <c r="O907"/>
      <c r="P907"/>
      <c r="Q907"/>
    </row>
    <row r="908" spans="1:17" x14ac:dyDescent="0.2">
      <c r="A908"/>
      <c r="B908"/>
      <c r="C908"/>
      <c r="D908"/>
      <c r="E908"/>
      <c r="F908"/>
      <c r="G908"/>
      <c r="H908"/>
      <c r="I908"/>
      <c r="J908"/>
      <c r="K908"/>
      <c r="L908"/>
      <c r="M908"/>
      <c r="N908"/>
      <c r="O908"/>
      <c r="P908"/>
      <c r="Q908"/>
    </row>
    <row r="909" spans="1:17" x14ac:dyDescent="0.2">
      <c r="A909"/>
      <c r="B909"/>
      <c r="C909"/>
      <c r="D909"/>
      <c r="E909"/>
      <c r="F909"/>
      <c r="G909"/>
      <c r="H909"/>
      <c r="I909"/>
      <c r="J909"/>
      <c r="K909"/>
      <c r="L909"/>
      <c r="M909"/>
      <c r="N909"/>
      <c r="O909"/>
      <c r="P909"/>
      <c r="Q909"/>
    </row>
    <row r="910" spans="1:17" x14ac:dyDescent="0.2">
      <c r="A910"/>
      <c r="B910"/>
      <c r="C910"/>
      <c r="D910"/>
      <c r="E910"/>
      <c r="F910"/>
      <c r="G910"/>
      <c r="H910"/>
      <c r="I910"/>
      <c r="J910"/>
      <c r="K910"/>
      <c r="L910"/>
      <c r="M910"/>
      <c r="N910"/>
      <c r="O910"/>
      <c r="P910"/>
      <c r="Q910"/>
    </row>
    <row r="911" spans="1:17" x14ac:dyDescent="0.2">
      <c r="A911"/>
      <c r="B911"/>
      <c r="C911"/>
      <c r="D911"/>
      <c r="E911"/>
      <c r="F911"/>
      <c r="G911"/>
      <c r="H911"/>
      <c r="I911"/>
      <c r="J911"/>
      <c r="K911"/>
      <c r="L911"/>
      <c r="M911"/>
      <c r="N911"/>
      <c r="O911"/>
      <c r="P911"/>
      <c r="Q911"/>
    </row>
    <row r="912" spans="1:17" x14ac:dyDescent="0.2">
      <c r="A912"/>
      <c r="B912"/>
      <c r="C912"/>
      <c r="D912"/>
      <c r="E912"/>
      <c r="F912"/>
      <c r="G912"/>
      <c r="H912"/>
      <c r="I912"/>
      <c r="J912"/>
      <c r="K912"/>
      <c r="L912"/>
      <c r="M912"/>
      <c r="N912"/>
      <c r="O912"/>
      <c r="P912"/>
      <c r="Q912"/>
    </row>
    <row r="913" spans="1:17" x14ac:dyDescent="0.2">
      <c r="A913"/>
      <c r="B913"/>
      <c r="C913"/>
      <c r="D913"/>
      <c r="E913"/>
      <c r="F913"/>
      <c r="G913"/>
      <c r="H913"/>
      <c r="I913"/>
      <c r="J913"/>
      <c r="K913"/>
      <c r="L913"/>
      <c r="M913"/>
      <c r="N913"/>
      <c r="O913"/>
      <c r="P913"/>
      <c r="Q913"/>
    </row>
    <row r="914" spans="1:17" x14ac:dyDescent="0.2">
      <c r="A914"/>
      <c r="B914"/>
      <c r="C914"/>
      <c r="D914"/>
      <c r="E914"/>
      <c r="F914"/>
      <c r="G914"/>
      <c r="H914"/>
      <c r="I914"/>
      <c r="J914"/>
      <c r="K914"/>
      <c r="L914"/>
      <c r="M914"/>
      <c r="N914"/>
      <c r="O914"/>
      <c r="P914"/>
      <c r="Q914"/>
    </row>
    <row r="915" spans="1:17" x14ac:dyDescent="0.2">
      <c r="A915"/>
      <c r="B915"/>
      <c r="C915"/>
      <c r="D915"/>
      <c r="E915"/>
      <c r="F915"/>
      <c r="G915"/>
      <c r="H915"/>
      <c r="I915"/>
      <c r="J915"/>
      <c r="K915"/>
      <c r="L915"/>
      <c r="M915"/>
      <c r="N915"/>
      <c r="O915"/>
      <c r="P915"/>
      <c r="Q915"/>
    </row>
    <row r="916" spans="1:17" x14ac:dyDescent="0.2">
      <c r="A916"/>
      <c r="B916"/>
      <c r="C916"/>
      <c r="D916"/>
      <c r="E916"/>
      <c r="F916"/>
      <c r="G916"/>
      <c r="H916"/>
      <c r="I916"/>
      <c r="J916"/>
      <c r="K916"/>
      <c r="L916"/>
      <c r="M916"/>
      <c r="N916"/>
      <c r="O916"/>
      <c r="P916"/>
      <c r="Q916"/>
    </row>
    <row r="917" spans="1:17" x14ac:dyDescent="0.2">
      <c r="A917"/>
      <c r="B917"/>
      <c r="C917"/>
      <c r="D917"/>
      <c r="E917"/>
      <c r="F917"/>
      <c r="G917"/>
      <c r="H917"/>
      <c r="I917"/>
      <c r="J917"/>
      <c r="K917"/>
      <c r="L917"/>
      <c r="M917"/>
      <c r="N917"/>
      <c r="O917"/>
      <c r="P917"/>
      <c r="Q917"/>
    </row>
    <row r="918" spans="1:17" x14ac:dyDescent="0.2">
      <c r="A918"/>
      <c r="B918"/>
      <c r="C918"/>
      <c r="D918"/>
      <c r="E918"/>
      <c r="F918"/>
      <c r="G918"/>
      <c r="H918"/>
      <c r="I918"/>
      <c r="J918"/>
      <c r="K918"/>
      <c r="L918"/>
      <c r="M918"/>
      <c r="N918"/>
      <c r="O918"/>
      <c r="P918"/>
      <c r="Q918"/>
    </row>
    <row r="919" spans="1:17" x14ac:dyDescent="0.2">
      <c r="A919"/>
      <c r="B919"/>
      <c r="C919"/>
      <c r="D919"/>
      <c r="E919"/>
      <c r="F919"/>
      <c r="G919"/>
      <c r="H919"/>
      <c r="I919"/>
      <c r="J919"/>
      <c r="K919"/>
      <c r="L919"/>
      <c r="M919"/>
      <c r="N919"/>
      <c r="O919"/>
      <c r="P919"/>
      <c r="Q919"/>
    </row>
    <row r="920" spans="1:17" x14ac:dyDescent="0.2">
      <c r="A920"/>
      <c r="B920"/>
      <c r="C920"/>
      <c r="D920"/>
      <c r="E920"/>
      <c r="F920"/>
      <c r="G920"/>
      <c r="H920"/>
      <c r="I920"/>
      <c r="J920"/>
      <c r="K920"/>
      <c r="L920"/>
      <c r="M920"/>
      <c r="N920"/>
      <c r="O920"/>
      <c r="P920"/>
      <c r="Q920"/>
    </row>
    <row r="921" spans="1:17" x14ac:dyDescent="0.2">
      <c r="A921"/>
      <c r="B921"/>
      <c r="C921"/>
      <c r="D921"/>
      <c r="E921"/>
      <c r="F921"/>
      <c r="G921"/>
      <c r="H921"/>
      <c r="I921"/>
      <c r="J921"/>
      <c r="K921"/>
      <c r="L921"/>
      <c r="M921"/>
      <c r="N921"/>
      <c r="O921"/>
      <c r="P921"/>
      <c r="Q921"/>
    </row>
    <row r="922" spans="1:17" x14ac:dyDescent="0.2">
      <c r="A922"/>
      <c r="B922"/>
      <c r="C922"/>
      <c r="D922"/>
      <c r="E922"/>
      <c r="F922"/>
      <c r="G922"/>
      <c r="H922"/>
      <c r="I922"/>
      <c r="J922"/>
      <c r="K922"/>
      <c r="L922"/>
      <c r="M922"/>
      <c r="N922"/>
      <c r="O922"/>
      <c r="P922"/>
      <c r="Q922"/>
    </row>
    <row r="923" spans="1:17" x14ac:dyDescent="0.2">
      <c r="A923"/>
      <c r="B923"/>
      <c r="C923"/>
      <c r="D923"/>
      <c r="E923"/>
      <c r="F923"/>
      <c r="G923"/>
      <c r="H923"/>
      <c r="I923"/>
      <c r="J923"/>
      <c r="K923"/>
      <c r="L923"/>
      <c r="M923"/>
      <c r="N923"/>
      <c r="O923"/>
      <c r="P923"/>
      <c r="Q923"/>
    </row>
    <row r="924" spans="1:17" x14ac:dyDescent="0.2">
      <c r="A924"/>
      <c r="B924"/>
      <c r="C924"/>
      <c r="D924"/>
      <c r="E924"/>
      <c r="F924"/>
      <c r="G924"/>
      <c r="H924"/>
      <c r="I924"/>
      <c r="J924"/>
      <c r="K924"/>
      <c r="L924"/>
      <c r="M924"/>
      <c r="N924"/>
      <c r="O924"/>
      <c r="P924"/>
      <c r="Q924"/>
    </row>
    <row r="925" spans="1:17" x14ac:dyDescent="0.2">
      <c r="A925"/>
      <c r="B925"/>
      <c r="C925"/>
      <c r="D925"/>
      <c r="E925"/>
      <c r="F925"/>
      <c r="G925"/>
      <c r="H925"/>
      <c r="I925"/>
      <c r="J925"/>
      <c r="K925"/>
      <c r="L925"/>
      <c r="M925"/>
      <c r="N925"/>
      <c r="O925"/>
      <c r="P925"/>
      <c r="Q925"/>
    </row>
    <row r="926" spans="1:17" x14ac:dyDescent="0.2">
      <c r="A926"/>
      <c r="B926"/>
      <c r="C926"/>
      <c r="D926"/>
      <c r="E926"/>
      <c r="F926"/>
      <c r="G926"/>
      <c r="H926"/>
      <c r="I926"/>
      <c r="J926"/>
      <c r="K926"/>
      <c r="L926"/>
      <c r="M926"/>
      <c r="N926"/>
      <c r="O926"/>
      <c r="P926"/>
      <c r="Q926"/>
    </row>
    <row r="927" spans="1:17" x14ac:dyDescent="0.2">
      <c r="A927"/>
      <c r="B927"/>
      <c r="C927"/>
      <c r="D927"/>
      <c r="E927"/>
      <c r="F927"/>
      <c r="G927"/>
      <c r="H927"/>
      <c r="I927"/>
      <c r="J927"/>
      <c r="K927"/>
      <c r="L927"/>
      <c r="M927"/>
      <c r="N927"/>
      <c r="O927"/>
      <c r="P927"/>
      <c r="Q927"/>
    </row>
    <row r="928" spans="1:17" x14ac:dyDescent="0.2">
      <c r="A928"/>
      <c r="B928"/>
      <c r="C928"/>
      <c r="D928"/>
      <c r="E928"/>
      <c r="F928"/>
      <c r="G928"/>
      <c r="H928"/>
      <c r="I928"/>
      <c r="J928"/>
      <c r="K928"/>
      <c r="L928"/>
      <c r="M928"/>
      <c r="N928"/>
      <c r="O928"/>
      <c r="P928"/>
      <c r="Q928"/>
    </row>
    <row r="929" spans="1:17" x14ac:dyDescent="0.2">
      <c r="A929"/>
      <c r="B929"/>
      <c r="C929"/>
      <c r="D929"/>
      <c r="E929"/>
      <c r="F929"/>
      <c r="G929"/>
      <c r="H929"/>
      <c r="I929"/>
      <c r="J929"/>
      <c r="K929"/>
      <c r="L929"/>
      <c r="M929"/>
      <c r="N929"/>
      <c r="O929"/>
      <c r="P929"/>
      <c r="Q929"/>
    </row>
    <row r="930" spans="1:17" x14ac:dyDescent="0.2">
      <c r="A930"/>
      <c r="B930"/>
      <c r="C930"/>
      <c r="D930"/>
      <c r="E930"/>
      <c r="F930"/>
      <c r="G930"/>
      <c r="H930"/>
      <c r="I930"/>
      <c r="J930"/>
      <c r="K930"/>
      <c r="L930"/>
      <c r="M930"/>
      <c r="N930"/>
      <c r="O930"/>
      <c r="P930"/>
      <c r="Q930"/>
    </row>
    <row r="931" spans="1:17" x14ac:dyDescent="0.2">
      <c r="A931"/>
      <c r="B931"/>
      <c r="C931"/>
      <c r="D931"/>
      <c r="E931"/>
      <c r="F931"/>
      <c r="G931"/>
      <c r="H931"/>
      <c r="I931"/>
      <c r="J931"/>
      <c r="K931"/>
      <c r="L931"/>
      <c r="M931"/>
      <c r="N931"/>
      <c r="O931"/>
      <c r="P931"/>
      <c r="Q931"/>
    </row>
    <row r="932" spans="1:17" x14ac:dyDescent="0.2">
      <c r="A932"/>
      <c r="B932"/>
      <c r="C932"/>
      <c r="D932"/>
      <c r="E932"/>
      <c r="F932"/>
      <c r="G932"/>
      <c r="H932"/>
      <c r="I932"/>
      <c r="J932"/>
      <c r="K932"/>
      <c r="L932"/>
      <c r="M932"/>
      <c r="N932"/>
      <c r="O932"/>
      <c r="P932"/>
      <c r="Q932"/>
    </row>
    <row r="933" spans="1:17" x14ac:dyDescent="0.2">
      <c r="A933"/>
      <c r="B933"/>
      <c r="C933"/>
      <c r="D933"/>
      <c r="E933"/>
      <c r="F933"/>
      <c r="G933"/>
      <c r="H933"/>
      <c r="I933"/>
      <c r="J933"/>
      <c r="K933"/>
      <c r="L933"/>
      <c r="M933"/>
      <c r="N933"/>
      <c r="O933"/>
      <c r="P933"/>
      <c r="Q933"/>
    </row>
    <row r="934" spans="1:17" x14ac:dyDescent="0.2">
      <c r="A934"/>
      <c r="B934"/>
      <c r="C934"/>
      <c r="D934"/>
      <c r="E934"/>
      <c r="F934"/>
      <c r="G934"/>
      <c r="H934"/>
      <c r="I934"/>
      <c r="J934"/>
      <c r="K934"/>
      <c r="L934"/>
      <c r="M934"/>
      <c r="N934"/>
      <c r="O934"/>
      <c r="P934"/>
      <c r="Q934"/>
    </row>
    <row r="935" spans="1:17" x14ac:dyDescent="0.2">
      <c r="A935"/>
      <c r="B935"/>
      <c r="C935"/>
      <c r="D935"/>
      <c r="E935"/>
      <c r="F935"/>
      <c r="G935"/>
      <c r="H935"/>
      <c r="I935"/>
      <c r="J935"/>
      <c r="K935"/>
      <c r="L935"/>
      <c r="M935"/>
      <c r="N935"/>
      <c r="O935"/>
      <c r="P935"/>
      <c r="Q935"/>
    </row>
    <row r="936" spans="1:17" x14ac:dyDescent="0.2">
      <c r="A936"/>
      <c r="B936"/>
      <c r="C936"/>
      <c r="D936"/>
      <c r="E936"/>
      <c r="F936"/>
      <c r="G936"/>
      <c r="H936"/>
      <c r="I936"/>
      <c r="J936"/>
      <c r="K936"/>
      <c r="L936"/>
      <c r="M936"/>
      <c r="N936"/>
      <c r="O936"/>
      <c r="P936"/>
      <c r="Q936"/>
    </row>
    <row r="937" spans="1:17" x14ac:dyDescent="0.2">
      <c r="A937"/>
      <c r="B937"/>
      <c r="C937"/>
      <c r="D937"/>
      <c r="E937"/>
      <c r="F937"/>
      <c r="G937"/>
      <c r="H937"/>
      <c r="I937"/>
      <c r="J937"/>
      <c r="K937"/>
      <c r="L937"/>
      <c r="M937"/>
      <c r="N937"/>
      <c r="O937"/>
      <c r="P937"/>
      <c r="Q937"/>
    </row>
    <row r="938" spans="1:17" x14ac:dyDescent="0.2">
      <c r="A938"/>
      <c r="B938"/>
      <c r="C938"/>
      <c r="D938"/>
      <c r="E938"/>
      <c r="F938"/>
      <c r="G938"/>
      <c r="H938"/>
      <c r="I938"/>
      <c r="J938"/>
      <c r="K938"/>
      <c r="L938"/>
      <c r="M938"/>
      <c r="N938"/>
      <c r="O938"/>
      <c r="P938"/>
      <c r="Q938"/>
    </row>
    <row r="939" spans="1:17" x14ac:dyDescent="0.2">
      <c r="A939"/>
      <c r="B939"/>
      <c r="C939"/>
      <c r="D939"/>
      <c r="E939"/>
      <c r="F939"/>
      <c r="G939"/>
      <c r="H939"/>
      <c r="I939"/>
      <c r="J939"/>
      <c r="K939"/>
      <c r="L939"/>
      <c r="M939"/>
      <c r="N939"/>
      <c r="O939"/>
      <c r="P939"/>
      <c r="Q939"/>
    </row>
    <row r="940" spans="1:17" x14ac:dyDescent="0.2">
      <c r="A940"/>
      <c r="B940"/>
      <c r="C940"/>
      <c r="D940"/>
      <c r="E940"/>
      <c r="F940"/>
      <c r="G940"/>
      <c r="H940"/>
      <c r="I940"/>
      <c r="J940"/>
      <c r="K940"/>
      <c r="L940"/>
      <c r="M940"/>
      <c r="N940"/>
      <c r="O940"/>
      <c r="P940"/>
      <c r="Q940"/>
    </row>
    <row r="941" spans="1:17" x14ac:dyDescent="0.2">
      <c r="A941"/>
      <c r="B941"/>
      <c r="C941"/>
      <c r="D941"/>
      <c r="E941"/>
      <c r="F941"/>
      <c r="G941"/>
      <c r="H941"/>
      <c r="I941"/>
      <c r="J941"/>
      <c r="K941"/>
      <c r="L941"/>
      <c r="M941"/>
      <c r="N941"/>
      <c r="O941"/>
      <c r="P941"/>
      <c r="Q941"/>
    </row>
    <row r="942" spans="1:17" x14ac:dyDescent="0.2">
      <c r="A942"/>
      <c r="B942"/>
      <c r="C942"/>
      <c r="D942"/>
      <c r="E942"/>
      <c r="F942"/>
      <c r="G942"/>
      <c r="H942"/>
      <c r="I942"/>
      <c r="J942"/>
      <c r="K942"/>
      <c r="L942"/>
      <c r="M942"/>
      <c r="N942"/>
      <c r="O942"/>
      <c r="P942"/>
      <c r="Q942"/>
    </row>
    <row r="943" spans="1:17" x14ac:dyDescent="0.2">
      <c r="A943"/>
      <c r="B943"/>
      <c r="C943"/>
      <c r="D943"/>
      <c r="E943"/>
      <c r="F943"/>
      <c r="G943"/>
      <c r="H943"/>
      <c r="I943"/>
      <c r="J943"/>
      <c r="K943"/>
      <c r="L943"/>
      <c r="M943"/>
      <c r="N943"/>
      <c r="O943"/>
      <c r="P943"/>
      <c r="Q943"/>
    </row>
    <row r="944" spans="1:17" x14ac:dyDescent="0.2">
      <c r="A944"/>
      <c r="B944"/>
      <c r="C944"/>
      <c r="D944"/>
      <c r="E944"/>
      <c r="F944"/>
      <c r="G944"/>
      <c r="H944"/>
      <c r="I944"/>
      <c r="J944"/>
      <c r="K944"/>
      <c r="L944"/>
      <c r="M944"/>
      <c r="N944"/>
      <c r="O944"/>
      <c r="P944"/>
      <c r="Q944"/>
    </row>
    <row r="945" spans="1:17" x14ac:dyDescent="0.2">
      <c r="A945"/>
      <c r="B945"/>
      <c r="C945"/>
      <c r="D945"/>
      <c r="E945"/>
      <c r="F945"/>
      <c r="G945"/>
      <c r="H945"/>
      <c r="I945"/>
      <c r="J945"/>
      <c r="K945"/>
      <c r="L945"/>
      <c r="M945"/>
      <c r="N945"/>
      <c r="O945"/>
      <c r="P945"/>
      <c r="Q945"/>
    </row>
    <row r="946" spans="1:17" x14ac:dyDescent="0.2">
      <c r="A946"/>
      <c r="B946"/>
      <c r="C946"/>
      <c r="D946"/>
      <c r="E946"/>
      <c r="F946"/>
      <c r="G946"/>
      <c r="H946"/>
      <c r="I946"/>
      <c r="J946"/>
      <c r="K946"/>
      <c r="L946"/>
      <c r="M946"/>
      <c r="N946"/>
      <c r="O946"/>
      <c r="P946"/>
      <c r="Q946"/>
    </row>
    <row r="947" spans="1:17" x14ac:dyDescent="0.2">
      <c r="A947"/>
      <c r="B947"/>
      <c r="C947"/>
      <c r="D947"/>
      <c r="E947"/>
      <c r="F947"/>
      <c r="G947"/>
      <c r="H947"/>
      <c r="I947"/>
      <c r="J947"/>
      <c r="K947"/>
      <c r="L947"/>
      <c r="M947"/>
      <c r="N947"/>
      <c r="O947"/>
      <c r="P947"/>
      <c r="Q947"/>
    </row>
    <row r="948" spans="1:17" x14ac:dyDescent="0.2">
      <c r="A948"/>
      <c r="B948"/>
      <c r="C948"/>
      <c r="D948"/>
      <c r="E948"/>
      <c r="F948"/>
      <c r="G948"/>
      <c r="H948"/>
      <c r="I948"/>
      <c r="J948"/>
      <c r="K948"/>
      <c r="L948"/>
      <c r="M948"/>
      <c r="N948"/>
      <c r="O948"/>
      <c r="P948"/>
      <c r="Q948"/>
    </row>
    <row r="949" spans="1:17" x14ac:dyDescent="0.2">
      <c r="A949"/>
      <c r="B949"/>
      <c r="C949"/>
      <c r="D949"/>
      <c r="E949"/>
      <c r="F949"/>
      <c r="G949"/>
      <c r="H949"/>
      <c r="I949"/>
      <c r="J949"/>
      <c r="K949"/>
      <c r="L949"/>
      <c r="M949"/>
      <c r="N949"/>
      <c r="O949"/>
      <c r="P949"/>
      <c r="Q949"/>
    </row>
    <row r="950" spans="1:17" x14ac:dyDescent="0.2">
      <c r="A950"/>
      <c r="B950"/>
      <c r="C950"/>
      <c r="D950"/>
      <c r="E950"/>
      <c r="F950"/>
      <c r="G950"/>
      <c r="H950"/>
      <c r="I950"/>
      <c r="J950"/>
      <c r="K950"/>
      <c r="L950"/>
      <c r="M950"/>
      <c r="N950"/>
      <c r="O950"/>
      <c r="P950"/>
      <c r="Q950"/>
    </row>
    <row r="951" spans="1:17" x14ac:dyDescent="0.2">
      <c r="A951"/>
      <c r="B951"/>
      <c r="C951"/>
      <c r="D951"/>
      <c r="E951"/>
      <c r="F951"/>
      <c r="G951"/>
      <c r="H951"/>
      <c r="I951"/>
      <c r="J951"/>
      <c r="K951"/>
      <c r="L951"/>
      <c r="M951"/>
      <c r="N951"/>
      <c r="O951"/>
      <c r="P951"/>
      <c r="Q951"/>
    </row>
    <row r="952" spans="1:17" x14ac:dyDescent="0.2">
      <c r="A952"/>
      <c r="B952"/>
      <c r="C952"/>
      <c r="D952"/>
      <c r="E952"/>
      <c r="F952"/>
      <c r="G952"/>
      <c r="H952"/>
      <c r="I952"/>
      <c r="J952"/>
      <c r="K952"/>
      <c r="L952"/>
      <c r="M952"/>
      <c r="N952"/>
      <c r="O952"/>
      <c r="P952"/>
      <c r="Q952"/>
    </row>
    <row r="953" spans="1:17" x14ac:dyDescent="0.2">
      <c r="A953"/>
      <c r="B953"/>
      <c r="C953"/>
      <c r="D953"/>
      <c r="E953"/>
      <c r="F953"/>
      <c r="G953"/>
      <c r="H953"/>
      <c r="I953"/>
      <c r="J953"/>
      <c r="K953"/>
      <c r="L953"/>
      <c r="M953"/>
      <c r="N953"/>
      <c r="O953"/>
      <c r="P953"/>
      <c r="Q953"/>
    </row>
    <row r="954" spans="1:17" x14ac:dyDescent="0.2">
      <c r="A954"/>
      <c r="B954"/>
      <c r="C954"/>
      <c r="D954"/>
      <c r="E954"/>
      <c r="F954"/>
      <c r="G954"/>
      <c r="H954"/>
      <c r="I954"/>
      <c r="J954"/>
      <c r="K954"/>
      <c r="L954"/>
      <c r="M954"/>
      <c r="N954"/>
      <c r="O954"/>
      <c r="P954"/>
      <c r="Q954"/>
    </row>
    <row r="955" spans="1:17" x14ac:dyDescent="0.2">
      <c r="A955"/>
      <c r="B955"/>
      <c r="C955"/>
      <c r="D955"/>
      <c r="E955"/>
      <c r="F955"/>
      <c r="G955"/>
      <c r="H955"/>
      <c r="I955"/>
      <c r="J955"/>
      <c r="K955"/>
      <c r="L955"/>
      <c r="M955"/>
      <c r="N955"/>
      <c r="O955"/>
      <c r="P955"/>
      <c r="Q955"/>
    </row>
    <row r="956" spans="1:17" x14ac:dyDescent="0.2">
      <c r="A956"/>
      <c r="B956"/>
      <c r="C956"/>
      <c r="D956"/>
      <c r="E956"/>
      <c r="F956"/>
      <c r="G956"/>
      <c r="H956"/>
      <c r="I956"/>
      <c r="J956"/>
      <c r="K956"/>
      <c r="L956"/>
      <c r="M956"/>
      <c r="N956"/>
      <c r="O956"/>
      <c r="P956"/>
      <c r="Q956"/>
    </row>
    <row r="957" spans="1:17" x14ac:dyDescent="0.2">
      <c r="A957"/>
      <c r="B957"/>
      <c r="C957"/>
      <c r="D957"/>
      <c r="E957"/>
      <c r="F957"/>
      <c r="G957"/>
      <c r="H957"/>
      <c r="I957"/>
      <c r="J957"/>
      <c r="K957"/>
      <c r="L957"/>
      <c r="M957"/>
      <c r="N957"/>
      <c r="O957"/>
      <c r="P957"/>
      <c r="Q957"/>
    </row>
    <row r="958" spans="1:17" x14ac:dyDescent="0.2">
      <c r="A958"/>
      <c r="B958"/>
      <c r="C958"/>
      <c r="D958"/>
      <c r="E958"/>
      <c r="F958"/>
      <c r="G958"/>
      <c r="H958"/>
      <c r="I958"/>
      <c r="J958"/>
      <c r="K958"/>
      <c r="L958"/>
      <c r="M958"/>
      <c r="N958"/>
      <c r="O958"/>
      <c r="P958"/>
      <c r="Q958"/>
    </row>
    <row r="959" spans="1:17" x14ac:dyDescent="0.2">
      <c r="A959"/>
      <c r="B959"/>
      <c r="C959"/>
      <c r="D959"/>
      <c r="E959"/>
      <c r="F959"/>
      <c r="G959"/>
      <c r="H959"/>
      <c r="I959"/>
      <c r="J959"/>
      <c r="K959"/>
      <c r="L959"/>
      <c r="M959"/>
      <c r="N959"/>
      <c r="O959"/>
      <c r="P959"/>
      <c r="Q959"/>
    </row>
    <row r="960" spans="1:17" x14ac:dyDescent="0.2">
      <c r="A960"/>
      <c r="B960"/>
      <c r="C960"/>
      <c r="D960"/>
      <c r="E960"/>
      <c r="F960"/>
      <c r="G960"/>
      <c r="H960"/>
      <c r="I960"/>
      <c r="J960"/>
      <c r="K960"/>
      <c r="L960"/>
      <c r="M960"/>
      <c r="N960"/>
      <c r="O960"/>
      <c r="P960"/>
      <c r="Q960"/>
    </row>
    <row r="961" spans="1:17" x14ac:dyDescent="0.2">
      <c r="A961"/>
      <c r="B961"/>
      <c r="C961"/>
      <c r="D961"/>
      <c r="E961"/>
      <c r="F961"/>
      <c r="G961"/>
      <c r="H961"/>
      <c r="I961"/>
      <c r="J961"/>
      <c r="K961"/>
      <c r="L961"/>
      <c r="M961"/>
      <c r="N961"/>
      <c r="O961"/>
      <c r="P961"/>
      <c r="Q961"/>
    </row>
    <row r="962" spans="1:17" x14ac:dyDescent="0.2">
      <c r="A962"/>
      <c r="B962"/>
      <c r="C962"/>
      <c r="D962"/>
      <c r="E962"/>
      <c r="F962"/>
      <c r="G962"/>
      <c r="H962"/>
      <c r="I962"/>
      <c r="J962"/>
      <c r="K962"/>
      <c r="L962"/>
      <c r="M962"/>
      <c r="N962"/>
      <c r="O962"/>
      <c r="P962"/>
      <c r="Q962"/>
    </row>
    <row r="963" spans="1:17" x14ac:dyDescent="0.2">
      <c r="A963"/>
      <c r="B963"/>
      <c r="C963"/>
      <c r="D963"/>
      <c r="E963"/>
      <c r="F963"/>
      <c r="G963"/>
      <c r="H963"/>
      <c r="I963"/>
      <c r="J963"/>
      <c r="K963"/>
      <c r="L963"/>
      <c r="M963"/>
      <c r="N963"/>
      <c r="O963"/>
      <c r="P963"/>
      <c r="Q963"/>
    </row>
    <row r="964" spans="1:17" x14ac:dyDescent="0.2">
      <c r="A964"/>
      <c r="B964"/>
      <c r="C964"/>
      <c r="D964"/>
      <c r="E964"/>
      <c r="F964"/>
      <c r="G964"/>
      <c r="H964"/>
      <c r="I964"/>
      <c r="J964"/>
      <c r="K964"/>
      <c r="L964"/>
      <c r="M964"/>
      <c r="N964"/>
      <c r="O964"/>
      <c r="P964"/>
      <c r="Q964"/>
    </row>
    <row r="965" spans="1:17" x14ac:dyDescent="0.2">
      <c r="A965"/>
      <c r="B965"/>
      <c r="C965"/>
      <c r="D965"/>
      <c r="E965"/>
      <c r="F965"/>
      <c r="G965"/>
      <c r="H965"/>
      <c r="I965"/>
      <c r="J965"/>
      <c r="K965"/>
      <c r="L965"/>
      <c r="M965"/>
      <c r="N965"/>
      <c r="O965"/>
      <c r="P965"/>
      <c r="Q965"/>
    </row>
    <row r="966" spans="1:17" x14ac:dyDescent="0.2">
      <c r="A966"/>
      <c r="B966"/>
      <c r="C966"/>
      <c r="D966"/>
      <c r="E966"/>
      <c r="F966"/>
      <c r="G966"/>
      <c r="H966"/>
      <c r="I966"/>
      <c r="J966"/>
      <c r="K966"/>
      <c r="L966"/>
      <c r="M966"/>
      <c r="N966"/>
      <c r="O966"/>
      <c r="P966"/>
      <c r="Q966"/>
    </row>
    <row r="967" spans="1:17" x14ac:dyDescent="0.2">
      <c r="A967"/>
      <c r="B967"/>
      <c r="C967"/>
      <c r="D967"/>
      <c r="E967"/>
      <c r="F967"/>
      <c r="G967"/>
      <c r="H967"/>
      <c r="I967"/>
      <c r="J967"/>
      <c r="K967"/>
      <c r="L967"/>
      <c r="M967"/>
      <c r="N967"/>
      <c r="O967"/>
      <c r="P967"/>
      <c r="Q967"/>
    </row>
    <row r="968" spans="1:17" x14ac:dyDescent="0.2">
      <c r="A968"/>
      <c r="B968"/>
      <c r="C968"/>
      <c r="D968"/>
      <c r="E968"/>
      <c r="F968"/>
      <c r="G968"/>
      <c r="H968"/>
      <c r="I968"/>
      <c r="J968"/>
      <c r="K968"/>
      <c r="L968"/>
      <c r="M968"/>
      <c r="N968"/>
      <c r="O968"/>
      <c r="P968"/>
      <c r="Q968"/>
    </row>
    <row r="969" spans="1:17" x14ac:dyDescent="0.2">
      <c r="A969"/>
      <c r="B969"/>
      <c r="C969"/>
      <c r="D969"/>
      <c r="E969"/>
      <c r="F969"/>
      <c r="G969"/>
      <c r="H969"/>
      <c r="I969"/>
      <c r="J969"/>
      <c r="K969"/>
      <c r="L969"/>
      <c r="M969"/>
      <c r="N969"/>
      <c r="O969"/>
      <c r="P969"/>
      <c r="Q969"/>
    </row>
    <row r="970" spans="1:17" x14ac:dyDescent="0.2">
      <c r="A970"/>
      <c r="B970"/>
      <c r="C970"/>
      <c r="D970"/>
      <c r="E970"/>
      <c r="F970"/>
      <c r="G970"/>
      <c r="H970"/>
      <c r="I970"/>
      <c r="J970"/>
      <c r="K970"/>
      <c r="L970"/>
      <c r="M970"/>
      <c r="N970"/>
      <c r="O970"/>
      <c r="P970"/>
      <c r="Q970"/>
    </row>
    <row r="971" spans="1:17" x14ac:dyDescent="0.2">
      <c r="A971"/>
      <c r="B971"/>
      <c r="C971"/>
      <c r="D971"/>
      <c r="E971"/>
      <c r="F971"/>
      <c r="G971"/>
      <c r="H971"/>
      <c r="I971"/>
      <c r="J971"/>
      <c r="K971"/>
      <c r="L971"/>
      <c r="M971"/>
      <c r="N971"/>
      <c r="O971"/>
      <c r="P971"/>
      <c r="Q971"/>
    </row>
    <row r="972" spans="1:17" x14ac:dyDescent="0.2">
      <c r="A972"/>
      <c r="B972"/>
      <c r="C972"/>
      <c r="D972"/>
      <c r="E972"/>
      <c r="F972"/>
      <c r="G972"/>
      <c r="H972"/>
      <c r="I972"/>
      <c r="J972"/>
      <c r="K972"/>
      <c r="L972"/>
      <c r="M972"/>
      <c r="N972"/>
      <c r="O972"/>
      <c r="P972"/>
      <c r="Q972"/>
    </row>
    <row r="973" spans="1:17" x14ac:dyDescent="0.2">
      <c r="A973"/>
      <c r="B973"/>
      <c r="C973"/>
      <c r="D973"/>
      <c r="E973"/>
      <c r="F973"/>
      <c r="G973"/>
      <c r="H973"/>
      <c r="I973"/>
      <c r="J973"/>
      <c r="K973"/>
      <c r="L973"/>
      <c r="M973"/>
      <c r="N973"/>
      <c r="O973"/>
      <c r="P973"/>
      <c r="Q973"/>
    </row>
    <row r="974" spans="1:17" x14ac:dyDescent="0.2">
      <c r="A974"/>
      <c r="B974"/>
      <c r="C974"/>
      <c r="D974"/>
      <c r="E974"/>
      <c r="F974"/>
      <c r="G974"/>
      <c r="H974"/>
      <c r="I974"/>
      <c r="J974"/>
      <c r="K974"/>
      <c r="L974"/>
      <c r="M974"/>
      <c r="N974"/>
      <c r="O974"/>
      <c r="P974"/>
      <c r="Q974"/>
    </row>
    <row r="975" spans="1:17" x14ac:dyDescent="0.2">
      <c r="A975"/>
      <c r="B975"/>
      <c r="C975"/>
      <c r="D975"/>
      <c r="E975"/>
      <c r="F975"/>
      <c r="G975"/>
      <c r="H975"/>
      <c r="I975"/>
      <c r="J975"/>
      <c r="K975"/>
      <c r="L975"/>
      <c r="M975"/>
      <c r="N975"/>
      <c r="O975"/>
      <c r="P975"/>
      <c r="Q975"/>
    </row>
    <row r="976" spans="1:17" x14ac:dyDescent="0.2">
      <c r="A976"/>
      <c r="B976"/>
      <c r="C976"/>
      <c r="D976"/>
      <c r="E976"/>
      <c r="F976"/>
      <c r="G976"/>
      <c r="H976"/>
      <c r="I976"/>
      <c r="J976"/>
      <c r="K976"/>
      <c r="L976"/>
      <c r="M976"/>
      <c r="N976"/>
      <c r="O976"/>
      <c r="P976"/>
      <c r="Q976"/>
    </row>
    <row r="977" spans="1:17" x14ac:dyDescent="0.2">
      <c r="A977"/>
      <c r="B977"/>
      <c r="C977"/>
      <c r="D977"/>
      <c r="E977"/>
      <c r="F977"/>
      <c r="G977"/>
      <c r="H977"/>
      <c r="I977"/>
      <c r="J977"/>
      <c r="K977"/>
      <c r="L977"/>
      <c r="M977"/>
      <c r="N977"/>
      <c r="O977"/>
      <c r="P977"/>
      <c r="Q977"/>
    </row>
    <row r="978" spans="1:17" x14ac:dyDescent="0.2">
      <c r="A978"/>
      <c r="B978"/>
      <c r="C978"/>
      <c r="D978"/>
      <c r="E978"/>
      <c r="F978"/>
      <c r="G978"/>
      <c r="H978"/>
      <c r="I978"/>
      <c r="J978"/>
      <c r="K978"/>
      <c r="L978"/>
      <c r="M978"/>
      <c r="N978"/>
      <c r="O978"/>
      <c r="P978"/>
      <c r="Q978"/>
    </row>
    <row r="979" spans="1:17" x14ac:dyDescent="0.2">
      <c r="A979"/>
      <c r="B979"/>
      <c r="C979"/>
      <c r="D979"/>
      <c r="E979"/>
      <c r="F979"/>
      <c r="G979"/>
      <c r="H979"/>
      <c r="I979"/>
      <c r="J979"/>
      <c r="K979"/>
      <c r="L979"/>
      <c r="M979"/>
      <c r="N979"/>
      <c r="O979"/>
      <c r="P979"/>
      <c r="Q979"/>
    </row>
    <row r="980" spans="1:17" x14ac:dyDescent="0.2">
      <c r="A980"/>
      <c r="B980"/>
      <c r="C980"/>
      <c r="D980"/>
      <c r="E980"/>
      <c r="F980"/>
      <c r="G980"/>
      <c r="H980"/>
      <c r="I980"/>
      <c r="J980"/>
      <c r="K980"/>
      <c r="L980"/>
      <c r="M980"/>
      <c r="N980"/>
      <c r="O980"/>
      <c r="P980"/>
      <c r="Q980"/>
    </row>
    <row r="981" spans="1:17" x14ac:dyDescent="0.2">
      <c r="A981"/>
      <c r="B981"/>
      <c r="C981"/>
      <c r="D981"/>
      <c r="E981"/>
      <c r="F981"/>
      <c r="G981"/>
      <c r="H981"/>
      <c r="I981"/>
      <c r="J981"/>
      <c r="K981"/>
      <c r="L981"/>
      <c r="M981"/>
      <c r="N981"/>
      <c r="O981"/>
      <c r="P981"/>
      <c r="Q981"/>
    </row>
    <row r="982" spans="1:17" x14ac:dyDescent="0.2">
      <c r="A982"/>
      <c r="B982"/>
      <c r="C982"/>
      <c r="D982"/>
      <c r="E982"/>
      <c r="F982"/>
      <c r="G982"/>
      <c r="H982"/>
      <c r="I982"/>
      <c r="J982"/>
      <c r="K982"/>
      <c r="L982"/>
      <c r="M982"/>
      <c r="N982"/>
      <c r="O982"/>
      <c r="P982"/>
      <c r="Q982"/>
    </row>
    <row r="983" spans="1:17" x14ac:dyDescent="0.2">
      <c r="A983"/>
      <c r="B983"/>
      <c r="C983"/>
      <c r="D983"/>
      <c r="E983"/>
      <c r="F983"/>
      <c r="G983"/>
      <c r="H983"/>
      <c r="I983"/>
      <c r="J983"/>
      <c r="K983"/>
      <c r="L983"/>
      <c r="M983"/>
      <c r="N983"/>
      <c r="O983"/>
      <c r="P983"/>
      <c r="Q983"/>
    </row>
    <row r="984" spans="1:17" x14ac:dyDescent="0.2">
      <c r="A984"/>
      <c r="B984"/>
      <c r="C984"/>
      <c r="D984"/>
      <c r="E984"/>
      <c r="F984"/>
      <c r="G984"/>
      <c r="H984"/>
      <c r="I984"/>
      <c r="J984"/>
      <c r="K984"/>
      <c r="L984"/>
      <c r="M984"/>
      <c r="N984"/>
      <c r="O984"/>
      <c r="P984"/>
      <c r="Q984"/>
    </row>
    <row r="985" spans="1:17" x14ac:dyDescent="0.2">
      <c r="A985"/>
      <c r="B985"/>
      <c r="C985"/>
      <c r="D985"/>
      <c r="E985"/>
      <c r="F985"/>
      <c r="G985"/>
      <c r="H985"/>
      <c r="I985"/>
      <c r="J985"/>
      <c r="K985"/>
      <c r="L985"/>
      <c r="M985"/>
      <c r="N985"/>
      <c r="O985"/>
      <c r="P985"/>
      <c r="Q985"/>
    </row>
    <row r="986" spans="1:17" x14ac:dyDescent="0.2">
      <c r="A986"/>
      <c r="B986"/>
      <c r="C986"/>
      <c r="D986"/>
      <c r="E986"/>
      <c r="F986"/>
      <c r="G986"/>
      <c r="H986"/>
      <c r="I986"/>
      <c r="J986"/>
      <c r="K986"/>
      <c r="L986"/>
      <c r="M986"/>
      <c r="N986"/>
      <c r="O986"/>
      <c r="P986"/>
      <c r="Q986"/>
    </row>
    <row r="987" spans="1:17" x14ac:dyDescent="0.2">
      <c r="A987"/>
      <c r="B987"/>
      <c r="C987"/>
      <c r="D987"/>
      <c r="E987"/>
      <c r="F987"/>
      <c r="G987"/>
      <c r="H987"/>
      <c r="I987"/>
      <c r="J987"/>
      <c r="K987"/>
      <c r="L987"/>
      <c r="M987"/>
      <c r="N987"/>
      <c r="O987"/>
      <c r="P987"/>
      <c r="Q987"/>
    </row>
    <row r="988" spans="1:17" x14ac:dyDescent="0.2">
      <c r="A988"/>
      <c r="B988"/>
      <c r="C988"/>
      <c r="D988"/>
      <c r="E988"/>
      <c r="F988"/>
      <c r="G988"/>
      <c r="H988"/>
      <c r="I988"/>
      <c r="J988"/>
      <c r="K988"/>
      <c r="L988"/>
      <c r="M988"/>
      <c r="N988"/>
      <c r="O988"/>
      <c r="P988"/>
      <c r="Q988"/>
    </row>
    <row r="989" spans="1:17" x14ac:dyDescent="0.2">
      <c r="A989"/>
      <c r="B989"/>
      <c r="C989"/>
      <c r="D989"/>
      <c r="E989"/>
      <c r="F989"/>
      <c r="G989"/>
      <c r="H989"/>
      <c r="I989"/>
      <c r="J989"/>
      <c r="K989"/>
      <c r="L989"/>
      <c r="M989"/>
      <c r="N989"/>
      <c r="O989"/>
      <c r="P989"/>
      <c r="Q989"/>
    </row>
    <row r="990" spans="1:17" x14ac:dyDescent="0.2">
      <c r="A990"/>
      <c r="B990"/>
      <c r="C990"/>
      <c r="D990"/>
      <c r="E990"/>
      <c r="F990"/>
      <c r="G990"/>
      <c r="H990"/>
      <c r="I990"/>
      <c r="J990"/>
      <c r="K990"/>
      <c r="L990"/>
      <c r="M990"/>
      <c r="N990"/>
      <c r="O990"/>
      <c r="P990"/>
      <c r="Q990"/>
    </row>
    <row r="991" spans="1:17" x14ac:dyDescent="0.2">
      <c r="A991"/>
      <c r="B991"/>
      <c r="C991"/>
      <c r="D991"/>
      <c r="E991"/>
      <c r="F991"/>
      <c r="G991"/>
      <c r="H991"/>
      <c r="I991"/>
      <c r="J991"/>
      <c r="K991"/>
      <c r="L991"/>
      <c r="M991"/>
      <c r="N991"/>
      <c r="O991"/>
      <c r="P991"/>
      <c r="Q991"/>
    </row>
    <row r="992" spans="1:17" x14ac:dyDescent="0.2">
      <c r="A992"/>
      <c r="B992"/>
      <c r="C992"/>
      <c r="D992"/>
      <c r="E992"/>
      <c r="F992"/>
      <c r="G992"/>
      <c r="H992"/>
      <c r="I992"/>
      <c r="J992"/>
      <c r="K992"/>
      <c r="L992"/>
      <c r="M992"/>
      <c r="N992"/>
      <c r="O992"/>
      <c r="P992"/>
      <c r="Q992"/>
    </row>
    <row r="993" spans="1:17" x14ac:dyDescent="0.2">
      <c r="A993"/>
      <c r="B993"/>
      <c r="C993"/>
      <c r="D993"/>
      <c r="E993"/>
      <c r="F993"/>
      <c r="G993"/>
      <c r="H993"/>
      <c r="I993"/>
      <c r="J993"/>
      <c r="K993"/>
      <c r="L993"/>
      <c r="M993"/>
      <c r="N993"/>
      <c r="O993"/>
      <c r="P993"/>
      <c r="Q993"/>
    </row>
    <row r="994" spans="1:17" x14ac:dyDescent="0.2">
      <c r="A994"/>
      <c r="B994"/>
      <c r="C994"/>
      <c r="D994"/>
      <c r="E994"/>
      <c r="F994"/>
      <c r="G994"/>
      <c r="H994"/>
      <c r="I994"/>
      <c r="J994"/>
      <c r="K994"/>
      <c r="L994"/>
      <c r="M994"/>
      <c r="N994"/>
      <c r="O994"/>
      <c r="P994"/>
      <c r="Q994"/>
    </row>
    <row r="995" spans="1:17" x14ac:dyDescent="0.2">
      <c r="A995"/>
      <c r="B995"/>
      <c r="C995"/>
      <c r="D995"/>
      <c r="E995"/>
      <c r="F995"/>
      <c r="G995"/>
      <c r="H995"/>
      <c r="I995"/>
      <c r="J995"/>
      <c r="K995"/>
      <c r="L995"/>
      <c r="M995"/>
      <c r="N995"/>
      <c r="O995"/>
      <c r="P995"/>
      <c r="Q995"/>
    </row>
    <row r="996" spans="1:17" x14ac:dyDescent="0.2">
      <c r="A996"/>
      <c r="B996"/>
      <c r="C996"/>
      <c r="D996"/>
      <c r="E996"/>
      <c r="F996"/>
      <c r="G996"/>
      <c r="H996"/>
      <c r="I996"/>
      <c r="J996"/>
      <c r="K996"/>
      <c r="L996"/>
      <c r="M996"/>
      <c r="N996"/>
      <c r="O996"/>
      <c r="P996"/>
      <c r="Q996"/>
    </row>
    <row r="997" spans="1:17" x14ac:dyDescent="0.2">
      <c r="A997"/>
      <c r="B997"/>
      <c r="C997"/>
      <c r="D997"/>
      <c r="E997"/>
      <c r="F997"/>
      <c r="G997"/>
      <c r="H997"/>
      <c r="I997"/>
      <c r="J997"/>
      <c r="K997"/>
      <c r="L997"/>
      <c r="M997"/>
      <c r="N997"/>
      <c r="O997"/>
      <c r="P997"/>
      <c r="Q997"/>
    </row>
    <row r="998" spans="1:17" x14ac:dyDescent="0.2">
      <c r="A998"/>
      <c r="B998"/>
      <c r="C998"/>
      <c r="D998"/>
      <c r="E998"/>
      <c r="F998"/>
      <c r="G998"/>
      <c r="H998"/>
      <c r="I998"/>
      <c r="J998"/>
      <c r="K998"/>
      <c r="L998"/>
      <c r="M998"/>
      <c r="N998"/>
      <c r="O998"/>
      <c r="P998"/>
      <c r="Q998"/>
    </row>
    <row r="999" spans="1:17" x14ac:dyDescent="0.2">
      <c r="A999"/>
      <c r="B999"/>
      <c r="C999"/>
      <c r="D999"/>
      <c r="E999"/>
      <c r="F999"/>
      <c r="G999"/>
      <c r="H999"/>
      <c r="I999"/>
      <c r="J999"/>
      <c r="K999"/>
      <c r="L999"/>
      <c r="M999"/>
      <c r="N999"/>
      <c r="O999"/>
      <c r="P999"/>
      <c r="Q999"/>
    </row>
    <row r="1000" spans="1:17" x14ac:dyDescent="0.2">
      <c r="A1000"/>
      <c r="B1000"/>
      <c r="C1000"/>
      <c r="D1000"/>
      <c r="E1000"/>
      <c r="F1000"/>
      <c r="G1000"/>
      <c r="H1000"/>
      <c r="I1000"/>
      <c r="J1000"/>
      <c r="K1000"/>
      <c r="L1000"/>
      <c r="M1000"/>
      <c r="N1000"/>
      <c r="O1000"/>
      <c r="P1000"/>
      <c r="Q1000"/>
    </row>
  </sheetData>
  <sheetProtection sheet="1" objects="1" scenarios="1"/>
  <mergeCells count="20">
    <mergeCell ref="O7:O8"/>
    <mergeCell ref="D6:D8"/>
    <mergeCell ref="P7:P8"/>
    <mergeCell ref="Q7:Q8"/>
    <mergeCell ref="K7:K8"/>
    <mergeCell ref="L7:L8"/>
    <mergeCell ref="M7:M8"/>
    <mergeCell ref="N7:N8"/>
    <mergeCell ref="A4:C4"/>
    <mergeCell ref="E4:F4"/>
    <mergeCell ref="E7:E8"/>
    <mergeCell ref="F7:F8"/>
    <mergeCell ref="K6:Q6"/>
    <mergeCell ref="A7:A8"/>
    <mergeCell ref="B7:B8"/>
    <mergeCell ref="C7:C8"/>
    <mergeCell ref="H7:J7"/>
    <mergeCell ref="A6:C6"/>
    <mergeCell ref="E6:F6"/>
    <mergeCell ref="G6:J6"/>
  </mergeCells>
  <phoneticPr fontId="3" type="noConversion"/>
  <pageMargins left="0.19685039370078741" right="0.19685039370078741" top="0.51181102362204722" bottom="0.51181102362204722" header="0.51181102362204722" footer="0.51181102362204722"/>
  <pageSetup paperSize="9" scale="63" orientation="landscape" r:id="rId1"/>
  <headerFooter alignWithMargins="0"/>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I97"/>
  <sheetViews>
    <sheetView showRowColHeaders="0" showZeros="0" tabSelected="1" topLeftCell="A9" zoomScaleNormal="100" zoomScaleSheetLayoutView="100" workbookViewId="0">
      <selection activeCell="E15" sqref="E15"/>
    </sheetView>
  </sheetViews>
  <sheetFormatPr defaultColWidth="9.140625" defaultRowHeight="12.75" x14ac:dyDescent="0.2"/>
  <cols>
    <col min="1" max="1" width="1.28515625" style="47" customWidth="1"/>
    <col min="2" max="2" width="28.28515625" style="47" customWidth="1"/>
    <col min="3" max="6" width="10.42578125" style="47" customWidth="1"/>
    <col min="7" max="8" width="13.7109375" style="47" customWidth="1"/>
    <col min="9" max="9" width="1.42578125" style="47" customWidth="1"/>
    <col min="10" max="16384" width="9.140625" style="47"/>
  </cols>
  <sheetData>
    <row r="1" spans="2:9" ht="30" customHeight="1" x14ac:dyDescent="0.2">
      <c r="B1" s="210"/>
      <c r="C1" s="211"/>
      <c r="D1" s="211"/>
      <c r="E1" s="211"/>
      <c r="F1" s="211"/>
      <c r="G1" s="211"/>
      <c r="H1" s="211"/>
    </row>
    <row r="2" spans="2:9" ht="26.25" x14ac:dyDescent="0.4">
      <c r="B2" s="220" t="s">
        <v>160</v>
      </c>
      <c r="C2" s="221"/>
      <c r="D2" s="221"/>
      <c r="E2" s="221"/>
      <c r="F2" s="221"/>
      <c r="G2" s="318"/>
      <c r="H2" s="318"/>
      <c r="I2" s="48"/>
    </row>
    <row r="3" spans="2:9" ht="4.5" customHeight="1" x14ac:dyDescent="0.2">
      <c r="B3" s="210"/>
      <c r="C3" s="211"/>
      <c r="D3" s="211"/>
      <c r="E3" s="211"/>
      <c r="F3" s="211"/>
      <c r="G3" s="49"/>
      <c r="H3" s="49"/>
      <c r="I3" s="49"/>
    </row>
    <row r="4" spans="2:9" ht="75.75" customHeight="1" x14ac:dyDescent="0.2">
      <c r="B4" s="319" t="s">
        <v>150</v>
      </c>
      <c r="C4" s="223"/>
      <c r="D4" s="223"/>
      <c r="E4" s="223"/>
      <c r="F4" s="223"/>
      <c r="G4" s="320"/>
      <c r="H4" s="320"/>
    </row>
    <row r="5" spans="2:9" ht="3.75" customHeight="1" x14ac:dyDescent="0.25">
      <c r="B5" s="212"/>
      <c r="C5" s="213"/>
      <c r="D5" s="213"/>
      <c r="E5" s="213"/>
      <c r="F5" s="213"/>
      <c r="G5" s="211"/>
      <c r="H5" s="211"/>
    </row>
    <row r="6" spans="2:9" ht="18" x14ac:dyDescent="0.2">
      <c r="B6" s="44" t="s">
        <v>0</v>
      </c>
      <c r="C6" s="321" t="str">
        <f>IF(INTRO!$E$33&lt;&gt;0,INTRO!$E$33," ")</f>
        <v>Ethiopia</v>
      </c>
      <c r="D6" s="321"/>
      <c r="E6" s="321"/>
      <c r="F6" s="321"/>
      <c r="G6" s="44" t="s">
        <v>41</v>
      </c>
      <c r="H6" s="62">
        <f>IF(INTRO!$E$35&lt;&gt;0,INTRO!$E$35," ")</f>
        <v>2019</v>
      </c>
      <c r="I6" s="49"/>
    </row>
    <row r="7" spans="2:9" ht="6" customHeight="1" x14ac:dyDescent="0.25">
      <c r="B7" s="212"/>
      <c r="C7" s="213"/>
      <c r="D7" s="213"/>
      <c r="E7" s="213"/>
      <c r="F7" s="213"/>
      <c r="G7" s="211"/>
      <c r="H7" s="211"/>
      <c r="I7" s="49"/>
    </row>
    <row r="8" spans="2:9" s="61" customFormat="1" ht="15.95" customHeight="1" x14ac:dyDescent="0.2">
      <c r="B8" s="71" t="s">
        <v>139</v>
      </c>
      <c r="C8" s="26"/>
      <c r="D8" s="26"/>
      <c r="E8" s="26"/>
      <c r="F8" s="26"/>
      <c r="G8" s="26"/>
      <c r="H8" s="26"/>
      <c r="I8" s="60"/>
    </row>
    <row r="9" spans="2:9" ht="3" customHeight="1" thickBot="1" x14ac:dyDescent="0.25">
      <c r="B9" s="49"/>
      <c r="C9" s="49"/>
      <c r="D9" s="49"/>
      <c r="E9" s="49"/>
      <c r="F9" s="49"/>
      <c r="G9" s="49"/>
      <c r="H9" s="49"/>
      <c r="I9" s="49"/>
    </row>
    <row r="10" spans="2:9" s="61" customFormat="1" ht="15.95" customHeight="1" x14ac:dyDescent="0.2">
      <c r="B10" s="343" t="s">
        <v>142</v>
      </c>
      <c r="C10" s="345" t="s">
        <v>45</v>
      </c>
      <c r="D10" s="346"/>
      <c r="E10" s="346"/>
      <c r="F10" s="347"/>
      <c r="G10" s="348" t="s">
        <v>74</v>
      </c>
      <c r="H10" s="349"/>
      <c r="I10" s="60"/>
    </row>
    <row r="11" spans="2:9" s="61" customFormat="1" ht="15.95" customHeight="1" thickBot="1" x14ac:dyDescent="0.25">
      <c r="B11" s="344"/>
      <c r="C11" s="57" t="s">
        <v>42</v>
      </c>
      <c r="D11" s="58" t="s">
        <v>43</v>
      </c>
      <c r="E11" s="58" t="s">
        <v>65</v>
      </c>
      <c r="F11" s="59" t="s">
        <v>44</v>
      </c>
      <c r="G11" s="96" t="s">
        <v>42</v>
      </c>
      <c r="H11" s="95" t="s">
        <v>44</v>
      </c>
      <c r="I11" s="60"/>
    </row>
    <row r="12" spans="2:9" s="61" customFormat="1" ht="15.95" customHeight="1" x14ac:dyDescent="0.2">
      <c r="B12" s="67" t="s">
        <v>173</v>
      </c>
      <c r="C12" s="100">
        <v>4873787.4016439775</v>
      </c>
      <c r="D12" s="101">
        <v>0</v>
      </c>
      <c r="E12" s="101"/>
      <c r="F12" s="102">
        <f t="shared" ref="F12:F17" si="0">IF(C12&gt;(D12+E12),C12-D12-E12, 0)</f>
        <v>4873787.4016439775</v>
      </c>
      <c r="G12" s="126">
        <f>IF($C12=0,0, IF($B12="Albendazole for LF", IF($C12=ALB_MBD!$I$4,ALB_MBD!$U$4,ROUNDUP($C12/200,0)), IF($B12="Albendazole for STH (SAC)", IF($C12=ALB_MBD!$L$4,ALB_MBD!$X$4,ROUNDUP($C12/200,0)), IF($B12="Mebendazole (SAC)", IF($C12=ALB_MBD!$P$4,ALB_MBD!$AA$4,ROUNDUP($C12/150,0)), IF($B12="Diethylcarbamazine citrate", IF($C12=DEC!$J$4,DEC!$M$4,ROUNDUP($C12/1000,0)), IF($B12="Praziquantel (SAC)", IF($C12=PZQ!$O$4,PZQ!$R$4,ROUNDUP($C12/1000,0)), IF($B12="Ivermectin", IF($C12=IVM!$N$4,IVM!$Q$4,$C12/500+0.49),0)))))))</f>
        <v>24404</v>
      </c>
      <c r="H12" s="127">
        <f t="shared" ref="H12:H17" si="1">IF($F12=0,0,IF(OR($B12="Albendazole for LF",$B12="Albendazole for STH (SAC)"),$G12-ROUNDUP(($E12+$D12)/200,0),IF($B12="Ivermectin",$G12-ROUNDUP(($E12+$D12)/500,0),IF($B12="Mebendazole (SAC)",$G12-ROUNDUP(($E12+$D12)/150,0),$G12-ROUNDUP(($E12+$D12)/1000,0)))))</f>
        <v>24404</v>
      </c>
      <c r="I12" s="60"/>
    </row>
    <row r="13" spans="2:9" s="61" customFormat="1" ht="15.95" customHeight="1" x14ac:dyDescent="0.2">
      <c r="B13" s="68" t="s">
        <v>1156</v>
      </c>
      <c r="C13" s="103">
        <v>25883125.104768757</v>
      </c>
      <c r="D13" s="208">
        <v>3493093</v>
      </c>
      <c r="E13" s="104"/>
      <c r="F13" s="105">
        <f t="shared" si="0"/>
        <v>22390032.104768757</v>
      </c>
      <c r="G13" s="128">
        <f>IF($C13=0,0, IF($B13="Albendazole for LF", IF($C13=ALB_MBD!$I$4,ALB_MBD!$U$4,ROUNDUP($C13/200,0)), IF($B13="Albendazole for STH (SAC)", IF($C13=ALB_MBD!$L$4,ALB_MBD!$X$4,ROUNDUP($C13/200,0)), IF($B13="Mebendazole (SAC)", IF($C13=ALB_MBD!$P$4,ALB_MBD!$AA$4,ROUNDUP($C13/150,0)), IF($B13="Diethylcarbamazine citrate", IF($C13=DEC!$J$4,DEC!$M$4,ROUNDUP($C13/1000,0)), IF($B13="Praziquantel (SAC)", IF($C13=PZQ!$O$4,PZQ!$R$4,ROUNDUP($C13/1000,0)), IF($B13="Ivermectin", IF($C13=IVM!$N$4,IVM!$Q$4,$C13/500+0.49),0)))))))</f>
        <v>172774</v>
      </c>
      <c r="H13" s="129">
        <f t="shared" si="1"/>
        <v>149486</v>
      </c>
      <c r="I13" s="60"/>
    </row>
    <row r="14" spans="2:9" s="61" customFormat="1" ht="15.95" customHeight="1" x14ac:dyDescent="0.2">
      <c r="B14" s="68" t="s">
        <v>1157</v>
      </c>
      <c r="C14" s="103">
        <v>19352117.414173666</v>
      </c>
      <c r="D14" s="208">
        <v>2134977</v>
      </c>
      <c r="E14" s="104"/>
      <c r="F14" s="105">
        <f t="shared" si="0"/>
        <v>17217140.414173666</v>
      </c>
      <c r="G14" s="128">
        <f>IF($C14=0,0, IF($B14="Albendazole for LF", IF($C14=ALB_MBD!$I$4,ALB_MBD!$U$4,ROUNDUP($C14/200,0)), IF($B14="Albendazole for STH (SAC)", IF($C14=ALB_MBD!$L$4,ALB_MBD!$X$4,ROUNDUP($C14/200,0)), IF($B14="Mebendazole (SAC)", IF($C14=ALB_MBD!$P$4,ALB_MBD!$AA$4,ROUNDUP($C14/150,0)), IF($B14="Diethylcarbamazine citrate", IF($C14=DEC!$J$4,DEC!$M$4,ROUNDUP($C14/1000,0)), IF($B14="Praziquantel (SAC)", IF($C14=PZQ!$O$4,PZQ!$R$4,ROUNDUP($C14/1000,0)), IF($B14="Ivermectin", IF($C14=IVM!$N$4,IVM!$Q$4,$C14/500+0.49),0)))))))</f>
        <v>19469</v>
      </c>
      <c r="H14" s="129">
        <f t="shared" si="1"/>
        <v>17334</v>
      </c>
      <c r="I14" s="60"/>
    </row>
    <row r="15" spans="2:9" s="61" customFormat="1" ht="15.95" customHeight="1" x14ac:dyDescent="0.2">
      <c r="B15" s="68" t="s">
        <v>1158</v>
      </c>
      <c r="C15" s="103">
        <v>110102864.82512851</v>
      </c>
      <c r="D15" s="104"/>
      <c r="E15" s="104"/>
      <c r="F15" s="105">
        <f t="shared" si="0"/>
        <v>110102864.82512851</v>
      </c>
      <c r="G15" s="128">
        <f>IF($C15=0,0, IF($B15="Albendazole for LF", IF($C15=ALB_MBD!$I$4,ALB_MBD!$U$4,ROUNDUP($C15/200,0)), IF($B15="Albendazole for STH (SAC)", IF($C15=ALB_MBD!$L$4,ALB_MBD!$X$4,ROUNDUP($C15/200,0)), IF($B15="Mebendazole (SAC)", IF($C15=ALB_MBD!$P$4,ALB_MBD!$AA$4,ROUNDUP($C15/150,0)), IF($B15="Diethylcarbamazine citrate", IF($C15=DEC!$J$4,DEC!$M$4,ROUNDUP($C15/1000,0)), IF($B15="Praziquantel (SAC)", IF($C15=PZQ!$O$4,PZQ!$R$4,ROUNDUP($C15/1000,0)), IF($B15="Ivermectin", IF($C15=IVM!$N$4,IVM!$Q$4,$C15/500+0.49),0)))))))</f>
        <v>220328</v>
      </c>
      <c r="H15" s="129">
        <f t="shared" si="1"/>
        <v>220328</v>
      </c>
      <c r="I15" s="60"/>
    </row>
    <row r="16" spans="2:9" s="61" customFormat="1" ht="15.95" customHeight="1" x14ac:dyDescent="0.2">
      <c r="B16" s="68" t="s">
        <v>174</v>
      </c>
      <c r="C16" s="103">
        <v>877437.88955314108</v>
      </c>
      <c r="D16" s="104">
        <v>0</v>
      </c>
      <c r="E16" s="104"/>
      <c r="F16" s="105">
        <f t="shared" si="0"/>
        <v>877437.88955314108</v>
      </c>
      <c r="G16" s="128">
        <f>IF($C16=0,0, IF($B16="Albendazole for LF", IF($C16=ALB_MBD!$I$4,ALB_MBD!$U$4,ROUNDUP($C16/200,0)), IF($B16="Albendazole for STH (SAC)", IF($C16=ALB_MBD!$L$4,ALB_MBD!$X$4,ROUNDUP($C16/200,0)), IF($B16="Mebendazole (SAC)", IF($C16=ALB_MBD!$P$4,ALB_MBD!$AA$4,ROUNDUP($C16/150,0)), IF($B16="Diethylcarbamazine citrate", IF($C16=DEC!$J$4,DEC!$M$4,ROUNDUP($C16/1000,0)), IF($B16="Praziquantel (SAC)", IF($C16=PZQ!$O$4,PZQ!$R$4,ROUNDUP($C16/1000,0)), IF($B16="Ivermectin", IF($C16=IVM!$N$4,IVM!$Q$4,$C16/500+0.49),0)))))))</f>
        <v>4401</v>
      </c>
      <c r="H16" s="129">
        <f t="shared" si="1"/>
        <v>4401</v>
      </c>
      <c r="I16" s="60"/>
    </row>
    <row r="17" spans="2:9" s="61" customFormat="1" ht="15.95" customHeight="1" thickBot="1" x14ac:dyDescent="0.25">
      <c r="B17" s="69"/>
      <c r="C17" s="106">
        <v>0</v>
      </c>
      <c r="D17" s="107">
        <v>0</v>
      </c>
      <c r="E17" s="107"/>
      <c r="F17" s="108">
        <f t="shared" si="0"/>
        <v>0</v>
      </c>
      <c r="G17" s="130">
        <f>IF($C17=0,0, IF($B17="Albendazole for LF", IF($C17=ALB_MBD!$I$4,ALB_MBD!$U$4,ROUNDUP($C17/200,0)), IF($B17="Albendazole for STH (SAC)", IF($C17=ALB_MBD!$L$4,ALB_MBD!$X$4,ROUNDUP($C17/200,0)), IF($B17="Mebendazole (SAC)", IF($C17=ALB_MBD!$P$4,ALB_MBD!$AA$4,ROUNDUP($C17/150,0)), IF($B17="Diethylcarbamazine citrate", IF($C17=DEC!$J$4,DEC!$M$4,ROUNDUP($C17/1000,0)), IF($B17="Praziquantel (SAC)", IF($C17=PZQ!$O$4,PZQ!$R$4,ROUNDUP($C17/1000,0)), IF($B17="Ivermectin", IF($C17=IVM!$N$4,IVM!$Q$4,$C17/500+0.49),0)))))))</f>
        <v>0</v>
      </c>
      <c r="H17" s="131">
        <f t="shared" si="1"/>
        <v>0</v>
      </c>
      <c r="I17" s="60"/>
    </row>
    <row r="18" spans="2:9" ht="6" customHeight="1" x14ac:dyDescent="0.2">
      <c r="B18" s="49"/>
      <c r="C18" s="49"/>
      <c r="D18" s="49"/>
      <c r="E18" s="49"/>
      <c r="F18" s="49"/>
      <c r="G18" s="49"/>
      <c r="H18" s="49"/>
      <c r="I18" s="49"/>
    </row>
    <row r="19" spans="2:9" s="61" customFormat="1" ht="15.95" customHeight="1" x14ac:dyDescent="0.2">
      <c r="B19" s="71" t="s">
        <v>85</v>
      </c>
      <c r="C19" s="72"/>
      <c r="D19" s="72"/>
      <c r="E19" s="72"/>
      <c r="F19" s="72"/>
      <c r="G19" s="72"/>
      <c r="H19" s="72"/>
      <c r="I19" s="60"/>
    </row>
    <row r="20" spans="2:9" ht="3" customHeight="1" thickBot="1" x14ac:dyDescent="0.25">
      <c r="B20" s="50"/>
      <c r="C20" s="49"/>
      <c r="D20" s="49"/>
      <c r="E20" s="49"/>
      <c r="F20" s="49"/>
      <c r="G20" s="49"/>
      <c r="H20" s="49"/>
      <c r="I20" s="49"/>
    </row>
    <row r="21" spans="2:9" ht="15.95" customHeight="1" thickBot="1" x14ac:dyDescent="0.25">
      <c r="B21" s="45" t="s">
        <v>143</v>
      </c>
      <c r="C21" s="63"/>
      <c r="D21" s="63"/>
      <c r="E21" s="63"/>
      <c r="F21" s="64"/>
      <c r="G21" s="65" t="s">
        <v>46</v>
      </c>
      <c r="H21" s="66" t="s">
        <v>47</v>
      </c>
      <c r="I21" s="49"/>
    </row>
    <row r="22" spans="2:9" ht="15.95" customHeight="1" x14ac:dyDescent="0.2">
      <c r="B22" s="67" t="s">
        <v>1159</v>
      </c>
      <c r="C22" s="326" t="s">
        <v>117</v>
      </c>
      <c r="D22" s="327"/>
      <c r="E22" s="327"/>
      <c r="F22" s="328"/>
      <c r="G22" s="109"/>
      <c r="H22" s="109">
        <v>4873787.4016439775</v>
      </c>
      <c r="I22" s="49"/>
    </row>
    <row r="23" spans="2:9" ht="15.95" customHeight="1" x14ac:dyDescent="0.2">
      <c r="B23" s="68" t="s">
        <v>1160</v>
      </c>
      <c r="C23" s="329"/>
      <c r="D23" s="330"/>
      <c r="E23" s="330"/>
      <c r="F23" s="331"/>
      <c r="G23" s="110">
        <v>18559834.558297295</v>
      </c>
      <c r="H23" s="111">
        <v>18559828</v>
      </c>
      <c r="I23" s="49"/>
    </row>
    <row r="24" spans="2:9" ht="15.95" customHeight="1" x14ac:dyDescent="0.2">
      <c r="B24" s="68" t="s">
        <v>1193</v>
      </c>
      <c r="C24" s="329"/>
      <c r="D24" s="330"/>
      <c r="E24" s="330"/>
      <c r="F24" s="331"/>
      <c r="G24" s="110">
        <f>C14</f>
        <v>19352117.414173666</v>
      </c>
      <c r="H24" s="111"/>
      <c r="I24" s="49"/>
    </row>
    <row r="25" spans="2:9" ht="15.95" customHeight="1" thickBot="1" x14ac:dyDescent="0.25">
      <c r="B25" s="69" t="s">
        <v>1161</v>
      </c>
      <c r="C25" s="332"/>
      <c r="D25" s="333"/>
      <c r="E25" s="333"/>
      <c r="F25" s="334"/>
      <c r="G25" s="112">
        <v>18274716</v>
      </c>
      <c r="H25" s="113">
        <v>10265138</v>
      </c>
      <c r="I25" s="49"/>
    </row>
    <row r="26" spans="2:9" ht="6" customHeight="1" x14ac:dyDescent="0.2">
      <c r="B26" s="210"/>
      <c r="C26" s="210"/>
      <c r="D26" s="210"/>
      <c r="E26" s="210"/>
      <c r="F26" s="210"/>
      <c r="G26" s="210"/>
      <c r="H26" s="210"/>
    </row>
    <row r="27" spans="2:9" ht="19.5" customHeight="1" x14ac:dyDescent="0.2">
      <c r="B27" s="157"/>
      <c r="C27" s="157"/>
      <c r="D27" s="157"/>
      <c r="E27" s="157"/>
      <c r="F27" s="157"/>
      <c r="G27" s="157"/>
      <c r="H27" s="157"/>
    </row>
    <row r="28" spans="2:9" ht="3" customHeight="1" x14ac:dyDescent="0.2">
      <c r="B28" s="157"/>
      <c r="C28" s="157"/>
      <c r="D28" s="157"/>
      <c r="E28" s="157"/>
      <c r="F28" s="157"/>
      <c r="G28" s="157"/>
      <c r="H28" s="157"/>
    </row>
    <row r="29" spans="2:9" ht="15.75" customHeight="1" x14ac:dyDescent="0.2">
      <c r="B29" s="115" t="s">
        <v>114</v>
      </c>
      <c r="C29" s="31"/>
      <c r="D29" s="31"/>
      <c r="E29" s="31"/>
      <c r="F29" s="31"/>
      <c r="G29" s="31"/>
      <c r="H29" s="31"/>
    </row>
    <row r="30" spans="2:9" ht="3" customHeight="1" thickBot="1" x14ac:dyDescent="0.25">
      <c r="B30" s="56"/>
    </row>
    <row r="31" spans="2:9" ht="41.25" customHeight="1" thickBot="1" x14ac:dyDescent="0.25">
      <c r="B31" s="65" t="s">
        <v>142</v>
      </c>
      <c r="C31" s="335" t="s">
        <v>130</v>
      </c>
      <c r="D31" s="327"/>
      <c r="E31" s="335" t="s">
        <v>131</v>
      </c>
      <c r="F31" s="327"/>
      <c r="G31" s="335" t="s">
        <v>145</v>
      </c>
      <c r="H31" s="328"/>
    </row>
    <row r="32" spans="2:9" ht="13.5" thickBot="1" x14ac:dyDescent="0.25">
      <c r="B32" s="97" t="s">
        <v>173</v>
      </c>
      <c r="C32" s="138" t="s">
        <v>1162</v>
      </c>
      <c r="D32" s="138">
        <v>2019</v>
      </c>
      <c r="E32" s="138" t="s">
        <v>1163</v>
      </c>
      <c r="F32" s="138">
        <v>2019</v>
      </c>
      <c r="G32" s="138"/>
      <c r="H32" s="139"/>
    </row>
    <row r="33" spans="2:9" ht="13.5" thickBot="1" x14ac:dyDescent="0.25">
      <c r="B33" s="78" t="s">
        <v>1191</v>
      </c>
      <c r="C33" s="138" t="s">
        <v>1162</v>
      </c>
      <c r="D33" s="138">
        <v>2019</v>
      </c>
      <c r="E33" s="138" t="s">
        <v>1163</v>
      </c>
      <c r="F33" s="138">
        <v>2019</v>
      </c>
      <c r="G33" s="117"/>
      <c r="H33" s="118"/>
    </row>
    <row r="34" spans="2:9" ht="13.5" thickBot="1" x14ac:dyDescent="0.25">
      <c r="B34" s="78" t="s">
        <v>1192</v>
      </c>
      <c r="C34" s="138" t="s">
        <v>1162</v>
      </c>
      <c r="D34" s="138">
        <v>2019</v>
      </c>
      <c r="E34" s="138" t="s">
        <v>1163</v>
      </c>
      <c r="F34" s="138">
        <v>2019</v>
      </c>
      <c r="G34" s="117"/>
      <c r="H34" s="118"/>
    </row>
    <row r="35" spans="2:9" x14ac:dyDescent="0.2">
      <c r="B35" s="78" t="s">
        <v>1158</v>
      </c>
      <c r="C35" s="138" t="s">
        <v>1162</v>
      </c>
      <c r="D35" s="138">
        <v>2019</v>
      </c>
      <c r="E35" s="138" t="s">
        <v>1163</v>
      </c>
      <c r="F35" s="138">
        <v>2019</v>
      </c>
      <c r="G35" s="117"/>
      <c r="H35" s="118"/>
    </row>
    <row r="36" spans="2:9" x14ac:dyDescent="0.2">
      <c r="B36" s="78"/>
      <c r="C36" s="117"/>
      <c r="D36" s="117"/>
      <c r="E36" s="117"/>
      <c r="F36" s="117"/>
      <c r="G36" s="117"/>
      <c r="H36" s="118"/>
    </row>
    <row r="37" spans="2:9" ht="13.5" thickBot="1" x14ac:dyDescent="0.25">
      <c r="B37" s="79"/>
      <c r="C37" s="119"/>
      <c r="D37" s="119"/>
      <c r="E37" s="119"/>
      <c r="F37" s="119"/>
      <c r="G37" s="119"/>
      <c r="H37" s="120"/>
    </row>
    <row r="38" spans="2:9" ht="6" customHeight="1" x14ac:dyDescent="0.2">
      <c r="B38" s="46"/>
      <c r="C38" s="81"/>
      <c r="D38" s="82"/>
      <c r="E38" s="82"/>
      <c r="F38" s="82"/>
      <c r="G38" s="82"/>
      <c r="H38" s="82"/>
    </row>
    <row r="39" spans="2:9" ht="15.75" customHeight="1" x14ac:dyDescent="0.2">
      <c r="B39" s="115" t="s">
        <v>146</v>
      </c>
      <c r="C39" s="31"/>
      <c r="D39" s="31"/>
      <c r="E39" s="31"/>
      <c r="F39" s="31"/>
      <c r="G39" s="31"/>
      <c r="H39" s="31"/>
    </row>
    <row r="40" spans="2:9" ht="3" customHeight="1" thickBot="1" x14ac:dyDescent="0.25">
      <c r="B40" s="24"/>
      <c r="C40" s="24"/>
      <c r="D40" s="24"/>
      <c r="E40" s="24"/>
      <c r="F40" s="24"/>
      <c r="G40" s="24"/>
      <c r="H40" s="24"/>
      <c r="I40" s="49"/>
    </row>
    <row r="41" spans="2:9" s="61" customFormat="1" ht="15.95" customHeight="1" thickBot="1" x14ac:dyDescent="0.25">
      <c r="B41" s="65" t="s">
        <v>142</v>
      </c>
      <c r="C41" s="155" t="s">
        <v>135</v>
      </c>
      <c r="D41" s="155" t="s">
        <v>136</v>
      </c>
      <c r="E41" s="155" t="s">
        <v>134</v>
      </c>
      <c r="F41" s="340" t="s">
        <v>76</v>
      </c>
      <c r="G41" s="341"/>
      <c r="H41" s="156" t="s">
        <v>137</v>
      </c>
      <c r="I41" s="60"/>
    </row>
    <row r="42" spans="2:9" s="61" customFormat="1" ht="15.95" customHeight="1" x14ac:dyDescent="0.2">
      <c r="B42" s="97"/>
      <c r="C42" s="175"/>
      <c r="D42" s="140"/>
      <c r="E42" s="140"/>
      <c r="F42" s="342"/>
      <c r="G42" s="342"/>
      <c r="H42" s="145"/>
    </row>
    <row r="43" spans="2:9" s="61" customFormat="1" ht="15.95" customHeight="1" x14ac:dyDescent="0.2">
      <c r="B43" s="78"/>
      <c r="C43" s="143"/>
      <c r="D43" s="141"/>
      <c r="E43" s="141"/>
      <c r="F43" s="336"/>
      <c r="G43" s="336"/>
      <c r="H43" s="146"/>
    </row>
    <row r="44" spans="2:9" s="61" customFormat="1" ht="15.95" customHeight="1" x14ac:dyDescent="0.2">
      <c r="B44" s="78"/>
      <c r="C44" s="143"/>
      <c r="D44" s="141"/>
      <c r="E44" s="141"/>
      <c r="F44" s="336"/>
      <c r="G44" s="336"/>
      <c r="H44" s="146"/>
    </row>
    <row r="45" spans="2:9" s="61" customFormat="1" ht="15.95" customHeight="1" x14ac:dyDescent="0.2">
      <c r="B45" s="78"/>
      <c r="C45" s="143"/>
      <c r="D45" s="141"/>
      <c r="E45" s="141"/>
      <c r="F45" s="336"/>
      <c r="G45" s="336"/>
      <c r="H45" s="146"/>
    </row>
    <row r="46" spans="2:9" s="61" customFormat="1" ht="15.95" customHeight="1" x14ac:dyDescent="0.2">
      <c r="B46" s="78"/>
      <c r="C46" s="143"/>
      <c r="D46" s="141"/>
      <c r="E46" s="141"/>
      <c r="F46" s="336"/>
      <c r="G46" s="336"/>
      <c r="H46" s="146"/>
    </row>
    <row r="47" spans="2:9" s="61" customFormat="1" ht="15.95" customHeight="1" x14ac:dyDescent="0.2">
      <c r="B47" s="78"/>
      <c r="C47" s="143"/>
      <c r="D47" s="141"/>
      <c r="E47" s="141"/>
      <c r="F47" s="336"/>
      <c r="G47" s="336"/>
      <c r="H47" s="146"/>
    </row>
    <row r="48" spans="2:9" s="61" customFormat="1" ht="15.95" customHeight="1" x14ac:dyDescent="0.2">
      <c r="B48" s="78"/>
      <c r="C48" s="143"/>
      <c r="D48" s="141"/>
      <c r="E48" s="141"/>
      <c r="F48" s="336"/>
      <c r="G48" s="336"/>
      <c r="H48" s="146"/>
    </row>
    <row r="49" spans="2:9" s="61" customFormat="1" ht="15.95" customHeight="1" x14ac:dyDescent="0.2">
      <c r="B49" s="78"/>
      <c r="C49" s="143"/>
      <c r="D49" s="141"/>
      <c r="E49" s="141"/>
      <c r="F49" s="336"/>
      <c r="G49" s="336"/>
      <c r="H49" s="146"/>
    </row>
    <row r="50" spans="2:9" s="61" customFormat="1" ht="15.95" customHeight="1" x14ac:dyDescent="0.2">
      <c r="B50" s="78"/>
      <c r="C50" s="143"/>
      <c r="D50" s="141"/>
      <c r="E50" s="141"/>
      <c r="F50" s="336"/>
      <c r="G50" s="336"/>
      <c r="H50" s="146"/>
    </row>
    <row r="51" spans="2:9" s="61" customFormat="1" ht="15.95" customHeight="1" thickBot="1" x14ac:dyDescent="0.25">
      <c r="B51" s="79"/>
      <c r="C51" s="144"/>
      <c r="D51" s="142"/>
      <c r="E51" s="142"/>
      <c r="F51" s="351"/>
      <c r="G51" s="351"/>
      <c r="H51" s="147"/>
    </row>
    <row r="52" spans="2:9" ht="12.75" customHeight="1" x14ac:dyDescent="0.2">
      <c r="B52" s="53"/>
      <c r="C52" s="54"/>
      <c r="D52" s="54"/>
      <c r="E52" s="54"/>
      <c r="F52" s="54"/>
      <c r="G52" s="54"/>
      <c r="H52" s="54"/>
    </row>
    <row r="53" spans="2:9" s="61" customFormat="1" ht="15.95" customHeight="1" x14ac:dyDescent="0.2">
      <c r="B53" s="71" t="s">
        <v>108</v>
      </c>
      <c r="C53" s="71"/>
      <c r="D53" s="71"/>
      <c r="E53" s="71"/>
      <c r="F53" s="71"/>
      <c r="G53" s="71"/>
      <c r="H53" s="71"/>
    </row>
    <row r="54" spans="2:9" ht="3" customHeight="1" x14ac:dyDescent="0.2">
      <c r="B54" s="353" t="s">
        <v>56</v>
      </c>
      <c r="C54" s="353"/>
      <c r="D54" s="353"/>
      <c r="E54" s="353"/>
      <c r="F54" s="353"/>
      <c r="G54" s="353"/>
      <c r="H54" s="353"/>
      <c r="I54" s="49"/>
    </row>
    <row r="55" spans="2:9" x14ac:dyDescent="0.2">
      <c r="B55" s="310" t="s">
        <v>57</v>
      </c>
      <c r="C55" s="210"/>
      <c r="D55" s="210"/>
      <c r="E55" s="210"/>
      <c r="F55" s="210"/>
      <c r="G55" s="210"/>
      <c r="H55" s="210"/>
      <c r="I55" s="49"/>
    </row>
    <row r="56" spans="2:9" ht="38.25" customHeight="1" x14ac:dyDescent="0.2">
      <c r="B56" s="356" t="s">
        <v>138</v>
      </c>
      <c r="C56" s="214"/>
      <c r="D56" s="214"/>
      <c r="E56" s="214"/>
      <c r="F56" s="214"/>
      <c r="G56" s="214"/>
      <c r="H56" s="214"/>
      <c r="I56" s="49"/>
    </row>
    <row r="57" spans="2:9" ht="12.75" customHeight="1" x14ac:dyDescent="0.2">
      <c r="B57" s="324" t="s">
        <v>99</v>
      </c>
      <c r="C57" s="324"/>
      <c r="D57" s="324"/>
      <c r="E57" s="324"/>
      <c r="F57" s="324"/>
      <c r="G57" s="324"/>
      <c r="H57" s="325"/>
      <c r="I57" s="49"/>
    </row>
    <row r="58" spans="2:9" ht="12.75" customHeight="1" x14ac:dyDescent="0.2">
      <c r="B58" s="323" t="s">
        <v>132</v>
      </c>
      <c r="C58" s="324"/>
      <c r="D58" s="324"/>
      <c r="E58" s="324"/>
      <c r="F58" s="324"/>
      <c r="G58" s="324"/>
      <c r="H58" s="325"/>
      <c r="I58" s="49"/>
    </row>
    <row r="59" spans="2:9" ht="12.75" customHeight="1" x14ac:dyDescent="0.2">
      <c r="B59" s="337" t="s">
        <v>133</v>
      </c>
      <c r="C59" s="338"/>
      <c r="D59" s="338"/>
      <c r="E59" s="338"/>
      <c r="F59" s="338"/>
      <c r="G59" s="338"/>
      <c r="H59" s="339"/>
      <c r="I59" s="49"/>
    </row>
    <row r="60" spans="2:9" ht="6" customHeight="1" x14ac:dyDescent="0.2">
      <c r="B60" s="337"/>
      <c r="C60" s="354"/>
      <c r="D60" s="354"/>
      <c r="E60" s="354"/>
      <c r="F60" s="354"/>
      <c r="G60" s="354"/>
      <c r="H60" s="355"/>
      <c r="I60" s="55"/>
    </row>
    <row r="61" spans="2:9" s="61" customFormat="1" ht="15.95" customHeight="1" x14ac:dyDescent="0.2">
      <c r="B61" s="73" t="s">
        <v>162</v>
      </c>
      <c r="C61" s="74"/>
      <c r="D61" s="74"/>
      <c r="E61" s="74"/>
      <c r="F61" s="74"/>
      <c r="G61" s="74"/>
      <c r="H61" s="74"/>
    </row>
    <row r="62" spans="2:9" ht="3" customHeight="1" thickBot="1" x14ac:dyDescent="0.25">
      <c r="B62" s="358"/>
      <c r="C62" s="224"/>
      <c r="D62" s="224"/>
      <c r="E62" s="224"/>
      <c r="F62" s="224"/>
      <c r="G62" s="224"/>
      <c r="H62" s="224"/>
      <c r="I62" s="55"/>
    </row>
    <row r="63" spans="2:9" ht="31.5" customHeight="1" thickBot="1" x14ac:dyDescent="0.25">
      <c r="B63" s="189" t="s">
        <v>168</v>
      </c>
      <c r="C63" s="180" t="s">
        <v>166</v>
      </c>
      <c r="D63" s="181" t="s">
        <v>167</v>
      </c>
      <c r="E63" s="352" t="s">
        <v>163</v>
      </c>
      <c r="F63" s="352"/>
      <c r="G63" s="352"/>
      <c r="H63" s="182" t="s">
        <v>164</v>
      </c>
      <c r="I63" s="49"/>
    </row>
    <row r="64" spans="2:9" ht="15.95" customHeight="1" x14ac:dyDescent="0.2">
      <c r="B64" s="183" t="str">
        <f>B22</f>
        <v>Lymphatic filariasis</v>
      </c>
      <c r="C64" s="186">
        <f>SUM(G22:H22)</f>
        <v>4873787.4016439775</v>
      </c>
      <c r="D64" s="177"/>
      <c r="E64" s="315"/>
      <c r="F64" s="315"/>
      <c r="G64" s="315"/>
      <c r="H64" s="176"/>
      <c r="I64" s="55"/>
    </row>
    <row r="65" spans="2:9" ht="15.95" customHeight="1" x14ac:dyDescent="0.2">
      <c r="B65" s="184" t="str">
        <f>B23</f>
        <v>Onchocerciasis</v>
      </c>
      <c r="C65" s="187">
        <f>SUM(G23:H23)</f>
        <v>37119662.558297291</v>
      </c>
      <c r="D65" s="178"/>
      <c r="E65" s="316"/>
      <c r="F65" s="316"/>
      <c r="G65" s="316"/>
      <c r="H65" s="173"/>
      <c r="I65" s="49"/>
    </row>
    <row r="66" spans="2:9" ht="15.95" customHeight="1" x14ac:dyDescent="0.2">
      <c r="B66" s="184" t="str">
        <f>B24</f>
        <v>Schistosomiasis</v>
      </c>
      <c r="C66" s="187">
        <f>SUM(G24:H24)</f>
        <v>19352117.414173666</v>
      </c>
      <c r="D66" s="178"/>
      <c r="E66" s="316"/>
      <c r="F66" s="316"/>
      <c r="G66" s="316"/>
      <c r="H66" s="173"/>
      <c r="I66" s="49"/>
    </row>
    <row r="67" spans="2:9" ht="15.95" customHeight="1" thickBot="1" x14ac:dyDescent="0.25">
      <c r="B67" s="185" t="str">
        <f>B25</f>
        <v>Soil-transmitted helminthiases</v>
      </c>
      <c r="C67" s="188">
        <f>SUM(G25:H25)</f>
        <v>28539854</v>
      </c>
      <c r="D67" s="179"/>
      <c r="E67" s="317"/>
      <c r="F67" s="317"/>
      <c r="G67" s="317"/>
      <c r="H67" s="174"/>
      <c r="I67" s="49"/>
    </row>
    <row r="68" spans="2:9" ht="6" customHeight="1" x14ac:dyDescent="0.2">
      <c r="B68" s="151"/>
      <c r="C68" s="152"/>
      <c r="D68" s="152"/>
      <c r="E68" s="152"/>
      <c r="F68" s="152"/>
      <c r="G68" s="152"/>
      <c r="H68" s="152"/>
      <c r="I68" s="49"/>
    </row>
    <row r="69" spans="2:9" x14ac:dyDescent="0.2">
      <c r="B69" s="322" t="s">
        <v>140</v>
      </c>
      <c r="C69" s="322"/>
      <c r="D69" s="322"/>
      <c r="E69" s="322"/>
      <c r="F69" s="322"/>
      <c r="G69" s="322"/>
      <c r="H69" s="322"/>
    </row>
    <row r="70" spans="2:9" ht="41.25" customHeight="1" x14ac:dyDescent="0.2">
      <c r="B70" s="361" t="s">
        <v>77</v>
      </c>
      <c r="C70" s="361"/>
      <c r="D70" s="361"/>
      <c r="E70" s="361"/>
      <c r="F70" s="361"/>
      <c r="G70" s="361"/>
      <c r="H70" s="362"/>
    </row>
    <row r="71" spans="2:9" ht="6" customHeight="1" x14ac:dyDescent="0.2">
      <c r="I71" s="49"/>
    </row>
    <row r="72" spans="2:9" s="61" customFormat="1" ht="15.95" customHeight="1" x14ac:dyDescent="0.2">
      <c r="B72" s="73" t="s">
        <v>141</v>
      </c>
      <c r="C72" s="74"/>
      <c r="D72" s="74"/>
      <c r="E72" s="74"/>
      <c r="F72" s="74"/>
      <c r="G72" s="74"/>
      <c r="H72" s="74"/>
    </row>
    <row r="73" spans="2:9" s="52" customFormat="1" ht="3" customHeight="1" thickBot="1" x14ac:dyDescent="0.25">
      <c r="B73" s="51"/>
    </row>
    <row r="74" spans="2:9" ht="13.5" thickBot="1" x14ac:dyDescent="0.25">
      <c r="B74" s="132" t="s">
        <v>59</v>
      </c>
      <c r="C74" s="302" t="s">
        <v>26</v>
      </c>
      <c r="D74" s="303"/>
      <c r="E74" s="298" t="s">
        <v>62</v>
      </c>
      <c r="F74" s="299"/>
      <c r="G74" s="133" t="s">
        <v>27</v>
      </c>
      <c r="H74" s="134" t="s">
        <v>61</v>
      </c>
      <c r="I74" s="49"/>
    </row>
    <row r="75" spans="2:9" ht="13.5" thickBot="1" x14ac:dyDescent="0.25">
      <c r="B75" s="125" t="s">
        <v>1164</v>
      </c>
      <c r="C75" s="304" t="s">
        <v>1165</v>
      </c>
      <c r="D75" s="304"/>
      <c r="E75" s="300">
        <v>911555532</v>
      </c>
      <c r="F75" s="301"/>
      <c r="G75" s="199" t="s">
        <v>1171</v>
      </c>
      <c r="H75" s="114" t="s">
        <v>1170</v>
      </c>
      <c r="I75" s="49"/>
    </row>
    <row r="76" spans="2:9" ht="13.5" thickBot="1" x14ac:dyDescent="0.25">
      <c r="B76" s="135" t="s">
        <v>1166</v>
      </c>
      <c r="C76" s="297" t="s">
        <v>1194</v>
      </c>
      <c r="D76" s="297"/>
      <c r="E76" s="295">
        <v>912984332</v>
      </c>
      <c r="F76" s="296"/>
      <c r="G76" s="124" t="s">
        <v>1174</v>
      </c>
      <c r="H76" s="114" t="s">
        <v>1170</v>
      </c>
    </row>
    <row r="77" spans="2:9" ht="13.5" thickBot="1" x14ac:dyDescent="0.25">
      <c r="B77" s="135" t="s">
        <v>1167</v>
      </c>
      <c r="C77" s="297" t="s">
        <v>1172</v>
      </c>
      <c r="D77" s="297"/>
      <c r="E77" s="295">
        <v>911934697</v>
      </c>
      <c r="F77" s="296"/>
      <c r="G77" s="124" t="s">
        <v>1175</v>
      </c>
      <c r="H77" s="114" t="s">
        <v>1170</v>
      </c>
    </row>
    <row r="78" spans="2:9" ht="13.5" thickBot="1" x14ac:dyDescent="0.25">
      <c r="B78" s="136" t="s">
        <v>1168</v>
      </c>
      <c r="C78" s="314" t="s">
        <v>1169</v>
      </c>
      <c r="D78" s="314"/>
      <c r="E78" s="306">
        <v>911152926</v>
      </c>
      <c r="F78" s="307"/>
      <c r="G78" s="199" t="s">
        <v>1173</v>
      </c>
      <c r="H78" s="114" t="s">
        <v>1170</v>
      </c>
    </row>
    <row r="79" spans="2:9" ht="6" customHeight="1" x14ac:dyDescent="0.2"/>
    <row r="80" spans="2:9" ht="40.5" customHeight="1" x14ac:dyDescent="0.2">
      <c r="B80" s="359" t="s">
        <v>152</v>
      </c>
      <c r="C80" s="360"/>
      <c r="D80" s="360"/>
      <c r="E80" s="360"/>
      <c r="F80" s="360"/>
      <c r="G80" s="360"/>
      <c r="H80" s="360"/>
    </row>
    <row r="81" spans="1:9" ht="42.75" customHeight="1" x14ac:dyDescent="0.2">
      <c r="B81" s="357" t="s">
        <v>149</v>
      </c>
      <c r="C81" s="357"/>
      <c r="D81" s="357"/>
      <c r="E81" s="357"/>
      <c r="F81" s="357"/>
      <c r="G81" s="357"/>
      <c r="H81" s="357"/>
    </row>
    <row r="82" spans="1:9" ht="57" customHeight="1" x14ac:dyDescent="0.2">
      <c r="B82" s="357" t="s">
        <v>151</v>
      </c>
      <c r="C82" s="357"/>
      <c r="D82" s="357"/>
      <c r="E82" s="357"/>
      <c r="F82" s="357"/>
      <c r="G82" s="357"/>
      <c r="H82" s="357"/>
    </row>
    <row r="83" spans="1:9" ht="33" customHeight="1" x14ac:dyDescent="0.2">
      <c r="B83" s="312" t="s">
        <v>169</v>
      </c>
      <c r="C83" s="312"/>
      <c r="D83" s="350"/>
      <c r="E83" s="350"/>
      <c r="F83" s="350"/>
      <c r="G83" s="350"/>
      <c r="H83" s="350"/>
    </row>
    <row r="84" spans="1:9" ht="24" customHeight="1" x14ac:dyDescent="0.2">
      <c r="B84" s="312" t="s">
        <v>75</v>
      </c>
      <c r="C84" s="312"/>
      <c r="D84" s="313"/>
      <c r="E84" s="313"/>
      <c r="F84" s="313"/>
      <c r="G84" s="313"/>
      <c r="H84" s="313"/>
    </row>
    <row r="85" spans="1:9" ht="30" customHeight="1" x14ac:dyDescent="0.2">
      <c r="B85" s="70"/>
      <c r="C85" s="149"/>
      <c r="D85" s="150"/>
      <c r="E85" s="148"/>
      <c r="F85" s="148"/>
      <c r="G85" s="149"/>
      <c r="H85" s="149"/>
    </row>
    <row r="86" spans="1:9" ht="30" customHeight="1" x14ac:dyDescent="0.2">
      <c r="B86" s="311" t="s">
        <v>165</v>
      </c>
      <c r="C86" s="218"/>
      <c r="D86" s="218"/>
      <c r="E86" s="218"/>
      <c r="F86" s="218"/>
      <c r="G86" s="218"/>
      <c r="H86" s="218"/>
    </row>
    <row r="87" spans="1:9" ht="18" customHeight="1" x14ac:dyDescent="0.2">
      <c r="B87" s="308" t="s">
        <v>147</v>
      </c>
      <c r="C87" s="309"/>
      <c r="D87" s="309"/>
      <c r="E87" s="309"/>
      <c r="F87" s="309"/>
      <c r="G87" s="309"/>
      <c r="H87" s="309"/>
    </row>
    <row r="88" spans="1:9" ht="12.75" customHeight="1" x14ac:dyDescent="0.2">
      <c r="B88" s="46" t="s">
        <v>98</v>
      </c>
      <c r="C88" s="122" t="s">
        <v>121</v>
      </c>
      <c r="D88" s="121"/>
      <c r="E88" s="121"/>
    </row>
    <row r="89" spans="1:9" ht="12.75" customHeight="1" x14ac:dyDescent="0.2">
      <c r="B89" s="46" t="s">
        <v>118</v>
      </c>
      <c r="C89" s="121" t="s">
        <v>120</v>
      </c>
      <c r="D89" s="121"/>
      <c r="E89" s="121"/>
      <c r="F89" s="46"/>
      <c r="G89" s="46"/>
      <c r="H89" s="46"/>
      <c r="I89" s="49"/>
    </row>
    <row r="90" spans="1:9" ht="12.75" customHeight="1" x14ac:dyDescent="0.2">
      <c r="A90" s="170"/>
      <c r="B90" s="171" t="s">
        <v>119</v>
      </c>
      <c r="C90" s="172" t="s">
        <v>161</v>
      </c>
      <c r="D90" s="121"/>
      <c r="E90" s="121"/>
      <c r="F90" s="46"/>
      <c r="G90" s="46"/>
      <c r="H90" s="46"/>
      <c r="I90" s="49"/>
    </row>
    <row r="91" spans="1:9" ht="7.5" customHeight="1" x14ac:dyDescent="0.2">
      <c r="B91" s="310"/>
      <c r="C91" s="210"/>
      <c r="D91" s="210"/>
      <c r="E91" s="210"/>
      <c r="F91" s="210"/>
      <c r="G91" s="210"/>
      <c r="H91" s="210"/>
    </row>
    <row r="92" spans="1:9" ht="65.25" customHeight="1" x14ac:dyDescent="0.2">
      <c r="B92" s="305" t="s">
        <v>148</v>
      </c>
      <c r="C92" s="305"/>
      <c r="D92" s="305"/>
      <c r="E92" s="305"/>
      <c r="F92" s="305"/>
      <c r="G92" s="305"/>
      <c r="H92" s="305"/>
    </row>
    <row r="93" spans="1:9" ht="6" customHeight="1" x14ac:dyDescent="0.2"/>
    <row r="96" spans="1:9" x14ac:dyDescent="0.2">
      <c r="C96" s="49"/>
      <c r="D96" s="49"/>
      <c r="E96" s="49"/>
      <c r="F96" s="49"/>
      <c r="G96" s="49"/>
      <c r="H96" s="49"/>
    </row>
    <row r="97" spans="2:9" ht="12.75" customHeight="1" x14ac:dyDescent="0.2">
      <c r="B97" s="210"/>
      <c r="C97" s="210"/>
      <c r="D97" s="210"/>
      <c r="E97" s="210"/>
      <c r="F97" s="210"/>
      <c r="G97" s="210"/>
      <c r="H97" s="210"/>
      <c r="I97" s="49"/>
    </row>
  </sheetData>
  <sheetProtection password="CDCA" sheet="1" objects="1" scenarios="1"/>
  <mergeCells count="63">
    <mergeCell ref="D83:H83"/>
    <mergeCell ref="F51:G51"/>
    <mergeCell ref="F47:G47"/>
    <mergeCell ref="F48:G48"/>
    <mergeCell ref="F49:G49"/>
    <mergeCell ref="E63:G63"/>
    <mergeCell ref="B54:H54"/>
    <mergeCell ref="B60:H60"/>
    <mergeCell ref="B55:H55"/>
    <mergeCell ref="B56:H56"/>
    <mergeCell ref="B82:H82"/>
    <mergeCell ref="B62:H62"/>
    <mergeCell ref="B80:H80"/>
    <mergeCell ref="B81:H81"/>
    <mergeCell ref="B70:H70"/>
    <mergeCell ref="C77:D77"/>
    <mergeCell ref="F42:G42"/>
    <mergeCell ref="B10:B11"/>
    <mergeCell ref="C10:F10"/>
    <mergeCell ref="G10:H10"/>
    <mergeCell ref="F50:G50"/>
    <mergeCell ref="B7:H7"/>
    <mergeCell ref="C6:F6"/>
    <mergeCell ref="B69:H69"/>
    <mergeCell ref="B58:H58"/>
    <mergeCell ref="B57:H57"/>
    <mergeCell ref="B26:H26"/>
    <mergeCell ref="C22:F25"/>
    <mergeCell ref="C31:D31"/>
    <mergeCell ref="E31:F31"/>
    <mergeCell ref="G31:H31"/>
    <mergeCell ref="F43:G43"/>
    <mergeCell ref="F44:G44"/>
    <mergeCell ref="F45:G45"/>
    <mergeCell ref="B59:H59"/>
    <mergeCell ref="F46:G46"/>
    <mergeCell ref="F41:G41"/>
    <mergeCell ref="B1:H1"/>
    <mergeCell ref="B2:H2"/>
    <mergeCell ref="B3:F3"/>
    <mergeCell ref="B4:H4"/>
    <mergeCell ref="B5:H5"/>
    <mergeCell ref="C78:D78"/>
    <mergeCell ref="E64:G64"/>
    <mergeCell ref="E65:G65"/>
    <mergeCell ref="E66:G66"/>
    <mergeCell ref="E67:G67"/>
    <mergeCell ref="B97:H97"/>
    <mergeCell ref="E77:F77"/>
    <mergeCell ref="C76:D76"/>
    <mergeCell ref="E74:F74"/>
    <mergeCell ref="E75:F75"/>
    <mergeCell ref="E76:F76"/>
    <mergeCell ref="C74:D74"/>
    <mergeCell ref="C75:D75"/>
    <mergeCell ref="B92:H92"/>
    <mergeCell ref="E78:F78"/>
    <mergeCell ref="B87:H87"/>
    <mergeCell ref="B91:H91"/>
    <mergeCell ref="B86:H86"/>
    <mergeCell ref="B84:C84"/>
    <mergeCell ref="D84:H84"/>
    <mergeCell ref="B83:C83"/>
  </mergeCells>
  <phoneticPr fontId="3" type="noConversion"/>
  <dataValidations count="8">
    <dataValidation type="list" allowBlank="1" showInputMessage="1" showErrorMessage="1" sqref="B22:B25">
      <formula1>"Lymphatic filariasis,Onchocerciasis,Schistosomiasis,Soil-transmitted helminthiases"</formula1>
    </dataValidation>
    <dataValidation type="list" allowBlank="1" showInputMessage="1" showErrorMessage="1" sqref="B12:B17">
      <formula1>"Diethylcarbamazine citrate,Albendazole for LF,Albendazole for STH (SAC),Mebendazole (SAC),Praziquantel (SAC),Ivermectin"</formula1>
    </dataValidation>
    <dataValidation type="list" allowBlank="1" showInputMessage="1" showErrorMessage="1" sqref="B75:B78">
      <formula1>"NTD/PC Coordinator,LF Programme Manager,STH Programme Manager,SCH Programme Manager,ONCHO Programme Manager,MandE Focal Point,Data Manager,Other"</formula1>
    </dataValidation>
    <dataValidation type="list" allowBlank="1" showInputMessage="1" showErrorMessage="1" sqref="B42:B51 B32:B37">
      <formula1>"Diethylcarbamazine citrate,Albendazole for LF,Albendazole for STH,Mebendazole,Praziquantel,Ivermectin"</formula1>
    </dataValidation>
    <dataValidation type="list" allowBlank="1" showInputMessage="1" showErrorMessage="1" sqref="C32:C37 E32:E37 G32:G37">
      <formula1>"January,February,March,April,May,June,July,August,September,October,November,December"</formula1>
    </dataValidation>
    <dataValidation type="list" allowBlank="1" showInputMessage="1" showErrorMessage="1" sqref="D32:D37 F32:F37 H32:H37">
      <formula1>"2013,2014,2015,2016,2017,2018,2020,2021,2022,2023,2024,2025"</formula1>
    </dataValidation>
    <dataValidation type="list" allowBlank="1" showInputMessage="1" showErrorMessage="1" sqref="C42:C51">
      <formula1>"PreSAC,SAC,Adults,WCBA"</formula1>
    </dataValidation>
    <dataValidation type="list" allowBlank="1" showInputMessage="1" showErrorMessage="1" sqref="H42:H51">
      <formula1>"Required,Requested,Received"</formula1>
    </dataValidation>
  </dataValidations>
  <pageMargins left="0.31496062992125984" right="0.23622047244094491" top="0.51181102362204722" bottom="0.55118110236220474" header="0.51181102362204722" footer="0.51181102362204722"/>
  <pageSetup paperSize="9" orientation="portrait" r:id="rId1"/>
  <headerFooter scaleWithDoc="0" alignWithMargins="0"/>
  <rowBreaks count="1" manualBreakCount="1">
    <brk id="51" max="8" man="1"/>
  </rowBreaks>
  <drawing r:id="rId2"/>
  <legacyDrawing r:id="rId3"/>
  <mc:AlternateContent xmlns:mc="http://schemas.openxmlformats.org/markup-compatibility/2006">
    <mc:Choice Requires="x14">
      <controls>
        <mc:AlternateContent xmlns:mc="http://schemas.openxmlformats.org/markup-compatibility/2006">
          <mc:Choice Requires="x14">
            <control shapeId="6150" r:id="rId4" name="Button 6">
              <controlPr defaultSize="0" print="0" autoFill="0" autoPict="0" macro="[0]!Sheet7.SUMMARY">
                <anchor moveWithCells="1" sizeWithCells="1">
                  <from>
                    <xdr:col>7</xdr:col>
                    <xdr:colOff>9525</xdr:colOff>
                    <xdr:row>0</xdr:row>
                    <xdr:rowOff>0</xdr:rowOff>
                  </from>
                  <to>
                    <xdr:col>8</xdr:col>
                    <xdr:colOff>9525</xdr:colOff>
                    <xdr:row>0</xdr:row>
                    <xdr:rowOff>0</xdr:rowOff>
                  </to>
                </anchor>
              </controlPr>
            </control>
          </mc:Choice>
        </mc:AlternateContent>
        <mc:AlternateContent xmlns:mc="http://schemas.openxmlformats.org/markup-compatibility/2006">
          <mc:Choice Requires="x14">
            <control shapeId="6167" r:id="rId5" name="Button 23">
              <controlPr defaultSize="0" print="0" autoFill="0" autoPict="0" macro="[0]!Sheet7.DISEASE">
                <anchor moveWithCells="1" sizeWithCells="1">
                  <from>
                    <xdr:col>7</xdr:col>
                    <xdr:colOff>9525</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6190" r:id="rId6" name="Check Box 46">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6191" r:id="rId7" name="Check Box 47">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6192" r:id="rId8" name="Check Box 48">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6199" r:id="rId9" name="Button 55">
              <controlPr defaultSize="0" print="0" autoFill="0" autoPict="0" macro="[0]!Sheet7.DISEASE">
                <anchor moveWithCells="1" sizeWithCells="1">
                  <from>
                    <xdr:col>7</xdr:col>
                    <xdr:colOff>0</xdr:colOff>
                    <xdr:row>25</xdr:row>
                    <xdr:rowOff>57150</xdr:rowOff>
                  </from>
                  <to>
                    <xdr:col>8</xdr:col>
                    <xdr:colOff>0</xdr:colOff>
                    <xdr:row>26</xdr:row>
                    <xdr:rowOff>228600</xdr:rowOff>
                  </to>
                </anchor>
              </controlPr>
            </control>
          </mc:Choice>
        </mc:AlternateContent>
        <mc:AlternateContent xmlns:mc="http://schemas.openxmlformats.org/markup-compatibility/2006">
          <mc:Choice Requires="x14">
            <control shapeId="6200" r:id="rId10" name="Button 56">
              <controlPr defaultSize="0" print="0" autoFill="0" autoPict="0" macro="[0]!Sheet7.PrintActiveSheet">
                <anchor moveWithCells="1" sizeWithCells="1">
                  <from>
                    <xdr:col>7</xdr:col>
                    <xdr:colOff>9525</xdr:colOff>
                    <xdr:row>84</xdr:row>
                    <xdr:rowOff>104775</xdr:rowOff>
                  </from>
                  <to>
                    <xdr:col>8</xdr:col>
                    <xdr:colOff>0</xdr:colOff>
                    <xdr:row>84</xdr:row>
                    <xdr:rowOff>352425</xdr:rowOff>
                  </to>
                </anchor>
              </controlPr>
            </control>
          </mc:Choice>
        </mc:AlternateContent>
        <mc:AlternateContent xmlns:mc="http://schemas.openxmlformats.org/markup-compatibility/2006">
          <mc:Choice Requires="x14">
            <control shapeId="6202" r:id="rId11" name="Check Box 58">
              <controlPr defaultSize="0" autoFill="0" autoLine="0" autoPict="0">
                <anchor moveWithCells="1">
                  <from>
                    <xdr:col>1</xdr:col>
                    <xdr:colOff>85725</xdr:colOff>
                    <xdr:row>55</xdr:row>
                    <xdr:rowOff>457200</xdr:rowOff>
                  </from>
                  <to>
                    <xdr:col>1</xdr:col>
                    <xdr:colOff>390525</xdr:colOff>
                    <xdr:row>57</xdr:row>
                    <xdr:rowOff>28575</xdr:rowOff>
                  </to>
                </anchor>
              </controlPr>
            </control>
          </mc:Choice>
        </mc:AlternateContent>
        <mc:AlternateContent xmlns:mc="http://schemas.openxmlformats.org/markup-compatibility/2006">
          <mc:Choice Requires="x14">
            <control shapeId="6203" r:id="rId12" name="Check Box 59">
              <controlPr defaultSize="0" autoFill="0" autoLine="0" autoPict="0">
                <anchor moveWithCells="1">
                  <from>
                    <xdr:col>1</xdr:col>
                    <xdr:colOff>85725</xdr:colOff>
                    <xdr:row>56</xdr:row>
                    <xdr:rowOff>133350</xdr:rowOff>
                  </from>
                  <to>
                    <xdr:col>1</xdr:col>
                    <xdr:colOff>390525</xdr:colOff>
                    <xdr:row>58</xdr:row>
                    <xdr:rowOff>28575</xdr:rowOff>
                  </to>
                </anchor>
              </controlPr>
            </control>
          </mc:Choice>
        </mc:AlternateContent>
        <mc:AlternateContent xmlns:mc="http://schemas.openxmlformats.org/markup-compatibility/2006">
          <mc:Choice Requires="x14">
            <control shapeId="6204" r:id="rId13" name="Check Box 60">
              <controlPr defaultSize="0" autoFill="0" autoLine="0" autoPict="0">
                <anchor moveWithCells="1">
                  <from>
                    <xdr:col>1</xdr:col>
                    <xdr:colOff>85725</xdr:colOff>
                    <xdr:row>57</xdr:row>
                    <xdr:rowOff>133350</xdr:rowOff>
                  </from>
                  <to>
                    <xdr:col>1</xdr:col>
                    <xdr:colOff>390525</xdr:colOff>
                    <xdr:row>59</xdr:row>
                    <xdr:rowOff>28575</xdr:rowOff>
                  </to>
                </anchor>
              </controlPr>
            </control>
          </mc:Choice>
        </mc:AlternateContent>
        <mc:AlternateContent xmlns:mc="http://schemas.openxmlformats.org/markup-compatibility/2006">
          <mc:Choice Requires="x14">
            <control shapeId="6571" r:id="rId14" name="Button 427">
              <controlPr defaultSize="0" print="0" autoFill="0" autoPict="0" macro="[0]!Sheet7.SavePDF" altText="Save Request in PDF">
                <anchor moveWithCells="1" sizeWithCells="1">
                  <from>
                    <xdr:col>5</xdr:col>
                    <xdr:colOff>276225</xdr:colOff>
                    <xdr:row>84</xdr:row>
                    <xdr:rowOff>104775</xdr:rowOff>
                  </from>
                  <to>
                    <xdr:col>6</xdr:col>
                    <xdr:colOff>847725</xdr:colOff>
                    <xdr:row>84</xdr:row>
                    <xdr:rowOff>352425</xdr:rowOff>
                  </to>
                </anchor>
              </controlPr>
            </control>
          </mc:Choice>
        </mc:AlternateContent>
        <mc:AlternateContent xmlns:mc="http://schemas.openxmlformats.org/markup-compatibility/2006">
          <mc:Choice Requires="x14">
            <control shapeId="6586" r:id="rId15" name="Button 442">
              <controlPr defaultSize="0" print="0" autoFill="0" autoPict="0" macro="[0]!Sheet7.SaveEXCEL" altText="Save Request in EXCEL">
                <anchor moveWithCells="1" sizeWithCells="1">
                  <from>
                    <xdr:col>3</xdr:col>
                    <xdr:colOff>323850</xdr:colOff>
                    <xdr:row>84</xdr:row>
                    <xdr:rowOff>114300</xdr:rowOff>
                  </from>
                  <to>
                    <xdr:col>5</xdr:col>
                    <xdr:colOff>200025</xdr:colOff>
                    <xdr:row>84</xdr:row>
                    <xdr:rowOff>361950</xdr:rowOff>
                  </to>
                </anchor>
              </controlPr>
            </control>
          </mc:Choice>
        </mc:AlternateContent>
        <mc:AlternateContent xmlns:mc="http://schemas.openxmlformats.org/markup-compatibility/2006">
          <mc:Choice Requires="x14">
            <control shapeId="6587" r:id="rId16" name="Button 443">
              <controlPr defaultSize="0" print="0" autoFill="0" autoPict="0" macro="[0]!Sheet7.Notes" altText="Notes">
                <anchor moveWithCells="1" sizeWithCells="1">
                  <from>
                    <xdr:col>1</xdr:col>
                    <xdr:colOff>1562100</xdr:colOff>
                    <xdr:row>84</xdr:row>
                    <xdr:rowOff>114300</xdr:rowOff>
                  </from>
                  <to>
                    <xdr:col>3</xdr:col>
                    <xdr:colOff>247650</xdr:colOff>
                    <xdr:row>84</xdr:row>
                    <xdr:rowOff>361950</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J58"/>
  <sheetViews>
    <sheetView showRowColHeaders="0" zoomScaleNormal="100" workbookViewId="0">
      <selection activeCell="N17" sqref="N17"/>
    </sheetView>
  </sheetViews>
  <sheetFormatPr defaultColWidth="9.140625" defaultRowHeight="12.75" x14ac:dyDescent="0.2"/>
  <cols>
    <col min="1" max="1" width="1.28515625" style="47" customWidth="1"/>
    <col min="2" max="2" width="28.28515625" style="47" customWidth="1"/>
    <col min="3" max="3" width="10.42578125" style="47" customWidth="1"/>
    <col min="4" max="4" width="13.7109375" style="47" customWidth="1"/>
    <col min="5" max="7" width="10.42578125" style="47" customWidth="1"/>
    <col min="8" max="8" width="13.7109375" style="47" customWidth="1"/>
    <col min="9" max="9" width="1.42578125" style="47" customWidth="1"/>
    <col min="10" max="16384" width="9.140625" style="47"/>
  </cols>
  <sheetData>
    <row r="1" spans="1:10" ht="30" customHeight="1" x14ac:dyDescent="0.2">
      <c r="B1" s="210"/>
      <c r="C1" s="211"/>
      <c r="D1" s="211"/>
      <c r="E1" s="211"/>
      <c r="F1" s="211"/>
      <c r="G1" s="211"/>
      <c r="H1" s="211"/>
    </row>
    <row r="2" spans="1:10" ht="26.25" x14ac:dyDescent="0.4">
      <c r="B2" s="220" t="s">
        <v>160</v>
      </c>
      <c r="C2" s="221"/>
      <c r="D2" s="221"/>
      <c r="E2" s="221"/>
      <c r="F2" s="221"/>
      <c r="G2" s="318"/>
      <c r="H2" s="318"/>
      <c r="I2" s="48"/>
    </row>
    <row r="3" spans="1:10" x14ac:dyDescent="0.2">
      <c r="B3" s="210"/>
      <c r="C3" s="211"/>
      <c r="D3" s="211"/>
      <c r="E3" s="211"/>
      <c r="F3" s="211"/>
      <c r="G3" s="49"/>
      <c r="H3" s="49"/>
      <c r="I3" s="49"/>
    </row>
    <row r="4" spans="1:10" ht="18" x14ac:dyDescent="0.2">
      <c r="B4" s="44" t="s">
        <v>0</v>
      </c>
      <c r="C4" s="321" t="str">
        <f>IF(INTRO!$E$33&lt;&gt;0,INTRO!$E$33," ")</f>
        <v>Ethiopia</v>
      </c>
      <c r="D4" s="321"/>
      <c r="E4" s="321"/>
      <c r="F4" s="321"/>
      <c r="G4" s="44" t="s">
        <v>41</v>
      </c>
      <c r="H4" s="62">
        <f>IF(INTRO!$E$35&lt;&gt;0,INTRO!$E$35," ")</f>
        <v>2019</v>
      </c>
      <c r="I4" s="49"/>
    </row>
    <row r="5" spans="1:10" ht="15.75" x14ac:dyDescent="0.25">
      <c r="B5" s="212"/>
      <c r="C5" s="213"/>
      <c r="D5" s="213"/>
      <c r="E5" s="213"/>
      <c r="F5" s="213"/>
      <c r="G5" s="211"/>
      <c r="H5" s="211"/>
      <c r="I5" s="49"/>
    </row>
    <row r="6" spans="1:10" ht="14.1" customHeight="1" x14ac:dyDescent="0.2">
      <c r="A6" s="61"/>
      <c r="B6" s="115" t="s">
        <v>60</v>
      </c>
      <c r="C6" s="31"/>
      <c r="D6" s="31"/>
      <c r="E6" s="31"/>
      <c r="F6" s="31"/>
      <c r="G6" s="31"/>
      <c r="H6" s="31"/>
      <c r="I6" s="61"/>
      <c r="J6" s="61"/>
    </row>
    <row r="7" spans="1:10" ht="3" customHeight="1" thickBot="1" x14ac:dyDescent="0.25">
      <c r="B7" s="210"/>
      <c r="C7" s="210"/>
      <c r="D7" s="210"/>
      <c r="E7" s="210"/>
      <c r="F7" s="210"/>
      <c r="G7" s="210"/>
      <c r="H7" s="210"/>
    </row>
    <row r="8" spans="1:10" ht="27" customHeight="1" thickBot="1" x14ac:dyDescent="0.25">
      <c r="A8" s="61"/>
      <c r="B8" s="123"/>
      <c r="C8" s="377" t="s">
        <v>66</v>
      </c>
      <c r="D8" s="377"/>
      <c r="E8" s="377"/>
      <c r="F8" s="371" t="s">
        <v>115</v>
      </c>
      <c r="G8" s="372"/>
      <c r="H8" s="373"/>
      <c r="I8" s="61"/>
      <c r="J8" s="61"/>
    </row>
    <row r="9" spans="1:10" ht="14.1" customHeight="1" x14ac:dyDescent="0.2">
      <c r="A9" s="61"/>
      <c r="B9" s="77" t="s">
        <v>26</v>
      </c>
      <c r="C9" s="304" t="s">
        <v>1190</v>
      </c>
      <c r="D9" s="342"/>
      <c r="E9" s="342"/>
      <c r="F9" s="304" t="s">
        <v>1176</v>
      </c>
      <c r="G9" s="342"/>
      <c r="H9" s="378"/>
      <c r="I9" s="61"/>
      <c r="J9" s="61"/>
    </row>
    <row r="10" spans="1:10" ht="14.1" customHeight="1" x14ac:dyDescent="0.2">
      <c r="A10" s="61"/>
      <c r="B10" s="75" t="s">
        <v>78</v>
      </c>
      <c r="C10" s="297" t="s">
        <v>1188</v>
      </c>
      <c r="D10" s="336"/>
      <c r="E10" s="336"/>
      <c r="F10" s="297" t="s">
        <v>1177</v>
      </c>
      <c r="G10" s="336"/>
      <c r="H10" s="374"/>
      <c r="I10" s="61"/>
      <c r="J10" s="61"/>
    </row>
    <row r="11" spans="1:10" ht="14.1" customHeight="1" x14ac:dyDescent="0.2">
      <c r="A11" s="61"/>
      <c r="B11" s="75" t="s">
        <v>63</v>
      </c>
      <c r="C11" s="297" t="s">
        <v>1178</v>
      </c>
      <c r="D11" s="336"/>
      <c r="E11" s="336"/>
      <c r="F11" s="297" t="s">
        <v>1179</v>
      </c>
      <c r="G11" s="336"/>
      <c r="H11" s="374"/>
      <c r="I11" s="61"/>
      <c r="J11" s="61"/>
    </row>
    <row r="12" spans="1:10" ht="14.1" customHeight="1" x14ac:dyDescent="0.2">
      <c r="A12" s="61"/>
      <c r="B12" s="75" t="s">
        <v>62</v>
      </c>
      <c r="C12" s="297" t="s">
        <v>1186</v>
      </c>
      <c r="D12" s="336"/>
      <c r="E12" s="336"/>
      <c r="F12" s="297" t="s">
        <v>1180</v>
      </c>
      <c r="G12" s="336"/>
      <c r="H12" s="374"/>
      <c r="I12" s="61"/>
      <c r="J12" s="61"/>
    </row>
    <row r="13" spans="1:10" ht="14.1" customHeight="1" x14ac:dyDescent="0.2">
      <c r="A13" s="61"/>
      <c r="B13" s="75" t="s">
        <v>80</v>
      </c>
      <c r="C13" s="297" t="s">
        <v>1181</v>
      </c>
      <c r="D13" s="336"/>
      <c r="E13" s="336"/>
      <c r="F13" s="297" t="s">
        <v>1182</v>
      </c>
      <c r="G13" s="336"/>
      <c r="H13" s="374"/>
      <c r="I13" s="61"/>
      <c r="J13" s="61"/>
    </row>
    <row r="14" spans="1:10" ht="14.1" customHeight="1" x14ac:dyDescent="0.2">
      <c r="A14" s="61"/>
      <c r="B14" s="75" t="s">
        <v>79</v>
      </c>
      <c r="C14" s="375" t="s">
        <v>1189</v>
      </c>
      <c r="D14" s="336"/>
      <c r="E14" s="336"/>
      <c r="F14" s="375" t="s">
        <v>1183</v>
      </c>
      <c r="G14" s="336"/>
      <c r="H14" s="374"/>
      <c r="I14" s="61"/>
      <c r="J14" s="61"/>
    </row>
    <row r="15" spans="1:10" ht="14.1" customHeight="1" thickBot="1" x14ac:dyDescent="0.25">
      <c r="A15" s="61"/>
      <c r="B15" s="76" t="s">
        <v>64</v>
      </c>
      <c r="C15" s="314" t="s">
        <v>1184</v>
      </c>
      <c r="D15" s="351"/>
      <c r="E15" s="351"/>
      <c r="F15" s="314" t="s">
        <v>1185</v>
      </c>
      <c r="G15" s="351"/>
      <c r="H15" s="376"/>
      <c r="I15" s="61"/>
      <c r="J15" s="61"/>
    </row>
    <row r="16" spans="1:10" ht="3" customHeight="1" thickBot="1" x14ac:dyDescent="0.25">
      <c r="A16" s="61"/>
      <c r="B16" s="116"/>
      <c r="C16" s="379"/>
      <c r="D16" s="379"/>
      <c r="E16" s="379"/>
      <c r="F16" s="379"/>
      <c r="G16" s="379"/>
      <c r="H16" s="379"/>
      <c r="I16" s="61"/>
      <c r="J16" s="61"/>
    </row>
    <row r="17" spans="1:10" ht="27" customHeight="1" thickBot="1" x14ac:dyDescent="0.25">
      <c r="A17" s="61"/>
      <c r="B17" s="123"/>
      <c r="C17" s="377" t="s">
        <v>66</v>
      </c>
      <c r="D17" s="377"/>
      <c r="E17" s="377"/>
      <c r="F17" s="371" t="s">
        <v>115</v>
      </c>
      <c r="G17" s="372"/>
      <c r="H17" s="373"/>
      <c r="I17" s="61"/>
      <c r="J17" s="61"/>
    </row>
    <row r="18" spans="1:10" ht="14.1" customHeight="1" x14ac:dyDescent="0.2">
      <c r="A18" s="61"/>
      <c r="B18" s="77" t="s">
        <v>26</v>
      </c>
      <c r="C18" s="367"/>
      <c r="D18" s="367"/>
      <c r="E18" s="367"/>
      <c r="F18" s="367"/>
      <c r="G18" s="367"/>
      <c r="H18" s="368"/>
      <c r="I18" s="61"/>
      <c r="J18" s="61"/>
    </row>
    <row r="19" spans="1:10" ht="14.1" customHeight="1" x14ac:dyDescent="0.2">
      <c r="A19" s="61"/>
      <c r="B19" s="75" t="s">
        <v>78</v>
      </c>
      <c r="C19" s="365"/>
      <c r="D19" s="365"/>
      <c r="E19" s="365"/>
      <c r="F19" s="365"/>
      <c r="G19" s="365"/>
      <c r="H19" s="366"/>
      <c r="I19" s="61"/>
      <c r="J19" s="61"/>
    </row>
    <row r="20" spans="1:10" ht="14.1" customHeight="1" x14ac:dyDescent="0.2">
      <c r="A20" s="61"/>
      <c r="B20" s="75" t="s">
        <v>63</v>
      </c>
      <c r="C20" s="365"/>
      <c r="D20" s="365"/>
      <c r="E20" s="365"/>
      <c r="F20" s="365"/>
      <c r="G20" s="365"/>
      <c r="H20" s="366"/>
      <c r="I20" s="61"/>
      <c r="J20" s="61"/>
    </row>
    <row r="21" spans="1:10" ht="14.1" customHeight="1" x14ac:dyDescent="0.2">
      <c r="A21" s="61"/>
      <c r="B21" s="75" t="s">
        <v>62</v>
      </c>
      <c r="C21" s="365"/>
      <c r="D21" s="365"/>
      <c r="E21" s="365"/>
      <c r="F21" s="365"/>
      <c r="G21" s="365"/>
      <c r="H21" s="366"/>
      <c r="I21" s="61"/>
      <c r="J21" s="61"/>
    </row>
    <row r="22" spans="1:10" ht="14.1" customHeight="1" x14ac:dyDescent="0.2">
      <c r="A22" s="61"/>
      <c r="B22" s="75" t="s">
        <v>80</v>
      </c>
      <c r="C22" s="365"/>
      <c r="D22" s="365"/>
      <c r="E22" s="365"/>
      <c r="F22" s="365"/>
      <c r="G22" s="365"/>
      <c r="H22" s="366"/>
      <c r="I22" s="61"/>
      <c r="J22" s="61"/>
    </row>
    <row r="23" spans="1:10" ht="14.1" customHeight="1" x14ac:dyDescent="0.2">
      <c r="A23" s="61"/>
      <c r="B23" s="75" t="s">
        <v>79</v>
      </c>
      <c r="C23" s="365"/>
      <c r="D23" s="365"/>
      <c r="E23" s="365"/>
      <c r="F23" s="365"/>
      <c r="G23" s="365"/>
      <c r="H23" s="366"/>
      <c r="I23" s="61"/>
      <c r="J23" s="61"/>
    </row>
    <row r="24" spans="1:10" ht="14.1" customHeight="1" thickBot="1" x14ac:dyDescent="0.25">
      <c r="A24" s="61"/>
      <c r="B24" s="76" t="s">
        <v>64</v>
      </c>
      <c r="C24" s="369"/>
      <c r="D24" s="369"/>
      <c r="E24" s="369"/>
      <c r="F24" s="369"/>
      <c r="G24" s="369"/>
      <c r="H24" s="370"/>
      <c r="I24" s="61"/>
      <c r="J24" s="61"/>
    </row>
    <row r="25" spans="1:10" ht="3" customHeight="1" thickBot="1" x14ac:dyDescent="0.25">
      <c r="B25" s="310"/>
      <c r="C25" s="210"/>
      <c r="D25" s="210"/>
      <c r="E25" s="210"/>
      <c r="F25" s="210"/>
      <c r="G25" s="210"/>
      <c r="H25" s="210"/>
    </row>
    <row r="26" spans="1:10" ht="27" customHeight="1" thickBot="1" x14ac:dyDescent="0.25">
      <c r="A26" s="61"/>
      <c r="B26" s="123"/>
      <c r="C26" s="377" t="s">
        <v>66</v>
      </c>
      <c r="D26" s="377"/>
      <c r="E26" s="377"/>
      <c r="F26" s="371" t="s">
        <v>115</v>
      </c>
      <c r="G26" s="372"/>
      <c r="H26" s="373"/>
      <c r="I26" s="61"/>
      <c r="J26" s="61"/>
    </row>
    <row r="27" spans="1:10" ht="14.1" customHeight="1" x14ac:dyDescent="0.2">
      <c r="A27" s="61"/>
      <c r="B27" s="77" t="s">
        <v>26</v>
      </c>
      <c r="C27" s="367"/>
      <c r="D27" s="367"/>
      <c r="E27" s="367"/>
      <c r="F27" s="367"/>
      <c r="G27" s="367"/>
      <c r="H27" s="368"/>
      <c r="I27" s="61"/>
      <c r="J27" s="61"/>
    </row>
    <row r="28" spans="1:10" ht="14.1" customHeight="1" x14ac:dyDescent="0.2">
      <c r="A28" s="61"/>
      <c r="B28" s="75" t="s">
        <v>78</v>
      </c>
      <c r="C28" s="365"/>
      <c r="D28" s="365"/>
      <c r="E28" s="365"/>
      <c r="F28" s="365"/>
      <c r="G28" s="365"/>
      <c r="H28" s="366"/>
      <c r="I28" s="61"/>
      <c r="J28" s="61"/>
    </row>
    <row r="29" spans="1:10" ht="14.1" customHeight="1" x14ac:dyDescent="0.2">
      <c r="A29" s="61"/>
      <c r="B29" s="75" t="s">
        <v>63</v>
      </c>
      <c r="C29" s="365"/>
      <c r="D29" s="365"/>
      <c r="E29" s="365"/>
      <c r="F29" s="365"/>
      <c r="G29" s="365"/>
      <c r="H29" s="366"/>
      <c r="I29" s="61"/>
      <c r="J29" s="61"/>
    </row>
    <row r="30" spans="1:10" ht="14.1" customHeight="1" x14ac:dyDescent="0.2">
      <c r="A30" s="61"/>
      <c r="B30" s="75" t="s">
        <v>62</v>
      </c>
      <c r="C30" s="365"/>
      <c r="D30" s="365"/>
      <c r="E30" s="365"/>
      <c r="F30" s="365"/>
      <c r="G30" s="365"/>
      <c r="H30" s="366"/>
      <c r="I30" s="61"/>
      <c r="J30" s="61"/>
    </row>
    <row r="31" spans="1:10" ht="14.1" customHeight="1" x14ac:dyDescent="0.2">
      <c r="A31" s="61"/>
      <c r="B31" s="75" t="s">
        <v>80</v>
      </c>
      <c r="C31" s="365"/>
      <c r="D31" s="365"/>
      <c r="E31" s="365"/>
      <c r="F31" s="365"/>
      <c r="G31" s="365"/>
      <c r="H31" s="366"/>
      <c r="I31" s="61"/>
      <c r="J31" s="61"/>
    </row>
    <row r="32" spans="1:10" ht="14.1" customHeight="1" x14ac:dyDescent="0.2">
      <c r="A32" s="61"/>
      <c r="B32" s="75" t="s">
        <v>79</v>
      </c>
      <c r="C32" s="365"/>
      <c r="D32" s="365"/>
      <c r="E32" s="365"/>
      <c r="F32" s="365"/>
      <c r="G32" s="365"/>
      <c r="H32" s="366"/>
      <c r="I32" s="61"/>
      <c r="J32" s="61"/>
    </row>
    <row r="33" spans="1:10" ht="14.1" customHeight="1" thickBot="1" x14ac:dyDescent="0.25">
      <c r="A33" s="61"/>
      <c r="B33" s="76" t="s">
        <v>64</v>
      </c>
      <c r="C33" s="363"/>
      <c r="D33" s="363"/>
      <c r="E33" s="363"/>
      <c r="F33" s="363"/>
      <c r="G33" s="363"/>
      <c r="H33" s="364"/>
      <c r="I33" s="61"/>
      <c r="J33" s="61"/>
    </row>
    <row r="34" spans="1:10" ht="3" customHeight="1" x14ac:dyDescent="0.2"/>
    <row r="35" spans="1:10" ht="0.75" customHeight="1" x14ac:dyDescent="0.2">
      <c r="A35" s="61"/>
      <c r="B35" s="401"/>
      <c r="C35" s="402"/>
      <c r="D35" s="402"/>
      <c r="E35" s="402"/>
      <c r="F35" s="402"/>
      <c r="G35" s="402"/>
      <c r="H35" s="402"/>
      <c r="I35" s="61"/>
      <c r="J35" s="61"/>
    </row>
    <row r="36" spans="1:10" ht="14.1" customHeight="1" x14ac:dyDescent="0.2">
      <c r="A36" s="61"/>
      <c r="B36" s="115" t="s">
        <v>125</v>
      </c>
      <c r="C36" s="31"/>
      <c r="D36" s="31"/>
      <c r="E36" s="31"/>
      <c r="F36" s="31"/>
      <c r="G36" s="31"/>
      <c r="H36" s="31"/>
      <c r="I36" s="61"/>
      <c r="J36" s="61"/>
    </row>
    <row r="37" spans="1:10" ht="3" customHeight="1" x14ac:dyDescent="0.2">
      <c r="A37" s="61"/>
      <c r="B37" s="403"/>
      <c r="C37" s="404"/>
      <c r="D37" s="404"/>
      <c r="E37" s="404"/>
      <c r="F37" s="404"/>
      <c r="G37" s="404"/>
      <c r="H37" s="404"/>
      <c r="I37" s="61"/>
      <c r="J37" s="61"/>
    </row>
    <row r="38" spans="1:10" ht="14.1" customHeight="1" x14ac:dyDescent="0.2">
      <c r="A38" s="61"/>
      <c r="B38" s="276" t="s">
        <v>124</v>
      </c>
      <c r="C38" s="391"/>
      <c r="D38" s="391"/>
      <c r="E38" s="391"/>
      <c r="F38" s="391"/>
      <c r="G38" s="392"/>
      <c r="H38" s="117" t="s">
        <v>171</v>
      </c>
      <c r="I38" s="61"/>
      <c r="J38" s="61"/>
    </row>
    <row r="39" spans="1:10" ht="14.1" customHeight="1" x14ac:dyDescent="0.2">
      <c r="A39" s="61"/>
      <c r="B39" s="393" t="s">
        <v>126</v>
      </c>
      <c r="C39" s="394"/>
      <c r="D39" s="394"/>
      <c r="E39" s="394"/>
      <c r="F39" s="392"/>
      <c r="G39" s="153">
        <v>2</v>
      </c>
      <c r="H39" s="117" t="s">
        <v>1187</v>
      </c>
      <c r="I39" s="61"/>
      <c r="J39" s="61"/>
    </row>
    <row r="40" spans="1:10" ht="14.1" customHeight="1" x14ac:dyDescent="0.2">
      <c r="A40" s="61"/>
      <c r="B40" s="393" t="s">
        <v>129</v>
      </c>
      <c r="C40" s="394"/>
      <c r="D40" s="394"/>
      <c r="E40" s="394"/>
      <c r="F40" s="394"/>
      <c r="G40" s="392"/>
      <c r="H40" s="204" t="s">
        <v>171</v>
      </c>
      <c r="I40" s="61"/>
      <c r="J40" s="61"/>
    </row>
    <row r="41" spans="1:10" ht="25.5" customHeight="1" x14ac:dyDescent="0.2">
      <c r="A41" s="61"/>
      <c r="B41" s="395" t="s">
        <v>128</v>
      </c>
      <c r="C41" s="396"/>
      <c r="D41" s="396"/>
      <c r="E41" s="396"/>
      <c r="F41" s="396"/>
      <c r="G41" s="396"/>
      <c r="H41" s="397"/>
      <c r="I41" s="61"/>
      <c r="J41" s="61"/>
    </row>
    <row r="42" spans="1:10" ht="14.1" customHeight="1" x14ac:dyDescent="0.2">
      <c r="A42" s="61"/>
      <c r="B42" s="276" t="s">
        <v>144</v>
      </c>
      <c r="C42" s="391"/>
      <c r="D42" s="391"/>
      <c r="E42" s="391"/>
      <c r="F42" s="391"/>
      <c r="G42" s="392"/>
      <c r="H42" s="205" t="s">
        <v>171</v>
      </c>
      <c r="I42" s="61"/>
      <c r="J42" s="61"/>
    </row>
    <row r="43" spans="1:10" ht="25.5" customHeight="1" x14ac:dyDescent="0.2">
      <c r="A43" s="61"/>
      <c r="B43" s="398" t="s">
        <v>127</v>
      </c>
      <c r="C43" s="399"/>
      <c r="D43" s="399"/>
      <c r="E43" s="399"/>
      <c r="F43" s="399"/>
      <c r="G43" s="400"/>
      <c r="H43" s="205" t="s">
        <v>171</v>
      </c>
      <c r="I43" s="61"/>
      <c r="J43" s="61"/>
    </row>
    <row r="44" spans="1:10" ht="25.5" customHeight="1" x14ac:dyDescent="0.2">
      <c r="A44" s="61"/>
      <c r="B44" s="395" t="s">
        <v>128</v>
      </c>
      <c r="C44" s="396"/>
      <c r="D44" s="396"/>
      <c r="E44" s="396"/>
      <c r="F44" s="396"/>
      <c r="G44" s="396"/>
      <c r="H44" s="397"/>
      <c r="I44" s="61"/>
      <c r="J44" s="61"/>
    </row>
    <row r="45" spans="1:10" ht="3" customHeight="1" x14ac:dyDescent="0.2"/>
    <row r="46" spans="1:10" x14ac:dyDescent="0.2">
      <c r="B46" s="389" t="s">
        <v>86</v>
      </c>
      <c r="C46" s="390"/>
      <c r="D46" s="390"/>
      <c r="E46" s="390"/>
      <c r="F46" s="390"/>
      <c r="G46" s="390"/>
      <c r="H46" s="390"/>
    </row>
    <row r="47" spans="1:10" ht="3" customHeight="1" x14ac:dyDescent="0.2"/>
    <row r="48" spans="1:10" x14ac:dyDescent="0.2">
      <c r="B48" s="380"/>
      <c r="C48" s="381"/>
      <c r="D48" s="381"/>
      <c r="E48" s="381"/>
      <c r="F48" s="381"/>
      <c r="G48" s="381"/>
      <c r="H48" s="382"/>
    </row>
    <row r="49" spans="2:8" x14ac:dyDescent="0.2">
      <c r="B49" s="383"/>
      <c r="C49" s="384"/>
      <c r="D49" s="384"/>
      <c r="E49" s="384"/>
      <c r="F49" s="384"/>
      <c r="G49" s="384"/>
      <c r="H49" s="385"/>
    </row>
    <row r="50" spans="2:8" x14ac:dyDescent="0.2">
      <c r="B50" s="383"/>
      <c r="C50" s="384"/>
      <c r="D50" s="384"/>
      <c r="E50" s="384"/>
      <c r="F50" s="384"/>
      <c r="G50" s="384"/>
      <c r="H50" s="385"/>
    </row>
    <row r="51" spans="2:8" x14ac:dyDescent="0.2">
      <c r="B51" s="383"/>
      <c r="C51" s="384"/>
      <c r="D51" s="384"/>
      <c r="E51" s="384"/>
      <c r="F51" s="384"/>
      <c r="G51" s="384"/>
      <c r="H51" s="385"/>
    </row>
    <row r="52" spans="2:8" x14ac:dyDescent="0.2">
      <c r="B52" s="383"/>
      <c r="C52" s="384"/>
      <c r="D52" s="384"/>
      <c r="E52" s="384"/>
      <c r="F52" s="384"/>
      <c r="G52" s="384"/>
      <c r="H52" s="385"/>
    </row>
    <row r="53" spans="2:8" x14ac:dyDescent="0.2">
      <c r="B53" s="383"/>
      <c r="C53" s="384"/>
      <c r="D53" s="384"/>
      <c r="E53" s="384"/>
      <c r="F53" s="384"/>
      <c r="G53" s="384"/>
      <c r="H53" s="385"/>
    </row>
    <row r="54" spans="2:8" x14ac:dyDescent="0.2">
      <c r="B54" s="383"/>
      <c r="C54" s="384"/>
      <c r="D54" s="384"/>
      <c r="E54" s="384"/>
      <c r="F54" s="384"/>
      <c r="G54" s="384"/>
      <c r="H54" s="385"/>
    </row>
    <row r="55" spans="2:8" x14ac:dyDescent="0.2">
      <c r="B55" s="383"/>
      <c r="C55" s="384"/>
      <c r="D55" s="384"/>
      <c r="E55" s="384"/>
      <c r="F55" s="384"/>
      <c r="G55" s="384"/>
      <c r="H55" s="385"/>
    </row>
    <row r="56" spans="2:8" x14ac:dyDescent="0.2">
      <c r="B56" s="383"/>
      <c r="C56" s="384"/>
      <c r="D56" s="384"/>
      <c r="E56" s="384"/>
      <c r="F56" s="384"/>
      <c r="G56" s="384"/>
      <c r="H56" s="385"/>
    </row>
    <row r="57" spans="2:8" x14ac:dyDescent="0.2">
      <c r="B57" s="386"/>
      <c r="C57" s="387"/>
      <c r="D57" s="387"/>
      <c r="E57" s="387"/>
      <c r="F57" s="387"/>
      <c r="G57" s="387"/>
      <c r="H57" s="388"/>
    </row>
    <row r="58" spans="2:8" ht="6" customHeight="1" x14ac:dyDescent="0.2"/>
  </sheetData>
  <sheetProtection password="CDCA" sheet="1" objects="1" scenarios="1"/>
  <mergeCells count="68">
    <mergeCell ref="B35:H35"/>
    <mergeCell ref="B37:H37"/>
    <mergeCell ref="B1:H1"/>
    <mergeCell ref="B2:H2"/>
    <mergeCell ref="B3:F3"/>
    <mergeCell ref="F18:H18"/>
    <mergeCell ref="F19:H19"/>
    <mergeCell ref="C20:E20"/>
    <mergeCell ref="F20:H20"/>
    <mergeCell ref="C22:E22"/>
    <mergeCell ref="C4:F4"/>
    <mergeCell ref="B5:H5"/>
    <mergeCell ref="C23:E23"/>
    <mergeCell ref="F23:H23"/>
    <mergeCell ref="C16:E16"/>
    <mergeCell ref="F21:H21"/>
    <mergeCell ref="F16:H16"/>
    <mergeCell ref="C21:E21"/>
    <mergeCell ref="C19:E19"/>
    <mergeCell ref="C17:E17"/>
    <mergeCell ref="B48:H57"/>
    <mergeCell ref="B46:H46"/>
    <mergeCell ref="B38:G38"/>
    <mergeCell ref="B39:F39"/>
    <mergeCell ref="B41:H41"/>
    <mergeCell ref="B42:G42"/>
    <mergeCell ref="B40:G40"/>
    <mergeCell ref="B43:G43"/>
    <mergeCell ref="B44:H44"/>
    <mergeCell ref="C26:E26"/>
    <mergeCell ref="F26:H26"/>
    <mergeCell ref="B25:H25"/>
    <mergeCell ref="B7:H7"/>
    <mergeCell ref="C8:E8"/>
    <mergeCell ref="F8:H8"/>
    <mergeCell ref="C9:E9"/>
    <mergeCell ref="F9:H9"/>
    <mergeCell ref="C10:E10"/>
    <mergeCell ref="F10:H10"/>
    <mergeCell ref="C11:E11"/>
    <mergeCell ref="F11:H11"/>
    <mergeCell ref="C12:E12"/>
    <mergeCell ref="F12:H12"/>
    <mergeCell ref="C13:E13"/>
    <mergeCell ref="F13:H13"/>
    <mergeCell ref="C14:E14"/>
    <mergeCell ref="F14:H14"/>
    <mergeCell ref="C15:E15"/>
    <mergeCell ref="F15:H15"/>
    <mergeCell ref="C24:E24"/>
    <mergeCell ref="F24:H24"/>
    <mergeCell ref="F22:H22"/>
    <mergeCell ref="F17:H17"/>
    <mergeCell ref="C18:E18"/>
    <mergeCell ref="C27:E27"/>
    <mergeCell ref="F27:H27"/>
    <mergeCell ref="C28:E28"/>
    <mergeCell ref="F28:H28"/>
    <mergeCell ref="C29:E29"/>
    <mergeCell ref="F29:H29"/>
    <mergeCell ref="C33:E33"/>
    <mergeCell ref="F33:H33"/>
    <mergeCell ref="C30:E30"/>
    <mergeCell ref="F30:H30"/>
    <mergeCell ref="C31:E31"/>
    <mergeCell ref="F31:H31"/>
    <mergeCell ref="C32:E32"/>
    <mergeCell ref="F32:H32"/>
  </mergeCells>
  <phoneticPr fontId="3" type="noConversion"/>
  <dataValidations count="3">
    <dataValidation type="list" allowBlank="1" showInputMessage="1" showErrorMessage="1" sqref="H39">
      <formula1>"Days,Weeks,Months"</formula1>
    </dataValidation>
    <dataValidation type="list" allowBlank="1" showInputMessage="1" showErrorMessage="1" sqref="H38 H42:H43 H40">
      <formula1>"Yes,No"</formula1>
    </dataValidation>
    <dataValidation type="list" allowBlank="1" showInputMessage="1" showErrorMessage="1" sqref="B8 B17 B26">
      <formula1>"Diethylcarbamazine citrate,Albendazole for LF,Albendazole for STH,Mebendazole,Praziquantel,Ivermectin"</formula1>
    </dataValidation>
  </dataValidations>
  <hyperlinks>
    <hyperlink ref="F14" r:id="rId1" display="afwcoet@who.int"/>
  </hyperlinks>
  <pageMargins left="0.36" right="0.21" top="0.53" bottom="0.54" header="0.5" footer="0.5"/>
  <pageSetup paperSize="9" scale="97" orientation="portrait" r:id="rId2"/>
  <headerFooter alignWithMargins="0"/>
  <drawing r:id="rId3"/>
  <legacyDrawing r:id="rId4"/>
  <mc:AlternateContent xmlns:mc="http://schemas.openxmlformats.org/markup-compatibility/2006">
    <mc:Choice Requires="x14">
      <controls>
        <mc:AlternateContent xmlns:mc="http://schemas.openxmlformats.org/markup-compatibility/2006">
          <mc:Choice Requires="x14">
            <control shapeId="3079" r:id="rId5" name="Button 7">
              <controlPr defaultSize="0" print="0" autoFill="0" autoPict="0" macro="[0]!Sheet7.SUMMARY">
                <anchor moveWithCells="1" sizeWithCells="1">
                  <from>
                    <xdr:col>7</xdr:col>
                    <xdr:colOff>9525</xdr:colOff>
                    <xdr:row>0</xdr:row>
                    <xdr:rowOff>0</xdr:rowOff>
                  </from>
                  <to>
                    <xdr:col>8</xdr:col>
                    <xdr:colOff>9525</xdr:colOff>
                    <xdr:row>0</xdr:row>
                    <xdr:rowOff>0</xdr:rowOff>
                  </to>
                </anchor>
              </controlPr>
            </control>
          </mc:Choice>
        </mc:AlternateContent>
        <mc:AlternateContent xmlns:mc="http://schemas.openxmlformats.org/markup-compatibility/2006">
          <mc:Choice Requires="x14">
            <control shapeId="3080" r:id="rId6" name="Button 8">
              <controlPr defaultSize="0" print="0" autoFill="0" autoPict="0" macro="[0]!Sheet7.DISEASE">
                <anchor moveWithCells="1" sizeWithCells="1">
                  <from>
                    <xdr:col>7</xdr:col>
                    <xdr:colOff>9525</xdr:colOff>
                    <xdr:row>0</xdr:row>
                    <xdr:rowOff>0</xdr:rowOff>
                  </from>
                  <to>
                    <xdr:col>8</xdr:col>
                    <xdr:colOff>0</xdr:colOff>
                    <xdr:row>0</xdr:row>
                    <xdr:rowOff>0</xdr:rowOff>
                  </to>
                </anchor>
              </controlPr>
            </control>
          </mc:Choice>
        </mc:AlternateContent>
        <mc:AlternateContent xmlns:mc="http://schemas.openxmlformats.org/markup-compatibility/2006">
          <mc:Choice Requires="x14">
            <control shapeId="3082" r:id="rId7" name="Check Box 10">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3083" r:id="rId8" name="Check Box 11">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mc:AlternateContent xmlns:mc="http://schemas.openxmlformats.org/markup-compatibility/2006">
          <mc:Choice Requires="x14">
            <control shapeId="3084" r:id="rId9" name="Check Box 12">
              <controlPr defaultSize="0" autoFill="0" autoLine="0" autoPict="0">
                <anchor moveWithCells="1">
                  <from>
                    <xdr:col>1</xdr:col>
                    <xdr:colOff>85725</xdr:colOff>
                    <xdr:row>0</xdr:row>
                    <xdr:rowOff>0</xdr:rowOff>
                  </from>
                  <to>
                    <xdr:col>1</xdr:col>
                    <xdr:colOff>390525</xdr:colOff>
                    <xdr:row>0</xdr:row>
                    <xdr:rowOff>219075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8</vt:i4>
      </vt:variant>
      <vt:variant>
        <vt:lpstr>Named Ranges</vt:lpstr>
      </vt:variant>
      <vt:variant>
        <vt:i4>3</vt:i4>
      </vt:variant>
    </vt:vector>
  </HeadingPairs>
  <TitlesOfParts>
    <vt:vector size="11" baseType="lpstr">
      <vt:lpstr>INTRO</vt:lpstr>
      <vt:lpstr>COUNTRY_INFO</vt:lpstr>
      <vt:lpstr>DEC</vt:lpstr>
      <vt:lpstr>ALB_MBD</vt:lpstr>
      <vt:lpstr>PZQ</vt:lpstr>
      <vt:lpstr>IVM</vt:lpstr>
      <vt:lpstr>SUMMARY</vt:lpstr>
      <vt:lpstr>SHIPMENT</vt:lpstr>
      <vt:lpstr>INTRO!Print_Area</vt:lpstr>
      <vt:lpstr>SHIPMENT!Print_Area</vt:lpstr>
      <vt:lpstr>SUMMARY!Print_Area</vt:lpstr>
    </vt:vector>
  </TitlesOfParts>
  <Company>World Health Organization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mikhailova</dc:creator>
  <cp:lastModifiedBy>moh-user</cp:lastModifiedBy>
  <cp:lastPrinted>2018-10-24T10:30:04Z</cp:lastPrinted>
  <dcterms:created xsi:type="dcterms:W3CDTF">2011-03-02T13:45:07Z</dcterms:created>
  <dcterms:modified xsi:type="dcterms:W3CDTF">2018-11-20T08:08:18Z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NewReviewCycle">
    <vt:lpwstr/>
  </property>
</Properties>
</file>